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el\Documents\"/>
    </mc:Choice>
  </mc:AlternateContent>
  <xr:revisionPtr revIDLastSave="0" documentId="8_{4ADC15EA-358A-4DE6-B2D3-D8D9535EBE1C}" xr6:coauthVersionLast="45" xr6:coauthVersionMax="45" xr10:uidLastSave="{00000000-0000-0000-0000-000000000000}"/>
  <bookViews>
    <workbookView xWindow="-120" yWindow="330" windowWidth="29040" windowHeight="15990" tabRatio="747" xr2:uid="{00000000-000D-0000-FFFF-FFFF00000000}"/>
  </bookViews>
  <sheets>
    <sheet name="Settings" sheetId="2" r:id="rId1"/>
    <sheet name="Homeowners Record" sheetId="3" r:id="rId2"/>
    <sheet name="Monthly Reading" sheetId="1" r:id="rId3"/>
    <sheet name="Unpaid Record" sheetId="4" r:id="rId4"/>
    <sheet name="Generate Monthly Report" sheetId="5" r:id="rId5"/>
    <sheet name="Generate Billing Statements" sheetId="6" r:id="rId6"/>
  </sheets>
  <calcPr calcId="191028"/>
</workbook>
</file>

<file path=xl/calcChain.xml><?xml version="1.0" encoding="utf-8"?>
<calcChain xmlns="http://schemas.openxmlformats.org/spreadsheetml/2006/main">
  <c r="A1788" i="6" l="1"/>
  <c r="A1785" i="6"/>
  <c r="A1784" i="6"/>
  <c r="H1783" i="6"/>
  <c r="A1783" i="6"/>
  <c r="H1782" i="6"/>
  <c r="A1782" i="6"/>
  <c r="H1781" i="6"/>
  <c r="A1781" i="6"/>
  <c r="H1780" i="6"/>
  <c r="H1779" i="6"/>
  <c r="A1779" i="6"/>
  <c r="H1778" i="6"/>
  <c r="A1778" i="6"/>
  <c r="H1777" i="6"/>
  <c r="A1777" i="6"/>
  <c r="H1776" i="6"/>
  <c r="A1776" i="6"/>
  <c r="H1775" i="6"/>
  <c r="A1775" i="6"/>
  <c r="K1773" i="6"/>
  <c r="H1773" i="6"/>
  <c r="E1773" i="6"/>
  <c r="A1773" i="6"/>
  <c r="K1771" i="6"/>
  <c r="H1771" i="6"/>
  <c r="E1771" i="6"/>
  <c r="A1771" i="6"/>
  <c r="J1770" i="6"/>
  <c r="J1769" i="6"/>
  <c r="L1768" i="6"/>
  <c r="L1767" i="6"/>
  <c r="L1766" i="6"/>
  <c r="A1766" i="6"/>
  <c r="L1765" i="6"/>
  <c r="A1765" i="6"/>
  <c r="A1760" i="6"/>
  <c r="A1757" i="6"/>
  <c r="A1756" i="6"/>
  <c r="H1755" i="6"/>
  <c r="A1755" i="6"/>
  <c r="H1754" i="6"/>
  <c r="A1754" i="6"/>
  <c r="H1753" i="6"/>
  <c r="A1753" i="6"/>
  <c r="H1752" i="6"/>
  <c r="H1751" i="6"/>
  <c r="A1751" i="6"/>
  <c r="H1750" i="6"/>
  <c r="A1750" i="6"/>
  <c r="H1749" i="6"/>
  <c r="A1749" i="6"/>
  <c r="H1748" i="6"/>
  <c r="A1748" i="6"/>
  <c r="H1747" i="6"/>
  <c r="A1747" i="6"/>
  <c r="K1745" i="6"/>
  <c r="H1745" i="6"/>
  <c r="E1745" i="6"/>
  <c r="A1745" i="6"/>
  <c r="K1743" i="6"/>
  <c r="H1743" i="6"/>
  <c r="E1743" i="6"/>
  <c r="A1743" i="6"/>
  <c r="J1742" i="6"/>
  <c r="J1741" i="6"/>
  <c r="L1740" i="6"/>
  <c r="L1739" i="6"/>
  <c r="L1738" i="6"/>
  <c r="A1738" i="6"/>
  <c r="L1737" i="6"/>
  <c r="A1737" i="6"/>
  <c r="A1732" i="6"/>
  <c r="A1729" i="6"/>
  <c r="A1728" i="6"/>
  <c r="H1727" i="6"/>
  <c r="A1727" i="6"/>
  <c r="H1726" i="6"/>
  <c r="A1726" i="6"/>
  <c r="H1725" i="6"/>
  <c r="A1725" i="6"/>
  <c r="H1724" i="6"/>
  <c r="H1723" i="6"/>
  <c r="A1723" i="6"/>
  <c r="H1722" i="6"/>
  <c r="A1722" i="6"/>
  <c r="H1721" i="6"/>
  <c r="A1721" i="6"/>
  <c r="H1720" i="6"/>
  <c r="A1720" i="6"/>
  <c r="H1719" i="6"/>
  <c r="A1719" i="6"/>
  <c r="K1717" i="6"/>
  <c r="H1717" i="6"/>
  <c r="E1717" i="6"/>
  <c r="A1717" i="6"/>
  <c r="K1715" i="6"/>
  <c r="H1715" i="6"/>
  <c r="E1715" i="6"/>
  <c r="A1715" i="6"/>
  <c r="J1714" i="6"/>
  <c r="J1713" i="6"/>
  <c r="L1712" i="6"/>
  <c r="L1711" i="6"/>
  <c r="L1710" i="6"/>
  <c r="A1710" i="6"/>
  <c r="L1709" i="6"/>
  <c r="A1709" i="6"/>
  <c r="A1704" i="6"/>
  <c r="A1701" i="6"/>
  <c r="A1700" i="6"/>
  <c r="H1699" i="6"/>
  <c r="A1699" i="6"/>
  <c r="H1698" i="6"/>
  <c r="A1698" i="6"/>
  <c r="H1697" i="6"/>
  <c r="A1697" i="6"/>
  <c r="H1696" i="6"/>
  <c r="H1695" i="6"/>
  <c r="A1695" i="6"/>
  <c r="H1694" i="6"/>
  <c r="A1694" i="6"/>
  <c r="H1693" i="6"/>
  <c r="A1693" i="6"/>
  <c r="H1692" i="6"/>
  <c r="A1692" i="6"/>
  <c r="H1691" i="6"/>
  <c r="A1691" i="6"/>
  <c r="K1689" i="6"/>
  <c r="H1689" i="6"/>
  <c r="E1689" i="6"/>
  <c r="A1689" i="6"/>
  <c r="K1687" i="6"/>
  <c r="H1687" i="6"/>
  <c r="E1687" i="6"/>
  <c r="A1687" i="6"/>
  <c r="J1686" i="6"/>
  <c r="J1685" i="6"/>
  <c r="L1684" i="6"/>
  <c r="L1683" i="6"/>
  <c r="L1682" i="6"/>
  <c r="A1682" i="6"/>
  <c r="L1681" i="6"/>
  <c r="A1681" i="6"/>
  <c r="A1676" i="6"/>
  <c r="A1673" i="6"/>
  <c r="A1672" i="6"/>
  <c r="H1671" i="6"/>
  <c r="A1671" i="6"/>
  <c r="H1670" i="6"/>
  <c r="A1670" i="6"/>
  <c r="H1669" i="6"/>
  <c r="A1669" i="6"/>
  <c r="H1668" i="6"/>
  <c r="H1667" i="6"/>
  <c r="A1667" i="6"/>
  <c r="H1666" i="6"/>
  <c r="A1666" i="6"/>
  <c r="H1665" i="6"/>
  <c r="A1665" i="6"/>
  <c r="H1664" i="6"/>
  <c r="A1664" i="6"/>
  <c r="H1663" i="6"/>
  <c r="A1663" i="6"/>
  <c r="K1661" i="6"/>
  <c r="H1661" i="6"/>
  <c r="E1661" i="6"/>
  <c r="A1661" i="6"/>
  <c r="K1659" i="6"/>
  <c r="H1659" i="6"/>
  <c r="E1659" i="6"/>
  <c r="A1659" i="6"/>
  <c r="J1658" i="6"/>
  <c r="J1657" i="6"/>
  <c r="L1656" i="6"/>
  <c r="L1655" i="6"/>
  <c r="L1654" i="6"/>
  <c r="A1654" i="6"/>
  <c r="L1653" i="6"/>
  <c r="A1653" i="6"/>
  <c r="A1648" i="6"/>
  <c r="A1645" i="6"/>
  <c r="A1644" i="6"/>
  <c r="H1643" i="6"/>
  <c r="A1643" i="6"/>
  <c r="H1642" i="6"/>
  <c r="A1642" i="6"/>
  <c r="H1641" i="6"/>
  <c r="A1641" i="6"/>
  <c r="H1640" i="6"/>
  <c r="H1639" i="6"/>
  <c r="A1639" i="6"/>
  <c r="H1638" i="6"/>
  <c r="A1638" i="6"/>
  <c r="H1637" i="6"/>
  <c r="A1637" i="6"/>
  <c r="H1636" i="6"/>
  <c r="A1636" i="6"/>
  <c r="H1635" i="6"/>
  <c r="A1635" i="6"/>
  <c r="K1633" i="6"/>
  <c r="H1633" i="6"/>
  <c r="E1633" i="6"/>
  <c r="A1633" i="6"/>
  <c r="K1631" i="6"/>
  <c r="H1631" i="6"/>
  <c r="E1631" i="6"/>
  <c r="A1631" i="6"/>
  <c r="J1630" i="6"/>
  <c r="J1629" i="6"/>
  <c r="L1628" i="6"/>
  <c r="L1627" i="6"/>
  <c r="L1626" i="6"/>
  <c r="A1626" i="6"/>
  <c r="L1625" i="6"/>
  <c r="A1625" i="6"/>
  <c r="A1620" i="6"/>
  <c r="A1617" i="6"/>
  <c r="A1616" i="6"/>
  <c r="H1615" i="6"/>
  <c r="A1615" i="6"/>
  <c r="H1614" i="6"/>
  <c r="A1614" i="6"/>
  <c r="H1613" i="6"/>
  <c r="A1613" i="6"/>
  <c r="H1612" i="6"/>
  <c r="H1611" i="6"/>
  <c r="A1611" i="6"/>
  <c r="H1610" i="6"/>
  <c r="A1610" i="6"/>
  <c r="H1609" i="6"/>
  <c r="A1609" i="6"/>
  <c r="H1608" i="6"/>
  <c r="A1608" i="6"/>
  <c r="H1607" i="6"/>
  <c r="A1607" i="6"/>
  <c r="K1605" i="6"/>
  <c r="H1605" i="6"/>
  <c r="E1605" i="6"/>
  <c r="A1605" i="6"/>
  <c r="K1603" i="6"/>
  <c r="H1603" i="6"/>
  <c r="E1603" i="6"/>
  <c r="A1603" i="6"/>
  <c r="J1602" i="6"/>
  <c r="J1601" i="6"/>
  <c r="L1600" i="6"/>
  <c r="L1599" i="6"/>
  <c r="L1598" i="6"/>
  <c r="A1598" i="6"/>
  <c r="L1597" i="6"/>
  <c r="A1597" i="6"/>
  <c r="A1592" i="6"/>
  <c r="A1589" i="6"/>
  <c r="A1588" i="6"/>
  <c r="H1587" i="6"/>
  <c r="A1587" i="6"/>
  <c r="H1586" i="6"/>
  <c r="A1586" i="6"/>
  <c r="H1585" i="6"/>
  <c r="A1585" i="6"/>
  <c r="H1584" i="6"/>
  <c r="H1583" i="6"/>
  <c r="A1583" i="6"/>
  <c r="H1582" i="6"/>
  <c r="A1582" i="6"/>
  <c r="H1581" i="6"/>
  <c r="A1581" i="6"/>
  <c r="H1580" i="6"/>
  <c r="A1580" i="6"/>
  <c r="H1579" i="6"/>
  <c r="A1579" i="6"/>
  <c r="K1577" i="6"/>
  <c r="H1577" i="6"/>
  <c r="E1577" i="6"/>
  <c r="A1577" i="6"/>
  <c r="K1575" i="6"/>
  <c r="H1575" i="6"/>
  <c r="E1575" i="6"/>
  <c r="A1575" i="6"/>
  <c r="J1574" i="6"/>
  <c r="J1573" i="6"/>
  <c r="L1572" i="6"/>
  <c r="L1571" i="6"/>
  <c r="L1570" i="6"/>
  <c r="A1570" i="6"/>
  <c r="L1569" i="6"/>
  <c r="A1569" i="6"/>
  <c r="A1564" i="6"/>
  <c r="A1561" i="6"/>
  <c r="A1560" i="6"/>
  <c r="H1559" i="6"/>
  <c r="A1559" i="6"/>
  <c r="H1558" i="6"/>
  <c r="A1558" i="6"/>
  <c r="H1557" i="6"/>
  <c r="A1557" i="6"/>
  <c r="H1556" i="6"/>
  <c r="H1555" i="6"/>
  <c r="A1555" i="6"/>
  <c r="H1554" i="6"/>
  <c r="A1554" i="6"/>
  <c r="H1553" i="6"/>
  <c r="A1553" i="6"/>
  <c r="H1552" i="6"/>
  <c r="A1552" i="6"/>
  <c r="H1551" i="6"/>
  <c r="A1551" i="6"/>
  <c r="K1549" i="6"/>
  <c r="H1549" i="6"/>
  <c r="E1549" i="6"/>
  <c r="A1549" i="6"/>
  <c r="K1547" i="6"/>
  <c r="H1547" i="6"/>
  <c r="E1547" i="6"/>
  <c r="A1547" i="6"/>
  <c r="J1546" i="6"/>
  <c r="J1545" i="6"/>
  <c r="L1544" i="6"/>
  <c r="L1543" i="6"/>
  <c r="L1542" i="6"/>
  <c r="A1542" i="6"/>
  <c r="L1541" i="6"/>
  <c r="A1541" i="6"/>
  <c r="A1536" i="6"/>
  <c r="A1533" i="6"/>
  <c r="A1532" i="6"/>
  <c r="H1531" i="6"/>
  <c r="A1531" i="6"/>
  <c r="H1530" i="6"/>
  <c r="A1530" i="6"/>
  <c r="H1529" i="6"/>
  <c r="A1529" i="6"/>
  <c r="H1528" i="6"/>
  <c r="H1527" i="6"/>
  <c r="A1527" i="6"/>
  <c r="H1526" i="6"/>
  <c r="A1526" i="6"/>
  <c r="H1525" i="6"/>
  <c r="A1525" i="6"/>
  <c r="H1524" i="6"/>
  <c r="A1524" i="6"/>
  <c r="H1523" i="6"/>
  <c r="A1523" i="6"/>
  <c r="K1521" i="6"/>
  <c r="H1521" i="6"/>
  <c r="E1521" i="6"/>
  <c r="A1521" i="6"/>
  <c r="K1519" i="6"/>
  <c r="H1519" i="6"/>
  <c r="E1519" i="6"/>
  <c r="A1519" i="6"/>
  <c r="J1518" i="6"/>
  <c r="J1517" i="6"/>
  <c r="L1516" i="6"/>
  <c r="L1515" i="6"/>
  <c r="L1514" i="6"/>
  <c r="A1514" i="6"/>
  <c r="L1513" i="6"/>
  <c r="A1513" i="6"/>
  <c r="A1508" i="6"/>
  <c r="A1505" i="6"/>
  <c r="A1504" i="6"/>
  <c r="H1503" i="6"/>
  <c r="A1503" i="6"/>
  <c r="H1502" i="6"/>
  <c r="A1502" i="6"/>
  <c r="H1501" i="6"/>
  <c r="A1501" i="6"/>
  <c r="H1500" i="6"/>
  <c r="H1499" i="6"/>
  <c r="A1499" i="6"/>
  <c r="H1498" i="6"/>
  <c r="A1498" i="6"/>
  <c r="H1497" i="6"/>
  <c r="A1497" i="6"/>
  <c r="H1496" i="6"/>
  <c r="A1496" i="6"/>
  <c r="H1495" i="6"/>
  <c r="A1495" i="6"/>
  <c r="K1493" i="6"/>
  <c r="H1493" i="6"/>
  <c r="E1493" i="6"/>
  <c r="A1493" i="6"/>
  <c r="K1491" i="6"/>
  <c r="H1491" i="6"/>
  <c r="E1491" i="6"/>
  <c r="A1491" i="6"/>
  <c r="J1490" i="6"/>
  <c r="J1489" i="6"/>
  <c r="L1488" i="6"/>
  <c r="L1487" i="6"/>
  <c r="L1486" i="6"/>
  <c r="A1486" i="6"/>
  <c r="L1485" i="6"/>
  <c r="A1485" i="6"/>
  <c r="A1480" i="6"/>
  <c r="A1477" i="6"/>
  <c r="A1476" i="6"/>
  <c r="H1475" i="6"/>
  <c r="A1475" i="6"/>
  <c r="H1474" i="6"/>
  <c r="A1474" i="6"/>
  <c r="H1473" i="6"/>
  <c r="A1473" i="6"/>
  <c r="H1472" i="6"/>
  <c r="H1471" i="6"/>
  <c r="A1471" i="6"/>
  <c r="H1470" i="6"/>
  <c r="A1470" i="6"/>
  <c r="H1469" i="6"/>
  <c r="A1469" i="6"/>
  <c r="H1468" i="6"/>
  <c r="A1468" i="6"/>
  <c r="H1467" i="6"/>
  <c r="A1467" i="6"/>
  <c r="K1465" i="6"/>
  <c r="H1465" i="6"/>
  <c r="E1465" i="6"/>
  <c r="A1465" i="6"/>
  <c r="K1463" i="6"/>
  <c r="H1463" i="6"/>
  <c r="E1463" i="6"/>
  <c r="A1463" i="6"/>
  <c r="J1462" i="6"/>
  <c r="J1461" i="6"/>
  <c r="L1460" i="6"/>
  <c r="L1459" i="6"/>
  <c r="L1458" i="6"/>
  <c r="A1458" i="6"/>
  <c r="L1457" i="6"/>
  <c r="A1457" i="6"/>
  <c r="A1452" i="6"/>
  <c r="A1449" i="6"/>
  <c r="A1448" i="6"/>
  <c r="H1447" i="6"/>
  <c r="A1447" i="6"/>
  <c r="H1446" i="6"/>
  <c r="A1446" i="6"/>
  <c r="H1445" i="6"/>
  <c r="A1445" i="6"/>
  <c r="H1444" i="6"/>
  <c r="H1443" i="6"/>
  <c r="A1443" i="6"/>
  <c r="H1442" i="6"/>
  <c r="A1442" i="6"/>
  <c r="H1441" i="6"/>
  <c r="A1441" i="6"/>
  <c r="H1440" i="6"/>
  <c r="A1440" i="6"/>
  <c r="H1439" i="6"/>
  <c r="A1439" i="6"/>
  <c r="K1437" i="6"/>
  <c r="H1437" i="6"/>
  <c r="E1437" i="6"/>
  <c r="A1437" i="6"/>
  <c r="K1435" i="6"/>
  <c r="H1435" i="6"/>
  <c r="E1435" i="6"/>
  <c r="A1435" i="6"/>
  <c r="J1434" i="6"/>
  <c r="J1433" i="6"/>
  <c r="L1432" i="6"/>
  <c r="L1431" i="6"/>
  <c r="L1430" i="6"/>
  <c r="A1430" i="6"/>
  <c r="L1429" i="6"/>
  <c r="A1429" i="6"/>
  <c r="A1424" i="6"/>
  <c r="A1421" i="6"/>
  <c r="A1420" i="6"/>
  <c r="H1419" i="6"/>
  <c r="A1419" i="6"/>
  <c r="H1418" i="6"/>
  <c r="A1418" i="6"/>
  <c r="H1417" i="6"/>
  <c r="A1417" i="6"/>
  <c r="H1416" i="6"/>
  <c r="H1415" i="6"/>
  <c r="A1415" i="6"/>
  <c r="H1414" i="6"/>
  <c r="A1414" i="6"/>
  <c r="H1413" i="6"/>
  <c r="A1413" i="6"/>
  <c r="H1412" i="6"/>
  <c r="A1412" i="6"/>
  <c r="H1411" i="6"/>
  <c r="A1411" i="6"/>
  <c r="K1409" i="6"/>
  <c r="H1409" i="6"/>
  <c r="E1409" i="6"/>
  <c r="A1409" i="6"/>
  <c r="K1407" i="6"/>
  <c r="H1407" i="6"/>
  <c r="E1407" i="6"/>
  <c r="A1407" i="6"/>
  <c r="J1406" i="6"/>
  <c r="J1405" i="6"/>
  <c r="L1404" i="6"/>
  <c r="L1403" i="6"/>
  <c r="L1402" i="6"/>
  <c r="A1402" i="6"/>
  <c r="L1401" i="6"/>
  <c r="A1401" i="6"/>
  <c r="A1396" i="6"/>
  <c r="A1393" i="6"/>
  <c r="A1392" i="6"/>
  <c r="H1391" i="6"/>
  <c r="A1391" i="6"/>
  <c r="H1390" i="6"/>
  <c r="A1390" i="6"/>
  <c r="H1389" i="6"/>
  <c r="A1389" i="6"/>
  <c r="H1388" i="6"/>
  <c r="H1387" i="6"/>
  <c r="A1387" i="6"/>
  <c r="H1386" i="6"/>
  <c r="A1386" i="6"/>
  <c r="H1385" i="6"/>
  <c r="A1385" i="6"/>
  <c r="H1384" i="6"/>
  <c r="A1384" i="6"/>
  <c r="H1383" i="6"/>
  <c r="A1383" i="6"/>
  <c r="K1381" i="6"/>
  <c r="H1381" i="6"/>
  <c r="E1381" i="6"/>
  <c r="A1381" i="6"/>
  <c r="K1379" i="6"/>
  <c r="H1379" i="6"/>
  <c r="E1379" i="6"/>
  <c r="A1379" i="6"/>
  <c r="J1378" i="6"/>
  <c r="J1377" i="6"/>
  <c r="L1376" i="6"/>
  <c r="L1375" i="6"/>
  <c r="L1374" i="6"/>
  <c r="A1374" i="6"/>
  <c r="L1373" i="6"/>
  <c r="A1373" i="6"/>
  <c r="A1368" i="6"/>
  <c r="A1365" i="6"/>
  <c r="A1364" i="6"/>
  <c r="H1363" i="6"/>
  <c r="A1363" i="6"/>
  <c r="H1362" i="6"/>
  <c r="A1362" i="6"/>
  <c r="H1361" i="6"/>
  <c r="A1361" i="6"/>
  <c r="H1360" i="6"/>
  <c r="H1359" i="6"/>
  <c r="A1359" i="6"/>
  <c r="H1358" i="6"/>
  <c r="A1358" i="6"/>
  <c r="H1357" i="6"/>
  <c r="A1357" i="6"/>
  <c r="H1356" i="6"/>
  <c r="A1356" i="6"/>
  <c r="H1355" i="6"/>
  <c r="A1355" i="6"/>
  <c r="K1353" i="6"/>
  <c r="H1353" i="6"/>
  <c r="E1353" i="6"/>
  <c r="A1353" i="6"/>
  <c r="K1351" i="6"/>
  <c r="H1351" i="6"/>
  <c r="E1351" i="6"/>
  <c r="A1351" i="6"/>
  <c r="J1350" i="6"/>
  <c r="J1349" i="6"/>
  <c r="L1348" i="6"/>
  <c r="L1347" i="6"/>
  <c r="L1346" i="6"/>
  <c r="A1346" i="6"/>
  <c r="L1345" i="6"/>
  <c r="A1345" i="6"/>
  <c r="A1340" i="6"/>
  <c r="A1337" i="6"/>
  <c r="A1336" i="6"/>
  <c r="H1335" i="6"/>
  <c r="A1335" i="6"/>
  <c r="H1334" i="6"/>
  <c r="A1334" i="6"/>
  <c r="H1333" i="6"/>
  <c r="A1333" i="6"/>
  <c r="H1332" i="6"/>
  <c r="H1331" i="6"/>
  <c r="A1331" i="6"/>
  <c r="H1330" i="6"/>
  <c r="A1330" i="6"/>
  <c r="H1329" i="6"/>
  <c r="A1329" i="6"/>
  <c r="H1328" i="6"/>
  <c r="A1328" i="6"/>
  <c r="H1327" i="6"/>
  <c r="A1327" i="6"/>
  <c r="K1325" i="6"/>
  <c r="H1325" i="6"/>
  <c r="E1325" i="6"/>
  <c r="A1325" i="6"/>
  <c r="K1323" i="6"/>
  <c r="H1323" i="6"/>
  <c r="E1323" i="6"/>
  <c r="A1323" i="6"/>
  <c r="J1322" i="6"/>
  <c r="J1321" i="6"/>
  <c r="L1320" i="6"/>
  <c r="L1319" i="6"/>
  <c r="L1318" i="6"/>
  <c r="A1318" i="6"/>
  <c r="L1317" i="6"/>
  <c r="A1317" i="6"/>
  <c r="A1312" i="6"/>
  <c r="A1309" i="6"/>
  <c r="A1308" i="6"/>
  <c r="H1307" i="6"/>
  <c r="A1307" i="6"/>
  <c r="H1306" i="6"/>
  <c r="A1306" i="6"/>
  <c r="H1305" i="6"/>
  <c r="A1305" i="6"/>
  <c r="H1304" i="6"/>
  <c r="H1303" i="6"/>
  <c r="A1303" i="6"/>
  <c r="H1302" i="6"/>
  <c r="A1302" i="6"/>
  <c r="H1301" i="6"/>
  <c r="A1301" i="6"/>
  <c r="H1300" i="6"/>
  <c r="A1300" i="6"/>
  <c r="H1299" i="6"/>
  <c r="A1299" i="6"/>
  <c r="K1297" i="6"/>
  <c r="H1297" i="6"/>
  <c r="E1297" i="6"/>
  <c r="A1297" i="6"/>
  <c r="K1295" i="6"/>
  <c r="H1295" i="6"/>
  <c r="E1295" i="6"/>
  <c r="A1295" i="6"/>
  <c r="J1294" i="6"/>
  <c r="J1293" i="6"/>
  <c r="L1292" i="6"/>
  <c r="L1291" i="6"/>
  <c r="L1290" i="6"/>
  <c r="A1290" i="6"/>
  <c r="L1289" i="6"/>
  <c r="A1289" i="6"/>
  <c r="A1284" i="6"/>
  <c r="A1281" i="6"/>
  <c r="A1280" i="6"/>
  <c r="H1279" i="6"/>
  <c r="A1279" i="6"/>
  <c r="H1278" i="6"/>
  <c r="A1278" i="6"/>
  <c r="H1277" i="6"/>
  <c r="A1277" i="6"/>
  <c r="H1276" i="6"/>
  <c r="H1275" i="6"/>
  <c r="A1275" i="6"/>
  <c r="H1274" i="6"/>
  <c r="A1274" i="6"/>
  <c r="H1273" i="6"/>
  <c r="A1273" i="6"/>
  <c r="H1272" i="6"/>
  <c r="A1272" i="6"/>
  <c r="H1271" i="6"/>
  <c r="A1271" i="6"/>
  <c r="K1269" i="6"/>
  <c r="H1269" i="6"/>
  <c r="E1269" i="6"/>
  <c r="A1269" i="6"/>
  <c r="K1267" i="6"/>
  <c r="H1267" i="6"/>
  <c r="E1267" i="6"/>
  <c r="A1267" i="6"/>
  <c r="J1266" i="6"/>
  <c r="J1265" i="6"/>
  <c r="L1264" i="6"/>
  <c r="L1263" i="6"/>
  <c r="L1262" i="6"/>
  <c r="A1262" i="6"/>
  <c r="L1261" i="6"/>
  <c r="A1261" i="6"/>
  <c r="A1256" i="6"/>
  <c r="A1253" i="6"/>
  <c r="A1252" i="6"/>
  <c r="H1251" i="6"/>
  <c r="A1251" i="6"/>
  <c r="H1250" i="6"/>
  <c r="A1250" i="6"/>
  <c r="H1249" i="6"/>
  <c r="A1249" i="6"/>
  <c r="H1248" i="6"/>
  <c r="H1247" i="6"/>
  <c r="A1247" i="6"/>
  <c r="H1246" i="6"/>
  <c r="A1246" i="6"/>
  <c r="H1245" i="6"/>
  <c r="A1245" i="6"/>
  <c r="H1244" i="6"/>
  <c r="A1244" i="6"/>
  <c r="H1243" i="6"/>
  <c r="A1243" i="6"/>
  <c r="K1241" i="6"/>
  <c r="H1241" i="6"/>
  <c r="E1241" i="6"/>
  <c r="A1241" i="6"/>
  <c r="K1239" i="6"/>
  <c r="H1239" i="6"/>
  <c r="E1239" i="6"/>
  <c r="A1239" i="6"/>
  <c r="J1238" i="6"/>
  <c r="J1237" i="6"/>
  <c r="L1236" i="6"/>
  <c r="L1235" i="6"/>
  <c r="L1234" i="6"/>
  <c r="A1234" i="6"/>
  <c r="L1233" i="6"/>
  <c r="A1233" i="6"/>
  <c r="A1228" i="6"/>
  <c r="A1225" i="6"/>
  <c r="A1224" i="6"/>
  <c r="H1223" i="6"/>
  <c r="A1223" i="6"/>
  <c r="H1222" i="6"/>
  <c r="A1222" i="6"/>
  <c r="H1221" i="6"/>
  <c r="A1221" i="6"/>
  <c r="H1220" i="6"/>
  <c r="H1219" i="6"/>
  <c r="A1219" i="6"/>
  <c r="H1218" i="6"/>
  <c r="A1218" i="6"/>
  <c r="H1217" i="6"/>
  <c r="A1217" i="6"/>
  <c r="H1216" i="6"/>
  <c r="A1216" i="6"/>
  <c r="H1215" i="6"/>
  <c r="A1215" i="6"/>
  <c r="K1213" i="6"/>
  <c r="H1213" i="6"/>
  <c r="E1213" i="6"/>
  <c r="A1213" i="6"/>
  <c r="K1211" i="6"/>
  <c r="H1211" i="6"/>
  <c r="E1211" i="6"/>
  <c r="A1211" i="6"/>
  <c r="J1210" i="6"/>
  <c r="J1209" i="6"/>
  <c r="L1208" i="6"/>
  <c r="L1207" i="6"/>
  <c r="L1206" i="6"/>
  <c r="A1206" i="6"/>
  <c r="L1205" i="6"/>
  <c r="A1205" i="6"/>
  <c r="A1200" i="6"/>
  <c r="A1197" i="6"/>
  <c r="A1196" i="6"/>
  <c r="H1195" i="6"/>
  <c r="A1195" i="6"/>
  <c r="H1194" i="6"/>
  <c r="A1194" i="6"/>
  <c r="H1193" i="6"/>
  <c r="A1193" i="6"/>
  <c r="H1192" i="6"/>
  <c r="H1191" i="6"/>
  <c r="A1191" i="6"/>
  <c r="H1190" i="6"/>
  <c r="A1190" i="6"/>
  <c r="H1189" i="6"/>
  <c r="A1189" i="6"/>
  <c r="H1188" i="6"/>
  <c r="A1188" i="6"/>
  <c r="H1187" i="6"/>
  <c r="A1187" i="6"/>
  <c r="K1185" i="6"/>
  <c r="H1185" i="6"/>
  <c r="E1185" i="6"/>
  <c r="A1185" i="6"/>
  <c r="K1183" i="6"/>
  <c r="H1183" i="6"/>
  <c r="E1183" i="6"/>
  <c r="A1183" i="6"/>
  <c r="J1182" i="6"/>
  <c r="J1181" i="6"/>
  <c r="L1180" i="6"/>
  <c r="L1179" i="6"/>
  <c r="L1178" i="6"/>
  <c r="A1178" i="6"/>
  <c r="L1177" i="6"/>
  <c r="A1177" i="6"/>
  <c r="A1172" i="6"/>
  <c r="A1169" i="6"/>
  <c r="A1168" i="6"/>
  <c r="H1167" i="6"/>
  <c r="A1167" i="6"/>
  <c r="H1166" i="6"/>
  <c r="A1166" i="6"/>
  <c r="H1165" i="6"/>
  <c r="A1165" i="6"/>
  <c r="H1164" i="6"/>
  <c r="H1163" i="6"/>
  <c r="A1163" i="6"/>
  <c r="H1162" i="6"/>
  <c r="A1162" i="6"/>
  <c r="H1161" i="6"/>
  <c r="A1161" i="6"/>
  <c r="H1160" i="6"/>
  <c r="A1160" i="6"/>
  <c r="H1159" i="6"/>
  <c r="A1159" i="6"/>
  <c r="K1157" i="6"/>
  <c r="H1157" i="6"/>
  <c r="E1157" i="6"/>
  <c r="A1157" i="6"/>
  <c r="K1155" i="6"/>
  <c r="H1155" i="6"/>
  <c r="E1155" i="6"/>
  <c r="A1155" i="6"/>
  <c r="J1154" i="6"/>
  <c r="J1153" i="6"/>
  <c r="L1152" i="6"/>
  <c r="L1151" i="6"/>
  <c r="L1150" i="6"/>
  <c r="A1150" i="6"/>
  <c r="L1149" i="6"/>
  <c r="A1149" i="6"/>
  <c r="A1144" i="6"/>
  <c r="A1141" i="6"/>
  <c r="A1140" i="6"/>
  <c r="H1139" i="6"/>
  <c r="A1139" i="6"/>
  <c r="H1138" i="6"/>
  <c r="A1138" i="6"/>
  <c r="H1137" i="6"/>
  <c r="A1137" i="6"/>
  <c r="H1136" i="6"/>
  <c r="H1135" i="6"/>
  <c r="A1135" i="6"/>
  <c r="H1134" i="6"/>
  <c r="A1134" i="6"/>
  <c r="H1133" i="6"/>
  <c r="A1133" i="6"/>
  <c r="H1132" i="6"/>
  <c r="A1132" i="6"/>
  <c r="H1131" i="6"/>
  <c r="A1131" i="6"/>
  <c r="K1129" i="6"/>
  <c r="H1129" i="6"/>
  <c r="E1129" i="6"/>
  <c r="A1129" i="6"/>
  <c r="K1127" i="6"/>
  <c r="H1127" i="6"/>
  <c r="E1127" i="6"/>
  <c r="A1127" i="6"/>
  <c r="J1126" i="6"/>
  <c r="J1125" i="6"/>
  <c r="L1124" i="6"/>
  <c r="L1123" i="6"/>
  <c r="L1122" i="6"/>
  <c r="A1122" i="6"/>
  <c r="L1121" i="6"/>
  <c r="A1121" i="6"/>
  <c r="A1116" i="6"/>
  <c r="A1113" i="6"/>
  <c r="A1112" i="6"/>
  <c r="H1111" i="6"/>
  <c r="A1111" i="6"/>
  <c r="H1110" i="6"/>
  <c r="A1110" i="6"/>
  <c r="H1109" i="6"/>
  <c r="A1109" i="6"/>
  <c r="H1108" i="6"/>
  <c r="H1107" i="6"/>
  <c r="A1107" i="6"/>
  <c r="H1106" i="6"/>
  <c r="A1106" i="6"/>
  <c r="H1105" i="6"/>
  <c r="A1105" i="6"/>
  <c r="H1104" i="6"/>
  <c r="A1104" i="6"/>
  <c r="H1103" i="6"/>
  <c r="A1103" i="6"/>
  <c r="K1101" i="6"/>
  <c r="H1101" i="6"/>
  <c r="E1101" i="6"/>
  <c r="A1101" i="6"/>
  <c r="K1099" i="6"/>
  <c r="H1099" i="6"/>
  <c r="E1099" i="6"/>
  <c r="A1099" i="6"/>
  <c r="J1098" i="6"/>
  <c r="J1097" i="6"/>
  <c r="L1096" i="6"/>
  <c r="L1095" i="6"/>
  <c r="L1094" i="6"/>
  <c r="A1094" i="6"/>
  <c r="L1093" i="6"/>
  <c r="A1093" i="6"/>
  <c r="A1088" i="6"/>
  <c r="A1085" i="6"/>
  <c r="A1084" i="6"/>
  <c r="H1083" i="6"/>
  <c r="A1083" i="6"/>
  <c r="H1082" i="6"/>
  <c r="A1082" i="6"/>
  <c r="H1081" i="6"/>
  <c r="A1081" i="6"/>
  <c r="H1080" i="6"/>
  <c r="H1079" i="6"/>
  <c r="A1079" i="6"/>
  <c r="H1078" i="6"/>
  <c r="A1078" i="6"/>
  <c r="H1077" i="6"/>
  <c r="A1077" i="6"/>
  <c r="H1076" i="6"/>
  <c r="A1076" i="6"/>
  <c r="H1075" i="6"/>
  <c r="A1075" i="6"/>
  <c r="K1073" i="6"/>
  <c r="H1073" i="6"/>
  <c r="E1073" i="6"/>
  <c r="A1073" i="6"/>
  <c r="K1071" i="6"/>
  <c r="H1071" i="6"/>
  <c r="E1071" i="6"/>
  <c r="A1071" i="6"/>
  <c r="J1070" i="6"/>
  <c r="J1069" i="6"/>
  <c r="L1068" i="6"/>
  <c r="L1067" i="6"/>
  <c r="L1066" i="6"/>
  <c r="A1066" i="6"/>
  <c r="L1065" i="6"/>
  <c r="A1065" i="6"/>
  <c r="A1060" i="6"/>
  <c r="A1057" i="6"/>
  <c r="A1056" i="6"/>
  <c r="H1055" i="6"/>
  <c r="A1055" i="6"/>
  <c r="H1054" i="6"/>
  <c r="A1054" i="6"/>
  <c r="H1053" i="6"/>
  <c r="A1053" i="6"/>
  <c r="H1052" i="6"/>
  <c r="H1051" i="6"/>
  <c r="A1051" i="6"/>
  <c r="H1050" i="6"/>
  <c r="A1050" i="6"/>
  <c r="H1049" i="6"/>
  <c r="A1049" i="6"/>
  <c r="H1048" i="6"/>
  <c r="A1048" i="6"/>
  <c r="H1047" i="6"/>
  <c r="A1047" i="6"/>
  <c r="K1045" i="6"/>
  <c r="H1045" i="6"/>
  <c r="E1045" i="6"/>
  <c r="A1045" i="6"/>
  <c r="K1043" i="6"/>
  <c r="H1043" i="6"/>
  <c r="E1043" i="6"/>
  <c r="A1043" i="6"/>
  <c r="J1042" i="6"/>
  <c r="J1041" i="6"/>
  <c r="L1040" i="6"/>
  <c r="L1039" i="6"/>
  <c r="L1038" i="6"/>
  <c r="A1038" i="6"/>
  <c r="L1037" i="6"/>
  <c r="A1037" i="6"/>
  <c r="A1032" i="6"/>
  <c r="A1029" i="6"/>
  <c r="A1028" i="6"/>
  <c r="H1027" i="6"/>
  <c r="A1027" i="6"/>
  <c r="H1026" i="6"/>
  <c r="A1026" i="6"/>
  <c r="H1025" i="6"/>
  <c r="A1025" i="6"/>
  <c r="H1024" i="6"/>
  <c r="H1023" i="6"/>
  <c r="A1023" i="6"/>
  <c r="H1022" i="6"/>
  <c r="A1022" i="6"/>
  <c r="H1021" i="6"/>
  <c r="A1021" i="6"/>
  <c r="H1020" i="6"/>
  <c r="A1020" i="6"/>
  <c r="H1019" i="6"/>
  <c r="A1019" i="6"/>
  <c r="K1017" i="6"/>
  <c r="H1017" i="6"/>
  <c r="E1017" i="6"/>
  <c r="A1017" i="6"/>
  <c r="K1015" i="6"/>
  <c r="H1015" i="6"/>
  <c r="E1015" i="6"/>
  <c r="A1015" i="6"/>
  <c r="J1014" i="6"/>
  <c r="J1013" i="6"/>
  <c r="L1012" i="6"/>
  <c r="L1011" i="6"/>
  <c r="L1010" i="6"/>
  <c r="A1010" i="6"/>
  <c r="L1009" i="6"/>
  <c r="A1009" i="6"/>
  <c r="A1004" i="6"/>
  <c r="A1001" i="6"/>
  <c r="A1000" i="6"/>
  <c r="H999" i="6"/>
  <c r="A999" i="6"/>
  <c r="H998" i="6"/>
  <c r="A998" i="6"/>
  <c r="H997" i="6"/>
  <c r="A997" i="6"/>
  <c r="H996" i="6"/>
  <c r="H995" i="6"/>
  <c r="A995" i="6"/>
  <c r="H994" i="6"/>
  <c r="A994" i="6"/>
  <c r="H993" i="6"/>
  <c r="A993" i="6"/>
  <c r="H992" i="6"/>
  <c r="A992" i="6"/>
  <c r="H991" i="6"/>
  <c r="A991" i="6"/>
  <c r="K989" i="6"/>
  <c r="H989" i="6"/>
  <c r="E989" i="6"/>
  <c r="A989" i="6"/>
  <c r="K987" i="6"/>
  <c r="H987" i="6"/>
  <c r="E987" i="6"/>
  <c r="A987" i="6"/>
  <c r="J986" i="6"/>
  <c r="J985" i="6"/>
  <c r="L984" i="6"/>
  <c r="L983" i="6"/>
  <c r="L982" i="6"/>
  <c r="A982" i="6"/>
  <c r="L981" i="6"/>
  <c r="A981" i="6"/>
  <c r="A976" i="6"/>
  <c r="A973" i="6"/>
  <c r="A972" i="6"/>
  <c r="H971" i="6"/>
  <c r="A971" i="6"/>
  <c r="H970" i="6"/>
  <c r="A970" i="6"/>
  <c r="H969" i="6"/>
  <c r="A969" i="6"/>
  <c r="H968" i="6"/>
  <c r="H967" i="6"/>
  <c r="A967" i="6"/>
  <c r="H966" i="6"/>
  <c r="A966" i="6"/>
  <c r="H965" i="6"/>
  <c r="A965" i="6"/>
  <c r="H964" i="6"/>
  <c r="A964" i="6"/>
  <c r="H963" i="6"/>
  <c r="A963" i="6"/>
  <c r="K961" i="6"/>
  <c r="H961" i="6"/>
  <c r="E961" i="6"/>
  <c r="A961" i="6"/>
  <c r="K959" i="6"/>
  <c r="H959" i="6"/>
  <c r="E959" i="6"/>
  <c r="A959" i="6"/>
  <c r="J958" i="6"/>
  <c r="J957" i="6"/>
  <c r="L956" i="6"/>
  <c r="L955" i="6"/>
  <c r="L954" i="6"/>
  <c r="A954" i="6"/>
  <c r="L953" i="6"/>
  <c r="A953" i="6"/>
  <c r="A948" i="6"/>
  <c r="A945" i="6"/>
  <c r="A944" i="6"/>
  <c r="H943" i="6"/>
  <c r="A943" i="6"/>
  <c r="H942" i="6"/>
  <c r="A942" i="6"/>
  <c r="H941" i="6"/>
  <c r="A941" i="6"/>
  <c r="H940" i="6"/>
  <c r="H939" i="6"/>
  <c r="A939" i="6"/>
  <c r="H938" i="6"/>
  <c r="A938" i="6"/>
  <c r="H937" i="6"/>
  <c r="A937" i="6"/>
  <c r="H936" i="6"/>
  <c r="A936" i="6"/>
  <c r="H935" i="6"/>
  <c r="A935" i="6"/>
  <c r="K933" i="6"/>
  <c r="H933" i="6"/>
  <c r="E933" i="6"/>
  <c r="A933" i="6"/>
  <c r="K931" i="6"/>
  <c r="H931" i="6"/>
  <c r="E931" i="6"/>
  <c r="A931" i="6"/>
  <c r="J930" i="6"/>
  <c r="J929" i="6"/>
  <c r="L928" i="6"/>
  <c r="L927" i="6"/>
  <c r="L926" i="6"/>
  <c r="A926" i="6"/>
  <c r="L925" i="6"/>
  <c r="A925" i="6"/>
  <c r="A920" i="6"/>
  <c r="A917" i="6"/>
  <c r="A916" i="6"/>
  <c r="H915" i="6"/>
  <c r="A915" i="6"/>
  <c r="H914" i="6"/>
  <c r="A914" i="6"/>
  <c r="H913" i="6"/>
  <c r="A913" i="6"/>
  <c r="H912" i="6"/>
  <c r="H911" i="6"/>
  <c r="A911" i="6"/>
  <c r="H910" i="6"/>
  <c r="A910" i="6"/>
  <c r="H909" i="6"/>
  <c r="A909" i="6"/>
  <c r="H908" i="6"/>
  <c r="A908" i="6"/>
  <c r="H907" i="6"/>
  <c r="A907" i="6"/>
  <c r="K905" i="6"/>
  <c r="H905" i="6"/>
  <c r="E905" i="6"/>
  <c r="A905" i="6"/>
  <c r="K903" i="6"/>
  <c r="H903" i="6"/>
  <c r="E903" i="6"/>
  <c r="A903" i="6"/>
  <c r="J902" i="6"/>
  <c r="J901" i="6"/>
  <c r="L900" i="6"/>
  <c r="L899" i="6"/>
  <c r="L898" i="6"/>
  <c r="A898" i="6"/>
  <c r="L897" i="6"/>
  <c r="A897" i="6"/>
  <c r="A892" i="6"/>
  <c r="A889" i="6"/>
  <c r="A888" i="6"/>
  <c r="H887" i="6"/>
  <c r="A887" i="6"/>
  <c r="H886" i="6"/>
  <c r="A886" i="6"/>
  <c r="H885" i="6"/>
  <c r="A885" i="6"/>
  <c r="H884" i="6"/>
  <c r="H883" i="6"/>
  <c r="A883" i="6"/>
  <c r="H882" i="6"/>
  <c r="A882" i="6"/>
  <c r="H881" i="6"/>
  <c r="A881" i="6"/>
  <c r="H880" i="6"/>
  <c r="A880" i="6"/>
  <c r="H879" i="6"/>
  <c r="A879" i="6"/>
  <c r="K877" i="6"/>
  <c r="H877" i="6"/>
  <c r="E877" i="6"/>
  <c r="A877" i="6"/>
  <c r="K875" i="6"/>
  <c r="H875" i="6"/>
  <c r="E875" i="6"/>
  <c r="A875" i="6"/>
  <c r="J874" i="6"/>
  <c r="J873" i="6"/>
  <c r="L872" i="6"/>
  <c r="L871" i="6"/>
  <c r="L870" i="6"/>
  <c r="A870" i="6"/>
  <c r="L869" i="6"/>
  <c r="A869" i="6"/>
  <c r="A864" i="6"/>
  <c r="A861" i="6"/>
  <c r="A860" i="6"/>
  <c r="H859" i="6"/>
  <c r="A859" i="6"/>
  <c r="H858" i="6"/>
  <c r="A858" i="6"/>
  <c r="H857" i="6"/>
  <c r="A857" i="6"/>
  <c r="H856" i="6"/>
  <c r="H855" i="6"/>
  <c r="A855" i="6"/>
  <c r="H854" i="6"/>
  <c r="A854" i="6"/>
  <c r="H853" i="6"/>
  <c r="A853" i="6"/>
  <c r="H852" i="6"/>
  <c r="A852" i="6"/>
  <c r="H851" i="6"/>
  <c r="A851" i="6"/>
  <c r="K849" i="6"/>
  <c r="H849" i="6"/>
  <c r="E849" i="6"/>
  <c r="A849" i="6"/>
  <c r="K847" i="6"/>
  <c r="H847" i="6"/>
  <c r="E847" i="6"/>
  <c r="A847" i="6"/>
  <c r="J846" i="6"/>
  <c r="J845" i="6"/>
  <c r="L844" i="6"/>
  <c r="L843" i="6"/>
  <c r="L842" i="6"/>
  <c r="A842" i="6"/>
  <c r="L841" i="6"/>
  <c r="A841" i="6"/>
  <c r="A836" i="6"/>
  <c r="A833" i="6"/>
  <c r="A832" i="6"/>
  <c r="H831" i="6"/>
  <c r="A831" i="6"/>
  <c r="H830" i="6"/>
  <c r="A830" i="6"/>
  <c r="H829" i="6"/>
  <c r="A829" i="6"/>
  <c r="H828" i="6"/>
  <c r="H827" i="6"/>
  <c r="A827" i="6"/>
  <c r="H826" i="6"/>
  <c r="A826" i="6"/>
  <c r="H825" i="6"/>
  <c r="A825" i="6"/>
  <c r="H824" i="6"/>
  <c r="A824" i="6"/>
  <c r="H823" i="6"/>
  <c r="A823" i="6"/>
  <c r="K821" i="6"/>
  <c r="H821" i="6"/>
  <c r="E821" i="6"/>
  <c r="A821" i="6"/>
  <c r="K819" i="6"/>
  <c r="H819" i="6"/>
  <c r="E819" i="6"/>
  <c r="A819" i="6"/>
  <c r="J818" i="6"/>
  <c r="J817" i="6"/>
  <c r="L816" i="6"/>
  <c r="L815" i="6"/>
  <c r="L814" i="6"/>
  <c r="A814" i="6"/>
  <c r="L813" i="6"/>
  <c r="A813" i="6"/>
  <c r="A808" i="6"/>
  <c r="A805" i="6"/>
  <c r="A804" i="6"/>
  <c r="H803" i="6"/>
  <c r="A803" i="6"/>
  <c r="H802" i="6"/>
  <c r="A802" i="6"/>
  <c r="H801" i="6"/>
  <c r="A801" i="6"/>
  <c r="H800" i="6"/>
  <c r="H799" i="6"/>
  <c r="A799" i="6"/>
  <c r="H798" i="6"/>
  <c r="A798" i="6"/>
  <c r="H797" i="6"/>
  <c r="A797" i="6"/>
  <c r="H796" i="6"/>
  <c r="A796" i="6"/>
  <c r="H795" i="6"/>
  <c r="A795" i="6"/>
  <c r="K793" i="6"/>
  <c r="H793" i="6"/>
  <c r="E793" i="6"/>
  <c r="A793" i="6"/>
  <c r="K791" i="6"/>
  <c r="H791" i="6"/>
  <c r="E791" i="6"/>
  <c r="A791" i="6"/>
  <c r="J790" i="6"/>
  <c r="J789" i="6"/>
  <c r="L788" i="6"/>
  <c r="L787" i="6"/>
  <c r="L786" i="6"/>
  <c r="A786" i="6"/>
  <c r="L785" i="6"/>
  <c r="A785" i="6"/>
  <c r="A780" i="6"/>
  <c r="A777" i="6"/>
  <c r="A776" i="6"/>
  <c r="H775" i="6"/>
  <c r="A775" i="6"/>
  <c r="H774" i="6"/>
  <c r="A774" i="6"/>
  <c r="H773" i="6"/>
  <c r="A773" i="6"/>
  <c r="H772" i="6"/>
  <c r="H771" i="6"/>
  <c r="A771" i="6"/>
  <c r="H770" i="6"/>
  <c r="A770" i="6"/>
  <c r="H769" i="6"/>
  <c r="A769" i="6"/>
  <c r="H768" i="6"/>
  <c r="A768" i="6"/>
  <c r="H767" i="6"/>
  <c r="A767" i="6"/>
  <c r="K765" i="6"/>
  <c r="H765" i="6"/>
  <c r="E765" i="6"/>
  <c r="A765" i="6"/>
  <c r="K763" i="6"/>
  <c r="H763" i="6"/>
  <c r="E763" i="6"/>
  <c r="A763" i="6"/>
  <c r="J762" i="6"/>
  <c r="J761" i="6"/>
  <c r="L760" i="6"/>
  <c r="L759" i="6"/>
  <c r="L758" i="6"/>
  <c r="A758" i="6"/>
  <c r="L757" i="6"/>
  <c r="A757" i="6"/>
  <c r="A752" i="6"/>
  <c r="A749" i="6"/>
  <c r="A748" i="6"/>
  <c r="H747" i="6"/>
  <c r="A747" i="6"/>
  <c r="H746" i="6"/>
  <c r="A746" i="6"/>
  <c r="H745" i="6"/>
  <c r="A745" i="6"/>
  <c r="H744" i="6"/>
  <c r="H743" i="6"/>
  <c r="A743" i="6"/>
  <c r="H742" i="6"/>
  <c r="A742" i="6"/>
  <c r="H741" i="6"/>
  <c r="A741" i="6"/>
  <c r="H740" i="6"/>
  <c r="A740" i="6"/>
  <c r="H739" i="6"/>
  <c r="A739" i="6"/>
  <c r="K737" i="6"/>
  <c r="H737" i="6"/>
  <c r="E737" i="6"/>
  <c r="A737" i="6"/>
  <c r="K735" i="6"/>
  <c r="H735" i="6"/>
  <c r="E735" i="6"/>
  <c r="A735" i="6"/>
  <c r="J734" i="6"/>
  <c r="J733" i="6"/>
  <c r="L732" i="6"/>
  <c r="L731" i="6"/>
  <c r="L730" i="6"/>
  <c r="A730" i="6"/>
  <c r="L729" i="6"/>
  <c r="A729" i="6"/>
  <c r="A724" i="6"/>
  <c r="A721" i="6"/>
  <c r="A720" i="6"/>
  <c r="H719" i="6"/>
  <c r="A719" i="6"/>
  <c r="H718" i="6"/>
  <c r="A718" i="6"/>
  <c r="H717" i="6"/>
  <c r="A717" i="6"/>
  <c r="H716" i="6"/>
  <c r="H715" i="6"/>
  <c r="A715" i="6"/>
  <c r="H714" i="6"/>
  <c r="A714" i="6"/>
  <c r="H713" i="6"/>
  <c r="A713" i="6"/>
  <c r="H712" i="6"/>
  <c r="A712" i="6"/>
  <c r="H711" i="6"/>
  <c r="A711" i="6"/>
  <c r="K709" i="6"/>
  <c r="H709" i="6"/>
  <c r="E709" i="6"/>
  <c r="A709" i="6"/>
  <c r="K707" i="6"/>
  <c r="H707" i="6"/>
  <c r="E707" i="6"/>
  <c r="A707" i="6"/>
  <c r="J706" i="6"/>
  <c r="J705" i="6"/>
  <c r="L704" i="6"/>
  <c r="L703" i="6"/>
  <c r="L702" i="6"/>
  <c r="A702" i="6"/>
  <c r="L701" i="6"/>
  <c r="A701" i="6"/>
  <c r="A696" i="6"/>
  <c r="A693" i="6"/>
  <c r="A692" i="6"/>
  <c r="H691" i="6"/>
  <c r="A691" i="6"/>
  <c r="H690" i="6"/>
  <c r="A690" i="6"/>
  <c r="H689" i="6"/>
  <c r="A689" i="6"/>
  <c r="H688" i="6"/>
  <c r="H687" i="6"/>
  <c r="A687" i="6"/>
  <c r="H686" i="6"/>
  <c r="A686" i="6"/>
  <c r="H685" i="6"/>
  <c r="A685" i="6"/>
  <c r="H684" i="6"/>
  <c r="A684" i="6"/>
  <c r="H683" i="6"/>
  <c r="A683" i="6"/>
  <c r="K681" i="6"/>
  <c r="H681" i="6"/>
  <c r="E681" i="6"/>
  <c r="A681" i="6"/>
  <c r="K679" i="6"/>
  <c r="H679" i="6"/>
  <c r="E679" i="6"/>
  <c r="A679" i="6"/>
  <c r="J678" i="6"/>
  <c r="J677" i="6"/>
  <c r="L676" i="6"/>
  <c r="L675" i="6"/>
  <c r="L674" i="6"/>
  <c r="A674" i="6"/>
  <c r="L673" i="6"/>
  <c r="A673" i="6"/>
  <c r="A668" i="6"/>
  <c r="A665" i="6"/>
  <c r="A664" i="6"/>
  <c r="H663" i="6"/>
  <c r="A663" i="6"/>
  <c r="H662" i="6"/>
  <c r="A662" i="6"/>
  <c r="H661" i="6"/>
  <c r="A661" i="6"/>
  <c r="H660" i="6"/>
  <c r="H659" i="6"/>
  <c r="A659" i="6"/>
  <c r="H658" i="6"/>
  <c r="A658" i="6"/>
  <c r="H657" i="6"/>
  <c r="A657" i="6"/>
  <c r="H656" i="6"/>
  <c r="A656" i="6"/>
  <c r="H655" i="6"/>
  <c r="A655" i="6"/>
  <c r="K653" i="6"/>
  <c r="H653" i="6"/>
  <c r="E653" i="6"/>
  <c r="A653" i="6"/>
  <c r="K651" i="6"/>
  <c r="H651" i="6"/>
  <c r="E651" i="6"/>
  <c r="A651" i="6"/>
  <c r="J650" i="6"/>
  <c r="J649" i="6"/>
  <c r="L648" i="6"/>
  <c r="L647" i="6"/>
  <c r="L646" i="6"/>
  <c r="A646" i="6"/>
  <c r="L645" i="6"/>
  <c r="A645" i="6"/>
  <c r="A640" i="6"/>
  <c r="A637" i="6"/>
  <c r="A636" i="6"/>
  <c r="H635" i="6"/>
  <c r="A635" i="6"/>
  <c r="H634" i="6"/>
  <c r="A634" i="6"/>
  <c r="H633" i="6"/>
  <c r="A633" i="6"/>
  <c r="H632" i="6"/>
  <c r="H631" i="6"/>
  <c r="A631" i="6"/>
  <c r="H630" i="6"/>
  <c r="A630" i="6"/>
  <c r="H629" i="6"/>
  <c r="A629" i="6"/>
  <c r="H628" i="6"/>
  <c r="A628" i="6"/>
  <c r="H627" i="6"/>
  <c r="A627" i="6"/>
  <c r="K625" i="6"/>
  <c r="H625" i="6"/>
  <c r="E625" i="6"/>
  <c r="A625" i="6"/>
  <c r="K623" i="6"/>
  <c r="H623" i="6"/>
  <c r="E623" i="6"/>
  <c r="A623" i="6"/>
  <c r="J622" i="6"/>
  <c r="J621" i="6"/>
  <c r="L620" i="6"/>
  <c r="L619" i="6"/>
  <c r="L618" i="6"/>
  <c r="A618" i="6"/>
  <c r="L617" i="6"/>
  <c r="A617" i="6"/>
  <c r="A612" i="6"/>
  <c r="A609" i="6"/>
  <c r="A608" i="6"/>
  <c r="H607" i="6"/>
  <c r="A607" i="6"/>
  <c r="H606" i="6"/>
  <c r="A606" i="6"/>
  <c r="H605" i="6"/>
  <c r="A605" i="6"/>
  <c r="H604" i="6"/>
  <c r="H603" i="6"/>
  <c r="A603" i="6"/>
  <c r="H602" i="6"/>
  <c r="A602" i="6"/>
  <c r="H601" i="6"/>
  <c r="A601" i="6"/>
  <c r="H600" i="6"/>
  <c r="A600" i="6"/>
  <c r="H599" i="6"/>
  <c r="A599" i="6"/>
  <c r="K597" i="6"/>
  <c r="H597" i="6"/>
  <c r="E597" i="6"/>
  <c r="A597" i="6"/>
  <c r="K595" i="6"/>
  <c r="H595" i="6"/>
  <c r="E595" i="6"/>
  <c r="A595" i="6"/>
  <c r="J594" i="6"/>
  <c r="J593" i="6"/>
  <c r="L592" i="6"/>
  <c r="L591" i="6"/>
  <c r="L590" i="6"/>
  <c r="A590" i="6"/>
  <c r="L589" i="6"/>
  <c r="A589" i="6"/>
  <c r="A584" i="6"/>
  <c r="A581" i="6"/>
  <c r="A580" i="6"/>
  <c r="H579" i="6"/>
  <c r="A579" i="6"/>
  <c r="H578" i="6"/>
  <c r="A578" i="6"/>
  <c r="H577" i="6"/>
  <c r="A577" i="6"/>
  <c r="H576" i="6"/>
  <c r="H575" i="6"/>
  <c r="A575" i="6"/>
  <c r="H574" i="6"/>
  <c r="A574" i="6"/>
  <c r="H573" i="6"/>
  <c r="A573" i="6"/>
  <c r="H572" i="6"/>
  <c r="A572" i="6"/>
  <c r="H571" i="6"/>
  <c r="A571" i="6"/>
  <c r="K569" i="6"/>
  <c r="H569" i="6"/>
  <c r="E569" i="6"/>
  <c r="A569" i="6"/>
  <c r="K567" i="6"/>
  <c r="H567" i="6"/>
  <c r="E567" i="6"/>
  <c r="A567" i="6"/>
  <c r="J566" i="6"/>
  <c r="J565" i="6"/>
  <c r="L564" i="6"/>
  <c r="L563" i="6"/>
  <c r="L562" i="6"/>
  <c r="A562" i="6"/>
  <c r="L561" i="6"/>
  <c r="A561" i="6"/>
  <c r="A556" i="6"/>
  <c r="A553" i="6"/>
  <c r="A552" i="6"/>
  <c r="H551" i="6"/>
  <c r="A551" i="6"/>
  <c r="H550" i="6"/>
  <c r="A550" i="6"/>
  <c r="H549" i="6"/>
  <c r="A549" i="6"/>
  <c r="H548" i="6"/>
  <c r="H547" i="6"/>
  <c r="A547" i="6"/>
  <c r="H546" i="6"/>
  <c r="A546" i="6"/>
  <c r="H545" i="6"/>
  <c r="A545" i="6"/>
  <c r="H544" i="6"/>
  <c r="A544" i="6"/>
  <c r="H543" i="6"/>
  <c r="A543" i="6"/>
  <c r="K541" i="6"/>
  <c r="H541" i="6"/>
  <c r="E541" i="6"/>
  <c r="A541" i="6"/>
  <c r="K539" i="6"/>
  <c r="H539" i="6"/>
  <c r="E539" i="6"/>
  <c r="A539" i="6"/>
  <c r="J538" i="6"/>
  <c r="J537" i="6"/>
  <c r="L536" i="6"/>
  <c r="L535" i="6"/>
  <c r="L534" i="6"/>
  <c r="A534" i="6"/>
  <c r="L533" i="6"/>
  <c r="A533" i="6"/>
  <c r="A528" i="6"/>
  <c r="A525" i="6"/>
  <c r="A524" i="6"/>
  <c r="H523" i="6"/>
  <c r="A523" i="6"/>
  <c r="H522" i="6"/>
  <c r="A522" i="6"/>
  <c r="H521" i="6"/>
  <c r="A521" i="6"/>
  <c r="H520" i="6"/>
  <c r="H519" i="6"/>
  <c r="A519" i="6"/>
  <c r="H518" i="6"/>
  <c r="A518" i="6"/>
  <c r="H517" i="6"/>
  <c r="A517" i="6"/>
  <c r="H516" i="6"/>
  <c r="A516" i="6"/>
  <c r="H515" i="6"/>
  <c r="A515" i="6"/>
  <c r="K513" i="6"/>
  <c r="H513" i="6"/>
  <c r="E513" i="6"/>
  <c r="A513" i="6"/>
  <c r="K511" i="6"/>
  <c r="H511" i="6"/>
  <c r="E511" i="6"/>
  <c r="A511" i="6"/>
  <c r="J510" i="6"/>
  <c r="J509" i="6"/>
  <c r="L508" i="6"/>
  <c r="L507" i="6"/>
  <c r="L506" i="6"/>
  <c r="A506" i="6"/>
  <c r="L505" i="6"/>
  <c r="A505" i="6"/>
  <c r="A500" i="6"/>
  <c r="A497" i="6"/>
  <c r="A496" i="6"/>
  <c r="H495" i="6"/>
  <c r="A495" i="6"/>
  <c r="H494" i="6"/>
  <c r="A494" i="6"/>
  <c r="H493" i="6"/>
  <c r="A493" i="6"/>
  <c r="H492" i="6"/>
  <c r="H491" i="6"/>
  <c r="A491" i="6"/>
  <c r="H490" i="6"/>
  <c r="A490" i="6"/>
  <c r="H489" i="6"/>
  <c r="A489" i="6"/>
  <c r="H488" i="6"/>
  <c r="A488" i="6"/>
  <c r="H487" i="6"/>
  <c r="A487" i="6"/>
  <c r="K485" i="6"/>
  <c r="H485" i="6"/>
  <c r="E485" i="6"/>
  <c r="A485" i="6"/>
  <c r="K483" i="6"/>
  <c r="H483" i="6"/>
  <c r="E483" i="6"/>
  <c r="A483" i="6"/>
  <c r="J482" i="6"/>
  <c r="J481" i="6"/>
  <c r="L480" i="6"/>
  <c r="L479" i="6"/>
  <c r="L478" i="6"/>
  <c r="A478" i="6"/>
  <c r="L477" i="6"/>
  <c r="A477" i="6"/>
  <c r="A472" i="6"/>
  <c r="A469" i="6"/>
  <c r="A468" i="6"/>
  <c r="H467" i="6"/>
  <c r="A467" i="6"/>
  <c r="H466" i="6"/>
  <c r="A466" i="6"/>
  <c r="H465" i="6"/>
  <c r="A465" i="6"/>
  <c r="H464" i="6"/>
  <c r="H463" i="6"/>
  <c r="A463" i="6"/>
  <c r="H462" i="6"/>
  <c r="A462" i="6"/>
  <c r="H461" i="6"/>
  <c r="A461" i="6"/>
  <c r="H460" i="6"/>
  <c r="A460" i="6"/>
  <c r="H459" i="6"/>
  <c r="A459" i="6"/>
  <c r="K457" i="6"/>
  <c r="H457" i="6"/>
  <c r="E457" i="6"/>
  <c r="A457" i="6"/>
  <c r="K455" i="6"/>
  <c r="H455" i="6"/>
  <c r="E455" i="6"/>
  <c r="A455" i="6"/>
  <c r="J454" i="6"/>
  <c r="J453" i="6"/>
  <c r="L452" i="6"/>
  <c r="L451" i="6"/>
  <c r="L450" i="6"/>
  <c r="A450" i="6"/>
  <c r="L449" i="6"/>
  <c r="A449" i="6"/>
  <c r="A444" i="6"/>
  <c r="A441" i="6"/>
  <c r="A440" i="6"/>
  <c r="H439" i="6"/>
  <c r="A439" i="6"/>
  <c r="H438" i="6"/>
  <c r="A438" i="6"/>
  <c r="H437" i="6"/>
  <c r="A437" i="6"/>
  <c r="H436" i="6"/>
  <c r="H435" i="6"/>
  <c r="A435" i="6"/>
  <c r="H434" i="6"/>
  <c r="A434" i="6"/>
  <c r="H433" i="6"/>
  <c r="A433" i="6"/>
  <c r="H432" i="6"/>
  <c r="A432" i="6"/>
  <c r="H431" i="6"/>
  <c r="A431" i="6"/>
  <c r="K429" i="6"/>
  <c r="H429" i="6"/>
  <c r="E429" i="6"/>
  <c r="A429" i="6"/>
  <c r="K427" i="6"/>
  <c r="H427" i="6"/>
  <c r="E427" i="6"/>
  <c r="A427" i="6"/>
  <c r="J426" i="6"/>
  <c r="J425" i="6"/>
  <c r="L424" i="6"/>
  <c r="L423" i="6"/>
  <c r="L422" i="6"/>
  <c r="A422" i="6"/>
  <c r="L421" i="6"/>
  <c r="A421" i="6"/>
  <c r="A416" i="6"/>
  <c r="A413" i="6"/>
  <c r="A412" i="6"/>
  <c r="H411" i="6"/>
  <c r="A411" i="6"/>
  <c r="H410" i="6"/>
  <c r="A410" i="6"/>
  <c r="H409" i="6"/>
  <c r="A409" i="6"/>
  <c r="H408" i="6"/>
  <c r="H407" i="6"/>
  <c r="A407" i="6"/>
  <c r="H406" i="6"/>
  <c r="A406" i="6"/>
  <c r="H405" i="6"/>
  <c r="A405" i="6"/>
  <c r="H404" i="6"/>
  <c r="A404" i="6"/>
  <c r="H403" i="6"/>
  <c r="A403" i="6"/>
  <c r="K401" i="6"/>
  <c r="H401" i="6"/>
  <c r="E401" i="6"/>
  <c r="A401" i="6"/>
  <c r="K399" i="6"/>
  <c r="H399" i="6"/>
  <c r="E399" i="6"/>
  <c r="A399" i="6"/>
  <c r="J398" i="6"/>
  <c r="J397" i="6"/>
  <c r="L396" i="6"/>
  <c r="L395" i="6"/>
  <c r="L394" i="6"/>
  <c r="A394" i="6"/>
  <c r="L393" i="6"/>
  <c r="A393" i="6"/>
  <c r="A388" i="6"/>
  <c r="A385" i="6"/>
  <c r="A384" i="6"/>
  <c r="H383" i="6"/>
  <c r="A383" i="6"/>
  <c r="H382" i="6"/>
  <c r="A382" i="6"/>
  <c r="H381" i="6"/>
  <c r="A381" i="6"/>
  <c r="H380" i="6"/>
  <c r="H379" i="6"/>
  <c r="A379" i="6"/>
  <c r="H378" i="6"/>
  <c r="A378" i="6"/>
  <c r="H377" i="6"/>
  <c r="A377" i="6"/>
  <c r="H376" i="6"/>
  <c r="A376" i="6"/>
  <c r="H375" i="6"/>
  <c r="A375" i="6"/>
  <c r="K373" i="6"/>
  <c r="H373" i="6"/>
  <c r="E373" i="6"/>
  <c r="A373" i="6"/>
  <c r="K371" i="6"/>
  <c r="H371" i="6"/>
  <c r="E371" i="6"/>
  <c r="A371" i="6"/>
  <c r="J370" i="6"/>
  <c r="J369" i="6"/>
  <c r="L368" i="6"/>
  <c r="L367" i="6"/>
  <c r="L366" i="6"/>
  <c r="A366" i="6"/>
  <c r="L365" i="6"/>
  <c r="A365" i="6"/>
  <c r="A360" i="6"/>
  <c r="A357" i="6"/>
  <c r="A356" i="6"/>
  <c r="H355" i="6"/>
  <c r="A355" i="6"/>
  <c r="H354" i="6"/>
  <c r="A354" i="6"/>
  <c r="H353" i="6"/>
  <c r="A353" i="6"/>
  <c r="H352" i="6"/>
  <c r="H351" i="6"/>
  <c r="A351" i="6"/>
  <c r="H350" i="6"/>
  <c r="A350" i="6"/>
  <c r="H349" i="6"/>
  <c r="A349" i="6"/>
  <c r="H348" i="6"/>
  <c r="A348" i="6"/>
  <c r="H347" i="6"/>
  <c r="A347" i="6"/>
  <c r="K345" i="6"/>
  <c r="H345" i="6"/>
  <c r="E345" i="6"/>
  <c r="A345" i="6"/>
  <c r="K343" i="6"/>
  <c r="H343" i="6"/>
  <c r="E343" i="6"/>
  <c r="A343" i="6"/>
  <c r="J342" i="6"/>
  <c r="J341" i="6"/>
  <c r="L340" i="6"/>
  <c r="L339" i="6"/>
  <c r="L338" i="6"/>
  <c r="A338" i="6"/>
  <c r="L337" i="6"/>
  <c r="A337" i="6"/>
  <c r="A332" i="6"/>
  <c r="A329" i="6"/>
  <c r="A328" i="6"/>
  <c r="H327" i="6"/>
  <c r="A327" i="6"/>
  <c r="H326" i="6"/>
  <c r="A326" i="6"/>
  <c r="H325" i="6"/>
  <c r="A325" i="6"/>
  <c r="H324" i="6"/>
  <c r="H323" i="6"/>
  <c r="A323" i="6"/>
  <c r="H322" i="6"/>
  <c r="A322" i="6"/>
  <c r="H321" i="6"/>
  <c r="A321" i="6"/>
  <c r="H320" i="6"/>
  <c r="A320" i="6"/>
  <c r="H319" i="6"/>
  <c r="A319" i="6"/>
  <c r="K317" i="6"/>
  <c r="H317" i="6"/>
  <c r="E317" i="6"/>
  <c r="A317" i="6"/>
  <c r="K315" i="6"/>
  <c r="H315" i="6"/>
  <c r="E315" i="6"/>
  <c r="A315" i="6"/>
  <c r="J314" i="6"/>
  <c r="J313" i="6"/>
  <c r="L312" i="6"/>
  <c r="L311" i="6"/>
  <c r="L310" i="6"/>
  <c r="A310" i="6"/>
  <c r="L309" i="6"/>
  <c r="A309" i="6"/>
  <c r="A304" i="6"/>
  <c r="A301" i="6"/>
  <c r="A300" i="6"/>
  <c r="H299" i="6"/>
  <c r="A299" i="6"/>
  <c r="H298" i="6"/>
  <c r="A298" i="6"/>
  <c r="H297" i="6"/>
  <c r="A297" i="6"/>
  <c r="H296" i="6"/>
  <c r="H295" i="6"/>
  <c r="A295" i="6"/>
  <c r="H294" i="6"/>
  <c r="A294" i="6"/>
  <c r="H293" i="6"/>
  <c r="A293" i="6"/>
  <c r="H292" i="6"/>
  <c r="A292" i="6"/>
  <c r="H291" i="6"/>
  <c r="A291" i="6"/>
  <c r="K289" i="6"/>
  <c r="H289" i="6"/>
  <c r="E289" i="6"/>
  <c r="A289" i="6"/>
  <c r="K287" i="6"/>
  <c r="H287" i="6"/>
  <c r="E287" i="6"/>
  <c r="A287" i="6"/>
  <c r="J286" i="6"/>
  <c r="J285" i="6"/>
  <c r="L284" i="6"/>
  <c r="L283" i="6"/>
  <c r="L282" i="6"/>
  <c r="A282" i="6"/>
  <c r="L281" i="6"/>
  <c r="A281" i="6"/>
  <c r="A276" i="6"/>
  <c r="A273" i="6"/>
  <c r="A272" i="6"/>
  <c r="H271" i="6"/>
  <c r="A271" i="6"/>
  <c r="H270" i="6"/>
  <c r="A270" i="6"/>
  <c r="H269" i="6"/>
  <c r="A269" i="6"/>
  <c r="H268" i="6"/>
  <c r="H267" i="6"/>
  <c r="A267" i="6"/>
  <c r="H266" i="6"/>
  <c r="A266" i="6"/>
  <c r="H265" i="6"/>
  <c r="A265" i="6"/>
  <c r="H264" i="6"/>
  <c r="A264" i="6"/>
  <c r="H263" i="6"/>
  <c r="A263" i="6"/>
  <c r="K261" i="6"/>
  <c r="H261" i="6"/>
  <c r="E261" i="6"/>
  <c r="A261" i="6"/>
  <c r="K259" i="6"/>
  <c r="H259" i="6"/>
  <c r="E259" i="6"/>
  <c r="A259" i="6"/>
  <c r="J258" i="6"/>
  <c r="J257" i="6"/>
  <c r="L256" i="6"/>
  <c r="L255" i="6"/>
  <c r="L254" i="6"/>
  <c r="A254" i="6"/>
  <c r="L253" i="6"/>
  <c r="A253" i="6"/>
  <c r="A248" i="6"/>
  <c r="A245" i="6"/>
  <c r="A244" i="6"/>
  <c r="H243" i="6"/>
  <c r="A243" i="6"/>
  <c r="H242" i="6"/>
  <c r="A242" i="6"/>
  <c r="H241" i="6"/>
  <c r="A241" i="6"/>
  <c r="H240" i="6"/>
  <c r="H239" i="6"/>
  <c r="A239" i="6"/>
  <c r="H238" i="6"/>
  <c r="A238" i="6"/>
  <c r="H237" i="6"/>
  <c r="A237" i="6"/>
  <c r="H236" i="6"/>
  <c r="A236" i="6"/>
  <c r="H235" i="6"/>
  <c r="A235" i="6"/>
  <c r="K233" i="6"/>
  <c r="H233" i="6"/>
  <c r="E233" i="6"/>
  <c r="A233" i="6"/>
  <c r="K231" i="6"/>
  <c r="H231" i="6"/>
  <c r="E231" i="6"/>
  <c r="A231" i="6"/>
  <c r="J230" i="6"/>
  <c r="J229" i="6"/>
  <c r="L228" i="6"/>
  <c r="L227" i="6"/>
  <c r="L226" i="6"/>
  <c r="A226" i="6"/>
  <c r="L225" i="6"/>
  <c r="A225" i="6"/>
  <c r="A220" i="6"/>
  <c r="A217" i="6"/>
  <c r="A216" i="6"/>
  <c r="H215" i="6"/>
  <c r="A215" i="6"/>
  <c r="H214" i="6"/>
  <c r="A214" i="6"/>
  <c r="H213" i="6"/>
  <c r="A213" i="6"/>
  <c r="H212" i="6"/>
  <c r="H211" i="6"/>
  <c r="A211" i="6"/>
  <c r="H210" i="6"/>
  <c r="A210" i="6"/>
  <c r="H209" i="6"/>
  <c r="A209" i="6"/>
  <c r="H208" i="6"/>
  <c r="A208" i="6"/>
  <c r="H207" i="6"/>
  <c r="A207" i="6"/>
  <c r="K205" i="6"/>
  <c r="H205" i="6"/>
  <c r="E205" i="6"/>
  <c r="A205" i="6"/>
  <c r="K203" i="6"/>
  <c r="H203" i="6"/>
  <c r="E203" i="6"/>
  <c r="A203" i="6"/>
  <c r="J202" i="6"/>
  <c r="J201" i="6"/>
  <c r="L200" i="6"/>
  <c r="L199" i="6"/>
  <c r="L198" i="6"/>
  <c r="A198" i="6"/>
  <c r="L197" i="6"/>
  <c r="A197" i="6"/>
  <c r="A192" i="6"/>
  <c r="A189" i="6"/>
  <c r="A188" i="6"/>
  <c r="H187" i="6"/>
  <c r="A187" i="6"/>
  <c r="H186" i="6"/>
  <c r="A186" i="6"/>
  <c r="H185" i="6"/>
  <c r="A185" i="6"/>
  <c r="H184" i="6"/>
  <c r="H183" i="6"/>
  <c r="A183" i="6"/>
  <c r="H182" i="6"/>
  <c r="A182" i="6"/>
  <c r="H181" i="6"/>
  <c r="A181" i="6"/>
  <c r="H180" i="6"/>
  <c r="A180" i="6"/>
  <c r="H179" i="6"/>
  <c r="A179" i="6"/>
  <c r="K177" i="6"/>
  <c r="H177" i="6"/>
  <c r="E177" i="6"/>
  <c r="A177" i="6"/>
  <c r="K175" i="6"/>
  <c r="H175" i="6"/>
  <c r="E175" i="6"/>
  <c r="A175" i="6"/>
  <c r="J174" i="6"/>
  <c r="J173" i="6"/>
  <c r="L172" i="6"/>
  <c r="L171" i="6"/>
  <c r="L170" i="6"/>
  <c r="A170" i="6"/>
  <c r="L169" i="6"/>
  <c r="A169" i="6"/>
  <c r="A164" i="6"/>
  <c r="A161" i="6"/>
  <c r="A160" i="6"/>
  <c r="H159" i="6"/>
  <c r="A159" i="6"/>
  <c r="H158" i="6"/>
  <c r="A158" i="6"/>
  <c r="H157" i="6"/>
  <c r="A157" i="6"/>
  <c r="H156" i="6"/>
  <c r="H155" i="6"/>
  <c r="A155" i="6"/>
  <c r="H154" i="6"/>
  <c r="A154" i="6"/>
  <c r="H153" i="6"/>
  <c r="A153" i="6"/>
  <c r="H152" i="6"/>
  <c r="A152" i="6"/>
  <c r="H151" i="6"/>
  <c r="A151" i="6"/>
  <c r="K149" i="6"/>
  <c r="H149" i="6"/>
  <c r="E149" i="6"/>
  <c r="A149" i="6"/>
  <c r="K147" i="6"/>
  <c r="H147" i="6"/>
  <c r="E147" i="6"/>
  <c r="A147" i="6"/>
  <c r="J146" i="6"/>
  <c r="J145" i="6"/>
  <c r="L144" i="6"/>
  <c r="L143" i="6"/>
  <c r="L142" i="6"/>
  <c r="A142" i="6"/>
  <c r="L141" i="6"/>
  <c r="A141" i="6"/>
  <c r="A136" i="6"/>
  <c r="A133" i="6"/>
  <c r="A132" i="6"/>
  <c r="H131" i="6"/>
  <c r="A131" i="6"/>
  <c r="H130" i="6"/>
  <c r="A130" i="6"/>
  <c r="H129" i="6"/>
  <c r="A129" i="6"/>
  <c r="H128" i="6"/>
  <c r="H127" i="6"/>
  <c r="A127" i="6"/>
  <c r="H126" i="6"/>
  <c r="A126" i="6"/>
  <c r="H125" i="6"/>
  <c r="A125" i="6"/>
  <c r="H124" i="6"/>
  <c r="A124" i="6"/>
  <c r="H123" i="6"/>
  <c r="A123" i="6"/>
  <c r="K121" i="6"/>
  <c r="H121" i="6"/>
  <c r="E121" i="6"/>
  <c r="A121" i="6"/>
  <c r="K119" i="6"/>
  <c r="H119" i="6"/>
  <c r="E119" i="6"/>
  <c r="A119" i="6"/>
  <c r="J118" i="6"/>
  <c r="J117" i="6"/>
  <c r="L116" i="6"/>
  <c r="L115" i="6"/>
  <c r="L114" i="6"/>
  <c r="A114" i="6"/>
  <c r="L113" i="6"/>
  <c r="A113" i="6"/>
  <c r="A108" i="6" l="1"/>
  <c r="A105" i="6"/>
  <c r="A104" i="6"/>
  <c r="H103" i="6"/>
  <c r="A103" i="6"/>
  <c r="H102" i="6"/>
  <c r="A102" i="6"/>
  <c r="H101" i="6"/>
  <c r="A101" i="6"/>
  <c r="H100" i="6"/>
  <c r="H99" i="6"/>
  <c r="A99" i="6"/>
  <c r="H98" i="6"/>
  <c r="A98" i="6"/>
  <c r="H97" i="6"/>
  <c r="A97" i="6"/>
  <c r="H96" i="6"/>
  <c r="A96" i="6"/>
  <c r="H95" i="6"/>
  <c r="A95" i="6"/>
  <c r="K93" i="6"/>
  <c r="H93" i="6"/>
  <c r="E93" i="6"/>
  <c r="A93" i="6"/>
  <c r="K91" i="6"/>
  <c r="H91" i="6"/>
  <c r="E91" i="6"/>
  <c r="A91" i="6"/>
  <c r="J90" i="6"/>
  <c r="J89" i="6"/>
  <c r="L88" i="6"/>
  <c r="L87" i="6"/>
  <c r="L86" i="6"/>
  <c r="A86" i="6"/>
  <c r="L85" i="6"/>
  <c r="A85" i="6"/>
  <c r="A80" i="6"/>
  <c r="A77" i="6"/>
  <c r="A76" i="6"/>
  <c r="H75" i="6"/>
  <c r="A75" i="6"/>
  <c r="H74" i="6"/>
  <c r="A74" i="6"/>
  <c r="H73" i="6"/>
  <c r="A73" i="6"/>
  <c r="H72" i="6"/>
  <c r="H71" i="6"/>
  <c r="A71" i="6"/>
  <c r="H70" i="6"/>
  <c r="A70" i="6"/>
  <c r="H69" i="6"/>
  <c r="A69" i="6"/>
  <c r="H68" i="6"/>
  <c r="A68" i="6"/>
  <c r="H67" i="6"/>
  <c r="A67" i="6"/>
  <c r="K65" i="6"/>
  <c r="H65" i="6"/>
  <c r="E65" i="6"/>
  <c r="A65" i="6"/>
  <c r="K63" i="6"/>
  <c r="H63" i="6"/>
  <c r="E63" i="6"/>
  <c r="A63" i="6"/>
  <c r="J62" i="6"/>
  <c r="J61" i="6"/>
  <c r="L60" i="6"/>
  <c r="L59" i="6"/>
  <c r="L58" i="6"/>
  <c r="A58" i="6"/>
  <c r="L57" i="6"/>
  <c r="A57" i="6"/>
  <c r="H47" i="6"/>
  <c r="H46" i="6"/>
  <c r="H45" i="6"/>
  <c r="H44" i="6"/>
  <c r="H43" i="6"/>
  <c r="H42" i="6"/>
  <c r="H41" i="6"/>
  <c r="H40" i="6"/>
  <c r="H39" i="6"/>
  <c r="A52" i="6"/>
  <c r="A49" i="6"/>
  <c r="A48" i="6"/>
  <c r="A47" i="6"/>
  <c r="A46" i="6"/>
  <c r="A45" i="6"/>
  <c r="A43" i="6"/>
  <c r="A42" i="6"/>
  <c r="A41" i="6"/>
  <c r="A40" i="6"/>
  <c r="A39" i="6"/>
  <c r="K37" i="6"/>
  <c r="H37" i="6"/>
  <c r="E37" i="6"/>
  <c r="A37" i="6"/>
  <c r="K35" i="6"/>
  <c r="H35" i="6"/>
  <c r="E35" i="6"/>
  <c r="A35" i="6"/>
  <c r="J34" i="6"/>
  <c r="F33" i="6"/>
  <c r="F61" i="6" s="1"/>
  <c r="F89" i="6" s="1"/>
  <c r="F117" i="6" s="1"/>
  <c r="F145" i="6" s="1"/>
  <c r="F173" i="6" s="1"/>
  <c r="E33" i="6"/>
  <c r="E61" i="6" s="1"/>
  <c r="E89" i="6" s="1"/>
  <c r="E117" i="6" s="1"/>
  <c r="D33" i="6"/>
  <c r="D61" i="6" s="1"/>
  <c r="D89" i="6" s="1"/>
  <c r="D117" i="6" s="1"/>
  <c r="D145" i="6" s="1"/>
  <c r="D173" i="6" s="1"/>
  <c r="D201" i="6" s="1"/>
  <c r="D229" i="6" s="1"/>
  <c r="D257" i="6" s="1"/>
  <c r="D285" i="6" s="1"/>
  <c r="D313" i="6" s="1"/>
  <c r="D341" i="6" s="1"/>
  <c r="D369" i="6" s="1"/>
  <c r="D397" i="6" s="1"/>
  <c r="D425" i="6" s="1"/>
  <c r="D453" i="6" s="1"/>
  <c r="D481" i="6" s="1"/>
  <c r="D509" i="6" s="1"/>
  <c r="D537" i="6" s="1"/>
  <c r="D565" i="6" s="1"/>
  <c r="D593" i="6" s="1"/>
  <c r="D621" i="6" s="1"/>
  <c r="D649" i="6" s="1"/>
  <c r="D677" i="6" s="1"/>
  <c r="D705" i="6" s="1"/>
  <c r="D733" i="6" s="1"/>
  <c r="D761" i="6" s="1"/>
  <c r="D789" i="6" s="1"/>
  <c r="D817" i="6" s="1"/>
  <c r="D845" i="6" s="1"/>
  <c r="D873" i="6" s="1"/>
  <c r="D901" i="6" s="1"/>
  <c r="D929" i="6" s="1"/>
  <c r="D957" i="6" s="1"/>
  <c r="D985" i="6" s="1"/>
  <c r="D1013" i="6" s="1"/>
  <c r="D1041" i="6" s="1"/>
  <c r="D1069" i="6" s="1"/>
  <c r="D1097" i="6" s="1"/>
  <c r="D1125" i="6" s="1"/>
  <c r="D1153" i="6" s="1"/>
  <c r="D1181" i="6" s="1"/>
  <c r="D1209" i="6" s="1"/>
  <c r="D1237" i="6" s="1"/>
  <c r="D1265" i="6" s="1"/>
  <c r="D1293" i="6" s="1"/>
  <c r="D1321" i="6" s="1"/>
  <c r="D1349" i="6" s="1"/>
  <c r="D1377" i="6" s="1"/>
  <c r="D1405" i="6" s="1"/>
  <c r="D1433" i="6" s="1"/>
  <c r="D1461" i="6" s="1"/>
  <c r="D1489" i="6" s="1"/>
  <c r="D1517" i="6" s="1"/>
  <c r="D1545" i="6" s="1"/>
  <c r="D1573" i="6" s="1"/>
  <c r="D1601" i="6" s="1"/>
  <c r="D1629" i="6" s="1"/>
  <c r="D1657" i="6" s="1"/>
  <c r="D1685" i="6" s="1"/>
  <c r="D1713" i="6" s="1"/>
  <c r="D1741" i="6" s="1"/>
  <c r="D1769" i="6" s="1"/>
  <c r="C33" i="6"/>
  <c r="C61" i="6" s="1"/>
  <c r="C89" i="6" s="1"/>
  <c r="C117" i="6" s="1"/>
  <c r="J33" i="6"/>
  <c r="L32" i="6"/>
  <c r="L31" i="6"/>
  <c r="L30" i="6"/>
  <c r="A30" i="6"/>
  <c r="L29" i="6"/>
  <c r="A29" i="6"/>
  <c r="I137" i="6"/>
  <c r="A135" i="6"/>
  <c r="F109" i="6"/>
  <c r="J107" i="6"/>
  <c r="D81" i="6"/>
  <c r="E79" i="6"/>
  <c r="F51" i="6"/>
  <c r="E53" i="6"/>
  <c r="D25" i="6"/>
  <c r="F23" i="6"/>
  <c r="C135" i="6"/>
  <c r="G109" i="6"/>
  <c r="E107" i="6"/>
  <c r="H81" i="6"/>
  <c r="F79" i="6"/>
  <c r="G23" i="6"/>
  <c r="H51" i="6"/>
  <c r="K120" i="6"/>
  <c r="B135" i="6"/>
  <c r="F135" i="6"/>
  <c r="L137" i="6"/>
  <c r="I109" i="6"/>
  <c r="I107" i="6"/>
  <c r="B81" i="6"/>
  <c r="H79" i="6"/>
  <c r="I51" i="6"/>
  <c r="J53" i="6"/>
  <c r="H25" i="6"/>
  <c r="I23" i="6"/>
  <c r="A120" i="6" a="1"/>
  <c r="A137" i="6"/>
  <c r="B137" i="6"/>
  <c r="J109" i="6"/>
  <c r="G107" i="6"/>
  <c r="J81" i="6"/>
  <c r="I79" i="6"/>
  <c r="J51" i="6"/>
  <c r="H53" i="6"/>
  <c r="I25" i="6"/>
  <c r="J23" i="6"/>
  <c r="L107" i="6"/>
  <c r="B53" i="6"/>
  <c r="E120" i="6" a="1"/>
  <c r="E23" i="6"/>
  <c r="F107" i="6"/>
  <c r="H23" i="6"/>
  <c r="K176" i="6"/>
  <c r="L135" i="6"/>
  <c r="K148" i="6"/>
  <c r="C109" i="6"/>
  <c r="H107" i="6"/>
  <c r="A81" i="6"/>
  <c r="J79" i="6"/>
  <c r="C51" i="6"/>
  <c r="I53" i="6"/>
  <c r="J25" i="6"/>
  <c r="C23" i="6"/>
  <c r="B79" i="6"/>
  <c r="L23" i="6"/>
  <c r="G81" i="6"/>
  <c r="F25" i="6"/>
  <c r="I81" i="6"/>
  <c r="G137" i="6"/>
  <c r="E137" i="6"/>
  <c r="E135" i="6"/>
  <c r="A109" i="6"/>
  <c r="K107" i="6"/>
  <c r="C81" i="6"/>
  <c r="K79" i="6"/>
  <c r="A51" i="6"/>
  <c r="K51" i="6"/>
  <c r="B25" i="6"/>
  <c r="A23" i="6"/>
  <c r="F137" i="6"/>
  <c r="L51" i="6"/>
  <c r="D79" i="6"/>
  <c r="F53" i="6"/>
  <c r="G53" i="6"/>
  <c r="I135" i="6"/>
  <c r="H135" i="6"/>
  <c r="G135" i="6"/>
  <c r="B109" i="6"/>
  <c r="L109" i="6"/>
  <c r="E81" i="6"/>
  <c r="L81" i="6"/>
  <c r="B51" i="6"/>
  <c r="L53" i="6"/>
  <c r="A25" i="6"/>
  <c r="B23" i="6"/>
  <c r="K137" i="6"/>
  <c r="L79" i="6"/>
  <c r="D107" i="6"/>
  <c r="C25" i="6"/>
  <c r="C137" i="6"/>
  <c r="J137" i="6"/>
  <c r="H120" i="6" a="1"/>
  <c r="D137" i="6"/>
  <c r="A107" i="6"/>
  <c r="K109" i="6"/>
  <c r="A79" i="6"/>
  <c r="K81" i="6"/>
  <c r="A53" i="6"/>
  <c r="K53" i="6"/>
  <c r="E25" i="6"/>
  <c r="K23" i="6"/>
  <c r="B107" i="6"/>
  <c r="K25" i="6"/>
  <c r="E51" i="6"/>
  <c r="G51" i="6"/>
  <c r="G79" i="6"/>
  <c r="K135" i="6"/>
  <c r="J135" i="6"/>
  <c r="D135" i="6"/>
  <c r="D109" i="6"/>
  <c r="C107" i="6"/>
  <c r="F81" i="6"/>
  <c r="C79" i="6"/>
  <c r="D51" i="6"/>
  <c r="C53" i="6"/>
  <c r="L25" i="6"/>
  <c r="D23" i="6"/>
  <c r="H137" i="6"/>
  <c r="E109" i="6"/>
  <c r="D53" i="6"/>
  <c r="H109" i="6"/>
  <c r="G25" i="6"/>
  <c r="A120" i="6" l="1"/>
  <c r="E145" i="6"/>
  <c r="F201" i="6"/>
  <c r="C145" i="6"/>
  <c r="E120" i="6"/>
  <c r="H120" i="6"/>
  <c r="A163" i="6"/>
  <c r="C165" i="6"/>
  <c r="D21" i="5" a="1"/>
  <c r="C30" i="5" a="1"/>
  <c r="D34" i="5" a="1"/>
  <c r="C43" i="5" a="1"/>
  <c r="C44" i="5" a="1"/>
  <c r="D35" i="5" a="1"/>
  <c r="C23" i="5" a="1"/>
  <c r="D36" i="5" a="1"/>
  <c r="C57" i="5" a="1"/>
  <c r="C58" i="5" a="1"/>
  <c r="D13" i="5" a="1"/>
  <c r="C64" i="5" a="1"/>
  <c r="D56" i="5" a="1"/>
  <c r="F165" i="6"/>
  <c r="H165" i="6"/>
  <c r="D27" i="5" a="1"/>
  <c r="C36" i="5" a="1"/>
  <c r="D40" i="5" a="1"/>
  <c r="C49" i="5" a="1"/>
  <c r="C56" i="5" a="1"/>
  <c r="D41" i="5" a="1"/>
  <c r="A3" i="5" a="1"/>
  <c r="D42" i="5" a="1"/>
  <c r="E92" i="6" a="1"/>
  <c r="C5" i="5" a="1"/>
  <c r="D19" i="5" a="1"/>
  <c r="D20" i="5" a="1"/>
  <c r="D25" i="5" a="1"/>
  <c r="C8" i="5" a="1"/>
  <c r="D49" i="5" a="1"/>
  <c r="C15" i="5" a="1"/>
  <c r="D5" i="5" a="1"/>
  <c r="D15" i="5" a="1"/>
  <c r="D24" i="5" a="1"/>
  <c r="B165" i="6"/>
  <c r="K163" i="6"/>
  <c r="D33" i="5" a="1"/>
  <c r="C42" i="5" a="1"/>
  <c r="D46" i="5" a="1"/>
  <c r="C55" i="5" a="1"/>
  <c r="C68" i="5" a="1"/>
  <c r="D47" i="5" a="1"/>
  <c r="D30" i="5" a="1"/>
  <c r="D48" i="5" a="1"/>
  <c r="D32" i="5" a="1"/>
  <c r="H92" i="6" a="1"/>
  <c r="D16" i="5" a="1"/>
  <c r="H36" i="6" a="1"/>
  <c r="C35" i="5" a="1"/>
  <c r="C39" i="5" a="1"/>
  <c r="D22" i="5" a="1"/>
  <c r="C46" i="5" a="1"/>
  <c r="G163" i="6"/>
  <c r="J163" i="6"/>
  <c r="D39" i="5" a="1"/>
  <c r="C48" i="5" a="1"/>
  <c r="D52" i="5" a="1"/>
  <c r="C61" i="5" a="1"/>
  <c r="C63" i="5" a="1"/>
  <c r="D53" i="5" a="1"/>
  <c r="C33" i="5" a="1"/>
  <c r="D54" i="5" a="1"/>
  <c r="D68" i="5" a="1"/>
  <c r="E64" i="6" a="1"/>
  <c r="D31" i="5" a="1"/>
  <c r="C17" i="5" a="1"/>
  <c r="D64" i="5" a="1"/>
  <c r="D8" i="5" a="1"/>
  <c r="D14" i="5" a="1"/>
  <c r="D17" i="5" a="1"/>
  <c r="C24" i="5" a="1"/>
  <c r="C45" i="5" a="1"/>
  <c r="C163" i="6"/>
  <c r="I165" i="6"/>
  <c r="D45" i="5" a="1"/>
  <c r="C54" i="5" a="1"/>
  <c r="D58" i="5" a="1"/>
  <c r="C59" i="5" a="1"/>
  <c r="A64" i="6" a="1"/>
  <c r="D65" i="5" a="1"/>
  <c r="C51" i="5" a="1"/>
  <c r="D60" i="5" a="1"/>
  <c r="C47" i="5" a="1"/>
  <c r="A36" i="6" a="1"/>
  <c r="D43" i="5" a="1"/>
  <c r="C53" i="5" a="1"/>
  <c r="C60" i="5" a="1"/>
  <c r="D26" i="5" a="1"/>
  <c r="C38" i="5" a="1"/>
  <c r="D67" i="5" a="1"/>
  <c r="E163" i="6"/>
  <c r="I163" i="6"/>
  <c r="J165" i="6"/>
  <c r="D51" i="5" a="1"/>
  <c r="D66" i="5" a="1"/>
  <c r="E36" i="6" a="1"/>
  <c r="D23" i="5" a="1"/>
  <c r="A165" i="6"/>
  <c r="L165" i="6"/>
  <c r="K204" i="6"/>
  <c r="D57" i="5" a="1"/>
  <c r="C66" i="5" a="1"/>
  <c r="C7" i="5" a="1"/>
  <c r="D28" i="5" a="1"/>
  <c r="D50" i="5" a="1"/>
  <c r="C26" i="5" a="1"/>
  <c r="D62" i="5" a="1"/>
  <c r="C9" i="5" a="1"/>
  <c r="D37" i="5" a="1"/>
  <c r="D44" i="5" a="1"/>
  <c r="D61" i="5" a="1"/>
  <c r="D63" i="5" a="1"/>
  <c r="C13" i="5" a="1"/>
  <c r="D29" i="5" a="1"/>
  <c r="D55" i="5" a="1"/>
  <c r="C34" i="5" a="1"/>
  <c r="C32" i="5" a="1"/>
  <c r="B163" i="6"/>
  <c r="K165" i="6"/>
  <c r="A148" i="6" a="1"/>
  <c r="F3" i="5" a="1"/>
  <c r="C29" i="5" a="1"/>
  <c r="C11" i="5" a="1"/>
  <c r="E165" i="6"/>
  <c r="C52" i="5" a="1"/>
  <c r="F163" i="6"/>
  <c r="G165" i="6"/>
  <c r="H148" i="6" a="1"/>
  <c r="C6" i="5" a="1"/>
  <c r="C67" i="5" a="1"/>
  <c r="C19" i="5" a="1"/>
  <c r="D59" i="5" a="1"/>
  <c r="C65" i="5" a="1"/>
  <c r="C50" i="5" a="1"/>
  <c r="D6" i="5" a="1"/>
  <c r="C21" i="5" a="1"/>
  <c r="C10" i="5" a="1"/>
  <c r="C41" i="5" a="1"/>
  <c r="C16" i="5" a="1"/>
  <c r="H163" i="6"/>
  <c r="D10" i="5" a="1"/>
  <c r="C20" i="5" a="1"/>
  <c r="C40" i="5" a="1"/>
  <c r="D38" i="5" a="1"/>
  <c r="D163" i="6"/>
  <c r="L163" i="6"/>
  <c r="E148" i="6" a="1"/>
  <c r="C12" i="5" a="1"/>
  <c r="D9" i="5" a="1"/>
  <c r="C25" i="5" a="1"/>
  <c r="C14" i="5" a="1"/>
  <c r="D11" i="5" a="1"/>
  <c r="C62" i="5" a="1"/>
  <c r="D12" i="5" a="1"/>
  <c r="C27" i="5" a="1"/>
  <c r="C22" i="5" a="1"/>
  <c r="H64" i="6" a="1"/>
  <c r="C28" i="5" a="1"/>
  <c r="D165" i="6"/>
  <c r="A92" i="6" a="1"/>
  <c r="C18" i="5" a="1"/>
  <c r="C31" i="5" a="1"/>
  <c r="D18" i="5" a="1"/>
  <c r="C37" i="5" a="1"/>
  <c r="D7" i="5" a="1"/>
  <c r="E148" i="6" l="1"/>
  <c r="H148" i="6"/>
  <c r="A148" i="6"/>
  <c r="C173" i="6"/>
  <c r="F229" i="6"/>
  <c r="E173" i="6"/>
  <c r="C53" i="5"/>
  <c r="C17" i="5"/>
  <c r="D56" i="5"/>
  <c r="D20" i="5"/>
  <c r="C64" i="5"/>
  <c r="C52" i="5"/>
  <c r="C40" i="5"/>
  <c r="C28" i="5"/>
  <c r="C16" i="5"/>
  <c r="D67" i="5"/>
  <c r="D61" i="5"/>
  <c r="D49" i="5"/>
  <c r="D43" i="5"/>
  <c r="D31" i="5"/>
  <c r="D25" i="5"/>
  <c r="D19" i="5"/>
  <c r="D13" i="5"/>
  <c r="D7" i="5"/>
  <c r="E36" i="6"/>
  <c r="H64" i="6"/>
  <c r="C41" i="5"/>
  <c r="C11" i="5"/>
  <c r="D44" i="5"/>
  <c r="D14" i="5"/>
  <c r="A36" i="6"/>
  <c r="E64" i="6"/>
  <c r="H92" i="6"/>
  <c r="C5" i="5"/>
  <c r="C58" i="5"/>
  <c r="C46" i="5"/>
  <c r="C34" i="5"/>
  <c r="C22" i="5"/>
  <c r="C10" i="5"/>
  <c r="D55" i="5"/>
  <c r="D37" i="5"/>
  <c r="H36" i="6"/>
  <c r="C47" i="5"/>
  <c r="D68" i="5"/>
  <c r="D32" i="5"/>
  <c r="E92" i="6"/>
  <c r="C57" i="5"/>
  <c r="C45" i="5"/>
  <c r="C39" i="5"/>
  <c r="C27" i="5"/>
  <c r="C21" i="5"/>
  <c r="C15" i="5"/>
  <c r="C9" i="5"/>
  <c r="D66" i="5"/>
  <c r="D60" i="5"/>
  <c r="D54" i="5"/>
  <c r="D48" i="5"/>
  <c r="D42" i="5"/>
  <c r="D36" i="5"/>
  <c r="D24" i="5"/>
  <c r="D18" i="5"/>
  <c r="D12" i="5"/>
  <c r="D6" i="5"/>
  <c r="C35" i="5"/>
  <c r="D62" i="5"/>
  <c r="D26" i="5"/>
  <c r="C51" i="5"/>
  <c r="C33" i="5"/>
  <c r="D30" i="5"/>
  <c r="A3" i="5"/>
  <c r="C23" i="5"/>
  <c r="D38" i="5"/>
  <c r="D5" i="5"/>
  <c r="C62" i="5"/>
  <c r="C50" i="5"/>
  <c r="C38" i="5"/>
  <c r="C26" i="5"/>
  <c r="C8" i="5"/>
  <c r="D65" i="5"/>
  <c r="D53" i="5"/>
  <c r="D47" i="5"/>
  <c r="D41" i="5"/>
  <c r="D35" i="5"/>
  <c r="D23" i="5"/>
  <c r="D17" i="5"/>
  <c r="D11" i="5"/>
  <c r="C65" i="5"/>
  <c r="C29" i="5"/>
  <c r="D50" i="5"/>
  <c r="D8" i="5"/>
  <c r="A64" i="6"/>
  <c r="C63" i="5"/>
  <c r="C68" i="5"/>
  <c r="C56" i="5"/>
  <c r="C44" i="5"/>
  <c r="C32" i="5"/>
  <c r="C20" i="5"/>
  <c r="C14" i="5"/>
  <c r="D59" i="5"/>
  <c r="D29" i="5"/>
  <c r="D28" i="5"/>
  <c r="D16" i="5"/>
  <c r="C59" i="5"/>
  <c r="C61" i="5"/>
  <c r="C55" i="5"/>
  <c r="C49" i="5"/>
  <c r="C43" i="5"/>
  <c r="C37" i="5"/>
  <c r="C31" i="5"/>
  <c r="C25" i="5"/>
  <c r="C19" i="5"/>
  <c r="C13" i="5"/>
  <c r="C7" i="5"/>
  <c r="D64" i="5"/>
  <c r="D58" i="5"/>
  <c r="D52" i="5"/>
  <c r="D46" i="5"/>
  <c r="D40" i="5"/>
  <c r="D34" i="5"/>
  <c r="D22" i="5"/>
  <c r="D10" i="5"/>
  <c r="D9" i="5"/>
  <c r="C67" i="5"/>
  <c r="F3" i="5"/>
  <c r="C66" i="5"/>
  <c r="C60" i="5"/>
  <c r="C54" i="5"/>
  <c r="C48" i="5"/>
  <c r="C42" i="5"/>
  <c r="C36" i="5"/>
  <c r="C30" i="5"/>
  <c r="C24" i="5"/>
  <c r="C18" i="5"/>
  <c r="C12" i="5"/>
  <c r="C6" i="5"/>
  <c r="D63" i="5"/>
  <c r="D57" i="5"/>
  <c r="D51" i="5"/>
  <c r="D45" i="5"/>
  <c r="D39" i="5"/>
  <c r="D33" i="5"/>
  <c r="D27" i="5"/>
  <c r="D21" i="5"/>
  <c r="D15" i="5"/>
  <c r="A92" i="6"/>
  <c r="D2" i="1"/>
  <c r="D193" i="6"/>
  <c r="B193" i="6"/>
  <c r="E154" i="6" a="1"/>
  <c r="E69" i="6" a="1"/>
  <c r="K191" i="6"/>
  <c r="E126" i="6" a="1"/>
  <c r="E176" i="6" a="1"/>
  <c r="G191" i="6"/>
  <c r="E153" i="6" a="1"/>
  <c r="A191" i="6"/>
  <c r="E125" i="6" a="1"/>
  <c r="J191" i="6"/>
  <c r="H8" i="6" a="1"/>
  <c r="E182" i="6" a="1"/>
  <c r="A8" i="6" a="1"/>
  <c r="G193" i="6"/>
  <c r="E191" i="6"/>
  <c r="A176" i="6" a="1"/>
  <c r="C191" i="6"/>
  <c r="K193" i="6"/>
  <c r="E8" i="6" a="1"/>
  <c r="B191" i="6"/>
  <c r="I191" i="6"/>
  <c r="H176" i="6" a="1"/>
  <c r="H191" i="6"/>
  <c r="I193" i="6"/>
  <c r="E97" i="6" a="1"/>
  <c r="C193" i="6"/>
  <c r="L193" i="6"/>
  <c r="E41" i="6" a="1"/>
  <c r="E237" i="6" a="1"/>
  <c r="E70" i="6" a="1"/>
  <c r="K232" i="6"/>
  <c r="E238" i="6" a="1"/>
  <c r="E42" i="6" a="1"/>
  <c r="E193" i="6"/>
  <c r="D191" i="6"/>
  <c r="H193" i="6"/>
  <c r="F193" i="6"/>
  <c r="F191" i="6"/>
  <c r="L191" i="6"/>
  <c r="E209" i="6" a="1"/>
  <c r="A193" i="6"/>
  <c r="J193" i="6"/>
  <c r="E210" i="6" a="1"/>
  <c r="E98" i="6" a="1"/>
  <c r="E181" i="6" a="1"/>
  <c r="H176" i="6" l="1"/>
  <c r="A176" i="6"/>
  <c r="E176" i="6"/>
  <c r="E201" i="6"/>
  <c r="F257" i="6"/>
  <c r="C201" i="6"/>
  <c r="E238" i="6"/>
  <c r="E237" i="6"/>
  <c r="E181" i="6"/>
  <c r="E210" i="6"/>
  <c r="E209" i="6"/>
  <c r="E182" i="6"/>
  <c r="E125" i="6"/>
  <c r="E153" i="6"/>
  <c r="E126" i="6"/>
  <c r="E154" i="6"/>
  <c r="E69" i="6"/>
  <c r="E70" i="6"/>
  <c r="E98" i="6"/>
  <c r="A8" i="6"/>
  <c r="E42" i="6"/>
  <c r="E8" i="6"/>
  <c r="H8" i="6"/>
  <c r="E41" i="6"/>
  <c r="E97" i="6"/>
  <c r="L1" i="6"/>
  <c r="L20" i="6"/>
  <c r="E2" i="1"/>
  <c r="F2" i="1"/>
  <c r="G2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79" i="1"/>
  <c r="D80" i="1"/>
  <c r="D79" i="1"/>
  <c r="C221" i="6"/>
  <c r="E219" i="6"/>
  <c r="J219" i="6"/>
  <c r="F219" i="6"/>
  <c r="E266" i="6" a="1"/>
  <c r="F221" i="6"/>
  <c r="L219" i="6"/>
  <c r="E221" i="6"/>
  <c r="A219" i="6"/>
  <c r="B219" i="6"/>
  <c r="B221" i="6"/>
  <c r="K221" i="6"/>
  <c r="C219" i="6"/>
  <c r="G219" i="6"/>
  <c r="E265" i="6" a="1"/>
  <c r="K219" i="6"/>
  <c r="H219" i="6"/>
  <c r="D221" i="6"/>
  <c r="K260" i="6"/>
  <c r="G221" i="6"/>
  <c r="J221" i="6"/>
  <c r="A204" i="6" a="1"/>
  <c r="I221" i="6"/>
  <c r="I219" i="6"/>
  <c r="L221" i="6"/>
  <c r="E204" i="6" a="1"/>
  <c r="H221" i="6"/>
  <c r="D219" i="6"/>
  <c r="A221" i="6"/>
  <c r="H204" i="6" a="1"/>
  <c r="H204" i="6" l="1"/>
  <c r="E204" i="6"/>
  <c r="A204" i="6"/>
  <c r="E266" i="6"/>
  <c r="E265" i="6"/>
  <c r="L1728" i="6"/>
  <c r="L1056" i="6"/>
  <c r="L692" i="6"/>
  <c r="L384" i="6"/>
  <c r="L1588" i="6"/>
  <c r="L1476" i="6"/>
  <c r="L1252" i="6"/>
  <c r="L1140" i="6"/>
  <c r="L776" i="6"/>
  <c r="L440" i="6"/>
  <c r="L1168" i="6"/>
  <c r="L1700" i="6"/>
  <c r="L1392" i="6"/>
  <c r="L1028" i="6"/>
  <c r="L664" i="6"/>
  <c r="L356" i="6"/>
  <c r="L244" i="6"/>
  <c r="L1784" i="6"/>
  <c r="L1112" i="6"/>
  <c r="L160" i="6"/>
  <c r="L1672" i="6"/>
  <c r="L1448" i="6"/>
  <c r="L1364" i="6"/>
  <c r="L1000" i="6"/>
  <c r="L748" i="6"/>
  <c r="L636" i="6"/>
  <c r="L552" i="6"/>
  <c r="L328" i="6"/>
  <c r="L188" i="6"/>
  <c r="L132" i="6"/>
  <c r="L888" i="6"/>
  <c r="L916" i="6"/>
  <c r="L1756" i="6"/>
  <c r="L1644" i="6"/>
  <c r="L1336" i="6"/>
  <c r="L1084" i="6"/>
  <c r="L972" i="6"/>
  <c r="L608" i="6"/>
  <c r="L524" i="6"/>
  <c r="L412" i="6"/>
  <c r="L300" i="6"/>
  <c r="L1560" i="6"/>
  <c r="L1224" i="6"/>
  <c r="L860" i="6"/>
  <c r="L804" i="6"/>
  <c r="L1420" i="6"/>
  <c r="L1308" i="6"/>
  <c r="L944" i="6"/>
  <c r="L496" i="6"/>
  <c r="L216" i="6"/>
  <c r="L1616" i="6"/>
  <c r="L1532" i="6"/>
  <c r="L1196" i="6"/>
  <c r="L832" i="6"/>
  <c r="L272" i="6"/>
  <c r="L1504" i="6"/>
  <c r="L1280" i="6"/>
  <c r="L720" i="6"/>
  <c r="L580" i="6"/>
  <c r="L468" i="6"/>
  <c r="C229" i="6"/>
  <c r="F285" i="6"/>
  <c r="E229" i="6"/>
  <c r="L104" i="6"/>
  <c r="L76" i="6"/>
  <c r="L48" i="6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C26" i="6"/>
  <c r="D247" i="6"/>
  <c r="D249" i="6"/>
  <c r="L247" i="6"/>
  <c r="F247" i="6"/>
  <c r="K249" i="6"/>
  <c r="E249" i="6"/>
  <c r="B249" i="6"/>
  <c r="F249" i="6"/>
  <c r="E232" i="6" a="1"/>
  <c r="C249" i="6"/>
  <c r="H249" i="6"/>
  <c r="E293" i="6" a="1"/>
  <c r="E247" i="6"/>
  <c r="J249" i="6"/>
  <c r="C247" i="6"/>
  <c r="A249" i="6"/>
  <c r="H232" i="6" a="1"/>
  <c r="E294" i="6" a="1"/>
  <c r="I249" i="6"/>
  <c r="K247" i="6"/>
  <c r="I247" i="6"/>
  <c r="A232" i="6" a="1"/>
  <c r="B247" i="6"/>
  <c r="H247" i="6"/>
  <c r="J247" i="6"/>
  <c r="G247" i="6"/>
  <c r="K288" i="6"/>
  <c r="L249" i="6"/>
  <c r="G249" i="6"/>
  <c r="A247" i="6"/>
  <c r="E293" i="6" l="1"/>
  <c r="E294" i="6"/>
  <c r="A232" i="6"/>
  <c r="H232" i="6"/>
  <c r="E232" i="6"/>
  <c r="F313" i="6"/>
  <c r="C257" i="6"/>
  <c r="E257" i="6"/>
  <c r="C1790" i="6"/>
  <c r="C1118" i="6"/>
  <c r="C1678" i="6"/>
  <c r="C1454" i="6"/>
  <c r="C1370" i="6"/>
  <c r="C1006" i="6"/>
  <c r="C754" i="6"/>
  <c r="C642" i="6"/>
  <c r="C558" i="6"/>
  <c r="C334" i="6"/>
  <c r="C894" i="6"/>
  <c r="C166" i="6"/>
  <c r="C1762" i="6"/>
  <c r="C1650" i="6"/>
  <c r="C1342" i="6"/>
  <c r="C1090" i="6"/>
  <c r="C978" i="6"/>
  <c r="C614" i="6"/>
  <c r="C530" i="6"/>
  <c r="C418" i="6"/>
  <c r="C306" i="6"/>
  <c r="C1566" i="6"/>
  <c r="C1230" i="6"/>
  <c r="C866" i="6"/>
  <c r="C1426" i="6"/>
  <c r="C1314" i="6"/>
  <c r="C950" i="6"/>
  <c r="C502" i="6"/>
  <c r="C222" i="6"/>
  <c r="C1706" i="6"/>
  <c r="C1622" i="6"/>
  <c r="C1538" i="6"/>
  <c r="C1202" i="6"/>
  <c r="C838" i="6"/>
  <c r="C278" i="6"/>
  <c r="C1398" i="6"/>
  <c r="C670" i="6"/>
  <c r="C1286" i="6"/>
  <c r="C726" i="6"/>
  <c r="C586" i="6"/>
  <c r="C474" i="6"/>
  <c r="C1510" i="6"/>
  <c r="C1174" i="6"/>
  <c r="C922" i="6"/>
  <c r="C810" i="6"/>
  <c r="C194" i="6"/>
  <c r="C138" i="6"/>
  <c r="C1734" i="6"/>
  <c r="C1062" i="6"/>
  <c r="C698" i="6"/>
  <c r="C390" i="6"/>
  <c r="C1034" i="6"/>
  <c r="C250" i="6"/>
  <c r="C1594" i="6"/>
  <c r="C1482" i="6"/>
  <c r="C1258" i="6"/>
  <c r="C1146" i="6"/>
  <c r="C782" i="6"/>
  <c r="C446" i="6"/>
  <c r="C362" i="6"/>
  <c r="C110" i="6"/>
  <c r="C82" i="6"/>
  <c r="C54" i="6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D78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D11" i="1"/>
  <c r="D9" i="1"/>
  <c r="D8" i="1"/>
  <c r="D7" i="1"/>
  <c r="D10" i="1" s="1"/>
  <c r="D5" i="4" s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F7" i="1"/>
  <c r="F10" i="1" s="1"/>
  <c r="G7" i="1"/>
  <c r="G10" i="1" s="1"/>
  <c r="E7" i="1"/>
  <c r="E10" i="1" s="1"/>
  <c r="B275" i="6"/>
  <c r="B277" i="6"/>
  <c r="H260" i="6" a="1"/>
  <c r="J275" i="6"/>
  <c r="F277" i="6"/>
  <c r="E260" i="6" a="1"/>
  <c r="E277" i="6"/>
  <c r="A277" i="6"/>
  <c r="A260" i="6" a="1"/>
  <c r="C275" i="6"/>
  <c r="H275" i="6"/>
  <c r="F275" i="6"/>
  <c r="G277" i="6"/>
  <c r="A275" i="6"/>
  <c r="A71" i="5" a="1"/>
  <c r="H277" i="6"/>
  <c r="D275" i="6"/>
  <c r="A72" i="5" a="1"/>
  <c r="I277" i="6"/>
  <c r="C277" i="6"/>
  <c r="L275" i="6"/>
  <c r="E275" i="6"/>
  <c r="E322" i="6" a="1"/>
  <c r="K275" i="6"/>
  <c r="K277" i="6"/>
  <c r="J277" i="6"/>
  <c r="L277" i="6"/>
  <c r="D277" i="6"/>
  <c r="G275" i="6"/>
  <c r="K316" i="6"/>
  <c r="I275" i="6"/>
  <c r="E321" i="6" a="1"/>
  <c r="A260" i="6" l="1"/>
  <c r="E260" i="6"/>
  <c r="H260" i="6"/>
  <c r="E322" i="6"/>
  <c r="E321" i="6"/>
  <c r="E285" i="6"/>
  <c r="C285" i="6"/>
  <c r="F341" i="6"/>
  <c r="A72" i="5"/>
  <c r="A71" i="5"/>
  <c r="A1" i="6"/>
  <c r="A2" i="6"/>
  <c r="J6" i="6"/>
  <c r="J5" i="6"/>
  <c r="L4" i="6"/>
  <c r="L3" i="6"/>
  <c r="L2" i="6"/>
  <c r="H305" i="6"/>
  <c r="A303" i="6"/>
  <c r="B72" i="5" a="1"/>
  <c r="K305" i="6"/>
  <c r="L303" i="6"/>
  <c r="A288" i="6" a="1"/>
  <c r="C72" i="5" a="1"/>
  <c r="G303" i="6"/>
  <c r="C305" i="6"/>
  <c r="E288" i="6" a="1"/>
  <c r="D72" i="5" a="1"/>
  <c r="E305" i="6"/>
  <c r="L305" i="6"/>
  <c r="J303" i="6"/>
  <c r="H288" i="6" a="1"/>
  <c r="F72" i="5" a="1"/>
  <c r="F305" i="6"/>
  <c r="B303" i="6"/>
  <c r="K344" i="6"/>
  <c r="H72" i="5" a="1"/>
  <c r="A305" i="6"/>
  <c r="I305" i="6"/>
  <c r="E349" i="6" a="1"/>
  <c r="I303" i="6"/>
  <c r="J72" i="5"/>
  <c r="E72" i="5" a="1"/>
  <c r="H303" i="6"/>
  <c r="D305" i="6"/>
  <c r="E350" i="6" a="1"/>
  <c r="B305" i="6"/>
  <c r="K303" i="6"/>
  <c r="I72" i="5" a="1"/>
  <c r="G305" i="6"/>
  <c r="J305" i="6"/>
  <c r="G72" i="5" a="1"/>
  <c r="C303" i="6"/>
  <c r="E303" i="6"/>
  <c r="J3" i="5"/>
  <c r="F303" i="6"/>
  <c r="D303" i="6"/>
  <c r="E350" i="6" l="1"/>
  <c r="E349" i="6"/>
  <c r="H288" i="6"/>
  <c r="E288" i="6"/>
  <c r="A288" i="6"/>
  <c r="F369" i="6"/>
  <c r="C313" i="6"/>
  <c r="E313" i="6"/>
  <c r="E1784" i="6"/>
  <c r="E1756" i="6"/>
  <c r="L1750" i="6"/>
  <c r="L1778" i="6"/>
  <c r="L1751" i="6"/>
  <c r="L1779" i="6"/>
  <c r="E1616" i="6"/>
  <c r="E1644" i="6"/>
  <c r="E1672" i="6"/>
  <c r="E1700" i="6"/>
  <c r="E1728" i="6"/>
  <c r="E1588" i="6"/>
  <c r="L1694" i="6"/>
  <c r="L1722" i="6"/>
  <c r="L1666" i="6"/>
  <c r="L1582" i="6"/>
  <c r="L1610" i="6"/>
  <c r="L1638" i="6"/>
  <c r="L1583" i="6"/>
  <c r="L1611" i="6"/>
  <c r="L1639" i="6"/>
  <c r="L1667" i="6"/>
  <c r="L1695" i="6"/>
  <c r="L1723" i="6"/>
  <c r="E1448" i="6"/>
  <c r="E1476" i="6"/>
  <c r="E1504" i="6"/>
  <c r="E1532" i="6"/>
  <c r="E1560" i="6"/>
  <c r="E1420" i="6"/>
  <c r="L1415" i="6"/>
  <c r="L1443" i="6"/>
  <c r="L1471" i="6"/>
  <c r="L1499" i="6"/>
  <c r="L1527" i="6"/>
  <c r="L1555" i="6"/>
  <c r="L1526" i="6"/>
  <c r="L1554" i="6"/>
  <c r="L1470" i="6"/>
  <c r="L1498" i="6"/>
  <c r="L1414" i="6"/>
  <c r="L1442" i="6"/>
  <c r="E1280" i="6"/>
  <c r="E1308" i="6"/>
  <c r="E1252" i="6"/>
  <c r="E1336" i="6"/>
  <c r="E1364" i="6"/>
  <c r="E1392" i="6"/>
  <c r="L1358" i="6"/>
  <c r="L1386" i="6"/>
  <c r="L1330" i="6"/>
  <c r="L1246" i="6"/>
  <c r="L1274" i="6"/>
  <c r="L1302" i="6"/>
  <c r="L1247" i="6"/>
  <c r="L1275" i="6"/>
  <c r="L1303" i="6"/>
  <c r="L1331" i="6"/>
  <c r="L1359" i="6"/>
  <c r="L1387" i="6"/>
  <c r="E1112" i="6"/>
  <c r="E1084" i="6"/>
  <c r="E1140" i="6"/>
  <c r="E1168" i="6"/>
  <c r="E1196" i="6"/>
  <c r="E1224" i="6"/>
  <c r="L1190" i="6"/>
  <c r="L1218" i="6"/>
  <c r="L1162" i="6"/>
  <c r="L1078" i="6"/>
  <c r="L1106" i="6"/>
  <c r="L1134" i="6"/>
  <c r="L1079" i="6"/>
  <c r="L1107" i="6"/>
  <c r="L1135" i="6"/>
  <c r="L1163" i="6"/>
  <c r="L1191" i="6"/>
  <c r="L1219" i="6"/>
  <c r="E944" i="6"/>
  <c r="E916" i="6"/>
  <c r="E972" i="6"/>
  <c r="E1000" i="6"/>
  <c r="E1028" i="6"/>
  <c r="E1056" i="6"/>
  <c r="L1022" i="6"/>
  <c r="L1050" i="6"/>
  <c r="L994" i="6"/>
  <c r="L910" i="6"/>
  <c r="L938" i="6"/>
  <c r="L966" i="6"/>
  <c r="L911" i="6"/>
  <c r="L939" i="6"/>
  <c r="L967" i="6"/>
  <c r="L995" i="6"/>
  <c r="L1023" i="6"/>
  <c r="L1051" i="6"/>
  <c r="E776" i="6"/>
  <c r="E804" i="6"/>
  <c r="E832" i="6"/>
  <c r="E860" i="6"/>
  <c r="E888" i="6"/>
  <c r="E748" i="6"/>
  <c r="L854" i="6"/>
  <c r="L882" i="6"/>
  <c r="L826" i="6"/>
  <c r="L742" i="6"/>
  <c r="L770" i="6"/>
  <c r="L798" i="6"/>
  <c r="L743" i="6"/>
  <c r="L771" i="6"/>
  <c r="L799" i="6"/>
  <c r="L827" i="6"/>
  <c r="L855" i="6"/>
  <c r="L883" i="6"/>
  <c r="E608" i="6"/>
  <c r="E636" i="6"/>
  <c r="E664" i="6"/>
  <c r="E692" i="6"/>
  <c r="E720" i="6"/>
  <c r="E580" i="6"/>
  <c r="L575" i="6"/>
  <c r="L603" i="6"/>
  <c r="L631" i="6"/>
  <c r="L659" i="6"/>
  <c r="L687" i="6"/>
  <c r="L715" i="6"/>
  <c r="L686" i="6"/>
  <c r="L714" i="6"/>
  <c r="L574" i="6"/>
  <c r="L602" i="6"/>
  <c r="L630" i="6"/>
  <c r="L658" i="6"/>
  <c r="E468" i="6"/>
  <c r="E496" i="6"/>
  <c r="E524" i="6"/>
  <c r="E552" i="6"/>
  <c r="E412" i="6"/>
  <c r="E440" i="6"/>
  <c r="L518" i="6"/>
  <c r="L546" i="6"/>
  <c r="L406" i="6"/>
  <c r="L434" i="6"/>
  <c r="L462" i="6"/>
  <c r="L490" i="6"/>
  <c r="L407" i="6"/>
  <c r="L435" i="6"/>
  <c r="L463" i="6"/>
  <c r="L491" i="6"/>
  <c r="L519" i="6"/>
  <c r="L547" i="6"/>
  <c r="E272" i="6"/>
  <c r="E300" i="6"/>
  <c r="E328" i="6"/>
  <c r="E356" i="6"/>
  <c r="E384" i="6"/>
  <c r="E244" i="6"/>
  <c r="L350" i="6"/>
  <c r="L378" i="6"/>
  <c r="L266" i="6"/>
  <c r="L238" i="6"/>
  <c r="L294" i="6"/>
  <c r="L322" i="6"/>
  <c r="L267" i="6"/>
  <c r="L295" i="6"/>
  <c r="L323" i="6"/>
  <c r="L351" i="6"/>
  <c r="L379" i="6"/>
  <c r="L239" i="6"/>
  <c r="E188" i="6"/>
  <c r="E216" i="6"/>
  <c r="L183" i="6"/>
  <c r="L211" i="6"/>
  <c r="L182" i="6"/>
  <c r="L210" i="6"/>
  <c r="E132" i="6"/>
  <c r="E160" i="6"/>
  <c r="L127" i="6"/>
  <c r="L155" i="6"/>
  <c r="L154" i="6"/>
  <c r="L126" i="6"/>
  <c r="L99" i="6"/>
  <c r="L98" i="6"/>
  <c r="L15" i="6"/>
  <c r="L43" i="6"/>
  <c r="L71" i="6"/>
  <c r="L42" i="6"/>
  <c r="L70" i="6"/>
  <c r="L14" i="6"/>
  <c r="H72" i="5"/>
  <c r="F72" i="5"/>
  <c r="D72" i="5"/>
  <c r="C72" i="5"/>
  <c r="B72" i="5"/>
  <c r="E72" i="5"/>
  <c r="G72" i="5"/>
  <c r="I72" i="5"/>
  <c r="E104" i="6"/>
  <c r="E76" i="6"/>
  <c r="E48" i="6"/>
  <c r="E20" i="6"/>
  <c r="C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T45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CA66" i="4"/>
  <c r="CB66" i="4"/>
  <c r="CC66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CP66" i="4"/>
  <c r="CQ66" i="4"/>
  <c r="CR66" i="4"/>
  <c r="CS66" i="4"/>
  <c r="CT66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N66" i="4"/>
  <c r="DO66" i="4"/>
  <c r="DP66" i="4"/>
  <c r="DQ66" i="4"/>
  <c r="DR66" i="4"/>
  <c r="DS66" i="4"/>
  <c r="DT66" i="4"/>
  <c r="DU66" i="4"/>
  <c r="DV66" i="4"/>
  <c r="DW66" i="4"/>
  <c r="DX66" i="4"/>
  <c r="DY66" i="4"/>
  <c r="DZ66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CA67" i="4"/>
  <c r="CB67" i="4"/>
  <c r="CC67" i="4"/>
  <c r="CD67" i="4"/>
  <c r="CE67" i="4"/>
  <c r="CF67" i="4"/>
  <c r="CG67" i="4"/>
  <c r="CH67" i="4"/>
  <c r="CI67" i="4"/>
  <c r="CJ67" i="4"/>
  <c r="CK67" i="4"/>
  <c r="CL67" i="4"/>
  <c r="CM67" i="4"/>
  <c r="CN67" i="4"/>
  <c r="CO67" i="4"/>
  <c r="CP67" i="4"/>
  <c r="CQ67" i="4"/>
  <c r="CR67" i="4"/>
  <c r="CS67" i="4"/>
  <c r="CT67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Y67" i="4"/>
  <c r="DZ67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N68" i="4"/>
  <c r="DO68" i="4"/>
  <c r="DP68" i="4"/>
  <c r="DQ68" i="4"/>
  <c r="DR68" i="4"/>
  <c r="DS68" i="4"/>
  <c r="DT68" i="4"/>
  <c r="DU68" i="4"/>
  <c r="DV68" i="4"/>
  <c r="DW68" i="4"/>
  <c r="DX68" i="4"/>
  <c r="DY68" i="4"/>
  <c r="DZ68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D3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5" i="4"/>
  <c r="B5" i="4"/>
  <c r="E378" i="6" a="1"/>
  <c r="G333" i="6"/>
  <c r="D333" i="6"/>
  <c r="K372" i="6"/>
  <c r="G331" i="6"/>
  <c r="J333" i="6"/>
  <c r="A316" i="6" a="1"/>
  <c r="B333" i="6"/>
  <c r="F331" i="6"/>
  <c r="E333" i="6"/>
  <c r="E316" i="6" a="1"/>
  <c r="I331" i="6"/>
  <c r="H316" i="6" a="1"/>
  <c r="C331" i="6"/>
  <c r="L331" i="6"/>
  <c r="H333" i="6"/>
  <c r="L333" i="6"/>
  <c r="F333" i="6"/>
  <c r="D331" i="6"/>
  <c r="K333" i="6"/>
  <c r="J331" i="6"/>
  <c r="C333" i="6"/>
  <c r="B331" i="6"/>
  <c r="H331" i="6"/>
  <c r="I333" i="6"/>
  <c r="A331" i="6"/>
  <c r="E331" i="6"/>
  <c r="E377" i="6" a="1"/>
  <c r="A333" i="6"/>
  <c r="K331" i="6"/>
  <c r="H316" i="6" l="1"/>
  <c r="E316" i="6"/>
  <c r="A316" i="6"/>
  <c r="E378" i="6"/>
  <c r="E377" i="6"/>
  <c r="E341" i="6"/>
  <c r="C341" i="6"/>
  <c r="F397" i="6"/>
  <c r="E1781" i="6"/>
  <c r="E1753" i="6"/>
  <c r="E1755" i="6"/>
  <c r="E1783" i="6"/>
  <c r="E1754" i="6"/>
  <c r="E1782" i="6"/>
  <c r="K1774" i="6"/>
  <c r="K1746" i="6"/>
  <c r="H1746" i="6"/>
  <c r="H1774" i="6"/>
  <c r="A1746" i="6"/>
  <c r="A1774" i="6"/>
  <c r="E1746" i="6"/>
  <c r="E1774" i="6"/>
  <c r="K1606" i="6"/>
  <c r="K1634" i="6"/>
  <c r="K1662" i="6"/>
  <c r="K1578" i="6"/>
  <c r="K1690" i="6"/>
  <c r="K1718" i="6"/>
  <c r="H1578" i="6"/>
  <c r="H1606" i="6"/>
  <c r="H1634" i="6"/>
  <c r="H1662" i="6"/>
  <c r="H1690" i="6"/>
  <c r="H1718" i="6"/>
  <c r="A1578" i="6"/>
  <c r="A1606" i="6"/>
  <c r="A1634" i="6"/>
  <c r="A1662" i="6"/>
  <c r="A1690" i="6"/>
  <c r="A1718" i="6"/>
  <c r="E1578" i="6"/>
  <c r="E1606" i="6"/>
  <c r="E1634" i="6"/>
  <c r="E1662" i="6"/>
  <c r="E1690" i="6"/>
  <c r="E1718" i="6"/>
  <c r="E1641" i="6"/>
  <c r="E1585" i="6"/>
  <c r="E1669" i="6"/>
  <c r="E1697" i="6"/>
  <c r="E1725" i="6"/>
  <c r="E1613" i="6"/>
  <c r="E1587" i="6"/>
  <c r="E1615" i="6"/>
  <c r="E1643" i="6"/>
  <c r="E1671" i="6"/>
  <c r="E1699" i="6"/>
  <c r="E1727" i="6"/>
  <c r="E1726" i="6"/>
  <c r="E1670" i="6"/>
  <c r="E1698" i="6"/>
  <c r="E1586" i="6"/>
  <c r="E1614" i="6"/>
  <c r="E1642" i="6"/>
  <c r="E1558" i="6"/>
  <c r="E1530" i="6"/>
  <c r="E1502" i="6"/>
  <c r="E1418" i="6"/>
  <c r="E1446" i="6"/>
  <c r="E1474" i="6"/>
  <c r="K1438" i="6"/>
  <c r="K1466" i="6"/>
  <c r="K1494" i="6"/>
  <c r="K1522" i="6"/>
  <c r="K1550" i="6"/>
  <c r="K1410" i="6"/>
  <c r="H1410" i="6"/>
  <c r="H1438" i="6"/>
  <c r="H1466" i="6"/>
  <c r="H1494" i="6"/>
  <c r="H1522" i="6"/>
  <c r="H1550" i="6"/>
  <c r="A1410" i="6"/>
  <c r="A1438" i="6"/>
  <c r="A1466" i="6"/>
  <c r="A1494" i="6"/>
  <c r="A1522" i="6"/>
  <c r="A1550" i="6"/>
  <c r="E1410" i="6"/>
  <c r="E1438" i="6"/>
  <c r="E1466" i="6"/>
  <c r="E1494" i="6"/>
  <c r="E1522" i="6"/>
  <c r="E1550" i="6"/>
  <c r="E1473" i="6"/>
  <c r="E1501" i="6"/>
  <c r="E1529" i="6"/>
  <c r="E1557" i="6"/>
  <c r="E1417" i="6"/>
  <c r="E1445" i="6"/>
  <c r="E1419" i="6"/>
  <c r="E1447" i="6"/>
  <c r="E1475" i="6"/>
  <c r="E1503" i="6"/>
  <c r="E1531" i="6"/>
  <c r="E1559" i="6"/>
  <c r="K1270" i="6"/>
  <c r="K1298" i="6"/>
  <c r="K1326" i="6"/>
  <c r="K1354" i="6"/>
  <c r="K1382" i="6"/>
  <c r="K1242" i="6"/>
  <c r="H1242" i="6"/>
  <c r="H1270" i="6"/>
  <c r="H1298" i="6"/>
  <c r="H1326" i="6"/>
  <c r="H1354" i="6"/>
  <c r="H1382" i="6"/>
  <c r="A1242" i="6"/>
  <c r="A1270" i="6"/>
  <c r="A1298" i="6"/>
  <c r="A1326" i="6"/>
  <c r="A1354" i="6"/>
  <c r="A1382" i="6"/>
  <c r="E1242" i="6"/>
  <c r="E1270" i="6"/>
  <c r="E1298" i="6"/>
  <c r="E1326" i="6"/>
  <c r="E1354" i="6"/>
  <c r="E1382" i="6"/>
  <c r="E1305" i="6"/>
  <c r="E1333" i="6"/>
  <c r="E1361" i="6"/>
  <c r="E1389" i="6"/>
  <c r="E1277" i="6"/>
  <c r="E1249" i="6"/>
  <c r="E1251" i="6"/>
  <c r="E1279" i="6"/>
  <c r="E1307" i="6"/>
  <c r="E1335" i="6"/>
  <c r="E1363" i="6"/>
  <c r="E1391" i="6"/>
  <c r="E1390" i="6"/>
  <c r="E1250" i="6"/>
  <c r="E1278" i="6"/>
  <c r="E1306" i="6"/>
  <c r="E1362" i="6"/>
  <c r="E1334" i="6"/>
  <c r="E1222" i="6"/>
  <c r="E1082" i="6"/>
  <c r="E1110" i="6"/>
  <c r="E1194" i="6"/>
  <c r="E1138" i="6"/>
  <c r="E1166" i="6"/>
  <c r="K1102" i="6"/>
  <c r="K1130" i="6"/>
  <c r="K1158" i="6"/>
  <c r="K1186" i="6"/>
  <c r="K1214" i="6"/>
  <c r="K1074" i="6"/>
  <c r="H1074" i="6"/>
  <c r="H1102" i="6"/>
  <c r="H1130" i="6"/>
  <c r="H1158" i="6"/>
  <c r="H1186" i="6"/>
  <c r="H1214" i="6"/>
  <c r="A1074" i="6"/>
  <c r="A1102" i="6"/>
  <c r="A1130" i="6"/>
  <c r="A1158" i="6"/>
  <c r="A1186" i="6"/>
  <c r="A1214" i="6"/>
  <c r="E1074" i="6"/>
  <c r="E1102" i="6"/>
  <c r="E1130" i="6"/>
  <c r="E1158" i="6"/>
  <c r="E1186" i="6"/>
  <c r="E1214" i="6"/>
  <c r="E1137" i="6"/>
  <c r="E1165" i="6"/>
  <c r="E1193" i="6"/>
  <c r="E1221" i="6"/>
  <c r="E1109" i="6"/>
  <c r="E1081" i="6"/>
  <c r="E1083" i="6"/>
  <c r="E1111" i="6"/>
  <c r="E1139" i="6"/>
  <c r="E1167" i="6"/>
  <c r="E1195" i="6"/>
  <c r="E1223" i="6"/>
  <c r="H906" i="6"/>
  <c r="H934" i="6"/>
  <c r="H962" i="6"/>
  <c r="H990" i="6"/>
  <c r="H1018" i="6"/>
  <c r="H1046" i="6"/>
  <c r="A906" i="6"/>
  <c r="A934" i="6"/>
  <c r="A962" i="6"/>
  <c r="A990" i="6"/>
  <c r="A1018" i="6"/>
  <c r="A1046" i="6"/>
  <c r="E906" i="6"/>
  <c r="E934" i="6"/>
  <c r="E962" i="6"/>
  <c r="E990" i="6"/>
  <c r="E1018" i="6"/>
  <c r="E1046" i="6"/>
  <c r="E969" i="6"/>
  <c r="E941" i="6"/>
  <c r="E997" i="6"/>
  <c r="E1025" i="6"/>
  <c r="E1053" i="6"/>
  <c r="E913" i="6"/>
  <c r="E915" i="6"/>
  <c r="E943" i="6"/>
  <c r="E971" i="6"/>
  <c r="E999" i="6"/>
  <c r="E1027" i="6"/>
  <c r="E1055" i="6"/>
  <c r="K934" i="6"/>
  <c r="K906" i="6"/>
  <c r="K962" i="6"/>
  <c r="K990" i="6"/>
  <c r="K1018" i="6"/>
  <c r="K1046" i="6"/>
  <c r="E1054" i="6"/>
  <c r="E1026" i="6"/>
  <c r="E914" i="6"/>
  <c r="E942" i="6"/>
  <c r="E970" i="6"/>
  <c r="E998" i="6"/>
  <c r="E886" i="6"/>
  <c r="E746" i="6"/>
  <c r="E774" i="6"/>
  <c r="E802" i="6"/>
  <c r="E858" i="6"/>
  <c r="E830" i="6"/>
  <c r="K766" i="6"/>
  <c r="K794" i="6"/>
  <c r="K822" i="6"/>
  <c r="K850" i="6"/>
  <c r="K878" i="6"/>
  <c r="K738" i="6"/>
  <c r="H738" i="6"/>
  <c r="H766" i="6"/>
  <c r="H794" i="6"/>
  <c r="H822" i="6"/>
  <c r="H850" i="6"/>
  <c r="H878" i="6"/>
  <c r="A738" i="6"/>
  <c r="A766" i="6"/>
  <c r="A794" i="6"/>
  <c r="A822" i="6"/>
  <c r="A850" i="6"/>
  <c r="A878" i="6"/>
  <c r="E738" i="6"/>
  <c r="E766" i="6"/>
  <c r="E794" i="6"/>
  <c r="E822" i="6"/>
  <c r="E850" i="6"/>
  <c r="E878" i="6"/>
  <c r="E801" i="6"/>
  <c r="E829" i="6"/>
  <c r="E857" i="6"/>
  <c r="E885" i="6"/>
  <c r="E773" i="6"/>
  <c r="E745" i="6"/>
  <c r="E747" i="6"/>
  <c r="E775" i="6"/>
  <c r="E803" i="6"/>
  <c r="E831" i="6"/>
  <c r="E859" i="6"/>
  <c r="E887" i="6"/>
  <c r="K598" i="6"/>
  <c r="K626" i="6"/>
  <c r="K654" i="6"/>
  <c r="K682" i="6"/>
  <c r="K710" i="6"/>
  <c r="K570" i="6"/>
  <c r="H570" i="6"/>
  <c r="H598" i="6"/>
  <c r="H626" i="6"/>
  <c r="H654" i="6"/>
  <c r="H682" i="6"/>
  <c r="H710" i="6"/>
  <c r="A570" i="6"/>
  <c r="A598" i="6"/>
  <c r="A626" i="6"/>
  <c r="A654" i="6"/>
  <c r="A682" i="6"/>
  <c r="A710" i="6"/>
  <c r="E570" i="6"/>
  <c r="E598" i="6"/>
  <c r="E626" i="6"/>
  <c r="E654" i="6"/>
  <c r="E682" i="6"/>
  <c r="E710" i="6"/>
  <c r="E633" i="6"/>
  <c r="E661" i="6"/>
  <c r="E689" i="6"/>
  <c r="E717" i="6"/>
  <c r="E577" i="6"/>
  <c r="E605" i="6"/>
  <c r="E579" i="6"/>
  <c r="E607" i="6"/>
  <c r="E635" i="6"/>
  <c r="E663" i="6"/>
  <c r="E691" i="6"/>
  <c r="E719" i="6"/>
  <c r="E718" i="6"/>
  <c r="E578" i="6"/>
  <c r="E606" i="6"/>
  <c r="E634" i="6"/>
  <c r="E662" i="6"/>
  <c r="E690" i="6"/>
  <c r="E550" i="6"/>
  <c r="E410" i="6"/>
  <c r="E438" i="6"/>
  <c r="E466" i="6"/>
  <c r="E494" i="6"/>
  <c r="E522" i="6"/>
  <c r="K430" i="6"/>
  <c r="K458" i="6"/>
  <c r="K486" i="6"/>
  <c r="K514" i="6"/>
  <c r="K542" i="6"/>
  <c r="K402" i="6"/>
  <c r="H430" i="6"/>
  <c r="H458" i="6"/>
  <c r="H486" i="6"/>
  <c r="H514" i="6"/>
  <c r="H542" i="6"/>
  <c r="H402" i="6"/>
  <c r="A402" i="6"/>
  <c r="A430" i="6"/>
  <c r="A458" i="6"/>
  <c r="A486" i="6"/>
  <c r="A514" i="6"/>
  <c r="A542" i="6"/>
  <c r="E430" i="6"/>
  <c r="E458" i="6"/>
  <c r="E486" i="6"/>
  <c r="E514" i="6"/>
  <c r="E542" i="6"/>
  <c r="E402" i="6"/>
  <c r="E465" i="6"/>
  <c r="E493" i="6"/>
  <c r="E521" i="6"/>
  <c r="E549" i="6"/>
  <c r="E409" i="6"/>
  <c r="E437" i="6"/>
  <c r="E411" i="6"/>
  <c r="E439" i="6"/>
  <c r="E467" i="6"/>
  <c r="E495" i="6"/>
  <c r="E523" i="6"/>
  <c r="E551" i="6"/>
  <c r="K290" i="6"/>
  <c r="K318" i="6"/>
  <c r="K346" i="6"/>
  <c r="K374" i="6"/>
  <c r="K234" i="6"/>
  <c r="K262" i="6"/>
  <c r="H262" i="6"/>
  <c r="H290" i="6"/>
  <c r="H318" i="6"/>
  <c r="H346" i="6"/>
  <c r="H374" i="6"/>
  <c r="H234" i="6"/>
  <c r="A262" i="6"/>
  <c r="A290" i="6"/>
  <c r="A318" i="6"/>
  <c r="A346" i="6"/>
  <c r="A374" i="6"/>
  <c r="A234" i="6"/>
  <c r="E262" i="6"/>
  <c r="E290" i="6"/>
  <c r="E318" i="6"/>
  <c r="E346" i="6"/>
  <c r="E374" i="6"/>
  <c r="E234" i="6"/>
  <c r="E297" i="6"/>
  <c r="E325" i="6"/>
  <c r="E353" i="6"/>
  <c r="E381" i="6"/>
  <c r="E241" i="6"/>
  <c r="E269" i="6"/>
  <c r="E271" i="6"/>
  <c r="E299" i="6"/>
  <c r="E327" i="6"/>
  <c r="E355" i="6"/>
  <c r="E383" i="6"/>
  <c r="E243" i="6"/>
  <c r="E382" i="6"/>
  <c r="E242" i="6"/>
  <c r="E270" i="6"/>
  <c r="E298" i="6"/>
  <c r="E326" i="6"/>
  <c r="E354" i="6"/>
  <c r="E178" i="6"/>
  <c r="E206" i="6"/>
  <c r="K178" i="6"/>
  <c r="K206" i="6"/>
  <c r="H178" i="6"/>
  <c r="H206" i="6"/>
  <c r="E214" i="6"/>
  <c r="E186" i="6"/>
  <c r="E185" i="6"/>
  <c r="E213" i="6"/>
  <c r="A178" i="6"/>
  <c r="A206" i="6"/>
  <c r="E187" i="6"/>
  <c r="E215" i="6"/>
  <c r="E131" i="6"/>
  <c r="E159" i="6"/>
  <c r="E122" i="6"/>
  <c r="E150" i="6"/>
  <c r="K122" i="6"/>
  <c r="K150" i="6"/>
  <c r="H150" i="6"/>
  <c r="H122" i="6"/>
  <c r="E130" i="6"/>
  <c r="E158" i="6"/>
  <c r="E129" i="6"/>
  <c r="E157" i="6"/>
  <c r="A122" i="6"/>
  <c r="A150" i="6"/>
  <c r="E45" i="6"/>
  <c r="E75" i="6"/>
  <c r="E47" i="6"/>
  <c r="E73" i="6"/>
  <c r="E101" i="6"/>
  <c r="E17" i="6"/>
  <c r="E103" i="6"/>
  <c r="E19" i="6"/>
  <c r="H10" i="6"/>
  <c r="H94" i="6"/>
  <c r="E18" i="6"/>
  <c r="E46" i="6"/>
  <c r="A10" i="6"/>
  <c r="L22" i="6" s="1"/>
  <c r="H66" i="6"/>
  <c r="K10" i="6"/>
  <c r="A66" i="6"/>
  <c r="K78" i="6" s="1"/>
  <c r="K66" i="6"/>
  <c r="A94" i="6"/>
  <c r="B106" i="6" s="1"/>
  <c r="K94" i="6"/>
  <c r="K38" i="6"/>
  <c r="E38" i="6"/>
  <c r="E66" i="6"/>
  <c r="H38" i="6"/>
  <c r="E10" i="6"/>
  <c r="E74" i="6"/>
  <c r="E102" i="6"/>
  <c r="A38" i="6"/>
  <c r="B50" i="6" s="1"/>
  <c r="E94" i="6"/>
  <c r="B13" i="1"/>
  <c r="A344" i="6" a="1"/>
  <c r="C361" i="6"/>
  <c r="G359" i="6"/>
  <c r="E406" i="6" a="1"/>
  <c r="I361" i="6"/>
  <c r="E405" i="6" a="1"/>
  <c r="B359" i="6"/>
  <c r="D361" i="6"/>
  <c r="K361" i="6"/>
  <c r="G361" i="6"/>
  <c r="K400" i="6"/>
  <c r="E359" i="6"/>
  <c r="F361" i="6"/>
  <c r="I359" i="6"/>
  <c r="F359" i="6"/>
  <c r="K359" i="6"/>
  <c r="H359" i="6"/>
  <c r="L361" i="6"/>
  <c r="H361" i="6"/>
  <c r="A361" i="6"/>
  <c r="E344" i="6" a="1"/>
  <c r="E361" i="6"/>
  <c r="J359" i="6"/>
  <c r="H344" i="6" a="1"/>
  <c r="C359" i="6"/>
  <c r="A359" i="6"/>
  <c r="D359" i="6"/>
  <c r="J361" i="6"/>
  <c r="B361" i="6"/>
  <c r="L359" i="6"/>
  <c r="E405" i="6" l="1"/>
  <c r="E406" i="6"/>
  <c r="H344" i="6"/>
  <c r="E344" i="6"/>
  <c r="A344" i="6"/>
  <c r="F425" i="6"/>
  <c r="C369" i="6"/>
  <c r="E369" i="6"/>
  <c r="J1786" i="6"/>
  <c r="I1786" i="6"/>
  <c r="H1786" i="6"/>
  <c r="G1786" i="6"/>
  <c r="F1786" i="6"/>
  <c r="E1786" i="6"/>
  <c r="D1786" i="6"/>
  <c r="C1786" i="6"/>
  <c r="B1786" i="6"/>
  <c r="K1786" i="6"/>
  <c r="A1786" i="6"/>
  <c r="L1786" i="6"/>
  <c r="I1758" i="6"/>
  <c r="H1758" i="6"/>
  <c r="G1758" i="6"/>
  <c r="F1758" i="6"/>
  <c r="E1758" i="6"/>
  <c r="D1758" i="6"/>
  <c r="C1758" i="6"/>
  <c r="B1758" i="6"/>
  <c r="J1758" i="6"/>
  <c r="A1758" i="6"/>
  <c r="L1758" i="6"/>
  <c r="K1758" i="6"/>
  <c r="B1730" i="6"/>
  <c r="A1730" i="6"/>
  <c r="L1730" i="6"/>
  <c r="K1730" i="6"/>
  <c r="J1730" i="6"/>
  <c r="I1730" i="6"/>
  <c r="H1730" i="6"/>
  <c r="G1730" i="6"/>
  <c r="D1730" i="6"/>
  <c r="F1730" i="6"/>
  <c r="C1730" i="6"/>
  <c r="E1730" i="6"/>
  <c r="A1702" i="6"/>
  <c r="C1702" i="6"/>
  <c r="B1702" i="6"/>
  <c r="L1702" i="6"/>
  <c r="K1702" i="6"/>
  <c r="J1702" i="6"/>
  <c r="I1702" i="6"/>
  <c r="H1702" i="6"/>
  <c r="G1702" i="6"/>
  <c r="F1702" i="6"/>
  <c r="E1702" i="6"/>
  <c r="D1702" i="6"/>
  <c r="L1674" i="6"/>
  <c r="K1674" i="6"/>
  <c r="J1674" i="6"/>
  <c r="A1674" i="6"/>
  <c r="I1674" i="6"/>
  <c r="H1674" i="6"/>
  <c r="G1674" i="6"/>
  <c r="F1674" i="6"/>
  <c r="E1674" i="6"/>
  <c r="D1674" i="6"/>
  <c r="B1674" i="6"/>
  <c r="C1674" i="6"/>
  <c r="K1646" i="6"/>
  <c r="J1646" i="6"/>
  <c r="I1646" i="6"/>
  <c r="H1646" i="6"/>
  <c r="A1646" i="6"/>
  <c r="G1646" i="6"/>
  <c r="F1646" i="6"/>
  <c r="E1646" i="6"/>
  <c r="D1646" i="6"/>
  <c r="C1646" i="6"/>
  <c r="B1646" i="6"/>
  <c r="L1646" i="6"/>
  <c r="J1618" i="6"/>
  <c r="I1618" i="6"/>
  <c r="L1618" i="6"/>
  <c r="H1618" i="6"/>
  <c r="G1618" i="6"/>
  <c r="F1618" i="6"/>
  <c r="E1618" i="6"/>
  <c r="D1618" i="6"/>
  <c r="C1618" i="6"/>
  <c r="B1618" i="6"/>
  <c r="K1618" i="6"/>
  <c r="A1618" i="6"/>
  <c r="I1590" i="6"/>
  <c r="H1590" i="6"/>
  <c r="G1590" i="6"/>
  <c r="F1590" i="6"/>
  <c r="K1590" i="6"/>
  <c r="J1590" i="6"/>
  <c r="E1590" i="6"/>
  <c r="D1590" i="6"/>
  <c r="C1590" i="6"/>
  <c r="B1590" i="6"/>
  <c r="A1590" i="6"/>
  <c r="L1590" i="6"/>
  <c r="B1562" i="6"/>
  <c r="A1562" i="6"/>
  <c r="L1562" i="6"/>
  <c r="K1562" i="6"/>
  <c r="J1562" i="6"/>
  <c r="I1562" i="6"/>
  <c r="H1562" i="6"/>
  <c r="C1562" i="6"/>
  <c r="G1562" i="6"/>
  <c r="D1562" i="6"/>
  <c r="F1562" i="6"/>
  <c r="E1562" i="6"/>
  <c r="A1534" i="6"/>
  <c r="L1534" i="6"/>
  <c r="K1534" i="6"/>
  <c r="J1534" i="6"/>
  <c r="I1534" i="6"/>
  <c r="H1534" i="6"/>
  <c r="G1534" i="6"/>
  <c r="C1534" i="6"/>
  <c r="F1534" i="6"/>
  <c r="E1534" i="6"/>
  <c r="D1534" i="6"/>
  <c r="B1534" i="6"/>
  <c r="L1506" i="6"/>
  <c r="K1506" i="6"/>
  <c r="J1506" i="6"/>
  <c r="B1506" i="6"/>
  <c r="I1506" i="6"/>
  <c r="H1506" i="6"/>
  <c r="G1506" i="6"/>
  <c r="F1506" i="6"/>
  <c r="E1506" i="6"/>
  <c r="D1506" i="6"/>
  <c r="C1506" i="6"/>
  <c r="A1506" i="6"/>
  <c r="K1478" i="6"/>
  <c r="J1478" i="6"/>
  <c r="I1478" i="6"/>
  <c r="H1478" i="6"/>
  <c r="G1478" i="6"/>
  <c r="F1478" i="6"/>
  <c r="E1478" i="6"/>
  <c r="L1478" i="6"/>
  <c r="D1478" i="6"/>
  <c r="A1478" i="6"/>
  <c r="C1478" i="6"/>
  <c r="B1478" i="6"/>
  <c r="J1450" i="6"/>
  <c r="I1450" i="6"/>
  <c r="H1450" i="6"/>
  <c r="G1450" i="6"/>
  <c r="F1450" i="6"/>
  <c r="E1450" i="6"/>
  <c r="D1450" i="6"/>
  <c r="C1450" i="6"/>
  <c r="B1450" i="6"/>
  <c r="L1450" i="6"/>
  <c r="A1450" i="6"/>
  <c r="K1450" i="6"/>
  <c r="I1422" i="6"/>
  <c r="H1422" i="6"/>
  <c r="J1422" i="6"/>
  <c r="G1422" i="6"/>
  <c r="F1422" i="6"/>
  <c r="E1422" i="6"/>
  <c r="D1422" i="6"/>
  <c r="C1422" i="6"/>
  <c r="B1422" i="6"/>
  <c r="A1422" i="6"/>
  <c r="L1422" i="6"/>
  <c r="K1422" i="6"/>
  <c r="J22" i="6"/>
  <c r="B1394" i="6"/>
  <c r="A1394" i="6"/>
  <c r="L1394" i="6"/>
  <c r="K1394" i="6"/>
  <c r="J1394" i="6"/>
  <c r="I1394" i="6"/>
  <c r="H1394" i="6"/>
  <c r="G1394" i="6"/>
  <c r="F1394" i="6"/>
  <c r="C1394" i="6"/>
  <c r="E1394" i="6"/>
  <c r="D1394" i="6"/>
  <c r="A1366" i="6"/>
  <c r="B1366" i="6"/>
  <c r="L1366" i="6"/>
  <c r="K1366" i="6"/>
  <c r="J1366" i="6"/>
  <c r="I1366" i="6"/>
  <c r="H1366" i="6"/>
  <c r="G1366" i="6"/>
  <c r="F1366" i="6"/>
  <c r="E1366" i="6"/>
  <c r="D1366" i="6"/>
  <c r="C1366" i="6"/>
  <c r="L1338" i="6"/>
  <c r="K1338" i="6"/>
  <c r="J1338" i="6"/>
  <c r="I1338" i="6"/>
  <c r="H1338" i="6"/>
  <c r="G1338" i="6"/>
  <c r="F1338" i="6"/>
  <c r="E1338" i="6"/>
  <c r="D1338" i="6"/>
  <c r="C1338" i="6"/>
  <c r="A1338" i="6"/>
  <c r="B1338" i="6"/>
  <c r="K1310" i="6"/>
  <c r="L1310" i="6"/>
  <c r="J1310" i="6"/>
  <c r="I1310" i="6"/>
  <c r="H1310" i="6"/>
  <c r="G1310" i="6"/>
  <c r="F1310" i="6"/>
  <c r="E1310" i="6"/>
  <c r="D1310" i="6"/>
  <c r="C1310" i="6"/>
  <c r="B1310" i="6"/>
  <c r="A1310" i="6"/>
  <c r="J1282" i="6"/>
  <c r="I1282" i="6"/>
  <c r="H1282" i="6"/>
  <c r="K1282" i="6"/>
  <c r="G1282" i="6"/>
  <c r="F1282" i="6"/>
  <c r="E1282" i="6"/>
  <c r="D1282" i="6"/>
  <c r="C1282" i="6"/>
  <c r="B1282" i="6"/>
  <c r="A1282" i="6"/>
  <c r="L1282" i="6"/>
  <c r="I1254" i="6"/>
  <c r="H1254" i="6"/>
  <c r="G1254" i="6"/>
  <c r="F1254" i="6"/>
  <c r="J1254" i="6"/>
  <c r="E1254" i="6"/>
  <c r="D1254" i="6"/>
  <c r="C1254" i="6"/>
  <c r="B1254" i="6"/>
  <c r="A1254" i="6"/>
  <c r="L1254" i="6"/>
  <c r="K1254" i="6"/>
  <c r="A1198" i="6"/>
  <c r="L1198" i="6"/>
  <c r="K1198" i="6"/>
  <c r="J1198" i="6"/>
  <c r="I1198" i="6"/>
  <c r="H1198" i="6"/>
  <c r="G1198" i="6"/>
  <c r="F1198" i="6"/>
  <c r="E1198" i="6"/>
  <c r="D1198" i="6"/>
  <c r="C1198" i="6"/>
  <c r="B1198" i="6"/>
  <c r="G22" i="6"/>
  <c r="L1170" i="6"/>
  <c r="K1170" i="6"/>
  <c r="J1170" i="6"/>
  <c r="I1170" i="6"/>
  <c r="H1170" i="6"/>
  <c r="G1170" i="6"/>
  <c r="F1170" i="6"/>
  <c r="E1170" i="6"/>
  <c r="D1170" i="6"/>
  <c r="C1170" i="6"/>
  <c r="B1170" i="6"/>
  <c r="A1170" i="6"/>
  <c r="K1142" i="6"/>
  <c r="J1142" i="6"/>
  <c r="I1142" i="6"/>
  <c r="H1142" i="6"/>
  <c r="G1142" i="6"/>
  <c r="F1142" i="6"/>
  <c r="E1142" i="6"/>
  <c r="D1142" i="6"/>
  <c r="C1142" i="6"/>
  <c r="B1142" i="6"/>
  <c r="A1142" i="6"/>
  <c r="L1142" i="6"/>
  <c r="J1114" i="6"/>
  <c r="I1114" i="6"/>
  <c r="H1114" i="6"/>
  <c r="G1114" i="6"/>
  <c r="F1114" i="6"/>
  <c r="E1114" i="6"/>
  <c r="K1114" i="6"/>
  <c r="D1114" i="6"/>
  <c r="C1114" i="6"/>
  <c r="B1114" i="6"/>
  <c r="A1114" i="6"/>
  <c r="L1114" i="6"/>
  <c r="I1086" i="6"/>
  <c r="H1086" i="6"/>
  <c r="G1086" i="6"/>
  <c r="F1086" i="6"/>
  <c r="E1086" i="6"/>
  <c r="D1086" i="6"/>
  <c r="C1086" i="6"/>
  <c r="B1086" i="6"/>
  <c r="A1086" i="6"/>
  <c r="J1086" i="6"/>
  <c r="L1086" i="6"/>
  <c r="K1086" i="6"/>
  <c r="B1226" i="6"/>
  <c r="A1226" i="6"/>
  <c r="L1226" i="6"/>
  <c r="K1226" i="6"/>
  <c r="J1226" i="6"/>
  <c r="I1226" i="6"/>
  <c r="H1226" i="6"/>
  <c r="G1226" i="6"/>
  <c r="F1226" i="6"/>
  <c r="E1226" i="6"/>
  <c r="D1226" i="6"/>
  <c r="C1226" i="6"/>
  <c r="H22" i="6"/>
  <c r="B22" i="6"/>
  <c r="F22" i="6"/>
  <c r="D22" i="6"/>
  <c r="A22" i="6"/>
  <c r="E22" i="6"/>
  <c r="K22" i="6"/>
  <c r="B1058" i="6"/>
  <c r="A1058" i="6"/>
  <c r="L1058" i="6"/>
  <c r="K1058" i="6"/>
  <c r="J1058" i="6"/>
  <c r="I1058" i="6"/>
  <c r="H1058" i="6"/>
  <c r="G1058" i="6"/>
  <c r="F1058" i="6"/>
  <c r="C1058" i="6"/>
  <c r="E1058" i="6"/>
  <c r="D1058" i="6"/>
  <c r="A1030" i="6"/>
  <c r="L1030" i="6"/>
  <c r="K1030" i="6"/>
  <c r="B1030" i="6"/>
  <c r="J1030" i="6"/>
  <c r="I1030" i="6"/>
  <c r="H1030" i="6"/>
  <c r="G1030" i="6"/>
  <c r="F1030" i="6"/>
  <c r="E1030" i="6"/>
  <c r="D1030" i="6"/>
  <c r="C1030" i="6"/>
  <c r="L1002" i="6"/>
  <c r="K1002" i="6"/>
  <c r="J1002" i="6"/>
  <c r="A1002" i="6"/>
  <c r="I1002" i="6"/>
  <c r="H1002" i="6"/>
  <c r="G1002" i="6"/>
  <c r="F1002" i="6"/>
  <c r="E1002" i="6"/>
  <c r="D1002" i="6"/>
  <c r="C1002" i="6"/>
  <c r="B1002" i="6"/>
  <c r="K974" i="6"/>
  <c r="J974" i="6"/>
  <c r="I974" i="6"/>
  <c r="H974" i="6"/>
  <c r="G974" i="6"/>
  <c r="F974" i="6"/>
  <c r="E974" i="6"/>
  <c r="D974" i="6"/>
  <c r="C974" i="6"/>
  <c r="B974" i="6"/>
  <c r="A974" i="6"/>
  <c r="L974" i="6"/>
  <c r="C22" i="6"/>
  <c r="J946" i="6"/>
  <c r="I946" i="6"/>
  <c r="H946" i="6"/>
  <c r="G946" i="6"/>
  <c r="F946" i="6"/>
  <c r="E946" i="6"/>
  <c r="K946" i="6"/>
  <c r="D946" i="6"/>
  <c r="C946" i="6"/>
  <c r="B946" i="6"/>
  <c r="A946" i="6"/>
  <c r="L946" i="6"/>
  <c r="I918" i="6"/>
  <c r="H918" i="6"/>
  <c r="G918" i="6"/>
  <c r="F918" i="6"/>
  <c r="E918" i="6"/>
  <c r="D918" i="6"/>
  <c r="C918" i="6"/>
  <c r="B918" i="6"/>
  <c r="A918" i="6"/>
  <c r="J918" i="6"/>
  <c r="L918" i="6"/>
  <c r="K918" i="6"/>
  <c r="B890" i="6"/>
  <c r="A890" i="6"/>
  <c r="L890" i="6"/>
  <c r="K890" i="6"/>
  <c r="J890" i="6"/>
  <c r="I890" i="6"/>
  <c r="H890" i="6"/>
  <c r="G890" i="6"/>
  <c r="C890" i="6"/>
  <c r="F890" i="6"/>
  <c r="E890" i="6"/>
  <c r="D890" i="6"/>
  <c r="A862" i="6"/>
  <c r="B862" i="6"/>
  <c r="L862" i="6"/>
  <c r="K862" i="6"/>
  <c r="J862" i="6"/>
  <c r="I862" i="6"/>
  <c r="H862" i="6"/>
  <c r="G862" i="6"/>
  <c r="F862" i="6"/>
  <c r="E862" i="6"/>
  <c r="D862" i="6"/>
  <c r="C862" i="6"/>
  <c r="L834" i="6"/>
  <c r="K834" i="6"/>
  <c r="J834" i="6"/>
  <c r="I834" i="6"/>
  <c r="H834" i="6"/>
  <c r="G834" i="6"/>
  <c r="F834" i="6"/>
  <c r="E834" i="6"/>
  <c r="D834" i="6"/>
  <c r="A834" i="6"/>
  <c r="C834" i="6"/>
  <c r="B834" i="6"/>
  <c r="K806" i="6"/>
  <c r="J806" i="6"/>
  <c r="I806" i="6"/>
  <c r="H806" i="6"/>
  <c r="G806" i="6"/>
  <c r="L806" i="6"/>
  <c r="F806" i="6"/>
  <c r="E806" i="6"/>
  <c r="D806" i="6"/>
  <c r="C806" i="6"/>
  <c r="B806" i="6"/>
  <c r="A806" i="6"/>
  <c r="J778" i="6"/>
  <c r="I778" i="6"/>
  <c r="H778" i="6"/>
  <c r="G778" i="6"/>
  <c r="F778" i="6"/>
  <c r="E778" i="6"/>
  <c r="D778" i="6"/>
  <c r="C778" i="6"/>
  <c r="B778" i="6"/>
  <c r="K778" i="6"/>
  <c r="A778" i="6"/>
  <c r="L778" i="6"/>
  <c r="I750" i="6"/>
  <c r="H750" i="6"/>
  <c r="G750" i="6"/>
  <c r="F750" i="6"/>
  <c r="E750" i="6"/>
  <c r="J750" i="6"/>
  <c r="D750" i="6"/>
  <c r="C750" i="6"/>
  <c r="B750" i="6"/>
  <c r="A750" i="6"/>
  <c r="L750" i="6"/>
  <c r="K750" i="6"/>
  <c r="I22" i="6"/>
  <c r="J78" i="6"/>
  <c r="B722" i="6"/>
  <c r="A722" i="6"/>
  <c r="L722" i="6"/>
  <c r="K722" i="6"/>
  <c r="J722" i="6"/>
  <c r="I722" i="6"/>
  <c r="H722" i="6"/>
  <c r="G722" i="6"/>
  <c r="F722" i="6"/>
  <c r="E722" i="6"/>
  <c r="D722" i="6"/>
  <c r="C722" i="6"/>
  <c r="E106" i="6"/>
  <c r="A694" i="6"/>
  <c r="L694" i="6"/>
  <c r="K694" i="6"/>
  <c r="J694" i="6"/>
  <c r="I694" i="6"/>
  <c r="H694" i="6"/>
  <c r="G694" i="6"/>
  <c r="F694" i="6"/>
  <c r="E694" i="6"/>
  <c r="D694" i="6"/>
  <c r="C694" i="6"/>
  <c r="B694" i="6"/>
  <c r="L666" i="6"/>
  <c r="K666" i="6"/>
  <c r="J666" i="6"/>
  <c r="I666" i="6"/>
  <c r="H666" i="6"/>
  <c r="G666" i="6"/>
  <c r="F666" i="6"/>
  <c r="E666" i="6"/>
  <c r="D666" i="6"/>
  <c r="C666" i="6"/>
  <c r="B666" i="6"/>
  <c r="A666" i="6"/>
  <c r="K638" i="6"/>
  <c r="J638" i="6"/>
  <c r="I638" i="6"/>
  <c r="H638" i="6"/>
  <c r="G638" i="6"/>
  <c r="F638" i="6"/>
  <c r="E638" i="6"/>
  <c r="D638" i="6"/>
  <c r="C638" i="6"/>
  <c r="B638" i="6"/>
  <c r="A638" i="6"/>
  <c r="L638" i="6"/>
  <c r="J610" i="6"/>
  <c r="I610" i="6"/>
  <c r="H610" i="6"/>
  <c r="G610" i="6"/>
  <c r="F610" i="6"/>
  <c r="E610" i="6"/>
  <c r="D610" i="6"/>
  <c r="A610" i="6"/>
  <c r="C610" i="6"/>
  <c r="B610" i="6"/>
  <c r="L610" i="6"/>
  <c r="K610" i="6"/>
  <c r="I582" i="6"/>
  <c r="H582" i="6"/>
  <c r="G582" i="6"/>
  <c r="F582" i="6"/>
  <c r="E582" i="6"/>
  <c r="D582" i="6"/>
  <c r="C582" i="6"/>
  <c r="B582" i="6"/>
  <c r="L582" i="6"/>
  <c r="A582" i="6"/>
  <c r="K582" i="6"/>
  <c r="J582" i="6"/>
  <c r="B554" i="6"/>
  <c r="A554" i="6"/>
  <c r="L554" i="6"/>
  <c r="K554" i="6"/>
  <c r="J554" i="6"/>
  <c r="I554" i="6"/>
  <c r="H554" i="6"/>
  <c r="G554" i="6"/>
  <c r="F554" i="6"/>
  <c r="E554" i="6"/>
  <c r="D554" i="6"/>
  <c r="C554" i="6"/>
  <c r="A526" i="6"/>
  <c r="L526" i="6"/>
  <c r="K526" i="6"/>
  <c r="J526" i="6"/>
  <c r="I526" i="6"/>
  <c r="H526" i="6"/>
  <c r="G526" i="6"/>
  <c r="F526" i="6"/>
  <c r="E526" i="6"/>
  <c r="D526" i="6"/>
  <c r="C526" i="6"/>
  <c r="B526" i="6"/>
  <c r="L498" i="6"/>
  <c r="K498" i="6"/>
  <c r="J498" i="6"/>
  <c r="I498" i="6"/>
  <c r="H498" i="6"/>
  <c r="G498" i="6"/>
  <c r="F498" i="6"/>
  <c r="E498" i="6"/>
  <c r="D498" i="6"/>
  <c r="C498" i="6"/>
  <c r="B498" i="6"/>
  <c r="A498" i="6"/>
  <c r="K470" i="6"/>
  <c r="J470" i="6"/>
  <c r="I470" i="6"/>
  <c r="H470" i="6"/>
  <c r="G470" i="6"/>
  <c r="F470" i="6"/>
  <c r="E470" i="6"/>
  <c r="D470" i="6"/>
  <c r="C470" i="6"/>
  <c r="B470" i="6"/>
  <c r="A470" i="6"/>
  <c r="L470" i="6"/>
  <c r="J442" i="6"/>
  <c r="I442" i="6"/>
  <c r="H442" i="6"/>
  <c r="G442" i="6"/>
  <c r="F442" i="6"/>
  <c r="E442" i="6"/>
  <c r="D442" i="6"/>
  <c r="C442" i="6"/>
  <c r="B442" i="6"/>
  <c r="A442" i="6"/>
  <c r="L442" i="6"/>
  <c r="K442" i="6"/>
  <c r="G414" i="6"/>
  <c r="F414" i="6"/>
  <c r="E414" i="6"/>
  <c r="D414" i="6"/>
  <c r="C414" i="6"/>
  <c r="H414" i="6"/>
  <c r="B414" i="6"/>
  <c r="A414" i="6"/>
  <c r="L414" i="6"/>
  <c r="I414" i="6"/>
  <c r="K414" i="6"/>
  <c r="J414" i="6"/>
  <c r="F246" i="6"/>
  <c r="E246" i="6"/>
  <c r="D246" i="6"/>
  <c r="I246" i="6"/>
  <c r="C246" i="6"/>
  <c r="B246" i="6"/>
  <c r="A246" i="6"/>
  <c r="L246" i="6"/>
  <c r="G246" i="6"/>
  <c r="H246" i="6"/>
  <c r="K246" i="6"/>
  <c r="J246" i="6"/>
  <c r="B386" i="6"/>
  <c r="A386" i="6"/>
  <c r="L386" i="6"/>
  <c r="K386" i="6"/>
  <c r="J386" i="6"/>
  <c r="I386" i="6"/>
  <c r="H386" i="6"/>
  <c r="G386" i="6"/>
  <c r="F386" i="6"/>
  <c r="E386" i="6"/>
  <c r="D386" i="6"/>
  <c r="C386" i="6"/>
  <c r="A358" i="6"/>
  <c r="L358" i="6"/>
  <c r="K358" i="6"/>
  <c r="J358" i="6"/>
  <c r="I358" i="6"/>
  <c r="H358" i="6"/>
  <c r="G358" i="6"/>
  <c r="F358" i="6"/>
  <c r="E358" i="6"/>
  <c r="D358" i="6"/>
  <c r="C358" i="6"/>
  <c r="B358" i="6"/>
  <c r="L330" i="6"/>
  <c r="K330" i="6"/>
  <c r="J330" i="6"/>
  <c r="I330" i="6"/>
  <c r="H330" i="6"/>
  <c r="G330" i="6"/>
  <c r="F330" i="6"/>
  <c r="E330" i="6"/>
  <c r="D330" i="6"/>
  <c r="C330" i="6"/>
  <c r="B330" i="6"/>
  <c r="A330" i="6"/>
  <c r="K302" i="6"/>
  <c r="J302" i="6"/>
  <c r="I302" i="6"/>
  <c r="H302" i="6"/>
  <c r="G302" i="6"/>
  <c r="F302" i="6"/>
  <c r="E302" i="6"/>
  <c r="D302" i="6"/>
  <c r="C302" i="6"/>
  <c r="B302" i="6"/>
  <c r="A302" i="6"/>
  <c r="L302" i="6"/>
  <c r="I274" i="6"/>
  <c r="H274" i="6"/>
  <c r="G274" i="6"/>
  <c r="F274" i="6"/>
  <c r="E274" i="6"/>
  <c r="D274" i="6"/>
  <c r="C274" i="6"/>
  <c r="B274" i="6"/>
  <c r="A274" i="6"/>
  <c r="L274" i="6"/>
  <c r="K274" i="6"/>
  <c r="J274" i="6"/>
  <c r="B218" i="6"/>
  <c r="A218" i="6"/>
  <c r="L218" i="6"/>
  <c r="K218" i="6"/>
  <c r="J218" i="6"/>
  <c r="I218" i="6"/>
  <c r="H218" i="6"/>
  <c r="G218" i="6"/>
  <c r="F218" i="6"/>
  <c r="E218" i="6"/>
  <c r="C218" i="6"/>
  <c r="D218" i="6"/>
  <c r="A190" i="6"/>
  <c r="L190" i="6"/>
  <c r="K190" i="6"/>
  <c r="J190" i="6"/>
  <c r="I190" i="6"/>
  <c r="B190" i="6"/>
  <c r="H190" i="6"/>
  <c r="G190" i="6"/>
  <c r="F190" i="6"/>
  <c r="E190" i="6"/>
  <c r="D190" i="6"/>
  <c r="C190" i="6"/>
  <c r="J162" i="6"/>
  <c r="I162" i="6"/>
  <c r="H162" i="6"/>
  <c r="K162" i="6"/>
  <c r="G162" i="6"/>
  <c r="F162" i="6"/>
  <c r="E162" i="6"/>
  <c r="A162" i="6"/>
  <c r="L162" i="6"/>
  <c r="D162" i="6"/>
  <c r="C162" i="6"/>
  <c r="B162" i="6"/>
  <c r="H134" i="6"/>
  <c r="G134" i="6"/>
  <c r="D134" i="6"/>
  <c r="L134" i="6"/>
  <c r="K134" i="6"/>
  <c r="F134" i="6"/>
  <c r="E134" i="6"/>
  <c r="I134" i="6"/>
  <c r="C134" i="6"/>
  <c r="B134" i="6"/>
  <c r="A134" i="6"/>
  <c r="J134" i="6"/>
  <c r="L78" i="6"/>
  <c r="B78" i="6"/>
  <c r="D78" i="6"/>
  <c r="C78" i="6"/>
  <c r="E78" i="6"/>
  <c r="F78" i="6"/>
  <c r="G78" i="6"/>
  <c r="I78" i="6"/>
  <c r="K106" i="6"/>
  <c r="A78" i="6"/>
  <c r="H78" i="6"/>
  <c r="G106" i="6"/>
  <c r="L106" i="6"/>
  <c r="A50" i="6"/>
  <c r="E50" i="6"/>
  <c r="J106" i="6"/>
  <c r="H106" i="6"/>
  <c r="D106" i="6"/>
  <c r="L50" i="6"/>
  <c r="D50" i="6"/>
  <c r="C106" i="6"/>
  <c r="C50" i="6"/>
  <c r="K50" i="6"/>
  <c r="F106" i="6"/>
  <c r="H50" i="6"/>
  <c r="I106" i="6"/>
  <c r="G50" i="6"/>
  <c r="A106" i="6"/>
  <c r="I50" i="6"/>
  <c r="J50" i="6"/>
  <c r="F50" i="6"/>
  <c r="B5" i="5"/>
  <c r="B79" i="1"/>
  <c r="D389" i="6"/>
  <c r="G389" i="6"/>
  <c r="A1" i="5" a="1"/>
  <c r="L387" i="6"/>
  <c r="A389" i="6"/>
  <c r="E389" i="6"/>
  <c r="C387" i="6"/>
  <c r="H372" i="6" a="1"/>
  <c r="K387" i="6"/>
  <c r="K389" i="6"/>
  <c r="I387" i="6"/>
  <c r="G387" i="6"/>
  <c r="B389" i="6"/>
  <c r="B387" i="6"/>
  <c r="A387" i="6"/>
  <c r="H389" i="6"/>
  <c r="E434" i="6" a="1"/>
  <c r="D387" i="6"/>
  <c r="J389" i="6"/>
  <c r="H387" i="6"/>
  <c r="E433" i="6" a="1"/>
  <c r="F387" i="6"/>
  <c r="C389" i="6"/>
  <c r="K428" i="6"/>
  <c r="F389" i="6"/>
  <c r="I389" i="6"/>
  <c r="E372" i="6" a="1"/>
  <c r="L389" i="6"/>
  <c r="J387" i="6"/>
  <c r="A372" i="6" a="1"/>
  <c r="E387" i="6"/>
  <c r="H372" i="6" l="1"/>
  <c r="A372" i="6"/>
  <c r="E372" i="6"/>
  <c r="E433" i="6"/>
  <c r="E434" i="6"/>
  <c r="E397" i="6"/>
  <c r="C397" i="6"/>
  <c r="F453" i="6"/>
  <c r="A1" i="5"/>
  <c r="D17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6" i="4"/>
  <c r="D15" i="4"/>
  <c r="D14" i="4"/>
  <c r="D13" i="4"/>
  <c r="D12" i="4"/>
  <c r="D11" i="4"/>
  <c r="D10" i="4"/>
  <c r="D9" i="4"/>
  <c r="D8" i="4"/>
  <c r="D7" i="4"/>
  <c r="D6" i="4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13" i="1"/>
  <c r="K417" i="6"/>
  <c r="F415" i="6"/>
  <c r="K456" i="6"/>
  <c r="B417" i="6"/>
  <c r="A417" i="6"/>
  <c r="I417" i="6"/>
  <c r="E417" i="6"/>
  <c r="E14" i="6" a="1"/>
  <c r="G415" i="6"/>
  <c r="F417" i="6"/>
  <c r="L415" i="6"/>
  <c r="H415" i="6"/>
  <c r="C415" i="6"/>
  <c r="J417" i="6"/>
  <c r="I415" i="6"/>
  <c r="K415" i="6"/>
  <c r="E400" i="6" a="1"/>
  <c r="A400" i="6" a="1"/>
  <c r="H400" i="6" a="1"/>
  <c r="D417" i="6"/>
  <c r="J415" i="6"/>
  <c r="L417" i="6"/>
  <c r="E461" i="6" a="1"/>
  <c r="B415" i="6"/>
  <c r="C417" i="6"/>
  <c r="H417" i="6"/>
  <c r="D415" i="6"/>
  <c r="E415" i="6"/>
  <c r="E462" i="6" a="1"/>
  <c r="A415" i="6"/>
  <c r="G417" i="6"/>
  <c r="E461" i="6" l="1"/>
  <c r="E462" i="6"/>
  <c r="H400" i="6"/>
  <c r="A400" i="6"/>
  <c r="E400" i="6"/>
  <c r="F481" i="6"/>
  <c r="C425" i="6"/>
  <c r="E425" i="6"/>
  <c r="E14" i="6"/>
  <c r="A5" i="5"/>
  <c r="A79" i="1"/>
  <c r="B68" i="5"/>
  <c r="B142" i="1"/>
  <c r="A68" i="5"/>
  <c r="A142" i="1"/>
  <c r="B67" i="5"/>
  <c r="B141" i="1"/>
  <c r="A67" i="5"/>
  <c r="A141" i="1"/>
  <c r="B66" i="5"/>
  <c r="B140" i="1"/>
  <c r="A66" i="5"/>
  <c r="A140" i="1"/>
  <c r="B65" i="5"/>
  <c r="B139" i="1"/>
  <c r="A65" i="5"/>
  <c r="A139" i="1"/>
  <c r="B64" i="5"/>
  <c r="B138" i="1"/>
  <c r="A64" i="5"/>
  <c r="A138" i="1"/>
  <c r="B63" i="5"/>
  <c r="B137" i="1"/>
  <c r="A63" i="5"/>
  <c r="A137" i="1"/>
  <c r="B62" i="5"/>
  <c r="B136" i="1"/>
  <c r="A62" i="5"/>
  <c r="A136" i="1"/>
  <c r="B61" i="5"/>
  <c r="B135" i="1"/>
  <c r="A61" i="5"/>
  <c r="A135" i="1"/>
  <c r="B60" i="5"/>
  <c r="B134" i="1"/>
  <c r="A60" i="5"/>
  <c r="A134" i="1"/>
  <c r="B59" i="5"/>
  <c r="B133" i="1"/>
  <c r="A59" i="5"/>
  <c r="A133" i="1"/>
  <c r="B58" i="5"/>
  <c r="B132" i="1"/>
  <c r="A58" i="5"/>
  <c r="A132" i="1"/>
  <c r="B57" i="5"/>
  <c r="B131" i="1"/>
  <c r="A57" i="5"/>
  <c r="A131" i="1"/>
  <c r="B56" i="5"/>
  <c r="B130" i="1"/>
  <c r="A56" i="5"/>
  <c r="A130" i="1"/>
  <c r="B55" i="5"/>
  <c r="B129" i="1"/>
  <c r="A55" i="5"/>
  <c r="A129" i="1"/>
  <c r="B54" i="5"/>
  <c r="B128" i="1"/>
  <c r="A54" i="5"/>
  <c r="A128" i="1"/>
  <c r="B53" i="5"/>
  <c r="B127" i="1"/>
  <c r="A53" i="5"/>
  <c r="A127" i="1"/>
  <c r="B52" i="5"/>
  <c r="B126" i="1"/>
  <c r="A52" i="5"/>
  <c r="A126" i="1"/>
  <c r="B51" i="5"/>
  <c r="B125" i="1"/>
  <c r="A51" i="5"/>
  <c r="A125" i="1"/>
  <c r="B50" i="5"/>
  <c r="B124" i="1"/>
  <c r="A50" i="5"/>
  <c r="A124" i="1"/>
  <c r="B49" i="5"/>
  <c r="B123" i="1"/>
  <c r="A49" i="5"/>
  <c r="A123" i="1"/>
  <c r="B48" i="5"/>
  <c r="B122" i="1"/>
  <c r="A48" i="5"/>
  <c r="A122" i="1"/>
  <c r="B47" i="5"/>
  <c r="B121" i="1"/>
  <c r="A47" i="5"/>
  <c r="A121" i="1"/>
  <c r="B46" i="5"/>
  <c r="B120" i="1"/>
  <c r="A46" i="5"/>
  <c r="A120" i="1"/>
  <c r="B45" i="5"/>
  <c r="B119" i="1"/>
  <c r="A45" i="5"/>
  <c r="A119" i="1"/>
  <c r="B44" i="5"/>
  <c r="B118" i="1"/>
  <c r="A44" i="5"/>
  <c r="A118" i="1"/>
  <c r="B43" i="5"/>
  <c r="B117" i="1"/>
  <c r="A43" i="5"/>
  <c r="A117" i="1"/>
  <c r="B42" i="5"/>
  <c r="B116" i="1"/>
  <c r="A42" i="5"/>
  <c r="A116" i="1"/>
  <c r="B41" i="5"/>
  <c r="B115" i="1"/>
  <c r="A41" i="5"/>
  <c r="A115" i="1"/>
  <c r="B40" i="5"/>
  <c r="B114" i="1"/>
  <c r="A40" i="5"/>
  <c r="A114" i="1"/>
  <c r="B39" i="5"/>
  <c r="B113" i="1"/>
  <c r="A39" i="5"/>
  <c r="A113" i="1"/>
  <c r="B38" i="5"/>
  <c r="B112" i="1"/>
  <c r="A38" i="5"/>
  <c r="A112" i="1"/>
  <c r="B37" i="5"/>
  <c r="B111" i="1"/>
  <c r="A37" i="5"/>
  <c r="A111" i="1"/>
  <c r="B36" i="5"/>
  <c r="B110" i="1"/>
  <c r="A36" i="5"/>
  <c r="A110" i="1"/>
  <c r="B35" i="5"/>
  <c r="B109" i="1"/>
  <c r="A35" i="5"/>
  <c r="A109" i="1"/>
  <c r="B34" i="5"/>
  <c r="B108" i="1"/>
  <c r="A34" i="5"/>
  <c r="A108" i="1"/>
  <c r="B33" i="5"/>
  <c r="B107" i="1"/>
  <c r="A33" i="5"/>
  <c r="A107" i="1"/>
  <c r="B32" i="5"/>
  <c r="B106" i="1"/>
  <c r="A32" i="5"/>
  <c r="A106" i="1"/>
  <c r="B31" i="5"/>
  <c r="B105" i="1"/>
  <c r="A31" i="5"/>
  <c r="A105" i="1"/>
  <c r="B30" i="5"/>
  <c r="B104" i="1"/>
  <c r="A30" i="5"/>
  <c r="A104" i="1"/>
  <c r="B29" i="5"/>
  <c r="B103" i="1"/>
  <c r="A29" i="5"/>
  <c r="A103" i="1"/>
  <c r="B28" i="5"/>
  <c r="B102" i="1"/>
  <c r="A28" i="5"/>
  <c r="A102" i="1"/>
  <c r="B27" i="5"/>
  <c r="B101" i="1"/>
  <c r="A27" i="5"/>
  <c r="A101" i="1"/>
  <c r="B26" i="5"/>
  <c r="B100" i="1"/>
  <c r="A26" i="5"/>
  <c r="A100" i="1"/>
  <c r="B25" i="5"/>
  <c r="B99" i="1"/>
  <c r="A25" i="5"/>
  <c r="A99" i="1"/>
  <c r="B24" i="5"/>
  <c r="B98" i="1"/>
  <c r="A24" i="5"/>
  <c r="A98" i="1"/>
  <c r="B23" i="5"/>
  <c r="B97" i="1"/>
  <c r="A23" i="5"/>
  <c r="A97" i="1"/>
  <c r="B22" i="5"/>
  <c r="B96" i="1"/>
  <c r="A22" i="5"/>
  <c r="A96" i="1"/>
  <c r="B21" i="5"/>
  <c r="B95" i="1"/>
  <c r="A21" i="5"/>
  <c r="A95" i="1"/>
  <c r="B20" i="5"/>
  <c r="B94" i="1"/>
  <c r="A20" i="5"/>
  <c r="A94" i="1"/>
  <c r="B19" i="5"/>
  <c r="B93" i="1"/>
  <c r="A19" i="5"/>
  <c r="A93" i="1"/>
  <c r="B18" i="5"/>
  <c r="B92" i="1"/>
  <c r="A18" i="5"/>
  <c r="A92" i="1"/>
  <c r="B17" i="5"/>
  <c r="B91" i="1"/>
  <c r="A17" i="5"/>
  <c r="A91" i="1"/>
  <c r="B16" i="5"/>
  <c r="B90" i="1"/>
  <c r="A16" i="5"/>
  <c r="A90" i="1"/>
  <c r="B15" i="5"/>
  <c r="B89" i="1"/>
  <c r="A15" i="5"/>
  <c r="A89" i="1"/>
  <c r="B14" i="5"/>
  <c r="B88" i="1"/>
  <c r="A14" i="5"/>
  <c r="A88" i="1"/>
  <c r="B13" i="5"/>
  <c r="B87" i="1"/>
  <c r="A13" i="5"/>
  <c r="A87" i="1"/>
  <c r="B12" i="5"/>
  <c r="B86" i="1"/>
  <c r="A12" i="5"/>
  <c r="A86" i="1"/>
  <c r="B11" i="5"/>
  <c r="B85" i="1"/>
  <c r="A11" i="5"/>
  <c r="A85" i="1"/>
  <c r="B10" i="5"/>
  <c r="B84" i="1"/>
  <c r="A10" i="5"/>
  <c r="A84" i="1"/>
  <c r="B9" i="5"/>
  <c r="B83" i="1"/>
  <c r="A9" i="5"/>
  <c r="A83" i="1"/>
  <c r="B8" i="5"/>
  <c r="B82" i="1"/>
  <c r="A8" i="5"/>
  <c r="A82" i="1"/>
  <c r="B7" i="5"/>
  <c r="B81" i="1"/>
  <c r="A7" i="5"/>
  <c r="A81" i="1"/>
  <c r="B6" i="5"/>
  <c r="B80" i="1"/>
  <c r="A6" i="5"/>
  <c r="A80" i="1"/>
  <c r="G11" i="1"/>
  <c r="F11" i="1"/>
  <c r="E11" i="1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J445" i="6"/>
  <c r="I443" i="6"/>
  <c r="E491" i="6" a="1"/>
  <c r="E155" i="6" a="1"/>
  <c r="H445" i="6"/>
  <c r="E13" i="6" a="1"/>
  <c r="J443" i="6"/>
  <c r="D445" i="6"/>
  <c r="L445" i="6"/>
  <c r="E463" i="6" a="1"/>
  <c r="E127" i="6" a="1"/>
  <c r="F443" i="6"/>
  <c r="E435" i="6" a="1"/>
  <c r="A445" i="6"/>
  <c r="E445" i="6"/>
  <c r="L443" i="6"/>
  <c r="E407" i="6" a="1"/>
  <c r="E99" i="6" a="1"/>
  <c r="E43" i="6" a="1"/>
  <c r="A443" i="6"/>
  <c r="C443" i="6"/>
  <c r="E323" i="6" a="1"/>
  <c r="E71" i="6" a="1"/>
  <c r="E267" i="6" a="1"/>
  <c r="E489" i="6" a="1"/>
  <c r="F445" i="6"/>
  <c r="C445" i="6"/>
  <c r="E379" i="6" a="1"/>
  <c r="A428" i="6" a="1"/>
  <c r="G443" i="6"/>
  <c r="E490" i="6" a="1"/>
  <c r="B443" i="6"/>
  <c r="I445" i="6"/>
  <c r="E351" i="6" a="1"/>
  <c r="K445" i="6"/>
  <c r="H428" i="6" a="1"/>
  <c r="K484" i="6"/>
  <c r="H443" i="6"/>
  <c r="K443" i="6"/>
  <c r="E295" i="6" a="1"/>
  <c r="G445" i="6"/>
  <c r="B445" i="6"/>
  <c r="E428" i="6" a="1"/>
  <c r="E443" i="6"/>
  <c r="D443" i="6"/>
  <c r="E239" i="6" a="1"/>
  <c r="E211" i="6" a="1"/>
  <c r="E183" i="6" a="1"/>
  <c r="H428" i="6" l="1"/>
  <c r="A428" i="6"/>
  <c r="E428" i="6"/>
  <c r="E490" i="6"/>
  <c r="E489" i="6"/>
  <c r="E453" i="6"/>
  <c r="C453" i="6"/>
  <c r="F509" i="6"/>
  <c r="E407" i="6"/>
  <c r="E435" i="6"/>
  <c r="E463" i="6"/>
  <c r="E491" i="6"/>
  <c r="E239" i="6"/>
  <c r="E295" i="6"/>
  <c r="E351" i="6"/>
  <c r="E379" i="6"/>
  <c r="E267" i="6"/>
  <c r="E323" i="6"/>
  <c r="E183" i="6"/>
  <c r="E211" i="6"/>
  <c r="E127" i="6"/>
  <c r="E155" i="6"/>
  <c r="E43" i="6"/>
  <c r="E71" i="6"/>
  <c r="E99" i="6"/>
  <c r="E13" i="6"/>
  <c r="E69" i="5"/>
  <c r="D4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H21" i="3" s="1"/>
  <c r="E25" i="4"/>
  <c r="H22" i="3" s="1"/>
  <c r="E26" i="4"/>
  <c r="H23" i="3" s="1"/>
  <c r="E27" i="4"/>
  <c r="H24" i="3" s="1"/>
  <c r="E28" i="4"/>
  <c r="H25" i="3" s="1"/>
  <c r="E29" i="4"/>
  <c r="H26" i="3" s="1"/>
  <c r="E30" i="4"/>
  <c r="H27" i="3" s="1"/>
  <c r="E31" i="4"/>
  <c r="H28" i="3" s="1"/>
  <c r="E32" i="4"/>
  <c r="H29" i="3" s="1"/>
  <c r="E33" i="4"/>
  <c r="H30" i="3" s="1"/>
  <c r="E34" i="4"/>
  <c r="H31" i="3" s="1"/>
  <c r="E35" i="4"/>
  <c r="H32" i="3" s="1"/>
  <c r="E36" i="4"/>
  <c r="H33" i="3" s="1"/>
  <c r="E37" i="4"/>
  <c r="H34" i="3" s="1"/>
  <c r="E38" i="4"/>
  <c r="H35" i="3" s="1"/>
  <c r="E39" i="4"/>
  <c r="H36" i="3" s="1"/>
  <c r="E40" i="4"/>
  <c r="H37" i="3" s="1"/>
  <c r="E41" i="4"/>
  <c r="H38" i="3" s="1"/>
  <c r="E42" i="4"/>
  <c r="H39" i="3" s="1"/>
  <c r="E43" i="4"/>
  <c r="H40" i="3" s="1"/>
  <c r="E44" i="4"/>
  <c r="H41" i="3" s="1"/>
  <c r="E45" i="4"/>
  <c r="H42" i="3" s="1"/>
  <c r="E46" i="4"/>
  <c r="H43" i="3" s="1"/>
  <c r="E47" i="4"/>
  <c r="H44" i="3" s="1"/>
  <c r="E48" i="4"/>
  <c r="H45" i="3" s="1"/>
  <c r="E49" i="4"/>
  <c r="H46" i="3" s="1"/>
  <c r="E50" i="4"/>
  <c r="H47" i="3" s="1"/>
  <c r="E51" i="4"/>
  <c r="H48" i="3" s="1"/>
  <c r="E52" i="4"/>
  <c r="H49" i="3" s="1"/>
  <c r="E53" i="4"/>
  <c r="H50" i="3" s="1"/>
  <c r="E54" i="4"/>
  <c r="H51" i="3" s="1"/>
  <c r="E55" i="4"/>
  <c r="H52" i="3" s="1"/>
  <c r="E56" i="4"/>
  <c r="H53" i="3" s="1"/>
  <c r="E57" i="4"/>
  <c r="H54" i="3" s="1"/>
  <c r="E58" i="4"/>
  <c r="H55" i="3" s="1"/>
  <c r="E59" i="4"/>
  <c r="H56" i="3" s="1"/>
  <c r="E60" i="4"/>
  <c r="H57" i="3" s="1"/>
  <c r="E61" i="4"/>
  <c r="H58" i="3" s="1"/>
  <c r="E62" i="4"/>
  <c r="H59" i="3" s="1"/>
  <c r="E63" i="4"/>
  <c r="H60" i="3" s="1"/>
  <c r="E64" i="4"/>
  <c r="H61" i="3" s="1"/>
  <c r="E65" i="4"/>
  <c r="H62" i="3" s="1"/>
  <c r="E66" i="4"/>
  <c r="H63" i="3" s="1"/>
  <c r="E67" i="4"/>
  <c r="H64" i="3" s="1"/>
  <c r="E68" i="4"/>
  <c r="H65" i="3" s="1"/>
  <c r="K473" i="6"/>
  <c r="J471" i="6"/>
  <c r="F50" i="5" a="1"/>
  <c r="F67" i="5" a="1"/>
  <c r="F63" i="5" a="1"/>
  <c r="F53" i="5" a="1"/>
  <c r="F47" i="5" a="1"/>
  <c r="F37" i="5" a="1"/>
  <c r="F35" i="5" a="1"/>
  <c r="C471" i="6"/>
  <c r="F45" i="5" a="1"/>
  <c r="F39" i="5" a="1"/>
  <c r="F29" i="5" a="1"/>
  <c r="F15" i="5" a="1"/>
  <c r="F22" i="5" a="1"/>
  <c r="B471" i="6"/>
  <c r="I473" i="6"/>
  <c r="F38" i="5" a="1"/>
  <c r="F57" i="5" a="1"/>
  <c r="F51" i="5" a="1"/>
  <c r="F41" i="5" a="1"/>
  <c r="F24" i="5" a="1"/>
  <c r="F55" i="5" a="1"/>
  <c r="F23" i="5" a="1"/>
  <c r="F27" i="5" a="1"/>
  <c r="F8" i="5" a="1"/>
  <c r="D473" i="6"/>
  <c r="I471" i="6"/>
  <c r="E473" i="6"/>
  <c r="B473" i="6"/>
  <c r="H456" i="6" a="1"/>
  <c r="F31" i="5" a="1"/>
  <c r="F19" i="5" a="1"/>
  <c r="F20" i="5" a="1"/>
  <c r="F11" i="5" a="1"/>
  <c r="F12" i="5" a="1"/>
  <c r="H473" i="6"/>
  <c r="A456" i="6" a="1"/>
  <c r="F25" i="5" a="1"/>
  <c r="A471" i="6"/>
  <c r="G471" i="6"/>
  <c r="G473" i="6"/>
  <c r="E456" i="6" a="1"/>
  <c r="F16" i="5" a="1"/>
  <c r="F9" i="5" a="1"/>
  <c r="F10" i="5" a="1"/>
  <c r="F66" i="5" a="1"/>
  <c r="F60" i="5" a="1"/>
  <c r="F54" i="5" a="1"/>
  <c r="F48" i="5" a="1"/>
  <c r="E471" i="6"/>
  <c r="F46" i="5" a="1"/>
  <c r="E15" i="6" a="1"/>
  <c r="F62" i="5" a="1"/>
  <c r="F59" i="5" a="1"/>
  <c r="F21" i="5" a="1"/>
  <c r="L473" i="6"/>
  <c r="D471" i="6"/>
  <c r="E519" i="6" a="1"/>
  <c r="F14" i="5" a="1"/>
  <c r="F68" i="5" a="1"/>
  <c r="F64" i="5" a="1"/>
  <c r="K512" i="6"/>
  <c r="F40" i="5" a="1"/>
  <c r="F26" i="5" a="1"/>
  <c r="F33" i="5" a="1"/>
  <c r="F17" i="5" a="1"/>
  <c r="F473" i="6"/>
  <c r="C473" i="6"/>
  <c r="E518" i="6" a="1"/>
  <c r="F56" i="5" a="1"/>
  <c r="F58" i="5" a="1"/>
  <c r="F52" i="5" a="1"/>
  <c r="F42" i="5" a="1"/>
  <c r="F36" i="5" a="1"/>
  <c r="A473" i="6"/>
  <c r="F44" i="5" a="1"/>
  <c r="F30" i="5" a="1"/>
  <c r="F5" i="5" a="1"/>
  <c r="F49" i="5" a="1"/>
  <c r="F13" i="5" a="1"/>
  <c r="F6" i="5" a="1"/>
  <c r="J473" i="6"/>
  <c r="H471" i="6"/>
  <c r="K471" i="6"/>
  <c r="E517" i="6" a="1"/>
  <c r="F32" i="5" a="1"/>
  <c r="F34" i="5" a="1"/>
  <c r="F28" i="5" a="1"/>
  <c r="F7" i="5" a="1"/>
  <c r="F61" i="5" a="1"/>
  <c r="L471" i="6"/>
  <c r="F471" i="6"/>
  <c r="F65" i="5" a="1"/>
  <c r="F43" i="5" a="1"/>
  <c r="F18" i="5" a="1"/>
  <c r="E517" i="6" l="1"/>
  <c r="E518" i="6"/>
  <c r="E519" i="6"/>
  <c r="E456" i="6"/>
  <c r="A456" i="6"/>
  <c r="H456" i="6"/>
  <c r="F537" i="6"/>
  <c r="C481" i="6"/>
  <c r="E481" i="6"/>
  <c r="F13" i="5"/>
  <c r="F15" i="5"/>
  <c r="F24" i="5"/>
  <c r="F37" i="5"/>
  <c r="F49" i="5"/>
  <c r="F61" i="5"/>
  <c r="E15" i="6"/>
  <c r="F36" i="5"/>
  <c r="F48" i="5"/>
  <c r="F60" i="5"/>
  <c r="F6" i="5"/>
  <c r="F12" i="5"/>
  <c r="F22" i="5"/>
  <c r="F23" i="5"/>
  <c r="F35" i="5"/>
  <c r="F47" i="5"/>
  <c r="F59" i="5"/>
  <c r="F7" i="5"/>
  <c r="F30" i="5"/>
  <c r="F42" i="5"/>
  <c r="F54" i="5"/>
  <c r="F66" i="5"/>
  <c r="F8" i="5"/>
  <c r="F11" i="5"/>
  <c r="F21" i="5"/>
  <c r="F29" i="5"/>
  <c r="F41" i="5"/>
  <c r="F53" i="5"/>
  <c r="F65" i="5"/>
  <c r="F28" i="5"/>
  <c r="F40" i="5"/>
  <c r="F52" i="5"/>
  <c r="F64" i="5"/>
  <c r="F10" i="5"/>
  <c r="F18" i="5"/>
  <c r="F20" i="5"/>
  <c r="F27" i="5"/>
  <c r="F39" i="5"/>
  <c r="F51" i="5"/>
  <c r="F63" i="5"/>
  <c r="F5" i="5"/>
  <c r="F34" i="5"/>
  <c r="F46" i="5"/>
  <c r="F58" i="5"/>
  <c r="F68" i="5"/>
  <c r="F9" i="5"/>
  <c r="F17" i="5"/>
  <c r="F19" i="5"/>
  <c r="F33" i="5"/>
  <c r="F45" i="5"/>
  <c r="F57" i="5"/>
  <c r="F67" i="5"/>
  <c r="F26" i="5"/>
  <c r="F32" i="5"/>
  <c r="F44" i="5"/>
  <c r="F56" i="5"/>
  <c r="F14" i="5"/>
  <c r="F16" i="5"/>
  <c r="F25" i="5"/>
  <c r="F31" i="5"/>
  <c r="F43" i="5"/>
  <c r="F55" i="5"/>
  <c r="F38" i="5"/>
  <c r="F50" i="5"/>
  <c r="F62" i="5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G4" i="4"/>
  <c r="F4" i="4"/>
  <c r="H2" i="3"/>
  <c r="E4" i="4"/>
  <c r="C1" i="4" s="1"/>
  <c r="G27" i="5" a="1"/>
  <c r="G33" i="5" a="1"/>
  <c r="G49" i="5" a="1"/>
  <c r="G59" i="5" a="1"/>
  <c r="E547" i="6" a="1"/>
  <c r="B499" i="6"/>
  <c r="E499" i="6"/>
  <c r="G18" i="5" a="1"/>
  <c r="G17" i="5" a="1"/>
  <c r="G36" i="5" a="1"/>
  <c r="G14" i="5" a="1"/>
  <c r="G48" i="5" a="1"/>
  <c r="G5" i="5" a="1"/>
  <c r="E545" i="6" a="1"/>
  <c r="H499" i="6"/>
  <c r="K499" i="6"/>
  <c r="K64" i="6"/>
  <c r="G47" i="5" a="1"/>
  <c r="E546" i="6" a="1"/>
  <c r="A501" i="6"/>
  <c r="D501" i="6"/>
  <c r="G12" i="5" a="1"/>
  <c r="G54" i="5" a="1"/>
  <c r="G66" i="5" a="1"/>
  <c r="K92" i="6"/>
  <c r="G63" i="5" a="1"/>
  <c r="I501" i="6"/>
  <c r="K540" i="6"/>
  <c r="G501" i="6"/>
  <c r="J501" i="6"/>
  <c r="G21" i="5" a="1"/>
  <c r="G53" i="5" a="1"/>
  <c r="G65" i="5" a="1"/>
  <c r="G68" i="5" a="1"/>
  <c r="G16" i="5" a="1"/>
  <c r="F501" i="6"/>
  <c r="A484" i="6" a="1"/>
  <c r="C499" i="6"/>
  <c r="E501" i="6"/>
  <c r="G20" i="5" a="1"/>
  <c r="G42" i="5" a="1"/>
  <c r="G52" i="5" a="1"/>
  <c r="G64" i="5" a="1"/>
  <c r="G44" i="5" a="1"/>
  <c r="K8" i="6"/>
  <c r="E484" i="6" a="1"/>
  <c r="I499" i="6"/>
  <c r="F499" i="6"/>
  <c r="G9" i="5" a="1"/>
  <c r="G56" i="5" a="1"/>
  <c r="H484" i="6" a="1"/>
  <c r="B501" i="6"/>
  <c r="L499" i="6"/>
  <c r="G13" i="5" a="1"/>
  <c r="G40" i="5" a="1"/>
  <c r="G46" i="5" a="1"/>
  <c r="G58" i="5" a="1"/>
  <c r="G43" i="5" a="1"/>
  <c r="G28" i="5" a="1"/>
  <c r="G37" i="5" a="1"/>
  <c r="A499" i="6"/>
  <c r="H501" i="6"/>
  <c r="G7" i="5" a="1"/>
  <c r="G22" i="5" a="1"/>
  <c r="G62" i="5" a="1"/>
  <c r="L501" i="6"/>
  <c r="K36" i="6"/>
  <c r="G499" i="6"/>
  <c r="C501" i="6"/>
  <c r="G8" i="5" a="1"/>
  <c r="G30" i="5" a="1"/>
  <c r="G34" i="5" a="1"/>
  <c r="G26" i="5" a="1"/>
  <c r="G32" i="5" a="1"/>
  <c r="G61" i="5" a="1"/>
  <c r="D499" i="6"/>
  <c r="G50" i="5" a="1"/>
  <c r="G11" i="5" a="1"/>
  <c r="K501" i="6"/>
  <c r="J499" i="6"/>
  <c r="G10" i="5" a="1"/>
  <c r="G19" i="5" a="1"/>
  <c r="G25" i="5" a="1"/>
  <c r="G31" i="5" a="1"/>
  <c r="G60" i="5" a="1"/>
  <c r="G6" i="5" a="1"/>
  <c r="G67" i="5" a="1"/>
  <c r="G23" i="5" a="1"/>
  <c r="G38" i="5" a="1"/>
  <c r="G39" i="5" a="1"/>
  <c r="G51" i="5" a="1"/>
  <c r="G29" i="5" a="1"/>
  <c r="G15" i="5" a="1"/>
  <c r="G41" i="5" a="1"/>
  <c r="G45" i="5" a="1"/>
  <c r="G57" i="5" a="1"/>
  <c r="G24" i="5" a="1"/>
  <c r="G55" i="5" a="1"/>
  <c r="G35" i="5" a="1"/>
  <c r="H484" i="6" l="1"/>
  <c r="E484" i="6"/>
  <c r="A484" i="6"/>
  <c r="E546" i="6"/>
  <c r="E545" i="6"/>
  <c r="E547" i="6"/>
  <c r="E509" i="6"/>
  <c r="C509" i="6"/>
  <c r="F565" i="6"/>
  <c r="F69" i="5"/>
  <c r="G5" i="5"/>
  <c r="G55" i="5"/>
  <c r="G56" i="5"/>
  <c r="G67" i="5"/>
  <c r="G60" i="5"/>
  <c r="G61" i="5"/>
  <c r="G62" i="5"/>
  <c r="G43" i="5"/>
  <c r="G44" i="5"/>
  <c r="G57" i="5"/>
  <c r="G68" i="5"/>
  <c r="G59" i="5"/>
  <c r="G48" i="5"/>
  <c r="G49" i="5"/>
  <c r="G50" i="5"/>
  <c r="G31" i="5"/>
  <c r="G32" i="5"/>
  <c r="G45" i="5"/>
  <c r="G58" i="5"/>
  <c r="G63" i="5"/>
  <c r="G64" i="5"/>
  <c r="G65" i="5"/>
  <c r="G66" i="5"/>
  <c r="G47" i="5"/>
  <c r="G36" i="5"/>
  <c r="G37" i="5"/>
  <c r="G38" i="5"/>
  <c r="G25" i="5"/>
  <c r="G26" i="5"/>
  <c r="G33" i="5"/>
  <c r="G46" i="5"/>
  <c r="G51" i="5"/>
  <c r="G52" i="5"/>
  <c r="G53" i="5"/>
  <c r="G54" i="5"/>
  <c r="G35" i="5"/>
  <c r="G24" i="5"/>
  <c r="G16" i="5"/>
  <c r="G19" i="5"/>
  <c r="G34" i="5"/>
  <c r="G39" i="5"/>
  <c r="G40" i="5"/>
  <c r="G41" i="5"/>
  <c r="G42" i="5"/>
  <c r="G23" i="5"/>
  <c r="G15" i="5"/>
  <c r="G14" i="5"/>
  <c r="G17" i="5"/>
  <c r="G27" i="5"/>
  <c r="G28" i="5"/>
  <c r="G29" i="5"/>
  <c r="G30" i="5"/>
  <c r="G22" i="5"/>
  <c r="G13" i="5"/>
  <c r="G9" i="5"/>
  <c r="G20" i="5"/>
  <c r="G21" i="5"/>
  <c r="G12" i="5"/>
  <c r="G18" i="5"/>
  <c r="G11" i="5"/>
  <c r="G6" i="5"/>
  <c r="G10" i="5"/>
  <c r="G8" i="5"/>
  <c r="G7" i="5"/>
  <c r="H59" i="5" a="1"/>
  <c r="H49" i="5" a="1"/>
  <c r="H33" i="5" a="1"/>
  <c r="H27" i="5" a="1"/>
  <c r="D529" i="6"/>
  <c r="J529" i="6"/>
  <c r="K433" i="6" a="1"/>
  <c r="K153" i="6" a="1"/>
  <c r="H63" i="5" a="1"/>
  <c r="H42" i="5" a="1"/>
  <c r="F527" i="6"/>
  <c r="G527" i="6"/>
  <c r="K461" i="6" a="1"/>
  <c r="K125" i="6" a="1"/>
  <c r="H43" i="5" a="1"/>
  <c r="H60" i="5" a="1"/>
  <c r="E529" i="6"/>
  <c r="F529" i="6"/>
  <c r="K489" i="6" a="1"/>
  <c r="H44" i="5" a="1"/>
  <c r="H66" i="5" a="1"/>
  <c r="H37" i="5" a="1"/>
  <c r="H53" i="5" a="1"/>
  <c r="A512" i="6" a="1"/>
  <c r="H56" i="5" a="1"/>
  <c r="H512" i="6" a="1"/>
  <c r="L527" i="6"/>
  <c r="A529" i="6"/>
  <c r="K517" i="6" a="1"/>
  <c r="H32" i="5" a="1"/>
  <c r="E512" i="6" a="1"/>
  <c r="C527" i="6"/>
  <c r="G529" i="6"/>
  <c r="K349" i="6" a="1"/>
  <c r="H57" i="5" a="1"/>
  <c r="H64" i="5" a="1"/>
  <c r="H40" i="5" a="1"/>
  <c r="D527" i="6"/>
  <c r="H529" i="6"/>
  <c r="E575" i="6" a="1"/>
  <c r="K237" i="6" a="1"/>
  <c r="H61" i="5" a="1"/>
  <c r="K13" i="6" a="1"/>
  <c r="K321" i="6" a="1"/>
  <c r="H30" i="5" a="1"/>
  <c r="H39" i="5" a="1"/>
  <c r="J527" i="6"/>
  <c r="K529" i="6"/>
  <c r="E573" i="6" a="1"/>
  <c r="K265" i="6" a="1"/>
  <c r="H5" i="5" a="1"/>
  <c r="H34" i="5" a="1"/>
  <c r="H62" i="5" a="1"/>
  <c r="I529" i="6"/>
  <c r="K377" i="6" a="1"/>
  <c r="H54" i="5" a="1"/>
  <c r="K573" i="6" a="1"/>
  <c r="H38" i="5" a="1"/>
  <c r="K405" i="6" a="1"/>
  <c r="H52" i="5" a="1"/>
  <c r="C529" i="6"/>
  <c r="A527" i="6"/>
  <c r="E574" i="6" a="1"/>
  <c r="K293" i="6" a="1"/>
  <c r="H67" i="5" a="1"/>
  <c r="H51" i="5" a="1"/>
  <c r="H50" i="5" a="1"/>
  <c r="B527" i="6"/>
  <c r="H58" i="5" a="1"/>
  <c r="H41" i="5" a="1"/>
  <c r="H527" i="6"/>
  <c r="H65" i="5" a="1"/>
  <c r="I527" i="6"/>
  <c r="H46" i="5" a="1"/>
  <c r="K568" i="6"/>
  <c r="E527" i="6"/>
  <c r="H29" i="5" a="1"/>
  <c r="K527" i="6"/>
  <c r="L529" i="6"/>
  <c r="K545" i="6" a="1"/>
  <c r="K181" i="6" a="1"/>
  <c r="H36" i="5" a="1"/>
  <c r="H31" i="5" a="1"/>
  <c r="B529" i="6"/>
  <c r="K209" i="6" a="1"/>
  <c r="H48" i="5" a="1"/>
  <c r="H26" i="5" a="1"/>
  <c r="H55" i="5" a="1"/>
  <c r="H45" i="5" a="1"/>
  <c r="H47" i="5" a="1"/>
  <c r="H35" i="5" a="1"/>
  <c r="H68" i="5" a="1"/>
  <c r="H28" i="5" a="1"/>
  <c r="E574" i="6" l="1"/>
  <c r="E573" i="6"/>
  <c r="E575" i="6"/>
  <c r="E512" i="6"/>
  <c r="H512" i="6"/>
  <c r="A512" i="6"/>
  <c r="F593" i="6"/>
  <c r="E537" i="6"/>
  <c r="C537" i="6"/>
  <c r="K573" i="6"/>
  <c r="K517" i="6"/>
  <c r="K489" i="6"/>
  <c r="K461" i="6"/>
  <c r="K433" i="6"/>
  <c r="K405" i="6"/>
  <c r="K545" i="6"/>
  <c r="K321" i="6"/>
  <c r="K377" i="6"/>
  <c r="K293" i="6"/>
  <c r="K265" i="6"/>
  <c r="K237" i="6"/>
  <c r="K349" i="6"/>
  <c r="K209" i="6"/>
  <c r="K181" i="6"/>
  <c r="K125" i="6"/>
  <c r="K153" i="6"/>
  <c r="H31" i="5"/>
  <c r="H29" i="5"/>
  <c r="H54" i="5"/>
  <c r="H50" i="5"/>
  <c r="H62" i="5"/>
  <c r="K13" i="6"/>
  <c r="H28" i="5"/>
  <c r="H53" i="5"/>
  <c r="H37" i="5"/>
  <c r="H27" i="5"/>
  <c r="H42" i="5"/>
  <c r="H52" i="5"/>
  <c r="H36" i="5"/>
  <c r="H30" i="5"/>
  <c r="H41" i="5"/>
  <c r="H51" i="5"/>
  <c r="H47" i="5"/>
  <c r="H61" i="5"/>
  <c r="H40" i="5"/>
  <c r="H46" i="5"/>
  <c r="H66" i="5"/>
  <c r="H60" i="5"/>
  <c r="H35" i="5"/>
  <c r="H39" i="5"/>
  <c r="H33" i="5"/>
  <c r="H65" i="5"/>
  <c r="H49" i="5"/>
  <c r="H67" i="5"/>
  <c r="H34" i="5"/>
  <c r="H26" i="5"/>
  <c r="H64" i="5"/>
  <c r="H48" i="5"/>
  <c r="H56" i="5"/>
  <c r="H43" i="5"/>
  <c r="H63" i="5"/>
  <c r="H59" i="5"/>
  <c r="H55" i="5"/>
  <c r="H38" i="5"/>
  <c r="H58" i="5"/>
  <c r="H68" i="5"/>
  <c r="H5" i="5"/>
  <c r="H45" i="5"/>
  <c r="H57" i="5"/>
  <c r="H32" i="5"/>
  <c r="H44" i="5"/>
  <c r="G69" i="5"/>
  <c r="I59" i="5" a="1"/>
  <c r="I33" i="5" a="1"/>
  <c r="I27" i="5" a="1"/>
  <c r="I49" i="5" a="1"/>
  <c r="K601" i="6" a="1"/>
  <c r="E555" i="6"/>
  <c r="C555" i="6"/>
  <c r="H20" i="5" a="1"/>
  <c r="H25" i="5" a="1"/>
  <c r="I29" i="5" a="1"/>
  <c r="K69" i="6" a="1"/>
  <c r="I65" i="5" a="1"/>
  <c r="E602" i="6" a="1"/>
  <c r="I5" i="5" a="1"/>
  <c r="I51" i="5" a="1"/>
  <c r="H12" i="5" a="1"/>
  <c r="A557" i="6"/>
  <c r="I63" i="5" a="1"/>
  <c r="E603" i="6" a="1"/>
  <c r="K555" i="6"/>
  <c r="H555" i="6"/>
  <c r="H10" i="5" a="1"/>
  <c r="H23" i="5" a="1"/>
  <c r="H22" i="5" a="1"/>
  <c r="H21" i="5" a="1"/>
  <c r="D557" i="6"/>
  <c r="I35" i="5" a="1"/>
  <c r="I52" i="5" a="1"/>
  <c r="H8" i="5" a="1"/>
  <c r="K41" i="6" a="1"/>
  <c r="I61" i="5" a="1"/>
  <c r="B555" i="6"/>
  <c r="H16" i="5" a="1"/>
  <c r="E601" i="6" a="1"/>
  <c r="J557" i="6"/>
  <c r="G557" i="6"/>
  <c r="I30" i="5" a="1"/>
  <c r="I26" i="5" a="1"/>
  <c r="I54" i="5" a="1"/>
  <c r="H11" i="5" a="1"/>
  <c r="F555" i="6"/>
  <c r="I66" i="5" a="1"/>
  <c r="I62" i="5" a="1"/>
  <c r="K596" i="6"/>
  <c r="B557" i="6"/>
  <c r="L555" i="6"/>
  <c r="H14" i="5" a="1"/>
  <c r="H557" i="6"/>
  <c r="K557" i="6"/>
  <c r="E540" i="6" a="1"/>
  <c r="H9" i="5" a="1"/>
  <c r="I53" i="5" a="1"/>
  <c r="I45" i="5" a="1"/>
  <c r="I48" i="5" a="1"/>
  <c r="C557" i="6"/>
  <c r="H13" i="5" a="1"/>
  <c r="I50" i="5" a="1"/>
  <c r="D555" i="6"/>
  <c r="G555" i="6"/>
  <c r="H540" i="6" a="1"/>
  <c r="H19" i="5" a="1"/>
  <c r="I47" i="5" a="1"/>
  <c r="I46" i="5" a="1"/>
  <c r="H18" i="5" a="1"/>
  <c r="L557" i="6"/>
  <c r="I40" i="5" a="1"/>
  <c r="I42" i="5" a="1"/>
  <c r="J555" i="6"/>
  <c r="A555" i="6"/>
  <c r="I28" i="5" a="1"/>
  <c r="I34" i="5" a="1"/>
  <c r="I39" i="5" a="1"/>
  <c r="H15" i="5" a="1"/>
  <c r="K97" i="6" a="1"/>
  <c r="F557" i="6"/>
  <c r="I557" i="6"/>
  <c r="H17" i="5" a="1"/>
  <c r="A540" i="6" a="1"/>
  <c r="I555" i="6"/>
  <c r="E557" i="6"/>
  <c r="H6" i="5" a="1"/>
  <c r="I64" i="5" a="1"/>
  <c r="H7" i="5" a="1"/>
  <c r="H24" i="5" a="1"/>
  <c r="I57" i="5" a="1"/>
  <c r="I32" i="5" a="1"/>
  <c r="I38" i="5" a="1"/>
  <c r="I31" i="5" a="1"/>
  <c r="I55" i="5" a="1"/>
  <c r="I68" i="5" a="1"/>
  <c r="I60" i="5" a="1"/>
  <c r="I36" i="5" a="1"/>
  <c r="I41" i="5" a="1"/>
  <c r="I56" i="5" a="1"/>
  <c r="I67" i="5" a="1"/>
  <c r="I58" i="5" a="1"/>
  <c r="I37" i="5" a="1"/>
  <c r="I43" i="5" a="1"/>
  <c r="I44" i="5" a="1"/>
  <c r="H540" i="6" l="1"/>
  <c r="E540" i="6"/>
  <c r="A540" i="6"/>
  <c r="E601" i="6"/>
  <c r="E602" i="6"/>
  <c r="E603" i="6"/>
  <c r="K601" i="6"/>
  <c r="C565" i="6"/>
  <c r="E565" i="6"/>
  <c r="F621" i="6"/>
  <c r="H8" i="5"/>
  <c r="H21" i="5"/>
  <c r="I67" i="5"/>
  <c r="J67" i="5" s="1"/>
  <c r="I42" i="5"/>
  <c r="J42" i="5" s="1"/>
  <c r="H18" i="5"/>
  <c r="K97" i="6"/>
  <c r="H15" i="5"/>
  <c r="I43" i="5"/>
  <c r="J43" i="5" s="1"/>
  <c r="I49" i="5"/>
  <c r="J49" i="5" s="1"/>
  <c r="I27" i="5"/>
  <c r="J27" i="5" s="1"/>
  <c r="I62" i="5"/>
  <c r="J62" i="5" s="1"/>
  <c r="H11" i="5"/>
  <c r="H12" i="5"/>
  <c r="I56" i="5"/>
  <c r="J56" i="5" s="1"/>
  <c r="I65" i="5"/>
  <c r="J65" i="5" s="1"/>
  <c r="I50" i="5"/>
  <c r="J50" i="5" s="1"/>
  <c r="H24" i="5"/>
  <c r="H7" i="5"/>
  <c r="I44" i="5"/>
  <c r="J44" i="5" s="1"/>
  <c r="I55" i="5"/>
  <c r="J55" i="5" s="1"/>
  <c r="I48" i="5"/>
  <c r="J48" i="5" s="1"/>
  <c r="I33" i="5"/>
  <c r="J33" i="5" s="1"/>
  <c r="I61" i="5"/>
  <c r="J61" i="5" s="1"/>
  <c r="I54" i="5"/>
  <c r="J54" i="5" s="1"/>
  <c r="I52" i="5"/>
  <c r="J52" i="5" s="1"/>
  <c r="H22" i="5"/>
  <c r="K69" i="6"/>
  <c r="I32" i="5"/>
  <c r="J32" i="5" s="1"/>
  <c r="I59" i="5"/>
  <c r="J59" i="5" s="1"/>
  <c r="I64" i="5"/>
  <c r="J64" i="5" s="1"/>
  <c r="I39" i="5"/>
  <c r="J39" i="5" s="1"/>
  <c r="I47" i="5"/>
  <c r="J47" i="5" s="1"/>
  <c r="I45" i="5"/>
  <c r="J45" i="5" s="1"/>
  <c r="H14" i="5"/>
  <c r="I63" i="5"/>
  <c r="J63" i="5" s="1"/>
  <c r="I26" i="5"/>
  <c r="J26" i="5" s="1"/>
  <c r="I51" i="5"/>
  <c r="J51" i="5" s="1"/>
  <c r="I37" i="5"/>
  <c r="J37" i="5" s="1"/>
  <c r="I29" i="5"/>
  <c r="J29" i="5" s="1"/>
  <c r="I40" i="5"/>
  <c r="J40" i="5" s="1"/>
  <c r="H13" i="5"/>
  <c r="H6" i="5"/>
  <c r="I34" i="5"/>
  <c r="J34" i="5" s="1"/>
  <c r="I41" i="5"/>
  <c r="J41" i="5" s="1"/>
  <c r="I53" i="5"/>
  <c r="J53" i="5" s="1"/>
  <c r="H16" i="5"/>
  <c r="K41" i="6"/>
  <c r="I68" i="5"/>
  <c r="J68" i="5" s="1"/>
  <c r="I35" i="5"/>
  <c r="J35" i="5" s="1"/>
  <c r="H23" i="5"/>
  <c r="H25" i="5"/>
  <c r="H17" i="5"/>
  <c r="I58" i="5"/>
  <c r="J58" i="5" s="1"/>
  <c r="I60" i="5"/>
  <c r="J60" i="5" s="1"/>
  <c r="I28" i="5"/>
  <c r="J28" i="5" s="1"/>
  <c r="H19" i="5"/>
  <c r="H9" i="5"/>
  <c r="I38" i="5"/>
  <c r="J38" i="5" s="1"/>
  <c r="I66" i="5"/>
  <c r="J66" i="5" s="1"/>
  <c r="I30" i="5"/>
  <c r="J30" i="5" s="1"/>
  <c r="I5" i="5"/>
  <c r="J5" i="5" s="1"/>
  <c r="H10" i="5"/>
  <c r="H20" i="5"/>
  <c r="I57" i="5"/>
  <c r="J57" i="5" s="1"/>
  <c r="I46" i="5"/>
  <c r="J46" i="5" s="1"/>
  <c r="I36" i="5"/>
  <c r="J36" i="5" s="1"/>
  <c r="I31" i="5"/>
  <c r="J31" i="5" s="1"/>
  <c r="E585" i="6"/>
  <c r="D583" i="6"/>
  <c r="K624" i="6"/>
  <c r="I11" i="5" a="1"/>
  <c r="F583" i="6"/>
  <c r="K632" i="6" a="1"/>
  <c r="I18" i="5" a="1"/>
  <c r="I17" i="5" a="1"/>
  <c r="K583" i="6"/>
  <c r="A583" i="6"/>
  <c r="K604" i="6" a="1"/>
  <c r="H583" i="6"/>
  <c r="A585" i="6"/>
  <c r="L585" i="6"/>
  <c r="C583" i="6"/>
  <c r="I25" i="5" a="1"/>
  <c r="E568" i="6" a="1"/>
  <c r="K585" i="6"/>
  <c r="I14" i="5" a="1"/>
  <c r="I585" i="6"/>
  <c r="D585" i="6"/>
  <c r="A568" i="6" a="1"/>
  <c r="B583" i="6"/>
  <c r="L583" i="6"/>
  <c r="I7" i="5" a="1"/>
  <c r="K16" i="6" a="1"/>
  <c r="B585" i="6"/>
  <c r="J585" i="6"/>
  <c r="H568" i="6" a="1"/>
  <c r="J583" i="6"/>
  <c r="H585" i="6"/>
  <c r="I16" i="5" a="1"/>
  <c r="C585" i="6"/>
  <c r="I13" i="5" a="1"/>
  <c r="G583" i="6"/>
  <c r="E583" i="6"/>
  <c r="K629" i="6" a="1"/>
  <c r="I20" i="5" a="1"/>
  <c r="I9" i="5" a="1"/>
  <c r="E630" i="6" a="1"/>
  <c r="F585" i="6"/>
  <c r="I583" i="6"/>
  <c r="E631" i="6" a="1"/>
  <c r="I15" i="5" a="1"/>
  <c r="E629" i="6" a="1"/>
  <c r="G585" i="6"/>
  <c r="I24" i="5" a="1"/>
  <c r="I8" i="5" a="1"/>
  <c r="I19" i="5" a="1"/>
  <c r="I12" i="5" a="1"/>
  <c r="I10" i="5" a="1"/>
  <c r="I23" i="5" a="1"/>
  <c r="I21" i="5" a="1"/>
  <c r="I22" i="5" a="1"/>
  <c r="E630" i="6" l="1"/>
  <c r="E629" i="6"/>
  <c r="E631" i="6"/>
  <c r="K629" i="6"/>
  <c r="H568" i="6"/>
  <c r="A568" i="6"/>
  <c r="E568" i="6"/>
  <c r="F649" i="6"/>
  <c r="E593" i="6"/>
  <c r="C593" i="6"/>
  <c r="K632" i="6"/>
  <c r="K604" i="6"/>
  <c r="I9" i="5"/>
  <c r="J9" i="5" s="1"/>
  <c r="I15" i="5"/>
  <c r="J15" i="5" s="1"/>
  <c r="I20" i="5"/>
  <c r="J20" i="5" s="1"/>
  <c r="I19" i="5"/>
  <c r="J19" i="5" s="1"/>
  <c r="I10" i="5"/>
  <c r="J10" i="5" s="1"/>
  <c r="I14" i="5"/>
  <c r="J14" i="5" s="1"/>
  <c r="I25" i="5"/>
  <c r="J25" i="5" s="1"/>
  <c r="I12" i="5"/>
  <c r="J12" i="5" s="1"/>
  <c r="I18" i="5"/>
  <c r="J18" i="5" s="1"/>
  <c r="I23" i="5"/>
  <c r="J23" i="5" s="1"/>
  <c r="I11" i="5"/>
  <c r="J11" i="5" s="1"/>
  <c r="I13" i="5"/>
  <c r="J13" i="5" s="1"/>
  <c r="I21" i="5"/>
  <c r="J21" i="5" s="1"/>
  <c r="I8" i="5"/>
  <c r="J8" i="5" s="1"/>
  <c r="K16" i="6"/>
  <c r="I16" i="5"/>
  <c r="J16" i="5" s="1"/>
  <c r="I7" i="5"/>
  <c r="J7" i="5" s="1"/>
  <c r="I17" i="5"/>
  <c r="J17" i="5" s="1"/>
  <c r="I22" i="5"/>
  <c r="J22" i="5" s="1"/>
  <c r="I24" i="5"/>
  <c r="J24" i="5" s="1"/>
  <c r="H69" i="5"/>
  <c r="K652" i="6"/>
  <c r="I613" i="6"/>
  <c r="H613" i="6"/>
  <c r="K436" i="6" a="1"/>
  <c r="K72" i="6" a="1"/>
  <c r="H596" i="6" a="1"/>
  <c r="K380" i="6" a="1"/>
  <c r="K128" i="6" a="1"/>
  <c r="I6" i="5" a="1"/>
  <c r="E657" i="6" a="1"/>
  <c r="A613" i="6"/>
  <c r="D611" i="6"/>
  <c r="K352" i="6" a="1"/>
  <c r="K100" i="6" a="1"/>
  <c r="J613" i="6"/>
  <c r="K240" i="6" a="1"/>
  <c r="K212" i="6" a="1"/>
  <c r="K548" i="6" a="1"/>
  <c r="F613" i="6"/>
  <c r="E658" i="6" a="1"/>
  <c r="H611" i="6"/>
  <c r="J611" i="6"/>
  <c r="K296" i="6" a="1"/>
  <c r="E611" i="6"/>
  <c r="E596" i="6" a="1"/>
  <c r="K184" i="6" a="1"/>
  <c r="K156" i="6" a="1"/>
  <c r="I611" i="6"/>
  <c r="D613" i="6"/>
  <c r="A611" i="6"/>
  <c r="A596" i="6" a="1"/>
  <c r="K324" i="6" a="1"/>
  <c r="B611" i="6"/>
  <c r="K408" i="6" a="1"/>
  <c r="K520" i="6" a="1"/>
  <c r="F611" i="6"/>
  <c r="K613" i="6"/>
  <c r="G613" i="6"/>
  <c r="K576" i="6" a="1"/>
  <c r="K268" i="6" a="1"/>
  <c r="C611" i="6"/>
  <c r="E613" i="6"/>
  <c r="K464" i="6" a="1"/>
  <c r="K611" i="6"/>
  <c r="K492" i="6" a="1"/>
  <c r="B613" i="6"/>
  <c r="K660" i="6" a="1"/>
  <c r="G611" i="6"/>
  <c r="C613" i="6"/>
  <c r="K657" i="6" a="1"/>
  <c r="L613" i="6"/>
  <c r="L611" i="6"/>
  <c r="E659" i="6" a="1"/>
  <c r="E596" i="6" l="1"/>
  <c r="A596" i="6"/>
  <c r="H596" i="6"/>
  <c r="E658" i="6"/>
  <c r="E657" i="6"/>
  <c r="E659" i="6"/>
  <c r="K657" i="6"/>
  <c r="K660" i="6"/>
  <c r="C621" i="6"/>
  <c r="E621" i="6"/>
  <c r="F677" i="6"/>
  <c r="K576" i="6"/>
  <c r="K436" i="6"/>
  <c r="K520" i="6"/>
  <c r="K408" i="6"/>
  <c r="K548" i="6"/>
  <c r="K492" i="6"/>
  <c r="K464" i="6"/>
  <c r="K268" i="6"/>
  <c r="K380" i="6"/>
  <c r="K324" i="6"/>
  <c r="K240" i="6"/>
  <c r="K296" i="6"/>
  <c r="K352" i="6"/>
  <c r="K184" i="6"/>
  <c r="K212" i="6"/>
  <c r="K156" i="6"/>
  <c r="K128" i="6"/>
  <c r="K100" i="6"/>
  <c r="K72" i="6"/>
  <c r="I6" i="5"/>
  <c r="B639" i="6"/>
  <c r="A641" i="6"/>
  <c r="E687" i="6" a="1"/>
  <c r="C641" i="6"/>
  <c r="E686" i="6" a="1"/>
  <c r="K641" i="6"/>
  <c r="K102" i="6"/>
  <c r="H639" i="6"/>
  <c r="D639" i="6"/>
  <c r="K680" i="6"/>
  <c r="D641" i="6"/>
  <c r="B641" i="6"/>
  <c r="F639" i="6"/>
  <c r="K74" i="6"/>
  <c r="C639" i="6"/>
  <c r="E685" i="6" a="1"/>
  <c r="J639" i="6"/>
  <c r="F641" i="6"/>
  <c r="K639" i="6"/>
  <c r="L639" i="6"/>
  <c r="K634" i="6"/>
  <c r="I639" i="6"/>
  <c r="J641" i="6"/>
  <c r="K606" i="6"/>
  <c r="G639" i="6"/>
  <c r="K688" i="6" a="1"/>
  <c r="K685" i="6" a="1"/>
  <c r="H641" i="6"/>
  <c r="E641" i="6"/>
  <c r="K662" i="6"/>
  <c r="A639" i="6"/>
  <c r="H624" i="6" a="1"/>
  <c r="E639" i="6"/>
  <c r="A624" i="6" a="1"/>
  <c r="G641" i="6"/>
  <c r="K18" i="6"/>
  <c r="E624" i="6" a="1"/>
  <c r="I641" i="6"/>
  <c r="L641" i="6"/>
  <c r="E686" i="6" l="1"/>
  <c r="E685" i="6"/>
  <c r="E687" i="6"/>
  <c r="K685" i="6"/>
  <c r="K688" i="6"/>
  <c r="E624" i="6"/>
  <c r="A624" i="6"/>
  <c r="H624" i="6"/>
  <c r="F705" i="6"/>
  <c r="E649" i="6"/>
  <c r="C649" i="6"/>
  <c r="K663" i="6"/>
  <c r="K635" i="6"/>
  <c r="K607" i="6"/>
  <c r="K75" i="6"/>
  <c r="K19" i="6"/>
  <c r="K103" i="6"/>
  <c r="J6" i="5"/>
  <c r="I69" i="5"/>
  <c r="E714" i="6" a="1"/>
  <c r="C667" i="6"/>
  <c r="F667" i="6"/>
  <c r="K382" i="6"/>
  <c r="A652" i="6" a="1"/>
  <c r="H669" i="6"/>
  <c r="K578" i="6"/>
  <c r="K494" i="6"/>
  <c r="K708" i="6"/>
  <c r="I667" i="6"/>
  <c r="L667" i="6"/>
  <c r="K298" i="6"/>
  <c r="K354" i="6"/>
  <c r="K242" i="6"/>
  <c r="K214" i="6"/>
  <c r="K158" i="6"/>
  <c r="A667" i="6"/>
  <c r="B669" i="6"/>
  <c r="H652" i="6" a="1"/>
  <c r="J667" i="6"/>
  <c r="K186" i="6"/>
  <c r="K438" i="6"/>
  <c r="G667" i="6"/>
  <c r="K270" i="6"/>
  <c r="J669" i="6"/>
  <c r="K669" i="6"/>
  <c r="D667" i="6"/>
  <c r="E652" i="6" a="1"/>
  <c r="K326" i="6"/>
  <c r="I669" i="6"/>
  <c r="K130" i="6"/>
  <c r="E669" i="6"/>
  <c r="K466" i="6"/>
  <c r="L669" i="6"/>
  <c r="C669" i="6"/>
  <c r="K410" i="6"/>
  <c r="G669" i="6"/>
  <c r="K690" i="6"/>
  <c r="F669" i="6"/>
  <c r="E713" i="6" a="1"/>
  <c r="K716" i="6" a="1"/>
  <c r="B667" i="6"/>
  <c r="E667" i="6"/>
  <c r="K550" i="6"/>
  <c r="K713" i="6" a="1"/>
  <c r="H667" i="6"/>
  <c r="K667" i="6"/>
  <c r="E715" i="6" a="1"/>
  <c r="A669" i="6"/>
  <c r="D669" i="6"/>
  <c r="K522" i="6"/>
  <c r="E652" i="6" l="1"/>
  <c r="H652" i="6"/>
  <c r="A652" i="6"/>
  <c r="E714" i="6"/>
  <c r="E713" i="6"/>
  <c r="E715" i="6"/>
  <c r="K713" i="6"/>
  <c r="K716" i="6"/>
  <c r="K691" i="6"/>
  <c r="C677" i="6"/>
  <c r="E677" i="6"/>
  <c r="F733" i="6"/>
  <c r="K579" i="6"/>
  <c r="K439" i="6"/>
  <c r="K523" i="6"/>
  <c r="K495" i="6"/>
  <c r="K551" i="6"/>
  <c r="K467" i="6"/>
  <c r="K411" i="6"/>
  <c r="K271" i="6"/>
  <c r="K327" i="6"/>
  <c r="K243" i="6"/>
  <c r="K355" i="6"/>
  <c r="K299" i="6"/>
  <c r="K383" i="6"/>
  <c r="K187" i="6"/>
  <c r="K215" i="6"/>
  <c r="K159" i="6"/>
  <c r="K131" i="6"/>
  <c r="J69" i="5"/>
  <c r="K736" i="6"/>
  <c r="D697" i="6"/>
  <c r="H695" i="6"/>
  <c r="F695" i="6"/>
  <c r="C695" i="6"/>
  <c r="C697" i="6"/>
  <c r="A680" i="6" a="1"/>
  <c r="H697" i="6"/>
  <c r="L697" i="6"/>
  <c r="G697" i="6"/>
  <c r="K695" i="6"/>
  <c r="E680" i="6" a="1"/>
  <c r="I697" i="6"/>
  <c r="A697" i="6"/>
  <c r="K44" i="6" a="1"/>
  <c r="K697" i="6"/>
  <c r="H680" i="6" a="1"/>
  <c r="J697" i="6"/>
  <c r="L695" i="6"/>
  <c r="F697" i="6"/>
  <c r="B697" i="6"/>
  <c r="G695" i="6"/>
  <c r="J695" i="6"/>
  <c r="E697" i="6"/>
  <c r="D695" i="6"/>
  <c r="K718" i="6"/>
  <c r="E695" i="6"/>
  <c r="I695" i="6"/>
  <c r="K744" i="6" a="1"/>
  <c r="E741" i="6" a="1"/>
  <c r="K741" i="6" a="1"/>
  <c r="A695" i="6"/>
  <c r="E743" i="6" a="1"/>
  <c r="E742" i="6" a="1"/>
  <c r="B695" i="6"/>
  <c r="H680" i="6" l="1"/>
  <c r="E680" i="6"/>
  <c r="A680" i="6"/>
  <c r="E741" i="6"/>
  <c r="E742" i="6"/>
  <c r="E743" i="6"/>
  <c r="K741" i="6"/>
  <c r="K744" i="6"/>
  <c r="E705" i="6"/>
  <c r="C705" i="6"/>
  <c r="F761" i="6"/>
  <c r="K719" i="6"/>
  <c r="K44" i="6"/>
  <c r="H723" i="6"/>
  <c r="E723" i="6"/>
  <c r="K723" i="6"/>
  <c r="E771" i="6" a="1"/>
  <c r="I723" i="6"/>
  <c r="A708" i="6" a="1"/>
  <c r="L725" i="6"/>
  <c r="B723" i="6"/>
  <c r="E769" i="6" a="1"/>
  <c r="H725" i="6"/>
  <c r="J723" i="6"/>
  <c r="C725" i="6"/>
  <c r="G725" i="6"/>
  <c r="K772" i="6" a="1"/>
  <c r="A725" i="6"/>
  <c r="C723" i="6"/>
  <c r="K764" i="6"/>
  <c r="D725" i="6"/>
  <c r="K769" i="6" a="1"/>
  <c r="B725" i="6"/>
  <c r="D723" i="6"/>
  <c r="K46" i="6"/>
  <c r="J725" i="6"/>
  <c r="E725" i="6"/>
  <c r="E770" i="6" a="1"/>
  <c r="A723" i="6"/>
  <c r="F723" i="6"/>
  <c r="E708" i="6" a="1"/>
  <c r="L723" i="6"/>
  <c r="H708" i="6" a="1"/>
  <c r="K725" i="6"/>
  <c r="F725" i="6"/>
  <c r="G723" i="6"/>
  <c r="I725" i="6"/>
  <c r="K746" i="6"/>
  <c r="H708" i="6" l="1"/>
  <c r="E708" i="6"/>
  <c r="A708" i="6"/>
  <c r="E770" i="6"/>
  <c r="E769" i="6"/>
  <c r="E771" i="6"/>
  <c r="K769" i="6"/>
  <c r="K772" i="6"/>
  <c r="C733" i="6"/>
  <c r="F789" i="6"/>
  <c r="E733" i="6"/>
  <c r="K747" i="6"/>
  <c r="K47" i="6"/>
  <c r="K751" i="6"/>
  <c r="D751" i="6"/>
  <c r="E736" i="6" a="1"/>
  <c r="K797" i="6" a="1"/>
  <c r="J751" i="6"/>
  <c r="G753" i="6"/>
  <c r="H751" i="6"/>
  <c r="C753" i="6"/>
  <c r="H736" i="6" a="1"/>
  <c r="A753" i="6"/>
  <c r="K800" i="6" a="1"/>
  <c r="I753" i="6"/>
  <c r="L753" i="6"/>
  <c r="G751" i="6"/>
  <c r="B753" i="6"/>
  <c r="A736" i="6" a="1"/>
  <c r="H753" i="6"/>
  <c r="E797" i="6" a="1"/>
  <c r="E753" i="6"/>
  <c r="K792" i="6"/>
  <c r="K753" i="6"/>
  <c r="F753" i="6"/>
  <c r="B751" i="6"/>
  <c r="I751" i="6"/>
  <c r="F751" i="6"/>
  <c r="E799" i="6" a="1"/>
  <c r="L751" i="6"/>
  <c r="E798" i="6" a="1"/>
  <c r="D753" i="6"/>
  <c r="E751" i="6"/>
  <c r="C751" i="6"/>
  <c r="A751" i="6"/>
  <c r="J753" i="6"/>
  <c r="K774" i="6"/>
  <c r="E798" i="6" l="1"/>
  <c r="E797" i="6"/>
  <c r="E799" i="6"/>
  <c r="K797" i="6"/>
  <c r="K800" i="6"/>
  <c r="E736" i="6"/>
  <c r="A736" i="6"/>
  <c r="H736" i="6"/>
  <c r="F817" i="6"/>
  <c r="C761" i="6"/>
  <c r="E761" i="6"/>
  <c r="K775" i="6"/>
  <c r="K779" i="6"/>
  <c r="A779" i="6"/>
  <c r="L781" i="6"/>
  <c r="H779" i="6"/>
  <c r="F781" i="6"/>
  <c r="I781" i="6"/>
  <c r="H764" i="6" a="1"/>
  <c r="J781" i="6"/>
  <c r="B779" i="6"/>
  <c r="A781" i="6"/>
  <c r="J779" i="6"/>
  <c r="E825" i="6" a="1"/>
  <c r="A764" i="6" a="1"/>
  <c r="C779" i="6"/>
  <c r="E764" i="6" a="1"/>
  <c r="G779" i="6"/>
  <c r="G781" i="6"/>
  <c r="I779" i="6"/>
  <c r="K828" i="6" a="1"/>
  <c r="C781" i="6"/>
  <c r="E779" i="6"/>
  <c r="K825" i="6" a="1"/>
  <c r="L779" i="6"/>
  <c r="D781" i="6"/>
  <c r="B781" i="6"/>
  <c r="E781" i="6"/>
  <c r="E827" i="6" a="1"/>
  <c r="K781" i="6"/>
  <c r="H781" i="6"/>
  <c r="E826" i="6" a="1"/>
  <c r="F779" i="6"/>
  <c r="K820" i="6"/>
  <c r="D779" i="6"/>
  <c r="K802" i="6"/>
  <c r="E825" i="6" l="1"/>
  <c r="E826" i="6"/>
  <c r="E827" i="6"/>
  <c r="K825" i="6"/>
  <c r="K828" i="6"/>
  <c r="E764" i="6"/>
  <c r="A764" i="6"/>
  <c r="H764" i="6"/>
  <c r="E789" i="6"/>
  <c r="F845" i="6"/>
  <c r="C789" i="6"/>
  <c r="K803" i="6"/>
  <c r="K807" i="6"/>
  <c r="G809" i="6"/>
  <c r="H809" i="6"/>
  <c r="E809" i="6"/>
  <c r="K856" i="6" a="1"/>
  <c r="F809" i="6"/>
  <c r="A792" i="6" a="1"/>
  <c r="B809" i="6"/>
  <c r="J809" i="6"/>
  <c r="K853" i="6" a="1"/>
  <c r="E855" i="6" a="1"/>
  <c r="E854" i="6" a="1"/>
  <c r="I809" i="6"/>
  <c r="I807" i="6"/>
  <c r="D807" i="6"/>
  <c r="A807" i="6"/>
  <c r="L809" i="6"/>
  <c r="H807" i="6"/>
  <c r="L807" i="6"/>
  <c r="G807" i="6"/>
  <c r="E853" i="6" a="1"/>
  <c r="C807" i="6"/>
  <c r="E792" i="6" a="1"/>
  <c r="D809" i="6"/>
  <c r="A809" i="6"/>
  <c r="C809" i="6"/>
  <c r="K848" i="6"/>
  <c r="F807" i="6"/>
  <c r="J807" i="6"/>
  <c r="H792" i="6" a="1"/>
  <c r="K809" i="6"/>
  <c r="E807" i="6"/>
  <c r="B807" i="6"/>
  <c r="K830" i="6"/>
  <c r="A792" i="6" l="1"/>
  <c r="H792" i="6"/>
  <c r="E792" i="6"/>
  <c r="E854" i="6"/>
  <c r="E853" i="6"/>
  <c r="E855" i="6"/>
  <c r="K853" i="6"/>
  <c r="K856" i="6"/>
  <c r="C817" i="6"/>
  <c r="F873" i="6"/>
  <c r="E817" i="6"/>
  <c r="K831" i="6"/>
  <c r="I837" i="6"/>
  <c r="B835" i="6"/>
  <c r="A820" i="6" a="1"/>
  <c r="E835" i="6"/>
  <c r="H835" i="6"/>
  <c r="E837" i="6"/>
  <c r="L835" i="6"/>
  <c r="C837" i="6"/>
  <c r="E820" i="6" a="1"/>
  <c r="D837" i="6"/>
  <c r="A837" i="6"/>
  <c r="I835" i="6"/>
  <c r="D835" i="6"/>
  <c r="J835" i="6"/>
  <c r="H820" i="6" a="1"/>
  <c r="K835" i="6"/>
  <c r="G837" i="6"/>
  <c r="H837" i="6"/>
  <c r="A835" i="6"/>
  <c r="K884" i="6" a="1"/>
  <c r="F835" i="6"/>
  <c r="C835" i="6"/>
  <c r="G835" i="6"/>
  <c r="K881" i="6" a="1"/>
  <c r="J837" i="6"/>
  <c r="K876" i="6"/>
  <c r="E883" i="6" a="1"/>
  <c r="B837" i="6"/>
  <c r="L837" i="6"/>
  <c r="E881" i="6" a="1"/>
  <c r="E882" i="6" a="1"/>
  <c r="K837" i="6"/>
  <c r="F837" i="6"/>
  <c r="K858" i="6"/>
  <c r="E882" i="6" l="1"/>
  <c r="E881" i="6"/>
  <c r="E883" i="6"/>
  <c r="K881" i="6"/>
  <c r="K884" i="6"/>
  <c r="H820" i="6"/>
  <c r="E820" i="6"/>
  <c r="A820" i="6"/>
  <c r="E845" i="6"/>
  <c r="F901" i="6"/>
  <c r="C845" i="6"/>
  <c r="K859" i="6"/>
  <c r="K912" i="6" a="1"/>
  <c r="F865" i="6"/>
  <c r="J863" i="6"/>
  <c r="J865" i="6"/>
  <c r="E910" i="6" a="1"/>
  <c r="B863" i="6"/>
  <c r="E848" i="6" a="1"/>
  <c r="I863" i="6"/>
  <c r="K909" i="6" a="1"/>
  <c r="K865" i="6"/>
  <c r="H865" i="6"/>
  <c r="D863" i="6"/>
  <c r="G863" i="6"/>
  <c r="E863" i="6"/>
  <c r="A848" i="6" a="1"/>
  <c r="K863" i="6"/>
  <c r="L865" i="6"/>
  <c r="E911" i="6" a="1"/>
  <c r="C865" i="6"/>
  <c r="A865" i="6"/>
  <c r="C863" i="6"/>
  <c r="E909" i="6" a="1"/>
  <c r="H863" i="6"/>
  <c r="I865" i="6"/>
  <c r="G865" i="6"/>
  <c r="H848" i="6" a="1"/>
  <c r="F863" i="6"/>
  <c r="K904" i="6"/>
  <c r="A863" i="6"/>
  <c r="K886" i="6"/>
  <c r="L863" i="6"/>
  <c r="E865" i="6"/>
  <c r="B865" i="6"/>
  <c r="D865" i="6"/>
  <c r="H848" i="6" l="1"/>
  <c r="E848" i="6"/>
  <c r="A848" i="6"/>
  <c r="E909" i="6"/>
  <c r="E910" i="6"/>
  <c r="E911" i="6"/>
  <c r="K909" i="6"/>
  <c r="K912" i="6"/>
  <c r="C873" i="6"/>
  <c r="E873" i="6"/>
  <c r="K887" i="6"/>
  <c r="F929" i="6"/>
  <c r="E876" i="6" a="1"/>
  <c r="F893" i="6"/>
  <c r="I893" i="6"/>
  <c r="A876" i="6" a="1"/>
  <c r="L893" i="6"/>
  <c r="C891" i="6"/>
  <c r="K937" i="6" a="1"/>
  <c r="E937" i="6" a="1"/>
  <c r="K893" i="6"/>
  <c r="H876" i="6" a="1"/>
  <c r="H891" i="6"/>
  <c r="E891" i="6"/>
  <c r="B893" i="6"/>
  <c r="G891" i="6"/>
  <c r="B891" i="6"/>
  <c r="K891" i="6"/>
  <c r="H893" i="6"/>
  <c r="C893" i="6"/>
  <c r="D893" i="6"/>
  <c r="G893" i="6"/>
  <c r="K940" i="6" a="1"/>
  <c r="I891" i="6"/>
  <c r="K932" i="6"/>
  <c r="J893" i="6"/>
  <c r="A893" i="6"/>
  <c r="E938" i="6" a="1"/>
  <c r="J891" i="6"/>
  <c r="F891" i="6"/>
  <c r="E939" i="6" a="1"/>
  <c r="D891" i="6"/>
  <c r="L891" i="6"/>
  <c r="E893" i="6"/>
  <c r="A891" i="6"/>
  <c r="K914" i="6"/>
  <c r="E938" i="6" l="1"/>
  <c r="E937" i="6"/>
  <c r="E939" i="6"/>
  <c r="K937" i="6"/>
  <c r="K940" i="6"/>
  <c r="H876" i="6"/>
  <c r="A876" i="6"/>
  <c r="E876" i="6"/>
  <c r="F957" i="6"/>
  <c r="E901" i="6"/>
  <c r="K915" i="6"/>
  <c r="C901" i="6"/>
  <c r="C921" i="6"/>
  <c r="L921" i="6"/>
  <c r="J921" i="6"/>
  <c r="B921" i="6"/>
  <c r="D921" i="6"/>
  <c r="B919" i="6"/>
  <c r="K968" i="6" a="1"/>
  <c r="D919" i="6"/>
  <c r="I921" i="6"/>
  <c r="C919" i="6"/>
  <c r="E919" i="6"/>
  <c r="H904" i="6" a="1"/>
  <c r="K965" i="6" a="1"/>
  <c r="A921" i="6"/>
  <c r="E967" i="6" a="1"/>
  <c r="I919" i="6"/>
  <c r="J919" i="6"/>
  <c r="A904" i="6" a="1"/>
  <c r="K960" i="6"/>
  <c r="K919" i="6"/>
  <c r="E904" i="6" a="1"/>
  <c r="L919" i="6"/>
  <c r="E965" i="6" a="1"/>
  <c r="G921" i="6"/>
  <c r="H921" i="6"/>
  <c r="E966" i="6" a="1"/>
  <c r="H919" i="6"/>
  <c r="F921" i="6"/>
  <c r="A919" i="6"/>
  <c r="G919" i="6"/>
  <c r="K921" i="6"/>
  <c r="E921" i="6"/>
  <c r="F919" i="6"/>
  <c r="K942" i="6"/>
  <c r="A904" i="6" l="1"/>
  <c r="H904" i="6"/>
  <c r="E904" i="6"/>
  <c r="E966" i="6"/>
  <c r="E965" i="6"/>
  <c r="E967" i="6"/>
  <c r="K965" i="6"/>
  <c r="K968" i="6"/>
  <c r="C929" i="6"/>
  <c r="E929" i="6"/>
  <c r="F985" i="6"/>
  <c r="K943" i="6"/>
  <c r="E947" i="6"/>
  <c r="H949" i="6"/>
  <c r="A932" i="6" a="1"/>
  <c r="C949" i="6"/>
  <c r="E995" i="6" a="1"/>
  <c r="D949" i="6"/>
  <c r="L947" i="6"/>
  <c r="L949" i="6"/>
  <c r="H932" i="6" a="1"/>
  <c r="I947" i="6"/>
  <c r="E949" i="6"/>
  <c r="E993" i="6" a="1"/>
  <c r="K949" i="6"/>
  <c r="C947" i="6"/>
  <c r="E932" i="6" a="1"/>
  <c r="K993" i="6" a="1"/>
  <c r="E994" i="6" a="1"/>
  <c r="B947" i="6"/>
  <c r="K947" i="6"/>
  <c r="I949" i="6"/>
  <c r="H947" i="6"/>
  <c r="G949" i="6"/>
  <c r="J949" i="6"/>
  <c r="K996" i="6" a="1"/>
  <c r="J947" i="6"/>
  <c r="A949" i="6"/>
  <c r="A947" i="6"/>
  <c r="F947" i="6"/>
  <c r="B949" i="6"/>
  <c r="F949" i="6"/>
  <c r="G947" i="6"/>
  <c r="K988" i="6"/>
  <c r="D947" i="6"/>
  <c r="K970" i="6"/>
  <c r="E993" i="6" l="1"/>
  <c r="E994" i="6"/>
  <c r="E995" i="6"/>
  <c r="K993" i="6"/>
  <c r="K996" i="6"/>
  <c r="E932" i="6"/>
  <c r="A932" i="6"/>
  <c r="H932" i="6"/>
  <c r="F1013" i="6"/>
  <c r="C957" i="6"/>
  <c r="E957" i="6"/>
  <c r="K971" i="6"/>
  <c r="D975" i="6"/>
  <c r="D977" i="6"/>
  <c r="G975" i="6"/>
  <c r="B975" i="6"/>
  <c r="F977" i="6"/>
  <c r="B977" i="6"/>
  <c r="A975" i="6"/>
  <c r="H960" i="6" a="1"/>
  <c r="K1024" i="6" a="1"/>
  <c r="J975" i="6"/>
  <c r="C977" i="6"/>
  <c r="I977" i="6"/>
  <c r="E975" i="6"/>
  <c r="E960" i="6" a="1"/>
  <c r="H975" i="6"/>
  <c r="K1021" i="6" a="1"/>
  <c r="C975" i="6"/>
  <c r="K975" i="6"/>
  <c r="L977" i="6"/>
  <c r="I975" i="6"/>
  <c r="E1023" i="6" a="1"/>
  <c r="J977" i="6"/>
  <c r="A960" i="6" a="1"/>
  <c r="L975" i="6"/>
  <c r="E1021" i="6" a="1"/>
  <c r="F975" i="6"/>
  <c r="E977" i="6"/>
  <c r="H977" i="6"/>
  <c r="K1016" i="6"/>
  <c r="E1022" i="6" a="1"/>
  <c r="G977" i="6"/>
  <c r="K977" i="6"/>
  <c r="A977" i="6"/>
  <c r="K998" i="6"/>
  <c r="H960" i="6" l="1"/>
  <c r="A960" i="6"/>
  <c r="E960" i="6"/>
  <c r="E1022" i="6"/>
  <c r="E1021" i="6"/>
  <c r="E1023" i="6"/>
  <c r="K1021" i="6"/>
  <c r="K1024" i="6"/>
  <c r="E985" i="6"/>
  <c r="C985" i="6"/>
  <c r="F1041" i="6"/>
  <c r="K999" i="6"/>
  <c r="B1003" i="6"/>
  <c r="J1003" i="6"/>
  <c r="A1005" i="6"/>
  <c r="D1005" i="6"/>
  <c r="B1005" i="6"/>
  <c r="E988" i="6" a="1"/>
  <c r="D1003" i="6"/>
  <c r="C1005" i="6"/>
  <c r="F1005" i="6"/>
  <c r="K1052" i="6" a="1"/>
  <c r="E1051" i="6" a="1"/>
  <c r="E1049" i="6" a="1"/>
  <c r="C1003" i="6"/>
  <c r="H988" i="6" a="1"/>
  <c r="L1005" i="6"/>
  <c r="I1005" i="6"/>
  <c r="K1005" i="6"/>
  <c r="K1049" i="6" a="1"/>
  <c r="H1003" i="6"/>
  <c r="F1003" i="6"/>
  <c r="A1003" i="6"/>
  <c r="E1003" i="6"/>
  <c r="G1005" i="6"/>
  <c r="I1003" i="6"/>
  <c r="L1003" i="6"/>
  <c r="K1003" i="6"/>
  <c r="J1005" i="6"/>
  <c r="A988" i="6" a="1"/>
  <c r="H1005" i="6"/>
  <c r="E1050" i="6" a="1"/>
  <c r="K1044" i="6"/>
  <c r="G1003" i="6"/>
  <c r="E1005" i="6"/>
  <c r="K1026" i="6"/>
  <c r="E988" i="6" l="1"/>
  <c r="A988" i="6"/>
  <c r="H988" i="6"/>
  <c r="E1050" i="6"/>
  <c r="E1049" i="6"/>
  <c r="E1051" i="6"/>
  <c r="K1049" i="6"/>
  <c r="K1052" i="6"/>
  <c r="C1013" i="6"/>
  <c r="F1069" i="6"/>
  <c r="E1013" i="6"/>
  <c r="K1027" i="6"/>
  <c r="A1033" i="6"/>
  <c r="A1031" i="6"/>
  <c r="H1033" i="6"/>
  <c r="F1031" i="6"/>
  <c r="G1031" i="6"/>
  <c r="K1033" i="6"/>
  <c r="K1080" i="6" a="1"/>
  <c r="D1033" i="6"/>
  <c r="B1033" i="6"/>
  <c r="J1031" i="6"/>
  <c r="E1033" i="6"/>
  <c r="C1031" i="6"/>
  <c r="K1077" i="6" a="1"/>
  <c r="K1031" i="6"/>
  <c r="D1031" i="6"/>
  <c r="L1031" i="6"/>
  <c r="I1031" i="6"/>
  <c r="E1079" i="6" a="1"/>
  <c r="C1033" i="6"/>
  <c r="B1031" i="6"/>
  <c r="F1033" i="6"/>
  <c r="E1031" i="6"/>
  <c r="E1077" i="6" a="1"/>
  <c r="J1033" i="6"/>
  <c r="A1016" i="6" a="1"/>
  <c r="L1033" i="6"/>
  <c r="E1078" i="6" a="1"/>
  <c r="H1016" i="6" a="1"/>
  <c r="K1072" i="6"/>
  <c r="I1033" i="6"/>
  <c r="H1031" i="6"/>
  <c r="E1016" i="6" a="1"/>
  <c r="G1033" i="6"/>
  <c r="K1054" i="6"/>
  <c r="H1016" i="6" l="1"/>
  <c r="E1016" i="6"/>
  <c r="A1016" i="6"/>
  <c r="E1078" i="6"/>
  <c r="E1077" i="6"/>
  <c r="E1079" i="6"/>
  <c r="K1077" i="6"/>
  <c r="K1080" i="6"/>
  <c r="E1041" i="6"/>
  <c r="C1041" i="6"/>
  <c r="F1097" i="6"/>
  <c r="K1055" i="6"/>
  <c r="B1059" i="6"/>
  <c r="K1059" i="6"/>
  <c r="H1059" i="6"/>
  <c r="I1059" i="6"/>
  <c r="A1044" i="6" a="1"/>
  <c r="A1059" i="6"/>
  <c r="I1061" i="6"/>
  <c r="G1061" i="6"/>
  <c r="K1108" i="6" a="1"/>
  <c r="E1107" i="6" a="1"/>
  <c r="E1105" i="6" a="1"/>
  <c r="K1100" i="6"/>
  <c r="H1044" i="6" a="1"/>
  <c r="D1061" i="6"/>
  <c r="A1061" i="6"/>
  <c r="K1105" i="6" a="1"/>
  <c r="B1061" i="6"/>
  <c r="H1061" i="6"/>
  <c r="J1059" i="6"/>
  <c r="J1061" i="6"/>
  <c r="E1106" i="6" a="1"/>
  <c r="K1061" i="6"/>
  <c r="F1061" i="6"/>
  <c r="F1059" i="6"/>
  <c r="D1059" i="6"/>
  <c r="G1059" i="6"/>
  <c r="L1061" i="6"/>
  <c r="L1059" i="6"/>
  <c r="E1061" i="6"/>
  <c r="C1061" i="6"/>
  <c r="E1059" i="6"/>
  <c r="C1059" i="6"/>
  <c r="E1044" i="6" a="1"/>
  <c r="K1082" i="6"/>
  <c r="H1044" i="6" l="1"/>
  <c r="E1044" i="6"/>
  <c r="A1044" i="6"/>
  <c r="E1106" i="6"/>
  <c r="E1105" i="6"/>
  <c r="E1107" i="6"/>
  <c r="K1105" i="6"/>
  <c r="K1108" i="6"/>
  <c r="C1069" i="6"/>
  <c r="F1125" i="6"/>
  <c r="E1069" i="6"/>
  <c r="K1083" i="6"/>
  <c r="K1089" i="6"/>
  <c r="K1087" i="6"/>
  <c r="L1087" i="6"/>
  <c r="D1089" i="6"/>
  <c r="E1133" i="6" a="1"/>
  <c r="J1089" i="6"/>
  <c r="E1072" i="6" a="1"/>
  <c r="C1089" i="6"/>
  <c r="A1089" i="6"/>
  <c r="I1087" i="6"/>
  <c r="A1087" i="6"/>
  <c r="J1087" i="6"/>
  <c r="H1072" i="6" a="1"/>
  <c r="G1089" i="6"/>
  <c r="E1089" i="6"/>
  <c r="H1087" i="6"/>
  <c r="K1128" i="6"/>
  <c r="A1072" i="6" a="1"/>
  <c r="B1087" i="6"/>
  <c r="L1089" i="6"/>
  <c r="I1089" i="6"/>
  <c r="E1087" i="6"/>
  <c r="K1136" i="6" a="1"/>
  <c r="F1087" i="6"/>
  <c r="B1089" i="6"/>
  <c r="G1087" i="6"/>
  <c r="K1133" i="6" a="1"/>
  <c r="E1134" i="6" a="1"/>
  <c r="D1087" i="6"/>
  <c r="E1135" i="6" a="1"/>
  <c r="C1087" i="6"/>
  <c r="H1089" i="6"/>
  <c r="F1089" i="6"/>
  <c r="K1110" i="6"/>
  <c r="E1134" i="6" l="1"/>
  <c r="E1133" i="6"/>
  <c r="E1135" i="6"/>
  <c r="K1133" i="6"/>
  <c r="K1136" i="6"/>
  <c r="A1072" i="6"/>
  <c r="H1072" i="6"/>
  <c r="E1072" i="6"/>
  <c r="E1097" i="6"/>
  <c r="F1153" i="6"/>
  <c r="C1097" i="6"/>
  <c r="K1111" i="6"/>
  <c r="H1115" i="6"/>
  <c r="E1115" i="6"/>
  <c r="A1115" i="6"/>
  <c r="E1163" i="6" a="1"/>
  <c r="H1117" i="6"/>
  <c r="C1117" i="6"/>
  <c r="J1115" i="6"/>
  <c r="H1100" i="6" a="1"/>
  <c r="E1100" i="6" a="1"/>
  <c r="G1117" i="6"/>
  <c r="D1117" i="6"/>
  <c r="C1115" i="6"/>
  <c r="A1100" i="6" a="1"/>
  <c r="L1117" i="6"/>
  <c r="I1115" i="6"/>
  <c r="L1115" i="6"/>
  <c r="F1117" i="6"/>
  <c r="K1117" i="6"/>
  <c r="K1161" i="6" a="1"/>
  <c r="I1117" i="6"/>
  <c r="G1115" i="6"/>
  <c r="F1115" i="6"/>
  <c r="K1164" i="6" a="1"/>
  <c r="B1117" i="6"/>
  <c r="E1162" i="6" a="1"/>
  <c r="B1115" i="6"/>
  <c r="J1117" i="6"/>
  <c r="A1117" i="6"/>
  <c r="E1117" i="6"/>
  <c r="K1115" i="6"/>
  <c r="K1156" i="6"/>
  <c r="E1161" i="6" a="1"/>
  <c r="D1115" i="6"/>
  <c r="K1138" i="6"/>
  <c r="E1162" i="6" l="1"/>
  <c r="E1161" i="6"/>
  <c r="E1163" i="6"/>
  <c r="K1161" i="6"/>
  <c r="K1164" i="6"/>
  <c r="E1100" i="6"/>
  <c r="A1100" i="6"/>
  <c r="H1100" i="6"/>
  <c r="F1181" i="6"/>
  <c r="C1125" i="6"/>
  <c r="E1125" i="6"/>
  <c r="K1139" i="6"/>
  <c r="H1143" i="6"/>
  <c r="K1143" i="6"/>
  <c r="J1145" i="6"/>
  <c r="K1192" i="6" a="1"/>
  <c r="F1143" i="6"/>
  <c r="E1145" i="6"/>
  <c r="K1189" i="6" a="1"/>
  <c r="K1145" i="6"/>
  <c r="C1143" i="6"/>
  <c r="H1145" i="6"/>
  <c r="D1145" i="6"/>
  <c r="A1128" i="6" a="1"/>
  <c r="C1145" i="6"/>
  <c r="E1191" i="6" a="1"/>
  <c r="A1145" i="6"/>
  <c r="H1128" i="6" a="1"/>
  <c r="B1143" i="6"/>
  <c r="K1184" i="6"/>
  <c r="B1145" i="6"/>
  <c r="I1145" i="6"/>
  <c r="D1143" i="6"/>
  <c r="F1145" i="6"/>
  <c r="E1190" i="6" a="1"/>
  <c r="E1128" i="6" a="1"/>
  <c r="E1189" i="6" a="1"/>
  <c r="J1143" i="6"/>
  <c r="A1143" i="6"/>
  <c r="L1143" i="6"/>
  <c r="G1143" i="6"/>
  <c r="G1145" i="6"/>
  <c r="E1143" i="6"/>
  <c r="L1145" i="6"/>
  <c r="I1143" i="6"/>
  <c r="K1166" i="6"/>
  <c r="A1128" i="6" l="1"/>
  <c r="H1128" i="6"/>
  <c r="E1128" i="6"/>
  <c r="E1189" i="6"/>
  <c r="E1190" i="6"/>
  <c r="E1191" i="6"/>
  <c r="K1189" i="6"/>
  <c r="K1192" i="6"/>
  <c r="C1153" i="6"/>
  <c r="E1153" i="6"/>
  <c r="F1209" i="6"/>
  <c r="K1167" i="6"/>
  <c r="H1171" i="6"/>
  <c r="K1171" i="6"/>
  <c r="E1156" i="6" a="1"/>
  <c r="L1173" i="6"/>
  <c r="D1173" i="6"/>
  <c r="K1217" i="6" a="1"/>
  <c r="E1218" i="6" a="1"/>
  <c r="I1173" i="6"/>
  <c r="H1156" i="6" a="1"/>
  <c r="G1173" i="6"/>
  <c r="J1173" i="6"/>
  <c r="B1173" i="6"/>
  <c r="D1171" i="6"/>
  <c r="K1212" i="6"/>
  <c r="A1156" i="6" a="1"/>
  <c r="C1171" i="6"/>
  <c r="F1171" i="6"/>
  <c r="E1219" i="6" a="1"/>
  <c r="E1217" i="6" a="1"/>
  <c r="A1173" i="6"/>
  <c r="E1173" i="6"/>
  <c r="I1171" i="6"/>
  <c r="K1220" i="6" a="1"/>
  <c r="H1173" i="6"/>
  <c r="C1173" i="6"/>
  <c r="A1171" i="6"/>
  <c r="G1171" i="6"/>
  <c r="J1171" i="6"/>
  <c r="L1171" i="6"/>
  <c r="B1171" i="6"/>
  <c r="E1171" i="6"/>
  <c r="F1173" i="6"/>
  <c r="K1173" i="6"/>
  <c r="K1194" i="6"/>
  <c r="E1218" i="6" l="1"/>
  <c r="E1217" i="6"/>
  <c r="E1219" i="6"/>
  <c r="K1217" i="6"/>
  <c r="K1220" i="6"/>
  <c r="A1156" i="6"/>
  <c r="H1156" i="6"/>
  <c r="E1156" i="6"/>
  <c r="F1237" i="6"/>
  <c r="E1181" i="6"/>
  <c r="C1181" i="6"/>
  <c r="K1195" i="6"/>
  <c r="I1199" i="6"/>
  <c r="E1199" i="6"/>
  <c r="G1201" i="6"/>
  <c r="C1199" i="6"/>
  <c r="A1184" i="6" a="1"/>
  <c r="I1201" i="6"/>
  <c r="K1248" i="6" a="1"/>
  <c r="D1201" i="6"/>
  <c r="J1201" i="6"/>
  <c r="B1199" i="6"/>
  <c r="L1201" i="6"/>
  <c r="H1201" i="6"/>
  <c r="A1199" i="6"/>
  <c r="K1245" i="6" a="1"/>
  <c r="F1199" i="6"/>
  <c r="G1199" i="6"/>
  <c r="H1199" i="6"/>
  <c r="A1201" i="6"/>
  <c r="K1201" i="6"/>
  <c r="E1247" i="6" a="1"/>
  <c r="E1201" i="6"/>
  <c r="E1184" i="6" a="1"/>
  <c r="F1201" i="6"/>
  <c r="E1245" i="6" a="1"/>
  <c r="L1199" i="6"/>
  <c r="D1199" i="6"/>
  <c r="H1184" i="6" a="1"/>
  <c r="C1201" i="6"/>
  <c r="E1246" i="6" a="1"/>
  <c r="J1199" i="6"/>
  <c r="K1240" i="6"/>
  <c r="B1201" i="6"/>
  <c r="K1199" i="6"/>
  <c r="K1222" i="6"/>
  <c r="A1184" i="6" l="1"/>
  <c r="H1184" i="6"/>
  <c r="E1184" i="6"/>
  <c r="E1246" i="6"/>
  <c r="E1245" i="6"/>
  <c r="E1247" i="6"/>
  <c r="K1245" i="6"/>
  <c r="K1248" i="6"/>
  <c r="C1209" i="6"/>
  <c r="E1209" i="6"/>
  <c r="F1265" i="6"/>
  <c r="K1223" i="6"/>
  <c r="K1229" i="6"/>
  <c r="H1229" i="6"/>
  <c r="I1229" i="6"/>
  <c r="C1229" i="6"/>
  <c r="K1227" i="6"/>
  <c r="C1227" i="6"/>
  <c r="K1276" i="6" a="1"/>
  <c r="G1227" i="6"/>
  <c r="J1227" i="6"/>
  <c r="F1229" i="6"/>
  <c r="B1227" i="6"/>
  <c r="A1229" i="6"/>
  <c r="K1273" i="6" a="1"/>
  <c r="A1227" i="6"/>
  <c r="D1227" i="6"/>
  <c r="E1274" i="6" a="1"/>
  <c r="A1212" i="6" a="1"/>
  <c r="E1212" i="6" a="1"/>
  <c r="H1212" i="6" a="1"/>
  <c r="E1229" i="6"/>
  <c r="E1275" i="6" a="1"/>
  <c r="E1227" i="6"/>
  <c r="D1229" i="6"/>
  <c r="F1227" i="6"/>
  <c r="E1273" i="6" a="1"/>
  <c r="L1229" i="6"/>
  <c r="J1229" i="6"/>
  <c r="B1229" i="6"/>
  <c r="H1227" i="6"/>
  <c r="K1268" i="6"/>
  <c r="I1227" i="6"/>
  <c r="G1229" i="6"/>
  <c r="L1227" i="6"/>
  <c r="K1250" i="6"/>
  <c r="H1212" i="6" l="1"/>
  <c r="E1212" i="6"/>
  <c r="A1212" i="6"/>
  <c r="E1274" i="6"/>
  <c r="E1273" i="6"/>
  <c r="E1275" i="6"/>
  <c r="K1273" i="6"/>
  <c r="K1276" i="6"/>
  <c r="C1237" i="6"/>
  <c r="E1237" i="6"/>
  <c r="F1293" i="6"/>
  <c r="K1251" i="6"/>
  <c r="J1257" i="6"/>
  <c r="C1255" i="6"/>
  <c r="D1255" i="6"/>
  <c r="A1257" i="6"/>
  <c r="L1255" i="6"/>
  <c r="F1257" i="6"/>
  <c r="H1240" i="6" a="1"/>
  <c r="K1255" i="6"/>
  <c r="B1257" i="6"/>
  <c r="G1257" i="6"/>
  <c r="K1257" i="6"/>
  <c r="E1301" i="6" a="1"/>
  <c r="D1257" i="6"/>
  <c r="A1240" i="6" a="1"/>
  <c r="I1255" i="6"/>
  <c r="C1257" i="6"/>
  <c r="B1255" i="6"/>
  <c r="H1257" i="6"/>
  <c r="A1255" i="6"/>
  <c r="E1240" i="6" a="1"/>
  <c r="K1304" i="6" a="1"/>
  <c r="E1303" i="6" a="1"/>
  <c r="K1296" i="6"/>
  <c r="G1255" i="6"/>
  <c r="K1301" i="6" a="1"/>
  <c r="F1255" i="6"/>
  <c r="I1257" i="6"/>
  <c r="H1255" i="6"/>
  <c r="E1255" i="6"/>
  <c r="E1257" i="6"/>
  <c r="E1302" i="6" a="1"/>
  <c r="L1257" i="6"/>
  <c r="J1255" i="6"/>
  <c r="K1278" i="6"/>
  <c r="E1302" i="6" l="1"/>
  <c r="E1301" i="6"/>
  <c r="E1303" i="6"/>
  <c r="K1301" i="6"/>
  <c r="K1304" i="6"/>
  <c r="E1240" i="6"/>
  <c r="A1240" i="6"/>
  <c r="H1240" i="6"/>
  <c r="F1321" i="6"/>
  <c r="E1265" i="6"/>
  <c r="C1265" i="6"/>
  <c r="K1279" i="6"/>
  <c r="K1283" i="6"/>
  <c r="E1285" i="6"/>
  <c r="E1283" i="6"/>
  <c r="C1285" i="6"/>
  <c r="A1285" i="6"/>
  <c r="I1285" i="6"/>
  <c r="K1332" i="6" a="1"/>
  <c r="A1283" i="6"/>
  <c r="C1283" i="6"/>
  <c r="B1285" i="6"/>
  <c r="L1285" i="6"/>
  <c r="H1268" i="6" a="1"/>
  <c r="F1285" i="6"/>
  <c r="K1329" i="6" a="1"/>
  <c r="F1283" i="6"/>
  <c r="H1283" i="6"/>
  <c r="B1283" i="6"/>
  <c r="G1283" i="6"/>
  <c r="K1285" i="6"/>
  <c r="L1283" i="6"/>
  <c r="E1331" i="6" a="1"/>
  <c r="G1285" i="6"/>
  <c r="D1283" i="6"/>
  <c r="K1324" i="6"/>
  <c r="J1285" i="6"/>
  <c r="E1268" i="6" a="1"/>
  <c r="E1329" i="6" a="1"/>
  <c r="H1285" i="6"/>
  <c r="E1330" i="6" a="1"/>
  <c r="A1268" i="6" a="1"/>
  <c r="J1283" i="6"/>
  <c r="I1283" i="6"/>
  <c r="D1285" i="6"/>
  <c r="K1306" i="6"/>
  <c r="E1268" i="6" l="1"/>
  <c r="A1268" i="6"/>
  <c r="H1268" i="6"/>
  <c r="E1330" i="6"/>
  <c r="E1329" i="6"/>
  <c r="E1331" i="6"/>
  <c r="K1329" i="6"/>
  <c r="K1332" i="6"/>
  <c r="E1293" i="6"/>
  <c r="C1293" i="6"/>
  <c r="F1349" i="6"/>
  <c r="K1307" i="6"/>
  <c r="I1311" i="6"/>
  <c r="J1313" i="6"/>
  <c r="E1296" i="6" a="1"/>
  <c r="K1360" i="6" a="1"/>
  <c r="G1311" i="6"/>
  <c r="K1352" i="6"/>
  <c r="L1313" i="6"/>
  <c r="H1313" i="6"/>
  <c r="D1313" i="6"/>
  <c r="K1357" i="6" a="1"/>
  <c r="A1311" i="6"/>
  <c r="B1311" i="6"/>
  <c r="I1313" i="6"/>
  <c r="H1296" i="6" a="1"/>
  <c r="K1311" i="6"/>
  <c r="E1359" i="6" a="1"/>
  <c r="E1358" i="6" a="1"/>
  <c r="E1357" i="6" a="1"/>
  <c r="B1313" i="6"/>
  <c r="F1313" i="6"/>
  <c r="A1296" i="6" a="1"/>
  <c r="E1313" i="6"/>
  <c r="H1311" i="6"/>
  <c r="F1311" i="6"/>
  <c r="A1313" i="6"/>
  <c r="D1311" i="6"/>
  <c r="K1313" i="6"/>
  <c r="E1311" i="6"/>
  <c r="C1311" i="6"/>
  <c r="C1313" i="6"/>
  <c r="G1313" i="6"/>
  <c r="L1311" i="6"/>
  <c r="J1311" i="6"/>
  <c r="K1334" i="6"/>
  <c r="E1357" i="6" l="1"/>
  <c r="E1358" i="6"/>
  <c r="E1359" i="6"/>
  <c r="K1357" i="6"/>
  <c r="K1360" i="6"/>
  <c r="A1296" i="6"/>
  <c r="H1296" i="6"/>
  <c r="E1296" i="6"/>
  <c r="F1377" i="6"/>
  <c r="C1321" i="6"/>
  <c r="E1321" i="6"/>
  <c r="K1335" i="6"/>
  <c r="A1339" i="6"/>
  <c r="D1339" i="6"/>
  <c r="E1341" i="6"/>
  <c r="C1339" i="6"/>
  <c r="J1341" i="6"/>
  <c r="K1388" i="6" a="1"/>
  <c r="K1341" i="6"/>
  <c r="J1339" i="6"/>
  <c r="C1341" i="6"/>
  <c r="G1341" i="6"/>
  <c r="H1324" i="6" a="1"/>
  <c r="L1339" i="6"/>
  <c r="K1385" i="6" a="1"/>
  <c r="A1341" i="6"/>
  <c r="F1341" i="6"/>
  <c r="A1324" i="6" a="1"/>
  <c r="F1339" i="6"/>
  <c r="E1387" i="6" a="1"/>
  <c r="H1339" i="6"/>
  <c r="I1341" i="6"/>
  <c r="K1339" i="6"/>
  <c r="I1339" i="6"/>
  <c r="E1385" i="6" a="1"/>
  <c r="D1341" i="6"/>
  <c r="G1339" i="6"/>
  <c r="E1386" i="6" a="1"/>
  <c r="E1339" i="6"/>
  <c r="E1324" i="6" a="1"/>
  <c r="K1380" i="6"/>
  <c r="L1341" i="6"/>
  <c r="B1339" i="6"/>
  <c r="B1341" i="6"/>
  <c r="H1341" i="6"/>
  <c r="K1362" i="6"/>
  <c r="E1324" i="6" l="1"/>
  <c r="H1324" i="6"/>
  <c r="A1324" i="6"/>
  <c r="E1386" i="6"/>
  <c r="E1385" i="6"/>
  <c r="E1387" i="6"/>
  <c r="K1385" i="6"/>
  <c r="K1388" i="6"/>
  <c r="E1349" i="6"/>
  <c r="C1349" i="6"/>
  <c r="F1405" i="6"/>
  <c r="K1363" i="6"/>
  <c r="A1367" i="6"/>
  <c r="A1369" i="6"/>
  <c r="A1352" i="6" a="1"/>
  <c r="K1413" i="6" a="1"/>
  <c r="K1369" i="6"/>
  <c r="D1369" i="6"/>
  <c r="F1367" i="6"/>
  <c r="E1352" i="6" a="1"/>
  <c r="K1416" i="6" a="1"/>
  <c r="I1369" i="6"/>
  <c r="I1367" i="6"/>
  <c r="H1367" i="6"/>
  <c r="E1369" i="6"/>
  <c r="C1367" i="6"/>
  <c r="H1352" i="6" a="1"/>
  <c r="B1369" i="6"/>
  <c r="E1415" i="6" a="1"/>
  <c r="J1369" i="6"/>
  <c r="K1408" i="6"/>
  <c r="G1367" i="6"/>
  <c r="L1369" i="6"/>
  <c r="H1369" i="6"/>
  <c r="E1413" i="6" a="1"/>
  <c r="D1367" i="6"/>
  <c r="L1367" i="6"/>
  <c r="K1367" i="6"/>
  <c r="C1369" i="6"/>
  <c r="E1414" i="6" a="1"/>
  <c r="G1369" i="6"/>
  <c r="F1369" i="6"/>
  <c r="E1367" i="6"/>
  <c r="J1367" i="6"/>
  <c r="B1367" i="6"/>
  <c r="K1390" i="6"/>
  <c r="E1414" i="6" l="1"/>
  <c r="E1413" i="6"/>
  <c r="E1415" i="6"/>
  <c r="K1413" i="6"/>
  <c r="K1416" i="6"/>
  <c r="A1352" i="6"/>
  <c r="H1352" i="6"/>
  <c r="E1352" i="6"/>
  <c r="F1433" i="6"/>
  <c r="C1377" i="6"/>
  <c r="E1377" i="6"/>
  <c r="K1391" i="6"/>
  <c r="E1397" i="6"/>
  <c r="I1395" i="6"/>
  <c r="C1397" i="6"/>
  <c r="C1395" i="6"/>
  <c r="A1380" i="6" a="1"/>
  <c r="H1380" i="6" a="1"/>
  <c r="K1444" i="6" a="1"/>
  <c r="K1397" i="6"/>
  <c r="D1395" i="6"/>
  <c r="F1397" i="6"/>
  <c r="J1397" i="6"/>
  <c r="K1441" i="6" a="1"/>
  <c r="G1395" i="6"/>
  <c r="H1397" i="6"/>
  <c r="J1395" i="6"/>
  <c r="L1397" i="6"/>
  <c r="B1395" i="6"/>
  <c r="D1397" i="6"/>
  <c r="E1443" i="6" a="1"/>
  <c r="A1395" i="6"/>
  <c r="E1395" i="6"/>
  <c r="K1436" i="6"/>
  <c r="E1380" i="6" a="1"/>
  <c r="B1397" i="6"/>
  <c r="E1441" i="6" a="1"/>
  <c r="K1395" i="6"/>
  <c r="E1442" i="6" a="1"/>
  <c r="H1395" i="6"/>
  <c r="G1397" i="6"/>
  <c r="I1397" i="6"/>
  <c r="F1395" i="6"/>
  <c r="L1395" i="6"/>
  <c r="A1397" i="6"/>
  <c r="K1418" i="6"/>
  <c r="H1380" i="6" l="1"/>
  <c r="E1380" i="6"/>
  <c r="A1380" i="6"/>
  <c r="E1442" i="6"/>
  <c r="E1441" i="6"/>
  <c r="E1443" i="6"/>
  <c r="K1441" i="6"/>
  <c r="K1444" i="6"/>
  <c r="C1405" i="6"/>
  <c r="E1405" i="6"/>
  <c r="F1461" i="6"/>
  <c r="K1419" i="6"/>
  <c r="I1425" i="6"/>
  <c r="H1423" i="6"/>
  <c r="D1425" i="6"/>
  <c r="L1425" i="6"/>
  <c r="E1469" i="6" a="1"/>
  <c r="F1425" i="6"/>
  <c r="A1408" i="6" a="1"/>
  <c r="C1423" i="6"/>
  <c r="G1425" i="6"/>
  <c r="K1472" i="6" a="1"/>
  <c r="J1425" i="6"/>
  <c r="K1464" i="6"/>
  <c r="H1408" i="6" a="1"/>
  <c r="B1425" i="6"/>
  <c r="I1423" i="6"/>
  <c r="E1423" i="6"/>
  <c r="F1423" i="6"/>
  <c r="A1425" i="6"/>
  <c r="E1408" i="6" a="1"/>
  <c r="K1423" i="6"/>
  <c r="H1425" i="6"/>
  <c r="K1469" i="6" a="1"/>
  <c r="E1471" i="6" a="1"/>
  <c r="A1423" i="6"/>
  <c r="B1423" i="6"/>
  <c r="E1470" i="6" a="1"/>
  <c r="D1423" i="6"/>
  <c r="K1425" i="6"/>
  <c r="E1425" i="6"/>
  <c r="L1423" i="6"/>
  <c r="J1423" i="6"/>
  <c r="G1423" i="6"/>
  <c r="C1425" i="6"/>
  <c r="K1446" i="6"/>
  <c r="E1469" i="6" l="1"/>
  <c r="E1470" i="6"/>
  <c r="E1471" i="6"/>
  <c r="K1469" i="6"/>
  <c r="K1472" i="6"/>
  <c r="E1408" i="6"/>
  <c r="H1408" i="6"/>
  <c r="A1408" i="6"/>
  <c r="F1489" i="6"/>
  <c r="E1433" i="6"/>
  <c r="C1433" i="6"/>
  <c r="K1447" i="6"/>
  <c r="A1451" i="6"/>
  <c r="B1453" i="6"/>
  <c r="C1451" i="6"/>
  <c r="L1453" i="6"/>
  <c r="A1453" i="6"/>
  <c r="J1453" i="6"/>
  <c r="K1500" i="6" a="1"/>
  <c r="I1451" i="6"/>
  <c r="J1451" i="6"/>
  <c r="E1453" i="6"/>
  <c r="K1451" i="6"/>
  <c r="B1451" i="6"/>
  <c r="K1497" i="6" a="1"/>
  <c r="L1451" i="6"/>
  <c r="E1451" i="6"/>
  <c r="F1453" i="6"/>
  <c r="K1492" i="6"/>
  <c r="E1499" i="6" a="1"/>
  <c r="C1453" i="6"/>
  <c r="D1451" i="6"/>
  <c r="A1436" i="6" a="1"/>
  <c r="H1453" i="6"/>
  <c r="E1498" i="6" a="1"/>
  <c r="K1453" i="6"/>
  <c r="D1453" i="6"/>
  <c r="E1497" i="6" a="1"/>
  <c r="G1451" i="6"/>
  <c r="G1453" i="6"/>
  <c r="F1451" i="6"/>
  <c r="E1436" i="6" a="1"/>
  <c r="H1451" i="6"/>
  <c r="I1453" i="6"/>
  <c r="H1436" i="6" a="1"/>
  <c r="K1474" i="6"/>
  <c r="E1436" i="6" l="1"/>
  <c r="H1436" i="6"/>
  <c r="A1436" i="6"/>
  <c r="E1497" i="6"/>
  <c r="E1498" i="6"/>
  <c r="E1499" i="6"/>
  <c r="K1497" i="6"/>
  <c r="K1500" i="6"/>
  <c r="C1461" i="6"/>
  <c r="E1461" i="6"/>
  <c r="F1517" i="6"/>
  <c r="K1475" i="6"/>
  <c r="F1481" i="6"/>
  <c r="K1479" i="6"/>
  <c r="K1528" i="6" a="1"/>
  <c r="A1479" i="6"/>
  <c r="E1526" i="6" a="1"/>
  <c r="L1479" i="6"/>
  <c r="E1464" i="6" a="1"/>
  <c r="E1479" i="6"/>
  <c r="A1481" i="6"/>
  <c r="B1481" i="6"/>
  <c r="L1481" i="6"/>
  <c r="E1481" i="6"/>
  <c r="D1479" i="6"/>
  <c r="H1464" i="6" a="1"/>
  <c r="G1479" i="6"/>
  <c r="H1479" i="6"/>
  <c r="B1479" i="6"/>
  <c r="K1525" i="6" a="1"/>
  <c r="K1481" i="6"/>
  <c r="K1520" i="6"/>
  <c r="A1464" i="6" a="1"/>
  <c r="C1479" i="6"/>
  <c r="H1481" i="6"/>
  <c r="I1479" i="6"/>
  <c r="I1481" i="6"/>
  <c r="E1525" i="6" a="1"/>
  <c r="J1479" i="6"/>
  <c r="J1481" i="6"/>
  <c r="G1481" i="6"/>
  <c r="E1527" i="6" a="1"/>
  <c r="C1481" i="6"/>
  <c r="F1479" i="6"/>
  <c r="D1481" i="6"/>
  <c r="K1502" i="6"/>
  <c r="E1526" i="6" l="1"/>
  <c r="E1525" i="6"/>
  <c r="E1527" i="6"/>
  <c r="K1525" i="6"/>
  <c r="K1528" i="6"/>
  <c r="A1464" i="6"/>
  <c r="H1464" i="6"/>
  <c r="E1464" i="6"/>
  <c r="F1545" i="6"/>
  <c r="E1489" i="6"/>
  <c r="C1489" i="6"/>
  <c r="K1503" i="6"/>
  <c r="A1507" i="6"/>
  <c r="G1509" i="6"/>
  <c r="E1509" i="6"/>
  <c r="G1507" i="6"/>
  <c r="K1548" i="6"/>
  <c r="K1509" i="6"/>
  <c r="D1509" i="6"/>
  <c r="A1492" i="6" a="1"/>
  <c r="K1507" i="6"/>
  <c r="E1555" i="6" a="1"/>
  <c r="L1507" i="6"/>
  <c r="H1507" i="6"/>
  <c r="J1509" i="6"/>
  <c r="B1507" i="6"/>
  <c r="E1492" i="6" a="1"/>
  <c r="K1556" i="6" a="1"/>
  <c r="F1509" i="6"/>
  <c r="I1509" i="6"/>
  <c r="F1507" i="6"/>
  <c r="H1492" i="6" a="1"/>
  <c r="K1553" i="6" a="1"/>
  <c r="D1507" i="6"/>
  <c r="E1507" i="6"/>
  <c r="L1509" i="6"/>
  <c r="C1507" i="6"/>
  <c r="I1507" i="6"/>
  <c r="E1553" i="6" a="1"/>
  <c r="A1509" i="6"/>
  <c r="C1509" i="6"/>
  <c r="J1507" i="6"/>
  <c r="B1509" i="6"/>
  <c r="H1509" i="6"/>
  <c r="E1554" i="6" a="1"/>
  <c r="K1530" i="6"/>
  <c r="E1554" i="6" l="1"/>
  <c r="E1553" i="6"/>
  <c r="E1555" i="6"/>
  <c r="K1553" i="6"/>
  <c r="K1556" i="6"/>
  <c r="H1492" i="6"/>
  <c r="E1492" i="6"/>
  <c r="A1492" i="6"/>
  <c r="F1573" i="6"/>
  <c r="C1517" i="6"/>
  <c r="E1517" i="6"/>
  <c r="K1531" i="6"/>
  <c r="E1537" i="6"/>
  <c r="I1535" i="6"/>
  <c r="L1535" i="6"/>
  <c r="E1535" i="6"/>
  <c r="L1537" i="6"/>
  <c r="B1537" i="6"/>
  <c r="K1584" i="6" a="1"/>
  <c r="G1535" i="6"/>
  <c r="J1535" i="6"/>
  <c r="A1537" i="6"/>
  <c r="K1576" i="6"/>
  <c r="J1537" i="6"/>
  <c r="K1581" i="6" a="1"/>
  <c r="D1537" i="6"/>
  <c r="F1535" i="6"/>
  <c r="C1535" i="6"/>
  <c r="G1537" i="6"/>
  <c r="E1520" i="6" a="1"/>
  <c r="I1537" i="6"/>
  <c r="E1583" i="6" a="1"/>
  <c r="F1537" i="6"/>
  <c r="H1535" i="6"/>
  <c r="H1537" i="6"/>
  <c r="B1535" i="6"/>
  <c r="E1582" i="6" a="1"/>
  <c r="A1520" i="6" a="1"/>
  <c r="H1520" i="6" a="1"/>
  <c r="E1581" i="6" a="1"/>
  <c r="A1535" i="6"/>
  <c r="C1537" i="6"/>
  <c r="K1537" i="6"/>
  <c r="K1535" i="6"/>
  <c r="D1535" i="6"/>
  <c r="K1558" i="6"/>
  <c r="H1520" i="6" l="1"/>
  <c r="E1520" i="6"/>
  <c r="A1520" i="6"/>
  <c r="E1581" i="6"/>
  <c r="E1582" i="6"/>
  <c r="E1583" i="6"/>
  <c r="K1581" i="6"/>
  <c r="K1584" i="6"/>
  <c r="C1545" i="6"/>
  <c r="E1545" i="6"/>
  <c r="F1601" i="6"/>
  <c r="K1559" i="6"/>
  <c r="A1548" i="6" a="1"/>
  <c r="K1565" i="6"/>
  <c r="F1565" i="6"/>
  <c r="H1563" i="6"/>
  <c r="B1565" i="6"/>
  <c r="J1565" i="6"/>
  <c r="H1548" i="6" a="1"/>
  <c r="I1565" i="6"/>
  <c r="A1565" i="6"/>
  <c r="C1565" i="6"/>
  <c r="E1565" i="6"/>
  <c r="L1565" i="6"/>
  <c r="E1548" i="6" a="1"/>
  <c r="C1563" i="6"/>
  <c r="L1563" i="6"/>
  <c r="B1563" i="6"/>
  <c r="E1563" i="6"/>
  <c r="K1612" i="6" a="1"/>
  <c r="G1563" i="6"/>
  <c r="K1563" i="6"/>
  <c r="K1609" i="6" a="1"/>
  <c r="D1565" i="6"/>
  <c r="I1563" i="6"/>
  <c r="J1563" i="6"/>
  <c r="A1563" i="6"/>
  <c r="E1611" i="6" a="1"/>
  <c r="D1563" i="6"/>
  <c r="H1565" i="6"/>
  <c r="F1563" i="6"/>
  <c r="E1610" i="6" a="1"/>
  <c r="G1565" i="6"/>
  <c r="E1609" i="6" a="1"/>
  <c r="K1604" i="6"/>
  <c r="K1586" i="6"/>
  <c r="E1609" i="6" l="1"/>
  <c r="E1610" i="6"/>
  <c r="E1611" i="6"/>
  <c r="K1609" i="6"/>
  <c r="K1612" i="6"/>
  <c r="E1548" i="6"/>
  <c r="H1548" i="6"/>
  <c r="A1548" i="6"/>
  <c r="E1573" i="6"/>
  <c r="K1587" i="6"/>
  <c r="F1629" i="6"/>
  <c r="C1573" i="6"/>
  <c r="F1593" i="6"/>
  <c r="D1593" i="6"/>
  <c r="J1591" i="6"/>
  <c r="G1593" i="6"/>
  <c r="A1591" i="6"/>
  <c r="K1640" i="6" a="1"/>
  <c r="B1593" i="6"/>
  <c r="B1591" i="6"/>
  <c r="G1591" i="6"/>
  <c r="K1637" i="6" a="1"/>
  <c r="E1576" i="6" a="1"/>
  <c r="H1591" i="6"/>
  <c r="A1593" i="6"/>
  <c r="E1639" i="6" a="1"/>
  <c r="H1576" i="6" a="1"/>
  <c r="E1591" i="6"/>
  <c r="E1593" i="6"/>
  <c r="H1593" i="6"/>
  <c r="K1632" i="6"/>
  <c r="C1593" i="6"/>
  <c r="F1591" i="6"/>
  <c r="J1593" i="6"/>
  <c r="E1637" i="6" a="1"/>
  <c r="K1591" i="6"/>
  <c r="C1591" i="6"/>
  <c r="K1593" i="6"/>
  <c r="I1593" i="6"/>
  <c r="E1638" i="6" a="1"/>
  <c r="A1576" i="6" a="1"/>
  <c r="L1591" i="6"/>
  <c r="D1591" i="6"/>
  <c r="L1593" i="6"/>
  <c r="I1591" i="6"/>
  <c r="K1614" i="6"/>
  <c r="E1576" i="6" l="1"/>
  <c r="H1576" i="6"/>
  <c r="A1576" i="6"/>
  <c r="E1638" i="6"/>
  <c r="E1637" i="6"/>
  <c r="E1639" i="6"/>
  <c r="K1637" i="6"/>
  <c r="K1640" i="6"/>
  <c r="C1601" i="6"/>
  <c r="F1657" i="6"/>
  <c r="E1601" i="6"/>
  <c r="K1615" i="6"/>
  <c r="G1619" i="6"/>
  <c r="E1621" i="6"/>
  <c r="L1619" i="6"/>
  <c r="B1621" i="6"/>
  <c r="I1619" i="6"/>
  <c r="K1619" i="6"/>
  <c r="H1604" i="6" a="1"/>
  <c r="A1619" i="6"/>
  <c r="F1619" i="6"/>
  <c r="H1621" i="6"/>
  <c r="K1660" i="6"/>
  <c r="A1604" i="6" a="1"/>
  <c r="C1621" i="6"/>
  <c r="G1621" i="6"/>
  <c r="H1619" i="6"/>
  <c r="E1604" i="6" a="1"/>
  <c r="J1621" i="6"/>
  <c r="L1621" i="6"/>
  <c r="K1668" i="6" a="1"/>
  <c r="I1621" i="6"/>
  <c r="K1621" i="6"/>
  <c r="K1665" i="6" a="1"/>
  <c r="J1619" i="6"/>
  <c r="D1621" i="6"/>
  <c r="E1619" i="6"/>
  <c r="E1667" i="6" a="1"/>
  <c r="D1619" i="6"/>
  <c r="C1619" i="6"/>
  <c r="B1619" i="6"/>
  <c r="E1666" i="6" a="1"/>
  <c r="A1621" i="6"/>
  <c r="E1665" i="6" a="1"/>
  <c r="F1621" i="6"/>
  <c r="K1642" i="6"/>
  <c r="E1665" i="6" l="1"/>
  <c r="E1666" i="6"/>
  <c r="E1667" i="6"/>
  <c r="K1665" i="6"/>
  <c r="K1668" i="6"/>
  <c r="E1604" i="6"/>
  <c r="A1604" i="6"/>
  <c r="H1604" i="6"/>
  <c r="E1629" i="6"/>
  <c r="F1685" i="6"/>
  <c r="C1629" i="6"/>
  <c r="K1643" i="6"/>
  <c r="F1649" i="6"/>
  <c r="B1647" i="6"/>
  <c r="K1696" i="6" a="1"/>
  <c r="E1695" i="6" a="1"/>
  <c r="F1647" i="6"/>
  <c r="K1649" i="6"/>
  <c r="G1647" i="6"/>
  <c r="E1693" i="6" a="1"/>
  <c r="A1649" i="6"/>
  <c r="I1649" i="6"/>
  <c r="L1647" i="6"/>
  <c r="K1693" i="6" a="1"/>
  <c r="A1632" i="6" a="1"/>
  <c r="H1647" i="6"/>
  <c r="L1649" i="6"/>
  <c r="C1649" i="6"/>
  <c r="J1647" i="6"/>
  <c r="J1649" i="6"/>
  <c r="E1649" i="6"/>
  <c r="K1688" i="6"/>
  <c r="G1649" i="6"/>
  <c r="D1649" i="6"/>
  <c r="D1647" i="6"/>
  <c r="E1694" i="6" a="1"/>
  <c r="E1632" i="6" a="1"/>
  <c r="H1632" i="6" a="1"/>
  <c r="E1647" i="6"/>
  <c r="A1647" i="6"/>
  <c r="K1647" i="6"/>
  <c r="B1649" i="6"/>
  <c r="H1649" i="6"/>
  <c r="I1647" i="6"/>
  <c r="C1647" i="6"/>
  <c r="K1670" i="6"/>
  <c r="H1632" i="6" l="1"/>
  <c r="A1632" i="6"/>
  <c r="E1632" i="6"/>
  <c r="E1693" i="6"/>
  <c r="E1694" i="6"/>
  <c r="E1695" i="6"/>
  <c r="K1693" i="6"/>
  <c r="K1696" i="6"/>
  <c r="C1657" i="6"/>
  <c r="F1713" i="6"/>
  <c r="E1657" i="6"/>
  <c r="K1671" i="6"/>
  <c r="D1675" i="6"/>
  <c r="F1677" i="6"/>
  <c r="I1675" i="6"/>
  <c r="E1675" i="6"/>
  <c r="F1675" i="6"/>
  <c r="G1677" i="6"/>
  <c r="E1660" i="6" a="1"/>
  <c r="L1675" i="6"/>
  <c r="G1675" i="6"/>
  <c r="H1660" i="6" a="1"/>
  <c r="C1677" i="6"/>
  <c r="A1675" i="6"/>
  <c r="J1675" i="6"/>
  <c r="E1722" i="6" a="1"/>
  <c r="K1716" i="6"/>
  <c r="A1660" i="6" a="1"/>
  <c r="H1677" i="6"/>
  <c r="A1677" i="6"/>
  <c r="K1724" i="6" a="1"/>
  <c r="E1723" i="6" a="1"/>
  <c r="E1677" i="6"/>
  <c r="K1677" i="6"/>
  <c r="D1677" i="6"/>
  <c r="B1675" i="6"/>
  <c r="J1677" i="6"/>
  <c r="K1721" i="6" a="1"/>
  <c r="K1675" i="6"/>
  <c r="I1677" i="6"/>
  <c r="E1721" i="6" a="1"/>
  <c r="L1677" i="6"/>
  <c r="C1675" i="6"/>
  <c r="H1675" i="6"/>
  <c r="B1677" i="6"/>
  <c r="K1698" i="6"/>
  <c r="E1721" i="6" l="1"/>
  <c r="E1722" i="6"/>
  <c r="E1723" i="6"/>
  <c r="K1721" i="6"/>
  <c r="K1724" i="6"/>
  <c r="A1660" i="6"/>
  <c r="H1660" i="6"/>
  <c r="E1660" i="6"/>
  <c r="F1741" i="6"/>
  <c r="E1685" i="6"/>
  <c r="C1685" i="6"/>
  <c r="K1699" i="6"/>
  <c r="L1705" i="6"/>
  <c r="B1705" i="6"/>
  <c r="I1703" i="6"/>
  <c r="C1705" i="6"/>
  <c r="K1752" i="6" a="1"/>
  <c r="K1705" i="6"/>
  <c r="G1705" i="6"/>
  <c r="G1703" i="6"/>
  <c r="D1705" i="6"/>
  <c r="F1703" i="6"/>
  <c r="K1749" i="6" a="1"/>
  <c r="J1703" i="6"/>
  <c r="A1703" i="6"/>
  <c r="B1703" i="6"/>
  <c r="D1703" i="6"/>
  <c r="E1703" i="6"/>
  <c r="H1703" i="6"/>
  <c r="E1751" i="6" a="1"/>
  <c r="E1705" i="6"/>
  <c r="C1703" i="6"/>
  <c r="L1703" i="6"/>
  <c r="H1705" i="6"/>
  <c r="F1705" i="6"/>
  <c r="E1750" i="6" a="1"/>
  <c r="K1744" i="6"/>
  <c r="J1705" i="6"/>
  <c r="E1749" i="6" a="1"/>
  <c r="K1703" i="6"/>
  <c r="E1688" i="6" a="1"/>
  <c r="I1705" i="6"/>
  <c r="A1688" i="6" a="1"/>
  <c r="A1705" i="6"/>
  <c r="H1688" i="6" a="1"/>
  <c r="K1726" i="6"/>
  <c r="H1688" i="6" l="1"/>
  <c r="E1688" i="6"/>
  <c r="A1688" i="6"/>
  <c r="E1749" i="6"/>
  <c r="E1750" i="6"/>
  <c r="E1751" i="6"/>
  <c r="K1749" i="6"/>
  <c r="K1752" i="6"/>
  <c r="E1713" i="6"/>
  <c r="C1713" i="6"/>
  <c r="F1769" i="6"/>
  <c r="K1727" i="6"/>
  <c r="G1731" i="6"/>
  <c r="H1733" i="6"/>
  <c r="A1716" i="6" a="1"/>
  <c r="K1780" i="6" a="1"/>
  <c r="E1779" i="6" a="1"/>
  <c r="E1778" i="6" a="1"/>
  <c r="A1733" i="6"/>
  <c r="L1733" i="6"/>
  <c r="F1733" i="6"/>
  <c r="K1777" i="6" a="1"/>
  <c r="E1777" i="6" a="1"/>
  <c r="E1733" i="6"/>
  <c r="K1733" i="6"/>
  <c r="A1731" i="6"/>
  <c r="E1716" i="6" a="1"/>
  <c r="H1731" i="6"/>
  <c r="C1731" i="6"/>
  <c r="L1731" i="6"/>
  <c r="J1733" i="6"/>
  <c r="I1731" i="6"/>
  <c r="H1716" i="6" a="1"/>
  <c r="F1731" i="6"/>
  <c r="K1731" i="6"/>
  <c r="I1733" i="6"/>
  <c r="G1733" i="6"/>
  <c r="E1731" i="6"/>
  <c r="B1733" i="6"/>
  <c r="C1733" i="6"/>
  <c r="J1731" i="6"/>
  <c r="K1772" i="6"/>
  <c r="D1733" i="6"/>
  <c r="D1731" i="6"/>
  <c r="B1731" i="6"/>
  <c r="K1754" i="6"/>
  <c r="E1778" i="6" l="1"/>
  <c r="E1777" i="6"/>
  <c r="E1779" i="6"/>
  <c r="K1777" i="6"/>
  <c r="K1780" i="6"/>
  <c r="H1716" i="6"/>
  <c r="E1716" i="6"/>
  <c r="A1716" i="6"/>
  <c r="C1741" i="6"/>
  <c r="E1741" i="6"/>
  <c r="K1755" i="6"/>
  <c r="A1744" i="6" a="1"/>
  <c r="K1759" i="6"/>
  <c r="H1761" i="6"/>
  <c r="F1759" i="6"/>
  <c r="H1759" i="6"/>
  <c r="L1761" i="6"/>
  <c r="H1744" i="6" a="1"/>
  <c r="E1761" i="6"/>
  <c r="I1761" i="6"/>
  <c r="J1761" i="6"/>
  <c r="E1744" i="6" a="1"/>
  <c r="A1761" i="6"/>
  <c r="J1759" i="6"/>
  <c r="B1759" i="6"/>
  <c r="L1759" i="6"/>
  <c r="I1759" i="6"/>
  <c r="E1759" i="6"/>
  <c r="C1759" i="6"/>
  <c r="A1759" i="6"/>
  <c r="K1782" i="6"/>
  <c r="G1761" i="6"/>
  <c r="G1759" i="6"/>
  <c r="F1761" i="6"/>
  <c r="D1759" i="6"/>
  <c r="C1761" i="6"/>
  <c r="D1761" i="6"/>
  <c r="K1761" i="6"/>
  <c r="B1761" i="6"/>
  <c r="E1744" i="6" l="1"/>
  <c r="H1744" i="6"/>
  <c r="A1744" i="6"/>
  <c r="E1769" i="6"/>
  <c r="C1769" i="6"/>
  <c r="K1783" i="6"/>
  <c r="F1789" i="6"/>
  <c r="I1789" i="6"/>
  <c r="D1787" i="6"/>
  <c r="E1789" i="6"/>
  <c r="A1787" i="6"/>
  <c r="C1787" i="6"/>
  <c r="L1789" i="6"/>
  <c r="J1789" i="6"/>
  <c r="F1787" i="6"/>
  <c r="B1787" i="6"/>
  <c r="D1789" i="6"/>
  <c r="B1789" i="6"/>
  <c r="L1787" i="6"/>
  <c r="K1789" i="6"/>
  <c r="I1787" i="6"/>
  <c r="H1789" i="6"/>
  <c r="G1789" i="6"/>
  <c r="K1787" i="6"/>
  <c r="A1772" i="6" a="1"/>
  <c r="E1787" i="6"/>
  <c r="H1787" i="6"/>
  <c r="E1772" i="6" a="1"/>
  <c r="A1789" i="6"/>
  <c r="H1772" i="6" a="1"/>
  <c r="G1787" i="6"/>
  <c r="J1787" i="6"/>
  <c r="C1789" i="6"/>
  <c r="E1772" i="6" l="1"/>
  <c r="A1772" i="6"/>
  <c r="H177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tc={E62335F9-4692-4F25-A13F-46F7EB02BF1A}</author>
  </authors>
  <commentList>
    <comment ref="J1" authorId="0" shapeId="0" xr:uid="{E62335F9-4692-4F25-A13F-46F7EB02BF1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Enter the Billing Month Column Letter here. Do not edit anything else in this page.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<sst xmlns="http://schemas.openxmlformats.org/spreadsheetml/2006/main" count="248" uniqueCount="231">
  <si>
    <t>Header</t>
  </si>
  <si>
    <t>VILLA AURORA TOWNHOMES HOMEOWNERS ASSOCIATION</t>
  </si>
  <si>
    <t>Address</t>
  </si>
  <si>
    <t>Aurora Blvd., Loyola Heights, Quezon City</t>
  </si>
  <si>
    <t>Message_UR1</t>
  </si>
  <si>
    <t>Please bring your water bill when paying</t>
  </si>
  <si>
    <t>Message_UR2</t>
  </si>
  <si>
    <t>For inquiries pls. contact the water committee</t>
  </si>
  <si>
    <t>Water Committee 1</t>
  </si>
  <si>
    <t>Jesus Lim at B3 L17</t>
  </si>
  <si>
    <t>Water Committee 2</t>
  </si>
  <si>
    <t>Nida Monasteryo at B1 L12</t>
  </si>
  <si>
    <t>Water Committee 3</t>
  </si>
  <si>
    <t>Water Committee 4</t>
  </si>
  <si>
    <t>Reminder</t>
  </si>
  <si>
    <t>To avoid disconnection, please pay your bills on time.</t>
  </si>
  <si>
    <t>MISCELLANEOUS</t>
  </si>
  <si>
    <t>MONTHLY DUE</t>
  </si>
  <si>
    <t>INSTRUCTIONS</t>
  </si>
  <si>
    <t>File is created as an improvement to the previous implementation of water bill statement generation for VATH, Quezon City residential community.</t>
  </si>
  <si>
    <t>Only a single file needs to be maintained. No need to create a copy every month.</t>
  </si>
  <si>
    <t>Update Homeowner's Record on "Homeowners Record" sheet only.</t>
  </si>
  <si>
    <t>Please use A4 paper when printing Billing Statements</t>
  </si>
  <si>
    <t>Monthly To dos:</t>
  </si>
  <si>
    <t>1. Enter the necessary information in Monthly Reading Sheet.</t>
  </si>
  <si>
    <t>2. Do not modify anything in RED in the Monthly Reading Sheet.</t>
  </si>
  <si>
    <t>3. Enter the meter readings in the corresponding column in Monthly Reading Sheet</t>
  </si>
  <si>
    <t>4. Take note of the column letter heading for the Month in Monthly Reading. (example: "D" for Sept 2020)</t>
  </si>
  <si>
    <t>5. Indicate the billing month column letter heading in cell J1 in Generate Monthly Report.</t>
  </si>
  <si>
    <t>For record keeping, it's probably a good idea to print a generated Monthly Report every billing period</t>
  </si>
  <si>
    <t xml:space="preserve">6. Update Unpaid Records Sheet by deleting entries for paid months. </t>
  </si>
  <si>
    <t>7. After 1-6, the Billing Statements should be updated and ready for printing now.</t>
  </si>
  <si>
    <t>Printing Billing Statements instruction:</t>
  </si>
  <si>
    <t>1. Set Print Settings to print "Active Sheet"/ "Portrait" / A4 / Fit All Columns on One Page</t>
  </si>
  <si>
    <t>Signature</t>
  </si>
  <si>
    <t>REVISED OCTOBER 2020. THIS IS SYSTEM GENERATED</t>
  </si>
  <si>
    <t>SEQ NO.</t>
  </si>
  <si>
    <t>OWNER/TENANT NAME</t>
  </si>
  <si>
    <t>ADDRESS</t>
  </si>
  <si>
    <t>METER NO.</t>
  </si>
  <si>
    <t>ACTIVE</t>
  </si>
  <si>
    <t>MISC</t>
  </si>
  <si>
    <t>DUES</t>
  </si>
  <si>
    <t>UNPAID</t>
  </si>
  <si>
    <t>VIRGINIA AUSTRIA</t>
  </si>
  <si>
    <t>BLK 1 LOT 1</t>
  </si>
  <si>
    <t>GARY SALCEDO</t>
  </si>
  <si>
    <t>BLK 1 LOT 2</t>
  </si>
  <si>
    <t>ESTER NAVARRO</t>
  </si>
  <si>
    <t>BLK 1 LOT 3</t>
  </si>
  <si>
    <t>BETTY ARCEO</t>
  </si>
  <si>
    <t>BLK 1 LOT 4</t>
  </si>
  <si>
    <t>BELEN SEPILLO</t>
  </si>
  <si>
    <t>BLK 1 LOT 5</t>
  </si>
  <si>
    <t>VANGIE AVILA</t>
  </si>
  <si>
    <t>BLK 1 LOT 6</t>
  </si>
  <si>
    <t>AGNES TECSON</t>
  </si>
  <si>
    <t>BLK 1 LOT 7</t>
  </si>
  <si>
    <t>MARY GRACE DIAGONO</t>
  </si>
  <si>
    <t>BLK 1 LOT 8</t>
  </si>
  <si>
    <t>RYAN GAMBOA</t>
  </si>
  <si>
    <t>BLK 1 LOT 9</t>
  </si>
  <si>
    <t>-</t>
  </si>
  <si>
    <t>ROCHELLE MONTEMAYOR</t>
  </si>
  <si>
    <t>BLK 1 LOT 10</t>
  </si>
  <si>
    <t>EDGARDO SILANG</t>
  </si>
  <si>
    <t>BLK 1 LOT 11</t>
  </si>
  <si>
    <t>C2007-07-09919</t>
  </si>
  <si>
    <t>ATTY. OVIEDO</t>
  </si>
  <si>
    <t>BLK 1 LOT 12</t>
  </si>
  <si>
    <t>PJ SALAS</t>
  </si>
  <si>
    <t>BLK 1 LOT 13</t>
  </si>
  <si>
    <t>JUN PAGADOR</t>
  </si>
  <si>
    <t>BLK 1 LOT 14</t>
  </si>
  <si>
    <t>JUN LAZARO</t>
  </si>
  <si>
    <t>BLK 1 LOT 15</t>
  </si>
  <si>
    <t>EDWIN ROMANO</t>
  </si>
  <si>
    <t>BLK 1 LOT 16</t>
  </si>
  <si>
    <t>LUISITA ELLO</t>
  </si>
  <si>
    <t>BLK 1 LOT 17</t>
  </si>
  <si>
    <t>CHERRY MALLAPRE</t>
  </si>
  <si>
    <t>BLK 1 LOT 18</t>
  </si>
  <si>
    <t>C/O BANCO FILIPINO</t>
  </si>
  <si>
    <t>BLK 1 LOT 19</t>
  </si>
  <si>
    <t>ANTHONY MOLANO</t>
  </si>
  <si>
    <t>BLK 1 LOT 20</t>
  </si>
  <si>
    <t>BLK 1 LOT 21</t>
  </si>
  <si>
    <t>ERICK CARIAGA</t>
  </si>
  <si>
    <t>BLK 1 LOT 22</t>
  </si>
  <si>
    <t>SALVADOR SORDO</t>
  </si>
  <si>
    <t>BLK 1 LOT 23</t>
  </si>
  <si>
    <t>C/O ROGER DE MESA</t>
  </si>
  <si>
    <t>BLK 1 LOT 24</t>
  </si>
  <si>
    <t>MANUEL JOSE OYSON III</t>
  </si>
  <si>
    <t>BLK 1 LOT 25</t>
  </si>
  <si>
    <t>NILO ADRIAS</t>
  </si>
  <si>
    <t>BLK 1 LOT 26</t>
  </si>
  <si>
    <t>CARLITO LIAMSON</t>
  </si>
  <si>
    <t>BLK 1 LOT 27</t>
  </si>
  <si>
    <t>POLLY DURAN</t>
  </si>
  <si>
    <t>BLK 1 LOT 28</t>
  </si>
  <si>
    <t>BETH CARILLO</t>
  </si>
  <si>
    <t>BLK 1 LOT 29</t>
  </si>
  <si>
    <t>MAGDALENA VILLASIS</t>
  </si>
  <si>
    <t>BLK 1 LOT 30</t>
  </si>
  <si>
    <t>RUE CELEBRE</t>
  </si>
  <si>
    <t>BLK 1 LOT 31</t>
  </si>
  <si>
    <t>VICKY CRUZ</t>
  </si>
  <si>
    <t>BLK 2 LOT 1</t>
  </si>
  <si>
    <t>BLK 2 LOT 2</t>
  </si>
  <si>
    <t>JESAMIN CONCEPTION</t>
  </si>
  <si>
    <t>BLK 2 LOT 3</t>
  </si>
  <si>
    <t>ALFA GALLARDO</t>
  </si>
  <si>
    <t>BLK 2 LOT 4</t>
  </si>
  <si>
    <t>ADORACION HILDENBRAND</t>
  </si>
  <si>
    <t>BLK 2 LOT 5</t>
  </si>
  <si>
    <t>ALBERT CORREA</t>
  </si>
  <si>
    <t>BLK 2 LOT 6</t>
  </si>
  <si>
    <t>DAN BAUSA</t>
  </si>
  <si>
    <t>BLK 2 LOT 7</t>
  </si>
  <si>
    <t>ELMER/JOVELYN SORIANO</t>
  </si>
  <si>
    <t>BLK 2 LOT 8</t>
  </si>
  <si>
    <t>ESTRELITA PAULINO</t>
  </si>
  <si>
    <t>BLK 2 LOT 9</t>
  </si>
  <si>
    <t>JUN ESPINO</t>
  </si>
  <si>
    <t>BLK 2 LOT 10</t>
  </si>
  <si>
    <t>COL. GUALBERTO GRUSPE</t>
  </si>
  <si>
    <t>BLK 2 LOT 11</t>
  </si>
  <si>
    <t>BOY EVANGELISTA</t>
  </si>
  <si>
    <t>BLK 2 LOT 12</t>
  </si>
  <si>
    <t>DRA. PUA</t>
  </si>
  <si>
    <t>BLK 2 LOT 13</t>
  </si>
  <si>
    <t>JOBEL AGNI</t>
  </si>
  <si>
    <t>BLK 2 LOT 14</t>
  </si>
  <si>
    <t>ATTY. DANILO CARIAGA</t>
  </si>
  <si>
    <t>BLK 3 LOT 1</t>
  </si>
  <si>
    <t>BING PARANIS</t>
  </si>
  <si>
    <t>BLK 3 LOT 2</t>
  </si>
  <si>
    <t>AMY GUDANI</t>
  </si>
  <si>
    <t>BLK 3 LOT 4</t>
  </si>
  <si>
    <t>RHYAN S. DIAZ</t>
  </si>
  <si>
    <t>BLK 3 LOT 5</t>
  </si>
  <si>
    <t>NENENG CHUAHIYONG</t>
  </si>
  <si>
    <t>BLK 3 LOT 6</t>
  </si>
  <si>
    <t>VIOLA TABORA</t>
  </si>
  <si>
    <t>BLK 3 LOT 7</t>
  </si>
  <si>
    <t>JET CARIAGA</t>
  </si>
  <si>
    <t>BLK 3 LOT 8</t>
  </si>
  <si>
    <t>PATCHIE/EMMA MURRAY</t>
  </si>
  <si>
    <t>BLK 3 LOT 9</t>
  </si>
  <si>
    <t>CHONA GUIAM</t>
  </si>
  <si>
    <t>BLK 3 LOT 10</t>
  </si>
  <si>
    <t>ABDALA</t>
  </si>
  <si>
    <t>AGNES CLAUDIO</t>
  </si>
  <si>
    <t>BLK 3 LOT 12</t>
  </si>
  <si>
    <t>MARIPOL ABDALA</t>
  </si>
  <si>
    <t>BLK 3 LOT 13</t>
  </si>
  <si>
    <t>PEPE DE VERA</t>
  </si>
  <si>
    <t>BLK 3 LOT 14</t>
  </si>
  <si>
    <t>MARIAN LLENA</t>
  </si>
  <si>
    <t>BLK 3 LOT 15</t>
  </si>
  <si>
    <t>LARY NONGA</t>
  </si>
  <si>
    <t>BLK 3 LOT 16</t>
  </si>
  <si>
    <t>JESUS LIM</t>
  </si>
  <si>
    <t>BLK 3 LOT 17</t>
  </si>
  <si>
    <t>MARCELINO GARCIA</t>
  </si>
  <si>
    <t>BLK 3 LOT 18</t>
  </si>
  <si>
    <t>ALLAN/DANG CRUZ</t>
  </si>
  <si>
    <t>BLK 3 LOT 19</t>
  </si>
  <si>
    <t>REY HONRADO</t>
  </si>
  <si>
    <t>BLK 3 LOT 20</t>
  </si>
  <si>
    <t>Billing Month</t>
  </si>
  <si>
    <t>Billing Period</t>
  </si>
  <si>
    <t>Bill Date</t>
  </si>
  <si>
    <t>Due Date</t>
  </si>
  <si>
    <t>Mother Meter Reading</t>
  </si>
  <si>
    <t>Mother Meter Amount</t>
  </si>
  <si>
    <t>Amount per Cubic Meter</t>
  </si>
  <si>
    <t>Miscellaneous</t>
  </si>
  <si>
    <t>Monthly Due</t>
  </si>
  <si>
    <t>Minimum (10cu.m)</t>
  </si>
  <si>
    <t>Total Consumption</t>
  </si>
  <si>
    <t xml:space="preserve">Owner/Tenant </t>
  </si>
  <si>
    <t>Base</t>
  </si>
  <si>
    <t>Individual Consumption</t>
  </si>
  <si>
    <t>OVERALL TOTAL UNPAID</t>
  </si>
  <si>
    <t>Prev .Unpaid</t>
  </si>
  <si>
    <t>Monthly Total</t>
  </si>
  <si>
    <t>ENTER BILLING MONTH COLUMN LETTER HERE:</t>
  </si>
  <si>
    <t>Seq.</t>
  </si>
  <si>
    <t>PRESENT</t>
  </si>
  <si>
    <t>PREV</t>
  </si>
  <si>
    <t>CONS</t>
  </si>
  <si>
    <t>AMOUNT</t>
  </si>
  <si>
    <t>ADJ MIN AMT</t>
  </si>
  <si>
    <t>PLUS MISC.</t>
  </si>
  <si>
    <t>PLUS DUES</t>
  </si>
  <si>
    <t>TOTAL</t>
  </si>
  <si>
    <t>MM Reading</t>
  </si>
  <si>
    <t>MM Amount</t>
  </si>
  <si>
    <t>Amt/cu.m</t>
  </si>
  <si>
    <t>Min (10cu.m)</t>
  </si>
  <si>
    <t>Min+Misc+Dues</t>
  </si>
  <si>
    <t>NAME OF OWNER/TENANT</t>
  </si>
  <si>
    <t>METER NUMBER</t>
  </si>
  <si>
    <t>TOTAL AMOUNT DUE</t>
  </si>
  <si>
    <t>BILLING MONTH</t>
  </si>
  <si>
    <t>BILL DATE</t>
  </si>
  <si>
    <t>BILLING PERIOD</t>
  </si>
  <si>
    <t>DUE DATE</t>
  </si>
  <si>
    <t>METER READING INFORMATION</t>
  </si>
  <si>
    <t>STATEMENT SUMMARY</t>
  </si>
  <si>
    <t>Owner's Meter Reading</t>
  </si>
  <si>
    <t>Current Charges</t>
  </si>
  <si>
    <t xml:space="preserve">    Present Reading</t>
  </si>
  <si>
    <t xml:space="preserve">    Water Bill</t>
  </si>
  <si>
    <t xml:space="preserve">    Previous Reading</t>
  </si>
  <si>
    <t xml:space="preserve">    Miscellaneous</t>
  </si>
  <si>
    <t xml:space="preserve">    Consumption</t>
  </si>
  <si>
    <t xml:space="preserve">    Monthly Dues</t>
  </si>
  <si>
    <t xml:space="preserve">    Total</t>
  </si>
  <si>
    <t xml:space="preserve">    Manila Waters Reading</t>
  </si>
  <si>
    <t>Previous Charges</t>
  </si>
  <si>
    <t xml:space="preserve">    Amount Due to Manila Waters</t>
  </si>
  <si>
    <t xml:space="preserve">    Unpaid Previous Charges</t>
  </si>
  <si>
    <t xml:space="preserve">    Computed Amount per cu. meter</t>
  </si>
  <si>
    <t xml:space="preserve">    Minimum Amount (with Misc + Monthly Dues)</t>
  </si>
  <si>
    <t>YOUR MONTHLY CONSUMPTION IN THE LAST 12 MONTHS...</t>
  </si>
  <si>
    <t>BREAKDOWN OF UNPAID WATER BILLS IN THE LAST 12 MONTHS</t>
  </si>
  <si>
    <t>D</t>
  </si>
  <si>
    <t>OWNER/TENANT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</si>
</sst>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[$-409]mmmm\ d\,\ yyyy;@"/>
    <numFmt numFmtId="166" formatCode="_-[$₱-464]* #,##0.00_-;\-[$₱-464]* #,##0.00_-;_-[$₱-464]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000000"/>
      <name val="Tahoma"/>
    </font>
    <font>
      <sz val="10"/>
      <color theme="1"/>
      <name val="Tahoma"/>
    </font>
    <font>
      <sz val="11"/>
      <color theme="1"/>
      <name val="Tahoma"/>
    </font>
    <font>
      <b/>
      <sz val="7.5"/>
      <color rgb="FF000000"/>
      <name val="Tahoma"/>
    </font>
    <font>
      <sz val="7.5"/>
      <color rgb="FFFFFFFF"/>
      <name val="Tahoma"/>
    </font>
    <font>
      <sz val="7.5"/>
      <color rgb="FF000000"/>
      <name val="Tahoma"/>
    </font>
    <font>
      <b/>
      <sz val="12"/>
      <color rgb="FF000000"/>
      <name val="Tahoma"/>
    </font>
    <font>
      <b/>
      <sz val="9"/>
      <color rgb="FF000000"/>
      <name val="Tahoma"/>
    </font>
    <font>
      <sz val="9"/>
      <color theme="1"/>
      <name val="Tahoma"/>
    </font>
    <font>
      <b/>
      <sz val="12"/>
      <color theme="1"/>
      <name val="Tahoma"/>
    </font>
    <font>
      <sz val="8"/>
      <color theme="1"/>
      <name val="Tahoma"/>
    </font>
    <font>
      <sz val="12"/>
      <color theme="1"/>
      <name val="Tahoma"/>
    </font>
    <font>
      <b/>
      <sz val="11"/>
      <color theme="1"/>
      <name val="Tahoma"/>
    </font>
    <font>
      <sz val="12"/>
      <color rgb="FF000000"/>
      <name val="Calibri"/>
    </font>
    <font>
      <sz val="12"/>
      <color rgb="FF000000"/>
      <name val="Calibri"/>
      <charset val="1"/>
    </font>
    <font>
      <sz val="12"/>
      <color theme="1"/>
      <name val="Calibri"/>
    </font>
    <font>
      <sz val="2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Tahoma"/>
    </font>
    <font>
      <sz val="12"/>
      <color rgb="FF000000"/>
      <name val="Tahoma"/>
    </font>
    <font>
      <sz val="8"/>
      <color rgb="FFA6A6A6"/>
      <name val="Tahoma"/>
    </font>
    <font>
      <b/>
      <sz val="11"/>
      <color rgb="FF000000"/>
      <name val="Tahoma"/>
    </font>
    <font>
      <sz val="10"/>
      <color rgb="FFFFFFFF"/>
      <name val="Tahoma"/>
    </font>
    <font>
      <sz val="11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1" xfId="0" applyBorder="1"/>
    <xf numFmtId="4" fontId="0" fillId="0" borderId="1" xfId="0" applyNumberFormat="1" applyBorder="1"/>
    <xf numFmtId="0" fontId="4" fillId="2" borderId="0" xfId="0" applyFont="1" applyFill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2" borderId="0" xfId="0" quotePrefix="1" applyFont="1" applyFill="1"/>
    <xf numFmtId="0" fontId="6" fillId="2" borderId="0" xfId="0" applyFont="1" applyFill="1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 applyBorder="1"/>
    <xf numFmtId="164" fontId="0" fillId="3" borderId="1" xfId="0" applyNumberFormat="1" applyFont="1" applyFill="1" applyBorder="1"/>
    <xf numFmtId="0" fontId="0" fillId="3" borderId="1" xfId="0" applyFont="1" applyFill="1" applyBorder="1"/>
    <xf numFmtId="165" fontId="0" fillId="3" borderId="1" xfId="0" applyNumberFormat="1" applyFont="1" applyFill="1" applyBorder="1"/>
    <xf numFmtId="0" fontId="7" fillId="4" borderId="1" xfId="0" applyFont="1" applyFill="1" applyBorder="1"/>
    <xf numFmtId="0" fontId="0" fillId="4" borderId="1" xfId="0" applyFont="1" applyFill="1" applyBorder="1"/>
    <xf numFmtId="0" fontId="0" fillId="0" borderId="0" xfId="0" applyBorder="1"/>
    <xf numFmtId="0" fontId="8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5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2" fontId="11" fillId="0" borderId="1" xfId="0" applyNumberFormat="1" applyFont="1" applyBorder="1"/>
    <xf numFmtId="0" fontId="11" fillId="0" borderId="0" xfId="0" applyFont="1"/>
    <xf numFmtId="0" fontId="12" fillId="0" borderId="0" xfId="0" applyFont="1" applyAlignment="1"/>
    <xf numFmtId="4" fontId="6" fillId="2" borderId="5" xfId="0" applyNumberFormat="1" applyFont="1" applyFill="1" applyBorder="1"/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/>
    <xf numFmtId="0" fontId="3" fillId="0" borderId="6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6" fillId="2" borderId="5" xfId="0" applyFont="1" applyFill="1" applyBorder="1"/>
    <xf numFmtId="0" fontId="3" fillId="0" borderId="6" xfId="0" applyFont="1" applyFill="1" applyBorder="1"/>
    <xf numFmtId="0" fontId="6" fillId="0" borderId="6" xfId="0" applyFont="1" applyFill="1" applyBorder="1"/>
    <xf numFmtId="4" fontId="6" fillId="0" borderId="6" xfId="0" applyNumberFormat="1" applyFont="1" applyFill="1" applyBorder="1"/>
    <xf numFmtId="0" fontId="12" fillId="0" borderId="0" xfId="0" applyFont="1"/>
    <xf numFmtId="0" fontId="12" fillId="0" borderId="1" xfId="0" applyFont="1" applyBorder="1" applyAlignment="1"/>
    <xf numFmtId="0" fontId="15" fillId="0" borderId="1" xfId="0" applyFont="1" applyBorder="1" applyAlignment="1"/>
    <xf numFmtId="0" fontId="16" fillId="0" borderId="0" xfId="0" applyFont="1" applyAlignment="1">
      <alignment horizontal="center" vertical="center"/>
    </xf>
    <xf numFmtId="0" fontId="17" fillId="0" borderId="0" xfId="0" applyFont="1" applyAlignment="1"/>
    <xf numFmtId="0" fontId="11" fillId="0" borderId="5" xfId="0" applyFont="1" applyBorder="1"/>
    <xf numFmtId="0" fontId="7" fillId="4" borderId="9" xfId="0" applyFont="1" applyFill="1" applyBorder="1"/>
    <xf numFmtId="0" fontId="0" fillId="4" borderId="9" xfId="0" applyFont="1" applyFill="1" applyBorder="1"/>
    <xf numFmtId="0" fontId="11" fillId="0" borderId="0" xfId="0" applyFont="1" applyFill="1"/>
    <xf numFmtId="0" fontId="11" fillId="0" borderId="1" xfId="0" applyFont="1" applyFill="1" applyBorder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1" fillId="0" borderId="0" xfId="0" applyFont="1"/>
    <xf numFmtId="0" fontId="19" fillId="0" borderId="0" xfId="0" applyFont="1" applyAlignment="1"/>
    <xf numFmtId="0" fontId="22" fillId="0" borderId="0" xfId="0" applyFont="1"/>
    <xf numFmtId="0" fontId="19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3" fillId="0" borderId="0" xfId="0" applyFont="1"/>
    <xf numFmtId="0" fontId="24" fillId="0" borderId="2" xfId="0" applyFont="1" applyBorder="1"/>
    <xf numFmtId="0" fontId="20" fillId="0" borderId="2" xfId="0" applyFont="1" applyBorder="1"/>
    <xf numFmtId="0" fontId="18" fillId="0" borderId="0" xfId="0" applyFont="1" applyBorder="1"/>
    <xf numFmtId="0" fontId="18" fillId="0" borderId="6" xfId="0" applyFont="1" applyBorder="1"/>
    <xf numFmtId="0" fontId="20" fillId="0" borderId="0" xfId="0" applyFont="1" applyBorder="1"/>
    <xf numFmtId="0" fontId="19" fillId="0" borderId="0" xfId="0" applyFont="1" applyBorder="1"/>
    <xf numFmtId="0" fontId="25" fillId="0" borderId="0" xfId="0" applyFont="1"/>
    <xf numFmtId="0" fontId="26" fillId="0" borderId="0" xfId="0" applyFont="1"/>
    <xf numFmtId="0" fontId="26" fillId="0" borderId="6" xfId="0" applyFont="1" applyBorder="1"/>
    <xf numFmtId="0" fontId="26" fillId="0" borderId="1" xfId="0" applyFont="1" applyBorder="1" applyAlignment="1">
      <alignment horizontal="center" vertical="center"/>
    </xf>
    <xf numFmtId="4" fontId="19" fillId="0" borderId="0" xfId="0" applyNumberFormat="1" applyFont="1" applyBorder="1"/>
    <xf numFmtId="0" fontId="28" fillId="0" borderId="0" xfId="0" applyFont="1"/>
    <xf numFmtId="0" fontId="29" fillId="0" borderId="2" xfId="0" applyFont="1" applyBorder="1"/>
    <xf numFmtId="0" fontId="29" fillId="0" borderId="0" xfId="0" applyFont="1"/>
    <xf numFmtId="15" fontId="24" fillId="0" borderId="2" xfId="0" applyNumberFormat="1" applyFont="1" applyBorder="1"/>
    <xf numFmtId="0" fontId="30" fillId="0" borderId="0" xfId="0" applyFont="1"/>
    <xf numFmtId="49" fontId="0" fillId="0" borderId="0" xfId="0" applyNumberFormat="1" applyFont="1"/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2" fillId="0" borderId="0" xfId="0" applyFont="1" applyBorder="1"/>
    <xf numFmtId="0" fontId="31" fillId="0" borderId="0" xfId="0" applyFont="1" applyBorder="1"/>
    <xf numFmtId="0" fontId="4" fillId="0" borderId="0" xfId="0" applyFont="1" applyBorder="1"/>
    <xf numFmtId="0" fontId="31" fillId="0" borderId="0" xfId="0" quotePrefix="1" applyFont="1" applyBorder="1"/>
    <xf numFmtId="0" fontId="32" fillId="7" borderId="0" xfId="0" applyFont="1" applyFill="1" applyBorder="1"/>
    <xf numFmtId="0" fontId="31" fillId="7" borderId="0" xfId="0" applyFont="1" applyFill="1" applyBorder="1"/>
    <xf numFmtId="0" fontId="31" fillId="7" borderId="0" xfId="0" quotePrefix="1" applyFont="1" applyFill="1" applyBorder="1"/>
    <xf numFmtId="0" fontId="4" fillId="7" borderId="0" xfId="0" applyFont="1" applyFill="1" applyBorder="1"/>
    <xf numFmtId="0" fontId="33" fillId="7" borderId="0" xfId="0" applyFont="1" applyFill="1" applyBorder="1"/>
    <xf numFmtId="0" fontId="4" fillId="4" borderId="1" xfId="0" applyFont="1" applyFill="1" applyBorder="1"/>
    <xf numFmtId="0" fontId="0" fillId="0" borderId="12" xfId="0" applyFont="1" applyBorder="1"/>
    <xf numFmtId="164" fontId="0" fillId="0" borderId="12" xfId="0" applyNumberFormat="1" applyFont="1" applyBorder="1"/>
    <xf numFmtId="166" fontId="4" fillId="0" borderId="0" xfId="0" applyNumberFormat="1" applyFont="1" applyBorder="1" applyAlignment="1">
      <alignment horizontal="center"/>
    </xf>
    <xf numFmtId="166" fontId="0" fillId="0" borderId="0" xfId="0" applyNumberFormat="1" applyFont="1" applyBorder="1"/>
    <xf numFmtId="0" fontId="34" fillId="0" borderId="1" xfId="0" applyFont="1" applyBorder="1" applyAlignment="1">
      <alignment horizontal="right"/>
    </xf>
    <xf numFmtId="0" fontId="25" fillId="0" borderId="0" xfId="0" applyFont="1" applyBorder="1"/>
    <xf numFmtId="0" fontId="36" fillId="0" borderId="0" xfId="0" applyFont="1"/>
    <xf numFmtId="0" fontId="36" fillId="0" borderId="2" xfId="0" applyFont="1" applyBorder="1"/>
    <xf numFmtId="0" fontId="24" fillId="0" borderId="0" xfId="0" applyFont="1"/>
    <xf numFmtId="0" fontId="26" fillId="0" borderId="2" xfId="0" applyFont="1" applyBorder="1"/>
    <xf numFmtId="0" fontId="0" fillId="0" borderId="0" xfId="0" applyAlignment="1"/>
    <xf numFmtId="0" fontId="9" fillId="5" borderId="0" xfId="0" applyFont="1" applyFill="1" applyAlignment="1">
      <alignment vertical="center"/>
    </xf>
    <xf numFmtId="15" fontId="37" fillId="0" borderId="2" xfId="0" applyNumberFormat="1" applyFont="1" applyBorder="1"/>
    <xf numFmtId="0" fontId="37" fillId="0" borderId="2" xfId="0" applyFont="1" applyBorder="1"/>
    <xf numFmtId="0" fontId="23" fillId="0" borderId="7" xfId="0" applyFont="1" applyBorder="1"/>
    <xf numFmtId="0" fontId="19" fillId="0" borderId="6" xfId="0" applyFont="1" applyBorder="1"/>
    <xf numFmtId="0" fontId="20" fillId="0" borderId="6" xfId="0" applyFont="1" applyBorder="1"/>
    <xf numFmtId="0" fontId="23" fillId="0" borderId="13" xfId="0" applyFont="1" applyBorder="1"/>
    <xf numFmtId="0" fontId="23" fillId="0" borderId="14" xfId="0" applyFont="1" applyBorder="1"/>
    <xf numFmtId="0" fontId="23" fillId="0" borderId="0" xfId="0" applyFont="1" applyAlignment="1">
      <alignment horizontal="right"/>
    </xf>
    <xf numFmtId="0" fontId="38" fillId="0" borderId="0" xfId="0" applyFont="1" applyAlignment="1">
      <alignment horizontal="right"/>
    </xf>
    <xf numFmtId="0" fontId="39" fillId="0" borderId="0" xfId="0" applyFont="1" applyAlignment="1"/>
    <xf numFmtId="0" fontId="23" fillId="0" borderId="8" xfId="0" applyFont="1" applyBorder="1"/>
    <xf numFmtId="0" fontId="23" fillId="0" borderId="4" xfId="0" applyFont="1" applyBorder="1"/>
    <xf numFmtId="0" fontId="23" fillId="0" borderId="11" xfId="0" applyFont="1" applyBorder="1"/>
    <xf numFmtId="0" fontId="3" fillId="0" borderId="0" xfId="0" applyFont="1"/>
    <xf numFmtId="4" fontId="4" fillId="0" borderId="0" xfId="0" applyNumberFormat="1" applyFont="1"/>
    <xf numFmtId="15" fontId="26" fillId="0" borderId="0" xfId="0" applyNumberFormat="1" applyFont="1"/>
    <xf numFmtId="0" fontId="9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ill="1"/>
    <xf numFmtId="0" fontId="35" fillId="0" borderId="0" xfId="0" applyFont="1" applyFill="1" applyAlignment="1">
      <alignment horizontal="right" vertical="center" wrapText="1"/>
    </xf>
    <xf numFmtId="0" fontId="35" fillId="0" borderId="0" xfId="0" applyFont="1" applyFill="1" applyBorder="1" applyAlignment="1">
      <alignment horizontal="right" vertical="center" wrapText="1"/>
    </xf>
    <xf numFmtId="0" fontId="34" fillId="0" borderId="0" xfId="0" applyFont="1" applyFill="1" applyBorder="1" applyAlignment="1">
      <alignment horizontal="right"/>
    </xf>
    <xf numFmtId="4" fontId="23" fillId="0" borderId="4" xfId="0" applyNumberFormat="1" applyFont="1" applyBorder="1"/>
    <xf numFmtId="4" fontId="0" fillId="0" borderId="0" xfId="0" applyNumberFormat="1" applyBorder="1"/>
    <xf numFmtId="164" fontId="8" fillId="5" borderId="1" xfId="0" applyNumberFormat="1" applyFont="1" applyFill="1" applyBorder="1" applyAlignment="1">
      <alignment horizontal="center" vertical="center"/>
    </xf>
    <xf numFmtId="0" fontId="40" fillId="0" borderId="0" xfId="0" applyFont="1"/>
    <xf numFmtId="0" fontId="41" fillId="0" borderId="0" xfId="0" applyFont="1"/>
    <xf numFmtId="0" fontId="8" fillId="0" borderId="0" xfId="0" applyFont="1"/>
    <xf numFmtId="166" fontId="3" fillId="0" borderId="0" xfId="0" applyNumberFormat="1" applyFont="1" applyBorder="1"/>
    <xf numFmtId="166" fontId="3" fillId="7" borderId="0" xfId="0" applyNumberFormat="1" applyFont="1" applyFill="1" applyBorder="1"/>
    <xf numFmtId="0" fontId="10" fillId="0" borderId="0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4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5" fillId="0" borderId="0" xfId="0" applyFont="1" applyAlignment="1">
      <alignment horizontal="right" vertical="center" wrapText="1"/>
    </xf>
    <xf numFmtId="0" fontId="35" fillId="0" borderId="4" xfId="0" applyFont="1" applyBorder="1" applyAlignment="1">
      <alignment horizontal="right" vertical="center" wrapText="1"/>
    </xf>
    <xf numFmtId="166" fontId="24" fillId="0" borderId="2" xfId="0" applyNumberFormat="1" applyFont="1" applyBorder="1" applyAlignment="1">
      <alignment horizontal="right"/>
    </xf>
    <xf numFmtId="166" fontId="27" fillId="0" borderId="6" xfId="0" applyNumberFormat="1" applyFont="1" applyBorder="1" applyAlignment="1">
      <alignment horizontal="right"/>
    </xf>
    <xf numFmtId="0" fontId="23" fillId="0" borderId="6" xfId="0" applyFont="1" applyBorder="1" applyAlignment="1">
      <alignment horizontal="center"/>
    </xf>
    <xf numFmtId="0" fontId="37" fillId="0" borderId="2" xfId="0" applyFont="1" applyBorder="1" applyAlignment="1">
      <alignment horizontal="left" vertical="center"/>
    </xf>
    <xf numFmtId="4" fontId="27" fillId="0" borderId="6" xfId="0" applyNumberFormat="1" applyFont="1" applyBorder="1" applyAlignment="1">
      <alignment horizontal="right"/>
    </xf>
    <xf numFmtId="4" fontId="19" fillId="0" borderId="2" xfId="0" applyNumberFormat="1" applyFont="1" applyBorder="1" applyAlignment="1">
      <alignment horizontal="right"/>
    </xf>
    <xf numFmtId="15" fontId="24" fillId="0" borderId="2" xfId="0" applyNumberFormat="1" applyFont="1" applyBorder="1" applyAlignment="1">
      <alignment horizontal="center"/>
    </xf>
    <xf numFmtId="4" fontId="26" fillId="0" borderId="0" xfId="0" applyNumberFormat="1" applyFont="1" applyAlignment="1">
      <alignment horizontal="right"/>
    </xf>
    <xf numFmtId="0" fontId="26" fillId="0" borderId="3" xfId="0" applyFont="1" applyBorder="1" applyAlignment="1">
      <alignment horizont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_-[$₱-464]* #,##0.00_-;\-[$₱-464]* #,##0.00_-;_-[$₱-464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charset val="1"/>
        <scheme val="none"/>
      </font>
    </dxf>
    <dxf>
      <font>
        <sz val="12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ystel Arriane Cortez" id="{BD09BA78-C7AB-47F0-AE2E-80CE869CF31D}" userId="S::kacortez2@outlook.up.edu.ph::6c33cbde-8826-4913-88c3-d735e953a35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A1DB7-24FA-42FA-8548-788CDF23F685}" name="Table1" displayName="Table1" ref="A1:H65" totalsRowShown="0" headerRowDxfId="10" dataDxfId="9">
  <autoFilter ref="A1:H65" xr:uid="{FBD6C691-91C0-46F8-A4A8-8416196C571D}"/>
  <tableColumns count="8">
    <tableColumn id="1" xr3:uid="{D3A3B350-B8A3-4E81-9128-BAFBDE29722D}" name="SEQ NO." dataDxfId="8"/>
    <tableColumn id="2" xr3:uid="{2F86B612-FBAF-4FBF-8284-0E37E3434674}" name="OWNER/TENANT" dataDxfId="7"/>
    <tableColumn id="3" xr3:uid="{9CE65CC7-2734-4868-94BB-FC9FA71ECE22}" name="ADDRESS" dataDxfId="6"/>
    <tableColumn id="4" xr3:uid="{46E66489-47F0-440E-B2CC-0200BA08772A}" name="METER NO." dataDxfId="5"/>
    <tableColumn id="5" xr3:uid="{84EFA838-ACEA-4502-901E-25380D8A239E}" name="ACTIVE" dataDxfId="4"/>
    <tableColumn id="6" xr3:uid="{22BA0C2A-E543-4C2D-B35B-AF8FC863BE76}" name="MISC" dataDxfId="3"/>
    <tableColumn id="7" xr3:uid="{40484DC5-762C-4E4F-9B7F-23235A8DF5BF}" name="DUES" dataDxfId="2"/>
    <tableColumn id="8" xr3:uid="{3C778725-1D15-4E7C-89B2-FCBA1C2D5BD5}" name="UNPAID" dataDxfId="1">
      <calculatedColumnFormula>SUM('Unpaid Record'!$C5:$DZ5)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9-25T14:49:29.96" personId="{BD09BA78-C7AB-47F0-AE2E-80CE869CF31D}" id="{E62335F9-4692-4F25-A13F-46F7EB02BF1A}">
    <text>Enter the Billing Month Column Letter here. Do not edit anything else in this page.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51D5-0F6A-4BC8-84A4-FD15F9B2BB21}">
  <dimension ref="A1:B366"/>
  <sheetViews>
    <sheetView tabSelected="1" workbookViewId="0">
      <selection activeCell="A16" sqref="A16:A19"/>
    </sheetView>
  </sheetViews>
  <sheetFormatPr defaultRowHeight="15" x14ac:dyDescent="0.25"/>
  <cols>
    <col min="1" max="1" width="17.7109375" style="11" customWidth="1"/>
    <col min="2" max="2" width="46.140625" style="11" customWidth="1"/>
    <col min="3" max="16384" width="9.140625" style="11"/>
  </cols>
  <sheetData>
    <row r="1" spans="1:2" x14ac:dyDescent="0.25">
      <c r="A1" s="10" t="s">
        <v>0</v>
      </c>
      <c r="B1" s="11" t="s">
        <v>1</v>
      </c>
    </row>
    <row r="2" spans="1:2" x14ac:dyDescent="0.25">
      <c r="A2" s="10" t="s">
        <v>2</v>
      </c>
      <c r="B2" s="12" t="s">
        <v>3</v>
      </c>
    </row>
    <row r="3" spans="1:2" x14ac:dyDescent="0.25">
      <c r="A3" s="10" t="s">
        <v>4</v>
      </c>
      <c r="B3" s="11" t="s">
        <v>5</v>
      </c>
    </row>
    <row r="4" spans="1:2" x14ac:dyDescent="0.25">
      <c r="A4" s="10" t="s">
        <v>6</v>
      </c>
      <c r="B4" s="11" t="s">
        <v>7</v>
      </c>
    </row>
    <row r="5" spans="1:2" x14ac:dyDescent="0.25">
      <c r="A5" s="10" t="s">
        <v>8</v>
      </c>
      <c r="B5" s="11" t="s">
        <v>9</v>
      </c>
    </row>
    <row r="6" spans="1:2" x14ac:dyDescent="0.25">
      <c r="A6" s="10" t="s">
        <v>10</v>
      </c>
      <c r="B6" s="11" t="s">
        <v>11</v>
      </c>
    </row>
    <row r="7" spans="1:2" x14ac:dyDescent="0.25">
      <c r="A7" s="10" t="s">
        <v>12</v>
      </c>
    </row>
    <row r="8" spans="1:2" x14ac:dyDescent="0.25">
      <c r="A8" s="10" t="s">
        <v>13</v>
      </c>
    </row>
    <row r="9" spans="1:2" x14ac:dyDescent="0.25">
      <c r="A9" s="10" t="s">
        <v>14</v>
      </c>
      <c r="B9" s="13" t="s">
        <v>15</v>
      </c>
    </row>
    <row r="11" spans="1:2" x14ac:dyDescent="0.25">
      <c r="A11" s="10" t="s">
        <v>16</v>
      </c>
      <c r="B11" s="11">
        <v>50</v>
      </c>
    </row>
    <row r="12" spans="1:2" x14ac:dyDescent="0.25">
      <c r="A12" s="10" t="s">
        <v>17</v>
      </c>
      <c r="B12" s="11">
        <v>450</v>
      </c>
    </row>
    <row r="15" spans="1:2" x14ac:dyDescent="0.25">
      <c r="A15" s="11" t="s">
        <v>18</v>
      </c>
    </row>
    <row r="16" spans="1:2" x14ac:dyDescent="0.25">
      <c r="A16" s="11" t="s">
        <v>19</v>
      </c>
    </row>
    <row r="17" spans="1:1" x14ac:dyDescent="0.25">
      <c r="A17" s="11" t="s">
        <v>20</v>
      </c>
    </row>
    <row r="18" spans="1:1" x14ac:dyDescent="0.25">
      <c r="A18" s="11" t="s">
        <v>21</v>
      </c>
    </row>
    <row r="19" spans="1:1" x14ac:dyDescent="0.25">
      <c r="A19" s="11" t="s">
        <v>22</v>
      </c>
    </row>
    <row r="22" spans="1:1" x14ac:dyDescent="0.25">
      <c r="A22" s="134" t="s">
        <v>23</v>
      </c>
    </row>
    <row r="23" spans="1:1" x14ac:dyDescent="0.25">
      <c r="A23" s="11" t="s">
        <v>24</v>
      </c>
    </row>
    <row r="24" spans="1:1" x14ac:dyDescent="0.25">
      <c r="A24" s="29" t="s">
        <v>25</v>
      </c>
    </row>
    <row r="25" spans="1:1" x14ac:dyDescent="0.25">
      <c r="A25" s="11" t="s">
        <v>26</v>
      </c>
    </row>
    <row r="26" spans="1:1" x14ac:dyDescent="0.25">
      <c r="A26" s="11" t="s">
        <v>27</v>
      </c>
    </row>
    <row r="27" spans="1:1" x14ac:dyDescent="0.25">
      <c r="A27" s="11" t="s">
        <v>28</v>
      </c>
    </row>
    <row r="28" spans="1:1" x14ac:dyDescent="0.25">
      <c r="A28" s="11" t="s">
        <v>29</v>
      </c>
    </row>
    <row r="29" spans="1:1" x14ac:dyDescent="0.25">
      <c r="A29" s="11" t="s">
        <v>30</v>
      </c>
    </row>
    <row r="30" spans="1:1" x14ac:dyDescent="0.25">
      <c r="A30" s="11" t="s">
        <v>31</v>
      </c>
    </row>
    <row r="31" spans="1:1" x14ac:dyDescent="0.25">
      <c r="A31" s="134" t="s">
        <v>32</v>
      </c>
    </row>
    <row r="32" spans="1:1" x14ac:dyDescent="0.25">
      <c r="A32" s="11" t="s">
        <v>33</v>
      </c>
    </row>
    <row r="366" spans="1:2" x14ac:dyDescent="0.25">
      <c r="A366" s="11" t="s">
        <v>34</v>
      </c>
      <c r="B366" s="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5FBB-18BC-44A8-96B2-A9251E59E685}">
  <dimension ref="A1:H65"/>
  <sheetViews>
    <sheetView topLeftCell="A40" workbookViewId="0">
      <selection activeCell="H65" sqref="H2:H65"/>
    </sheetView>
  </sheetViews>
  <sheetFormatPr defaultRowHeight="15" x14ac:dyDescent="0.25"/>
  <cols>
    <col min="1" max="1" width="8.140625" style="1" customWidth="1"/>
    <col min="2" max="2" width="26.85546875" style="1" customWidth="1"/>
    <col min="3" max="3" width="15.7109375" style="2" customWidth="1"/>
    <col min="4" max="4" width="15.85546875" style="2" customWidth="1"/>
    <col min="5" max="5" width="12.7109375" style="2" customWidth="1"/>
    <col min="6" max="7" width="10" style="1" customWidth="1"/>
    <col min="8" max="8" width="15.5703125" style="98" customWidth="1"/>
    <col min="9" max="16384" width="9.140625" style="1"/>
  </cols>
  <sheetData>
    <row r="1" spans="1:8" s="83" customFormat="1" ht="15.75" x14ac:dyDescent="0.25">
      <c r="A1" s="83" t="s">
        <v>36</v>
      </c>
      <c r="B1" s="83" t="s">
        <v>230</v>
      </c>
      <c r="C1" s="84" t="s">
        <v>38</v>
      </c>
      <c r="D1" s="84" t="s">
        <v>39</v>
      </c>
      <c r="E1" s="84" t="s">
        <v>40</v>
      </c>
      <c r="F1" s="83" t="s">
        <v>41</v>
      </c>
      <c r="G1" s="83" t="s">
        <v>42</v>
      </c>
      <c r="H1" s="97" t="s">
        <v>43</v>
      </c>
    </row>
    <row r="2" spans="1:8" s="87" customFormat="1" ht="15.75" x14ac:dyDescent="0.25">
      <c r="A2" s="85">
        <v>1</v>
      </c>
      <c r="B2" s="85" t="s">
        <v>44</v>
      </c>
      <c r="C2" s="86" t="s">
        <v>45</v>
      </c>
      <c r="D2" s="86">
        <v>344040</v>
      </c>
      <c r="E2" s="86">
        <v>1</v>
      </c>
      <c r="F2" s="87">
        <v>1</v>
      </c>
      <c r="G2" s="87">
        <v>1</v>
      </c>
      <c r="H2" s="135">
        <f>SUM('Unpaid Record'!$C5:$DZ5)</f>
        <v>3753.7529555721067</v>
      </c>
    </row>
    <row r="3" spans="1:8" s="87" customFormat="1" ht="15.75" x14ac:dyDescent="0.25">
      <c r="A3" s="85">
        <v>2</v>
      </c>
      <c r="B3" s="85" t="s">
        <v>46</v>
      </c>
      <c r="C3" s="86" t="s">
        <v>47</v>
      </c>
      <c r="D3" s="86">
        <v>347121</v>
      </c>
      <c r="E3" s="86">
        <v>1</v>
      </c>
      <c r="F3" s="87">
        <v>1</v>
      </c>
      <c r="G3" s="87">
        <v>1</v>
      </c>
      <c r="H3" s="135">
        <f>SUM('Unpaid Record'!$C6:$DZ6)</f>
        <v>4001.0664724791291</v>
      </c>
    </row>
    <row r="4" spans="1:8" s="87" customFormat="1" ht="15.75" x14ac:dyDescent="0.25">
      <c r="A4" s="85">
        <v>3</v>
      </c>
      <c r="B4" s="85" t="s">
        <v>48</v>
      </c>
      <c r="C4" s="86" t="s">
        <v>49</v>
      </c>
      <c r="D4" s="86">
        <v>46982</v>
      </c>
      <c r="E4" s="86">
        <v>1</v>
      </c>
      <c r="F4" s="87">
        <v>1</v>
      </c>
      <c r="G4" s="87">
        <v>1</v>
      </c>
      <c r="H4" s="135">
        <f>SUM('Unpaid Record'!$C7:$DZ7)</f>
        <v>4103.6339878522613</v>
      </c>
    </row>
    <row r="5" spans="1:8" s="87" customFormat="1" ht="15.75" x14ac:dyDescent="0.25">
      <c r="A5" s="85">
        <v>4</v>
      </c>
      <c r="B5" s="85" t="s">
        <v>50</v>
      </c>
      <c r="C5" s="86" t="s">
        <v>51</v>
      </c>
      <c r="D5" s="86">
        <v>344133</v>
      </c>
      <c r="E5" s="86">
        <v>1</v>
      </c>
      <c r="F5" s="87">
        <v>1</v>
      </c>
      <c r="G5" s="87">
        <v>1</v>
      </c>
      <c r="H5" s="135">
        <f>SUM('Unpaid Record'!$C8:$DZ8)</f>
        <v>4304.7117603197194</v>
      </c>
    </row>
    <row r="6" spans="1:8" s="87" customFormat="1" ht="15.75" x14ac:dyDescent="0.25">
      <c r="A6" s="85">
        <v>5</v>
      </c>
      <c r="B6" s="85" t="s">
        <v>52</v>
      </c>
      <c r="C6" s="86" t="s">
        <v>53</v>
      </c>
      <c r="D6" s="86">
        <v>41772</v>
      </c>
      <c r="E6" s="86">
        <v>1</v>
      </c>
      <c r="F6" s="87">
        <v>1</v>
      </c>
      <c r="G6" s="87">
        <v>1</v>
      </c>
      <c r="H6" s="135">
        <f>SUM('Unpaid Record'!$C9:$DZ9)</f>
        <v>7149.4888922322161</v>
      </c>
    </row>
    <row r="7" spans="1:8" s="87" customFormat="1" ht="15.75" x14ac:dyDescent="0.25">
      <c r="A7" s="85">
        <v>6</v>
      </c>
      <c r="B7" s="85" t="s">
        <v>54</v>
      </c>
      <c r="C7" s="86" t="s">
        <v>55</v>
      </c>
      <c r="D7" s="86">
        <v>339714</v>
      </c>
      <c r="E7" s="86">
        <v>1</v>
      </c>
      <c r="F7" s="87">
        <v>1</v>
      </c>
      <c r="G7" s="87">
        <v>1</v>
      </c>
      <c r="H7" s="135">
        <f>SUM('Unpaid Record'!$C10:$DZ10)</f>
        <v>4815.3300013924872</v>
      </c>
    </row>
    <row r="8" spans="1:8" s="87" customFormat="1" ht="15.75" x14ac:dyDescent="0.25">
      <c r="A8" s="85">
        <v>7</v>
      </c>
      <c r="B8" s="85" t="s">
        <v>56</v>
      </c>
      <c r="C8" s="86" t="s">
        <v>57</v>
      </c>
      <c r="D8" s="86">
        <v>345682</v>
      </c>
      <c r="E8" s="86">
        <v>1</v>
      </c>
      <c r="F8" s="87">
        <v>1</v>
      </c>
      <c r="G8" s="87">
        <v>1</v>
      </c>
      <c r="H8" s="135">
        <f>SUM('Unpaid Record'!$C11:$DZ11)</f>
        <v>3939.6352250321288</v>
      </c>
    </row>
    <row r="9" spans="1:8" s="87" customFormat="1" ht="15.75" x14ac:dyDescent="0.25">
      <c r="A9" s="85">
        <v>8</v>
      </c>
      <c r="B9" s="85" t="s">
        <v>58</v>
      </c>
      <c r="C9" s="86" t="s">
        <v>59</v>
      </c>
      <c r="D9" s="86">
        <v>45155</v>
      </c>
      <c r="E9" s="86">
        <v>1</v>
      </c>
      <c r="F9" s="87">
        <v>1</v>
      </c>
      <c r="G9" s="87">
        <v>1</v>
      </c>
      <c r="H9" s="135">
        <f>SUM('Unpaid Record'!$C12:$DZ12)</f>
        <v>4111.8100761056812</v>
      </c>
    </row>
    <row r="10" spans="1:8" s="87" customFormat="1" ht="15.75" x14ac:dyDescent="0.25">
      <c r="A10" s="85">
        <v>9</v>
      </c>
      <c r="B10" s="85" t="s">
        <v>60</v>
      </c>
      <c r="C10" s="86" t="s">
        <v>61</v>
      </c>
      <c r="D10" s="88" t="s">
        <v>62</v>
      </c>
      <c r="E10" s="86">
        <v>1</v>
      </c>
      <c r="F10" s="87">
        <v>1</v>
      </c>
      <c r="G10" s="87">
        <v>1</v>
      </c>
      <c r="H10" s="135">
        <f>SUM('Unpaid Record'!$C13:$DZ13)</f>
        <v>5864.4698353007361</v>
      </c>
    </row>
    <row r="11" spans="1:8" s="87" customFormat="1" ht="15.75" x14ac:dyDescent="0.25">
      <c r="A11" s="85">
        <v>10</v>
      </c>
      <c r="B11" s="85" t="s">
        <v>63</v>
      </c>
      <c r="C11" s="86" t="s">
        <v>64</v>
      </c>
      <c r="D11" s="86">
        <v>344981</v>
      </c>
      <c r="E11" s="86">
        <v>1</v>
      </c>
      <c r="F11" s="87">
        <v>1</v>
      </c>
      <c r="G11" s="87">
        <v>1</v>
      </c>
      <c r="H11" s="135">
        <f>SUM('Unpaid Record'!$C14:$DZ14)</f>
        <v>4376.9825733208836</v>
      </c>
    </row>
    <row r="12" spans="1:8" s="87" customFormat="1" ht="15.75" x14ac:dyDescent="0.25">
      <c r="A12" s="85">
        <v>11</v>
      </c>
      <c r="B12" s="85" t="s">
        <v>65</v>
      </c>
      <c r="C12" s="86" t="s">
        <v>66</v>
      </c>
      <c r="D12" s="86" t="s">
        <v>67</v>
      </c>
      <c r="E12" s="86">
        <v>1</v>
      </c>
      <c r="F12" s="87">
        <v>1</v>
      </c>
      <c r="G12" s="87">
        <v>1</v>
      </c>
      <c r="H12" s="135">
        <f>SUM('Unpaid Record'!$C15:$DZ15)</f>
        <v>4465.1864894645187</v>
      </c>
    </row>
    <row r="13" spans="1:8" s="87" customFormat="1" ht="15.75" x14ac:dyDescent="0.25">
      <c r="A13" s="85">
        <v>12</v>
      </c>
      <c r="B13" s="85" t="s">
        <v>68</v>
      </c>
      <c r="C13" s="86" t="s">
        <v>69</v>
      </c>
      <c r="D13" s="86">
        <v>7833</v>
      </c>
      <c r="E13" s="86">
        <v>1</v>
      </c>
      <c r="F13" s="87">
        <v>1</v>
      </c>
      <c r="G13" s="87">
        <v>1</v>
      </c>
      <c r="H13" s="135">
        <f>SUM('Unpaid Record'!$C16:$DZ16)</f>
        <v>6202.6155755251475</v>
      </c>
    </row>
    <row r="14" spans="1:8" s="87" customFormat="1" ht="15.75" x14ac:dyDescent="0.25">
      <c r="A14" s="85">
        <v>13</v>
      </c>
      <c r="B14" s="85" t="s">
        <v>70</v>
      </c>
      <c r="C14" s="86" t="s">
        <v>71</v>
      </c>
      <c r="D14" s="86">
        <v>3417674</v>
      </c>
      <c r="E14" s="86">
        <v>1</v>
      </c>
      <c r="F14" s="87">
        <v>1</v>
      </c>
      <c r="G14" s="87">
        <v>1</v>
      </c>
      <c r="H14" s="135">
        <f>SUM('Unpaid Record'!$C17:$DZ17)</f>
        <v>4591.4408846119313</v>
      </c>
    </row>
    <row r="15" spans="1:8" s="87" customFormat="1" ht="15.75" x14ac:dyDescent="0.25">
      <c r="A15" s="85">
        <v>14</v>
      </c>
      <c r="B15" s="85" t="s">
        <v>72</v>
      </c>
      <c r="C15" s="86" t="s">
        <v>73</v>
      </c>
      <c r="D15" s="86">
        <v>346478</v>
      </c>
      <c r="E15" s="86">
        <v>1</v>
      </c>
      <c r="F15" s="87">
        <v>1</v>
      </c>
      <c r="G15" s="87">
        <v>1</v>
      </c>
      <c r="H15" s="135">
        <f>SUM('Unpaid Record'!$C18:$DZ18)</f>
        <v>3367.8628631887505</v>
      </c>
    </row>
    <row r="16" spans="1:8" s="87" customFormat="1" ht="15.75" x14ac:dyDescent="0.25">
      <c r="A16" s="85">
        <v>15</v>
      </c>
      <c r="B16" s="85" t="s">
        <v>74</v>
      </c>
      <c r="C16" s="86" t="s">
        <v>75</v>
      </c>
      <c r="D16" s="86">
        <v>346012</v>
      </c>
      <c r="E16" s="86">
        <v>1</v>
      </c>
      <c r="F16" s="87">
        <v>1</v>
      </c>
      <c r="G16" s="87">
        <v>1</v>
      </c>
      <c r="H16" s="135">
        <f>SUM('Unpaid Record'!$C19:$DZ19)</f>
        <v>3384.9206112504653</v>
      </c>
    </row>
    <row r="17" spans="1:8" s="87" customFormat="1" ht="15.75" x14ac:dyDescent="0.25">
      <c r="A17" s="85">
        <v>16</v>
      </c>
      <c r="B17" s="85" t="s">
        <v>76</v>
      </c>
      <c r="C17" s="86" t="s">
        <v>77</v>
      </c>
      <c r="D17" s="86">
        <v>340949</v>
      </c>
      <c r="E17" s="86">
        <v>1</v>
      </c>
      <c r="F17" s="87">
        <v>1</v>
      </c>
      <c r="G17" s="87">
        <v>1</v>
      </c>
      <c r="H17" s="135">
        <f>SUM('Unpaid Record'!$C20:$DZ20)</f>
        <v>4105.4670706611005</v>
      </c>
    </row>
    <row r="18" spans="1:8" s="87" customFormat="1" ht="15.75" x14ac:dyDescent="0.25">
      <c r="A18" s="85">
        <v>17</v>
      </c>
      <c r="B18" s="85" t="s">
        <v>78</v>
      </c>
      <c r="C18" s="86" t="s">
        <v>79</v>
      </c>
      <c r="D18" s="86">
        <v>347827</v>
      </c>
      <c r="E18" s="86">
        <v>1</v>
      </c>
      <c r="F18" s="87">
        <v>1</v>
      </c>
      <c r="G18" s="87">
        <v>1</v>
      </c>
      <c r="H18" s="135">
        <f>SUM('Unpaid Record'!$C21:$DZ21)</f>
        <v>3738.315333511257</v>
      </c>
    </row>
    <row r="19" spans="1:8" s="87" customFormat="1" ht="15.75" x14ac:dyDescent="0.25">
      <c r="A19" s="85">
        <v>18</v>
      </c>
      <c r="B19" s="85" t="s">
        <v>80</v>
      </c>
      <c r="C19" s="86" t="s">
        <v>81</v>
      </c>
      <c r="D19" s="86">
        <v>4917</v>
      </c>
      <c r="E19" s="86">
        <v>1</v>
      </c>
      <c r="F19" s="87">
        <v>1</v>
      </c>
      <c r="G19" s="87">
        <v>1</v>
      </c>
      <c r="H19" s="135">
        <f>SUM('Unpaid Record'!$C22:$DZ22)</f>
        <v>7231.427558471164</v>
      </c>
    </row>
    <row r="20" spans="1:8" s="87" customFormat="1" ht="15.75" x14ac:dyDescent="0.25">
      <c r="A20" s="85">
        <v>19</v>
      </c>
      <c r="B20" s="85" t="s">
        <v>82</v>
      </c>
      <c r="C20" s="86" t="s">
        <v>83</v>
      </c>
      <c r="D20" s="88" t="s">
        <v>62</v>
      </c>
      <c r="E20" s="86">
        <v>1</v>
      </c>
      <c r="F20" s="87">
        <v>1</v>
      </c>
      <c r="G20" s="87">
        <v>1</v>
      </c>
      <c r="H20" s="135">
        <f>SUM('Unpaid Record'!$C23:$DZ23)</f>
        <v>5128.3636221474708</v>
      </c>
    </row>
    <row r="21" spans="1:8" s="87" customFormat="1" ht="15.75" x14ac:dyDescent="0.25">
      <c r="A21" s="85">
        <v>20</v>
      </c>
      <c r="B21" s="85" t="s">
        <v>84</v>
      </c>
      <c r="C21" s="86" t="s">
        <v>85</v>
      </c>
      <c r="D21" s="86">
        <v>343909</v>
      </c>
      <c r="E21" s="86">
        <v>1</v>
      </c>
      <c r="F21" s="87">
        <v>1</v>
      </c>
      <c r="G21" s="87">
        <v>1</v>
      </c>
      <c r="H21" s="135">
        <f>SUM('Unpaid Record'!$C24:$DZ24)</f>
        <v>4683.1124578720637</v>
      </c>
    </row>
    <row r="22" spans="1:8" s="87" customFormat="1" ht="15.75" x14ac:dyDescent="0.25">
      <c r="A22" s="85">
        <v>21</v>
      </c>
      <c r="B22" s="85" t="s">
        <v>84</v>
      </c>
      <c r="C22" s="86" t="s">
        <v>86</v>
      </c>
      <c r="D22" s="86">
        <v>346036</v>
      </c>
      <c r="E22" s="86">
        <v>1</v>
      </c>
      <c r="F22" s="87">
        <v>1</v>
      </c>
      <c r="G22" s="87">
        <v>1</v>
      </c>
      <c r="H22" s="135">
        <f>SUM('Unpaid Record'!$C25:$DZ25)</f>
        <v>3450.4961343173918</v>
      </c>
    </row>
    <row r="23" spans="1:8" s="87" customFormat="1" ht="15.75" x14ac:dyDescent="0.25">
      <c r="A23" s="85">
        <v>22</v>
      </c>
      <c r="B23" s="85" t="s">
        <v>87</v>
      </c>
      <c r="C23" s="86" t="s">
        <v>88</v>
      </c>
      <c r="D23" s="86">
        <v>344954</v>
      </c>
      <c r="E23" s="86">
        <v>1</v>
      </c>
      <c r="F23" s="87">
        <v>1</v>
      </c>
      <c r="G23" s="87">
        <v>1</v>
      </c>
      <c r="H23" s="135">
        <f>SUM('Unpaid Record'!$C26:$DZ26)</f>
        <v>4362.7354628938419</v>
      </c>
    </row>
    <row r="24" spans="1:8" s="92" customFormat="1" ht="15.75" x14ac:dyDescent="0.25">
      <c r="A24" s="89">
        <v>23</v>
      </c>
      <c r="B24" s="89" t="s">
        <v>89</v>
      </c>
      <c r="C24" s="90" t="s">
        <v>90</v>
      </c>
      <c r="D24" s="91" t="s">
        <v>62</v>
      </c>
      <c r="E24" s="90">
        <v>1</v>
      </c>
      <c r="F24" s="92">
        <v>1</v>
      </c>
      <c r="G24" s="92">
        <v>1</v>
      </c>
      <c r="H24" s="136">
        <f>SUM('Unpaid Record'!$C27:$DZ27)</f>
        <v>4142.3362463896419</v>
      </c>
    </row>
    <row r="25" spans="1:8" s="87" customFormat="1" ht="15.75" x14ac:dyDescent="0.25">
      <c r="A25" s="85">
        <v>24</v>
      </c>
      <c r="B25" s="85" t="s">
        <v>91</v>
      </c>
      <c r="C25" s="86" t="s">
        <v>92</v>
      </c>
      <c r="D25" s="88" t="s">
        <v>62</v>
      </c>
      <c r="E25" s="86">
        <v>1</v>
      </c>
      <c r="F25" s="87">
        <v>1</v>
      </c>
      <c r="G25" s="87">
        <v>1</v>
      </c>
      <c r="H25" s="135">
        <f>SUM('Unpaid Record'!$C28:$DZ28)</f>
        <v>4379.7433604098051</v>
      </c>
    </row>
    <row r="26" spans="1:8" s="87" customFormat="1" ht="15.75" x14ac:dyDescent="0.25">
      <c r="A26" s="85">
        <v>25</v>
      </c>
      <c r="B26" s="85" t="s">
        <v>93</v>
      </c>
      <c r="C26" s="86" t="s">
        <v>94</v>
      </c>
      <c r="D26" s="86">
        <v>178671</v>
      </c>
      <c r="E26" s="86">
        <v>1</v>
      </c>
      <c r="F26" s="87">
        <v>1</v>
      </c>
      <c r="G26" s="87">
        <v>1</v>
      </c>
      <c r="H26" s="135">
        <f>SUM('Unpaid Record'!$C29:$DZ29)</f>
        <v>5307.2549828869032</v>
      </c>
    </row>
    <row r="27" spans="1:8" s="87" customFormat="1" ht="15.75" x14ac:dyDescent="0.25">
      <c r="A27" s="85">
        <v>26</v>
      </c>
      <c r="B27" s="85" t="s">
        <v>95</v>
      </c>
      <c r="C27" s="86" t="s">
        <v>96</v>
      </c>
      <c r="D27" s="86">
        <v>346255</v>
      </c>
      <c r="E27" s="86">
        <v>1</v>
      </c>
      <c r="F27" s="87">
        <v>1</v>
      </c>
      <c r="G27" s="87">
        <v>1</v>
      </c>
      <c r="H27" s="135">
        <f>SUM('Unpaid Record'!$C30:$DZ30)</f>
        <v>4854.0557070470304</v>
      </c>
    </row>
    <row r="28" spans="1:8" s="87" customFormat="1" ht="15.75" x14ac:dyDescent="0.25">
      <c r="A28" s="85">
        <v>27</v>
      </c>
      <c r="B28" s="85" t="s">
        <v>97</v>
      </c>
      <c r="C28" s="86" t="s">
        <v>98</v>
      </c>
      <c r="D28" s="86">
        <v>5447</v>
      </c>
      <c r="E28" s="86">
        <v>1</v>
      </c>
      <c r="F28" s="87">
        <v>1</v>
      </c>
      <c r="G28" s="87">
        <v>1</v>
      </c>
      <c r="H28" s="135">
        <f>SUM('Unpaid Record'!$C31:$DZ31)</f>
        <v>3568.5245384881096</v>
      </c>
    </row>
    <row r="29" spans="1:8" s="87" customFormat="1" ht="15.75" x14ac:dyDescent="0.25">
      <c r="A29" s="85">
        <v>28</v>
      </c>
      <c r="B29" s="85" t="s">
        <v>99</v>
      </c>
      <c r="C29" s="86" t="s">
        <v>100</v>
      </c>
      <c r="D29" s="86">
        <v>34487</v>
      </c>
      <c r="E29" s="86">
        <v>1</v>
      </c>
      <c r="F29" s="87">
        <v>1</v>
      </c>
      <c r="G29" s="87">
        <v>1</v>
      </c>
      <c r="H29" s="135">
        <f>SUM('Unpaid Record'!$C32:$DZ32)</f>
        <v>3405.4279996474297</v>
      </c>
    </row>
    <row r="30" spans="1:8" s="92" customFormat="1" ht="15.75" x14ac:dyDescent="0.25">
      <c r="A30" s="89">
        <v>29</v>
      </c>
      <c r="B30" s="89" t="s">
        <v>101</v>
      </c>
      <c r="C30" s="90" t="s">
        <v>102</v>
      </c>
      <c r="D30" s="91" t="s">
        <v>62</v>
      </c>
      <c r="E30" s="90">
        <v>1</v>
      </c>
      <c r="F30" s="92">
        <v>1</v>
      </c>
      <c r="G30" s="92">
        <v>1</v>
      </c>
      <c r="H30" s="136">
        <f>SUM('Unpaid Record'!$C33:$DZ33)</f>
        <v>3499.8192620491491</v>
      </c>
    </row>
    <row r="31" spans="1:8" s="87" customFormat="1" ht="15.75" x14ac:dyDescent="0.25">
      <c r="A31" s="85">
        <v>30</v>
      </c>
      <c r="B31" s="85" t="s">
        <v>103</v>
      </c>
      <c r="C31" s="86" t="s">
        <v>104</v>
      </c>
      <c r="D31" s="86">
        <v>342426</v>
      </c>
      <c r="E31" s="86">
        <v>1</v>
      </c>
      <c r="F31" s="87">
        <v>1</v>
      </c>
      <c r="G31" s="87">
        <v>1</v>
      </c>
      <c r="H31" s="135">
        <f>SUM('Unpaid Record'!$C34:$DZ34)</f>
        <v>3732.2082900343194</v>
      </c>
    </row>
    <row r="32" spans="1:8" s="87" customFormat="1" ht="15.75" x14ac:dyDescent="0.25">
      <c r="A32" s="85">
        <v>31</v>
      </c>
      <c r="B32" s="85" t="s">
        <v>105</v>
      </c>
      <c r="C32" s="86" t="s">
        <v>106</v>
      </c>
      <c r="D32" s="86">
        <v>136945</v>
      </c>
      <c r="E32" s="86">
        <v>1</v>
      </c>
      <c r="F32" s="87">
        <v>1</v>
      </c>
      <c r="G32" s="87">
        <v>1</v>
      </c>
      <c r="H32" s="135">
        <f>SUM('Unpaid Record'!$C35:$DZ35)</f>
        <v>7048.8542698207857</v>
      </c>
    </row>
    <row r="33" spans="1:8" s="87" customFormat="1" ht="15.75" x14ac:dyDescent="0.25">
      <c r="A33" s="85">
        <v>32</v>
      </c>
      <c r="B33" s="85" t="s">
        <v>107</v>
      </c>
      <c r="C33" s="86" t="s">
        <v>108</v>
      </c>
      <c r="D33" s="86">
        <v>47087</v>
      </c>
      <c r="E33" s="86">
        <v>1</v>
      </c>
      <c r="F33" s="87">
        <v>1</v>
      </c>
      <c r="G33" s="87">
        <v>1</v>
      </c>
      <c r="H33" s="135">
        <f>SUM('Unpaid Record'!$C36:$DZ36)</f>
        <v>3655.0939044692677</v>
      </c>
    </row>
    <row r="34" spans="1:8" s="87" customFormat="1" ht="15.75" x14ac:dyDescent="0.25">
      <c r="A34" s="85">
        <v>33</v>
      </c>
      <c r="B34" s="85" t="s">
        <v>107</v>
      </c>
      <c r="C34" s="86" t="s">
        <v>109</v>
      </c>
      <c r="D34" s="86">
        <v>46404</v>
      </c>
      <c r="E34" s="86">
        <v>1</v>
      </c>
      <c r="F34" s="87">
        <v>1</v>
      </c>
      <c r="G34" s="87">
        <v>1</v>
      </c>
      <c r="H34" s="135">
        <f>SUM('Unpaid Record'!$C37:$DZ37)</f>
        <v>4051.885385950749</v>
      </c>
    </row>
    <row r="35" spans="1:8" s="87" customFormat="1" ht="15.75" x14ac:dyDescent="0.25">
      <c r="A35" s="85">
        <v>34</v>
      </c>
      <c r="B35" s="85" t="s">
        <v>110</v>
      </c>
      <c r="C35" s="86" t="s">
        <v>111</v>
      </c>
      <c r="D35" s="86">
        <v>347187</v>
      </c>
      <c r="E35" s="86">
        <v>1</v>
      </c>
      <c r="F35" s="87">
        <v>1</v>
      </c>
      <c r="G35" s="87">
        <v>1</v>
      </c>
      <c r="H35" s="135">
        <f>SUM('Unpaid Record'!$C38:$DZ38)</f>
        <v>3698.3172928833228</v>
      </c>
    </row>
    <row r="36" spans="1:8" s="87" customFormat="1" ht="15.75" x14ac:dyDescent="0.25">
      <c r="A36" s="85">
        <v>35</v>
      </c>
      <c r="B36" s="85" t="s">
        <v>112</v>
      </c>
      <c r="C36" s="86" t="s">
        <v>113</v>
      </c>
      <c r="D36" s="86">
        <v>1231</v>
      </c>
      <c r="E36" s="86">
        <v>1</v>
      </c>
      <c r="F36" s="87">
        <v>1</v>
      </c>
      <c r="G36" s="87">
        <v>1</v>
      </c>
      <c r="H36" s="135">
        <f>SUM('Unpaid Record'!$C39:$DZ39)</f>
        <v>4790.6434758129744</v>
      </c>
    </row>
    <row r="37" spans="1:8" s="87" customFormat="1" ht="15.75" x14ac:dyDescent="0.25">
      <c r="A37" s="85">
        <v>36</v>
      </c>
      <c r="B37" s="85" t="s">
        <v>114</v>
      </c>
      <c r="C37" s="86" t="s">
        <v>115</v>
      </c>
      <c r="D37" s="86">
        <v>347109</v>
      </c>
      <c r="E37" s="86">
        <v>1</v>
      </c>
      <c r="F37" s="87">
        <v>1</v>
      </c>
      <c r="G37" s="87">
        <v>1</v>
      </c>
      <c r="H37" s="135">
        <f>SUM('Unpaid Record'!$C40:$DZ40)</f>
        <v>4572.2963287573002</v>
      </c>
    </row>
    <row r="38" spans="1:8" s="87" customFormat="1" ht="15.75" x14ac:dyDescent="0.25">
      <c r="A38" s="85">
        <v>37</v>
      </c>
      <c r="B38" s="85" t="s">
        <v>116</v>
      </c>
      <c r="C38" s="86" t="s">
        <v>117</v>
      </c>
      <c r="D38" s="86">
        <v>344472</v>
      </c>
      <c r="E38" s="86">
        <v>1</v>
      </c>
      <c r="F38" s="87">
        <v>1</v>
      </c>
      <c r="G38" s="87">
        <v>1</v>
      </c>
      <c r="H38" s="135">
        <f>SUM('Unpaid Record'!$C41:$DZ41)</f>
        <v>6502.2123902943113</v>
      </c>
    </row>
    <row r="39" spans="1:8" s="87" customFormat="1" ht="15.75" x14ac:dyDescent="0.25">
      <c r="A39" s="85">
        <v>38</v>
      </c>
      <c r="B39" s="85" t="s">
        <v>118</v>
      </c>
      <c r="C39" s="86" t="s">
        <v>119</v>
      </c>
      <c r="D39" s="86">
        <v>343759</v>
      </c>
      <c r="E39" s="86">
        <v>1</v>
      </c>
      <c r="F39" s="87">
        <v>1</v>
      </c>
      <c r="G39" s="87">
        <v>1</v>
      </c>
      <c r="H39" s="135">
        <f>SUM('Unpaid Record'!$C42:$DZ42)</f>
        <v>5707.976402135132</v>
      </c>
    </row>
    <row r="40" spans="1:8" s="87" customFormat="1" ht="15.75" x14ac:dyDescent="0.25">
      <c r="A40" s="85">
        <v>39</v>
      </c>
      <c r="B40" s="85" t="s">
        <v>120</v>
      </c>
      <c r="C40" s="86" t="s">
        <v>121</v>
      </c>
      <c r="D40" s="86">
        <v>43404</v>
      </c>
      <c r="E40" s="86">
        <v>1</v>
      </c>
      <c r="F40" s="87">
        <v>1</v>
      </c>
      <c r="G40" s="87">
        <v>1</v>
      </c>
      <c r="H40" s="135">
        <f>SUM('Unpaid Record'!$C43:$DZ43)</f>
        <v>4817.0616241896132</v>
      </c>
    </row>
    <row r="41" spans="1:8" s="87" customFormat="1" ht="15.75" x14ac:dyDescent="0.25">
      <c r="A41" s="85">
        <v>40</v>
      </c>
      <c r="B41" s="85" t="s">
        <v>122</v>
      </c>
      <c r="C41" s="86" t="s">
        <v>123</v>
      </c>
      <c r="D41" s="86">
        <v>343064</v>
      </c>
      <c r="E41" s="86">
        <v>1</v>
      </c>
      <c r="F41" s="87">
        <v>1</v>
      </c>
      <c r="G41" s="87">
        <v>1</v>
      </c>
      <c r="H41" s="135">
        <f>SUM('Unpaid Record'!$C44:$DZ44)</f>
        <v>4009.3067556570654</v>
      </c>
    </row>
    <row r="42" spans="1:8" s="87" customFormat="1" ht="15.75" x14ac:dyDescent="0.25">
      <c r="A42" s="85">
        <v>41</v>
      </c>
      <c r="B42" s="85" t="s">
        <v>124</v>
      </c>
      <c r="C42" s="86" t="s">
        <v>125</v>
      </c>
      <c r="D42" s="86">
        <v>344312</v>
      </c>
      <c r="E42" s="86">
        <v>1</v>
      </c>
      <c r="F42" s="87">
        <v>1</v>
      </c>
      <c r="G42" s="87">
        <v>1</v>
      </c>
      <c r="H42" s="135">
        <f>SUM('Unpaid Record'!$C45:$DZ45)</f>
        <v>3376.7901402438888</v>
      </c>
    </row>
    <row r="43" spans="1:8" s="87" customFormat="1" ht="15.75" x14ac:dyDescent="0.25">
      <c r="A43" s="85">
        <v>42</v>
      </c>
      <c r="B43" s="85" t="s">
        <v>126</v>
      </c>
      <c r="C43" s="86" t="s">
        <v>127</v>
      </c>
      <c r="D43" s="86">
        <v>347440</v>
      </c>
      <c r="E43" s="86">
        <v>1</v>
      </c>
      <c r="F43" s="87">
        <v>1</v>
      </c>
      <c r="G43" s="87">
        <v>1</v>
      </c>
      <c r="H43" s="135">
        <f>SUM('Unpaid Record'!$C46:$DZ46)</f>
        <v>3410.1811067484696</v>
      </c>
    </row>
    <row r="44" spans="1:8" s="87" customFormat="1" ht="15.75" x14ac:dyDescent="0.25">
      <c r="A44" s="85">
        <v>43</v>
      </c>
      <c r="B44" s="85" t="s">
        <v>128</v>
      </c>
      <c r="C44" s="86" t="s">
        <v>129</v>
      </c>
      <c r="D44" s="86">
        <v>347227</v>
      </c>
      <c r="E44" s="86">
        <v>1</v>
      </c>
      <c r="F44" s="87">
        <v>1</v>
      </c>
      <c r="G44" s="87">
        <v>1</v>
      </c>
      <c r="H44" s="135">
        <f>SUM('Unpaid Record'!$C47:$DZ47)</f>
        <v>3788.2871374749516</v>
      </c>
    </row>
    <row r="45" spans="1:8" s="87" customFormat="1" ht="15.75" x14ac:dyDescent="0.25">
      <c r="A45" s="85">
        <v>44</v>
      </c>
      <c r="B45" s="85" t="s">
        <v>130</v>
      </c>
      <c r="C45" s="86" t="s">
        <v>131</v>
      </c>
      <c r="D45" s="86">
        <v>345499</v>
      </c>
      <c r="E45" s="86">
        <v>1</v>
      </c>
      <c r="F45" s="87">
        <v>1</v>
      </c>
      <c r="G45" s="87">
        <v>1</v>
      </c>
      <c r="H45" s="135">
        <f>SUM('Unpaid Record'!$C48:$DZ48)</f>
        <v>6805.1086082330203</v>
      </c>
    </row>
    <row r="46" spans="1:8" s="92" customFormat="1" ht="15.75" x14ac:dyDescent="0.25">
      <c r="A46" s="89">
        <v>45</v>
      </c>
      <c r="B46" s="89" t="s">
        <v>132</v>
      </c>
      <c r="C46" s="90" t="s">
        <v>133</v>
      </c>
      <c r="D46" s="91" t="s">
        <v>62</v>
      </c>
      <c r="E46" s="90">
        <v>1</v>
      </c>
      <c r="F46" s="92">
        <v>1</v>
      </c>
      <c r="G46" s="92">
        <v>1</v>
      </c>
      <c r="H46" s="136">
        <f>SUM('Unpaid Record'!$C49:$DZ49)</f>
        <v>4054.1554455835071</v>
      </c>
    </row>
    <row r="47" spans="1:8" s="87" customFormat="1" ht="15.75" x14ac:dyDescent="0.25">
      <c r="A47" s="85">
        <v>46</v>
      </c>
      <c r="B47" s="85" t="s">
        <v>134</v>
      </c>
      <c r="C47" s="86" t="s">
        <v>135</v>
      </c>
      <c r="D47" s="86">
        <v>341115</v>
      </c>
      <c r="E47" s="86">
        <v>1</v>
      </c>
      <c r="F47" s="87">
        <v>1</v>
      </c>
      <c r="G47" s="87">
        <v>1</v>
      </c>
      <c r="H47" s="135">
        <f>SUM('Unpaid Record'!$C50:$DZ50)</f>
        <v>3924.6318211270082</v>
      </c>
    </row>
    <row r="48" spans="1:8" s="87" customFormat="1" ht="15.75" x14ac:dyDescent="0.25">
      <c r="A48" s="85">
        <v>47</v>
      </c>
      <c r="B48" s="85" t="s">
        <v>136</v>
      </c>
      <c r="C48" s="86" t="s">
        <v>137</v>
      </c>
      <c r="D48" s="86">
        <v>348203</v>
      </c>
      <c r="E48" s="86">
        <v>1</v>
      </c>
      <c r="F48" s="87">
        <v>1</v>
      </c>
      <c r="G48" s="87">
        <v>1</v>
      </c>
      <c r="H48" s="135">
        <f>SUM('Unpaid Record'!$C51:$DZ51)</f>
        <v>3873.3117493743703</v>
      </c>
    </row>
    <row r="49" spans="1:8" s="87" customFormat="1" ht="15.75" x14ac:dyDescent="0.25">
      <c r="A49" s="85">
        <v>48</v>
      </c>
      <c r="B49" s="85" t="s">
        <v>138</v>
      </c>
      <c r="C49" s="86" t="s">
        <v>139</v>
      </c>
      <c r="D49" s="86">
        <v>343140</v>
      </c>
      <c r="E49" s="86">
        <v>1</v>
      </c>
      <c r="F49" s="87">
        <v>1</v>
      </c>
      <c r="G49" s="87">
        <v>1</v>
      </c>
      <c r="H49" s="135">
        <f>SUM('Unpaid Record'!$C52:$DZ52)</f>
        <v>4805.295959829984</v>
      </c>
    </row>
    <row r="50" spans="1:8" s="87" customFormat="1" ht="15.75" x14ac:dyDescent="0.25">
      <c r="A50" s="85">
        <v>49</v>
      </c>
      <c r="B50" s="85" t="s">
        <v>140</v>
      </c>
      <c r="C50" s="86" t="s">
        <v>141</v>
      </c>
      <c r="D50" s="86">
        <v>786169</v>
      </c>
      <c r="E50" s="86">
        <v>1</v>
      </c>
      <c r="F50" s="87">
        <v>1</v>
      </c>
      <c r="G50" s="87">
        <v>1</v>
      </c>
      <c r="H50" s="135">
        <f>SUM('Unpaid Record'!$C53:$DZ53)</f>
        <v>4150.8976993410615</v>
      </c>
    </row>
    <row r="51" spans="1:8" s="87" customFormat="1" ht="15.75" x14ac:dyDescent="0.25">
      <c r="A51" s="85">
        <v>50</v>
      </c>
      <c r="B51" s="85" t="s">
        <v>142</v>
      </c>
      <c r="C51" s="86" t="s">
        <v>143</v>
      </c>
      <c r="D51" s="86">
        <v>342276</v>
      </c>
      <c r="E51" s="86">
        <v>1</v>
      </c>
      <c r="F51" s="87">
        <v>1</v>
      </c>
      <c r="G51" s="87">
        <v>1</v>
      </c>
      <c r="H51" s="135">
        <f>SUM('Unpaid Record'!$C54:$DZ54)</f>
        <v>5312.9234644340531</v>
      </c>
    </row>
    <row r="52" spans="1:8" s="87" customFormat="1" ht="15.75" x14ac:dyDescent="0.25">
      <c r="A52" s="85">
        <v>51</v>
      </c>
      <c r="B52" s="85" t="s">
        <v>144</v>
      </c>
      <c r="C52" s="86" t="s">
        <v>145</v>
      </c>
      <c r="D52" s="86">
        <v>342353</v>
      </c>
      <c r="E52" s="86">
        <v>1</v>
      </c>
      <c r="F52" s="87">
        <v>1</v>
      </c>
      <c r="G52" s="87">
        <v>1</v>
      </c>
      <c r="H52" s="135">
        <f>SUM('Unpaid Record'!$C55:$DZ55)</f>
        <v>4787.6544899493611</v>
      </c>
    </row>
    <row r="53" spans="1:8" s="87" customFormat="1" ht="15.75" x14ac:dyDescent="0.25">
      <c r="A53" s="85">
        <v>52</v>
      </c>
      <c r="B53" s="85" t="s">
        <v>146</v>
      </c>
      <c r="C53" s="86" t="s">
        <v>147</v>
      </c>
      <c r="D53" s="86">
        <v>341539</v>
      </c>
      <c r="E53" s="86">
        <v>1</v>
      </c>
      <c r="F53" s="87">
        <v>1</v>
      </c>
      <c r="G53" s="87">
        <v>1</v>
      </c>
      <c r="H53" s="135">
        <f>SUM('Unpaid Record'!$C56:$DZ56)</f>
        <v>5524.3438160510341</v>
      </c>
    </row>
    <row r="54" spans="1:8" s="87" customFormat="1" ht="15.75" x14ac:dyDescent="0.25">
      <c r="A54" s="85">
        <v>53</v>
      </c>
      <c r="B54" s="85" t="s">
        <v>148</v>
      </c>
      <c r="C54" s="86" t="s">
        <v>149</v>
      </c>
      <c r="D54" s="86">
        <v>1890</v>
      </c>
      <c r="E54" s="86">
        <v>1</v>
      </c>
      <c r="F54" s="87">
        <v>1</v>
      </c>
      <c r="G54" s="87">
        <v>1</v>
      </c>
      <c r="H54" s="135">
        <f>SUM('Unpaid Record'!$C57:$DZ57)</f>
        <v>3884.8368696115613</v>
      </c>
    </row>
    <row r="55" spans="1:8" s="87" customFormat="1" ht="15.75" x14ac:dyDescent="0.25">
      <c r="A55" s="85">
        <v>54</v>
      </c>
      <c r="B55" s="85" t="s">
        <v>150</v>
      </c>
      <c r="C55" s="86" t="s">
        <v>151</v>
      </c>
      <c r="D55" s="86">
        <v>344891</v>
      </c>
      <c r="E55" s="86">
        <v>1</v>
      </c>
      <c r="F55" s="87">
        <v>1</v>
      </c>
      <c r="G55" s="87">
        <v>1</v>
      </c>
      <c r="H55" s="135">
        <f>SUM('Unpaid Record'!$C58:$DZ58)</f>
        <v>3087.6837981064937</v>
      </c>
    </row>
    <row r="56" spans="1:8" s="92" customFormat="1" ht="15.75" x14ac:dyDescent="0.25">
      <c r="A56" s="89">
        <v>55</v>
      </c>
      <c r="B56" s="89" t="s">
        <v>152</v>
      </c>
      <c r="C56" s="93"/>
      <c r="D56" s="91" t="s">
        <v>62</v>
      </c>
      <c r="E56" s="90">
        <v>1</v>
      </c>
      <c r="F56" s="92">
        <v>1</v>
      </c>
      <c r="G56" s="92">
        <v>1</v>
      </c>
      <c r="H56" s="136">
        <f>SUM('Unpaid Record'!$C59:$DZ59)</f>
        <v>3555.1229734644394</v>
      </c>
    </row>
    <row r="57" spans="1:8" s="87" customFormat="1" ht="15.75" x14ac:dyDescent="0.25">
      <c r="A57" s="85">
        <v>56</v>
      </c>
      <c r="B57" s="85" t="s">
        <v>153</v>
      </c>
      <c r="C57" s="86" t="s">
        <v>154</v>
      </c>
      <c r="D57" s="86">
        <v>34024</v>
      </c>
      <c r="E57" s="86">
        <v>1</v>
      </c>
      <c r="F57" s="87">
        <v>1</v>
      </c>
      <c r="G57" s="87">
        <v>1</v>
      </c>
      <c r="H57" s="135">
        <f>SUM('Unpaid Record'!$C60:$DZ60)</f>
        <v>5914.6230519362725</v>
      </c>
    </row>
    <row r="58" spans="1:8" s="87" customFormat="1" ht="15.75" x14ac:dyDescent="0.25">
      <c r="A58" s="85">
        <v>57</v>
      </c>
      <c r="B58" s="85" t="s">
        <v>155</v>
      </c>
      <c r="C58" s="86" t="s">
        <v>156</v>
      </c>
      <c r="D58" s="86">
        <v>346517</v>
      </c>
      <c r="E58" s="86">
        <v>1</v>
      </c>
      <c r="F58" s="87">
        <v>1</v>
      </c>
      <c r="G58" s="87">
        <v>1</v>
      </c>
      <c r="H58" s="135">
        <f>SUM('Unpaid Record'!$C61:$DZ61)</f>
        <v>7835.8818786204683</v>
      </c>
    </row>
    <row r="59" spans="1:8" s="87" customFormat="1" ht="15.75" x14ac:dyDescent="0.25">
      <c r="A59" s="85">
        <v>58</v>
      </c>
      <c r="B59" s="85" t="s">
        <v>157</v>
      </c>
      <c r="C59" s="86" t="s">
        <v>158</v>
      </c>
      <c r="D59" s="86">
        <v>136844</v>
      </c>
      <c r="E59" s="86">
        <v>1</v>
      </c>
      <c r="F59" s="87">
        <v>1</v>
      </c>
      <c r="G59" s="87">
        <v>1</v>
      </c>
      <c r="H59" s="135">
        <f>SUM('Unpaid Record'!$C62:$DZ62)</f>
        <v>4396.5019278147265</v>
      </c>
    </row>
    <row r="60" spans="1:8" s="87" customFormat="1" ht="15.75" x14ac:dyDescent="0.25">
      <c r="A60" s="85">
        <v>59</v>
      </c>
      <c r="B60" s="85" t="s">
        <v>159</v>
      </c>
      <c r="C60" s="86" t="s">
        <v>160</v>
      </c>
      <c r="D60" s="86">
        <v>344525</v>
      </c>
      <c r="E60" s="86">
        <v>1</v>
      </c>
      <c r="F60" s="87">
        <v>1</v>
      </c>
      <c r="G60" s="87">
        <v>1</v>
      </c>
      <c r="H60" s="135">
        <f>SUM('Unpaid Record'!$C63:$DZ63)</f>
        <v>4037.6605009747759</v>
      </c>
    </row>
    <row r="61" spans="1:8" s="87" customFormat="1" ht="15.75" x14ac:dyDescent="0.25">
      <c r="A61" s="85">
        <v>60</v>
      </c>
      <c r="B61" s="85" t="s">
        <v>161</v>
      </c>
      <c r="C61" s="86" t="s">
        <v>162</v>
      </c>
      <c r="D61" s="86">
        <v>351315</v>
      </c>
      <c r="E61" s="86">
        <v>1</v>
      </c>
      <c r="F61" s="87">
        <v>1</v>
      </c>
      <c r="G61" s="87">
        <v>1</v>
      </c>
      <c r="H61" s="135">
        <f>SUM('Unpaid Record'!$C64:$DZ64)</f>
        <v>3454.9672055139017</v>
      </c>
    </row>
    <row r="62" spans="1:8" s="87" customFormat="1" ht="15.75" x14ac:dyDescent="0.25">
      <c r="A62" s="85">
        <v>61</v>
      </c>
      <c r="B62" s="85" t="s">
        <v>163</v>
      </c>
      <c r="C62" s="86" t="s">
        <v>164</v>
      </c>
      <c r="D62" s="88" t="s">
        <v>62</v>
      </c>
      <c r="E62" s="86">
        <v>1</v>
      </c>
      <c r="F62" s="87">
        <v>1</v>
      </c>
      <c r="G62" s="87">
        <v>1</v>
      </c>
      <c r="H62" s="135">
        <f>SUM('Unpaid Record'!$C65:$DZ65)</f>
        <v>4492.4515561611988</v>
      </c>
    </row>
    <row r="63" spans="1:8" s="87" customFormat="1" ht="15.75" x14ac:dyDescent="0.25">
      <c r="A63" s="85">
        <v>62</v>
      </c>
      <c r="B63" s="85" t="s">
        <v>165</v>
      </c>
      <c r="C63" s="86" t="s">
        <v>166</v>
      </c>
      <c r="D63" s="86">
        <v>340662</v>
      </c>
      <c r="E63" s="86">
        <v>1</v>
      </c>
      <c r="F63" s="87">
        <v>1</v>
      </c>
      <c r="G63" s="87">
        <v>1</v>
      </c>
      <c r="H63" s="135">
        <f>SUM('Unpaid Record'!$C66:$DZ66)</f>
        <v>4239.9145279760978</v>
      </c>
    </row>
    <row r="64" spans="1:8" s="87" customFormat="1" ht="15.75" x14ac:dyDescent="0.25">
      <c r="A64" s="85">
        <v>63</v>
      </c>
      <c r="B64" s="85" t="s">
        <v>167</v>
      </c>
      <c r="C64" s="86" t="s">
        <v>168</v>
      </c>
      <c r="D64" s="86">
        <v>337377</v>
      </c>
      <c r="E64" s="86">
        <v>1</v>
      </c>
      <c r="F64" s="87">
        <v>1</v>
      </c>
      <c r="G64" s="87">
        <v>1</v>
      </c>
      <c r="H64" s="135">
        <f>SUM('Unpaid Record'!$C67:$DZ67)</f>
        <v>4717.6850763591056</v>
      </c>
    </row>
    <row r="65" spans="1:8" s="87" customFormat="1" ht="15.75" x14ac:dyDescent="0.25">
      <c r="A65" s="85">
        <v>64</v>
      </c>
      <c r="B65" s="85" t="s">
        <v>169</v>
      </c>
      <c r="C65" s="86" t="s">
        <v>170</v>
      </c>
      <c r="D65" s="86">
        <v>344378</v>
      </c>
      <c r="E65" s="86">
        <v>1</v>
      </c>
      <c r="F65" s="87">
        <v>1</v>
      </c>
      <c r="G65" s="87">
        <v>1</v>
      </c>
      <c r="H65" s="135">
        <f>SUM('Unpaid Record'!$C68:$DZ68)</f>
        <v>7218.721477118841</v>
      </c>
    </row>
  </sheetData>
  <conditionalFormatting sqref="H1:H65">
    <cfRule type="cellIs" dxfId="13" priority="3" operator="lessThan">
      <formula>1</formula>
    </cfRule>
  </conditionalFormatting>
  <conditionalFormatting sqref="H2:H65">
    <cfRule type="cellIs" dxfId="12" priority="2" operator="lessThan">
      <formula>1</formula>
    </cfRule>
  </conditionalFormatting>
  <conditionalFormatting sqref="H2:H65">
    <cfRule type="cellIs" dxfId="11" priority="1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58"/>
  <sheetViews>
    <sheetView workbookViewId="0">
      <selection activeCell="E155" sqref="E155"/>
    </sheetView>
  </sheetViews>
  <sheetFormatPr defaultRowHeight="15" x14ac:dyDescent="0.25"/>
  <cols>
    <col min="1" max="1" width="4.5703125" style="11" customWidth="1"/>
    <col min="2" max="2" width="25.85546875" style="11" bestFit="1" customWidth="1"/>
    <col min="3" max="3" width="8.28515625" style="11" customWidth="1"/>
    <col min="4" max="130" width="18.42578125" style="11" customWidth="1"/>
    <col min="131" max="16384" width="9.140625" style="11"/>
  </cols>
  <sheetData>
    <row r="1" spans="1:130" x14ac:dyDescent="0.25">
      <c r="B1" s="141" t="s">
        <v>171</v>
      </c>
      <c r="C1" s="142"/>
      <c r="D1" s="18">
        <v>44075</v>
      </c>
      <c r="E1" s="18">
        <v>44105</v>
      </c>
      <c r="F1" s="18">
        <v>44136</v>
      </c>
      <c r="G1" s="18">
        <v>44166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</row>
    <row r="2" spans="1:130" s="50" customFormat="1" x14ac:dyDescent="0.25">
      <c r="B2" s="143" t="s">
        <v>172</v>
      </c>
      <c r="C2" s="144"/>
      <c r="D2" s="51" t="str">
        <f>IF(D$1="", "", TEXT(D$1+6, "DD MMM")&amp;" to "&amp;TEXT(D$1+35, "DD MMM YYYY"))</f>
        <v>07 Sep to 06 Oct 2020</v>
      </c>
      <c r="E2" s="51" t="str">
        <f t="shared" ref="E2:G2" si="0">IF(E$1="", "", TEXT(E$1+6, "DD MMM")&amp;" to "&amp;TEXT(E$1+35, "DD MMM YYYY"))</f>
        <v>07 Oct to 05 Nov 2020</v>
      </c>
      <c r="F2" s="51" t="str">
        <f t="shared" si="0"/>
        <v>07 Nov to 06 Dec 2020</v>
      </c>
      <c r="G2" s="51" t="str">
        <f t="shared" si="0"/>
        <v>07 Dec to 05 Jan 2021</v>
      </c>
      <c r="H2" s="51" t="str">
        <f t="shared" ref="H2:BP2" si="1">IF(H$1="", "", TEXT(H$1+6, "DD MMM")&amp;" to "&amp;TEXT(H$1+35, "DD MMM"))</f>
        <v/>
      </c>
      <c r="I2" s="51" t="str">
        <f t="shared" si="1"/>
        <v/>
      </c>
      <c r="J2" s="51" t="str">
        <f t="shared" si="1"/>
        <v/>
      </c>
      <c r="K2" s="51" t="str">
        <f t="shared" si="1"/>
        <v/>
      </c>
      <c r="L2" s="51" t="str">
        <f t="shared" si="1"/>
        <v/>
      </c>
      <c r="M2" s="51" t="str">
        <f t="shared" si="1"/>
        <v/>
      </c>
      <c r="N2" s="51" t="str">
        <f t="shared" si="1"/>
        <v/>
      </c>
      <c r="O2" s="51" t="str">
        <f t="shared" si="1"/>
        <v/>
      </c>
      <c r="P2" s="51" t="str">
        <f t="shared" si="1"/>
        <v/>
      </c>
      <c r="Q2" s="51" t="str">
        <f t="shared" si="1"/>
        <v/>
      </c>
      <c r="R2" s="51" t="str">
        <f t="shared" si="1"/>
        <v/>
      </c>
      <c r="S2" s="51" t="str">
        <f t="shared" si="1"/>
        <v/>
      </c>
      <c r="T2" s="51" t="str">
        <f t="shared" si="1"/>
        <v/>
      </c>
      <c r="U2" s="51" t="str">
        <f t="shared" si="1"/>
        <v/>
      </c>
      <c r="V2" s="51" t="str">
        <f t="shared" si="1"/>
        <v/>
      </c>
      <c r="W2" s="51" t="str">
        <f t="shared" si="1"/>
        <v/>
      </c>
      <c r="X2" s="51" t="str">
        <f t="shared" si="1"/>
        <v/>
      </c>
      <c r="Y2" s="51" t="str">
        <f t="shared" si="1"/>
        <v/>
      </c>
      <c r="Z2" s="51" t="str">
        <f t="shared" si="1"/>
        <v/>
      </c>
      <c r="AA2" s="51" t="str">
        <f t="shared" si="1"/>
        <v/>
      </c>
      <c r="AB2" s="51" t="str">
        <f t="shared" si="1"/>
        <v/>
      </c>
      <c r="AC2" s="51" t="str">
        <f t="shared" si="1"/>
        <v/>
      </c>
      <c r="AD2" s="51" t="str">
        <f t="shared" si="1"/>
        <v/>
      </c>
      <c r="AE2" s="51" t="str">
        <f t="shared" si="1"/>
        <v/>
      </c>
      <c r="AF2" s="51" t="str">
        <f t="shared" si="1"/>
        <v/>
      </c>
      <c r="AG2" s="51" t="str">
        <f t="shared" si="1"/>
        <v/>
      </c>
      <c r="AH2" s="51" t="str">
        <f t="shared" si="1"/>
        <v/>
      </c>
      <c r="AI2" s="51" t="str">
        <f t="shared" si="1"/>
        <v/>
      </c>
      <c r="AJ2" s="51" t="str">
        <f t="shared" si="1"/>
        <v/>
      </c>
      <c r="AK2" s="51" t="str">
        <f t="shared" si="1"/>
        <v/>
      </c>
      <c r="AL2" s="51" t="str">
        <f t="shared" si="1"/>
        <v/>
      </c>
      <c r="AM2" s="51" t="str">
        <f t="shared" si="1"/>
        <v/>
      </c>
      <c r="AN2" s="51" t="str">
        <f t="shared" si="1"/>
        <v/>
      </c>
      <c r="AO2" s="51" t="str">
        <f t="shared" si="1"/>
        <v/>
      </c>
      <c r="AP2" s="51" t="str">
        <f t="shared" si="1"/>
        <v/>
      </c>
      <c r="AQ2" s="51" t="str">
        <f t="shared" si="1"/>
        <v/>
      </c>
      <c r="AR2" s="51" t="str">
        <f t="shared" si="1"/>
        <v/>
      </c>
      <c r="AS2" s="51" t="str">
        <f t="shared" si="1"/>
        <v/>
      </c>
      <c r="AT2" s="51" t="str">
        <f t="shared" si="1"/>
        <v/>
      </c>
      <c r="AU2" s="51" t="str">
        <f t="shared" si="1"/>
        <v/>
      </c>
      <c r="AV2" s="51" t="str">
        <f t="shared" si="1"/>
        <v/>
      </c>
      <c r="AW2" s="51" t="str">
        <f t="shared" si="1"/>
        <v/>
      </c>
      <c r="AX2" s="51" t="str">
        <f t="shared" si="1"/>
        <v/>
      </c>
      <c r="AY2" s="51" t="str">
        <f t="shared" si="1"/>
        <v/>
      </c>
      <c r="AZ2" s="51" t="str">
        <f t="shared" si="1"/>
        <v/>
      </c>
      <c r="BA2" s="51" t="str">
        <f t="shared" si="1"/>
        <v/>
      </c>
      <c r="BB2" s="51" t="str">
        <f t="shared" si="1"/>
        <v/>
      </c>
      <c r="BC2" s="51" t="str">
        <f t="shared" si="1"/>
        <v/>
      </c>
      <c r="BD2" s="51" t="str">
        <f t="shared" si="1"/>
        <v/>
      </c>
      <c r="BE2" s="51" t="str">
        <f t="shared" si="1"/>
        <v/>
      </c>
      <c r="BF2" s="51" t="str">
        <f t="shared" si="1"/>
        <v/>
      </c>
      <c r="BG2" s="51" t="str">
        <f t="shared" si="1"/>
        <v/>
      </c>
      <c r="BH2" s="51" t="str">
        <f t="shared" si="1"/>
        <v/>
      </c>
      <c r="BI2" s="51" t="str">
        <f t="shared" si="1"/>
        <v/>
      </c>
      <c r="BJ2" s="51" t="str">
        <f t="shared" si="1"/>
        <v/>
      </c>
      <c r="BK2" s="51" t="str">
        <f t="shared" si="1"/>
        <v/>
      </c>
      <c r="BL2" s="51" t="str">
        <f t="shared" si="1"/>
        <v/>
      </c>
      <c r="BM2" s="51" t="str">
        <f t="shared" si="1"/>
        <v/>
      </c>
      <c r="BN2" s="51" t="str">
        <f t="shared" si="1"/>
        <v/>
      </c>
      <c r="BO2" s="51" t="str">
        <f t="shared" si="1"/>
        <v/>
      </c>
      <c r="BP2" s="51" t="str">
        <f t="shared" si="1"/>
        <v/>
      </c>
      <c r="BQ2" s="51" t="str">
        <f t="shared" ref="BQ2:DZ2" si="2">IF(BQ$1="", "", TEXT(BQ$1+6, "DD MMM")&amp;" to "&amp;TEXT(BQ$1+35, "DD MMM"))</f>
        <v/>
      </c>
      <c r="BR2" s="51" t="str">
        <f t="shared" si="2"/>
        <v/>
      </c>
      <c r="BS2" s="51" t="str">
        <f t="shared" si="2"/>
        <v/>
      </c>
      <c r="BT2" s="51" t="str">
        <f t="shared" si="2"/>
        <v/>
      </c>
      <c r="BU2" s="51" t="str">
        <f t="shared" si="2"/>
        <v/>
      </c>
      <c r="BV2" s="51" t="str">
        <f t="shared" si="2"/>
        <v/>
      </c>
      <c r="BW2" s="51" t="str">
        <f t="shared" si="2"/>
        <v/>
      </c>
      <c r="BX2" s="51" t="str">
        <f t="shared" si="2"/>
        <v/>
      </c>
      <c r="BY2" s="51" t="str">
        <f t="shared" si="2"/>
        <v/>
      </c>
      <c r="BZ2" s="51" t="str">
        <f t="shared" si="2"/>
        <v/>
      </c>
      <c r="CA2" s="51" t="str">
        <f t="shared" si="2"/>
        <v/>
      </c>
      <c r="CB2" s="51" t="str">
        <f t="shared" si="2"/>
        <v/>
      </c>
      <c r="CC2" s="51" t="str">
        <f t="shared" si="2"/>
        <v/>
      </c>
      <c r="CD2" s="51" t="str">
        <f t="shared" si="2"/>
        <v/>
      </c>
      <c r="CE2" s="51" t="str">
        <f t="shared" si="2"/>
        <v/>
      </c>
      <c r="CF2" s="51" t="str">
        <f t="shared" si="2"/>
        <v/>
      </c>
      <c r="CG2" s="51" t="str">
        <f t="shared" si="2"/>
        <v/>
      </c>
      <c r="CH2" s="51" t="str">
        <f t="shared" si="2"/>
        <v/>
      </c>
      <c r="CI2" s="51" t="str">
        <f t="shared" si="2"/>
        <v/>
      </c>
      <c r="CJ2" s="51" t="str">
        <f t="shared" si="2"/>
        <v/>
      </c>
      <c r="CK2" s="51" t="str">
        <f t="shared" si="2"/>
        <v/>
      </c>
      <c r="CL2" s="51" t="str">
        <f t="shared" si="2"/>
        <v/>
      </c>
      <c r="CM2" s="51" t="str">
        <f t="shared" si="2"/>
        <v/>
      </c>
      <c r="CN2" s="51" t="str">
        <f t="shared" si="2"/>
        <v/>
      </c>
      <c r="CO2" s="51" t="str">
        <f t="shared" si="2"/>
        <v/>
      </c>
      <c r="CP2" s="51" t="str">
        <f t="shared" si="2"/>
        <v/>
      </c>
      <c r="CQ2" s="51" t="str">
        <f t="shared" si="2"/>
        <v/>
      </c>
      <c r="CR2" s="51" t="str">
        <f t="shared" si="2"/>
        <v/>
      </c>
      <c r="CS2" s="51" t="str">
        <f t="shared" si="2"/>
        <v/>
      </c>
      <c r="CT2" s="51" t="str">
        <f t="shared" si="2"/>
        <v/>
      </c>
      <c r="CU2" s="51" t="str">
        <f t="shared" si="2"/>
        <v/>
      </c>
      <c r="CV2" s="51" t="str">
        <f t="shared" si="2"/>
        <v/>
      </c>
      <c r="CW2" s="51" t="str">
        <f t="shared" si="2"/>
        <v/>
      </c>
      <c r="CX2" s="51" t="str">
        <f t="shared" si="2"/>
        <v/>
      </c>
      <c r="CY2" s="51" t="str">
        <f t="shared" si="2"/>
        <v/>
      </c>
      <c r="CZ2" s="51" t="str">
        <f t="shared" si="2"/>
        <v/>
      </c>
      <c r="DA2" s="51" t="str">
        <f t="shared" si="2"/>
        <v/>
      </c>
      <c r="DB2" s="51" t="str">
        <f t="shared" si="2"/>
        <v/>
      </c>
      <c r="DC2" s="51" t="str">
        <f t="shared" si="2"/>
        <v/>
      </c>
      <c r="DD2" s="51" t="str">
        <f t="shared" si="2"/>
        <v/>
      </c>
      <c r="DE2" s="51" t="str">
        <f t="shared" si="2"/>
        <v/>
      </c>
      <c r="DF2" s="51" t="str">
        <f t="shared" si="2"/>
        <v/>
      </c>
      <c r="DG2" s="51" t="str">
        <f t="shared" si="2"/>
        <v/>
      </c>
      <c r="DH2" s="51" t="str">
        <f t="shared" si="2"/>
        <v/>
      </c>
      <c r="DI2" s="51" t="str">
        <f t="shared" si="2"/>
        <v/>
      </c>
      <c r="DJ2" s="51" t="str">
        <f t="shared" si="2"/>
        <v/>
      </c>
      <c r="DK2" s="51" t="str">
        <f t="shared" si="2"/>
        <v/>
      </c>
      <c r="DL2" s="51" t="str">
        <f t="shared" si="2"/>
        <v/>
      </c>
      <c r="DM2" s="51" t="str">
        <f t="shared" si="2"/>
        <v/>
      </c>
      <c r="DN2" s="51" t="str">
        <f t="shared" si="2"/>
        <v/>
      </c>
      <c r="DO2" s="51" t="str">
        <f t="shared" si="2"/>
        <v/>
      </c>
      <c r="DP2" s="51" t="str">
        <f t="shared" si="2"/>
        <v/>
      </c>
      <c r="DQ2" s="51" t="str">
        <f t="shared" si="2"/>
        <v/>
      </c>
      <c r="DR2" s="51" t="str">
        <f t="shared" si="2"/>
        <v/>
      </c>
      <c r="DS2" s="51" t="str">
        <f t="shared" si="2"/>
        <v/>
      </c>
      <c r="DT2" s="51" t="str">
        <f t="shared" si="2"/>
        <v/>
      </c>
      <c r="DU2" s="51" t="str">
        <f t="shared" si="2"/>
        <v/>
      </c>
      <c r="DV2" s="51" t="str">
        <f t="shared" si="2"/>
        <v/>
      </c>
      <c r="DW2" s="51" t="str">
        <f t="shared" si="2"/>
        <v/>
      </c>
      <c r="DX2" s="51" t="str">
        <f t="shared" si="2"/>
        <v/>
      </c>
      <c r="DY2" s="51" t="str">
        <f t="shared" si="2"/>
        <v/>
      </c>
      <c r="DZ2" s="51" t="str">
        <f t="shared" si="2"/>
        <v/>
      </c>
    </row>
    <row r="3" spans="1:130" x14ac:dyDescent="0.25">
      <c r="B3" s="141" t="s">
        <v>173</v>
      </c>
      <c r="C3" s="142"/>
      <c r="D3" s="20">
        <v>44114</v>
      </c>
      <c r="E3" s="20">
        <v>44147</v>
      </c>
      <c r="F3" s="20">
        <v>44180</v>
      </c>
      <c r="G3" s="20">
        <v>44213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</row>
    <row r="4" spans="1:130" x14ac:dyDescent="0.25">
      <c r="B4" s="141" t="s">
        <v>174</v>
      </c>
      <c r="C4" s="142"/>
      <c r="D4" s="20">
        <v>44117</v>
      </c>
      <c r="E4" s="20">
        <v>44150</v>
      </c>
      <c r="F4" s="20">
        <v>44183</v>
      </c>
      <c r="G4" s="20">
        <v>44216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</row>
    <row r="5" spans="1:130" x14ac:dyDescent="0.25">
      <c r="B5" s="141" t="s">
        <v>175</v>
      </c>
      <c r="C5" s="142"/>
      <c r="D5" s="19">
        <v>1620</v>
      </c>
      <c r="E5" s="19">
        <v>1708</v>
      </c>
      <c r="F5" s="19">
        <v>1755</v>
      </c>
      <c r="G5" s="19">
        <v>1995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</row>
    <row r="6" spans="1:130" x14ac:dyDescent="0.25">
      <c r="B6" s="141" t="s">
        <v>176</v>
      </c>
      <c r="C6" s="142"/>
      <c r="D6" s="19">
        <v>38533.480000000003</v>
      </c>
      <c r="E6" s="19">
        <v>38533.480000000003</v>
      </c>
      <c r="F6" s="19">
        <v>38533.480000000003</v>
      </c>
      <c r="G6" s="19">
        <v>38533.480000000003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</row>
    <row r="7" spans="1:130" s="29" customFormat="1" x14ac:dyDescent="0.25">
      <c r="B7" s="137" t="s">
        <v>177</v>
      </c>
      <c r="C7" s="138"/>
      <c r="D7" s="28">
        <f>IF(D$1="", "", IF(D$5 &gt; 0, D$6/D$5, 0))</f>
        <v>23.786098765432101</v>
      </c>
      <c r="E7" s="28">
        <f t="shared" ref="E7:BP7" si="3">IF(E$1="", "", IF(E$5 &gt; 0, E$6/E$5, 0))</f>
        <v>22.560585480093678</v>
      </c>
      <c r="F7" s="28">
        <f t="shared" si="3"/>
        <v>21.956398860398863</v>
      </c>
      <c r="G7" s="28">
        <f t="shared" si="3"/>
        <v>19.315027568922307</v>
      </c>
      <c r="H7" s="28" t="str">
        <f t="shared" si="3"/>
        <v/>
      </c>
      <c r="I7" s="28" t="str">
        <f t="shared" si="3"/>
        <v/>
      </c>
      <c r="J7" s="28" t="str">
        <f t="shared" si="3"/>
        <v/>
      </c>
      <c r="K7" s="28" t="str">
        <f t="shared" si="3"/>
        <v/>
      </c>
      <c r="L7" s="28" t="str">
        <f t="shared" si="3"/>
        <v/>
      </c>
      <c r="M7" s="28" t="str">
        <f t="shared" si="3"/>
        <v/>
      </c>
      <c r="N7" s="28" t="str">
        <f t="shared" si="3"/>
        <v/>
      </c>
      <c r="O7" s="28" t="str">
        <f t="shared" si="3"/>
        <v/>
      </c>
      <c r="P7" s="28" t="str">
        <f t="shared" si="3"/>
        <v/>
      </c>
      <c r="Q7" s="28" t="str">
        <f t="shared" si="3"/>
        <v/>
      </c>
      <c r="R7" s="28" t="str">
        <f t="shared" si="3"/>
        <v/>
      </c>
      <c r="S7" s="28" t="str">
        <f t="shared" si="3"/>
        <v/>
      </c>
      <c r="T7" s="28" t="str">
        <f t="shared" si="3"/>
        <v/>
      </c>
      <c r="U7" s="28" t="str">
        <f t="shared" si="3"/>
        <v/>
      </c>
      <c r="V7" s="28" t="str">
        <f t="shared" si="3"/>
        <v/>
      </c>
      <c r="W7" s="28" t="str">
        <f t="shared" si="3"/>
        <v/>
      </c>
      <c r="X7" s="28" t="str">
        <f t="shared" si="3"/>
        <v/>
      </c>
      <c r="Y7" s="28" t="str">
        <f t="shared" si="3"/>
        <v/>
      </c>
      <c r="Z7" s="28" t="str">
        <f t="shared" si="3"/>
        <v/>
      </c>
      <c r="AA7" s="28" t="str">
        <f t="shared" si="3"/>
        <v/>
      </c>
      <c r="AB7" s="28" t="str">
        <f t="shared" si="3"/>
        <v/>
      </c>
      <c r="AC7" s="28" t="str">
        <f t="shared" si="3"/>
        <v/>
      </c>
      <c r="AD7" s="28" t="str">
        <f t="shared" si="3"/>
        <v/>
      </c>
      <c r="AE7" s="28" t="str">
        <f t="shared" si="3"/>
        <v/>
      </c>
      <c r="AF7" s="28" t="str">
        <f t="shared" si="3"/>
        <v/>
      </c>
      <c r="AG7" s="28" t="str">
        <f t="shared" si="3"/>
        <v/>
      </c>
      <c r="AH7" s="28" t="str">
        <f t="shared" si="3"/>
        <v/>
      </c>
      <c r="AI7" s="28" t="str">
        <f t="shared" si="3"/>
        <v/>
      </c>
      <c r="AJ7" s="28" t="str">
        <f t="shared" si="3"/>
        <v/>
      </c>
      <c r="AK7" s="28" t="str">
        <f t="shared" si="3"/>
        <v/>
      </c>
      <c r="AL7" s="28" t="str">
        <f t="shared" si="3"/>
        <v/>
      </c>
      <c r="AM7" s="28" t="str">
        <f t="shared" si="3"/>
        <v/>
      </c>
      <c r="AN7" s="28" t="str">
        <f t="shared" si="3"/>
        <v/>
      </c>
      <c r="AO7" s="28" t="str">
        <f t="shared" si="3"/>
        <v/>
      </c>
      <c r="AP7" s="28" t="str">
        <f t="shared" si="3"/>
        <v/>
      </c>
      <c r="AQ7" s="28" t="str">
        <f t="shared" si="3"/>
        <v/>
      </c>
      <c r="AR7" s="28" t="str">
        <f t="shared" si="3"/>
        <v/>
      </c>
      <c r="AS7" s="28" t="str">
        <f t="shared" si="3"/>
        <v/>
      </c>
      <c r="AT7" s="28" t="str">
        <f t="shared" si="3"/>
        <v/>
      </c>
      <c r="AU7" s="28" t="str">
        <f t="shared" si="3"/>
        <v/>
      </c>
      <c r="AV7" s="28" t="str">
        <f t="shared" si="3"/>
        <v/>
      </c>
      <c r="AW7" s="28" t="str">
        <f t="shared" si="3"/>
        <v/>
      </c>
      <c r="AX7" s="28" t="str">
        <f t="shared" si="3"/>
        <v/>
      </c>
      <c r="AY7" s="28" t="str">
        <f t="shared" si="3"/>
        <v/>
      </c>
      <c r="AZ7" s="28" t="str">
        <f t="shared" si="3"/>
        <v/>
      </c>
      <c r="BA7" s="28" t="str">
        <f t="shared" si="3"/>
        <v/>
      </c>
      <c r="BB7" s="28" t="str">
        <f t="shared" si="3"/>
        <v/>
      </c>
      <c r="BC7" s="28" t="str">
        <f t="shared" si="3"/>
        <v/>
      </c>
      <c r="BD7" s="28" t="str">
        <f t="shared" si="3"/>
        <v/>
      </c>
      <c r="BE7" s="28" t="str">
        <f t="shared" si="3"/>
        <v/>
      </c>
      <c r="BF7" s="28" t="str">
        <f t="shared" si="3"/>
        <v/>
      </c>
      <c r="BG7" s="28" t="str">
        <f t="shared" si="3"/>
        <v/>
      </c>
      <c r="BH7" s="28" t="str">
        <f t="shared" si="3"/>
        <v/>
      </c>
      <c r="BI7" s="28" t="str">
        <f t="shared" si="3"/>
        <v/>
      </c>
      <c r="BJ7" s="28" t="str">
        <f t="shared" si="3"/>
        <v/>
      </c>
      <c r="BK7" s="28" t="str">
        <f t="shared" si="3"/>
        <v/>
      </c>
      <c r="BL7" s="28" t="str">
        <f t="shared" si="3"/>
        <v/>
      </c>
      <c r="BM7" s="28" t="str">
        <f t="shared" si="3"/>
        <v/>
      </c>
      <c r="BN7" s="28" t="str">
        <f t="shared" si="3"/>
        <v/>
      </c>
      <c r="BO7" s="28" t="str">
        <f t="shared" si="3"/>
        <v/>
      </c>
      <c r="BP7" s="28" t="str">
        <f t="shared" si="3"/>
        <v/>
      </c>
      <c r="BQ7" s="28" t="str">
        <f t="shared" ref="BQ7:DZ7" si="4">IF(BQ$1="", "", IF(BQ$5 &gt; 0, BQ$6/BQ$5, 0))</f>
        <v/>
      </c>
      <c r="BR7" s="28" t="str">
        <f t="shared" si="4"/>
        <v/>
      </c>
      <c r="BS7" s="28" t="str">
        <f t="shared" si="4"/>
        <v/>
      </c>
      <c r="BT7" s="28" t="str">
        <f t="shared" si="4"/>
        <v/>
      </c>
      <c r="BU7" s="28" t="str">
        <f t="shared" si="4"/>
        <v/>
      </c>
      <c r="BV7" s="28" t="str">
        <f t="shared" si="4"/>
        <v/>
      </c>
      <c r="BW7" s="28" t="str">
        <f t="shared" si="4"/>
        <v/>
      </c>
      <c r="BX7" s="28" t="str">
        <f t="shared" si="4"/>
        <v/>
      </c>
      <c r="BY7" s="28" t="str">
        <f t="shared" si="4"/>
        <v/>
      </c>
      <c r="BZ7" s="28" t="str">
        <f t="shared" si="4"/>
        <v/>
      </c>
      <c r="CA7" s="28" t="str">
        <f t="shared" si="4"/>
        <v/>
      </c>
      <c r="CB7" s="28" t="str">
        <f t="shared" si="4"/>
        <v/>
      </c>
      <c r="CC7" s="28" t="str">
        <f t="shared" si="4"/>
        <v/>
      </c>
      <c r="CD7" s="28" t="str">
        <f t="shared" si="4"/>
        <v/>
      </c>
      <c r="CE7" s="28" t="str">
        <f t="shared" si="4"/>
        <v/>
      </c>
      <c r="CF7" s="28" t="str">
        <f t="shared" si="4"/>
        <v/>
      </c>
      <c r="CG7" s="28" t="str">
        <f t="shared" si="4"/>
        <v/>
      </c>
      <c r="CH7" s="28" t="str">
        <f t="shared" si="4"/>
        <v/>
      </c>
      <c r="CI7" s="28" t="str">
        <f t="shared" si="4"/>
        <v/>
      </c>
      <c r="CJ7" s="28" t="str">
        <f t="shared" si="4"/>
        <v/>
      </c>
      <c r="CK7" s="28" t="str">
        <f t="shared" si="4"/>
        <v/>
      </c>
      <c r="CL7" s="28" t="str">
        <f t="shared" si="4"/>
        <v/>
      </c>
      <c r="CM7" s="28" t="str">
        <f t="shared" si="4"/>
        <v/>
      </c>
      <c r="CN7" s="28" t="str">
        <f t="shared" si="4"/>
        <v/>
      </c>
      <c r="CO7" s="28" t="str">
        <f t="shared" si="4"/>
        <v/>
      </c>
      <c r="CP7" s="28" t="str">
        <f t="shared" si="4"/>
        <v/>
      </c>
      <c r="CQ7" s="28" t="str">
        <f t="shared" si="4"/>
        <v/>
      </c>
      <c r="CR7" s="28" t="str">
        <f t="shared" si="4"/>
        <v/>
      </c>
      <c r="CS7" s="28" t="str">
        <f t="shared" si="4"/>
        <v/>
      </c>
      <c r="CT7" s="28" t="str">
        <f t="shared" si="4"/>
        <v/>
      </c>
      <c r="CU7" s="28" t="str">
        <f t="shared" si="4"/>
        <v/>
      </c>
      <c r="CV7" s="28" t="str">
        <f t="shared" si="4"/>
        <v/>
      </c>
      <c r="CW7" s="28" t="str">
        <f t="shared" si="4"/>
        <v/>
      </c>
      <c r="CX7" s="28" t="str">
        <f t="shared" si="4"/>
        <v/>
      </c>
      <c r="CY7" s="28" t="str">
        <f t="shared" si="4"/>
        <v/>
      </c>
      <c r="CZ7" s="28" t="str">
        <f t="shared" si="4"/>
        <v/>
      </c>
      <c r="DA7" s="28" t="str">
        <f t="shared" si="4"/>
        <v/>
      </c>
      <c r="DB7" s="28" t="str">
        <f t="shared" si="4"/>
        <v/>
      </c>
      <c r="DC7" s="28" t="str">
        <f t="shared" si="4"/>
        <v/>
      </c>
      <c r="DD7" s="28" t="str">
        <f t="shared" si="4"/>
        <v/>
      </c>
      <c r="DE7" s="28" t="str">
        <f t="shared" si="4"/>
        <v/>
      </c>
      <c r="DF7" s="28" t="str">
        <f t="shared" si="4"/>
        <v/>
      </c>
      <c r="DG7" s="28" t="str">
        <f t="shared" si="4"/>
        <v/>
      </c>
      <c r="DH7" s="28" t="str">
        <f t="shared" si="4"/>
        <v/>
      </c>
      <c r="DI7" s="28" t="str">
        <f t="shared" si="4"/>
        <v/>
      </c>
      <c r="DJ7" s="28" t="str">
        <f t="shared" si="4"/>
        <v/>
      </c>
      <c r="DK7" s="28" t="str">
        <f t="shared" si="4"/>
        <v/>
      </c>
      <c r="DL7" s="28" t="str">
        <f t="shared" si="4"/>
        <v/>
      </c>
      <c r="DM7" s="28" t="str">
        <f t="shared" si="4"/>
        <v/>
      </c>
      <c r="DN7" s="28" t="str">
        <f t="shared" si="4"/>
        <v/>
      </c>
      <c r="DO7" s="28" t="str">
        <f t="shared" si="4"/>
        <v/>
      </c>
      <c r="DP7" s="28" t="str">
        <f t="shared" si="4"/>
        <v/>
      </c>
      <c r="DQ7" s="28" t="str">
        <f t="shared" si="4"/>
        <v/>
      </c>
      <c r="DR7" s="28" t="str">
        <f t="shared" si="4"/>
        <v/>
      </c>
      <c r="DS7" s="28" t="str">
        <f t="shared" si="4"/>
        <v/>
      </c>
      <c r="DT7" s="28" t="str">
        <f t="shared" si="4"/>
        <v/>
      </c>
      <c r="DU7" s="28" t="str">
        <f t="shared" si="4"/>
        <v/>
      </c>
      <c r="DV7" s="28" t="str">
        <f t="shared" si="4"/>
        <v/>
      </c>
      <c r="DW7" s="28" t="str">
        <f t="shared" si="4"/>
        <v/>
      </c>
      <c r="DX7" s="28" t="str">
        <f t="shared" si="4"/>
        <v/>
      </c>
      <c r="DY7" s="28" t="str">
        <f t="shared" si="4"/>
        <v/>
      </c>
      <c r="DZ7" s="28" t="str">
        <f t="shared" si="4"/>
        <v/>
      </c>
    </row>
    <row r="8" spans="1:130" s="29" customFormat="1" x14ac:dyDescent="0.25">
      <c r="B8" s="137" t="s">
        <v>178</v>
      </c>
      <c r="C8" s="138"/>
      <c r="D8" s="28">
        <f>IF(D$1="", "", Settings!$B$11)</f>
        <v>50</v>
      </c>
      <c r="E8" s="28">
        <f>IF(E$1="", "", Settings!$B$11)</f>
        <v>50</v>
      </c>
      <c r="F8" s="28">
        <f>IF(F$1="", "", Settings!$B$11)</f>
        <v>50</v>
      </c>
      <c r="G8" s="28">
        <f>IF(G$1="", "", Settings!$B$11)</f>
        <v>50</v>
      </c>
      <c r="H8" s="28" t="str">
        <f>IF(H$1="", "", Settings!$B$11)</f>
        <v/>
      </c>
      <c r="I8" s="28" t="str">
        <f>IF(I$1="", "", Settings!$B$11)</f>
        <v/>
      </c>
      <c r="J8" s="28" t="str">
        <f>IF(J$1="", "", Settings!$B$11)</f>
        <v/>
      </c>
      <c r="K8" s="28" t="str">
        <f>IF(K$1="", "", Settings!$B$11)</f>
        <v/>
      </c>
      <c r="L8" s="28" t="str">
        <f>IF(L$1="", "", Settings!$B$11)</f>
        <v/>
      </c>
      <c r="M8" s="28" t="str">
        <f>IF(M$1="", "", Settings!$B$11)</f>
        <v/>
      </c>
      <c r="N8" s="28" t="str">
        <f>IF(N$1="", "", Settings!$B$11)</f>
        <v/>
      </c>
      <c r="O8" s="28" t="str">
        <f>IF(O$1="", "", Settings!$B$11)</f>
        <v/>
      </c>
      <c r="P8" s="28" t="str">
        <f>IF(P$1="", "", Settings!$B$11)</f>
        <v/>
      </c>
      <c r="Q8" s="28" t="str">
        <f>IF(Q$1="", "", Settings!$B$11)</f>
        <v/>
      </c>
      <c r="R8" s="28" t="str">
        <f>IF(R$1="", "", Settings!$B$11)</f>
        <v/>
      </c>
      <c r="S8" s="28" t="str">
        <f>IF(S$1="", "", Settings!$B$11)</f>
        <v/>
      </c>
      <c r="T8" s="28" t="str">
        <f>IF(T$1="", "", Settings!$B$11)</f>
        <v/>
      </c>
      <c r="U8" s="28" t="str">
        <f>IF(U$1="", "", Settings!$B$11)</f>
        <v/>
      </c>
      <c r="V8" s="28" t="str">
        <f>IF(V$1="", "", Settings!$B$11)</f>
        <v/>
      </c>
      <c r="W8" s="28" t="str">
        <f>IF(W$1="", "", Settings!$B$11)</f>
        <v/>
      </c>
      <c r="X8" s="28" t="str">
        <f>IF(X$1="", "", Settings!$B$11)</f>
        <v/>
      </c>
      <c r="Y8" s="28" t="str">
        <f>IF(Y$1="", "", Settings!$B$11)</f>
        <v/>
      </c>
      <c r="Z8" s="28" t="str">
        <f>IF(Z$1="", "", Settings!$B$11)</f>
        <v/>
      </c>
      <c r="AA8" s="28" t="str">
        <f>IF(AA$1="", "", Settings!$B$11)</f>
        <v/>
      </c>
      <c r="AB8" s="28" t="str">
        <f>IF(AB$1="", "", Settings!$B$11)</f>
        <v/>
      </c>
      <c r="AC8" s="28" t="str">
        <f>IF(AC$1="", "", Settings!$B$11)</f>
        <v/>
      </c>
      <c r="AD8" s="28" t="str">
        <f>IF(AD$1="", "", Settings!$B$11)</f>
        <v/>
      </c>
      <c r="AE8" s="28" t="str">
        <f>IF(AE$1="", "", Settings!$B$11)</f>
        <v/>
      </c>
      <c r="AF8" s="28" t="str">
        <f>IF(AF$1="", "", Settings!$B$11)</f>
        <v/>
      </c>
      <c r="AG8" s="28" t="str">
        <f>IF(AG$1="", "", Settings!$B$11)</f>
        <v/>
      </c>
      <c r="AH8" s="28" t="str">
        <f>IF(AH$1="", "", Settings!$B$11)</f>
        <v/>
      </c>
      <c r="AI8" s="28" t="str">
        <f>IF(AI$1="", "", Settings!$B$11)</f>
        <v/>
      </c>
      <c r="AJ8" s="28" t="str">
        <f>IF(AJ$1="", "", Settings!$B$11)</f>
        <v/>
      </c>
      <c r="AK8" s="28" t="str">
        <f>IF(AK$1="", "", Settings!$B$11)</f>
        <v/>
      </c>
      <c r="AL8" s="28" t="str">
        <f>IF(AL$1="", "", Settings!$B$11)</f>
        <v/>
      </c>
      <c r="AM8" s="28" t="str">
        <f>IF(AM$1="", "", Settings!$B$11)</f>
        <v/>
      </c>
      <c r="AN8" s="28" t="str">
        <f>IF(AN$1="", "", Settings!$B$11)</f>
        <v/>
      </c>
      <c r="AO8" s="28" t="str">
        <f>IF(AO$1="", "", Settings!$B$11)</f>
        <v/>
      </c>
      <c r="AP8" s="28" t="str">
        <f>IF(AP$1="", "", Settings!$B$11)</f>
        <v/>
      </c>
      <c r="AQ8" s="28" t="str">
        <f>IF(AQ$1="", "", Settings!$B$11)</f>
        <v/>
      </c>
      <c r="AR8" s="28" t="str">
        <f>IF(AR$1="", "", Settings!$B$11)</f>
        <v/>
      </c>
      <c r="AS8" s="28" t="str">
        <f>IF(AS$1="", "", Settings!$B$11)</f>
        <v/>
      </c>
      <c r="AT8" s="28" t="str">
        <f>IF(AT$1="", "", Settings!$B$11)</f>
        <v/>
      </c>
      <c r="AU8" s="28" t="str">
        <f>IF(AU$1="", "", Settings!$B$11)</f>
        <v/>
      </c>
      <c r="AV8" s="28" t="str">
        <f>IF(AV$1="", "", Settings!$B$11)</f>
        <v/>
      </c>
      <c r="AW8" s="28" t="str">
        <f>IF(AW$1="", "", Settings!$B$11)</f>
        <v/>
      </c>
      <c r="AX8" s="28" t="str">
        <f>IF(AX$1="", "", Settings!$B$11)</f>
        <v/>
      </c>
      <c r="AY8" s="28" t="str">
        <f>IF(AY$1="", "", Settings!$B$11)</f>
        <v/>
      </c>
      <c r="AZ8" s="28" t="str">
        <f>IF(AZ$1="", "", Settings!$B$11)</f>
        <v/>
      </c>
      <c r="BA8" s="28" t="str">
        <f>IF(BA$1="", "", Settings!$B$11)</f>
        <v/>
      </c>
      <c r="BB8" s="28" t="str">
        <f>IF(BB$1="", "", Settings!$B$11)</f>
        <v/>
      </c>
      <c r="BC8" s="28" t="str">
        <f>IF(BC$1="", "", Settings!$B$11)</f>
        <v/>
      </c>
      <c r="BD8" s="28" t="str">
        <f>IF(BD$1="", "", Settings!$B$11)</f>
        <v/>
      </c>
      <c r="BE8" s="28" t="str">
        <f>IF(BE$1="", "", Settings!$B$11)</f>
        <v/>
      </c>
      <c r="BF8" s="28" t="str">
        <f>IF(BF$1="", "", Settings!$B$11)</f>
        <v/>
      </c>
      <c r="BG8" s="28" t="str">
        <f>IF(BG$1="", "", Settings!$B$11)</f>
        <v/>
      </c>
      <c r="BH8" s="28" t="str">
        <f>IF(BH$1="", "", Settings!$B$11)</f>
        <v/>
      </c>
      <c r="BI8" s="28" t="str">
        <f>IF(BI$1="", "", Settings!$B$11)</f>
        <v/>
      </c>
      <c r="BJ8" s="28" t="str">
        <f>IF(BJ$1="", "", Settings!$B$11)</f>
        <v/>
      </c>
      <c r="BK8" s="28" t="str">
        <f>IF(BK$1="", "", Settings!$B$11)</f>
        <v/>
      </c>
      <c r="BL8" s="28" t="str">
        <f>IF(BL$1="", "", Settings!$B$11)</f>
        <v/>
      </c>
      <c r="BM8" s="28" t="str">
        <f>IF(BM$1="", "", Settings!$B$11)</f>
        <v/>
      </c>
      <c r="BN8" s="28" t="str">
        <f>IF(BN$1="", "", Settings!$B$11)</f>
        <v/>
      </c>
      <c r="BO8" s="28" t="str">
        <f>IF(BO$1="", "", Settings!$B$11)</f>
        <v/>
      </c>
      <c r="BP8" s="28" t="str">
        <f>IF(BP$1="", "", Settings!$B$11)</f>
        <v/>
      </c>
      <c r="BQ8" s="28" t="str">
        <f>IF(BQ$1="", "", Settings!$B$11)</f>
        <v/>
      </c>
      <c r="BR8" s="28" t="str">
        <f>IF(BR$1="", "", Settings!$B$11)</f>
        <v/>
      </c>
      <c r="BS8" s="28" t="str">
        <f>IF(BS$1="", "", Settings!$B$11)</f>
        <v/>
      </c>
      <c r="BT8" s="28" t="str">
        <f>IF(BT$1="", "", Settings!$B$11)</f>
        <v/>
      </c>
      <c r="BU8" s="28" t="str">
        <f>IF(BU$1="", "", Settings!$B$11)</f>
        <v/>
      </c>
      <c r="BV8" s="28" t="str">
        <f>IF(BV$1="", "", Settings!$B$11)</f>
        <v/>
      </c>
      <c r="BW8" s="28" t="str">
        <f>IF(BW$1="", "", Settings!$B$11)</f>
        <v/>
      </c>
      <c r="BX8" s="28" t="str">
        <f>IF(BX$1="", "", Settings!$B$11)</f>
        <v/>
      </c>
      <c r="BY8" s="28" t="str">
        <f>IF(BY$1="", "", Settings!$B$11)</f>
        <v/>
      </c>
      <c r="BZ8" s="28" t="str">
        <f>IF(BZ$1="", "", Settings!$B$11)</f>
        <v/>
      </c>
      <c r="CA8" s="28" t="str">
        <f>IF(CA$1="", "", Settings!$B$11)</f>
        <v/>
      </c>
      <c r="CB8" s="28" t="str">
        <f>IF(CB$1="", "", Settings!$B$11)</f>
        <v/>
      </c>
      <c r="CC8" s="28" t="str">
        <f>IF(CC$1="", "", Settings!$B$11)</f>
        <v/>
      </c>
      <c r="CD8" s="28" t="str">
        <f>IF(CD$1="", "", Settings!$B$11)</f>
        <v/>
      </c>
      <c r="CE8" s="28" t="str">
        <f>IF(CE$1="", "", Settings!$B$11)</f>
        <v/>
      </c>
      <c r="CF8" s="28" t="str">
        <f>IF(CF$1="", "", Settings!$B$11)</f>
        <v/>
      </c>
      <c r="CG8" s="28" t="str">
        <f>IF(CG$1="", "", Settings!$B$11)</f>
        <v/>
      </c>
      <c r="CH8" s="28" t="str">
        <f>IF(CH$1="", "", Settings!$B$11)</f>
        <v/>
      </c>
      <c r="CI8" s="28" t="str">
        <f>IF(CI$1="", "", Settings!$B$11)</f>
        <v/>
      </c>
      <c r="CJ8" s="28" t="str">
        <f>IF(CJ$1="", "", Settings!$B$11)</f>
        <v/>
      </c>
      <c r="CK8" s="28" t="str">
        <f>IF(CK$1="", "", Settings!$B$11)</f>
        <v/>
      </c>
      <c r="CL8" s="28" t="str">
        <f>IF(CL$1="", "", Settings!$B$11)</f>
        <v/>
      </c>
      <c r="CM8" s="28" t="str">
        <f>IF(CM$1="", "", Settings!$B$11)</f>
        <v/>
      </c>
      <c r="CN8" s="28" t="str">
        <f>IF(CN$1="", "", Settings!$B$11)</f>
        <v/>
      </c>
      <c r="CO8" s="28" t="str">
        <f>IF(CO$1="", "", Settings!$B$11)</f>
        <v/>
      </c>
      <c r="CP8" s="28" t="str">
        <f>IF(CP$1="", "", Settings!$B$11)</f>
        <v/>
      </c>
      <c r="CQ8" s="28" t="str">
        <f>IF(CQ$1="", "", Settings!$B$11)</f>
        <v/>
      </c>
      <c r="CR8" s="28" t="str">
        <f>IF(CR$1="", "", Settings!$B$11)</f>
        <v/>
      </c>
      <c r="CS8" s="28" t="str">
        <f>IF(CS$1="", "", Settings!$B$11)</f>
        <v/>
      </c>
      <c r="CT8" s="28" t="str">
        <f>IF(CT$1="", "", Settings!$B$11)</f>
        <v/>
      </c>
      <c r="CU8" s="28" t="str">
        <f>IF(CU$1="", "", Settings!$B$11)</f>
        <v/>
      </c>
      <c r="CV8" s="28" t="str">
        <f>IF(CV$1="", "", Settings!$B$11)</f>
        <v/>
      </c>
      <c r="CW8" s="28" t="str">
        <f>IF(CW$1="", "", Settings!$B$11)</f>
        <v/>
      </c>
      <c r="CX8" s="28" t="str">
        <f>IF(CX$1="", "", Settings!$B$11)</f>
        <v/>
      </c>
      <c r="CY8" s="28" t="str">
        <f>IF(CY$1="", "", Settings!$B$11)</f>
        <v/>
      </c>
      <c r="CZ8" s="28" t="str">
        <f>IF(CZ$1="", "", Settings!$B$11)</f>
        <v/>
      </c>
      <c r="DA8" s="28" t="str">
        <f>IF(DA$1="", "", Settings!$B$11)</f>
        <v/>
      </c>
      <c r="DB8" s="28" t="str">
        <f>IF(DB$1="", "", Settings!$B$11)</f>
        <v/>
      </c>
      <c r="DC8" s="28" t="str">
        <f>IF(DC$1="", "", Settings!$B$11)</f>
        <v/>
      </c>
      <c r="DD8" s="28" t="str">
        <f>IF(DD$1="", "", Settings!$B$11)</f>
        <v/>
      </c>
      <c r="DE8" s="28" t="str">
        <f>IF(DE$1="", "", Settings!$B$11)</f>
        <v/>
      </c>
      <c r="DF8" s="28" t="str">
        <f>IF(DF$1="", "", Settings!$B$11)</f>
        <v/>
      </c>
      <c r="DG8" s="28" t="str">
        <f>IF(DG$1="", "", Settings!$B$11)</f>
        <v/>
      </c>
      <c r="DH8" s="28" t="str">
        <f>IF(DH$1="", "", Settings!$B$11)</f>
        <v/>
      </c>
      <c r="DI8" s="28" t="str">
        <f>IF(DI$1="", "", Settings!$B$11)</f>
        <v/>
      </c>
      <c r="DJ8" s="28" t="str">
        <f>IF(DJ$1="", "", Settings!$B$11)</f>
        <v/>
      </c>
      <c r="DK8" s="28" t="str">
        <f>IF(DK$1="", "", Settings!$B$11)</f>
        <v/>
      </c>
      <c r="DL8" s="28" t="str">
        <f>IF(DL$1="", "", Settings!$B$11)</f>
        <v/>
      </c>
      <c r="DM8" s="28" t="str">
        <f>IF(DM$1="", "", Settings!$B$11)</f>
        <v/>
      </c>
      <c r="DN8" s="28" t="str">
        <f>IF(DN$1="", "", Settings!$B$11)</f>
        <v/>
      </c>
      <c r="DO8" s="28" t="str">
        <f>IF(DO$1="", "", Settings!$B$11)</f>
        <v/>
      </c>
      <c r="DP8" s="28" t="str">
        <f>IF(DP$1="", "", Settings!$B$11)</f>
        <v/>
      </c>
      <c r="DQ8" s="28" t="str">
        <f>IF(DQ$1="", "", Settings!$B$11)</f>
        <v/>
      </c>
      <c r="DR8" s="28" t="str">
        <f>IF(DR$1="", "", Settings!$B$11)</f>
        <v/>
      </c>
      <c r="DS8" s="28" t="str">
        <f>IF(DS$1="", "", Settings!$B$11)</f>
        <v/>
      </c>
      <c r="DT8" s="28" t="str">
        <f>IF(DT$1="", "", Settings!$B$11)</f>
        <v/>
      </c>
      <c r="DU8" s="28" t="str">
        <f>IF(DU$1="", "", Settings!$B$11)</f>
        <v/>
      </c>
      <c r="DV8" s="28" t="str">
        <f>IF(DV$1="", "", Settings!$B$11)</f>
        <v/>
      </c>
      <c r="DW8" s="28" t="str">
        <f>IF(DW$1="", "", Settings!$B$11)</f>
        <v/>
      </c>
      <c r="DX8" s="28" t="str">
        <f>IF(DX$1="", "", Settings!$B$11)</f>
        <v/>
      </c>
      <c r="DY8" s="28" t="str">
        <f>IF(DY$1="", "", Settings!$B$11)</f>
        <v/>
      </c>
      <c r="DZ8" s="28" t="str">
        <f>IF(DZ$1="", "", Settings!$B$11)</f>
        <v/>
      </c>
    </row>
    <row r="9" spans="1:130" s="29" customFormat="1" x14ac:dyDescent="0.25">
      <c r="B9" s="137" t="s">
        <v>179</v>
      </c>
      <c r="C9" s="138"/>
      <c r="D9" s="28">
        <f>IF(D$1="", "", Settings!$B12)</f>
        <v>450</v>
      </c>
      <c r="E9" s="28">
        <f>IF(E$1="", "", Settings!$B12)</f>
        <v>450</v>
      </c>
      <c r="F9" s="28">
        <f>IF(F$1="", "", Settings!$B12)</f>
        <v>450</v>
      </c>
      <c r="G9" s="28">
        <f>IF(G$1="", "", Settings!$B12)</f>
        <v>450</v>
      </c>
      <c r="H9" s="28" t="str">
        <f>IF(H$1="", "", Settings!$B12)</f>
        <v/>
      </c>
      <c r="I9" s="28" t="str">
        <f>IF(I$1="", "", Settings!$B12)</f>
        <v/>
      </c>
      <c r="J9" s="28" t="str">
        <f>IF(J$1="", "", Settings!$B12)</f>
        <v/>
      </c>
      <c r="K9" s="28" t="str">
        <f>IF(K$1="", "", Settings!$B12)</f>
        <v/>
      </c>
      <c r="L9" s="28" t="str">
        <f>IF(L$1="", "", Settings!$B12)</f>
        <v/>
      </c>
      <c r="M9" s="28" t="str">
        <f>IF(M$1="", "", Settings!$B12)</f>
        <v/>
      </c>
      <c r="N9" s="28" t="str">
        <f>IF(N$1="", "", Settings!$B12)</f>
        <v/>
      </c>
      <c r="O9" s="28" t="str">
        <f>IF(O$1="", "", Settings!$B12)</f>
        <v/>
      </c>
      <c r="P9" s="28" t="str">
        <f>IF(P$1="", "", Settings!$B12)</f>
        <v/>
      </c>
      <c r="Q9" s="28" t="str">
        <f>IF(Q$1="", "", Settings!$B12)</f>
        <v/>
      </c>
      <c r="R9" s="28" t="str">
        <f>IF(R$1="", "", Settings!$B12)</f>
        <v/>
      </c>
      <c r="S9" s="28" t="str">
        <f>IF(S$1="", "", Settings!$B12)</f>
        <v/>
      </c>
      <c r="T9" s="28" t="str">
        <f>IF(T$1="", "", Settings!$B12)</f>
        <v/>
      </c>
      <c r="U9" s="28" t="str">
        <f>IF(U$1="", "", Settings!$B12)</f>
        <v/>
      </c>
      <c r="V9" s="28" t="str">
        <f>IF(V$1="", "", Settings!$B12)</f>
        <v/>
      </c>
      <c r="W9" s="28" t="str">
        <f>IF(W$1="", "", Settings!$B12)</f>
        <v/>
      </c>
      <c r="X9" s="28" t="str">
        <f>IF(X$1="", "", Settings!$B12)</f>
        <v/>
      </c>
      <c r="Y9" s="28" t="str">
        <f>IF(Y$1="", "", Settings!$B12)</f>
        <v/>
      </c>
      <c r="Z9" s="28" t="str">
        <f>IF(Z$1="", "", Settings!$B12)</f>
        <v/>
      </c>
      <c r="AA9" s="28" t="str">
        <f>IF(AA$1="", "", Settings!$B12)</f>
        <v/>
      </c>
      <c r="AB9" s="28" t="str">
        <f>IF(AB$1="", "", Settings!$B12)</f>
        <v/>
      </c>
      <c r="AC9" s="28" t="str">
        <f>IF(AC$1="", "", Settings!$B12)</f>
        <v/>
      </c>
      <c r="AD9" s="28" t="str">
        <f>IF(AD$1="", "", Settings!$B12)</f>
        <v/>
      </c>
      <c r="AE9" s="28" t="str">
        <f>IF(AE$1="", "", Settings!$B12)</f>
        <v/>
      </c>
      <c r="AF9" s="28" t="str">
        <f>IF(AF$1="", "", Settings!$B12)</f>
        <v/>
      </c>
      <c r="AG9" s="28" t="str">
        <f>IF(AG$1="", "", Settings!$B12)</f>
        <v/>
      </c>
      <c r="AH9" s="28" t="str">
        <f>IF(AH$1="", "", Settings!$B12)</f>
        <v/>
      </c>
      <c r="AI9" s="28" t="str">
        <f>IF(AI$1="", "", Settings!$B12)</f>
        <v/>
      </c>
      <c r="AJ9" s="28" t="str">
        <f>IF(AJ$1="", "", Settings!$B12)</f>
        <v/>
      </c>
      <c r="AK9" s="28" t="str">
        <f>IF(AK$1="", "", Settings!$B12)</f>
        <v/>
      </c>
      <c r="AL9" s="28" t="str">
        <f>IF(AL$1="", "", Settings!$B12)</f>
        <v/>
      </c>
      <c r="AM9" s="28" t="str">
        <f>IF(AM$1="", "", Settings!$B12)</f>
        <v/>
      </c>
      <c r="AN9" s="28" t="str">
        <f>IF(AN$1="", "", Settings!$B12)</f>
        <v/>
      </c>
      <c r="AO9" s="28" t="str">
        <f>IF(AO$1="", "", Settings!$B12)</f>
        <v/>
      </c>
      <c r="AP9" s="28" t="str">
        <f>IF(AP$1="", "", Settings!$B12)</f>
        <v/>
      </c>
      <c r="AQ9" s="28" t="str">
        <f>IF(AQ$1="", "", Settings!$B12)</f>
        <v/>
      </c>
      <c r="AR9" s="28" t="str">
        <f>IF(AR$1="", "", Settings!$B12)</f>
        <v/>
      </c>
      <c r="AS9" s="28" t="str">
        <f>IF(AS$1="", "", Settings!$B12)</f>
        <v/>
      </c>
      <c r="AT9" s="28" t="str">
        <f>IF(AT$1="", "", Settings!$B12)</f>
        <v/>
      </c>
      <c r="AU9" s="28" t="str">
        <f>IF(AU$1="", "", Settings!$B12)</f>
        <v/>
      </c>
      <c r="AV9" s="28" t="str">
        <f>IF(AV$1="", "", Settings!$B12)</f>
        <v/>
      </c>
      <c r="AW9" s="28" t="str">
        <f>IF(AW$1="", "", Settings!$B12)</f>
        <v/>
      </c>
      <c r="AX9" s="28" t="str">
        <f>IF(AX$1="", "", Settings!$B12)</f>
        <v/>
      </c>
      <c r="AY9" s="28" t="str">
        <f>IF(AY$1="", "", Settings!$B12)</f>
        <v/>
      </c>
      <c r="AZ9" s="28" t="str">
        <f>IF(AZ$1="", "", Settings!$B12)</f>
        <v/>
      </c>
      <c r="BA9" s="28" t="str">
        <f>IF(BA$1="", "", Settings!$B12)</f>
        <v/>
      </c>
      <c r="BB9" s="28" t="str">
        <f>IF(BB$1="", "", Settings!$B12)</f>
        <v/>
      </c>
      <c r="BC9" s="28" t="str">
        <f>IF(BC$1="", "", Settings!$B12)</f>
        <v/>
      </c>
      <c r="BD9" s="28" t="str">
        <f>IF(BD$1="", "", Settings!$B12)</f>
        <v/>
      </c>
      <c r="BE9" s="28" t="str">
        <f>IF(BE$1="", "", Settings!$B12)</f>
        <v/>
      </c>
      <c r="BF9" s="28" t="str">
        <f>IF(BF$1="", "", Settings!$B12)</f>
        <v/>
      </c>
      <c r="BG9" s="28" t="str">
        <f>IF(BG$1="", "", Settings!$B12)</f>
        <v/>
      </c>
      <c r="BH9" s="28" t="str">
        <f>IF(BH$1="", "", Settings!$B12)</f>
        <v/>
      </c>
      <c r="BI9" s="28" t="str">
        <f>IF(BI$1="", "", Settings!$B12)</f>
        <v/>
      </c>
      <c r="BJ9" s="28" t="str">
        <f>IF(BJ$1="", "", Settings!$B12)</f>
        <v/>
      </c>
      <c r="BK9" s="28" t="str">
        <f>IF(BK$1="", "", Settings!$B12)</f>
        <v/>
      </c>
      <c r="BL9" s="28" t="str">
        <f>IF(BL$1="", "", Settings!$B12)</f>
        <v/>
      </c>
      <c r="BM9" s="28" t="str">
        <f>IF(BM$1="", "", Settings!$B12)</f>
        <v/>
      </c>
      <c r="BN9" s="28" t="str">
        <f>IF(BN$1="", "", Settings!$B12)</f>
        <v/>
      </c>
      <c r="BO9" s="28" t="str">
        <f>IF(BO$1="", "", Settings!$B12)</f>
        <v/>
      </c>
      <c r="BP9" s="28" t="str">
        <f>IF(BP$1="", "", Settings!$B12)</f>
        <v/>
      </c>
      <c r="BQ9" s="28" t="str">
        <f>IF(BQ$1="", "", Settings!$B12)</f>
        <v/>
      </c>
      <c r="BR9" s="28" t="str">
        <f>IF(BR$1="", "", Settings!$B12)</f>
        <v/>
      </c>
      <c r="BS9" s="28" t="str">
        <f>IF(BS$1="", "", Settings!$B12)</f>
        <v/>
      </c>
      <c r="BT9" s="28" t="str">
        <f>IF(BT$1="", "", Settings!$B12)</f>
        <v/>
      </c>
      <c r="BU9" s="28" t="str">
        <f>IF(BU$1="", "", Settings!$B12)</f>
        <v/>
      </c>
      <c r="BV9" s="28" t="str">
        <f>IF(BV$1="", "", Settings!$B12)</f>
        <v/>
      </c>
      <c r="BW9" s="28" t="str">
        <f>IF(BW$1="", "", Settings!$B12)</f>
        <v/>
      </c>
      <c r="BX9" s="28" t="str">
        <f>IF(BX$1="", "", Settings!$B12)</f>
        <v/>
      </c>
      <c r="BY9" s="28" t="str">
        <f>IF(BY$1="", "", Settings!$B12)</f>
        <v/>
      </c>
      <c r="BZ9" s="28" t="str">
        <f>IF(BZ$1="", "", Settings!$B12)</f>
        <v/>
      </c>
      <c r="CA9" s="28" t="str">
        <f>IF(CA$1="", "", Settings!$B12)</f>
        <v/>
      </c>
      <c r="CB9" s="28" t="str">
        <f>IF(CB$1="", "", Settings!$B12)</f>
        <v/>
      </c>
      <c r="CC9" s="28" t="str">
        <f>IF(CC$1="", "", Settings!$B12)</f>
        <v/>
      </c>
      <c r="CD9" s="28" t="str">
        <f>IF(CD$1="", "", Settings!$B12)</f>
        <v/>
      </c>
      <c r="CE9" s="28" t="str">
        <f>IF(CE$1="", "", Settings!$B12)</f>
        <v/>
      </c>
      <c r="CF9" s="28" t="str">
        <f>IF(CF$1="", "", Settings!$B12)</f>
        <v/>
      </c>
      <c r="CG9" s="28" t="str">
        <f>IF(CG$1="", "", Settings!$B12)</f>
        <v/>
      </c>
      <c r="CH9" s="28" t="str">
        <f>IF(CH$1="", "", Settings!$B12)</f>
        <v/>
      </c>
      <c r="CI9" s="28" t="str">
        <f>IF(CI$1="", "", Settings!$B12)</f>
        <v/>
      </c>
      <c r="CJ9" s="28" t="str">
        <f>IF(CJ$1="", "", Settings!$B12)</f>
        <v/>
      </c>
      <c r="CK9" s="28" t="str">
        <f>IF(CK$1="", "", Settings!$B12)</f>
        <v/>
      </c>
      <c r="CL9" s="28" t="str">
        <f>IF(CL$1="", "", Settings!$B12)</f>
        <v/>
      </c>
      <c r="CM9" s="28" t="str">
        <f>IF(CM$1="", "", Settings!$B12)</f>
        <v/>
      </c>
      <c r="CN9" s="28" t="str">
        <f>IF(CN$1="", "", Settings!$B12)</f>
        <v/>
      </c>
      <c r="CO9" s="28" t="str">
        <f>IF(CO$1="", "", Settings!$B12)</f>
        <v/>
      </c>
      <c r="CP9" s="28" t="str">
        <f>IF(CP$1="", "", Settings!$B12)</f>
        <v/>
      </c>
      <c r="CQ9" s="28" t="str">
        <f>IF(CQ$1="", "", Settings!$B12)</f>
        <v/>
      </c>
      <c r="CR9" s="28" t="str">
        <f>IF(CR$1="", "", Settings!$B12)</f>
        <v/>
      </c>
      <c r="CS9" s="28" t="str">
        <f>IF(CS$1="", "", Settings!$B12)</f>
        <v/>
      </c>
      <c r="CT9" s="28" t="str">
        <f>IF(CT$1="", "", Settings!$B12)</f>
        <v/>
      </c>
      <c r="CU9" s="28" t="str">
        <f>IF(CU$1="", "", Settings!$B12)</f>
        <v/>
      </c>
      <c r="CV9" s="28" t="str">
        <f>IF(CV$1="", "", Settings!$B12)</f>
        <v/>
      </c>
      <c r="CW9" s="28" t="str">
        <f>IF(CW$1="", "", Settings!$B12)</f>
        <v/>
      </c>
      <c r="CX9" s="28" t="str">
        <f>IF(CX$1="", "", Settings!$B12)</f>
        <v/>
      </c>
      <c r="CY9" s="28" t="str">
        <f>IF(CY$1="", "", Settings!$B12)</f>
        <v/>
      </c>
      <c r="CZ9" s="28" t="str">
        <f>IF(CZ$1="", "", Settings!$B12)</f>
        <v/>
      </c>
      <c r="DA9" s="28" t="str">
        <f>IF(DA$1="", "", Settings!$B12)</f>
        <v/>
      </c>
      <c r="DB9" s="28" t="str">
        <f>IF(DB$1="", "", Settings!$B12)</f>
        <v/>
      </c>
      <c r="DC9" s="28" t="str">
        <f>IF(DC$1="", "", Settings!$B12)</f>
        <v/>
      </c>
      <c r="DD9" s="28" t="str">
        <f>IF(DD$1="", "", Settings!$B12)</f>
        <v/>
      </c>
      <c r="DE9" s="28" t="str">
        <f>IF(DE$1="", "", Settings!$B12)</f>
        <v/>
      </c>
      <c r="DF9" s="28" t="str">
        <f>IF(DF$1="", "", Settings!$B12)</f>
        <v/>
      </c>
      <c r="DG9" s="28" t="str">
        <f>IF(DG$1="", "", Settings!$B12)</f>
        <v/>
      </c>
      <c r="DH9" s="28" t="str">
        <f>IF(DH$1="", "", Settings!$B12)</f>
        <v/>
      </c>
      <c r="DI9" s="28" t="str">
        <f>IF(DI$1="", "", Settings!$B12)</f>
        <v/>
      </c>
      <c r="DJ9" s="28" t="str">
        <f>IF(DJ$1="", "", Settings!$B12)</f>
        <v/>
      </c>
      <c r="DK9" s="28" t="str">
        <f>IF(DK$1="", "", Settings!$B12)</f>
        <v/>
      </c>
      <c r="DL9" s="28" t="str">
        <f>IF(DL$1="", "", Settings!$B12)</f>
        <v/>
      </c>
      <c r="DM9" s="28" t="str">
        <f>IF(DM$1="", "", Settings!$B12)</f>
        <v/>
      </c>
      <c r="DN9" s="28" t="str">
        <f>IF(DN$1="", "", Settings!$B12)</f>
        <v/>
      </c>
      <c r="DO9" s="28" t="str">
        <f>IF(DO$1="", "", Settings!$B12)</f>
        <v/>
      </c>
      <c r="DP9" s="28" t="str">
        <f>IF(DP$1="", "", Settings!$B12)</f>
        <v/>
      </c>
      <c r="DQ9" s="28" t="str">
        <f>IF(DQ$1="", "", Settings!$B12)</f>
        <v/>
      </c>
      <c r="DR9" s="28" t="str">
        <f>IF(DR$1="", "", Settings!$B12)</f>
        <v/>
      </c>
      <c r="DS9" s="28" t="str">
        <f>IF(DS$1="", "", Settings!$B12)</f>
        <v/>
      </c>
      <c r="DT9" s="28" t="str">
        <f>IF(DT$1="", "", Settings!$B12)</f>
        <v/>
      </c>
      <c r="DU9" s="28" t="str">
        <f>IF(DU$1="", "", Settings!$B12)</f>
        <v/>
      </c>
      <c r="DV9" s="28" t="str">
        <f>IF(DV$1="", "", Settings!$B12)</f>
        <v/>
      </c>
      <c r="DW9" s="28" t="str">
        <f>IF(DW$1="", "", Settings!$B12)</f>
        <v/>
      </c>
      <c r="DX9" s="28" t="str">
        <f>IF(DX$1="", "", Settings!$B12)</f>
        <v/>
      </c>
      <c r="DY9" s="28" t="str">
        <f>IF(DY$1="", "", Settings!$B12)</f>
        <v/>
      </c>
      <c r="DZ9" s="28" t="str">
        <f>IF(DZ$1="", "", Settings!$B12)</f>
        <v/>
      </c>
    </row>
    <row r="10" spans="1:130" s="29" customFormat="1" x14ac:dyDescent="0.25">
      <c r="B10" s="137" t="s">
        <v>180</v>
      </c>
      <c r="C10" s="138"/>
      <c r="D10" s="28">
        <f>IF(D$1="", "", SUM(D$7*10, D$8*0, D$9*0))</f>
        <v>237.86098765432101</v>
      </c>
      <c r="E10" s="28">
        <f t="shared" ref="E10:BP10" si="5">IF(E$1="", "", SUM(E$7*10, E$8*0, E$9*0))</f>
        <v>225.60585480093678</v>
      </c>
      <c r="F10" s="28">
        <f t="shared" si="5"/>
        <v>219.56398860398863</v>
      </c>
      <c r="G10" s="28">
        <f t="shared" si="5"/>
        <v>193.15027568922307</v>
      </c>
      <c r="H10" s="28" t="str">
        <f t="shared" si="5"/>
        <v/>
      </c>
      <c r="I10" s="28" t="str">
        <f t="shared" si="5"/>
        <v/>
      </c>
      <c r="J10" s="28" t="str">
        <f t="shared" si="5"/>
        <v/>
      </c>
      <c r="K10" s="28" t="str">
        <f t="shared" si="5"/>
        <v/>
      </c>
      <c r="L10" s="28" t="str">
        <f t="shared" si="5"/>
        <v/>
      </c>
      <c r="M10" s="28" t="str">
        <f t="shared" si="5"/>
        <v/>
      </c>
      <c r="N10" s="28" t="str">
        <f t="shared" si="5"/>
        <v/>
      </c>
      <c r="O10" s="28" t="str">
        <f t="shared" si="5"/>
        <v/>
      </c>
      <c r="P10" s="28" t="str">
        <f t="shared" si="5"/>
        <v/>
      </c>
      <c r="Q10" s="28" t="str">
        <f t="shared" si="5"/>
        <v/>
      </c>
      <c r="R10" s="28" t="str">
        <f t="shared" si="5"/>
        <v/>
      </c>
      <c r="S10" s="28" t="str">
        <f t="shared" si="5"/>
        <v/>
      </c>
      <c r="T10" s="28" t="str">
        <f t="shared" si="5"/>
        <v/>
      </c>
      <c r="U10" s="28" t="str">
        <f t="shared" si="5"/>
        <v/>
      </c>
      <c r="V10" s="28" t="str">
        <f t="shared" si="5"/>
        <v/>
      </c>
      <c r="W10" s="28" t="str">
        <f t="shared" si="5"/>
        <v/>
      </c>
      <c r="X10" s="28" t="str">
        <f t="shared" si="5"/>
        <v/>
      </c>
      <c r="Y10" s="28" t="str">
        <f t="shared" si="5"/>
        <v/>
      </c>
      <c r="Z10" s="28" t="str">
        <f t="shared" si="5"/>
        <v/>
      </c>
      <c r="AA10" s="28" t="str">
        <f t="shared" si="5"/>
        <v/>
      </c>
      <c r="AB10" s="28" t="str">
        <f t="shared" si="5"/>
        <v/>
      </c>
      <c r="AC10" s="28" t="str">
        <f t="shared" si="5"/>
        <v/>
      </c>
      <c r="AD10" s="28" t="str">
        <f t="shared" si="5"/>
        <v/>
      </c>
      <c r="AE10" s="28" t="str">
        <f t="shared" si="5"/>
        <v/>
      </c>
      <c r="AF10" s="28" t="str">
        <f t="shared" si="5"/>
        <v/>
      </c>
      <c r="AG10" s="28" t="str">
        <f t="shared" si="5"/>
        <v/>
      </c>
      <c r="AH10" s="28" t="str">
        <f t="shared" si="5"/>
        <v/>
      </c>
      <c r="AI10" s="28" t="str">
        <f t="shared" si="5"/>
        <v/>
      </c>
      <c r="AJ10" s="28" t="str">
        <f t="shared" si="5"/>
        <v/>
      </c>
      <c r="AK10" s="28" t="str">
        <f t="shared" si="5"/>
        <v/>
      </c>
      <c r="AL10" s="28" t="str">
        <f t="shared" si="5"/>
        <v/>
      </c>
      <c r="AM10" s="28" t="str">
        <f t="shared" si="5"/>
        <v/>
      </c>
      <c r="AN10" s="28" t="str">
        <f t="shared" si="5"/>
        <v/>
      </c>
      <c r="AO10" s="28" t="str">
        <f t="shared" si="5"/>
        <v/>
      </c>
      <c r="AP10" s="28" t="str">
        <f t="shared" si="5"/>
        <v/>
      </c>
      <c r="AQ10" s="28" t="str">
        <f t="shared" si="5"/>
        <v/>
      </c>
      <c r="AR10" s="28" t="str">
        <f t="shared" si="5"/>
        <v/>
      </c>
      <c r="AS10" s="28" t="str">
        <f t="shared" si="5"/>
        <v/>
      </c>
      <c r="AT10" s="28" t="str">
        <f t="shared" si="5"/>
        <v/>
      </c>
      <c r="AU10" s="28" t="str">
        <f t="shared" si="5"/>
        <v/>
      </c>
      <c r="AV10" s="28" t="str">
        <f t="shared" si="5"/>
        <v/>
      </c>
      <c r="AW10" s="28" t="str">
        <f t="shared" si="5"/>
        <v/>
      </c>
      <c r="AX10" s="28" t="str">
        <f t="shared" si="5"/>
        <v/>
      </c>
      <c r="AY10" s="28" t="str">
        <f t="shared" si="5"/>
        <v/>
      </c>
      <c r="AZ10" s="28" t="str">
        <f t="shared" si="5"/>
        <v/>
      </c>
      <c r="BA10" s="28" t="str">
        <f t="shared" si="5"/>
        <v/>
      </c>
      <c r="BB10" s="28" t="str">
        <f t="shared" si="5"/>
        <v/>
      </c>
      <c r="BC10" s="28" t="str">
        <f t="shared" si="5"/>
        <v/>
      </c>
      <c r="BD10" s="28" t="str">
        <f t="shared" si="5"/>
        <v/>
      </c>
      <c r="BE10" s="28" t="str">
        <f t="shared" si="5"/>
        <v/>
      </c>
      <c r="BF10" s="28" t="str">
        <f t="shared" si="5"/>
        <v/>
      </c>
      <c r="BG10" s="28" t="str">
        <f t="shared" si="5"/>
        <v/>
      </c>
      <c r="BH10" s="28" t="str">
        <f t="shared" si="5"/>
        <v/>
      </c>
      <c r="BI10" s="28" t="str">
        <f t="shared" si="5"/>
        <v/>
      </c>
      <c r="BJ10" s="28" t="str">
        <f t="shared" si="5"/>
        <v/>
      </c>
      <c r="BK10" s="28" t="str">
        <f t="shared" si="5"/>
        <v/>
      </c>
      <c r="BL10" s="28" t="str">
        <f t="shared" si="5"/>
        <v/>
      </c>
      <c r="BM10" s="28" t="str">
        <f t="shared" si="5"/>
        <v/>
      </c>
      <c r="BN10" s="28" t="str">
        <f t="shared" si="5"/>
        <v/>
      </c>
      <c r="BO10" s="28" t="str">
        <f t="shared" si="5"/>
        <v/>
      </c>
      <c r="BP10" s="28" t="str">
        <f t="shared" si="5"/>
        <v/>
      </c>
      <c r="BQ10" s="28" t="str">
        <f t="shared" ref="BQ10:DZ10" si="6">IF(BQ$1="", "", SUM(BQ$7*10, BQ$8*0, BQ$9*0))</f>
        <v/>
      </c>
      <c r="BR10" s="28" t="str">
        <f t="shared" si="6"/>
        <v/>
      </c>
      <c r="BS10" s="28" t="str">
        <f t="shared" si="6"/>
        <v/>
      </c>
      <c r="BT10" s="28" t="str">
        <f t="shared" si="6"/>
        <v/>
      </c>
      <c r="BU10" s="28" t="str">
        <f t="shared" si="6"/>
        <v/>
      </c>
      <c r="BV10" s="28" t="str">
        <f t="shared" si="6"/>
        <v/>
      </c>
      <c r="BW10" s="28" t="str">
        <f t="shared" si="6"/>
        <v/>
      </c>
      <c r="BX10" s="28" t="str">
        <f t="shared" si="6"/>
        <v/>
      </c>
      <c r="BY10" s="28" t="str">
        <f t="shared" si="6"/>
        <v/>
      </c>
      <c r="BZ10" s="28" t="str">
        <f t="shared" si="6"/>
        <v/>
      </c>
      <c r="CA10" s="28" t="str">
        <f t="shared" si="6"/>
        <v/>
      </c>
      <c r="CB10" s="28" t="str">
        <f t="shared" si="6"/>
        <v/>
      </c>
      <c r="CC10" s="28" t="str">
        <f t="shared" si="6"/>
        <v/>
      </c>
      <c r="CD10" s="28" t="str">
        <f t="shared" si="6"/>
        <v/>
      </c>
      <c r="CE10" s="28" t="str">
        <f t="shared" si="6"/>
        <v/>
      </c>
      <c r="CF10" s="28" t="str">
        <f t="shared" si="6"/>
        <v/>
      </c>
      <c r="CG10" s="28" t="str">
        <f t="shared" si="6"/>
        <v/>
      </c>
      <c r="CH10" s="28" t="str">
        <f t="shared" si="6"/>
        <v/>
      </c>
      <c r="CI10" s="28" t="str">
        <f t="shared" si="6"/>
        <v/>
      </c>
      <c r="CJ10" s="28" t="str">
        <f t="shared" si="6"/>
        <v/>
      </c>
      <c r="CK10" s="28" t="str">
        <f t="shared" si="6"/>
        <v/>
      </c>
      <c r="CL10" s="28" t="str">
        <f t="shared" si="6"/>
        <v/>
      </c>
      <c r="CM10" s="28" t="str">
        <f t="shared" si="6"/>
        <v/>
      </c>
      <c r="CN10" s="28" t="str">
        <f t="shared" si="6"/>
        <v/>
      </c>
      <c r="CO10" s="28" t="str">
        <f t="shared" si="6"/>
        <v/>
      </c>
      <c r="CP10" s="28" t="str">
        <f t="shared" si="6"/>
        <v/>
      </c>
      <c r="CQ10" s="28" t="str">
        <f t="shared" si="6"/>
        <v/>
      </c>
      <c r="CR10" s="28" t="str">
        <f t="shared" si="6"/>
        <v/>
      </c>
      <c r="CS10" s="28" t="str">
        <f t="shared" si="6"/>
        <v/>
      </c>
      <c r="CT10" s="28" t="str">
        <f t="shared" si="6"/>
        <v/>
      </c>
      <c r="CU10" s="28" t="str">
        <f t="shared" si="6"/>
        <v/>
      </c>
      <c r="CV10" s="28" t="str">
        <f t="shared" si="6"/>
        <v/>
      </c>
      <c r="CW10" s="28" t="str">
        <f t="shared" si="6"/>
        <v/>
      </c>
      <c r="CX10" s="28" t="str">
        <f t="shared" si="6"/>
        <v/>
      </c>
      <c r="CY10" s="28" t="str">
        <f t="shared" si="6"/>
        <v/>
      </c>
      <c r="CZ10" s="28" t="str">
        <f t="shared" si="6"/>
        <v/>
      </c>
      <c r="DA10" s="28" t="str">
        <f t="shared" si="6"/>
        <v/>
      </c>
      <c r="DB10" s="28" t="str">
        <f t="shared" si="6"/>
        <v/>
      </c>
      <c r="DC10" s="28" t="str">
        <f t="shared" si="6"/>
        <v/>
      </c>
      <c r="DD10" s="28" t="str">
        <f t="shared" si="6"/>
        <v/>
      </c>
      <c r="DE10" s="28" t="str">
        <f t="shared" si="6"/>
        <v/>
      </c>
      <c r="DF10" s="28" t="str">
        <f t="shared" si="6"/>
        <v/>
      </c>
      <c r="DG10" s="28" t="str">
        <f t="shared" si="6"/>
        <v/>
      </c>
      <c r="DH10" s="28" t="str">
        <f t="shared" si="6"/>
        <v/>
      </c>
      <c r="DI10" s="28" t="str">
        <f t="shared" si="6"/>
        <v/>
      </c>
      <c r="DJ10" s="28" t="str">
        <f t="shared" si="6"/>
        <v/>
      </c>
      <c r="DK10" s="28" t="str">
        <f t="shared" si="6"/>
        <v/>
      </c>
      <c r="DL10" s="28" t="str">
        <f t="shared" si="6"/>
        <v/>
      </c>
      <c r="DM10" s="28" t="str">
        <f t="shared" si="6"/>
        <v/>
      </c>
      <c r="DN10" s="28" t="str">
        <f t="shared" si="6"/>
        <v/>
      </c>
      <c r="DO10" s="28" t="str">
        <f t="shared" si="6"/>
        <v/>
      </c>
      <c r="DP10" s="28" t="str">
        <f t="shared" si="6"/>
        <v/>
      </c>
      <c r="DQ10" s="28" t="str">
        <f t="shared" si="6"/>
        <v/>
      </c>
      <c r="DR10" s="28" t="str">
        <f t="shared" si="6"/>
        <v/>
      </c>
      <c r="DS10" s="28" t="str">
        <f t="shared" si="6"/>
        <v/>
      </c>
      <c r="DT10" s="28" t="str">
        <f t="shared" si="6"/>
        <v/>
      </c>
      <c r="DU10" s="28" t="str">
        <f t="shared" si="6"/>
        <v/>
      </c>
      <c r="DV10" s="28" t="str">
        <f t="shared" si="6"/>
        <v/>
      </c>
      <c r="DW10" s="28" t="str">
        <f t="shared" si="6"/>
        <v/>
      </c>
      <c r="DX10" s="28" t="str">
        <f t="shared" si="6"/>
        <v/>
      </c>
      <c r="DY10" s="28" t="str">
        <f t="shared" si="6"/>
        <v/>
      </c>
      <c r="DZ10" s="28" t="str">
        <f t="shared" si="6"/>
        <v/>
      </c>
    </row>
    <row r="11" spans="1:130" s="29" customFormat="1" x14ac:dyDescent="0.25">
      <c r="B11" s="139" t="s">
        <v>181</v>
      </c>
      <c r="C11" s="140"/>
      <c r="D11" s="47">
        <f>IF(D$1="", "", SUM(D$79:D$142))</f>
        <v>1658.5</v>
      </c>
      <c r="E11" s="47">
        <f t="shared" ref="E11:BP11" si="7">IF(E$1="", "", SUM(E$79:E$142))</f>
        <v>830</v>
      </c>
      <c r="F11" s="47">
        <f t="shared" si="7"/>
        <v>736</v>
      </c>
      <c r="G11" s="47">
        <f t="shared" si="7"/>
        <v>799</v>
      </c>
      <c r="H11" s="47" t="str">
        <f t="shared" si="7"/>
        <v/>
      </c>
      <c r="I11" s="47" t="str">
        <f t="shared" si="7"/>
        <v/>
      </c>
      <c r="J11" s="47" t="str">
        <f t="shared" si="7"/>
        <v/>
      </c>
      <c r="K11" s="47" t="str">
        <f t="shared" si="7"/>
        <v/>
      </c>
      <c r="L11" s="47" t="str">
        <f t="shared" si="7"/>
        <v/>
      </c>
      <c r="M11" s="47" t="str">
        <f t="shared" si="7"/>
        <v/>
      </c>
      <c r="N11" s="47" t="str">
        <f t="shared" si="7"/>
        <v/>
      </c>
      <c r="O11" s="47" t="str">
        <f t="shared" si="7"/>
        <v/>
      </c>
      <c r="P11" s="47" t="str">
        <f t="shared" si="7"/>
        <v/>
      </c>
      <c r="Q11" s="47" t="str">
        <f t="shared" si="7"/>
        <v/>
      </c>
      <c r="R11" s="47" t="str">
        <f t="shared" si="7"/>
        <v/>
      </c>
      <c r="S11" s="47" t="str">
        <f t="shared" si="7"/>
        <v/>
      </c>
      <c r="T11" s="47" t="str">
        <f t="shared" si="7"/>
        <v/>
      </c>
      <c r="U11" s="47" t="str">
        <f t="shared" si="7"/>
        <v/>
      </c>
      <c r="V11" s="47" t="str">
        <f t="shared" si="7"/>
        <v/>
      </c>
      <c r="W11" s="47" t="str">
        <f t="shared" si="7"/>
        <v/>
      </c>
      <c r="X11" s="47" t="str">
        <f t="shared" si="7"/>
        <v/>
      </c>
      <c r="Y11" s="47" t="str">
        <f t="shared" si="7"/>
        <v/>
      </c>
      <c r="Z11" s="47" t="str">
        <f t="shared" si="7"/>
        <v/>
      </c>
      <c r="AA11" s="47" t="str">
        <f t="shared" si="7"/>
        <v/>
      </c>
      <c r="AB11" s="47" t="str">
        <f t="shared" si="7"/>
        <v/>
      </c>
      <c r="AC11" s="47" t="str">
        <f t="shared" si="7"/>
        <v/>
      </c>
      <c r="AD11" s="47" t="str">
        <f t="shared" si="7"/>
        <v/>
      </c>
      <c r="AE11" s="47" t="str">
        <f t="shared" si="7"/>
        <v/>
      </c>
      <c r="AF11" s="47" t="str">
        <f t="shared" si="7"/>
        <v/>
      </c>
      <c r="AG11" s="47" t="str">
        <f t="shared" si="7"/>
        <v/>
      </c>
      <c r="AH11" s="47" t="str">
        <f t="shared" si="7"/>
        <v/>
      </c>
      <c r="AI11" s="47" t="str">
        <f t="shared" si="7"/>
        <v/>
      </c>
      <c r="AJ11" s="47" t="str">
        <f t="shared" si="7"/>
        <v/>
      </c>
      <c r="AK11" s="47" t="str">
        <f t="shared" si="7"/>
        <v/>
      </c>
      <c r="AL11" s="47" t="str">
        <f t="shared" si="7"/>
        <v/>
      </c>
      <c r="AM11" s="47" t="str">
        <f t="shared" si="7"/>
        <v/>
      </c>
      <c r="AN11" s="47" t="str">
        <f t="shared" si="7"/>
        <v/>
      </c>
      <c r="AO11" s="47" t="str">
        <f t="shared" si="7"/>
        <v/>
      </c>
      <c r="AP11" s="47" t="str">
        <f t="shared" si="7"/>
        <v/>
      </c>
      <c r="AQ11" s="47" t="str">
        <f t="shared" si="7"/>
        <v/>
      </c>
      <c r="AR11" s="47" t="str">
        <f t="shared" si="7"/>
        <v/>
      </c>
      <c r="AS11" s="47" t="str">
        <f t="shared" si="7"/>
        <v/>
      </c>
      <c r="AT11" s="47" t="str">
        <f t="shared" si="7"/>
        <v/>
      </c>
      <c r="AU11" s="47" t="str">
        <f t="shared" si="7"/>
        <v/>
      </c>
      <c r="AV11" s="47" t="str">
        <f t="shared" si="7"/>
        <v/>
      </c>
      <c r="AW11" s="47" t="str">
        <f t="shared" si="7"/>
        <v/>
      </c>
      <c r="AX11" s="47" t="str">
        <f t="shared" si="7"/>
        <v/>
      </c>
      <c r="AY11" s="47" t="str">
        <f t="shared" si="7"/>
        <v/>
      </c>
      <c r="AZ11" s="47" t="str">
        <f t="shared" si="7"/>
        <v/>
      </c>
      <c r="BA11" s="47" t="str">
        <f t="shared" si="7"/>
        <v/>
      </c>
      <c r="BB11" s="47" t="str">
        <f t="shared" si="7"/>
        <v/>
      </c>
      <c r="BC11" s="47" t="str">
        <f t="shared" si="7"/>
        <v/>
      </c>
      <c r="BD11" s="47" t="str">
        <f t="shared" si="7"/>
        <v/>
      </c>
      <c r="BE11" s="47" t="str">
        <f t="shared" si="7"/>
        <v/>
      </c>
      <c r="BF11" s="47" t="str">
        <f t="shared" si="7"/>
        <v/>
      </c>
      <c r="BG11" s="47" t="str">
        <f t="shared" si="7"/>
        <v/>
      </c>
      <c r="BH11" s="47" t="str">
        <f t="shared" si="7"/>
        <v/>
      </c>
      <c r="BI11" s="47" t="str">
        <f t="shared" si="7"/>
        <v/>
      </c>
      <c r="BJ11" s="47" t="str">
        <f t="shared" si="7"/>
        <v/>
      </c>
      <c r="BK11" s="47" t="str">
        <f t="shared" si="7"/>
        <v/>
      </c>
      <c r="BL11" s="47" t="str">
        <f t="shared" si="7"/>
        <v/>
      </c>
      <c r="BM11" s="47" t="str">
        <f t="shared" si="7"/>
        <v/>
      </c>
      <c r="BN11" s="47" t="str">
        <f t="shared" si="7"/>
        <v/>
      </c>
      <c r="BO11" s="47" t="str">
        <f t="shared" si="7"/>
        <v/>
      </c>
      <c r="BP11" s="47" t="str">
        <f t="shared" si="7"/>
        <v/>
      </c>
      <c r="BQ11" s="47" t="str">
        <f t="shared" ref="BQ11:DZ11" si="8">IF(BQ$1="", "", SUM(BQ$79:BQ$142))</f>
        <v/>
      </c>
      <c r="BR11" s="47" t="str">
        <f t="shared" si="8"/>
        <v/>
      </c>
      <c r="BS11" s="47" t="str">
        <f t="shared" si="8"/>
        <v/>
      </c>
      <c r="BT11" s="47" t="str">
        <f t="shared" si="8"/>
        <v/>
      </c>
      <c r="BU11" s="47" t="str">
        <f t="shared" si="8"/>
        <v/>
      </c>
      <c r="BV11" s="47" t="str">
        <f t="shared" si="8"/>
        <v/>
      </c>
      <c r="BW11" s="47" t="str">
        <f t="shared" si="8"/>
        <v/>
      </c>
      <c r="BX11" s="47" t="str">
        <f t="shared" si="8"/>
        <v/>
      </c>
      <c r="BY11" s="47" t="str">
        <f t="shared" si="8"/>
        <v/>
      </c>
      <c r="BZ11" s="47" t="str">
        <f t="shared" si="8"/>
        <v/>
      </c>
      <c r="CA11" s="47" t="str">
        <f t="shared" si="8"/>
        <v/>
      </c>
      <c r="CB11" s="47" t="str">
        <f t="shared" si="8"/>
        <v/>
      </c>
      <c r="CC11" s="47" t="str">
        <f t="shared" si="8"/>
        <v/>
      </c>
      <c r="CD11" s="47" t="str">
        <f t="shared" si="8"/>
        <v/>
      </c>
      <c r="CE11" s="47" t="str">
        <f t="shared" si="8"/>
        <v/>
      </c>
      <c r="CF11" s="47" t="str">
        <f t="shared" si="8"/>
        <v/>
      </c>
      <c r="CG11" s="47" t="str">
        <f t="shared" si="8"/>
        <v/>
      </c>
      <c r="CH11" s="47" t="str">
        <f t="shared" si="8"/>
        <v/>
      </c>
      <c r="CI11" s="47" t="str">
        <f t="shared" si="8"/>
        <v/>
      </c>
      <c r="CJ11" s="47" t="str">
        <f t="shared" si="8"/>
        <v/>
      </c>
      <c r="CK11" s="47" t="str">
        <f t="shared" si="8"/>
        <v/>
      </c>
      <c r="CL11" s="47" t="str">
        <f t="shared" si="8"/>
        <v/>
      </c>
      <c r="CM11" s="47" t="str">
        <f t="shared" si="8"/>
        <v/>
      </c>
      <c r="CN11" s="47" t="str">
        <f t="shared" si="8"/>
        <v/>
      </c>
      <c r="CO11" s="47" t="str">
        <f t="shared" si="8"/>
        <v/>
      </c>
      <c r="CP11" s="47" t="str">
        <f t="shared" si="8"/>
        <v/>
      </c>
      <c r="CQ11" s="47" t="str">
        <f t="shared" si="8"/>
        <v/>
      </c>
      <c r="CR11" s="47" t="str">
        <f t="shared" si="8"/>
        <v/>
      </c>
      <c r="CS11" s="47" t="str">
        <f t="shared" si="8"/>
        <v/>
      </c>
      <c r="CT11" s="47" t="str">
        <f t="shared" si="8"/>
        <v/>
      </c>
      <c r="CU11" s="47" t="str">
        <f t="shared" si="8"/>
        <v/>
      </c>
      <c r="CV11" s="47" t="str">
        <f t="shared" si="8"/>
        <v/>
      </c>
      <c r="CW11" s="47" t="str">
        <f t="shared" si="8"/>
        <v/>
      </c>
      <c r="CX11" s="47" t="str">
        <f t="shared" si="8"/>
        <v/>
      </c>
      <c r="CY11" s="47" t="str">
        <f t="shared" si="8"/>
        <v/>
      </c>
      <c r="CZ11" s="47" t="str">
        <f t="shared" si="8"/>
        <v/>
      </c>
      <c r="DA11" s="47" t="str">
        <f t="shared" si="8"/>
        <v/>
      </c>
      <c r="DB11" s="47" t="str">
        <f t="shared" si="8"/>
        <v/>
      </c>
      <c r="DC11" s="47" t="str">
        <f t="shared" si="8"/>
        <v/>
      </c>
      <c r="DD11" s="47" t="str">
        <f t="shared" si="8"/>
        <v/>
      </c>
      <c r="DE11" s="47" t="str">
        <f t="shared" si="8"/>
        <v/>
      </c>
      <c r="DF11" s="47" t="str">
        <f t="shared" si="8"/>
        <v/>
      </c>
      <c r="DG11" s="47" t="str">
        <f t="shared" si="8"/>
        <v/>
      </c>
      <c r="DH11" s="47" t="str">
        <f t="shared" si="8"/>
        <v/>
      </c>
      <c r="DI11" s="47" t="str">
        <f t="shared" si="8"/>
        <v/>
      </c>
      <c r="DJ11" s="47" t="str">
        <f t="shared" si="8"/>
        <v/>
      </c>
      <c r="DK11" s="47" t="str">
        <f t="shared" si="8"/>
        <v/>
      </c>
      <c r="DL11" s="47" t="str">
        <f t="shared" si="8"/>
        <v/>
      </c>
      <c r="DM11" s="47" t="str">
        <f t="shared" si="8"/>
        <v/>
      </c>
      <c r="DN11" s="47" t="str">
        <f t="shared" si="8"/>
        <v/>
      </c>
      <c r="DO11" s="47" t="str">
        <f t="shared" si="8"/>
        <v/>
      </c>
      <c r="DP11" s="47" t="str">
        <f t="shared" si="8"/>
        <v/>
      </c>
      <c r="DQ11" s="47" t="str">
        <f t="shared" si="8"/>
        <v/>
      </c>
      <c r="DR11" s="47" t="str">
        <f t="shared" si="8"/>
        <v/>
      </c>
      <c r="DS11" s="47" t="str">
        <f t="shared" si="8"/>
        <v/>
      </c>
      <c r="DT11" s="47" t="str">
        <f t="shared" si="8"/>
        <v/>
      </c>
      <c r="DU11" s="47" t="str">
        <f t="shared" si="8"/>
        <v/>
      </c>
      <c r="DV11" s="47" t="str">
        <f t="shared" si="8"/>
        <v/>
      </c>
      <c r="DW11" s="47" t="str">
        <f t="shared" si="8"/>
        <v/>
      </c>
      <c r="DX11" s="47" t="str">
        <f t="shared" si="8"/>
        <v/>
      </c>
      <c r="DY11" s="47" t="str">
        <f t="shared" si="8"/>
        <v/>
      </c>
      <c r="DZ11" s="47" t="str">
        <f t="shared" si="8"/>
        <v/>
      </c>
    </row>
    <row r="12" spans="1:130" s="82" customFormat="1" x14ac:dyDescent="0.25">
      <c r="A12" s="79"/>
      <c r="B12" s="79" t="s">
        <v>182</v>
      </c>
      <c r="C12" s="80" t="s">
        <v>183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</row>
    <row r="13" spans="1:130" x14ac:dyDescent="0.25">
      <c r="A13" s="14">
        <f>'Homeowners Record'!$A2</f>
        <v>1</v>
      </c>
      <c r="B13" s="14" t="str">
        <f>'Homeowners Record'!$B2</f>
        <v>VIRGINIA AUSTRIA</v>
      </c>
      <c r="C13" s="15">
        <v>2974</v>
      </c>
      <c r="D13" s="48">
        <v>2994</v>
      </c>
      <c r="E13" s="49">
        <v>3005</v>
      </c>
      <c r="F13" s="49">
        <v>3011</v>
      </c>
      <c r="G13" s="49">
        <v>3031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</row>
    <row r="14" spans="1:130" x14ac:dyDescent="0.25">
      <c r="A14" s="14">
        <f>'Homeowners Record'!$A3</f>
        <v>2</v>
      </c>
      <c r="B14" s="14" t="str">
        <f>'Homeowners Record'!$B3</f>
        <v>GARY SALCEDO</v>
      </c>
      <c r="C14" s="15">
        <v>9262</v>
      </c>
      <c r="D14" s="21">
        <v>9309</v>
      </c>
      <c r="E14" s="22">
        <v>9327</v>
      </c>
      <c r="F14" s="22">
        <v>9332</v>
      </c>
      <c r="G14" s="22">
        <v>9343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</row>
    <row r="15" spans="1:130" x14ac:dyDescent="0.25">
      <c r="A15" s="14">
        <f>'Homeowners Record'!$A4</f>
        <v>3</v>
      </c>
      <c r="B15" s="14" t="str">
        <f>'Homeowners Record'!$B4</f>
        <v>ESTER NAVARRO</v>
      </c>
      <c r="C15" s="15">
        <v>7174</v>
      </c>
      <c r="D15" s="21">
        <v>7203</v>
      </c>
      <c r="E15" s="22">
        <v>7216</v>
      </c>
      <c r="F15" s="22">
        <v>7223</v>
      </c>
      <c r="G15" s="22">
        <v>7242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</row>
    <row r="16" spans="1:130" x14ac:dyDescent="0.25">
      <c r="A16" s="14">
        <f>'Homeowners Record'!$A5</f>
        <v>4</v>
      </c>
      <c r="B16" s="14" t="str">
        <f>'Homeowners Record'!$B5</f>
        <v>BETTY ARCEO</v>
      </c>
      <c r="C16" s="15">
        <v>7844</v>
      </c>
      <c r="D16" s="21">
        <v>7885</v>
      </c>
      <c r="E16" s="22">
        <v>7893</v>
      </c>
      <c r="F16" s="22">
        <v>7904</v>
      </c>
      <c r="G16" s="22">
        <v>7921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</row>
    <row r="17" spans="1:130" x14ac:dyDescent="0.25">
      <c r="A17" s="14">
        <f>'Homeowners Record'!$A6</f>
        <v>5</v>
      </c>
      <c r="B17" s="14" t="str">
        <f>'Homeowners Record'!$B6</f>
        <v>BELEN SEPILLO</v>
      </c>
      <c r="C17" s="15">
        <v>5258</v>
      </c>
      <c r="D17" s="21">
        <v>5289</v>
      </c>
      <c r="E17" s="22">
        <v>5307</v>
      </c>
      <c r="F17" s="22">
        <v>5312</v>
      </c>
      <c r="G17" s="22">
        <v>5323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</row>
    <row r="18" spans="1:130" x14ac:dyDescent="0.25">
      <c r="A18" s="14">
        <f>'Homeowners Record'!$A7</f>
        <v>6</v>
      </c>
      <c r="B18" s="14" t="str">
        <f>'Homeowners Record'!$B7</f>
        <v>VANGIE AVILA</v>
      </c>
      <c r="C18" s="15">
        <v>8649</v>
      </c>
      <c r="D18" s="21">
        <v>8708</v>
      </c>
      <c r="E18" s="22">
        <v>8718</v>
      </c>
      <c r="F18" s="22">
        <v>8723</v>
      </c>
      <c r="G18" s="22">
        <v>8735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</row>
    <row r="19" spans="1:130" x14ac:dyDescent="0.25">
      <c r="A19" s="14">
        <f>'Homeowners Record'!$A8</f>
        <v>7</v>
      </c>
      <c r="B19" s="14" t="str">
        <f>'Homeowners Record'!$B8</f>
        <v>AGNES TECSON</v>
      </c>
      <c r="C19" s="15">
        <v>215.41</v>
      </c>
      <c r="D19" s="21">
        <v>215.91</v>
      </c>
      <c r="E19" s="22">
        <v>230.91</v>
      </c>
      <c r="F19" s="22">
        <v>248.91</v>
      </c>
      <c r="G19" s="22">
        <v>254.91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</row>
    <row r="20" spans="1:130" x14ac:dyDescent="0.25">
      <c r="A20" s="14">
        <f>'Homeowners Record'!$A9</f>
        <v>8</v>
      </c>
      <c r="B20" s="14" t="str">
        <f>'Homeowners Record'!$B9</f>
        <v>MARY GRACE DIAGONO</v>
      </c>
      <c r="C20" s="15">
        <v>4409</v>
      </c>
      <c r="D20" s="21">
        <v>4438</v>
      </c>
      <c r="E20" s="22">
        <v>4453</v>
      </c>
      <c r="F20" s="22">
        <v>4463</v>
      </c>
      <c r="G20" s="22">
        <v>4479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</row>
    <row r="21" spans="1:130" x14ac:dyDescent="0.25">
      <c r="A21" s="14">
        <f>'Homeowners Record'!$A10</f>
        <v>9</v>
      </c>
      <c r="B21" s="14" t="str">
        <f>'Homeowners Record'!$B10</f>
        <v>RYAN GAMBOA</v>
      </c>
      <c r="C21" s="15">
        <v>2174</v>
      </c>
      <c r="D21" s="21">
        <v>2249</v>
      </c>
      <c r="E21" s="22">
        <v>2269</v>
      </c>
      <c r="F21" s="22">
        <v>2280</v>
      </c>
      <c r="G21" s="22">
        <v>2292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</row>
    <row r="22" spans="1:130" x14ac:dyDescent="0.25">
      <c r="A22" s="14">
        <f>'Homeowners Record'!$A11</f>
        <v>10</v>
      </c>
      <c r="B22" s="14" t="str">
        <f>'Homeowners Record'!$B11</f>
        <v>ROCHELLE MONTEMAYOR</v>
      </c>
      <c r="C22" s="15">
        <v>934</v>
      </c>
      <c r="D22" s="21">
        <v>937</v>
      </c>
      <c r="E22" s="22">
        <v>942</v>
      </c>
      <c r="F22" s="22">
        <v>960</v>
      </c>
      <c r="G22" s="22">
        <v>980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</row>
    <row r="23" spans="1:130" x14ac:dyDescent="0.25">
      <c r="A23" s="14">
        <f>'Homeowners Record'!$A12</f>
        <v>11</v>
      </c>
      <c r="B23" s="14" t="str">
        <f>'Homeowners Record'!$B12</f>
        <v>EDGARDO SILANG</v>
      </c>
      <c r="C23" s="15">
        <v>3062</v>
      </c>
      <c r="D23" s="21">
        <v>3086</v>
      </c>
      <c r="E23" s="22">
        <v>3096</v>
      </c>
      <c r="F23" s="22">
        <v>3105</v>
      </c>
      <c r="G23" s="22">
        <v>3114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</row>
    <row r="24" spans="1:130" ht="15.75" x14ac:dyDescent="0.25">
      <c r="A24" s="14">
        <f>'Homeowners Record'!$A13</f>
        <v>12</v>
      </c>
      <c r="B24" s="14" t="str">
        <f>'Homeowners Record'!$B13</f>
        <v>ATTY. OVIEDO</v>
      </c>
      <c r="C24" s="15">
        <v>3059</v>
      </c>
      <c r="D24" s="21">
        <v>3126</v>
      </c>
      <c r="E24" s="22">
        <v>3139</v>
      </c>
      <c r="F24" s="94">
        <v>3148</v>
      </c>
      <c r="G24" s="22">
        <v>3161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</row>
    <row r="25" spans="1:130" x14ac:dyDescent="0.25">
      <c r="A25" s="14">
        <f>'Homeowners Record'!$A14</f>
        <v>13</v>
      </c>
      <c r="B25" s="14" t="str">
        <f>'Homeowners Record'!$B14</f>
        <v>PJ SALAS</v>
      </c>
      <c r="C25" s="15">
        <v>2461</v>
      </c>
      <c r="D25" s="21">
        <v>2474</v>
      </c>
      <c r="E25" s="22">
        <v>2484</v>
      </c>
      <c r="F25" s="22">
        <v>2495</v>
      </c>
      <c r="G25" s="22">
        <v>2508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</row>
    <row r="26" spans="1:130" x14ac:dyDescent="0.25">
      <c r="A26" s="14">
        <f>'Homeowners Record'!$A15</f>
        <v>14</v>
      </c>
      <c r="B26" s="14" t="str">
        <f>'Homeowners Record'!$B15</f>
        <v>JUN PAGADOR</v>
      </c>
      <c r="C26" s="15">
        <v>2453</v>
      </c>
      <c r="D26" s="21">
        <v>2454</v>
      </c>
      <c r="E26" s="22">
        <v>2467</v>
      </c>
      <c r="F26" s="22">
        <v>2472</v>
      </c>
      <c r="G26" s="22">
        <v>2482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</row>
    <row r="27" spans="1:130" x14ac:dyDescent="0.25">
      <c r="A27" s="14">
        <f>'Homeowners Record'!$A16</f>
        <v>15</v>
      </c>
      <c r="B27" s="14" t="str">
        <f>'Homeowners Record'!$B16</f>
        <v>JUN LAZARO</v>
      </c>
      <c r="C27" s="15">
        <v>3082</v>
      </c>
      <c r="D27" s="21">
        <v>3105</v>
      </c>
      <c r="E27" s="22">
        <v>3110</v>
      </c>
      <c r="F27" s="22">
        <v>3119</v>
      </c>
      <c r="G27" s="22">
        <v>3137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</row>
    <row r="28" spans="1:130" x14ac:dyDescent="0.25">
      <c r="A28" s="14">
        <f>'Homeowners Record'!$A17</f>
        <v>16</v>
      </c>
      <c r="B28" s="14" t="str">
        <f>'Homeowners Record'!$B17</f>
        <v>EDWIN ROMANO</v>
      </c>
      <c r="C28" s="15">
        <v>2602</v>
      </c>
      <c r="D28" s="21">
        <v>2632</v>
      </c>
      <c r="E28" s="22">
        <v>2638</v>
      </c>
      <c r="F28" s="22">
        <v>2658</v>
      </c>
      <c r="G28" s="22">
        <v>2665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</row>
    <row r="29" spans="1:130" x14ac:dyDescent="0.25">
      <c r="A29" s="14">
        <f>'Homeowners Record'!$A18</f>
        <v>17</v>
      </c>
      <c r="B29" s="14" t="str">
        <f>'Homeowners Record'!$B18</f>
        <v>LUISITA ELLO</v>
      </c>
      <c r="C29" s="15">
        <v>281</v>
      </c>
      <c r="D29" s="21">
        <v>281</v>
      </c>
      <c r="E29" s="22">
        <v>292</v>
      </c>
      <c r="F29" s="22">
        <v>308</v>
      </c>
      <c r="G29" s="22">
        <v>327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</row>
    <row r="30" spans="1:130" x14ac:dyDescent="0.25">
      <c r="A30" s="14">
        <f>'Homeowners Record'!$A19</f>
        <v>18</v>
      </c>
      <c r="B30" s="14" t="str">
        <f>'Homeowners Record'!$B19</f>
        <v>CHERRY MALLAPRE</v>
      </c>
      <c r="C30" s="15">
        <v>4800</v>
      </c>
      <c r="D30" s="21">
        <v>4831</v>
      </c>
      <c r="E30" s="22">
        <v>4848</v>
      </c>
      <c r="F30" s="22">
        <v>4861</v>
      </c>
      <c r="G30" s="22">
        <v>4874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</row>
    <row r="31" spans="1:130" x14ac:dyDescent="0.25">
      <c r="A31" s="14">
        <f>'Homeowners Record'!$A20</f>
        <v>19</v>
      </c>
      <c r="B31" s="14" t="str">
        <f>'Homeowners Record'!$B20</f>
        <v>C/O BANCO FILIPINO</v>
      </c>
      <c r="C31" s="15">
        <v>4578</v>
      </c>
      <c r="D31" s="21">
        <v>4640</v>
      </c>
      <c r="E31" s="22">
        <v>4659</v>
      </c>
      <c r="F31" s="22">
        <v>4667</v>
      </c>
      <c r="G31" s="22">
        <v>4681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</row>
    <row r="32" spans="1:130" x14ac:dyDescent="0.25">
      <c r="A32" s="14">
        <f>'Homeowners Record'!$A21</f>
        <v>20</v>
      </c>
      <c r="B32" s="14" t="str">
        <f>'Homeowners Record'!$B21</f>
        <v>ANTHONY MOLANO</v>
      </c>
      <c r="C32" s="15">
        <v>3419</v>
      </c>
      <c r="D32" s="21">
        <v>3460</v>
      </c>
      <c r="E32" s="22">
        <v>3475</v>
      </c>
      <c r="F32" s="22">
        <v>3488</v>
      </c>
      <c r="G32" s="22">
        <v>3504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</row>
    <row r="33" spans="1:130" x14ac:dyDescent="0.25">
      <c r="A33" s="14">
        <f>'Homeowners Record'!$A22</f>
        <v>21</v>
      </c>
      <c r="B33" s="14" t="str">
        <f>'Homeowners Record'!$B22</f>
        <v>ANTHONY MOLANO</v>
      </c>
      <c r="C33" s="15">
        <v>3445</v>
      </c>
      <c r="D33" s="21">
        <v>3445</v>
      </c>
      <c r="E33" s="22">
        <v>3454</v>
      </c>
      <c r="F33" s="22">
        <v>3464</v>
      </c>
      <c r="G33" s="22">
        <v>3475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</row>
    <row r="34" spans="1:130" x14ac:dyDescent="0.25">
      <c r="A34" s="14">
        <f>'Homeowners Record'!$A23</f>
        <v>22</v>
      </c>
      <c r="B34" s="14" t="str">
        <f>'Homeowners Record'!$B23</f>
        <v>ERICK CARIAGA</v>
      </c>
      <c r="C34" s="15">
        <v>2611</v>
      </c>
      <c r="D34" s="21">
        <v>2633</v>
      </c>
      <c r="E34" s="22">
        <v>2645</v>
      </c>
      <c r="F34" s="22">
        <v>2651</v>
      </c>
      <c r="G34" s="22">
        <v>2657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</row>
    <row r="35" spans="1:130" x14ac:dyDescent="0.25">
      <c r="A35" s="14">
        <f>'Homeowners Record'!$A24</f>
        <v>23</v>
      </c>
      <c r="B35" s="14" t="str">
        <f>'Homeowners Record'!$B24</f>
        <v>SALVADOR SORDO</v>
      </c>
      <c r="C35" s="16">
        <v>0</v>
      </c>
      <c r="D35" s="21">
        <v>0</v>
      </c>
      <c r="E35" s="22">
        <v>14</v>
      </c>
      <c r="F35" s="22">
        <v>26</v>
      </c>
      <c r="G35" s="22">
        <v>32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</row>
    <row r="36" spans="1:130" x14ac:dyDescent="0.25">
      <c r="A36" s="14">
        <f>'Homeowners Record'!$A25</f>
        <v>24</v>
      </c>
      <c r="B36" s="14" t="str">
        <f>'Homeowners Record'!$B25</f>
        <v>C/O ROGER DE MESA</v>
      </c>
      <c r="C36" s="15">
        <v>953.5</v>
      </c>
      <c r="D36" s="21">
        <v>954</v>
      </c>
      <c r="E36" s="22">
        <v>974</v>
      </c>
      <c r="F36" s="22">
        <v>985</v>
      </c>
      <c r="G36" s="22">
        <v>993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</row>
    <row r="37" spans="1:130" x14ac:dyDescent="0.25">
      <c r="A37" s="14">
        <f>'Homeowners Record'!$A26</f>
        <v>25</v>
      </c>
      <c r="B37" s="14" t="str">
        <f>'Homeowners Record'!$B26</f>
        <v>MANUEL JOSE OYSON III</v>
      </c>
      <c r="C37" s="15">
        <v>3182</v>
      </c>
      <c r="D37" s="21">
        <v>3210</v>
      </c>
      <c r="E37" s="22">
        <v>3227</v>
      </c>
      <c r="F37" s="22">
        <v>3236</v>
      </c>
      <c r="G37" s="22">
        <v>3241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</row>
    <row r="38" spans="1:130" x14ac:dyDescent="0.25">
      <c r="A38" s="14">
        <f>'Homeowners Record'!$A27</f>
        <v>26</v>
      </c>
      <c r="B38" s="14" t="str">
        <f>'Homeowners Record'!$B27</f>
        <v>NILO ADRIAS</v>
      </c>
      <c r="C38" s="15">
        <v>3131</v>
      </c>
      <c r="D38" s="21">
        <v>3150</v>
      </c>
      <c r="E38" s="22">
        <v>3168</v>
      </c>
      <c r="F38" s="22">
        <v>3174</v>
      </c>
      <c r="G38" s="22">
        <v>3185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</row>
    <row r="39" spans="1:130" x14ac:dyDescent="0.25">
      <c r="A39" s="14">
        <f>'Homeowners Record'!$A28</f>
        <v>27</v>
      </c>
      <c r="B39" s="14" t="str">
        <f>'Homeowners Record'!$B28</f>
        <v>CARLITO LIAMSON</v>
      </c>
      <c r="C39" s="15">
        <v>1105</v>
      </c>
      <c r="D39" s="21">
        <v>1121</v>
      </c>
      <c r="E39" s="22">
        <v>1134</v>
      </c>
      <c r="F39" s="22">
        <v>1144</v>
      </c>
      <c r="G39" s="22">
        <v>1157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</row>
    <row r="40" spans="1:130" x14ac:dyDescent="0.25">
      <c r="A40" s="14">
        <f>'Homeowners Record'!$A29</f>
        <v>28</v>
      </c>
      <c r="B40" s="14" t="str">
        <f>'Homeowners Record'!$B29</f>
        <v>POLLY DURAN</v>
      </c>
      <c r="C40" s="15">
        <v>1552</v>
      </c>
      <c r="D40" s="21">
        <v>1570</v>
      </c>
      <c r="E40" s="22">
        <v>1584</v>
      </c>
      <c r="F40" s="22">
        <v>1598</v>
      </c>
      <c r="G40" s="22">
        <v>1614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</row>
    <row r="41" spans="1:130" x14ac:dyDescent="0.25">
      <c r="A41" s="14">
        <f>'Homeowners Record'!$A30</f>
        <v>29</v>
      </c>
      <c r="B41" s="14" t="str">
        <f>'Homeowners Record'!$B30</f>
        <v>BETH CARILLO</v>
      </c>
      <c r="C41" s="16">
        <v>0</v>
      </c>
      <c r="D41" s="21">
        <v>0</v>
      </c>
      <c r="E41" s="22">
        <v>13</v>
      </c>
      <c r="F41" s="22">
        <v>24</v>
      </c>
      <c r="G41" s="22">
        <v>29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</row>
    <row r="42" spans="1:130" x14ac:dyDescent="0.25">
      <c r="A42" s="14">
        <f>'Homeowners Record'!$A31</f>
        <v>30</v>
      </c>
      <c r="B42" s="14" t="str">
        <f>'Homeowners Record'!$B31</f>
        <v>MAGDALENA VILLASIS</v>
      </c>
      <c r="C42" s="15">
        <v>1472</v>
      </c>
      <c r="D42" s="21">
        <v>1490</v>
      </c>
      <c r="E42" s="22">
        <v>1499</v>
      </c>
      <c r="F42" s="22">
        <v>1515</v>
      </c>
      <c r="G42" s="22">
        <v>1524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</row>
    <row r="43" spans="1:130" x14ac:dyDescent="0.25">
      <c r="A43" s="14">
        <f>'Homeowners Record'!$A32</f>
        <v>31</v>
      </c>
      <c r="B43" s="14" t="str">
        <f>'Homeowners Record'!$B32</f>
        <v>RUE CELEBRE</v>
      </c>
      <c r="C43" s="16">
        <v>4728</v>
      </c>
      <c r="D43" s="21">
        <v>4744</v>
      </c>
      <c r="E43" s="22">
        <v>4763</v>
      </c>
      <c r="F43" s="22">
        <v>4781</v>
      </c>
      <c r="G43" s="22">
        <v>4795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</row>
    <row r="44" spans="1:130" x14ac:dyDescent="0.25">
      <c r="A44" s="14">
        <f>'Homeowners Record'!$A33</f>
        <v>32</v>
      </c>
      <c r="B44" s="14" t="str">
        <f>'Homeowners Record'!$B33</f>
        <v>VICKY CRUZ</v>
      </c>
      <c r="C44" s="15">
        <v>938</v>
      </c>
      <c r="D44" s="21">
        <v>943</v>
      </c>
      <c r="E44" s="22">
        <v>950</v>
      </c>
      <c r="F44" s="22">
        <v>962</v>
      </c>
      <c r="G44" s="22">
        <v>967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</row>
    <row r="45" spans="1:130" x14ac:dyDescent="0.25">
      <c r="A45" s="14">
        <f>'Homeowners Record'!$A34</f>
        <v>33</v>
      </c>
      <c r="B45" s="14" t="str">
        <f>'Homeowners Record'!$B34</f>
        <v>VICKY CRUZ</v>
      </c>
      <c r="C45" s="15">
        <v>2492</v>
      </c>
      <c r="D45" s="21">
        <v>2517</v>
      </c>
      <c r="E45" s="22">
        <v>2527</v>
      </c>
      <c r="F45" s="22">
        <v>2539</v>
      </c>
      <c r="G45" s="22">
        <v>2546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</row>
    <row r="46" spans="1:130" x14ac:dyDescent="0.25">
      <c r="A46" s="14">
        <f>'Homeowners Record'!$A35</f>
        <v>34</v>
      </c>
      <c r="B46" s="14" t="str">
        <f>'Homeowners Record'!$B35</f>
        <v>JESAMIN CONCEPTION</v>
      </c>
      <c r="C46" s="15">
        <v>3223</v>
      </c>
      <c r="D46" s="21">
        <v>3235</v>
      </c>
      <c r="E46" s="22">
        <v>3242</v>
      </c>
      <c r="F46" s="22">
        <v>3262</v>
      </c>
      <c r="G46" s="22">
        <v>3268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</row>
    <row r="47" spans="1:130" x14ac:dyDescent="0.25">
      <c r="A47" s="14">
        <f>'Homeowners Record'!$A36</f>
        <v>35</v>
      </c>
      <c r="B47" s="14" t="str">
        <f>'Homeowners Record'!$B36</f>
        <v>ALFA GALLARDO</v>
      </c>
      <c r="C47" s="15">
        <v>3856</v>
      </c>
      <c r="D47" s="21">
        <v>3883</v>
      </c>
      <c r="E47" s="22">
        <v>3902</v>
      </c>
      <c r="F47" s="22">
        <v>3918</v>
      </c>
      <c r="G47" s="22">
        <v>3929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</row>
    <row r="48" spans="1:130" x14ac:dyDescent="0.25">
      <c r="A48" s="14">
        <f>'Homeowners Record'!$A37</f>
        <v>36</v>
      </c>
      <c r="B48" s="14" t="str">
        <f>'Homeowners Record'!$B37</f>
        <v>ADORACION HILDENBRAND</v>
      </c>
      <c r="C48" s="15">
        <v>3344</v>
      </c>
      <c r="D48" s="21">
        <v>3356</v>
      </c>
      <c r="E48" s="22">
        <v>3375</v>
      </c>
      <c r="F48" s="22">
        <v>3394</v>
      </c>
      <c r="G48" s="22">
        <v>3410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</row>
    <row r="49" spans="1:130" x14ac:dyDescent="0.25">
      <c r="A49" s="14">
        <f>'Homeowners Record'!$A38</f>
        <v>37</v>
      </c>
      <c r="B49" s="14" t="str">
        <f>'Homeowners Record'!$B38</f>
        <v>ALBERT CORREA</v>
      </c>
      <c r="C49" s="15">
        <v>5774</v>
      </c>
      <c r="D49" s="21">
        <v>5877</v>
      </c>
      <c r="E49" s="22">
        <v>5894</v>
      </c>
      <c r="F49" s="22">
        <v>5903</v>
      </c>
      <c r="G49" s="22">
        <v>5913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</row>
    <row r="50" spans="1:130" x14ac:dyDescent="0.25">
      <c r="A50" s="14">
        <f>'Homeowners Record'!$A39</f>
        <v>38</v>
      </c>
      <c r="B50" s="14" t="str">
        <f>'Homeowners Record'!$B39</f>
        <v>DAN BAUSA</v>
      </c>
      <c r="C50" s="15">
        <v>2480</v>
      </c>
      <c r="D50" s="21">
        <v>2524</v>
      </c>
      <c r="E50" s="22">
        <v>2538</v>
      </c>
      <c r="F50" s="22">
        <v>2552</v>
      </c>
      <c r="G50" s="22">
        <v>2559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</row>
    <row r="51" spans="1:130" x14ac:dyDescent="0.25">
      <c r="A51" s="14">
        <f>'Homeowners Record'!$A40</f>
        <v>39</v>
      </c>
      <c r="B51" s="14" t="str">
        <f>'Homeowners Record'!$B40</f>
        <v>ELMER/JOVELYN SORIANO</v>
      </c>
      <c r="C51" s="15">
        <v>4050</v>
      </c>
      <c r="D51" s="21">
        <v>4054</v>
      </c>
      <c r="E51" s="22">
        <v>4073</v>
      </c>
      <c r="F51" s="22">
        <v>4080</v>
      </c>
      <c r="G51" s="22">
        <v>4099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</row>
    <row r="52" spans="1:130" x14ac:dyDescent="0.25">
      <c r="A52" s="14">
        <f>'Homeowners Record'!$A41</f>
        <v>40</v>
      </c>
      <c r="B52" s="14" t="str">
        <f>'Homeowners Record'!$B41</f>
        <v>ESTRELITA PAULINO</v>
      </c>
      <c r="C52" s="15">
        <v>38</v>
      </c>
      <c r="D52" s="21">
        <v>66</v>
      </c>
      <c r="E52" s="22">
        <v>76</v>
      </c>
      <c r="F52" s="22">
        <v>90</v>
      </c>
      <c r="G52" s="22">
        <v>110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</row>
    <row r="53" spans="1:130" x14ac:dyDescent="0.25">
      <c r="A53" s="14">
        <f>'Homeowners Record'!$A42</f>
        <v>41</v>
      </c>
      <c r="B53" s="14" t="str">
        <f>'Homeowners Record'!$B42</f>
        <v>JUN ESPINO</v>
      </c>
      <c r="C53" s="15">
        <v>3604</v>
      </c>
      <c r="D53" s="21">
        <v>3624</v>
      </c>
      <c r="E53" s="22">
        <v>3630</v>
      </c>
      <c r="F53" s="22">
        <v>3642</v>
      </c>
      <c r="G53" s="22">
        <v>3661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</row>
    <row r="54" spans="1:130" x14ac:dyDescent="0.25">
      <c r="A54" s="14">
        <f>'Homeowners Record'!$A43</f>
        <v>42</v>
      </c>
      <c r="B54" s="14" t="str">
        <f>'Homeowners Record'!$B43</f>
        <v>COL. GUALBERTO GRUSPE</v>
      </c>
      <c r="C54" s="15">
        <v>2189</v>
      </c>
      <c r="D54" s="21">
        <v>2189</v>
      </c>
      <c r="E54" s="22">
        <v>2199</v>
      </c>
      <c r="F54" s="22">
        <v>2205</v>
      </c>
      <c r="G54" s="22">
        <v>2213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</row>
    <row r="55" spans="1:130" x14ac:dyDescent="0.25">
      <c r="A55" s="14">
        <f>'Homeowners Record'!$A44</f>
        <v>43</v>
      </c>
      <c r="B55" s="14" t="str">
        <f>'Homeowners Record'!$B44</f>
        <v>BOY EVANGELISTA</v>
      </c>
      <c r="C55" s="15">
        <v>2708</v>
      </c>
      <c r="D55" s="21">
        <v>2719</v>
      </c>
      <c r="E55" s="22">
        <v>2737</v>
      </c>
      <c r="F55" s="22">
        <v>2746</v>
      </c>
      <c r="G55" s="22">
        <v>2765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</row>
    <row r="56" spans="1:130" x14ac:dyDescent="0.25">
      <c r="A56" s="14">
        <f>'Homeowners Record'!$A45</f>
        <v>44</v>
      </c>
      <c r="B56" s="14" t="str">
        <f>'Homeowners Record'!$B45</f>
        <v>DRA. PUA</v>
      </c>
      <c r="C56" s="15">
        <v>7.03</v>
      </c>
      <c r="D56" s="21">
        <v>14.53</v>
      </c>
      <c r="E56" s="22">
        <v>30.53</v>
      </c>
      <c r="F56" s="22">
        <v>50.53</v>
      </c>
      <c r="G56" s="22">
        <v>60.53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</row>
    <row r="57" spans="1:130" x14ac:dyDescent="0.25">
      <c r="A57" s="14">
        <f>'Homeowners Record'!$A46</f>
        <v>45</v>
      </c>
      <c r="B57" s="14" t="str">
        <f>'Homeowners Record'!$B46</f>
        <v>JOBEL AGNI</v>
      </c>
      <c r="C57" s="16">
        <v>0</v>
      </c>
      <c r="D57" s="21">
        <v>0</v>
      </c>
      <c r="E57" s="22">
        <v>15</v>
      </c>
      <c r="F57" s="22">
        <v>33</v>
      </c>
      <c r="G57" s="22">
        <v>51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</row>
    <row r="58" spans="1:130" x14ac:dyDescent="0.25">
      <c r="A58" s="14">
        <f>'Homeowners Record'!$A47</f>
        <v>46</v>
      </c>
      <c r="B58" s="14" t="str">
        <f>'Homeowners Record'!$B47</f>
        <v>ATTY. DANILO CARIAGA</v>
      </c>
      <c r="C58" s="15">
        <v>3091</v>
      </c>
      <c r="D58" s="21">
        <v>3106</v>
      </c>
      <c r="E58" s="22">
        <v>3116</v>
      </c>
      <c r="F58" s="22">
        <v>3121</v>
      </c>
      <c r="G58" s="22">
        <v>3139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</row>
    <row r="59" spans="1:130" x14ac:dyDescent="0.25">
      <c r="A59" s="14">
        <f>'Homeowners Record'!$A48</f>
        <v>47</v>
      </c>
      <c r="B59" s="14" t="str">
        <f>'Homeowners Record'!$B48</f>
        <v>BING PARANIS</v>
      </c>
      <c r="C59" s="15">
        <v>4370</v>
      </c>
      <c r="D59" s="21">
        <v>4383</v>
      </c>
      <c r="E59" s="22">
        <v>4402</v>
      </c>
      <c r="F59" s="22">
        <v>4417</v>
      </c>
      <c r="G59" s="22">
        <v>4430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</row>
    <row r="60" spans="1:130" x14ac:dyDescent="0.25">
      <c r="A60" s="14">
        <f>'Homeowners Record'!$A49</f>
        <v>48</v>
      </c>
      <c r="B60" s="14" t="str">
        <f>'Homeowners Record'!$B49</f>
        <v>AMY GUDANI</v>
      </c>
      <c r="C60" s="15">
        <v>3217</v>
      </c>
      <c r="D60" s="21">
        <v>3237</v>
      </c>
      <c r="E60" s="22">
        <v>3255</v>
      </c>
      <c r="F60" s="22">
        <v>3275</v>
      </c>
      <c r="G60" s="22">
        <v>3292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</row>
    <row r="61" spans="1:130" x14ac:dyDescent="0.25">
      <c r="A61" s="14">
        <f>'Homeowners Record'!$A50</f>
        <v>49</v>
      </c>
      <c r="B61" s="14" t="str">
        <f>'Homeowners Record'!$B50</f>
        <v>RHYAN S. DIAZ</v>
      </c>
      <c r="C61" s="15">
        <v>94</v>
      </c>
      <c r="D61" s="21">
        <v>110</v>
      </c>
      <c r="E61" s="22">
        <v>119</v>
      </c>
      <c r="F61" s="22">
        <v>125</v>
      </c>
      <c r="G61" s="22">
        <v>131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</row>
    <row r="62" spans="1:130" x14ac:dyDescent="0.25">
      <c r="A62" s="14">
        <f>'Homeowners Record'!$A51</f>
        <v>50</v>
      </c>
      <c r="B62" s="14" t="str">
        <f>'Homeowners Record'!$B51</f>
        <v>NENENG CHUAHIYONG</v>
      </c>
      <c r="C62" s="15">
        <v>3543</v>
      </c>
      <c r="D62" s="21">
        <v>3589</v>
      </c>
      <c r="E62" s="22">
        <v>3604</v>
      </c>
      <c r="F62" s="22">
        <v>3621</v>
      </c>
      <c r="G62" s="22">
        <v>3634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</row>
    <row r="63" spans="1:130" x14ac:dyDescent="0.25">
      <c r="A63" s="14">
        <f>'Homeowners Record'!$A52</f>
        <v>51</v>
      </c>
      <c r="B63" s="14" t="str">
        <f>'Homeowners Record'!$B52</f>
        <v>VIOLA TABORA</v>
      </c>
      <c r="C63" s="15">
        <v>58</v>
      </c>
      <c r="D63" s="21">
        <v>67</v>
      </c>
      <c r="E63" s="22">
        <v>78</v>
      </c>
      <c r="F63" s="22">
        <v>90</v>
      </c>
      <c r="G63" s="22">
        <v>98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</row>
    <row r="64" spans="1:130" x14ac:dyDescent="0.25">
      <c r="A64" s="14">
        <f>'Homeowners Record'!$A53</f>
        <v>52</v>
      </c>
      <c r="B64" s="14" t="str">
        <f>'Homeowners Record'!$B53</f>
        <v>JET CARIAGA</v>
      </c>
      <c r="C64" s="15">
        <v>3394</v>
      </c>
      <c r="D64" s="21">
        <v>3432</v>
      </c>
      <c r="E64" s="22">
        <v>3451</v>
      </c>
      <c r="F64" s="22">
        <v>3462</v>
      </c>
      <c r="G64" s="22">
        <v>3482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</row>
    <row r="65" spans="1:130" x14ac:dyDescent="0.25">
      <c r="A65" s="14">
        <f>'Homeowners Record'!$A54</f>
        <v>53</v>
      </c>
      <c r="B65" s="14" t="str">
        <f>'Homeowners Record'!$B54</f>
        <v>PATCHIE/EMMA MURRAY</v>
      </c>
      <c r="C65" s="15">
        <v>1958</v>
      </c>
      <c r="D65" s="21">
        <v>1971</v>
      </c>
      <c r="E65" s="22">
        <v>1989</v>
      </c>
      <c r="F65" s="22">
        <v>2008</v>
      </c>
      <c r="G65" s="22">
        <v>2025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</row>
    <row r="66" spans="1:130" x14ac:dyDescent="0.25">
      <c r="A66" s="14">
        <f>'Homeowners Record'!$A55</f>
        <v>54</v>
      </c>
      <c r="B66" s="14" t="str">
        <f>'Homeowners Record'!$B55</f>
        <v>CHONA GUIAM</v>
      </c>
      <c r="C66" s="15">
        <v>2474</v>
      </c>
      <c r="D66" s="21">
        <v>2491</v>
      </c>
      <c r="E66" s="22">
        <v>2496</v>
      </c>
      <c r="F66" s="22">
        <v>2506</v>
      </c>
      <c r="G66" s="22">
        <v>2512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</row>
    <row r="67" spans="1:130" x14ac:dyDescent="0.25">
      <c r="A67" s="14">
        <f>'Homeowners Record'!$A56</f>
        <v>55</v>
      </c>
      <c r="B67" s="14" t="str">
        <f>'Homeowners Record'!$B56</f>
        <v>ABDALA</v>
      </c>
      <c r="C67" s="16">
        <v>0</v>
      </c>
      <c r="D67" s="21">
        <v>0</v>
      </c>
      <c r="E67" s="22">
        <v>13</v>
      </c>
      <c r="F67" s="22">
        <v>23</v>
      </c>
      <c r="G67" s="22">
        <v>37</v>
      </c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</row>
    <row r="68" spans="1:130" x14ac:dyDescent="0.25">
      <c r="A68" s="14">
        <f>'Homeowners Record'!$A57</f>
        <v>56</v>
      </c>
      <c r="B68" s="14" t="str">
        <f>'Homeowners Record'!$B57</f>
        <v>AGNES CLAUDIO</v>
      </c>
      <c r="C68" s="15">
        <v>3002</v>
      </c>
      <c r="D68" s="21">
        <v>3107</v>
      </c>
      <c r="E68" s="22">
        <v>3121</v>
      </c>
      <c r="F68" s="22">
        <v>3127</v>
      </c>
      <c r="G68" s="22">
        <v>3145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</row>
    <row r="69" spans="1:130" x14ac:dyDescent="0.25">
      <c r="A69" s="14">
        <f>'Homeowners Record'!$A58</f>
        <v>57</v>
      </c>
      <c r="B69" s="14" t="str">
        <f>'Homeowners Record'!$B58</f>
        <v>MARIPOL ABDALA</v>
      </c>
      <c r="C69" s="15">
        <v>5819</v>
      </c>
      <c r="D69" s="21">
        <v>5879</v>
      </c>
      <c r="E69" s="22">
        <v>5890</v>
      </c>
      <c r="F69" s="22">
        <v>5899</v>
      </c>
      <c r="G69" s="22">
        <v>5918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</row>
    <row r="70" spans="1:130" x14ac:dyDescent="0.25">
      <c r="A70" s="14">
        <f>'Homeowners Record'!$A59</f>
        <v>58</v>
      </c>
      <c r="B70" s="14" t="str">
        <f>'Homeowners Record'!$B59</f>
        <v>PEPE DE VERA</v>
      </c>
      <c r="C70" s="15">
        <v>1434</v>
      </c>
      <c r="D70" s="21">
        <v>1465</v>
      </c>
      <c r="E70" s="22">
        <v>1480</v>
      </c>
      <c r="F70" s="22">
        <v>1497</v>
      </c>
      <c r="G70" s="22">
        <v>1508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</row>
    <row r="71" spans="1:130" x14ac:dyDescent="0.25">
      <c r="A71" s="14">
        <f>'Homeowners Record'!$A60</f>
        <v>59</v>
      </c>
      <c r="B71" s="14" t="str">
        <f>'Homeowners Record'!$B60</f>
        <v>MARIAN LLENA</v>
      </c>
      <c r="C71" s="15">
        <v>2437</v>
      </c>
      <c r="D71" s="21">
        <v>2460</v>
      </c>
      <c r="E71" s="22">
        <v>2465</v>
      </c>
      <c r="F71" s="22">
        <v>2473</v>
      </c>
      <c r="G71" s="22">
        <v>2487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</row>
    <row r="72" spans="1:130" x14ac:dyDescent="0.25">
      <c r="A72" s="14">
        <f>'Homeowners Record'!$A61</f>
        <v>60</v>
      </c>
      <c r="B72" s="14" t="str">
        <f>'Homeowners Record'!$B61</f>
        <v>LARY NONGA</v>
      </c>
      <c r="C72" s="15">
        <v>2877</v>
      </c>
      <c r="D72" s="21">
        <v>2888</v>
      </c>
      <c r="E72" s="22">
        <v>2898</v>
      </c>
      <c r="F72" s="22">
        <v>2903</v>
      </c>
      <c r="G72" s="22">
        <v>2909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</row>
    <row r="73" spans="1:130" x14ac:dyDescent="0.25">
      <c r="A73" s="14">
        <f>'Homeowners Record'!$A62</f>
        <v>61</v>
      </c>
      <c r="B73" s="14" t="str">
        <f>'Homeowners Record'!$B62</f>
        <v>JESUS LIM</v>
      </c>
      <c r="C73" s="15">
        <v>864</v>
      </c>
      <c r="D73" s="21">
        <v>883</v>
      </c>
      <c r="E73" s="22">
        <v>895</v>
      </c>
      <c r="F73" s="22">
        <v>908</v>
      </c>
      <c r="G73" s="22">
        <v>925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</row>
    <row r="74" spans="1:130" x14ac:dyDescent="0.25">
      <c r="A74" s="14">
        <f>'Homeowners Record'!$A63</f>
        <v>62</v>
      </c>
      <c r="B74" s="14" t="str">
        <f>'Homeowners Record'!$B63</f>
        <v>MARCELINO GARCIA</v>
      </c>
      <c r="C74" s="15">
        <v>3184</v>
      </c>
      <c r="D74" s="21">
        <v>3199</v>
      </c>
      <c r="E74" s="22">
        <v>3214</v>
      </c>
      <c r="F74" s="22">
        <v>3224</v>
      </c>
      <c r="G74" s="22">
        <v>3234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</row>
    <row r="75" spans="1:130" x14ac:dyDescent="0.25">
      <c r="A75" s="14">
        <f>'Homeowners Record'!$A64</f>
        <v>63</v>
      </c>
      <c r="B75" s="14" t="str">
        <f>'Homeowners Record'!$B64</f>
        <v>ALLAN/DANG CRUZ</v>
      </c>
      <c r="C75" s="15">
        <v>3405</v>
      </c>
      <c r="D75" s="21">
        <v>3435</v>
      </c>
      <c r="E75" s="22">
        <v>3442</v>
      </c>
      <c r="F75" s="22">
        <v>3457</v>
      </c>
      <c r="G75" s="22">
        <v>3467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</row>
    <row r="76" spans="1:130" x14ac:dyDescent="0.25">
      <c r="A76" s="14">
        <f>'Homeowners Record'!$A65</f>
        <v>64</v>
      </c>
      <c r="B76" s="14" t="str">
        <f>'Homeowners Record'!$B65</f>
        <v>REY HONRADO</v>
      </c>
      <c r="C76" s="15">
        <v>589</v>
      </c>
      <c r="D76" s="21">
        <v>704</v>
      </c>
      <c r="E76" s="22">
        <v>711</v>
      </c>
      <c r="F76" s="22">
        <v>719</v>
      </c>
      <c r="G76" s="22">
        <v>726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</row>
    <row r="77" spans="1:130" x14ac:dyDescent="0.25">
      <c r="A77" s="1"/>
      <c r="B77" s="1"/>
      <c r="C77" s="17"/>
      <c r="D77" s="1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</row>
    <row r="78" spans="1:130" hidden="1" x14ac:dyDescent="0.25">
      <c r="A78" s="95"/>
      <c r="B78" s="95" t="s">
        <v>184</v>
      </c>
      <c r="C78" s="95"/>
      <c r="D78" s="96">
        <f>IF(D$1="", "", D$1)</f>
        <v>44075</v>
      </c>
      <c r="E78" s="96">
        <f t="shared" ref="E78:BP78" si="9">IF(E$1="", "", E$1)</f>
        <v>44105</v>
      </c>
      <c r="F78" s="96">
        <f t="shared" si="9"/>
        <v>44136</v>
      </c>
      <c r="G78" s="96">
        <f t="shared" si="9"/>
        <v>44166</v>
      </c>
      <c r="H78" s="96" t="str">
        <f t="shared" si="9"/>
        <v/>
      </c>
      <c r="I78" s="96" t="str">
        <f t="shared" si="9"/>
        <v/>
      </c>
      <c r="J78" s="96" t="str">
        <f t="shared" si="9"/>
        <v/>
      </c>
      <c r="K78" s="96" t="str">
        <f t="shared" si="9"/>
        <v/>
      </c>
      <c r="L78" s="96" t="str">
        <f t="shared" si="9"/>
        <v/>
      </c>
      <c r="M78" s="96" t="str">
        <f t="shared" si="9"/>
        <v/>
      </c>
      <c r="N78" s="96" t="str">
        <f t="shared" si="9"/>
        <v/>
      </c>
      <c r="O78" s="96" t="str">
        <f t="shared" si="9"/>
        <v/>
      </c>
      <c r="P78" s="96" t="str">
        <f t="shared" si="9"/>
        <v/>
      </c>
      <c r="Q78" s="96" t="str">
        <f t="shared" si="9"/>
        <v/>
      </c>
      <c r="R78" s="96" t="str">
        <f t="shared" si="9"/>
        <v/>
      </c>
      <c r="S78" s="96" t="str">
        <f t="shared" si="9"/>
        <v/>
      </c>
      <c r="T78" s="96" t="str">
        <f t="shared" si="9"/>
        <v/>
      </c>
      <c r="U78" s="96" t="str">
        <f t="shared" si="9"/>
        <v/>
      </c>
      <c r="V78" s="96" t="str">
        <f t="shared" si="9"/>
        <v/>
      </c>
      <c r="W78" s="96" t="str">
        <f t="shared" si="9"/>
        <v/>
      </c>
      <c r="X78" s="96" t="str">
        <f t="shared" si="9"/>
        <v/>
      </c>
      <c r="Y78" s="96" t="str">
        <f t="shared" si="9"/>
        <v/>
      </c>
      <c r="Z78" s="96" t="str">
        <f t="shared" si="9"/>
        <v/>
      </c>
      <c r="AA78" s="96" t="str">
        <f t="shared" si="9"/>
        <v/>
      </c>
      <c r="AB78" s="96" t="str">
        <f t="shared" si="9"/>
        <v/>
      </c>
      <c r="AC78" s="96" t="str">
        <f t="shared" si="9"/>
        <v/>
      </c>
      <c r="AD78" s="96" t="str">
        <f t="shared" si="9"/>
        <v/>
      </c>
      <c r="AE78" s="96" t="str">
        <f t="shared" si="9"/>
        <v/>
      </c>
      <c r="AF78" s="96" t="str">
        <f t="shared" si="9"/>
        <v/>
      </c>
      <c r="AG78" s="96" t="str">
        <f t="shared" si="9"/>
        <v/>
      </c>
      <c r="AH78" s="96" t="str">
        <f t="shared" si="9"/>
        <v/>
      </c>
      <c r="AI78" s="96" t="str">
        <f t="shared" si="9"/>
        <v/>
      </c>
      <c r="AJ78" s="96" t="str">
        <f t="shared" si="9"/>
        <v/>
      </c>
      <c r="AK78" s="96" t="str">
        <f t="shared" si="9"/>
        <v/>
      </c>
      <c r="AL78" s="96" t="str">
        <f t="shared" si="9"/>
        <v/>
      </c>
      <c r="AM78" s="96" t="str">
        <f t="shared" si="9"/>
        <v/>
      </c>
      <c r="AN78" s="96" t="str">
        <f t="shared" si="9"/>
        <v/>
      </c>
      <c r="AO78" s="96" t="str">
        <f t="shared" si="9"/>
        <v/>
      </c>
      <c r="AP78" s="96" t="str">
        <f t="shared" si="9"/>
        <v/>
      </c>
      <c r="AQ78" s="96" t="str">
        <f t="shared" si="9"/>
        <v/>
      </c>
      <c r="AR78" s="96" t="str">
        <f t="shared" si="9"/>
        <v/>
      </c>
      <c r="AS78" s="96" t="str">
        <f t="shared" si="9"/>
        <v/>
      </c>
      <c r="AT78" s="96" t="str">
        <f t="shared" si="9"/>
        <v/>
      </c>
      <c r="AU78" s="96" t="str">
        <f t="shared" si="9"/>
        <v/>
      </c>
      <c r="AV78" s="96" t="str">
        <f t="shared" si="9"/>
        <v/>
      </c>
      <c r="AW78" s="96" t="str">
        <f t="shared" si="9"/>
        <v/>
      </c>
      <c r="AX78" s="96" t="str">
        <f t="shared" si="9"/>
        <v/>
      </c>
      <c r="AY78" s="96" t="str">
        <f t="shared" si="9"/>
        <v/>
      </c>
      <c r="AZ78" s="96" t="str">
        <f t="shared" si="9"/>
        <v/>
      </c>
      <c r="BA78" s="96" t="str">
        <f t="shared" si="9"/>
        <v/>
      </c>
      <c r="BB78" s="96" t="str">
        <f t="shared" si="9"/>
        <v/>
      </c>
      <c r="BC78" s="96" t="str">
        <f t="shared" si="9"/>
        <v/>
      </c>
      <c r="BD78" s="96" t="str">
        <f t="shared" si="9"/>
        <v/>
      </c>
      <c r="BE78" s="96" t="str">
        <f t="shared" si="9"/>
        <v/>
      </c>
      <c r="BF78" s="96" t="str">
        <f t="shared" si="9"/>
        <v/>
      </c>
      <c r="BG78" s="96" t="str">
        <f t="shared" si="9"/>
        <v/>
      </c>
      <c r="BH78" s="96" t="str">
        <f t="shared" si="9"/>
        <v/>
      </c>
      <c r="BI78" s="96" t="str">
        <f t="shared" si="9"/>
        <v/>
      </c>
      <c r="BJ78" s="96" t="str">
        <f t="shared" si="9"/>
        <v/>
      </c>
      <c r="BK78" s="96" t="str">
        <f t="shared" si="9"/>
        <v/>
      </c>
      <c r="BL78" s="96" t="str">
        <f t="shared" si="9"/>
        <v/>
      </c>
      <c r="BM78" s="96" t="str">
        <f t="shared" si="9"/>
        <v/>
      </c>
      <c r="BN78" s="96" t="str">
        <f t="shared" si="9"/>
        <v/>
      </c>
      <c r="BO78" s="96" t="str">
        <f t="shared" si="9"/>
        <v/>
      </c>
      <c r="BP78" s="96" t="str">
        <f t="shared" si="9"/>
        <v/>
      </c>
      <c r="BQ78" s="96" t="str">
        <f t="shared" ref="BQ78:DZ78" si="10">IF(BQ$1="", "", BQ$1)</f>
        <v/>
      </c>
      <c r="BR78" s="96" t="str">
        <f t="shared" si="10"/>
        <v/>
      </c>
      <c r="BS78" s="96" t="str">
        <f t="shared" si="10"/>
        <v/>
      </c>
      <c r="BT78" s="96" t="str">
        <f t="shared" si="10"/>
        <v/>
      </c>
      <c r="BU78" s="96" t="str">
        <f t="shared" si="10"/>
        <v/>
      </c>
      <c r="BV78" s="96" t="str">
        <f t="shared" si="10"/>
        <v/>
      </c>
      <c r="BW78" s="96" t="str">
        <f t="shared" si="10"/>
        <v/>
      </c>
      <c r="BX78" s="96" t="str">
        <f t="shared" si="10"/>
        <v/>
      </c>
      <c r="BY78" s="96" t="str">
        <f t="shared" si="10"/>
        <v/>
      </c>
      <c r="BZ78" s="96" t="str">
        <f t="shared" si="10"/>
        <v/>
      </c>
      <c r="CA78" s="96" t="str">
        <f t="shared" si="10"/>
        <v/>
      </c>
      <c r="CB78" s="96" t="str">
        <f t="shared" si="10"/>
        <v/>
      </c>
      <c r="CC78" s="96" t="str">
        <f t="shared" si="10"/>
        <v/>
      </c>
      <c r="CD78" s="96" t="str">
        <f t="shared" si="10"/>
        <v/>
      </c>
      <c r="CE78" s="96" t="str">
        <f t="shared" si="10"/>
        <v/>
      </c>
      <c r="CF78" s="96" t="str">
        <f t="shared" si="10"/>
        <v/>
      </c>
      <c r="CG78" s="96" t="str">
        <f t="shared" si="10"/>
        <v/>
      </c>
      <c r="CH78" s="96" t="str">
        <f t="shared" si="10"/>
        <v/>
      </c>
      <c r="CI78" s="96" t="str">
        <f t="shared" si="10"/>
        <v/>
      </c>
      <c r="CJ78" s="96" t="str">
        <f t="shared" si="10"/>
        <v/>
      </c>
      <c r="CK78" s="96" t="str">
        <f t="shared" si="10"/>
        <v/>
      </c>
      <c r="CL78" s="96" t="str">
        <f t="shared" si="10"/>
        <v/>
      </c>
      <c r="CM78" s="96" t="str">
        <f t="shared" si="10"/>
        <v/>
      </c>
      <c r="CN78" s="96" t="str">
        <f t="shared" si="10"/>
        <v/>
      </c>
      <c r="CO78" s="96" t="str">
        <f t="shared" si="10"/>
        <v/>
      </c>
      <c r="CP78" s="96" t="str">
        <f t="shared" si="10"/>
        <v/>
      </c>
      <c r="CQ78" s="96" t="str">
        <f t="shared" si="10"/>
        <v/>
      </c>
      <c r="CR78" s="96" t="str">
        <f t="shared" si="10"/>
        <v/>
      </c>
      <c r="CS78" s="96" t="str">
        <f t="shared" si="10"/>
        <v/>
      </c>
      <c r="CT78" s="96" t="str">
        <f t="shared" si="10"/>
        <v/>
      </c>
      <c r="CU78" s="96" t="str">
        <f t="shared" si="10"/>
        <v/>
      </c>
      <c r="CV78" s="96" t="str">
        <f t="shared" si="10"/>
        <v/>
      </c>
      <c r="CW78" s="96" t="str">
        <f t="shared" si="10"/>
        <v/>
      </c>
      <c r="CX78" s="96" t="str">
        <f t="shared" si="10"/>
        <v/>
      </c>
      <c r="CY78" s="96" t="str">
        <f t="shared" si="10"/>
        <v/>
      </c>
      <c r="CZ78" s="96" t="str">
        <f t="shared" si="10"/>
        <v/>
      </c>
      <c r="DA78" s="96" t="str">
        <f t="shared" si="10"/>
        <v/>
      </c>
      <c r="DB78" s="96" t="str">
        <f t="shared" si="10"/>
        <v/>
      </c>
      <c r="DC78" s="96" t="str">
        <f t="shared" si="10"/>
        <v/>
      </c>
      <c r="DD78" s="96" t="str">
        <f t="shared" si="10"/>
        <v/>
      </c>
      <c r="DE78" s="96" t="str">
        <f t="shared" si="10"/>
        <v/>
      </c>
      <c r="DF78" s="96" t="str">
        <f t="shared" si="10"/>
        <v/>
      </c>
      <c r="DG78" s="96" t="str">
        <f t="shared" si="10"/>
        <v/>
      </c>
      <c r="DH78" s="96" t="str">
        <f t="shared" si="10"/>
        <v/>
      </c>
      <c r="DI78" s="96" t="str">
        <f t="shared" si="10"/>
        <v/>
      </c>
      <c r="DJ78" s="96" t="str">
        <f t="shared" si="10"/>
        <v/>
      </c>
      <c r="DK78" s="96" t="str">
        <f t="shared" si="10"/>
        <v/>
      </c>
      <c r="DL78" s="96" t="str">
        <f t="shared" si="10"/>
        <v/>
      </c>
      <c r="DM78" s="96" t="str">
        <f t="shared" si="10"/>
        <v/>
      </c>
      <c r="DN78" s="96" t="str">
        <f t="shared" si="10"/>
        <v/>
      </c>
      <c r="DO78" s="96" t="str">
        <f t="shared" si="10"/>
        <v/>
      </c>
      <c r="DP78" s="96" t="str">
        <f t="shared" si="10"/>
        <v/>
      </c>
      <c r="DQ78" s="96" t="str">
        <f t="shared" si="10"/>
        <v/>
      </c>
      <c r="DR78" s="96" t="str">
        <f t="shared" si="10"/>
        <v/>
      </c>
      <c r="DS78" s="96" t="str">
        <f t="shared" si="10"/>
        <v/>
      </c>
      <c r="DT78" s="96" t="str">
        <f t="shared" si="10"/>
        <v/>
      </c>
      <c r="DU78" s="96" t="str">
        <f t="shared" si="10"/>
        <v/>
      </c>
      <c r="DV78" s="96" t="str">
        <f t="shared" si="10"/>
        <v/>
      </c>
      <c r="DW78" s="96" t="str">
        <f t="shared" si="10"/>
        <v/>
      </c>
      <c r="DX78" s="96" t="str">
        <f t="shared" si="10"/>
        <v/>
      </c>
      <c r="DY78" s="96" t="str">
        <f t="shared" si="10"/>
        <v/>
      </c>
      <c r="DZ78" s="96" t="str">
        <f t="shared" si="10"/>
        <v/>
      </c>
    </row>
    <row r="79" spans="1:130" hidden="1" x14ac:dyDescent="0.25">
      <c r="A79" s="95">
        <f>A13</f>
        <v>1</v>
      </c>
      <c r="B79" s="95" t="str">
        <f>B13</f>
        <v>VIRGINIA AUSTRIA</v>
      </c>
      <c r="C79" s="95"/>
      <c r="D79" s="95">
        <f>IF(D$1="", "", D13-C13)</f>
        <v>20</v>
      </c>
      <c r="E79" s="95">
        <f>IF(E$1="", "", E13-D13)</f>
        <v>11</v>
      </c>
      <c r="F79" s="95">
        <f t="shared" ref="F79:BP79" si="11">IF(F$1="", "", F$13-E$13)</f>
        <v>6</v>
      </c>
      <c r="G79" s="95">
        <f t="shared" si="11"/>
        <v>20</v>
      </c>
      <c r="H79" s="95" t="str">
        <f t="shared" si="11"/>
        <v/>
      </c>
      <c r="I79" s="95" t="str">
        <f t="shared" si="11"/>
        <v/>
      </c>
      <c r="J79" s="95" t="str">
        <f t="shared" si="11"/>
        <v/>
      </c>
      <c r="K79" s="95" t="str">
        <f t="shared" si="11"/>
        <v/>
      </c>
      <c r="L79" s="95" t="str">
        <f t="shared" si="11"/>
        <v/>
      </c>
      <c r="M79" s="95" t="str">
        <f t="shared" si="11"/>
        <v/>
      </c>
      <c r="N79" s="95" t="str">
        <f t="shared" si="11"/>
        <v/>
      </c>
      <c r="O79" s="95" t="str">
        <f t="shared" si="11"/>
        <v/>
      </c>
      <c r="P79" s="95" t="str">
        <f t="shared" si="11"/>
        <v/>
      </c>
      <c r="Q79" s="95" t="str">
        <f t="shared" si="11"/>
        <v/>
      </c>
      <c r="R79" s="95" t="str">
        <f t="shared" si="11"/>
        <v/>
      </c>
      <c r="S79" s="95" t="str">
        <f t="shared" si="11"/>
        <v/>
      </c>
      <c r="T79" s="95" t="str">
        <f t="shared" si="11"/>
        <v/>
      </c>
      <c r="U79" s="95" t="str">
        <f t="shared" si="11"/>
        <v/>
      </c>
      <c r="V79" s="95" t="str">
        <f t="shared" si="11"/>
        <v/>
      </c>
      <c r="W79" s="95" t="str">
        <f t="shared" si="11"/>
        <v/>
      </c>
      <c r="X79" s="95" t="str">
        <f t="shared" si="11"/>
        <v/>
      </c>
      <c r="Y79" s="95" t="str">
        <f t="shared" si="11"/>
        <v/>
      </c>
      <c r="Z79" s="95" t="str">
        <f t="shared" si="11"/>
        <v/>
      </c>
      <c r="AA79" s="95" t="str">
        <f t="shared" si="11"/>
        <v/>
      </c>
      <c r="AB79" s="95" t="str">
        <f t="shared" si="11"/>
        <v/>
      </c>
      <c r="AC79" s="95" t="str">
        <f t="shared" si="11"/>
        <v/>
      </c>
      <c r="AD79" s="95" t="str">
        <f t="shared" si="11"/>
        <v/>
      </c>
      <c r="AE79" s="95" t="str">
        <f t="shared" si="11"/>
        <v/>
      </c>
      <c r="AF79" s="95" t="str">
        <f t="shared" si="11"/>
        <v/>
      </c>
      <c r="AG79" s="95" t="str">
        <f t="shared" si="11"/>
        <v/>
      </c>
      <c r="AH79" s="95" t="str">
        <f t="shared" si="11"/>
        <v/>
      </c>
      <c r="AI79" s="95" t="str">
        <f t="shared" si="11"/>
        <v/>
      </c>
      <c r="AJ79" s="95" t="str">
        <f t="shared" si="11"/>
        <v/>
      </c>
      <c r="AK79" s="95" t="str">
        <f t="shared" si="11"/>
        <v/>
      </c>
      <c r="AL79" s="95" t="str">
        <f t="shared" si="11"/>
        <v/>
      </c>
      <c r="AM79" s="95" t="str">
        <f t="shared" si="11"/>
        <v/>
      </c>
      <c r="AN79" s="95" t="str">
        <f t="shared" si="11"/>
        <v/>
      </c>
      <c r="AO79" s="95" t="str">
        <f t="shared" si="11"/>
        <v/>
      </c>
      <c r="AP79" s="95" t="str">
        <f t="shared" si="11"/>
        <v/>
      </c>
      <c r="AQ79" s="95" t="str">
        <f t="shared" si="11"/>
        <v/>
      </c>
      <c r="AR79" s="95" t="str">
        <f t="shared" si="11"/>
        <v/>
      </c>
      <c r="AS79" s="95" t="str">
        <f t="shared" si="11"/>
        <v/>
      </c>
      <c r="AT79" s="95" t="str">
        <f t="shared" si="11"/>
        <v/>
      </c>
      <c r="AU79" s="95" t="str">
        <f t="shared" si="11"/>
        <v/>
      </c>
      <c r="AV79" s="95" t="str">
        <f t="shared" si="11"/>
        <v/>
      </c>
      <c r="AW79" s="95" t="str">
        <f t="shared" si="11"/>
        <v/>
      </c>
      <c r="AX79" s="95" t="str">
        <f t="shared" si="11"/>
        <v/>
      </c>
      <c r="AY79" s="95" t="str">
        <f t="shared" si="11"/>
        <v/>
      </c>
      <c r="AZ79" s="95" t="str">
        <f t="shared" si="11"/>
        <v/>
      </c>
      <c r="BA79" s="95" t="str">
        <f t="shared" si="11"/>
        <v/>
      </c>
      <c r="BB79" s="95" t="str">
        <f t="shared" si="11"/>
        <v/>
      </c>
      <c r="BC79" s="95" t="str">
        <f t="shared" si="11"/>
        <v/>
      </c>
      <c r="BD79" s="95" t="str">
        <f t="shared" si="11"/>
        <v/>
      </c>
      <c r="BE79" s="95" t="str">
        <f t="shared" si="11"/>
        <v/>
      </c>
      <c r="BF79" s="95" t="str">
        <f t="shared" si="11"/>
        <v/>
      </c>
      <c r="BG79" s="95" t="str">
        <f t="shared" si="11"/>
        <v/>
      </c>
      <c r="BH79" s="95" t="str">
        <f t="shared" si="11"/>
        <v/>
      </c>
      <c r="BI79" s="95" t="str">
        <f t="shared" si="11"/>
        <v/>
      </c>
      <c r="BJ79" s="95" t="str">
        <f t="shared" si="11"/>
        <v/>
      </c>
      <c r="BK79" s="95" t="str">
        <f t="shared" si="11"/>
        <v/>
      </c>
      <c r="BL79" s="95" t="str">
        <f t="shared" si="11"/>
        <v/>
      </c>
      <c r="BM79" s="95" t="str">
        <f t="shared" si="11"/>
        <v/>
      </c>
      <c r="BN79" s="95" t="str">
        <f t="shared" si="11"/>
        <v/>
      </c>
      <c r="BO79" s="95" t="str">
        <f t="shared" si="11"/>
        <v/>
      </c>
      <c r="BP79" s="95" t="str">
        <f t="shared" si="11"/>
        <v/>
      </c>
      <c r="BQ79" s="95" t="str">
        <f t="shared" ref="BQ79:DZ79" si="12">IF(BQ$1="", "", BQ$13-BP$13)</f>
        <v/>
      </c>
      <c r="BR79" s="95" t="str">
        <f t="shared" si="12"/>
        <v/>
      </c>
      <c r="BS79" s="95" t="str">
        <f t="shared" si="12"/>
        <v/>
      </c>
      <c r="BT79" s="95" t="str">
        <f t="shared" si="12"/>
        <v/>
      </c>
      <c r="BU79" s="95" t="str">
        <f t="shared" si="12"/>
        <v/>
      </c>
      <c r="BV79" s="95" t="str">
        <f t="shared" si="12"/>
        <v/>
      </c>
      <c r="BW79" s="95" t="str">
        <f t="shared" si="12"/>
        <v/>
      </c>
      <c r="BX79" s="95" t="str">
        <f t="shared" si="12"/>
        <v/>
      </c>
      <c r="BY79" s="95" t="str">
        <f t="shared" si="12"/>
        <v/>
      </c>
      <c r="BZ79" s="95" t="str">
        <f t="shared" si="12"/>
        <v/>
      </c>
      <c r="CA79" s="95" t="str">
        <f t="shared" si="12"/>
        <v/>
      </c>
      <c r="CB79" s="95" t="str">
        <f t="shared" si="12"/>
        <v/>
      </c>
      <c r="CC79" s="95" t="str">
        <f t="shared" si="12"/>
        <v/>
      </c>
      <c r="CD79" s="95" t="str">
        <f t="shared" si="12"/>
        <v/>
      </c>
      <c r="CE79" s="95" t="str">
        <f t="shared" si="12"/>
        <v/>
      </c>
      <c r="CF79" s="95" t="str">
        <f t="shared" si="12"/>
        <v/>
      </c>
      <c r="CG79" s="95" t="str">
        <f t="shared" si="12"/>
        <v/>
      </c>
      <c r="CH79" s="95" t="str">
        <f t="shared" si="12"/>
        <v/>
      </c>
      <c r="CI79" s="95" t="str">
        <f t="shared" si="12"/>
        <v/>
      </c>
      <c r="CJ79" s="95" t="str">
        <f t="shared" si="12"/>
        <v/>
      </c>
      <c r="CK79" s="95" t="str">
        <f t="shared" si="12"/>
        <v/>
      </c>
      <c r="CL79" s="95" t="str">
        <f t="shared" si="12"/>
        <v/>
      </c>
      <c r="CM79" s="95" t="str">
        <f t="shared" si="12"/>
        <v/>
      </c>
      <c r="CN79" s="95" t="str">
        <f t="shared" si="12"/>
        <v/>
      </c>
      <c r="CO79" s="95" t="str">
        <f t="shared" si="12"/>
        <v/>
      </c>
      <c r="CP79" s="95" t="str">
        <f t="shared" si="12"/>
        <v/>
      </c>
      <c r="CQ79" s="95" t="str">
        <f t="shared" si="12"/>
        <v/>
      </c>
      <c r="CR79" s="95" t="str">
        <f t="shared" si="12"/>
        <v/>
      </c>
      <c r="CS79" s="95" t="str">
        <f t="shared" si="12"/>
        <v/>
      </c>
      <c r="CT79" s="95" t="str">
        <f t="shared" si="12"/>
        <v/>
      </c>
      <c r="CU79" s="95" t="str">
        <f t="shared" si="12"/>
        <v/>
      </c>
      <c r="CV79" s="95" t="str">
        <f t="shared" si="12"/>
        <v/>
      </c>
      <c r="CW79" s="95" t="str">
        <f t="shared" si="12"/>
        <v/>
      </c>
      <c r="CX79" s="95" t="str">
        <f t="shared" si="12"/>
        <v/>
      </c>
      <c r="CY79" s="95" t="str">
        <f t="shared" si="12"/>
        <v/>
      </c>
      <c r="CZ79" s="95" t="str">
        <f t="shared" si="12"/>
        <v/>
      </c>
      <c r="DA79" s="95" t="str">
        <f t="shared" si="12"/>
        <v/>
      </c>
      <c r="DB79" s="95" t="str">
        <f t="shared" si="12"/>
        <v/>
      </c>
      <c r="DC79" s="95" t="str">
        <f t="shared" si="12"/>
        <v/>
      </c>
      <c r="DD79" s="95" t="str">
        <f t="shared" si="12"/>
        <v/>
      </c>
      <c r="DE79" s="95" t="str">
        <f t="shared" si="12"/>
        <v/>
      </c>
      <c r="DF79" s="95" t="str">
        <f t="shared" si="12"/>
        <v/>
      </c>
      <c r="DG79" s="95" t="str">
        <f t="shared" si="12"/>
        <v/>
      </c>
      <c r="DH79" s="95" t="str">
        <f t="shared" si="12"/>
        <v/>
      </c>
      <c r="DI79" s="95" t="str">
        <f t="shared" si="12"/>
        <v/>
      </c>
      <c r="DJ79" s="95" t="str">
        <f t="shared" si="12"/>
        <v/>
      </c>
      <c r="DK79" s="95" t="str">
        <f t="shared" si="12"/>
        <v/>
      </c>
      <c r="DL79" s="95" t="str">
        <f t="shared" si="12"/>
        <v/>
      </c>
      <c r="DM79" s="95" t="str">
        <f t="shared" si="12"/>
        <v/>
      </c>
      <c r="DN79" s="95" t="str">
        <f t="shared" si="12"/>
        <v/>
      </c>
      <c r="DO79" s="95" t="str">
        <f t="shared" si="12"/>
        <v/>
      </c>
      <c r="DP79" s="95" t="str">
        <f t="shared" si="12"/>
        <v/>
      </c>
      <c r="DQ79" s="95" t="str">
        <f t="shared" si="12"/>
        <v/>
      </c>
      <c r="DR79" s="95" t="str">
        <f t="shared" si="12"/>
        <v/>
      </c>
      <c r="DS79" s="95" t="str">
        <f t="shared" si="12"/>
        <v/>
      </c>
      <c r="DT79" s="95" t="str">
        <f t="shared" si="12"/>
        <v/>
      </c>
      <c r="DU79" s="95" t="str">
        <f t="shared" si="12"/>
        <v/>
      </c>
      <c r="DV79" s="95" t="str">
        <f t="shared" si="12"/>
        <v/>
      </c>
      <c r="DW79" s="95" t="str">
        <f t="shared" si="12"/>
        <v/>
      </c>
      <c r="DX79" s="95" t="str">
        <f t="shared" si="12"/>
        <v/>
      </c>
      <c r="DY79" s="95" t="str">
        <f t="shared" si="12"/>
        <v/>
      </c>
      <c r="DZ79" s="95" t="str">
        <f t="shared" si="12"/>
        <v/>
      </c>
    </row>
    <row r="80" spans="1:130" hidden="1" x14ac:dyDescent="0.25">
      <c r="A80" s="95">
        <f t="shared" ref="A80:B80" si="13">A14</f>
        <v>2</v>
      </c>
      <c r="B80" s="95" t="str">
        <f t="shared" si="13"/>
        <v>GARY SALCEDO</v>
      </c>
      <c r="C80" s="95"/>
      <c r="D80" s="95">
        <f t="shared" ref="D80:S80" si="14">IF(D$1="", "", D14-C14)</f>
        <v>47</v>
      </c>
      <c r="E80" s="95">
        <f t="shared" si="14"/>
        <v>18</v>
      </c>
      <c r="F80" s="95">
        <f t="shared" si="14"/>
        <v>5</v>
      </c>
      <c r="G80" s="95">
        <f t="shared" si="14"/>
        <v>11</v>
      </c>
      <c r="H80" s="95" t="str">
        <f t="shared" si="14"/>
        <v/>
      </c>
      <c r="I80" s="95" t="str">
        <f t="shared" si="14"/>
        <v/>
      </c>
      <c r="J80" s="95" t="str">
        <f t="shared" si="14"/>
        <v/>
      </c>
      <c r="K80" s="95" t="str">
        <f t="shared" si="14"/>
        <v/>
      </c>
      <c r="L80" s="95" t="str">
        <f t="shared" si="14"/>
        <v/>
      </c>
      <c r="M80" s="95" t="str">
        <f t="shared" si="14"/>
        <v/>
      </c>
      <c r="N80" s="95" t="str">
        <f t="shared" si="14"/>
        <v/>
      </c>
      <c r="O80" s="95" t="str">
        <f t="shared" si="14"/>
        <v/>
      </c>
      <c r="P80" s="95" t="str">
        <f t="shared" si="14"/>
        <v/>
      </c>
      <c r="Q80" s="95" t="str">
        <f t="shared" si="14"/>
        <v/>
      </c>
      <c r="R80" s="95" t="str">
        <f t="shared" si="14"/>
        <v/>
      </c>
      <c r="S80" s="95" t="str">
        <f t="shared" si="14"/>
        <v/>
      </c>
      <c r="T80" s="95" t="str">
        <f t="shared" ref="T80:CE80" si="15">IF(T$1="", "", T14-S14)</f>
        <v/>
      </c>
      <c r="U80" s="95" t="str">
        <f t="shared" si="15"/>
        <v/>
      </c>
      <c r="V80" s="95" t="str">
        <f t="shared" si="15"/>
        <v/>
      </c>
      <c r="W80" s="95" t="str">
        <f t="shared" si="15"/>
        <v/>
      </c>
      <c r="X80" s="95" t="str">
        <f t="shared" si="15"/>
        <v/>
      </c>
      <c r="Y80" s="95" t="str">
        <f t="shared" si="15"/>
        <v/>
      </c>
      <c r="Z80" s="95" t="str">
        <f t="shared" si="15"/>
        <v/>
      </c>
      <c r="AA80" s="95" t="str">
        <f t="shared" si="15"/>
        <v/>
      </c>
      <c r="AB80" s="95" t="str">
        <f t="shared" si="15"/>
        <v/>
      </c>
      <c r="AC80" s="95" t="str">
        <f t="shared" si="15"/>
        <v/>
      </c>
      <c r="AD80" s="95" t="str">
        <f t="shared" si="15"/>
        <v/>
      </c>
      <c r="AE80" s="95" t="str">
        <f t="shared" si="15"/>
        <v/>
      </c>
      <c r="AF80" s="95" t="str">
        <f t="shared" si="15"/>
        <v/>
      </c>
      <c r="AG80" s="95" t="str">
        <f t="shared" si="15"/>
        <v/>
      </c>
      <c r="AH80" s="95" t="str">
        <f t="shared" si="15"/>
        <v/>
      </c>
      <c r="AI80" s="95" t="str">
        <f t="shared" si="15"/>
        <v/>
      </c>
      <c r="AJ80" s="95" t="str">
        <f t="shared" si="15"/>
        <v/>
      </c>
      <c r="AK80" s="95" t="str">
        <f t="shared" si="15"/>
        <v/>
      </c>
      <c r="AL80" s="95" t="str">
        <f t="shared" si="15"/>
        <v/>
      </c>
      <c r="AM80" s="95" t="str">
        <f t="shared" si="15"/>
        <v/>
      </c>
      <c r="AN80" s="95" t="str">
        <f t="shared" si="15"/>
        <v/>
      </c>
      <c r="AO80" s="95" t="str">
        <f t="shared" si="15"/>
        <v/>
      </c>
      <c r="AP80" s="95" t="str">
        <f t="shared" si="15"/>
        <v/>
      </c>
      <c r="AQ80" s="95" t="str">
        <f t="shared" si="15"/>
        <v/>
      </c>
      <c r="AR80" s="95" t="str">
        <f t="shared" si="15"/>
        <v/>
      </c>
      <c r="AS80" s="95" t="str">
        <f t="shared" si="15"/>
        <v/>
      </c>
      <c r="AT80" s="95" t="str">
        <f t="shared" si="15"/>
        <v/>
      </c>
      <c r="AU80" s="95" t="str">
        <f t="shared" si="15"/>
        <v/>
      </c>
      <c r="AV80" s="95" t="str">
        <f t="shared" si="15"/>
        <v/>
      </c>
      <c r="AW80" s="95" t="str">
        <f t="shared" si="15"/>
        <v/>
      </c>
      <c r="AX80" s="95" t="str">
        <f t="shared" si="15"/>
        <v/>
      </c>
      <c r="AY80" s="95" t="str">
        <f t="shared" si="15"/>
        <v/>
      </c>
      <c r="AZ80" s="95" t="str">
        <f t="shared" si="15"/>
        <v/>
      </c>
      <c r="BA80" s="95" t="str">
        <f t="shared" si="15"/>
        <v/>
      </c>
      <c r="BB80" s="95" t="str">
        <f t="shared" si="15"/>
        <v/>
      </c>
      <c r="BC80" s="95" t="str">
        <f t="shared" si="15"/>
        <v/>
      </c>
      <c r="BD80" s="95" t="str">
        <f t="shared" si="15"/>
        <v/>
      </c>
      <c r="BE80" s="95" t="str">
        <f t="shared" si="15"/>
        <v/>
      </c>
      <c r="BF80" s="95" t="str">
        <f t="shared" si="15"/>
        <v/>
      </c>
      <c r="BG80" s="95" t="str">
        <f t="shared" si="15"/>
        <v/>
      </c>
      <c r="BH80" s="95" t="str">
        <f t="shared" si="15"/>
        <v/>
      </c>
      <c r="BI80" s="95" t="str">
        <f t="shared" si="15"/>
        <v/>
      </c>
      <c r="BJ80" s="95" t="str">
        <f t="shared" si="15"/>
        <v/>
      </c>
      <c r="BK80" s="95" t="str">
        <f t="shared" si="15"/>
        <v/>
      </c>
      <c r="BL80" s="95" t="str">
        <f t="shared" si="15"/>
        <v/>
      </c>
      <c r="BM80" s="95" t="str">
        <f t="shared" si="15"/>
        <v/>
      </c>
      <c r="BN80" s="95" t="str">
        <f t="shared" si="15"/>
        <v/>
      </c>
      <c r="BO80" s="95" t="str">
        <f t="shared" si="15"/>
        <v/>
      </c>
      <c r="BP80" s="95" t="str">
        <f t="shared" si="15"/>
        <v/>
      </c>
      <c r="BQ80" s="95" t="str">
        <f t="shared" si="15"/>
        <v/>
      </c>
      <c r="BR80" s="95" t="str">
        <f t="shared" si="15"/>
        <v/>
      </c>
      <c r="BS80" s="95" t="str">
        <f t="shared" si="15"/>
        <v/>
      </c>
      <c r="BT80" s="95" t="str">
        <f t="shared" si="15"/>
        <v/>
      </c>
      <c r="BU80" s="95" t="str">
        <f t="shared" si="15"/>
        <v/>
      </c>
      <c r="BV80" s="95" t="str">
        <f t="shared" si="15"/>
        <v/>
      </c>
      <c r="BW80" s="95" t="str">
        <f t="shared" si="15"/>
        <v/>
      </c>
      <c r="BX80" s="95" t="str">
        <f t="shared" si="15"/>
        <v/>
      </c>
      <c r="BY80" s="95" t="str">
        <f t="shared" si="15"/>
        <v/>
      </c>
      <c r="BZ80" s="95" t="str">
        <f t="shared" si="15"/>
        <v/>
      </c>
      <c r="CA80" s="95" t="str">
        <f t="shared" si="15"/>
        <v/>
      </c>
      <c r="CB80" s="95" t="str">
        <f t="shared" si="15"/>
        <v/>
      </c>
      <c r="CC80" s="95" t="str">
        <f t="shared" si="15"/>
        <v/>
      </c>
      <c r="CD80" s="95" t="str">
        <f t="shared" si="15"/>
        <v/>
      </c>
      <c r="CE80" s="95" t="str">
        <f t="shared" si="15"/>
        <v/>
      </c>
      <c r="CF80" s="95" t="str">
        <f t="shared" ref="CF80:DZ80" si="16">IF(CF$1="", "", CF14-CE14)</f>
        <v/>
      </c>
      <c r="CG80" s="95" t="str">
        <f t="shared" si="16"/>
        <v/>
      </c>
      <c r="CH80" s="95" t="str">
        <f t="shared" si="16"/>
        <v/>
      </c>
      <c r="CI80" s="95" t="str">
        <f t="shared" si="16"/>
        <v/>
      </c>
      <c r="CJ80" s="95" t="str">
        <f t="shared" si="16"/>
        <v/>
      </c>
      <c r="CK80" s="95" t="str">
        <f t="shared" si="16"/>
        <v/>
      </c>
      <c r="CL80" s="95" t="str">
        <f t="shared" si="16"/>
        <v/>
      </c>
      <c r="CM80" s="95" t="str">
        <f t="shared" si="16"/>
        <v/>
      </c>
      <c r="CN80" s="95" t="str">
        <f t="shared" si="16"/>
        <v/>
      </c>
      <c r="CO80" s="95" t="str">
        <f t="shared" si="16"/>
        <v/>
      </c>
      <c r="CP80" s="95" t="str">
        <f t="shared" si="16"/>
        <v/>
      </c>
      <c r="CQ80" s="95" t="str">
        <f t="shared" si="16"/>
        <v/>
      </c>
      <c r="CR80" s="95" t="str">
        <f t="shared" si="16"/>
        <v/>
      </c>
      <c r="CS80" s="95" t="str">
        <f t="shared" si="16"/>
        <v/>
      </c>
      <c r="CT80" s="95" t="str">
        <f t="shared" si="16"/>
        <v/>
      </c>
      <c r="CU80" s="95" t="str">
        <f t="shared" si="16"/>
        <v/>
      </c>
      <c r="CV80" s="95" t="str">
        <f t="shared" si="16"/>
        <v/>
      </c>
      <c r="CW80" s="95" t="str">
        <f t="shared" si="16"/>
        <v/>
      </c>
      <c r="CX80" s="95" t="str">
        <f t="shared" si="16"/>
        <v/>
      </c>
      <c r="CY80" s="95" t="str">
        <f t="shared" si="16"/>
        <v/>
      </c>
      <c r="CZ80" s="95" t="str">
        <f t="shared" si="16"/>
        <v/>
      </c>
      <c r="DA80" s="95" t="str">
        <f t="shared" si="16"/>
        <v/>
      </c>
      <c r="DB80" s="95" t="str">
        <f t="shared" si="16"/>
        <v/>
      </c>
      <c r="DC80" s="95" t="str">
        <f t="shared" si="16"/>
        <v/>
      </c>
      <c r="DD80" s="95" t="str">
        <f t="shared" si="16"/>
        <v/>
      </c>
      <c r="DE80" s="95" t="str">
        <f t="shared" si="16"/>
        <v/>
      </c>
      <c r="DF80" s="95" t="str">
        <f t="shared" si="16"/>
        <v/>
      </c>
      <c r="DG80" s="95" t="str">
        <f t="shared" si="16"/>
        <v/>
      </c>
      <c r="DH80" s="95" t="str">
        <f t="shared" si="16"/>
        <v/>
      </c>
      <c r="DI80" s="95" t="str">
        <f t="shared" si="16"/>
        <v/>
      </c>
      <c r="DJ80" s="95" t="str">
        <f t="shared" si="16"/>
        <v/>
      </c>
      <c r="DK80" s="95" t="str">
        <f t="shared" si="16"/>
        <v/>
      </c>
      <c r="DL80" s="95" t="str">
        <f t="shared" si="16"/>
        <v/>
      </c>
      <c r="DM80" s="95" t="str">
        <f t="shared" si="16"/>
        <v/>
      </c>
      <c r="DN80" s="95" t="str">
        <f t="shared" si="16"/>
        <v/>
      </c>
      <c r="DO80" s="95" t="str">
        <f t="shared" si="16"/>
        <v/>
      </c>
      <c r="DP80" s="95" t="str">
        <f t="shared" si="16"/>
        <v/>
      </c>
      <c r="DQ80" s="95" t="str">
        <f t="shared" si="16"/>
        <v/>
      </c>
      <c r="DR80" s="95" t="str">
        <f t="shared" si="16"/>
        <v/>
      </c>
      <c r="DS80" s="95" t="str">
        <f t="shared" si="16"/>
        <v/>
      </c>
      <c r="DT80" s="95" t="str">
        <f t="shared" si="16"/>
        <v/>
      </c>
      <c r="DU80" s="95" t="str">
        <f t="shared" si="16"/>
        <v/>
      </c>
      <c r="DV80" s="95" t="str">
        <f t="shared" si="16"/>
        <v/>
      </c>
      <c r="DW80" s="95" t="str">
        <f t="shared" si="16"/>
        <v/>
      </c>
      <c r="DX80" s="95" t="str">
        <f t="shared" si="16"/>
        <v/>
      </c>
      <c r="DY80" s="95" t="str">
        <f t="shared" si="16"/>
        <v/>
      </c>
      <c r="DZ80" s="95" t="str">
        <f t="shared" si="16"/>
        <v/>
      </c>
    </row>
    <row r="81" spans="1:130" hidden="1" x14ac:dyDescent="0.25">
      <c r="A81" s="95">
        <f t="shared" ref="A81:B81" si="17">A15</f>
        <v>3</v>
      </c>
      <c r="B81" s="95" t="str">
        <f t="shared" si="17"/>
        <v>ESTER NAVARRO</v>
      </c>
      <c r="C81" s="95"/>
      <c r="D81" s="95">
        <f t="shared" ref="D81:BO81" si="18">IF(D$1="", "", D15-C15)</f>
        <v>29</v>
      </c>
      <c r="E81" s="95">
        <f t="shared" si="18"/>
        <v>13</v>
      </c>
      <c r="F81" s="95">
        <f t="shared" si="18"/>
        <v>7</v>
      </c>
      <c r="G81" s="95">
        <f t="shared" si="18"/>
        <v>19</v>
      </c>
      <c r="H81" s="95" t="str">
        <f t="shared" si="18"/>
        <v/>
      </c>
      <c r="I81" s="95" t="str">
        <f t="shared" si="18"/>
        <v/>
      </c>
      <c r="J81" s="95" t="str">
        <f t="shared" si="18"/>
        <v/>
      </c>
      <c r="K81" s="95" t="str">
        <f t="shared" si="18"/>
        <v/>
      </c>
      <c r="L81" s="95" t="str">
        <f t="shared" si="18"/>
        <v/>
      </c>
      <c r="M81" s="95" t="str">
        <f t="shared" si="18"/>
        <v/>
      </c>
      <c r="N81" s="95" t="str">
        <f t="shared" si="18"/>
        <v/>
      </c>
      <c r="O81" s="95" t="str">
        <f t="shared" si="18"/>
        <v/>
      </c>
      <c r="P81" s="95" t="str">
        <f t="shared" si="18"/>
        <v/>
      </c>
      <c r="Q81" s="95" t="str">
        <f t="shared" si="18"/>
        <v/>
      </c>
      <c r="R81" s="95" t="str">
        <f t="shared" si="18"/>
        <v/>
      </c>
      <c r="S81" s="95" t="str">
        <f t="shared" si="18"/>
        <v/>
      </c>
      <c r="T81" s="95" t="str">
        <f t="shared" si="18"/>
        <v/>
      </c>
      <c r="U81" s="95" t="str">
        <f t="shared" si="18"/>
        <v/>
      </c>
      <c r="V81" s="95" t="str">
        <f t="shared" si="18"/>
        <v/>
      </c>
      <c r="W81" s="95" t="str">
        <f t="shared" si="18"/>
        <v/>
      </c>
      <c r="X81" s="95" t="str">
        <f t="shared" si="18"/>
        <v/>
      </c>
      <c r="Y81" s="95" t="str">
        <f t="shared" si="18"/>
        <v/>
      </c>
      <c r="Z81" s="95" t="str">
        <f t="shared" si="18"/>
        <v/>
      </c>
      <c r="AA81" s="95" t="str">
        <f t="shared" si="18"/>
        <v/>
      </c>
      <c r="AB81" s="95" t="str">
        <f t="shared" si="18"/>
        <v/>
      </c>
      <c r="AC81" s="95" t="str">
        <f t="shared" si="18"/>
        <v/>
      </c>
      <c r="AD81" s="95" t="str">
        <f t="shared" si="18"/>
        <v/>
      </c>
      <c r="AE81" s="95" t="str">
        <f t="shared" si="18"/>
        <v/>
      </c>
      <c r="AF81" s="95" t="str">
        <f t="shared" si="18"/>
        <v/>
      </c>
      <c r="AG81" s="95" t="str">
        <f t="shared" si="18"/>
        <v/>
      </c>
      <c r="AH81" s="95" t="str">
        <f t="shared" si="18"/>
        <v/>
      </c>
      <c r="AI81" s="95" t="str">
        <f t="shared" si="18"/>
        <v/>
      </c>
      <c r="AJ81" s="95" t="str">
        <f t="shared" si="18"/>
        <v/>
      </c>
      <c r="AK81" s="95" t="str">
        <f t="shared" si="18"/>
        <v/>
      </c>
      <c r="AL81" s="95" t="str">
        <f t="shared" si="18"/>
        <v/>
      </c>
      <c r="AM81" s="95" t="str">
        <f t="shared" si="18"/>
        <v/>
      </c>
      <c r="AN81" s="95" t="str">
        <f t="shared" si="18"/>
        <v/>
      </c>
      <c r="AO81" s="95" t="str">
        <f t="shared" si="18"/>
        <v/>
      </c>
      <c r="AP81" s="95" t="str">
        <f t="shared" si="18"/>
        <v/>
      </c>
      <c r="AQ81" s="95" t="str">
        <f t="shared" si="18"/>
        <v/>
      </c>
      <c r="AR81" s="95" t="str">
        <f t="shared" si="18"/>
        <v/>
      </c>
      <c r="AS81" s="95" t="str">
        <f t="shared" si="18"/>
        <v/>
      </c>
      <c r="AT81" s="95" t="str">
        <f t="shared" si="18"/>
        <v/>
      </c>
      <c r="AU81" s="95" t="str">
        <f t="shared" si="18"/>
        <v/>
      </c>
      <c r="AV81" s="95" t="str">
        <f t="shared" si="18"/>
        <v/>
      </c>
      <c r="AW81" s="95" t="str">
        <f t="shared" si="18"/>
        <v/>
      </c>
      <c r="AX81" s="95" t="str">
        <f t="shared" si="18"/>
        <v/>
      </c>
      <c r="AY81" s="95" t="str">
        <f t="shared" si="18"/>
        <v/>
      </c>
      <c r="AZ81" s="95" t="str">
        <f t="shared" si="18"/>
        <v/>
      </c>
      <c r="BA81" s="95" t="str">
        <f t="shared" si="18"/>
        <v/>
      </c>
      <c r="BB81" s="95" t="str">
        <f t="shared" si="18"/>
        <v/>
      </c>
      <c r="BC81" s="95" t="str">
        <f t="shared" si="18"/>
        <v/>
      </c>
      <c r="BD81" s="95" t="str">
        <f t="shared" si="18"/>
        <v/>
      </c>
      <c r="BE81" s="95" t="str">
        <f t="shared" si="18"/>
        <v/>
      </c>
      <c r="BF81" s="95" t="str">
        <f t="shared" si="18"/>
        <v/>
      </c>
      <c r="BG81" s="95" t="str">
        <f t="shared" si="18"/>
        <v/>
      </c>
      <c r="BH81" s="95" t="str">
        <f t="shared" si="18"/>
        <v/>
      </c>
      <c r="BI81" s="95" t="str">
        <f t="shared" si="18"/>
        <v/>
      </c>
      <c r="BJ81" s="95" t="str">
        <f t="shared" si="18"/>
        <v/>
      </c>
      <c r="BK81" s="95" t="str">
        <f t="shared" si="18"/>
        <v/>
      </c>
      <c r="BL81" s="95" t="str">
        <f t="shared" si="18"/>
        <v/>
      </c>
      <c r="BM81" s="95" t="str">
        <f t="shared" si="18"/>
        <v/>
      </c>
      <c r="BN81" s="95" t="str">
        <f t="shared" si="18"/>
        <v/>
      </c>
      <c r="BO81" s="95" t="str">
        <f t="shared" si="18"/>
        <v/>
      </c>
      <c r="BP81" s="95" t="str">
        <f t="shared" ref="BP81:DZ81" si="19">IF(BP$1="", "", BP15-BO15)</f>
        <v/>
      </c>
      <c r="BQ81" s="95" t="str">
        <f t="shared" si="19"/>
        <v/>
      </c>
      <c r="BR81" s="95" t="str">
        <f t="shared" si="19"/>
        <v/>
      </c>
      <c r="BS81" s="95" t="str">
        <f t="shared" si="19"/>
        <v/>
      </c>
      <c r="BT81" s="95" t="str">
        <f t="shared" si="19"/>
        <v/>
      </c>
      <c r="BU81" s="95" t="str">
        <f t="shared" si="19"/>
        <v/>
      </c>
      <c r="BV81" s="95" t="str">
        <f t="shared" si="19"/>
        <v/>
      </c>
      <c r="BW81" s="95" t="str">
        <f t="shared" si="19"/>
        <v/>
      </c>
      <c r="BX81" s="95" t="str">
        <f t="shared" si="19"/>
        <v/>
      </c>
      <c r="BY81" s="95" t="str">
        <f t="shared" si="19"/>
        <v/>
      </c>
      <c r="BZ81" s="95" t="str">
        <f t="shared" si="19"/>
        <v/>
      </c>
      <c r="CA81" s="95" t="str">
        <f t="shared" si="19"/>
        <v/>
      </c>
      <c r="CB81" s="95" t="str">
        <f t="shared" si="19"/>
        <v/>
      </c>
      <c r="CC81" s="95" t="str">
        <f t="shared" si="19"/>
        <v/>
      </c>
      <c r="CD81" s="95" t="str">
        <f t="shared" si="19"/>
        <v/>
      </c>
      <c r="CE81" s="95" t="str">
        <f t="shared" si="19"/>
        <v/>
      </c>
      <c r="CF81" s="95" t="str">
        <f t="shared" si="19"/>
        <v/>
      </c>
      <c r="CG81" s="95" t="str">
        <f t="shared" si="19"/>
        <v/>
      </c>
      <c r="CH81" s="95" t="str">
        <f t="shared" si="19"/>
        <v/>
      </c>
      <c r="CI81" s="95" t="str">
        <f t="shared" si="19"/>
        <v/>
      </c>
      <c r="CJ81" s="95" t="str">
        <f t="shared" si="19"/>
        <v/>
      </c>
      <c r="CK81" s="95" t="str">
        <f t="shared" si="19"/>
        <v/>
      </c>
      <c r="CL81" s="95" t="str">
        <f t="shared" si="19"/>
        <v/>
      </c>
      <c r="CM81" s="95" t="str">
        <f t="shared" si="19"/>
        <v/>
      </c>
      <c r="CN81" s="95" t="str">
        <f t="shared" si="19"/>
        <v/>
      </c>
      <c r="CO81" s="95" t="str">
        <f t="shared" si="19"/>
        <v/>
      </c>
      <c r="CP81" s="95" t="str">
        <f t="shared" si="19"/>
        <v/>
      </c>
      <c r="CQ81" s="95" t="str">
        <f t="shared" si="19"/>
        <v/>
      </c>
      <c r="CR81" s="95" t="str">
        <f t="shared" si="19"/>
        <v/>
      </c>
      <c r="CS81" s="95" t="str">
        <f t="shared" si="19"/>
        <v/>
      </c>
      <c r="CT81" s="95" t="str">
        <f t="shared" si="19"/>
        <v/>
      </c>
      <c r="CU81" s="95" t="str">
        <f t="shared" si="19"/>
        <v/>
      </c>
      <c r="CV81" s="95" t="str">
        <f t="shared" si="19"/>
        <v/>
      </c>
      <c r="CW81" s="95" t="str">
        <f t="shared" si="19"/>
        <v/>
      </c>
      <c r="CX81" s="95" t="str">
        <f t="shared" si="19"/>
        <v/>
      </c>
      <c r="CY81" s="95" t="str">
        <f t="shared" si="19"/>
        <v/>
      </c>
      <c r="CZ81" s="95" t="str">
        <f t="shared" si="19"/>
        <v/>
      </c>
      <c r="DA81" s="95" t="str">
        <f t="shared" si="19"/>
        <v/>
      </c>
      <c r="DB81" s="95" t="str">
        <f t="shared" si="19"/>
        <v/>
      </c>
      <c r="DC81" s="95" t="str">
        <f t="shared" si="19"/>
        <v/>
      </c>
      <c r="DD81" s="95" t="str">
        <f t="shared" si="19"/>
        <v/>
      </c>
      <c r="DE81" s="95" t="str">
        <f t="shared" si="19"/>
        <v/>
      </c>
      <c r="DF81" s="95" t="str">
        <f t="shared" si="19"/>
        <v/>
      </c>
      <c r="DG81" s="95" t="str">
        <f t="shared" si="19"/>
        <v/>
      </c>
      <c r="DH81" s="95" t="str">
        <f t="shared" si="19"/>
        <v/>
      </c>
      <c r="DI81" s="95" t="str">
        <f t="shared" si="19"/>
        <v/>
      </c>
      <c r="DJ81" s="95" t="str">
        <f t="shared" si="19"/>
        <v/>
      </c>
      <c r="DK81" s="95" t="str">
        <f t="shared" si="19"/>
        <v/>
      </c>
      <c r="DL81" s="95" t="str">
        <f t="shared" si="19"/>
        <v/>
      </c>
      <c r="DM81" s="95" t="str">
        <f t="shared" si="19"/>
        <v/>
      </c>
      <c r="DN81" s="95" t="str">
        <f t="shared" si="19"/>
        <v/>
      </c>
      <c r="DO81" s="95" t="str">
        <f t="shared" si="19"/>
        <v/>
      </c>
      <c r="DP81" s="95" t="str">
        <f t="shared" si="19"/>
        <v/>
      </c>
      <c r="DQ81" s="95" t="str">
        <f t="shared" si="19"/>
        <v/>
      </c>
      <c r="DR81" s="95" t="str">
        <f t="shared" si="19"/>
        <v/>
      </c>
      <c r="DS81" s="95" t="str">
        <f t="shared" si="19"/>
        <v/>
      </c>
      <c r="DT81" s="95" t="str">
        <f t="shared" si="19"/>
        <v/>
      </c>
      <c r="DU81" s="95" t="str">
        <f t="shared" si="19"/>
        <v/>
      </c>
      <c r="DV81" s="95" t="str">
        <f t="shared" si="19"/>
        <v/>
      </c>
      <c r="DW81" s="95" t="str">
        <f t="shared" si="19"/>
        <v/>
      </c>
      <c r="DX81" s="95" t="str">
        <f t="shared" si="19"/>
        <v/>
      </c>
      <c r="DY81" s="95" t="str">
        <f t="shared" si="19"/>
        <v/>
      </c>
      <c r="DZ81" s="95" t="str">
        <f t="shared" si="19"/>
        <v/>
      </c>
    </row>
    <row r="82" spans="1:130" hidden="1" x14ac:dyDescent="0.25">
      <c r="A82" s="95">
        <f t="shared" ref="A82:B82" si="20">A16</f>
        <v>4</v>
      </c>
      <c r="B82" s="95" t="str">
        <f t="shared" si="20"/>
        <v>BETTY ARCEO</v>
      </c>
      <c r="C82" s="95"/>
      <c r="D82" s="95">
        <f t="shared" ref="D82:BO82" si="21">IF(D$1="", "", D16-C16)</f>
        <v>41</v>
      </c>
      <c r="E82" s="95">
        <f t="shared" si="21"/>
        <v>8</v>
      </c>
      <c r="F82" s="95">
        <f t="shared" si="21"/>
        <v>11</v>
      </c>
      <c r="G82" s="95">
        <f t="shared" si="21"/>
        <v>17</v>
      </c>
      <c r="H82" s="95" t="str">
        <f t="shared" si="21"/>
        <v/>
      </c>
      <c r="I82" s="95" t="str">
        <f t="shared" si="21"/>
        <v/>
      </c>
      <c r="J82" s="95" t="str">
        <f t="shared" si="21"/>
        <v/>
      </c>
      <c r="K82" s="95" t="str">
        <f t="shared" si="21"/>
        <v/>
      </c>
      <c r="L82" s="95" t="str">
        <f t="shared" si="21"/>
        <v/>
      </c>
      <c r="M82" s="95" t="str">
        <f t="shared" si="21"/>
        <v/>
      </c>
      <c r="N82" s="95" t="str">
        <f t="shared" si="21"/>
        <v/>
      </c>
      <c r="O82" s="95" t="str">
        <f t="shared" si="21"/>
        <v/>
      </c>
      <c r="P82" s="95" t="str">
        <f t="shared" si="21"/>
        <v/>
      </c>
      <c r="Q82" s="95" t="str">
        <f t="shared" si="21"/>
        <v/>
      </c>
      <c r="R82" s="95" t="str">
        <f t="shared" si="21"/>
        <v/>
      </c>
      <c r="S82" s="95" t="str">
        <f t="shared" si="21"/>
        <v/>
      </c>
      <c r="T82" s="95" t="str">
        <f t="shared" si="21"/>
        <v/>
      </c>
      <c r="U82" s="95" t="str">
        <f t="shared" si="21"/>
        <v/>
      </c>
      <c r="V82" s="95" t="str">
        <f t="shared" si="21"/>
        <v/>
      </c>
      <c r="W82" s="95" t="str">
        <f t="shared" si="21"/>
        <v/>
      </c>
      <c r="X82" s="95" t="str">
        <f t="shared" si="21"/>
        <v/>
      </c>
      <c r="Y82" s="95" t="str">
        <f t="shared" si="21"/>
        <v/>
      </c>
      <c r="Z82" s="95" t="str">
        <f t="shared" si="21"/>
        <v/>
      </c>
      <c r="AA82" s="95" t="str">
        <f t="shared" si="21"/>
        <v/>
      </c>
      <c r="AB82" s="95" t="str">
        <f t="shared" si="21"/>
        <v/>
      </c>
      <c r="AC82" s="95" t="str">
        <f t="shared" si="21"/>
        <v/>
      </c>
      <c r="AD82" s="95" t="str">
        <f t="shared" si="21"/>
        <v/>
      </c>
      <c r="AE82" s="95" t="str">
        <f t="shared" si="21"/>
        <v/>
      </c>
      <c r="AF82" s="95" t="str">
        <f t="shared" si="21"/>
        <v/>
      </c>
      <c r="AG82" s="95" t="str">
        <f t="shared" si="21"/>
        <v/>
      </c>
      <c r="AH82" s="95" t="str">
        <f t="shared" si="21"/>
        <v/>
      </c>
      <c r="AI82" s="95" t="str">
        <f t="shared" si="21"/>
        <v/>
      </c>
      <c r="AJ82" s="95" t="str">
        <f t="shared" si="21"/>
        <v/>
      </c>
      <c r="AK82" s="95" t="str">
        <f t="shared" si="21"/>
        <v/>
      </c>
      <c r="AL82" s="95" t="str">
        <f t="shared" si="21"/>
        <v/>
      </c>
      <c r="AM82" s="95" t="str">
        <f t="shared" si="21"/>
        <v/>
      </c>
      <c r="AN82" s="95" t="str">
        <f t="shared" si="21"/>
        <v/>
      </c>
      <c r="AO82" s="95" t="str">
        <f t="shared" si="21"/>
        <v/>
      </c>
      <c r="AP82" s="95" t="str">
        <f t="shared" si="21"/>
        <v/>
      </c>
      <c r="AQ82" s="95" t="str">
        <f t="shared" si="21"/>
        <v/>
      </c>
      <c r="AR82" s="95" t="str">
        <f t="shared" si="21"/>
        <v/>
      </c>
      <c r="AS82" s="95" t="str">
        <f t="shared" si="21"/>
        <v/>
      </c>
      <c r="AT82" s="95" t="str">
        <f t="shared" si="21"/>
        <v/>
      </c>
      <c r="AU82" s="95" t="str">
        <f t="shared" si="21"/>
        <v/>
      </c>
      <c r="AV82" s="95" t="str">
        <f t="shared" si="21"/>
        <v/>
      </c>
      <c r="AW82" s="95" t="str">
        <f t="shared" si="21"/>
        <v/>
      </c>
      <c r="AX82" s="95" t="str">
        <f t="shared" si="21"/>
        <v/>
      </c>
      <c r="AY82" s="95" t="str">
        <f t="shared" si="21"/>
        <v/>
      </c>
      <c r="AZ82" s="95" t="str">
        <f t="shared" si="21"/>
        <v/>
      </c>
      <c r="BA82" s="95" t="str">
        <f t="shared" si="21"/>
        <v/>
      </c>
      <c r="BB82" s="95" t="str">
        <f t="shared" si="21"/>
        <v/>
      </c>
      <c r="BC82" s="95" t="str">
        <f t="shared" si="21"/>
        <v/>
      </c>
      <c r="BD82" s="95" t="str">
        <f t="shared" si="21"/>
        <v/>
      </c>
      <c r="BE82" s="95" t="str">
        <f t="shared" si="21"/>
        <v/>
      </c>
      <c r="BF82" s="95" t="str">
        <f t="shared" si="21"/>
        <v/>
      </c>
      <c r="BG82" s="95" t="str">
        <f t="shared" si="21"/>
        <v/>
      </c>
      <c r="BH82" s="95" t="str">
        <f t="shared" si="21"/>
        <v/>
      </c>
      <c r="BI82" s="95" t="str">
        <f t="shared" si="21"/>
        <v/>
      </c>
      <c r="BJ82" s="95" t="str">
        <f t="shared" si="21"/>
        <v/>
      </c>
      <c r="BK82" s="95" t="str">
        <f t="shared" si="21"/>
        <v/>
      </c>
      <c r="BL82" s="95" t="str">
        <f t="shared" si="21"/>
        <v/>
      </c>
      <c r="BM82" s="95" t="str">
        <f t="shared" si="21"/>
        <v/>
      </c>
      <c r="BN82" s="95" t="str">
        <f t="shared" si="21"/>
        <v/>
      </c>
      <c r="BO82" s="95" t="str">
        <f t="shared" si="21"/>
        <v/>
      </c>
      <c r="BP82" s="95" t="str">
        <f t="shared" ref="BP82:DZ82" si="22">IF(BP$1="", "", BP16-BO16)</f>
        <v/>
      </c>
      <c r="BQ82" s="95" t="str">
        <f t="shared" si="22"/>
        <v/>
      </c>
      <c r="BR82" s="95" t="str">
        <f t="shared" si="22"/>
        <v/>
      </c>
      <c r="BS82" s="95" t="str">
        <f t="shared" si="22"/>
        <v/>
      </c>
      <c r="BT82" s="95" t="str">
        <f t="shared" si="22"/>
        <v/>
      </c>
      <c r="BU82" s="95" t="str">
        <f t="shared" si="22"/>
        <v/>
      </c>
      <c r="BV82" s="95" t="str">
        <f t="shared" si="22"/>
        <v/>
      </c>
      <c r="BW82" s="95" t="str">
        <f t="shared" si="22"/>
        <v/>
      </c>
      <c r="BX82" s="95" t="str">
        <f t="shared" si="22"/>
        <v/>
      </c>
      <c r="BY82" s="95" t="str">
        <f t="shared" si="22"/>
        <v/>
      </c>
      <c r="BZ82" s="95" t="str">
        <f t="shared" si="22"/>
        <v/>
      </c>
      <c r="CA82" s="95" t="str">
        <f t="shared" si="22"/>
        <v/>
      </c>
      <c r="CB82" s="95" t="str">
        <f t="shared" si="22"/>
        <v/>
      </c>
      <c r="CC82" s="95" t="str">
        <f t="shared" si="22"/>
        <v/>
      </c>
      <c r="CD82" s="95" t="str">
        <f t="shared" si="22"/>
        <v/>
      </c>
      <c r="CE82" s="95" t="str">
        <f t="shared" si="22"/>
        <v/>
      </c>
      <c r="CF82" s="95" t="str">
        <f t="shared" si="22"/>
        <v/>
      </c>
      <c r="CG82" s="95" t="str">
        <f t="shared" si="22"/>
        <v/>
      </c>
      <c r="CH82" s="95" t="str">
        <f t="shared" si="22"/>
        <v/>
      </c>
      <c r="CI82" s="95" t="str">
        <f t="shared" si="22"/>
        <v/>
      </c>
      <c r="CJ82" s="95" t="str">
        <f t="shared" si="22"/>
        <v/>
      </c>
      <c r="CK82" s="95" t="str">
        <f t="shared" si="22"/>
        <v/>
      </c>
      <c r="CL82" s="95" t="str">
        <f t="shared" si="22"/>
        <v/>
      </c>
      <c r="CM82" s="95" t="str">
        <f t="shared" si="22"/>
        <v/>
      </c>
      <c r="CN82" s="95" t="str">
        <f t="shared" si="22"/>
        <v/>
      </c>
      <c r="CO82" s="95" t="str">
        <f t="shared" si="22"/>
        <v/>
      </c>
      <c r="CP82" s="95" t="str">
        <f t="shared" si="22"/>
        <v/>
      </c>
      <c r="CQ82" s="95" t="str">
        <f t="shared" si="22"/>
        <v/>
      </c>
      <c r="CR82" s="95" t="str">
        <f t="shared" si="22"/>
        <v/>
      </c>
      <c r="CS82" s="95" t="str">
        <f t="shared" si="22"/>
        <v/>
      </c>
      <c r="CT82" s="95" t="str">
        <f t="shared" si="22"/>
        <v/>
      </c>
      <c r="CU82" s="95" t="str">
        <f t="shared" si="22"/>
        <v/>
      </c>
      <c r="CV82" s="95" t="str">
        <f t="shared" si="22"/>
        <v/>
      </c>
      <c r="CW82" s="95" t="str">
        <f t="shared" si="22"/>
        <v/>
      </c>
      <c r="CX82" s="95" t="str">
        <f t="shared" si="22"/>
        <v/>
      </c>
      <c r="CY82" s="95" t="str">
        <f t="shared" si="22"/>
        <v/>
      </c>
      <c r="CZ82" s="95" t="str">
        <f t="shared" si="22"/>
        <v/>
      </c>
      <c r="DA82" s="95" t="str">
        <f t="shared" si="22"/>
        <v/>
      </c>
      <c r="DB82" s="95" t="str">
        <f t="shared" si="22"/>
        <v/>
      </c>
      <c r="DC82" s="95" t="str">
        <f t="shared" si="22"/>
        <v/>
      </c>
      <c r="DD82" s="95" t="str">
        <f t="shared" si="22"/>
        <v/>
      </c>
      <c r="DE82" s="95" t="str">
        <f t="shared" si="22"/>
        <v/>
      </c>
      <c r="DF82" s="95" t="str">
        <f t="shared" si="22"/>
        <v/>
      </c>
      <c r="DG82" s="95" t="str">
        <f t="shared" si="22"/>
        <v/>
      </c>
      <c r="DH82" s="95" t="str">
        <f t="shared" si="22"/>
        <v/>
      </c>
      <c r="DI82" s="95" t="str">
        <f t="shared" si="22"/>
        <v/>
      </c>
      <c r="DJ82" s="95" t="str">
        <f t="shared" si="22"/>
        <v/>
      </c>
      <c r="DK82" s="95" t="str">
        <f t="shared" si="22"/>
        <v/>
      </c>
      <c r="DL82" s="95" t="str">
        <f t="shared" si="22"/>
        <v/>
      </c>
      <c r="DM82" s="95" t="str">
        <f t="shared" si="22"/>
        <v/>
      </c>
      <c r="DN82" s="95" t="str">
        <f t="shared" si="22"/>
        <v/>
      </c>
      <c r="DO82" s="95" t="str">
        <f t="shared" si="22"/>
        <v/>
      </c>
      <c r="DP82" s="95" t="str">
        <f t="shared" si="22"/>
        <v/>
      </c>
      <c r="DQ82" s="95" t="str">
        <f t="shared" si="22"/>
        <v/>
      </c>
      <c r="DR82" s="95" t="str">
        <f t="shared" si="22"/>
        <v/>
      </c>
      <c r="DS82" s="95" t="str">
        <f t="shared" si="22"/>
        <v/>
      </c>
      <c r="DT82" s="95" t="str">
        <f t="shared" si="22"/>
        <v/>
      </c>
      <c r="DU82" s="95" t="str">
        <f t="shared" si="22"/>
        <v/>
      </c>
      <c r="DV82" s="95" t="str">
        <f t="shared" si="22"/>
        <v/>
      </c>
      <c r="DW82" s="95" t="str">
        <f t="shared" si="22"/>
        <v/>
      </c>
      <c r="DX82" s="95" t="str">
        <f t="shared" si="22"/>
        <v/>
      </c>
      <c r="DY82" s="95" t="str">
        <f t="shared" si="22"/>
        <v/>
      </c>
      <c r="DZ82" s="95" t="str">
        <f t="shared" si="22"/>
        <v/>
      </c>
    </row>
    <row r="83" spans="1:130" hidden="1" x14ac:dyDescent="0.25">
      <c r="A83" s="95">
        <f t="shared" ref="A83:B83" si="23">A17</f>
        <v>5</v>
      </c>
      <c r="B83" s="95" t="str">
        <f t="shared" si="23"/>
        <v>BELEN SEPILLO</v>
      </c>
      <c r="C83" s="95"/>
      <c r="D83" s="95">
        <f t="shared" ref="D83:BO83" si="24">IF(D$1="", "", D17-C17)</f>
        <v>31</v>
      </c>
      <c r="E83" s="95">
        <f t="shared" si="24"/>
        <v>18</v>
      </c>
      <c r="F83" s="95">
        <f t="shared" si="24"/>
        <v>5</v>
      </c>
      <c r="G83" s="95">
        <f t="shared" si="24"/>
        <v>11</v>
      </c>
      <c r="H83" s="95" t="str">
        <f t="shared" si="24"/>
        <v/>
      </c>
      <c r="I83" s="95" t="str">
        <f t="shared" si="24"/>
        <v/>
      </c>
      <c r="J83" s="95" t="str">
        <f t="shared" si="24"/>
        <v/>
      </c>
      <c r="K83" s="95" t="str">
        <f t="shared" si="24"/>
        <v/>
      </c>
      <c r="L83" s="95" t="str">
        <f t="shared" si="24"/>
        <v/>
      </c>
      <c r="M83" s="95" t="str">
        <f t="shared" si="24"/>
        <v/>
      </c>
      <c r="N83" s="95" t="str">
        <f t="shared" si="24"/>
        <v/>
      </c>
      <c r="O83" s="95" t="str">
        <f t="shared" si="24"/>
        <v/>
      </c>
      <c r="P83" s="95" t="str">
        <f t="shared" si="24"/>
        <v/>
      </c>
      <c r="Q83" s="95" t="str">
        <f t="shared" si="24"/>
        <v/>
      </c>
      <c r="R83" s="95" t="str">
        <f t="shared" si="24"/>
        <v/>
      </c>
      <c r="S83" s="95" t="str">
        <f t="shared" si="24"/>
        <v/>
      </c>
      <c r="T83" s="95" t="str">
        <f t="shared" si="24"/>
        <v/>
      </c>
      <c r="U83" s="95" t="str">
        <f t="shared" si="24"/>
        <v/>
      </c>
      <c r="V83" s="95" t="str">
        <f t="shared" si="24"/>
        <v/>
      </c>
      <c r="W83" s="95" t="str">
        <f t="shared" si="24"/>
        <v/>
      </c>
      <c r="X83" s="95" t="str">
        <f t="shared" si="24"/>
        <v/>
      </c>
      <c r="Y83" s="95" t="str">
        <f t="shared" si="24"/>
        <v/>
      </c>
      <c r="Z83" s="95" t="str">
        <f t="shared" si="24"/>
        <v/>
      </c>
      <c r="AA83" s="95" t="str">
        <f t="shared" si="24"/>
        <v/>
      </c>
      <c r="AB83" s="95" t="str">
        <f t="shared" si="24"/>
        <v/>
      </c>
      <c r="AC83" s="95" t="str">
        <f t="shared" si="24"/>
        <v/>
      </c>
      <c r="AD83" s="95" t="str">
        <f t="shared" si="24"/>
        <v/>
      </c>
      <c r="AE83" s="95" t="str">
        <f t="shared" si="24"/>
        <v/>
      </c>
      <c r="AF83" s="95" t="str">
        <f t="shared" si="24"/>
        <v/>
      </c>
      <c r="AG83" s="95" t="str">
        <f t="shared" si="24"/>
        <v/>
      </c>
      <c r="AH83" s="95" t="str">
        <f t="shared" si="24"/>
        <v/>
      </c>
      <c r="AI83" s="95" t="str">
        <f t="shared" si="24"/>
        <v/>
      </c>
      <c r="AJ83" s="95" t="str">
        <f t="shared" si="24"/>
        <v/>
      </c>
      <c r="AK83" s="95" t="str">
        <f t="shared" si="24"/>
        <v/>
      </c>
      <c r="AL83" s="95" t="str">
        <f t="shared" si="24"/>
        <v/>
      </c>
      <c r="AM83" s="95" t="str">
        <f t="shared" si="24"/>
        <v/>
      </c>
      <c r="AN83" s="95" t="str">
        <f t="shared" si="24"/>
        <v/>
      </c>
      <c r="AO83" s="95" t="str">
        <f t="shared" si="24"/>
        <v/>
      </c>
      <c r="AP83" s="95" t="str">
        <f t="shared" si="24"/>
        <v/>
      </c>
      <c r="AQ83" s="95" t="str">
        <f t="shared" si="24"/>
        <v/>
      </c>
      <c r="AR83" s="95" t="str">
        <f t="shared" si="24"/>
        <v/>
      </c>
      <c r="AS83" s="95" t="str">
        <f t="shared" si="24"/>
        <v/>
      </c>
      <c r="AT83" s="95" t="str">
        <f t="shared" si="24"/>
        <v/>
      </c>
      <c r="AU83" s="95" t="str">
        <f t="shared" si="24"/>
        <v/>
      </c>
      <c r="AV83" s="95" t="str">
        <f t="shared" si="24"/>
        <v/>
      </c>
      <c r="AW83" s="95" t="str">
        <f t="shared" si="24"/>
        <v/>
      </c>
      <c r="AX83" s="95" t="str">
        <f t="shared" si="24"/>
        <v/>
      </c>
      <c r="AY83" s="95" t="str">
        <f t="shared" si="24"/>
        <v/>
      </c>
      <c r="AZ83" s="95" t="str">
        <f t="shared" si="24"/>
        <v/>
      </c>
      <c r="BA83" s="95" t="str">
        <f t="shared" si="24"/>
        <v/>
      </c>
      <c r="BB83" s="95" t="str">
        <f t="shared" si="24"/>
        <v/>
      </c>
      <c r="BC83" s="95" t="str">
        <f t="shared" si="24"/>
        <v/>
      </c>
      <c r="BD83" s="95" t="str">
        <f t="shared" si="24"/>
        <v/>
      </c>
      <c r="BE83" s="95" t="str">
        <f t="shared" si="24"/>
        <v/>
      </c>
      <c r="BF83" s="95" t="str">
        <f t="shared" si="24"/>
        <v/>
      </c>
      <c r="BG83" s="95" t="str">
        <f t="shared" si="24"/>
        <v/>
      </c>
      <c r="BH83" s="95" t="str">
        <f t="shared" si="24"/>
        <v/>
      </c>
      <c r="BI83" s="95" t="str">
        <f t="shared" si="24"/>
        <v/>
      </c>
      <c r="BJ83" s="95" t="str">
        <f t="shared" si="24"/>
        <v/>
      </c>
      <c r="BK83" s="95" t="str">
        <f t="shared" si="24"/>
        <v/>
      </c>
      <c r="BL83" s="95" t="str">
        <f t="shared" si="24"/>
        <v/>
      </c>
      <c r="BM83" s="95" t="str">
        <f t="shared" si="24"/>
        <v/>
      </c>
      <c r="BN83" s="95" t="str">
        <f t="shared" si="24"/>
        <v/>
      </c>
      <c r="BO83" s="95" t="str">
        <f t="shared" si="24"/>
        <v/>
      </c>
      <c r="BP83" s="95" t="str">
        <f t="shared" ref="BP83:DZ83" si="25">IF(BP$1="", "", BP17-BO17)</f>
        <v/>
      </c>
      <c r="BQ83" s="95" t="str">
        <f t="shared" si="25"/>
        <v/>
      </c>
      <c r="BR83" s="95" t="str">
        <f t="shared" si="25"/>
        <v/>
      </c>
      <c r="BS83" s="95" t="str">
        <f t="shared" si="25"/>
        <v/>
      </c>
      <c r="BT83" s="95" t="str">
        <f t="shared" si="25"/>
        <v/>
      </c>
      <c r="BU83" s="95" t="str">
        <f t="shared" si="25"/>
        <v/>
      </c>
      <c r="BV83" s="95" t="str">
        <f t="shared" si="25"/>
        <v/>
      </c>
      <c r="BW83" s="95" t="str">
        <f t="shared" si="25"/>
        <v/>
      </c>
      <c r="BX83" s="95" t="str">
        <f t="shared" si="25"/>
        <v/>
      </c>
      <c r="BY83" s="95" t="str">
        <f t="shared" si="25"/>
        <v/>
      </c>
      <c r="BZ83" s="95" t="str">
        <f t="shared" si="25"/>
        <v/>
      </c>
      <c r="CA83" s="95" t="str">
        <f t="shared" si="25"/>
        <v/>
      </c>
      <c r="CB83" s="95" t="str">
        <f t="shared" si="25"/>
        <v/>
      </c>
      <c r="CC83" s="95" t="str">
        <f t="shared" si="25"/>
        <v/>
      </c>
      <c r="CD83" s="95" t="str">
        <f t="shared" si="25"/>
        <v/>
      </c>
      <c r="CE83" s="95" t="str">
        <f t="shared" si="25"/>
        <v/>
      </c>
      <c r="CF83" s="95" t="str">
        <f t="shared" si="25"/>
        <v/>
      </c>
      <c r="CG83" s="95" t="str">
        <f t="shared" si="25"/>
        <v/>
      </c>
      <c r="CH83" s="95" t="str">
        <f t="shared" si="25"/>
        <v/>
      </c>
      <c r="CI83" s="95" t="str">
        <f t="shared" si="25"/>
        <v/>
      </c>
      <c r="CJ83" s="95" t="str">
        <f t="shared" si="25"/>
        <v/>
      </c>
      <c r="CK83" s="95" t="str">
        <f t="shared" si="25"/>
        <v/>
      </c>
      <c r="CL83" s="95" t="str">
        <f t="shared" si="25"/>
        <v/>
      </c>
      <c r="CM83" s="95" t="str">
        <f t="shared" si="25"/>
        <v/>
      </c>
      <c r="CN83" s="95" t="str">
        <f t="shared" si="25"/>
        <v/>
      </c>
      <c r="CO83" s="95" t="str">
        <f t="shared" si="25"/>
        <v/>
      </c>
      <c r="CP83" s="95" t="str">
        <f t="shared" si="25"/>
        <v/>
      </c>
      <c r="CQ83" s="95" t="str">
        <f t="shared" si="25"/>
        <v/>
      </c>
      <c r="CR83" s="95" t="str">
        <f t="shared" si="25"/>
        <v/>
      </c>
      <c r="CS83" s="95" t="str">
        <f t="shared" si="25"/>
        <v/>
      </c>
      <c r="CT83" s="95" t="str">
        <f t="shared" si="25"/>
        <v/>
      </c>
      <c r="CU83" s="95" t="str">
        <f t="shared" si="25"/>
        <v/>
      </c>
      <c r="CV83" s="95" t="str">
        <f t="shared" si="25"/>
        <v/>
      </c>
      <c r="CW83" s="95" t="str">
        <f t="shared" si="25"/>
        <v/>
      </c>
      <c r="CX83" s="95" t="str">
        <f t="shared" si="25"/>
        <v/>
      </c>
      <c r="CY83" s="95" t="str">
        <f t="shared" si="25"/>
        <v/>
      </c>
      <c r="CZ83" s="95" t="str">
        <f t="shared" si="25"/>
        <v/>
      </c>
      <c r="DA83" s="95" t="str">
        <f t="shared" si="25"/>
        <v/>
      </c>
      <c r="DB83" s="95" t="str">
        <f t="shared" si="25"/>
        <v/>
      </c>
      <c r="DC83" s="95" t="str">
        <f t="shared" si="25"/>
        <v/>
      </c>
      <c r="DD83" s="95" t="str">
        <f t="shared" si="25"/>
        <v/>
      </c>
      <c r="DE83" s="95" t="str">
        <f t="shared" si="25"/>
        <v/>
      </c>
      <c r="DF83" s="95" t="str">
        <f t="shared" si="25"/>
        <v/>
      </c>
      <c r="DG83" s="95" t="str">
        <f t="shared" si="25"/>
        <v/>
      </c>
      <c r="DH83" s="95" t="str">
        <f t="shared" si="25"/>
        <v/>
      </c>
      <c r="DI83" s="95" t="str">
        <f t="shared" si="25"/>
        <v/>
      </c>
      <c r="DJ83" s="95" t="str">
        <f t="shared" si="25"/>
        <v/>
      </c>
      <c r="DK83" s="95" t="str">
        <f t="shared" si="25"/>
        <v/>
      </c>
      <c r="DL83" s="95" t="str">
        <f t="shared" si="25"/>
        <v/>
      </c>
      <c r="DM83" s="95" t="str">
        <f t="shared" si="25"/>
        <v/>
      </c>
      <c r="DN83" s="95" t="str">
        <f t="shared" si="25"/>
        <v/>
      </c>
      <c r="DO83" s="95" t="str">
        <f t="shared" si="25"/>
        <v/>
      </c>
      <c r="DP83" s="95" t="str">
        <f t="shared" si="25"/>
        <v/>
      </c>
      <c r="DQ83" s="95" t="str">
        <f t="shared" si="25"/>
        <v/>
      </c>
      <c r="DR83" s="95" t="str">
        <f t="shared" si="25"/>
        <v/>
      </c>
      <c r="DS83" s="95" t="str">
        <f t="shared" si="25"/>
        <v/>
      </c>
      <c r="DT83" s="95" t="str">
        <f t="shared" si="25"/>
        <v/>
      </c>
      <c r="DU83" s="95" t="str">
        <f t="shared" si="25"/>
        <v/>
      </c>
      <c r="DV83" s="95" t="str">
        <f t="shared" si="25"/>
        <v/>
      </c>
      <c r="DW83" s="95" t="str">
        <f t="shared" si="25"/>
        <v/>
      </c>
      <c r="DX83" s="95" t="str">
        <f t="shared" si="25"/>
        <v/>
      </c>
      <c r="DY83" s="95" t="str">
        <f t="shared" si="25"/>
        <v/>
      </c>
      <c r="DZ83" s="95" t="str">
        <f t="shared" si="25"/>
        <v/>
      </c>
    </row>
    <row r="84" spans="1:130" hidden="1" x14ac:dyDescent="0.25">
      <c r="A84" s="95">
        <f t="shared" ref="A84:B84" si="26">A18</f>
        <v>6</v>
      </c>
      <c r="B84" s="95" t="str">
        <f t="shared" si="26"/>
        <v>VANGIE AVILA</v>
      </c>
      <c r="C84" s="95"/>
      <c r="D84" s="95">
        <f t="shared" ref="D84:BO84" si="27">IF(D$1="", "", D18-C18)</f>
        <v>59</v>
      </c>
      <c r="E84" s="95">
        <f t="shared" si="27"/>
        <v>10</v>
      </c>
      <c r="F84" s="95">
        <f t="shared" si="27"/>
        <v>5</v>
      </c>
      <c r="G84" s="95">
        <f t="shared" si="27"/>
        <v>12</v>
      </c>
      <c r="H84" s="95" t="str">
        <f t="shared" si="27"/>
        <v/>
      </c>
      <c r="I84" s="95" t="str">
        <f t="shared" si="27"/>
        <v/>
      </c>
      <c r="J84" s="95" t="str">
        <f t="shared" si="27"/>
        <v/>
      </c>
      <c r="K84" s="95" t="str">
        <f t="shared" si="27"/>
        <v/>
      </c>
      <c r="L84" s="95" t="str">
        <f t="shared" si="27"/>
        <v/>
      </c>
      <c r="M84" s="95" t="str">
        <f t="shared" si="27"/>
        <v/>
      </c>
      <c r="N84" s="95" t="str">
        <f t="shared" si="27"/>
        <v/>
      </c>
      <c r="O84" s="95" t="str">
        <f t="shared" si="27"/>
        <v/>
      </c>
      <c r="P84" s="95" t="str">
        <f t="shared" si="27"/>
        <v/>
      </c>
      <c r="Q84" s="95" t="str">
        <f t="shared" si="27"/>
        <v/>
      </c>
      <c r="R84" s="95" t="str">
        <f t="shared" si="27"/>
        <v/>
      </c>
      <c r="S84" s="95" t="str">
        <f t="shared" si="27"/>
        <v/>
      </c>
      <c r="T84" s="95" t="str">
        <f t="shared" si="27"/>
        <v/>
      </c>
      <c r="U84" s="95" t="str">
        <f t="shared" si="27"/>
        <v/>
      </c>
      <c r="V84" s="95" t="str">
        <f t="shared" si="27"/>
        <v/>
      </c>
      <c r="W84" s="95" t="str">
        <f t="shared" si="27"/>
        <v/>
      </c>
      <c r="X84" s="95" t="str">
        <f t="shared" si="27"/>
        <v/>
      </c>
      <c r="Y84" s="95" t="str">
        <f t="shared" si="27"/>
        <v/>
      </c>
      <c r="Z84" s="95" t="str">
        <f t="shared" si="27"/>
        <v/>
      </c>
      <c r="AA84" s="95" t="str">
        <f t="shared" si="27"/>
        <v/>
      </c>
      <c r="AB84" s="95" t="str">
        <f t="shared" si="27"/>
        <v/>
      </c>
      <c r="AC84" s="95" t="str">
        <f t="shared" si="27"/>
        <v/>
      </c>
      <c r="AD84" s="95" t="str">
        <f t="shared" si="27"/>
        <v/>
      </c>
      <c r="AE84" s="95" t="str">
        <f t="shared" si="27"/>
        <v/>
      </c>
      <c r="AF84" s="95" t="str">
        <f t="shared" si="27"/>
        <v/>
      </c>
      <c r="AG84" s="95" t="str">
        <f t="shared" si="27"/>
        <v/>
      </c>
      <c r="AH84" s="95" t="str">
        <f t="shared" si="27"/>
        <v/>
      </c>
      <c r="AI84" s="95" t="str">
        <f t="shared" si="27"/>
        <v/>
      </c>
      <c r="AJ84" s="95" t="str">
        <f t="shared" si="27"/>
        <v/>
      </c>
      <c r="AK84" s="95" t="str">
        <f t="shared" si="27"/>
        <v/>
      </c>
      <c r="AL84" s="95" t="str">
        <f t="shared" si="27"/>
        <v/>
      </c>
      <c r="AM84" s="95" t="str">
        <f t="shared" si="27"/>
        <v/>
      </c>
      <c r="AN84" s="95" t="str">
        <f t="shared" si="27"/>
        <v/>
      </c>
      <c r="AO84" s="95" t="str">
        <f t="shared" si="27"/>
        <v/>
      </c>
      <c r="AP84" s="95" t="str">
        <f t="shared" si="27"/>
        <v/>
      </c>
      <c r="AQ84" s="95" t="str">
        <f t="shared" si="27"/>
        <v/>
      </c>
      <c r="AR84" s="95" t="str">
        <f t="shared" si="27"/>
        <v/>
      </c>
      <c r="AS84" s="95" t="str">
        <f t="shared" si="27"/>
        <v/>
      </c>
      <c r="AT84" s="95" t="str">
        <f t="shared" si="27"/>
        <v/>
      </c>
      <c r="AU84" s="95" t="str">
        <f t="shared" si="27"/>
        <v/>
      </c>
      <c r="AV84" s="95" t="str">
        <f t="shared" si="27"/>
        <v/>
      </c>
      <c r="AW84" s="95" t="str">
        <f t="shared" si="27"/>
        <v/>
      </c>
      <c r="AX84" s="95" t="str">
        <f t="shared" si="27"/>
        <v/>
      </c>
      <c r="AY84" s="95" t="str">
        <f t="shared" si="27"/>
        <v/>
      </c>
      <c r="AZ84" s="95" t="str">
        <f t="shared" si="27"/>
        <v/>
      </c>
      <c r="BA84" s="95" t="str">
        <f t="shared" si="27"/>
        <v/>
      </c>
      <c r="BB84" s="95" t="str">
        <f t="shared" si="27"/>
        <v/>
      </c>
      <c r="BC84" s="95" t="str">
        <f t="shared" si="27"/>
        <v/>
      </c>
      <c r="BD84" s="95" t="str">
        <f t="shared" si="27"/>
        <v/>
      </c>
      <c r="BE84" s="95" t="str">
        <f t="shared" si="27"/>
        <v/>
      </c>
      <c r="BF84" s="95" t="str">
        <f t="shared" si="27"/>
        <v/>
      </c>
      <c r="BG84" s="95" t="str">
        <f t="shared" si="27"/>
        <v/>
      </c>
      <c r="BH84" s="95" t="str">
        <f t="shared" si="27"/>
        <v/>
      </c>
      <c r="BI84" s="95" t="str">
        <f t="shared" si="27"/>
        <v/>
      </c>
      <c r="BJ84" s="95" t="str">
        <f t="shared" si="27"/>
        <v/>
      </c>
      <c r="BK84" s="95" t="str">
        <f t="shared" si="27"/>
        <v/>
      </c>
      <c r="BL84" s="95" t="str">
        <f t="shared" si="27"/>
        <v/>
      </c>
      <c r="BM84" s="95" t="str">
        <f t="shared" si="27"/>
        <v/>
      </c>
      <c r="BN84" s="95" t="str">
        <f t="shared" si="27"/>
        <v/>
      </c>
      <c r="BO84" s="95" t="str">
        <f t="shared" si="27"/>
        <v/>
      </c>
      <c r="BP84" s="95" t="str">
        <f t="shared" ref="BP84:DZ84" si="28">IF(BP$1="", "", BP18-BO18)</f>
        <v/>
      </c>
      <c r="BQ84" s="95" t="str">
        <f t="shared" si="28"/>
        <v/>
      </c>
      <c r="BR84" s="95" t="str">
        <f t="shared" si="28"/>
        <v/>
      </c>
      <c r="BS84" s="95" t="str">
        <f t="shared" si="28"/>
        <v/>
      </c>
      <c r="BT84" s="95" t="str">
        <f t="shared" si="28"/>
        <v/>
      </c>
      <c r="BU84" s="95" t="str">
        <f t="shared" si="28"/>
        <v/>
      </c>
      <c r="BV84" s="95" t="str">
        <f t="shared" si="28"/>
        <v/>
      </c>
      <c r="BW84" s="95" t="str">
        <f t="shared" si="28"/>
        <v/>
      </c>
      <c r="BX84" s="95" t="str">
        <f t="shared" si="28"/>
        <v/>
      </c>
      <c r="BY84" s="95" t="str">
        <f t="shared" si="28"/>
        <v/>
      </c>
      <c r="BZ84" s="95" t="str">
        <f t="shared" si="28"/>
        <v/>
      </c>
      <c r="CA84" s="95" t="str">
        <f t="shared" si="28"/>
        <v/>
      </c>
      <c r="CB84" s="95" t="str">
        <f t="shared" si="28"/>
        <v/>
      </c>
      <c r="CC84" s="95" t="str">
        <f t="shared" si="28"/>
        <v/>
      </c>
      <c r="CD84" s="95" t="str">
        <f t="shared" si="28"/>
        <v/>
      </c>
      <c r="CE84" s="95" t="str">
        <f t="shared" si="28"/>
        <v/>
      </c>
      <c r="CF84" s="95" t="str">
        <f t="shared" si="28"/>
        <v/>
      </c>
      <c r="CG84" s="95" t="str">
        <f t="shared" si="28"/>
        <v/>
      </c>
      <c r="CH84" s="95" t="str">
        <f t="shared" si="28"/>
        <v/>
      </c>
      <c r="CI84" s="95" t="str">
        <f t="shared" si="28"/>
        <v/>
      </c>
      <c r="CJ84" s="95" t="str">
        <f t="shared" si="28"/>
        <v/>
      </c>
      <c r="CK84" s="95" t="str">
        <f t="shared" si="28"/>
        <v/>
      </c>
      <c r="CL84" s="95" t="str">
        <f t="shared" si="28"/>
        <v/>
      </c>
      <c r="CM84" s="95" t="str">
        <f t="shared" si="28"/>
        <v/>
      </c>
      <c r="CN84" s="95" t="str">
        <f t="shared" si="28"/>
        <v/>
      </c>
      <c r="CO84" s="95" t="str">
        <f t="shared" si="28"/>
        <v/>
      </c>
      <c r="CP84" s="95" t="str">
        <f t="shared" si="28"/>
        <v/>
      </c>
      <c r="CQ84" s="95" t="str">
        <f t="shared" si="28"/>
        <v/>
      </c>
      <c r="CR84" s="95" t="str">
        <f t="shared" si="28"/>
        <v/>
      </c>
      <c r="CS84" s="95" t="str">
        <f t="shared" si="28"/>
        <v/>
      </c>
      <c r="CT84" s="95" t="str">
        <f t="shared" si="28"/>
        <v/>
      </c>
      <c r="CU84" s="95" t="str">
        <f t="shared" si="28"/>
        <v/>
      </c>
      <c r="CV84" s="95" t="str">
        <f t="shared" si="28"/>
        <v/>
      </c>
      <c r="CW84" s="95" t="str">
        <f t="shared" si="28"/>
        <v/>
      </c>
      <c r="CX84" s="95" t="str">
        <f t="shared" si="28"/>
        <v/>
      </c>
      <c r="CY84" s="95" t="str">
        <f t="shared" si="28"/>
        <v/>
      </c>
      <c r="CZ84" s="95" t="str">
        <f t="shared" si="28"/>
        <v/>
      </c>
      <c r="DA84" s="95" t="str">
        <f t="shared" si="28"/>
        <v/>
      </c>
      <c r="DB84" s="95" t="str">
        <f t="shared" si="28"/>
        <v/>
      </c>
      <c r="DC84" s="95" t="str">
        <f t="shared" si="28"/>
        <v/>
      </c>
      <c r="DD84" s="95" t="str">
        <f t="shared" si="28"/>
        <v/>
      </c>
      <c r="DE84" s="95" t="str">
        <f t="shared" si="28"/>
        <v/>
      </c>
      <c r="DF84" s="95" t="str">
        <f t="shared" si="28"/>
        <v/>
      </c>
      <c r="DG84" s="95" t="str">
        <f t="shared" si="28"/>
        <v/>
      </c>
      <c r="DH84" s="95" t="str">
        <f t="shared" si="28"/>
        <v/>
      </c>
      <c r="DI84" s="95" t="str">
        <f t="shared" si="28"/>
        <v/>
      </c>
      <c r="DJ84" s="95" t="str">
        <f t="shared" si="28"/>
        <v/>
      </c>
      <c r="DK84" s="95" t="str">
        <f t="shared" si="28"/>
        <v/>
      </c>
      <c r="DL84" s="95" t="str">
        <f t="shared" si="28"/>
        <v/>
      </c>
      <c r="DM84" s="95" t="str">
        <f t="shared" si="28"/>
        <v/>
      </c>
      <c r="DN84" s="95" t="str">
        <f t="shared" si="28"/>
        <v/>
      </c>
      <c r="DO84" s="95" t="str">
        <f t="shared" si="28"/>
        <v/>
      </c>
      <c r="DP84" s="95" t="str">
        <f t="shared" si="28"/>
        <v/>
      </c>
      <c r="DQ84" s="95" t="str">
        <f t="shared" si="28"/>
        <v/>
      </c>
      <c r="DR84" s="95" t="str">
        <f t="shared" si="28"/>
        <v/>
      </c>
      <c r="DS84" s="95" t="str">
        <f t="shared" si="28"/>
        <v/>
      </c>
      <c r="DT84" s="95" t="str">
        <f t="shared" si="28"/>
        <v/>
      </c>
      <c r="DU84" s="95" t="str">
        <f t="shared" si="28"/>
        <v/>
      </c>
      <c r="DV84" s="95" t="str">
        <f t="shared" si="28"/>
        <v/>
      </c>
      <c r="DW84" s="95" t="str">
        <f t="shared" si="28"/>
        <v/>
      </c>
      <c r="DX84" s="95" t="str">
        <f t="shared" si="28"/>
        <v/>
      </c>
      <c r="DY84" s="95" t="str">
        <f t="shared" si="28"/>
        <v/>
      </c>
      <c r="DZ84" s="95" t="str">
        <f t="shared" si="28"/>
        <v/>
      </c>
    </row>
    <row r="85" spans="1:130" hidden="1" x14ac:dyDescent="0.25">
      <c r="A85" s="95">
        <f t="shared" ref="A85:B85" si="29">A19</f>
        <v>7</v>
      </c>
      <c r="B85" s="95" t="str">
        <f t="shared" si="29"/>
        <v>AGNES TECSON</v>
      </c>
      <c r="C85" s="95"/>
      <c r="D85" s="95">
        <f t="shared" ref="D85:BO85" si="30">IF(D$1="", "", D19-C19)</f>
        <v>0.5</v>
      </c>
      <c r="E85" s="95">
        <f t="shared" si="30"/>
        <v>15</v>
      </c>
      <c r="F85" s="95">
        <f t="shared" si="30"/>
        <v>18</v>
      </c>
      <c r="G85" s="95">
        <f t="shared" si="30"/>
        <v>6</v>
      </c>
      <c r="H85" s="95" t="str">
        <f t="shared" si="30"/>
        <v/>
      </c>
      <c r="I85" s="95" t="str">
        <f t="shared" si="30"/>
        <v/>
      </c>
      <c r="J85" s="95" t="str">
        <f t="shared" si="30"/>
        <v/>
      </c>
      <c r="K85" s="95" t="str">
        <f t="shared" si="30"/>
        <v/>
      </c>
      <c r="L85" s="95" t="str">
        <f t="shared" si="30"/>
        <v/>
      </c>
      <c r="M85" s="95" t="str">
        <f t="shared" si="30"/>
        <v/>
      </c>
      <c r="N85" s="95" t="str">
        <f t="shared" si="30"/>
        <v/>
      </c>
      <c r="O85" s="95" t="str">
        <f t="shared" si="30"/>
        <v/>
      </c>
      <c r="P85" s="95" t="str">
        <f t="shared" si="30"/>
        <v/>
      </c>
      <c r="Q85" s="95" t="str">
        <f t="shared" si="30"/>
        <v/>
      </c>
      <c r="R85" s="95" t="str">
        <f t="shared" si="30"/>
        <v/>
      </c>
      <c r="S85" s="95" t="str">
        <f t="shared" si="30"/>
        <v/>
      </c>
      <c r="T85" s="95" t="str">
        <f t="shared" si="30"/>
        <v/>
      </c>
      <c r="U85" s="95" t="str">
        <f t="shared" si="30"/>
        <v/>
      </c>
      <c r="V85" s="95" t="str">
        <f t="shared" si="30"/>
        <v/>
      </c>
      <c r="W85" s="95" t="str">
        <f t="shared" si="30"/>
        <v/>
      </c>
      <c r="X85" s="95" t="str">
        <f t="shared" si="30"/>
        <v/>
      </c>
      <c r="Y85" s="95" t="str">
        <f t="shared" si="30"/>
        <v/>
      </c>
      <c r="Z85" s="95" t="str">
        <f t="shared" si="30"/>
        <v/>
      </c>
      <c r="AA85" s="95" t="str">
        <f t="shared" si="30"/>
        <v/>
      </c>
      <c r="AB85" s="95" t="str">
        <f t="shared" si="30"/>
        <v/>
      </c>
      <c r="AC85" s="95" t="str">
        <f t="shared" si="30"/>
        <v/>
      </c>
      <c r="AD85" s="95" t="str">
        <f t="shared" si="30"/>
        <v/>
      </c>
      <c r="AE85" s="95" t="str">
        <f t="shared" si="30"/>
        <v/>
      </c>
      <c r="AF85" s="95" t="str">
        <f t="shared" si="30"/>
        <v/>
      </c>
      <c r="AG85" s="95" t="str">
        <f t="shared" si="30"/>
        <v/>
      </c>
      <c r="AH85" s="95" t="str">
        <f t="shared" si="30"/>
        <v/>
      </c>
      <c r="AI85" s="95" t="str">
        <f t="shared" si="30"/>
        <v/>
      </c>
      <c r="AJ85" s="95" t="str">
        <f t="shared" si="30"/>
        <v/>
      </c>
      <c r="AK85" s="95" t="str">
        <f t="shared" si="30"/>
        <v/>
      </c>
      <c r="AL85" s="95" t="str">
        <f t="shared" si="30"/>
        <v/>
      </c>
      <c r="AM85" s="95" t="str">
        <f t="shared" si="30"/>
        <v/>
      </c>
      <c r="AN85" s="95" t="str">
        <f t="shared" si="30"/>
        <v/>
      </c>
      <c r="AO85" s="95" t="str">
        <f t="shared" si="30"/>
        <v/>
      </c>
      <c r="AP85" s="95" t="str">
        <f t="shared" si="30"/>
        <v/>
      </c>
      <c r="AQ85" s="95" t="str">
        <f t="shared" si="30"/>
        <v/>
      </c>
      <c r="AR85" s="95" t="str">
        <f t="shared" si="30"/>
        <v/>
      </c>
      <c r="AS85" s="95" t="str">
        <f t="shared" si="30"/>
        <v/>
      </c>
      <c r="AT85" s="95" t="str">
        <f t="shared" si="30"/>
        <v/>
      </c>
      <c r="AU85" s="95" t="str">
        <f t="shared" si="30"/>
        <v/>
      </c>
      <c r="AV85" s="95" t="str">
        <f t="shared" si="30"/>
        <v/>
      </c>
      <c r="AW85" s="95" t="str">
        <f t="shared" si="30"/>
        <v/>
      </c>
      <c r="AX85" s="95" t="str">
        <f t="shared" si="30"/>
        <v/>
      </c>
      <c r="AY85" s="95" t="str">
        <f t="shared" si="30"/>
        <v/>
      </c>
      <c r="AZ85" s="95" t="str">
        <f t="shared" si="30"/>
        <v/>
      </c>
      <c r="BA85" s="95" t="str">
        <f t="shared" si="30"/>
        <v/>
      </c>
      <c r="BB85" s="95" t="str">
        <f t="shared" si="30"/>
        <v/>
      </c>
      <c r="BC85" s="95" t="str">
        <f t="shared" si="30"/>
        <v/>
      </c>
      <c r="BD85" s="95" t="str">
        <f t="shared" si="30"/>
        <v/>
      </c>
      <c r="BE85" s="95" t="str">
        <f t="shared" si="30"/>
        <v/>
      </c>
      <c r="BF85" s="95" t="str">
        <f t="shared" si="30"/>
        <v/>
      </c>
      <c r="BG85" s="95" t="str">
        <f t="shared" si="30"/>
        <v/>
      </c>
      <c r="BH85" s="95" t="str">
        <f t="shared" si="30"/>
        <v/>
      </c>
      <c r="BI85" s="95" t="str">
        <f t="shared" si="30"/>
        <v/>
      </c>
      <c r="BJ85" s="95" t="str">
        <f t="shared" si="30"/>
        <v/>
      </c>
      <c r="BK85" s="95" t="str">
        <f t="shared" si="30"/>
        <v/>
      </c>
      <c r="BL85" s="95" t="str">
        <f t="shared" si="30"/>
        <v/>
      </c>
      <c r="BM85" s="95" t="str">
        <f t="shared" si="30"/>
        <v/>
      </c>
      <c r="BN85" s="95" t="str">
        <f t="shared" si="30"/>
        <v/>
      </c>
      <c r="BO85" s="95" t="str">
        <f t="shared" si="30"/>
        <v/>
      </c>
      <c r="BP85" s="95" t="str">
        <f t="shared" ref="BP85:DZ85" si="31">IF(BP$1="", "", BP19-BO19)</f>
        <v/>
      </c>
      <c r="BQ85" s="95" t="str">
        <f t="shared" si="31"/>
        <v/>
      </c>
      <c r="BR85" s="95" t="str">
        <f t="shared" si="31"/>
        <v/>
      </c>
      <c r="BS85" s="95" t="str">
        <f t="shared" si="31"/>
        <v/>
      </c>
      <c r="BT85" s="95" t="str">
        <f t="shared" si="31"/>
        <v/>
      </c>
      <c r="BU85" s="95" t="str">
        <f t="shared" si="31"/>
        <v/>
      </c>
      <c r="BV85" s="95" t="str">
        <f t="shared" si="31"/>
        <v/>
      </c>
      <c r="BW85" s="95" t="str">
        <f t="shared" si="31"/>
        <v/>
      </c>
      <c r="BX85" s="95" t="str">
        <f t="shared" si="31"/>
        <v/>
      </c>
      <c r="BY85" s="95" t="str">
        <f t="shared" si="31"/>
        <v/>
      </c>
      <c r="BZ85" s="95" t="str">
        <f t="shared" si="31"/>
        <v/>
      </c>
      <c r="CA85" s="95" t="str">
        <f t="shared" si="31"/>
        <v/>
      </c>
      <c r="CB85" s="95" t="str">
        <f t="shared" si="31"/>
        <v/>
      </c>
      <c r="CC85" s="95" t="str">
        <f t="shared" si="31"/>
        <v/>
      </c>
      <c r="CD85" s="95" t="str">
        <f t="shared" si="31"/>
        <v/>
      </c>
      <c r="CE85" s="95" t="str">
        <f t="shared" si="31"/>
        <v/>
      </c>
      <c r="CF85" s="95" t="str">
        <f t="shared" si="31"/>
        <v/>
      </c>
      <c r="CG85" s="95" t="str">
        <f t="shared" si="31"/>
        <v/>
      </c>
      <c r="CH85" s="95" t="str">
        <f t="shared" si="31"/>
        <v/>
      </c>
      <c r="CI85" s="95" t="str">
        <f t="shared" si="31"/>
        <v/>
      </c>
      <c r="CJ85" s="95" t="str">
        <f t="shared" si="31"/>
        <v/>
      </c>
      <c r="CK85" s="95" t="str">
        <f t="shared" si="31"/>
        <v/>
      </c>
      <c r="CL85" s="95" t="str">
        <f t="shared" si="31"/>
        <v/>
      </c>
      <c r="CM85" s="95" t="str">
        <f t="shared" si="31"/>
        <v/>
      </c>
      <c r="CN85" s="95" t="str">
        <f t="shared" si="31"/>
        <v/>
      </c>
      <c r="CO85" s="95" t="str">
        <f t="shared" si="31"/>
        <v/>
      </c>
      <c r="CP85" s="95" t="str">
        <f t="shared" si="31"/>
        <v/>
      </c>
      <c r="CQ85" s="95" t="str">
        <f t="shared" si="31"/>
        <v/>
      </c>
      <c r="CR85" s="95" t="str">
        <f t="shared" si="31"/>
        <v/>
      </c>
      <c r="CS85" s="95" t="str">
        <f t="shared" si="31"/>
        <v/>
      </c>
      <c r="CT85" s="95" t="str">
        <f t="shared" si="31"/>
        <v/>
      </c>
      <c r="CU85" s="95" t="str">
        <f t="shared" si="31"/>
        <v/>
      </c>
      <c r="CV85" s="95" t="str">
        <f t="shared" si="31"/>
        <v/>
      </c>
      <c r="CW85" s="95" t="str">
        <f t="shared" si="31"/>
        <v/>
      </c>
      <c r="CX85" s="95" t="str">
        <f t="shared" si="31"/>
        <v/>
      </c>
      <c r="CY85" s="95" t="str">
        <f t="shared" si="31"/>
        <v/>
      </c>
      <c r="CZ85" s="95" t="str">
        <f t="shared" si="31"/>
        <v/>
      </c>
      <c r="DA85" s="95" t="str">
        <f t="shared" si="31"/>
        <v/>
      </c>
      <c r="DB85" s="95" t="str">
        <f t="shared" si="31"/>
        <v/>
      </c>
      <c r="DC85" s="95" t="str">
        <f t="shared" si="31"/>
        <v/>
      </c>
      <c r="DD85" s="95" t="str">
        <f t="shared" si="31"/>
        <v/>
      </c>
      <c r="DE85" s="95" t="str">
        <f t="shared" si="31"/>
        <v/>
      </c>
      <c r="DF85" s="95" t="str">
        <f t="shared" si="31"/>
        <v/>
      </c>
      <c r="DG85" s="95" t="str">
        <f t="shared" si="31"/>
        <v/>
      </c>
      <c r="DH85" s="95" t="str">
        <f t="shared" si="31"/>
        <v/>
      </c>
      <c r="DI85" s="95" t="str">
        <f t="shared" si="31"/>
        <v/>
      </c>
      <c r="DJ85" s="95" t="str">
        <f t="shared" si="31"/>
        <v/>
      </c>
      <c r="DK85" s="95" t="str">
        <f t="shared" si="31"/>
        <v/>
      </c>
      <c r="DL85" s="95" t="str">
        <f t="shared" si="31"/>
        <v/>
      </c>
      <c r="DM85" s="95" t="str">
        <f t="shared" si="31"/>
        <v/>
      </c>
      <c r="DN85" s="95" t="str">
        <f t="shared" si="31"/>
        <v/>
      </c>
      <c r="DO85" s="95" t="str">
        <f t="shared" si="31"/>
        <v/>
      </c>
      <c r="DP85" s="95" t="str">
        <f t="shared" si="31"/>
        <v/>
      </c>
      <c r="DQ85" s="95" t="str">
        <f t="shared" si="31"/>
        <v/>
      </c>
      <c r="DR85" s="95" t="str">
        <f t="shared" si="31"/>
        <v/>
      </c>
      <c r="DS85" s="95" t="str">
        <f t="shared" si="31"/>
        <v/>
      </c>
      <c r="DT85" s="95" t="str">
        <f t="shared" si="31"/>
        <v/>
      </c>
      <c r="DU85" s="95" t="str">
        <f t="shared" si="31"/>
        <v/>
      </c>
      <c r="DV85" s="95" t="str">
        <f t="shared" si="31"/>
        <v/>
      </c>
      <c r="DW85" s="95" t="str">
        <f t="shared" si="31"/>
        <v/>
      </c>
      <c r="DX85" s="95" t="str">
        <f t="shared" si="31"/>
        <v/>
      </c>
      <c r="DY85" s="95" t="str">
        <f t="shared" si="31"/>
        <v/>
      </c>
      <c r="DZ85" s="95" t="str">
        <f t="shared" si="31"/>
        <v/>
      </c>
    </row>
    <row r="86" spans="1:130" hidden="1" x14ac:dyDescent="0.25">
      <c r="A86" s="95">
        <f t="shared" ref="A86:B86" si="32">A20</f>
        <v>8</v>
      </c>
      <c r="B86" s="95" t="str">
        <f t="shared" si="32"/>
        <v>MARY GRACE DIAGONO</v>
      </c>
      <c r="C86" s="95"/>
      <c r="D86" s="95">
        <f t="shared" ref="D86:BO86" si="33">IF(D$1="", "", D20-C20)</f>
        <v>29</v>
      </c>
      <c r="E86" s="95">
        <f t="shared" si="33"/>
        <v>15</v>
      </c>
      <c r="F86" s="95">
        <f t="shared" si="33"/>
        <v>10</v>
      </c>
      <c r="G86" s="95">
        <f t="shared" si="33"/>
        <v>16</v>
      </c>
      <c r="H86" s="95" t="str">
        <f t="shared" si="33"/>
        <v/>
      </c>
      <c r="I86" s="95" t="str">
        <f t="shared" si="33"/>
        <v/>
      </c>
      <c r="J86" s="95" t="str">
        <f t="shared" si="33"/>
        <v/>
      </c>
      <c r="K86" s="95" t="str">
        <f t="shared" si="33"/>
        <v/>
      </c>
      <c r="L86" s="95" t="str">
        <f t="shared" si="33"/>
        <v/>
      </c>
      <c r="M86" s="95" t="str">
        <f t="shared" si="33"/>
        <v/>
      </c>
      <c r="N86" s="95" t="str">
        <f t="shared" si="33"/>
        <v/>
      </c>
      <c r="O86" s="95" t="str">
        <f t="shared" si="33"/>
        <v/>
      </c>
      <c r="P86" s="95" t="str">
        <f t="shared" si="33"/>
        <v/>
      </c>
      <c r="Q86" s="95" t="str">
        <f t="shared" si="33"/>
        <v/>
      </c>
      <c r="R86" s="95" t="str">
        <f t="shared" si="33"/>
        <v/>
      </c>
      <c r="S86" s="95" t="str">
        <f t="shared" si="33"/>
        <v/>
      </c>
      <c r="T86" s="95" t="str">
        <f t="shared" si="33"/>
        <v/>
      </c>
      <c r="U86" s="95" t="str">
        <f t="shared" si="33"/>
        <v/>
      </c>
      <c r="V86" s="95" t="str">
        <f t="shared" si="33"/>
        <v/>
      </c>
      <c r="W86" s="95" t="str">
        <f t="shared" si="33"/>
        <v/>
      </c>
      <c r="X86" s="95" t="str">
        <f t="shared" si="33"/>
        <v/>
      </c>
      <c r="Y86" s="95" t="str">
        <f t="shared" si="33"/>
        <v/>
      </c>
      <c r="Z86" s="95" t="str">
        <f t="shared" si="33"/>
        <v/>
      </c>
      <c r="AA86" s="95" t="str">
        <f t="shared" si="33"/>
        <v/>
      </c>
      <c r="AB86" s="95" t="str">
        <f t="shared" si="33"/>
        <v/>
      </c>
      <c r="AC86" s="95" t="str">
        <f t="shared" si="33"/>
        <v/>
      </c>
      <c r="AD86" s="95" t="str">
        <f t="shared" si="33"/>
        <v/>
      </c>
      <c r="AE86" s="95" t="str">
        <f t="shared" si="33"/>
        <v/>
      </c>
      <c r="AF86" s="95" t="str">
        <f t="shared" si="33"/>
        <v/>
      </c>
      <c r="AG86" s="95" t="str">
        <f t="shared" si="33"/>
        <v/>
      </c>
      <c r="AH86" s="95" t="str">
        <f t="shared" si="33"/>
        <v/>
      </c>
      <c r="AI86" s="95" t="str">
        <f t="shared" si="33"/>
        <v/>
      </c>
      <c r="AJ86" s="95" t="str">
        <f t="shared" si="33"/>
        <v/>
      </c>
      <c r="AK86" s="95" t="str">
        <f t="shared" si="33"/>
        <v/>
      </c>
      <c r="AL86" s="95" t="str">
        <f t="shared" si="33"/>
        <v/>
      </c>
      <c r="AM86" s="95" t="str">
        <f t="shared" si="33"/>
        <v/>
      </c>
      <c r="AN86" s="95" t="str">
        <f t="shared" si="33"/>
        <v/>
      </c>
      <c r="AO86" s="95" t="str">
        <f t="shared" si="33"/>
        <v/>
      </c>
      <c r="AP86" s="95" t="str">
        <f t="shared" si="33"/>
        <v/>
      </c>
      <c r="AQ86" s="95" t="str">
        <f t="shared" si="33"/>
        <v/>
      </c>
      <c r="AR86" s="95" t="str">
        <f t="shared" si="33"/>
        <v/>
      </c>
      <c r="AS86" s="95" t="str">
        <f t="shared" si="33"/>
        <v/>
      </c>
      <c r="AT86" s="95" t="str">
        <f t="shared" si="33"/>
        <v/>
      </c>
      <c r="AU86" s="95" t="str">
        <f t="shared" si="33"/>
        <v/>
      </c>
      <c r="AV86" s="95" t="str">
        <f t="shared" si="33"/>
        <v/>
      </c>
      <c r="AW86" s="95" t="str">
        <f t="shared" si="33"/>
        <v/>
      </c>
      <c r="AX86" s="95" t="str">
        <f t="shared" si="33"/>
        <v/>
      </c>
      <c r="AY86" s="95" t="str">
        <f t="shared" si="33"/>
        <v/>
      </c>
      <c r="AZ86" s="95" t="str">
        <f t="shared" si="33"/>
        <v/>
      </c>
      <c r="BA86" s="95" t="str">
        <f t="shared" si="33"/>
        <v/>
      </c>
      <c r="BB86" s="95" t="str">
        <f t="shared" si="33"/>
        <v/>
      </c>
      <c r="BC86" s="95" t="str">
        <f t="shared" si="33"/>
        <v/>
      </c>
      <c r="BD86" s="95" t="str">
        <f t="shared" si="33"/>
        <v/>
      </c>
      <c r="BE86" s="95" t="str">
        <f t="shared" si="33"/>
        <v/>
      </c>
      <c r="BF86" s="95" t="str">
        <f t="shared" si="33"/>
        <v/>
      </c>
      <c r="BG86" s="95" t="str">
        <f t="shared" si="33"/>
        <v/>
      </c>
      <c r="BH86" s="95" t="str">
        <f t="shared" si="33"/>
        <v/>
      </c>
      <c r="BI86" s="95" t="str">
        <f t="shared" si="33"/>
        <v/>
      </c>
      <c r="BJ86" s="95" t="str">
        <f t="shared" si="33"/>
        <v/>
      </c>
      <c r="BK86" s="95" t="str">
        <f t="shared" si="33"/>
        <v/>
      </c>
      <c r="BL86" s="95" t="str">
        <f t="shared" si="33"/>
        <v/>
      </c>
      <c r="BM86" s="95" t="str">
        <f t="shared" si="33"/>
        <v/>
      </c>
      <c r="BN86" s="95" t="str">
        <f t="shared" si="33"/>
        <v/>
      </c>
      <c r="BO86" s="95" t="str">
        <f t="shared" si="33"/>
        <v/>
      </c>
      <c r="BP86" s="95" t="str">
        <f t="shared" ref="BP86:DZ86" si="34">IF(BP$1="", "", BP20-BO20)</f>
        <v/>
      </c>
      <c r="BQ86" s="95" t="str">
        <f t="shared" si="34"/>
        <v/>
      </c>
      <c r="BR86" s="95" t="str">
        <f t="shared" si="34"/>
        <v/>
      </c>
      <c r="BS86" s="95" t="str">
        <f t="shared" si="34"/>
        <v/>
      </c>
      <c r="BT86" s="95" t="str">
        <f t="shared" si="34"/>
        <v/>
      </c>
      <c r="BU86" s="95" t="str">
        <f t="shared" si="34"/>
        <v/>
      </c>
      <c r="BV86" s="95" t="str">
        <f t="shared" si="34"/>
        <v/>
      </c>
      <c r="BW86" s="95" t="str">
        <f t="shared" si="34"/>
        <v/>
      </c>
      <c r="BX86" s="95" t="str">
        <f t="shared" si="34"/>
        <v/>
      </c>
      <c r="BY86" s="95" t="str">
        <f t="shared" si="34"/>
        <v/>
      </c>
      <c r="BZ86" s="95" t="str">
        <f t="shared" si="34"/>
        <v/>
      </c>
      <c r="CA86" s="95" t="str">
        <f t="shared" si="34"/>
        <v/>
      </c>
      <c r="CB86" s="95" t="str">
        <f t="shared" si="34"/>
        <v/>
      </c>
      <c r="CC86" s="95" t="str">
        <f t="shared" si="34"/>
        <v/>
      </c>
      <c r="CD86" s="95" t="str">
        <f t="shared" si="34"/>
        <v/>
      </c>
      <c r="CE86" s="95" t="str">
        <f t="shared" si="34"/>
        <v/>
      </c>
      <c r="CF86" s="95" t="str">
        <f t="shared" si="34"/>
        <v/>
      </c>
      <c r="CG86" s="95" t="str">
        <f t="shared" si="34"/>
        <v/>
      </c>
      <c r="CH86" s="95" t="str">
        <f t="shared" si="34"/>
        <v/>
      </c>
      <c r="CI86" s="95" t="str">
        <f t="shared" si="34"/>
        <v/>
      </c>
      <c r="CJ86" s="95" t="str">
        <f t="shared" si="34"/>
        <v/>
      </c>
      <c r="CK86" s="95" t="str">
        <f t="shared" si="34"/>
        <v/>
      </c>
      <c r="CL86" s="95" t="str">
        <f t="shared" si="34"/>
        <v/>
      </c>
      <c r="CM86" s="95" t="str">
        <f t="shared" si="34"/>
        <v/>
      </c>
      <c r="CN86" s="95" t="str">
        <f t="shared" si="34"/>
        <v/>
      </c>
      <c r="CO86" s="95" t="str">
        <f t="shared" si="34"/>
        <v/>
      </c>
      <c r="CP86" s="95" t="str">
        <f t="shared" si="34"/>
        <v/>
      </c>
      <c r="CQ86" s="95" t="str">
        <f t="shared" si="34"/>
        <v/>
      </c>
      <c r="CR86" s="95" t="str">
        <f t="shared" si="34"/>
        <v/>
      </c>
      <c r="CS86" s="95" t="str">
        <f t="shared" si="34"/>
        <v/>
      </c>
      <c r="CT86" s="95" t="str">
        <f t="shared" si="34"/>
        <v/>
      </c>
      <c r="CU86" s="95" t="str">
        <f t="shared" si="34"/>
        <v/>
      </c>
      <c r="CV86" s="95" t="str">
        <f t="shared" si="34"/>
        <v/>
      </c>
      <c r="CW86" s="95" t="str">
        <f t="shared" si="34"/>
        <v/>
      </c>
      <c r="CX86" s="95" t="str">
        <f t="shared" si="34"/>
        <v/>
      </c>
      <c r="CY86" s="95" t="str">
        <f t="shared" si="34"/>
        <v/>
      </c>
      <c r="CZ86" s="95" t="str">
        <f t="shared" si="34"/>
        <v/>
      </c>
      <c r="DA86" s="95" t="str">
        <f t="shared" si="34"/>
        <v/>
      </c>
      <c r="DB86" s="95" t="str">
        <f t="shared" si="34"/>
        <v/>
      </c>
      <c r="DC86" s="95" t="str">
        <f t="shared" si="34"/>
        <v/>
      </c>
      <c r="DD86" s="95" t="str">
        <f t="shared" si="34"/>
        <v/>
      </c>
      <c r="DE86" s="95" t="str">
        <f t="shared" si="34"/>
        <v/>
      </c>
      <c r="DF86" s="95" t="str">
        <f t="shared" si="34"/>
        <v/>
      </c>
      <c r="DG86" s="95" t="str">
        <f t="shared" si="34"/>
        <v/>
      </c>
      <c r="DH86" s="95" t="str">
        <f t="shared" si="34"/>
        <v/>
      </c>
      <c r="DI86" s="95" t="str">
        <f t="shared" si="34"/>
        <v/>
      </c>
      <c r="DJ86" s="95" t="str">
        <f t="shared" si="34"/>
        <v/>
      </c>
      <c r="DK86" s="95" t="str">
        <f t="shared" si="34"/>
        <v/>
      </c>
      <c r="DL86" s="95" t="str">
        <f t="shared" si="34"/>
        <v/>
      </c>
      <c r="DM86" s="95" t="str">
        <f t="shared" si="34"/>
        <v/>
      </c>
      <c r="DN86" s="95" t="str">
        <f t="shared" si="34"/>
        <v/>
      </c>
      <c r="DO86" s="95" t="str">
        <f t="shared" si="34"/>
        <v/>
      </c>
      <c r="DP86" s="95" t="str">
        <f t="shared" si="34"/>
        <v/>
      </c>
      <c r="DQ86" s="95" t="str">
        <f t="shared" si="34"/>
        <v/>
      </c>
      <c r="DR86" s="95" t="str">
        <f t="shared" si="34"/>
        <v/>
      </c>
      <c r="DS86" s="95" t="str">
        <f t="shared" si="34"/>
        <v/>
      </c>
      <c r="DT86" s="95" t="str">
        <f t="shared" si="34"/>
        <v/>
      </c>
      <c r="DU86" s="95" t="str">
        <f t="shared" si="34"/>
        <v/>
      </c>
      <c r="DV86" s="95" t="str">
        <f t="shared" si="34"/>
        <v/>
      </c>
      <c r="DW86" s="95" t="str">
        <f t="shared" si="34"/>
        <v/>
      </c>
      <c r="DX86" s="95" t="str">
        <f t="shared" si="34"/>
        <v/>
      </c>
      <c r="DY86" s="95" t="str">
        <f t="shared" si="34"/>
        <v/>
      </c>
      <c r="DZ86" s="95" t="str">
        <f t="shared" si="34"/>
        <v/>
      </c>
    </row>
    <row r="87" spans="1:130" hidden="1" x14ac:dyDescent="0.25">
      <c r="A87" s="95">
        <f t="shared" ref="A87:B87" si="35">A21</f>
        <v>9</v>
      </c>
      <c r="B87" s="95" t="str">
        <f t="shared" si="35"/>
        <v>RYAN GAMBOA</v>
      </c>
      <c r="C87" s="95"/>
      <c r="D87" s="95">
        <f t="shared" ref="D87:BO87" si="36">IF(D$1="", "", D21-C21)</f>
        <v>75</v>
      </c>
      <c r="E87" s="95">
        <f t="shared" si="36"/>
        <v>20</v>
      </c>
      <c r="F87" s="95">
        <f t="shared" si="36"/>
        <v>11</v>
      </c>
      <c r="G87" s="95">
        <f t="shared" si="36"/>
        <v>12</v>
      </c>
      <c r="H87" s="95" t="str">
        <f t="shared" si="36"/>
        <v/>
      </c>
      <c r="I87" s="95" t="str">
        <f t="shared" si="36"/>
        <v/>
      </c>
      <c r="J87" s="95" t="str">
        <f t="shared" si="36"/>
        <v/>
      </c>
      <c r="K87" s="95" t="str">
        <f t="shared" si="36"/>
        <v/>
      </c>
      <c r="L87" s="95" t="str">
        <f t="shared" si="36"/>
        <v/>
      </c>
      <c r="M87" s="95" t="str">
        <f t="shared" si="36"/>
        <v/>
      </c>
      <c r="N87" s="95" t="str">
        <f t="shared" si="36"/>
        <v/>
      </c>
      <c r="O87" s="95" t="str">
        <f t="shared" si="36"/>
        <v/>
      </c>
      <c r="P87" s="95" t="str">
        <f t="shared" si="36"/>
        <v/>
      </c>
      <c r="Q87" s="95" t="str">
        <f t="shared" si="36"/>
        <v/>
      </c>
      <c r="R87" s="95" t="str">
        <f t="shared" si="36"/>
        <v/>
      </c>
      <c r="S87" s="95" t="str">
        <f t="shared" si="36"/>
        <v/>
      </c>
      <c r="T87" s="95" t="str">
        <f t="shared" si="36"/>
        <v/>
      </c>
      <c r="U87" s="95" t="str">
        <f t="shared" si="36"/>
        <v/>
      </c>
      <c r="V87" s="95" t="str">
        <f t="shared" si="36"/>
        <v/>
      </c>
      <c r="W87" s="95" t="str">
        <f t="shared" si="36"/>
        <v/>
      </c>
      <c r="X87" s="95" t="str">
        <f t="shared" si="36"/>
        <v/>
      </c>
      <c r="Y87" s="95" t="str">
        <f t="shared" si="36"/>
        <v/>
      </c>
      <c r="Z87" s="95" t="str">
        <f t="shared" si="36"/>
        <v/>
      </c>
      <c r="AA87" s="95" t="str">
        <f t="shared" si="36"/>
        <v/>
      </c>
      <c r="AB87" s="95" t="str">
        <f t="shared" si="36"/>
        <v/>
      </c>
      <c r="AC87" s="95" t="str">
        <f t="shared" si="36"/>
        <v/>
      </c>
      <c r="AD87" s="95" t="str">
        <f t="shared" si="36"/>
        <v/>
      </c>
      <c r="AE87" s="95" t="str">
        <f t="shared" si="36"/>
        <v/>
      </c>
      <c r="AF87" s="95" t="str">
        <f t="shared" si="36"/>
        <v/>
      </c>
      <c r="AG87" s="95" t="str">
        <f t="shared" si="36"/>
        <v/>
      </c>
      <c r="AH87" s="95" t="str">
        <f t="shared" si="36"/>
        <v/>
      </c>
      <c r="AI87" s="95" t="str">
        <f t="shared" si="36"/>
        <v/>
      </c>
      <c r="AJ87" s="95" t="str">
        <f t="shared" si="36"/>
        <v/>
      </c>
      <c r="AK87" s="95" t="str">
        <f t="shared" si="36"/>
        <v/>
      </c>
      <c r="AL87" s="95" t="str">
        <f t="shared" si="36"/>
        <v/>
      </c>
      <c r="AM87" s="95" t="str">
        <f t="shared" si="36"/>
        <v/>
      </c>
      <c r="AN87" s="95" t="str">
        <f t="shared" si="36"/>
        <v/>
      </c>
      <c r="AO87" s="95" t="str">
        <f t="shared" si="36"/>
        <v/>
      </c>
      <c r="AP87" s="95" t="str">
        <f t="shared" si="36"/>
        <v/>
      </c>
      <c r="AQ87" s="95" t="str">
        <f t="shared" si="36"/>
        <v/>
      </c>
      <c r="AR87" s="95" t="str">
        <f t="shared" si="36"/>
        <v/>
      </c>
      <c r="AS87" s="95" t="str">
        <f t="shared" si="36"/>
        <v/>
      </c>
      <c r="AT87" s="95" t="str">
        <f t="shared" si="36"/>
        <v/>
      </c>
      <c r="AU87" s="95" t="str">
        <f t="shared" si="36"/>
        <v/>
      </c>
      <c r="AV87" s="95" t="str">
        <f t="shared" si="36"/>
        <v/>
      </c>
      <c r="AW87" s="95" t="str">
        <f t="shared" si="36"/>
        <v/>
      </c>
      <c r="AX87" s="95" t="str">
        <f t="shared" si="36"/>
        <v/>
      </c>
      <c r="AY87" s="95" t="str">
        <f t="shared" si="36"/>
        <v/>
      </c>
      <c r="AZ87" s="95" t="str">
        <f t="shared" si="36"/>
        <v/>
      </c>
      <c r="BA87" s="95" t="str">
        <f t="shared" si="36"/>
        <v/>
      </c>
      <c r="BB87" s="95" t="str">
        <f t="shared" si="36"/>
        <v/>
      </c>
      <c r="BC87" s="95" t="str">
        <f t="shared" si="36"/>
        <v/>
      </c>
      <c r="BD87" s="95" t="str">
        <f t="shared" si="36"/>
        <v/>
      </c>
      <c r="BE87" s="95" t="str">
        <f t="shared" si="36"/>
        <v/>
      </c>
      <c r="BF87" s="95" t="str">
        <f t="shared" si="36"/>
        <v/>
      </c>
      <c r="BG87" s="95" t="str">
        <f t="shared" si="36"/>
        <v/>
      </c>
      <c r="BH87" s="95" t="str">
        <f t="shared" si="36"/>
        <v/>
      </c>
      <c r="BI87" s="95" t="str">
        <f t="shared" si="36"/>
        <v/>
      </c>
      <c r="BJ87" s="95" t="str">
        <f t="shared" si="36"/>
        <v/>
      </c>
      <c r="BK87" s="95" t="str">
        <f t="shared" si="36"/>
        <v/>
      </c>
      <c r="BL87" s="95" t="str">
        <f t="shared" si="36"/>
        <v/>
      </c>
      <c r="BM87" s="95" t="str">
        <f t="shared" si="36"/>
        <v/>
      </c>
      <c r="BN87" s="95" t="str">
        <f t="shared" si="36"/>
        <v/>
      </c>
      <c r="BO87" s="95" t="str">
        <f t="shared" si="36"/>
        <v/>
      </c>
      <c r="BP87" s="95" t="str">
        <f t="shared" ref="BP87:DZ87" si="37">IF(BP$1="", "", BP21-BO21)</f>
        <v/>
      </c>
      <c r="BQ87" s="95" t="str">
        <f t="shared" si="37"/>
        <v/>
      </c>
      <c r="BR87" s="95" t="str">
        <f t="shared" si="37"/>
        <v/>
      </c>
      <c r="BS87" s="95" t="str">
        <f t="shared" si="37"/>
        <v/>
      </c>
      <c r="BT87" s="95" t="str">
        <f t="shared" si="37"/>
        <v/>
      </c>
      <c r="BU87" s="95" t="str">
        <f t="shared" si="37"/>
        <v/>
      </c>
      <c r="BV87" s="95" t="str">
        <f t="shared" si="37"/>
        <v/>
      </c>
      <c r="BW87" s="95" t="str">
        <f t="shared" si="37"/>
        <v/>
      </c>
      <c r="BX87" s="95" t="str">
        <f t="shared" si="37"/>
        <v/>
      </c>
      <c r="BY87" s="95" t="str">
        <f t="shared" si="37"/>
        <v/>
      </c>
      <c r="BZ87" s="95" t="str">
        <f t="shared" si="37"/>
        <v/>
      </c>
      <c r="CA87" s="95" t="str">
        <f t="shared" si="37"/>
        <v/>
      </c>
      <c r="CB87" s="95" t="str">
        <f t="shared" si="37"/>
        <v/>
      </c>
      <c r="CC87" s="95" t="str">
        <f t="shared" si="37"/>
        <v/>
      </c>
      <c r="CD87" s="95" t="str">
        <f t="shared" si="37"/>
        <v/>
      </c>
      <c r="CE87" s="95" t="str">
        <f t="shared" si="37"/>
        <v/>
      </c>
      <c r="CF87" s="95" t="str">
        <f t="shared" si="37"/>
        <v/>
      </c>
      <c r="CG87" s="95" t="str">
        <f t="shared" si="37"/>
        <v/>
      </c>
      <c r="CH87" s="95" t="str">
        <f t="shared" si="37"/>
        <v/>
      </c>
      <c r="CI87" s="95" t="str">
        <f t="shared" si="37"/>
        <v/>
      </c>
      <c r="CJ87" s="95" t="str">
        <f t="shared" si="37"/>
        <v/>
      </c>
      <c r="CK87" s="95" t="str">
        <f t="shared" si="37"/>
        <v/>
      </c>
      <c r="CL87" s="95" t="str">
        <f t="shared" si="37"/>
        <v/>
      </c>
      <c r="CM87" s="95" t="str">
        <f t="shared" si="37"/>
        <v/>
      </c>
      <c r="CN87" s="95" t="str">
        <f t="shared" si="37"/>
        <v/>
      </c>
      <c r="CO87" s="95" t="str">
        <f t="shared" si="37"/>
        <v/>
      </c>
      <c r="CP87" s="95" t="str">
        <f t="shared" si="37"/>
        <v/>
      </c>
      <c r="CQ87" s="95" t="str">
        <f t="shared" si="37"/>
        <v/>
      </c>
      <c r="CR87" s="95" t="str">
        <f t="shared" si="37"/>
        <v/>
      </c>
      <c r="CS87" s="95" t="str">
        <f t="shared" si="37"/>
        <v/>
      </c>
      <c r="CT87" s="95" t="str">
        <f t="shared" si="37"/>
        <v/>
      </c>
      <c r="CU87" s="95" t="str">
        <f t="shared" si="37"/>
        <v/>
      </c>
      <c r="CV87" s="95" t="str">
        <f t="shared" si="37"/>
        <v/>
      </c>
      <c r="CW87" s="95" t="str">
        <f t="shared" si="37"/>
        <v/>
      </c>
      <c r="CX87" s="95" t="str">
        <f t="shared" si="37"/>
        <v/>
      </c>
      <c r="CY87" s="95" t="str">
        <f t="shared" si="37"/>
        <v/>
      </c>
      <c r="CZ87" s="95" t="str">
        <f t="shared" si="37"/>
        <v/>
      </c>
      <c r="DA87" s="95" t="str">
        <f t="shared" si="37"/>
        <v/>
      </c>
      <c r="DB87" s="95" t="str">
        <f t="shared" si="37"/>
        <v/>
      </c>
      <c r="DC87" s="95" t="str">
        <f t="shared" si="37"/>
        <v/>
      </c>
      <c r="DD87" s="95" t="str">
        <f t="shared" si="37"/>
        <v/>
      </c>
      <c r="DE87" s="95" t="str">
        <f t="shared" si="37"/>
        <v/>
      </c>
      <c r="DF87" s="95" t="str">
        <f t="shared" si="37"/>
        <v/>
      </c>
      <c r="DG87" s="95" t="str">
        <f t="shared" si="37"/>
        <v/>
      </c>
      <c r="DH87" s="95" t="str">
        <f t="shared" si="37"/>
        <v/>
      </c>
      <c r="DI87" s="95" t="str">
        <f t="shared" si="37"/>
        <v/>
      </c>
      <c r="DJ87" s="95" t="str">
        <f t="shared" si="37"/>
        <v/>
      </c>
      <c r="DK87" s="95" t="str">
        <f t="shared" si="37"/>
        <v/>
      </c>
      <c r="DL87" s="95" t="str">
        <f t="shared" si="37"/>
        <v/>
      </c>
      <c r="DM87" s="95" t="str">
        <f t="shared" si="37"/>
        <v/>
      </c>
      <c r="DN87" s="95" t="str">
        <f t="shared" si="37"/>
        <v/>
      </c>
      <c r="DO87" s="95" t="str">
        <f t="shared" si="37"/>
        <v/>
      </c>
      <c r="DP87" s="95" t="str">
        <f t="shared" si="37"/>
        <v/>
      </c>
      <c r="DQ87" s="95" t="str">
        <f t="shared" si="37"/>
        <v/>
      </c>
      <c r="DR87" s="95" t="str">
        <f t="shared" si="37"/>
        <v/>
      </c>
      <c r="DS87" s="95" t="str">
        <f t="shared" si="37"/>
        <v/>
      </c>
      <c r="DT87" s="95" t="str">
        <f t="shared" si="37"/>
        <v/>
      </c>
      <c r="DU87" s="95" t="str">
        <f t="shared" si="37"/>
        <v/>
      </c>
      <c r="DV87" s="95" t="str">
        <f t="shared" si="37"/>
        <v/>
      </c>
      <c r="DW87" s="95" t="str">
        <f t="shared" si="37"/>
        <v/>
      </c>
      <c r="DX87" s="95" t="str">
        <f t="shared" si="37"/>
        <v/>
      </c>
      <c r="DY87" s="95" t="str">
        <f t="shared" si="37"/>
        <v/>
      </c>
      <c r="DZ87" s="95" t="str">
        <f t="shared" si="37"/>
        <v/>
      </c>
    </row>
    <row r="88" spans="1:130" hidden="1" x14ac:dyDescent="0.25">
      <c r="A88" s="95">
        <f t="shared" ref="A88:B88" si="38">A22</f>
        <v>10</v>
      </c>
      <c r="B88" s="95" t="str">
        <f t="shared" si="38"/>
        <v>ROCHELLE MONTEMAYOR</v>
      </c>
      <c r="C88" s="95"/>
      <c r="D88" s="95">
        <f t="shared" ref="D88:BO88" si="39">IF(D$1="", "", D22-C22)</f>
        <v>3</v>
      </c>
      <c r="E88" s="95">
        <f t="shared" si="39"/>
        <v>5</v>
      </c>
      <c r="F88" s="95">
        <f t="shared" si="39"/>
        <v>18</v>
      </c>
      <c r="G88" s="95">
        <f t="shared" si="39"/>
        <v>20</v>
      </c>
      <c r="H88" s="95" t="str">
        <f t="shared" si="39"/>
        <v/>
      </c>
      <c r="I88" s="95" t="str">
        <f t="shared" si="39"/>
        <v/>
      </c>
      <c r="J88" s="95" t="str">
        <f t="shared" si="39"/>
        <v/>
      </c>
      <c r="K88" s="95" t="str">
        <f t="shared" si="39"/>
        <v/>
      </c>
      <c r="L88" s="95" t="str">
        <f t="shared" si="39"/>
        <v/>
      </c>
      <c r="M88" s="95" t="str">
        <f t="shared" si="39"/>
        <v/>
      </c>
      <c r="N88" s="95" t="str">
        <f t="shared" si="39"/>
        <v/>
      </c>
      <c r="O88" s="95" t="str">
        <f t="shared" si="39"/>
        <v/>
      </c>
      <c r="P88" s="95" t="str">
        <f t="shared" si="39"/>
        <v/>
      </c>
      <c r="Q88" s="95" t="str">
        <f t="shared" si="39"/>
        <v/>
      </c>
      <c r="R88" s="95" t="str">
        <f t="shared" si="39"/>
        <v/>
      </c>
      <c r="S88" s="95" t="str">
        <f t="shared" si="39"/>
        <v/>
      </c>
      <c r="T88" s="95" t="str">
        <f t="shared" si="39"/>
        <v/>
      </c>
      <c r="U88" s="95" t="str">
        <f t="shared" si="39"/>
        <v/>
      </c>
      <c r="V88" s="95" t="str">
        <f t="shared" si="39"/>
        <v/>
      </c>
      <c r="W88" s="95" t="str">
        <f t="shared" si="39"/>
        <v/>
      </c>
      <c r="X88" s="95" t="str">
        <f t="shared" si="39"/>
        <v/>
      </c>
      <c r="Y88" s="95" t="str">
        <f t="shared" si="39"/>
        <v/>
      </c>
      <c r="Z88" s="95" t="str">
        <f t="shared" si="39"/>
        <v/>
      </c>
      <c r="AA88" s="95" t="str">
        <f t="shared" si="39"/>
        <v/>
      </c>
      <c r="AB88" s="95" t="str">
        <f t="shared" si="39"/>
        <v/>
      </c>
      <c r="AC88" s="95" t="str">
        <f t="shared" si="39"/>
        <v/>
      </c>
      <c r="AD88" s="95" t="str">
        <f t="shared" si="39"/>
        <v/>
      </c>
      <c r="AE88" s="95" t="str">
        <f t="shared" si="39"/>
        <v/>
      </c>
      <c r="AF88" s="95" t="str">
        <f t="shared" si="39"/>
        <v/>
      </c>
      <c r="AG88" s="95" t="str">
        <f t="shared" si="39"/>
        <v/>
      </c>
      <c r="AH88" s="95" t="str">
        <f t="shared" si="39"/>
        <v/>
      </c>
      <c r="AI88" s="95" t="str">
        <f t="shared" si="39"/>
        <v/>
      </c>
      <c r="AJ88" s="95" t="str">
        <f t="shared" si="39"/>
        <v/>
      </c>
      <c r="AK88" s="95" t="str">
        <f t="shared" si="39"/>
        <v/>
      </c>
      <c r="AL88" s="95" t="str">
        <f t="shared" si="39"/>
        <v/>
      </c>
      <c r="AM88" s="95" t="str">
        <f t="shared" si="39"/>
        <v/>
      </c>
      <c r="AN88" s="95" t="str">
        <f t="shared" si="39"/>
        <v/>
      </c>
      <c r="AO88" s="95" t="str">
        <f t="shared" si="39"/>
        <v/>
      </c>
      <c r="AP88" s="95" t="str">
        <f t="shared" si="39"/>
        <v/>
      </c>
      <c r="AQ88" s="95" t="str">
        <f t="shared" si="39"/>
        <v/>
      </c>
      <c r="AR88" s="95" t="str">
        <f t="shared" si="39"/>
        <v/>
      </c>
      <c r="AS88" s="95" t="str">
        <f t="shared" si="39"/>
        <v/>
      </c>
      <c r="AT88" s="95" t="str">
        <f t="shared" si="39"/>
        <v/>
      </c>
      <c r="AU88" s="95" t="str">
        <f t="shared" si="39"/>
        <v/>
      </c>
      <c r="AV88" s="95" t="str">
        <f t="shared" si="39"/>
        <v/>
      </c>
      <c r="AW88" s="95" t="str">
        <f t="shared" si="39"/>
        <v/>
      </c>
      <c r="AX88" s="95" t="str">
        <f t="shared" si="39"/>
        <v/>
      </c>
      <c r="AY88" s="95" t="str">
        <f t="shared" si="39"/>
        <v/>
      </c>
      <c r="AZ88" s="95" t="str">
        <f t="shared" si="39"/>
        <v/>
      </c>
      <c r="BA88" s="95" t="str">
        <f t="shared" si="39"/>
        <v/>
      </c>
      <c r="BB88" s="95" t="str">
        <f t="shared" si="39"/>
        <v/>
      </c>
      <c r="BC88" s="95" t="str">
        <f t="shared" si="39"/>
        <v/>
      </c>
      <c r="BD88" s="95" t="str">
        <f t="shared" si="39"/>
        <v/>
      </c>
      <c r="BE88" s="95" t="str">
        <f t="shared" si="39"/>
        <v/>
      </c>
      <c r="BF88" s="95" t="str">
        <f t="shared" si="39"/>
        <v/>
      </c>
      <c r="BG88" s="95" t="str">
        <f t="shared" si="39"/>
        <v/>
      </c>
      <c r="BH88" s="95" t="str">
        <f t="shared" si="39"/>
        <v/>
      </c>
      <c r="BI88" s="95" t="str">
        <f t="shared" si="39"/>
        <v/>
      </c>
      <c r="BJ88" s="95" t="str">
        <f t="shared" si="39"/>
        <v/>
      </c>
      <c r="BK88" s="95" t="str">
        <f t="shared" si="39"/>
        <v/>
      </c>
      <c r="BL88" s="95" t="str">
        <f t="shared" si="39"/>
        <v/>
      </c>
      <c r="BM88" s="95" t="str">
        <f t="shared" si="39"/>
        <v/>
      </c>
      <c r="BN88" s="95" t="str">
        <f t="shared" si="39"/>
        <v/>
      </c>
      <c r="BO88" s="95" t="str">
        <f t="shared" si="39"/>
        <v/>
      </c>
      <c r="BP88" s="95" t="str">
        <f t="shared" ref="BP88:DZ88" si="40">IF(BP$1="", "", BP22-BO22)</f>
        <v/>
      </c>
      <c r="BQ88" s="95" t="str">
        <f t="shared" si="40"/>
        <v/>
      </c>
      <c r="BR88" s="95" t="str">
        <f t="shared" si="40"/>
        <v/>
      </c>
      <c r="BS88" s="95" t="str">
        <f t="shared" si="40"/>
        <v/>
      </c>
      <c r="BT88" s="95" t="str">
        <f t="shared" si="40"/>
        <v/>
      </c>
      <c r="BU88" s="95" t="str">
        <f t="shared" si="40"/>
        <v/>
      </c>
      <c r="BV88" s="95" t="str">
        <f t="shared" si="40"/>
        <v/>
      </c>
      <c r="BW88" s="95" t="str">
        <f t="shared" si="40"/>
        <v/>
      </c>
      <c r="BX88" s="95" t="str">
        <f t="shared" si="40"/>
        <v/>
      </c>
      <c r="BY88" s="95" t="str">
        <f t="shared" si="40"/>
        <v/>
      </c>
      <c r="BZ88" s="95" t="str">
        <f t="shared" si="40"/>
        <v/>
      </c>
      <c r="CA88" s="95" t="str">
        <f t="shared" si="40"/>
        <v/>
      </c>
      <c r="CB88" s="95" t="str">
        <f t="shared" si="40"/>
        <v/>
      </c>
      <c r="CC88" s="95" t="str">
        <f t="shared" si="40"/>
        <v/>
      </c>
      <c r="CD88" s="95" t="str">
        <f t="shared" si="40"/>
        <v/>
      </c>
      <c r="CE88" s="95" t="str">
        <f t="shared" si="40"/>
        <v/>
      </c>
      <c r="CF88" s="95" t="str">
        <f t="shared" si="40"/>
        <v/>
      </c>
      <c r="CG88" s="95" t="str">
        <f t="shared" si="40"/>
        <v/>
      </c>
      <c r="CH88" s="95" t="str">
        <f t="shared" si="40"/>
        <v/>
      </c>
      <c r="CI88" s="95" t="str">
        <f t="shared" si="40"/>
        <v/>
      </c>
      <c r="CJ88" s="95" t="str">
        <f t="shared" si="40"/>
        <v/>
      </c>
      <c r="CK88" s="95" t="str">
        <f t="shared" si="40"/>
        <v/>
      </c>
      <c r="CL88" s="95" t="str">
        <f t="shared" si="40"/>
        <v/>
      </c>
      <c r="CM88" s="95" t="str">
        <f t="shared" si="40"/>
        <v/>
      </c>
      <c r="CN88" s="95" t="str">
        <f t="shared" si="40"/>
        <v/>
      </c>
      <c r="CO88" s="95" t="str">
        <f t="shared" si="40"/>
        <v/>
      </c>
      <c r="CP88" s="95" t="str">
        <f t="shared" si="40"/>
        <v/>
      </c>
      <c r="CQ88" s="95" t="str">
        <f t="shared" si="40"/>
        <v/>
      </c>
      <c r="CR88" s="95" t="str">
        <f t="shared" si="40"/>
        <v/>
      </c>
      <c r="CS88" s="95" t="str">
        <f t="shared" si="40"/>
        <v/>
      </c>
      <c r="CT88" s="95" t="str">
        <f t="shared" si="40"/>
        <v/>
      </c>
      <c r="CU88" s="95" t="str">
        <f t="shared" si="40"/>
        <v/>
      </c>
      <c r="CV88" s="95" t="str">
        <f t="shared" si="40"/>
        <v/>
      </c>
      <c r="CW88" s="95" t="str">
        <f t="shared" si="40"/>
        <v/>
      </c>
      <c r="CX88" s="95" t="str">
        <f t="shared" si="40"/>
        <v/>
      </c>
      <c r="CY88" s="95" t="str">
        <f t="shared" si="40"/>
        <v/>
      </c>
      <c r="CZ88" s="95" t="str">
        <f t="shared" si="40"/>
        <v/>
      </c>
      <c r="DA88" s="95" t="str">
        <f t="shared" si="40"/>
        <v/>
      </c>
      <c r="DB88" s="95" t="str">
        <f t="shared" si="40"/>
        <v/>
      </c>
      <c r="DC88" s="95" t="str">
        <f t="shared" si="40"/>
        <v/>
      </c>
      <c r="DD88" s="95" t="str">
        <f t="shared" si="40"/>
        <v/>
      </c>
      <c r="DE88" s="95" t="str">
        <f t="shared" si="40"/>
        <v/>
      </c>
      <c r="DF88" s="95" t="str">
        <f t="shared" si="40"/>
        <v/>
      </c>
      <c r="DG88" s="95" t="str">
        <f t="shared" si="40"/>
        <v/>
      </c>
      <c r="DH88" s="95" t="str">
        <f t="shared" si="40"/>
        <v/>
      </c>
      <c r="DI88" s="95" t="str">
        <f t="shared" si="40"/>
        <v/>
      </c>
      <c r="DJ88" s="95" t="str">
        <f t="shared" si="40"/>
        <v/>
      </c>
      <c r="DK88" s="95" t="str">
        <f t="shared" si="40"/>
        <v/>
      </c>
      <c r="DL88" s="95" t="str">
        <f t="shared" si="40"/>
        <v/>
      </c>
      <c r="DM88" s="95" t="str">
        <f t="shared" si="40"/>
        <v/>
      </c>
      <c r="DN88" s="95" t="str">
        <f t="shared" si="40"/>
        <v/>
      </c>
      <c r="DO88" s="95" t="str">
        <f t="shared" si="40"/>
        <v/>
      </c>
      <c r="DP88" s="95" t="str">
        <f t="shared" si="40"/>
        <v/>
      </c>
      <c r="DQ88" s="95" t="str">
        <f t="shared" si="40"/>
        <v/>
      </c>
      <c r="DR88" s="95" t="str">
        <f t="shared" si="40"/>
        <v/>
      </c>
      <c r="DS88" s="95" t="str">
        <f t="shared" si="40"/>
        <v/>
      </c>
      <c r="DT88" s="95" t="str">
        <f t="shared" si="40"/>
        <v/>
      </c>
      <c r="DU88" s="95" t="str">
        <f t="shared" si="40"/>
        <v/>
      </c>
      <c r="DV88" s="95" t="str">
        <f t="shared" si="40"/>
        <v/>
      </c>
      <c r="DW88" s="95" t="str">
        <f t="shared" si="40"/>
        <v/>
      </c>
      <c r="DX88" s="95" t="str">
        <f t="shared" si="40"/>
        <v/>
      </c>
      <c r="DY88" s="95" t="str">
        <f t="shared" si="40"/>
        <v/>
      </c>
      <c r="DZ88" s="95" t="str">
        <f t="shared" si="40"/>
        <v/>
      </c>
    </row>
    <row r="89" spans="1:130" hidden="1" x14ac:dyDescent="0.25">
      <c r="A89" s="95">
        <f t="shared" ref="A89:B89" si="41">A23</f>
        <v>11</v>
      </c>
      <c r="B89" s="95" t="str">
        <f t="shared" si="41"/>
        <v>EDGARDO SILANG</v>
      </c>
      <c r="C89" s="95"/>
      <c r="D89" s="95">
        <f t="shared" ref="D89:BO89" si="42">IF(D$1="", "", D23-C23)</f>
        <v>24</v>
      </c>
      <c r="E89" s="95">
        <f t="shared" si="42"/>
        <v>10</v>
      </c>
      <c r="F89" s="95">
        <f t="shared" si="42"/>
        <v>9</v>
      </c>
      <c r="G89" s="95">
        <f t="shared" si="42"/>
        <v>9</v>
      </c>
      <c r="H89" s="95" t="str">
        <f t="shared" si="42"/>
        <v/>
      </c>
      <c r="I89" s="95" t="str">
        <f t="shared" si="42"/>
        <v/>
      </c>
      <c r="J89" s="95" t="str">
        <f t="shared" si="42"/>
        <v/>
      </c>
      <c r="K89" s="95" t="str">
        <f t="shared" si="42"/>
        <v/>
      </c>
      <c r="L89" s="95" t="str">
        <f t="shared" si="42"/>
        <v/>
      </c>
      <c r="M89" s="95" t="str">
        <f t="shared" si="42"/>
        <v/>
      </c>
      <c r="N89" s="95" t="str">
        <f t="shared" si="42"/>
        <v/>
      </c>
      <c r="O89" s="95" t="str">
        <f t="shared" si="42"/>
        <v/>
      </c>
      <c r="P89" s="95" t="str">
        <f t="shared" si="42"/>
        <v/>
      </c>
      <c r="Q89" s="95" t="str">
        <f t="shared" si="42"/>
        <v/>
      </c>
      <c r="R89" s="95" t="str">
        <f t="shared" si="42"/>
        <v/>
      </c>
      <c r="S89" s="95" t="str">
        <f t="shared" si="42"/>
        <v/>
      </c>
      <c r="T89" s="95" t="str">
        <f t="shared" si="42"/>
        <v/>
      </c>
      <c r="U89" s="95" t="str">
        <f t="shared" si="42"/>
        <v/>
      </c>
      <c r="V89" s="95" t="str">
        <f t="shared" si="42"/>
        <v/>
      </c>
      <c r="W89" s="95" t="str">
        <f t="shared" si="42"/>
        <v/>
      </c>
      <c r="X89" s="95" t="str">
        <f t="shared" si="42"/>
        <v/>
      </c>
      <c r="Y89" s="95" t="str">
        <f t="shared" si="42"/>
        <v/>
      </c>
      <c r="Z89" s="95" t="str">
        <f t="shared" si="42"/>
        <v/>
      </c>
      <c r="AA89" s="95" t="str">
        <f t="shared" si="42"/>
        <v/>
      </c>
      <c r="AB89" s="95" t="str">
        <f t="shared" si="42"/>
        <v/>
      </c>
      <c r="AC89" s="95" t="str">
        <f t="shared" si="42"/>
        <v/>
      </c>
      <c r="AD89" s="95" t="str">
        <f t="shared" si="42"/>
        <v/>
      </c>
      <c r="AE89" s="95" t="str">
        <f t="shared" si="42"/>
        <v/>
      </c>
      <c r="AF89" s="95" t="str">
        <f t="shared" si="42"/>
        <v/>
      </c>
      <c r="AG89" s="95" t="str">
        <f t="shared" si="42"/>
        <v/>
      </c>
      <c r="AH89" s="95" t="str">
        <f t="shared" si="42"/>
        <v/>
      </c>
      <c r="AI89" s="95" t="str">
        <f t="shared" si="42"/>
        <v/>
      </c>
      <c r="AJ89" s="95" t="str">
        <f t="shared" si="42"/>
        <v/>
      </c>
      <c r="AK89" s="95" t="str">
        <f t="shared" si="42"/>
        <v/>
      </c>
      <c r="AL89" s="95" t="str">
        <f t="shared" si="42"/>
        <v/>
      </c>
      <c r="AM89" s="95" t="str">
        <f t="shared" si="42"/>
        <v/>
      </c>
      <c r="AN89" s="95" t="str">
        <f t="shared" si="42"/>
        <v/>
      </c>
      <c r="AO89" s="95" t="str">
        <f t="shared" si="42"/>
        <v/>
      </c>
      <c r="AP89" s="95" t="str">
        <f t="shared" si="42"/>
        <v/>
      </c>
      <c r="AQ89" s="95" t="str">
        <f t="shared" si="42"/>
        <v/>
      </c>
      <c r="AR89" s="95" t="str">
        <f t="shared" si="42"/>
        <v/>
      </c>
      <c r="AS89" s="95" t="str">
        <f t="shared" si="42"/>
        <v/>
      </c>
      <c r="AT89" s="95" t="str">
        <f t="shared" si="42"/>
        <v/>
      </c>
      <c r="AU89" s="95" t="str">
        <f t="shared" si="42"/>
        <v/>
      </c>
      <c r="AV89" s="95" t="str">
        <f t="shared" si="42"/>
        <v/>
      </c>
      <c r="AW89" s="95" t="str">
        <f t="shared" si="42"/>
        <v/>
      </c>
      <c r="AX89" s="95" t="str">
        <f t="shared" si="42"/>
        <v/>
      </c>
      <c r="AY89" s="95" t="str">
        <f t="shared" si="42"/>
        <v/>
      </c>
      <c r="AZ89" s="95" t="str">
        <f t="shared" si="42"/>
        <v/>
      </c>
      <c r="BA89" s="95" t="str">
        <f t="shared" si="42"/>
        <v/>
      </c>
      <c r="BB89" s="95" t="str">
        <f t="shared" si="42"/>
        <v/>
      </c>
      <c r="BC89" s="95" t="str">
        <f t="shared" si="42"/>
        <v/>
      </c>
      <c r="BD89" s="95" t="str">
        <f t="shared" si="42"/>
        <v/>
      </c>
      <c r="BE89" s="95" t="str">
        <f t="shared" si="42"/>
        <v/>
      </c>
      <c r="BF89" s="95" t="str">
        <f t="shared" si="42"/>
        <v/>
      </c>
      <c r="BG89" s="95" t="str">
        <f t="shared" si="42"/>
        <v/>
      </c>
      <c r="BH89" s="95" t="str">
        <f t="shared" si="42"/>
        <v/>
      </c>
      <c r="BI89" s="95" t="str">
        <f t="shared" si="42"/>
        <v/>
      </c>
      <c r="BJ89" s="95" t="str">
        <f t="shared" si="42"/>
        <v/>
      </c>
      <c r="BK89" s="95" t="str">
        <f t="shared" si="42"/>
        <v/>
      </c>
      <c r="BL89" s="95" t="str">
        <f t="shared" si="42"/>
        <v/>
      </c>
      <c r="BM89" s="95" t="str">
        <f t="shared" si="42"/>
        <v/>
      </c>
      <c r="BN89" s="95" t="str">
        <f t="shared" si="42"/>
        <v/>
      </c>
      <c r="BO89" s="95" t="str">
        <f t="shared" si="42"/>
        <v/>
      </c>
      <c r="BP89" s="95" t="str">
        <f t="shared" ref="BP89:DZ89" si="43">IF(BP$1="", "", BP23-BO23)</f>
        <v/>
      </c>
      <c r="BQ89" s="95" t="str">
        <f t="shared" si="43"/>
        <v/>
      </c>
      <c r="BR89" s="95" t="str">
        <f t="shared" si="43"/>
        <v/>
      </c>
      <c r="BS89" s="95" t="str">
        <f t="shared" si="43"/>
        <v/>
      </c>
      <c r="BT89" s="95" t="str">
        <f t="shared" si="43"/>
        <v/>
      </c>
      <c r="BU89" s="95" t="str">
        <f t="shared" si="43"/>
        <v/>
      </c>
      <c r="BV89" s="95" t="str">
        <f t="shared" si="43"/>
        <v/>
      </c>
      <c r="BW89" s="95" t="str">
        <f t="shared" si="43"/>
        <v/>
      </c>
      <c r="BX89" s="95" t="str">
        <f t="shared" si="43"/>
        <v/>
      </c>
      <c r="BY89" s="95" t="str">
        <f t="shared" si="43"/>
        <v/>
      </c>
      <c r="BZ89" s="95" t="str">
        <f t="shared" si="43"/>
        <v/>
      </c>
      <c r="CA89" s="95" t="str">
        <f t="shared" si="43"/>
        <v/>
      </c>
      <c r="CB89" s="95" t="str">
        <f t="shared" si="43"/>
        <v/>
      </c>
      <c r="CC89" s="95" t="str">
        <f t="shared" si="43"/>
        <v/>
      </c>
      <c r="CD89" s="95" t="str">
        <f t="shared" si="43"/>
        <v/>
      </c>
      <c r="CE89" s="95" t="str">
        <f t="shared" si="43"/>
        <v/>
      </c>
      <c r="CF89" s="95" t="str">
        <f t="shared" si="43"/>
        <v/>
      </c>
      <c r="CG89" s="95" t="str">
        <f t="shared" si="43"/>
        <v/>
      </c>
      <c r="CH89" s="95" t="str">
        <f t="shared" si="43"/>
        <v/>
      </c>
      <c r="CI89" s="95" t="str">
        <f t="shared" si="43"/>
        <v/>
      </c>
      <c r="CJ89" s="95" t="str">
        <f t="shared" si="43"/>
        <v/>
      </c>
      <c r="CK89" s="95" t="str">
        <f t="shared" si="43"/>
        <v/>
      </c>
      <c r="CL89" s="95" t="str">
        <f t="shared" si="43"/>
        <v/>
      </c>
      <c r="CM89" s="95" t="str">
        <f t="shared" si="43"/>
        <v/>
      </c>
      <c r="CN89" s="95" t="str">
        <f t="shared" si="43"/>
        <v/>
      </c>
      <c r="CO89" s="95" t="str">
        <f t="shared" si="43"/>
        <v/>
      </c>
      <c r="CP89" s="95" t="str">
        <f t="shared" si="43"/>
        <v/>
      </c>
      <c r="CQ89" s="95" t="str">
        <f t="shared" si="43"/>
        <v/>
      </c>
      <c r="CR89" s="95" t="str">
        <f t="shared" si="43"/>
        <v/>
      </c>
      <c r="CS89" s="95" t="str">
        <f t="shared" si="43"/>
        <v/>
      </c>
      <c r="CT89" s="95" t="str">
        <f t="shared" si="43"/>
        <v/>
      </c>
      <c r="CU89" s="95" t="str">
        <f t="shared" si="43"/>
        <v/>
      </c>
      <c r="CV89" s="95" t="str">
        <f t="shared" si="43"/>
        <v/>
      </c>
      <c r="CW89" s="95" t="str">
        <f t="shared" si="43"/>
        <v/>
      </c>
      <c r="CX89" s="95" t="str">
        <f t="shared" si="43"/>
        <v/>
      </c>
      <c r="CY89" s="95" t="str">
        <f t="shared" si="43"/>
        <v/>
      </c>
      <c r="CZ89" s="95" t="str">
        <f t="shared" si="43"/>
        <v/>
      </c>
      <c r="DA89" s="95" t="str">
        <f t="shared" si="43"/>
        <v/>
      </c>
      <c r="DB89" s="95" t="str">
        <f t="shared" si="43"/>
        <v/>
      </c>
      <c r="DC89" s="95" t="str">
        <f t="shared" si="43"/>
        <v/>
      </c>
      <c r="DD89" s="95" t="str">
        <f t="shared" si="43"/>
        <v/>
      </c>
      <c r="DE89" s="95" t="str">
        <f t="shared" si="43"/>
        <v/>
      </c>
      <c r="DF89" s="95" t="str">
        <f t="shared" si="43"/>
        <v/>
      </c>
      <c r="DG89" s="95" t="str">
        <f t="shared" si="43"/>
        <v/>
      </c>
      <c r="DH89" s="95" t="str">
        <f t="shared" si="43"/>
        <v/>
      </c>
      <c r="DI89" s="95" t="str">
        <f t="shared" si="43"/>
        <v/>
      </c>
      <c r="DJ89" s="95" t="str">
        <f t="shared" si="43"/>
        <v/>
      </c>
      <c r="DK89" s="95" t="str">
        <f t="shared" si="43"/>
        <v/>
      </c>
      <c r="DL89" s="95" t="str">
        <f t="shared" si="43"/>
        <v/>
      </c>
      <c r="DM89" s="95" t="str">
        <f t="shared" si="43"/>
        <v/>
      </c>
      <c r="DN89" s="95" t="str">
        <f t="shared" si="43"/>
        <v/>
      </c>
      <c r="DO89" s="95" t="str">
        <f t="shared" si="43"/>
        <v/>
      </c>
      <c r="DP89" s="95" t="str">
        <f t="shared" si="43"/>
        <v/>
      </c>
      <c r="DQ89" s="95" t="str">
        <f t="shared" si="43"/>
        <v/>
      </c>
      <c r="DR89" s="95" t="str">
        <f t="shared" si="43"/>
        <v/>
      </c>
      <c r="DS89" s="95" t="str">
        <f t="shared" si="43"/>
        <v/>
      </c>
      <c r="DT89" s="95" t="str">
        <f t="shared" si="43"/>
        <v/>
      </c>
      <c r="DU89" s="95" t="str">
        <f t="shared" si="43"/>
        <v/>
      </c>
      <c r="DV89" s="95" t="str">
        <f t="shared" si="43"/>
        <v/>
      </c>
      <c r="DW89" s="95" t="str">
        <f t="shared" si="43"/>
        <v/>
      </c>
      <c r="DX89" s="95" t="str">
        <f t="shared" si="43"/>
        <v/>
      </c>
      <c r="DY89" s="95" t="str">
        <f t="shared" si="43"/>
        <v/>
      </c>
      <c r="DZ89" s="95" t="str">
        <f t="shared" si="43"/>
        <v/>
      </c>
    </row>
    <row r="90" spans="1:130" hidden="1" x14ac:dyDescent="0.25">
      <c r="A90" s="95">
        <f t="shared" ref="A90:B90" si="44">A24</f>
        <v>12</v>
      </c>
      <c r="B90" s="95" t="str">
        <f t="shared" si="44"/>
        <v>ATTY. OVIEDO</v>
      </c>
      <c r="C90" s="95"/>
      <c r="D90" s="95">
        <f t="shared" ref="D90:BO90" si="45">IF(D$1="", "", D24-C24)</f>
        <v>67</v>
      </c>
      <c r="E90" s="95">
        <f t="shared" si="45"/>
        <v>13</v>
      </c>
      <c r="F90" s="95">
        <f t="shared" si="45"/>
        <v>9</v>
      </c>
      <c r="G90" s="95">
        <f t="shared" si="45"/>
        <v>13</v>
      </c>
      <c r="H90" s="95" t="str">
        <f t="shared" si="45"/>
        <v/>
      </c>
      <c r="I90" s="95" t="str">
        <f t="shared" si="45"/>
        <v/>
      </c>
      <c r="J90" s="95" t="str">
        <f t="shared" si="45"/>
        <v/>
      </c>
      <c r="K90" s="95" t="str">
        <f t="shared" si="45"/>
        <v/>
      </c>
      <c r="L90" s="95" t="str">
        <f t="shared" si="45"/>
        <v/>
      </c>
      <c r="M90" s="95" t="str">
        <f t="shared" si="45"/>
        <v/>
      </c>
      <c r="N90" s="95" t="str">
        <f t="shared" si="45"/>
        <v/>
      </c>
      <c r="O90" s="95" t="str">
        <f t="shared" si="45"/>
        <v/>
      </c>
      <c r="P90" s="95" t="str">
        <f t="shared" si="45"/>
        <v/>
      </c>
      <c r="Q90" s="95" t="str">
        <f t="shared" si="45"/>
        <v/>
      </c>
      <c r="R90" s="95" t="str">
        <f t="shared" si="45"/>
        <v/>
      </c>
      <c r="S90" s="95" t="str">
        <f t="shared" si="45"/>
        <v/>
      </c>
      <c r="T90" s="95" t="str">
        <f t="shared" si="45"/>
        <v/>
      </c>
      <c r="U90" s="95" t="str">
        <f t="shared" si="45"/>
        <v/>
      </c>
      <c r="V90" s="95" t="str">
        <f t="shared" si="45"/>
        <v/>
      </c>
      <c r="W90" s="95" t="str">
        <f t="shared" si="45"/>
        <v/>
      </c>
      <c r="X90" s="95" t="str">
        <f t="shared" si="45"/>
        <v/>
      </c>
      <c r="Y90" s="95" t="str">
        <f t="shared" si="45"/>
        <v/>
      </c>
      <c r="Z90" s="95" t="str">
        <f t="shared" si="45"/>
        <v/>
      </c>
      <c r="AA90" s="95" t="str">
        <f t="shared" si="45"/>
        <v/>
      </c>
      <c r="AB90" s="95" t="str">
        <f t="shared" si="45"/>
        <v/>
      </c>
      <c r="AC90" s="95" t="str">
        <f t="shared" si="45"/>
        <v/>
      </c>
      <c r="AD90" s="95" t="str">
        <f t="shared" si="45"/>
        <v/>
      </c>
      <c r="AE90" s="95" t="str">
        <f t="shared" si="45"/>
        <v/>
      </c>
      <c r="AF90" s="95" t="str">
        <f t="shared" si="45"/>
        <v/>
      </c>
      <c r="AG90" s="95" t="str">
        <f t="shared" si="45"/>
        <v/>
      </c>
      <c r="AH90" s="95" t="str">
        <f t="shared" si="45"/>
        <v/>
      </c>
      <c r="AI90" s="95" t="str">
        <f t="shared" si="45"/>
        <v/>
      </c>
      <c r="AJ90" s="95" t="str">
        <f t="shared" si="45"/>
        <v/>
      </c>
      <c r="AK90" s="95" t="str">
        <f t="shared" si="45"/>
        <v/>
      </c>
      <c r="AL90" s="95" t="str">
        <f t="shared" si="45"/>
        <v/>
      </c>
      <c r="AM90" s="95" t="str">
        <f t="shared" si="45"/>
        <v/>
      </c>
      <c r="AN90" s="95" t="str">
        <f t="shared" si="45"/>
        <v/>
      </c>
      <c r="AO90" s="95" t="str">
        <f t="shared" si="45"/>
        <v/>
      </c>
      <c r="AP90" s="95" t="str">
        <f t="shared" si="45"/>
        <v/>
      </c>
      <c r="AQ90" s="95" t="str">
        <f t="shared" si="45"/>
        <v/>
      </c>
      <c r="AR90" s="95" t="str">
        <f t="shared" si="45"/>
        <v/>
      </c>
      <c r="AS90" s="95" t="str">
        <f t="shared" si="45"/>
        <v/>
      </c>
      <c r="AT90" s="95" t="str">
        <f t="shared" si="45"/>
        <v/>
      </c>
      <c r="AU90" s="95" t="str">
        <f t="shared" si="45"/>
        <v/>
      </c>
      <c r="AV90" s="95" t="str">
        <f t="shared" si="45"/>
        <v/>
      </c>
      <c r="AW90" s="95" t="str">
        <f t="shared" si="45"/>
        <v/>
      </c>
      <c r="AX90" s="95" t="str">
        <f t="shared" si="45"/>
        <v/>
      </c>
      <c r="AY90" s="95" t="str">
        <f t="shared" si="45"/>
        <v/>
      </c>
      <c r="AZ90" s="95" t="str">
        <f t="shared" si="45"/>
        <v/>
      </c>
      <c r="BA90" s="95" t="str">
        <f t="shared" si="45"/>
        <v/>
      </c>
      <c r="BB90" s="95" t="str">
        <f t="shared" si="45"/>
        <v/>
      </c>
      <c r="BC90" s="95" t="str">
        <f t="shared" si="45"/>
        <v/>
      </c>
      <c r="BD90" s="95" t="str">
        <f t="shared" si="45"/>
        <v/>
      </c>
      <c r="BE90" s="95" t="str">
        <f t="shared" si="45"/>
        <v/>
      </c>
      <c r="BF90" s="95" t="str">
        <f t="shared" si="45"/>
        <v/>
      </c>
      <c r="BG90" s="95" t="str">
        <f t="shared" si="45"/>
        <v/>
      </c>
      <c r="BH90" s="95" t="str">
        <f t="shared" si="45"/>
        <v/>
      </c>
      <c r="BI90" s="95" t="str">
        <f t="shared" si="45"/>
        <v/>
      </c>
      <c r="BJ90" s="95" t="str">
        <f t="shared" si="45"/>
        <v/>
      </c>
      <c r="BK90" s="95" t="str">
        <f t="shared" si="45"/>
        <v/>
      </c>
      <c r="BL90" s="95" t="str">
        <f t="shared" si="45"/>
        <v/>
      </c>
      <c r="BM90" s="95" t="str">
        <f t="shared" si="45"/>
        <v/>
      </c>
      <c r="BN90" s="95" t="str">
        <f t="shared" si="45"/>
        <v/>
      </c>
      <c r="BO90" s="95" t="str">
        <f t="shared" si="45"/>
        <v/>
      </c>
      <c r="BP90" s="95" t="str">
        <f t="shared" ref="BP90:DZ90" si="46">IF(BP$1="", "", BP24-BO24)</f>
        <v/>
      </c>
      <c r="BQ90" s="95" t="str">
        <f t="shared" si="46"/>
        <v/>
      </c>
      <c r="BR90" s="95" t="str">
        <f t="shared" si="46"/>
        <v/>
      </c>
      <c r="BS90" s="95" t="str">
        <f t="shared" si="46"/>
        <v/>
      </c>
      <c r="BT90" s="95" t="str">
        <f t="shared" si="46"/>
        <v/>
      </c>
      <c r="BU90" s="95" t="str">
        <f t="shared" si="46"/>
        <v/>
      </c>
      <c r="BV90" s="95" t="str">
        <f t="shared" si="46"/>
        <v/>
      </c>
      <c r="BW90" s="95" t="str">
        <f t="shared" si="46"/>
        <v/>
      </c>
      <c r="BX90" s="95" t="str">
        <f t="shared" si="46"/>
        <v/>
      </c>
      <c r="BY90" s="95" t="str">
        <f t="shared" si="46"/>
        <v/>
      </c>
      <c r="BZ90" s="95" t="str">
        <f t="shared" si="46"/>
        <v/>
      </c>
      <c r="CA90" s="95" t="str">
        <f t="shared" si="46"/>
        <v/>
      </c>
      <c r="CB90" s="95" t="str">
        <f t="shared" si="46"/>
        <v/>
      </c>
      <c r="CC90" s="95" t="str">
        <f t="shared" si="46"/>
        <v/>
      </c>
      <c r="CD90" s="95" t="str">
        <f t="shared" si="46"/>
        <v/>
      </c>
      <c r="CE90" s="95" t="str">
        <f t="shared" si="46"/>
        <v/>
      </c>
      <c r="CF90" s="95" t="str">
        <f t="shared" si="46"/>
        <v/>
      </c>
      <c r="CG90" s="95" t="str">
        <f t="shared" si="46"/>
        <v/>
      </c>
      <c r="CH90" s="95" t="str">
        <f t="shared" si="46"/>
        <v/>
      </c>
      <c r="CI90" s="95" t="str">
        <f t="shared" si="46"/>
        <v/>
      </c>
      <c r="CJ90" s="95" t="str">
        <f t="shared" si="46"/>
        <v/>
      </c>
      <c r="CK90" s="95" t="str">
        <f t="shared" si="46"/>
        <v/>
      </c>
      <c r="CL90" s="95" t="str">
        <f t="shared" si="46"/>
        <v/>
      </c>
      <c r="CM90" s="95" t="str">
        <f t="shared" si="46"/>
        <v/>
      </c>
      <c r="CN90" s="95" t="str">
        <f t="shared" si="46"/>
        <v/>
      </c>
      <c r="CO90" s="95" t="str">
        <f t="shared" si="46"/>
        <v/>
      </c>
      <c r="CP90" s="95" t="str">
        <f t="shared" si="46"/>
        <v/>
      </c>
      <c r="CQ90" s="95" t="str">
        <f t="shared" si="46"/>
        <v/>
      </c>
      <c r="CR90" s="95" t="str">
        <f t="shared" si="46"/>
        <v/>
      </c>
      <c r="CS90" s="95" t="str">
        <f t="shared" si="46"/>
        <v/>
      </c>
      <c r="CT90" s="95" t="str">
        <f t="shared" si="46"/>
        <v/>
      </c>
      <c r="CU90" s="95" t="str">
        <f t="shared" si="46"/>
        <v/>
      </c>
      <c r="CV90" s="95" t="str">
        <f t="shared" si="46"/>
        <v/>
      </c>
      <c r="CW90" s="95" t="str">
        <f t="shared" si="46"/>
        <v/>
      </c>
      <c r="CX90" s="95" t="str">
        <f t="shared" si="46"/>
        <v/>
      </c>
      <c r="CY90" s="95" t="str">
        <f t="shared" si="46"/>
        <v/>
      </c>
      <c r="CZ90" s="95" t="str">
        <f t="shared" si="46"/>
        <v/>
      </c>
      <c r="DA90" s="95" t="str">
        <f t="shared" si="46"/>
        <v/>
      </c>
      <c r="DB90" s="95" t="str">
        <f t="shared" si="46"/>
        <v/>
      </c>
      <c r="DC90" s="95" t="str">
        <f t="shared" si="46"/>
        <v/>
      </c>
      <c r="DD90" s="95" t="str">
        <f t="shared" si="46"/>
        <v/>
      </c>
      <c r="DE90" s="95" t="str">
        <f t="shared" si="46"/>
        <v/>
      </c>
      <c r="DF90" s="95" t="str">
        <f t="shared" si="46"/>
        <v/>
      </c>
      <c r="DG90" s="95" t="str">
        <f t="shared" si="46"/>
        <v/>
      </c>
      <c r="DH90" s="95" t="str">
        <f t="shared" si="46"/>
        <v/>
      </c>
      <c r="DI90" s="95" t="str">
        <f t="shared" si="46"/>
        <v/>
      </c>
      <c r="DJ90" s="95" t="str">
        <f t="shared" si="46"/>
        <v/>
      </c>
      <c r="DK90" s="95" t="str">
        <f t="shared" si="46"/>
        <v/>
      </c>
      <c r="DL90" s="95" t="str">
        <f t="shared" si="46"/>
        <v/>
      </c>
      <c r="DM90" s="95" t="str">
        <f t="shared" si="46"/>
        <v/>
      </c>
      <c r="DN90" s="95" t="str">
        <f t="shared" si="46"/>
        <v/>
      </c>
      <c r="DO90" s="95" t="str">
        <f t="shared" si="46"/>
        <v/>
      </c>
      <c r="DP90" s="95" t="str">
        <f t="shared" si="46"/>
        <v/>
      </c>
      <c r="DQ90" s="95" t="str">
        <f t="shared" si="46"/>
        <v/>
      </c>
      <c r="DR90" s="95" t="str">
        <f t="shared" si="46"/>
        <v/>
      </c>
      <c r="DS90" s="95" t="str">
        <f t="shared" si="46"/>
        <v/>
      </c>
      <c r="DT90" s="95" t="str">
        <f t="shared" si="46"/>
        <v/>
      </c>
      <c r="DU90" s="95" t="str">
        <f t="shared" si="46"/>
        <v/>
      </c>
      <c r="DV90" s="95" t="str">
        <f t="shared" si="46"/>
        <v/>
      </c>
      <c r="DW90" s="95" t="str">
        <f t="shared" si="46"/>
        <v/>
      </c>
      <c r="DX90" s="95" t="str">
        <f t="shared" si="46"/>
        <v/>
      </c>
      <c r="DY90" s="95" t="str">
        <f t="shared" si="46"/>
        <v/>
      </c>
      <c r="DZ90" s="95" t="str">
        <f t="shared" si="46"/>
        <v/>
      </c>
    </row>
    <row r="91" spans="1:130" hidden="1" x14ac:dyDescent="0.25">
      <c r="A91" s="95">
        <f t="shared" ref="A91:B91" si="47">A25</f>
        <v>13</v>
      </c>
      <c r="B91" s="95" t="str">
        <f t="shared" si="47"/>
        <v>PJ SALAS</v>
      </c>
      <c r="C91" s="95"/>
      <c r="D91" s="95">
        <f t="shared" ref="D91:BO91" si="48">IF(D$1="", "", D25-C25)</f>
        <v>13</v>
      </c>
      <c r="E91" s="95">
        <f t="shared" si="48"/>
        <v>10</v>
      </c>
      <c r="F91" s="95">
        <f t="shared" si="48"/>
        <v>11</v>
      </c>
      <c r="G91" s="95">
        <f t="shared" si="48"/>
        <v>13</v>
      </c>
      <c r="H91" s="95" t="str">
        <f t="shared" si="48"/>
        <v/>
      </c>
      <c r="I91" s="95" t="str">
        <f t="shared" si="48"/>
        <v/>
      </c>
      <c r="J91" s="95" t="str">
        <f t="shared" si="48"/>
        <v/>
      </c>
      <c r="K91" s="95" t="str">
        <f t="shared" si="48"/>
        <v/>
      </c>
      <c r="L91" s="95" t="str">
        <f t="shared" si="48"/>
        <v/>
      </c>
      <c r="M91" s="95" t="str">
        <f t="shared" si="48"/>
        <v/>
      </c>
      <c r="N91" s="95" t="str">
        <f t="shared" si="48"/>
        <v/>
      </c>
      <c r="O91" s="95" t="str">
        <f t="shared" si="48"/>
        <v/>
      </c>
      <c r="P91" s="95" t="str">
        <f t="shared" si="48"/>
        <v/>
      </c>
      <c r="Q91" s="95" t="str">
        <f t="shared" si="48"/>
        <v/>
      </c>
      <c r="R91" s="95" t="str">
        <f t="shared" si="48"/>
        <v/>
      </c>
      <c r="S91" s="95" t="str">
        <f t="shared" si="48"/>
        <v/>
      </c>
      <c r="T91" s="95" t="str">
        <f t="shared" si="48"/>
        <v/>
      </c>
      <c r="U91" s="95" t="str">
        <f t="shared" si="48"/>
        <v/>
      </c>
      <c r="V91" s="95" t="str">
        <f t="shared" si="48"/>
        <v/>
      </c>
      <c r="W91" s="95" t="str">
        <f t="shared" si="48"/>
        <v/>
      </c>
      <c r="X91" s="95" t="str">
        <f t="shared" si="48"/>
        <v/>
      </c>
      <c r="Y91" s="95" t="str">
        <f t="shared" si="48"/>
        <v/>
      </c>
      <c r="Z91" s="95" t="str">
        <f t="shared" si="48"/>
        <v/>
      </c>
      <c r="AA91" s="95" t="str">
        <f t="shared" si="48"/>
        <v/>
      </c>
      <c r="AB91" s="95" t="str">
        <f t="shared" si="48"/>
        <v/>
      </c>
      <c r="AC91" s="95" t="str">
        <f t="shared" si="48"/>
        <v/>
      </c>
      <c r="AD91" s="95" t="str">
        <f t="shared" si="48"/>
        <v/>
      </c>
      <c r="AE91" s="95" t="str">
        <f t="shared" si="48"/>
        <v/>
      </c>
      <c r="AF91" s="95" t="str">
        <f t="shared" si="48"/>
        <v/>
      </c>
      <c r="AG91" s="95" t="str">
        <f t="shared" si="48"/>
        <v/>
      </c>
      <c r="AH91" s="95" t="str">
        <f t="shared" si="48"/>
        <v/>
      </c>
      <c r="AI91" s="95" t="str">
        <f t="shared" si="48"/>
        <v/>
      </c>
      <c r="AJ91" s="95" t="str">
        <f t="shared" si="48"/>
        <v/>
      </c>
      <c r="AK91" s="95" t="str">
        <f t="shared" si="48"/>
        <v/>
      </c>
      <c r="AL91" s="95" t="str">
        <f t="shared" si="48"/>
        <v/>
      </c>
      <c r="AM91" s="95" t="str">
        <f t="shared" si="48"/>
        <v/>
      </c>
      <c r="AN91" s="95" t="str">
        <f t="shared" si="48"/>
        <v/>
      </c>
      <c r="AO91" s="95" t="str">
        <f t="shared" si="48"/>
        <v/>
      </c>
      <c r="AP91" s="95" t="str">
        <f t="shared" si="48"/>
        <v/>
      </c>
      <c r="AQ91" s="95" t="str">
        <f t="shared" si="48"/>
        <v/>
      </c>
      <c r="AR91" s="95" t="str">
        <f t="shared" si="48"/>
        <v/>
      </c>
      <c r="AS91" s="95" t="str">
        <f t="shared" si="48"/>
        <v/>
      </c>
      <c r="AT91" s="95" t="str">
        <f t="shared" si="48"/>
        <v/>
      </c>
      <c r="AU91" s="95" t="str">
        <f t="shared" si="48"/>
        <v/>
      </c>
      <c r="AV91" s="95" t="str">
        <f t="shared" si="48"/>
        <v/>
      </c>
      <c r="AW91" s="95" t="str">
        <f t="shared" si="48"/>
        <v/>
      </c>
      <c r="AX91" s="95" t="str">
        <f t="shared" si="48"/>
        <v/>
      </c>
      <c r="AY91" s="95" t="str">
        <f t="shared" si="48"/>
        <v/>
      </c>
      <c r="AZ91" s="95" t="str">
        <f t="shared" si="48"/>
        <v/>
      </c>
      <c r="BA91" s="95" t="str">
        <f t="shared" si="48"/>
        <v/>
      </c>
      <c r="BB91" s="95" t="str">
        <f t="shared" si="48"/>
        <v/>
      </c>
      <c r="BC91" s="95" t="str">
        <f t="shared" si="48"/>
        <v/>
      </c>
      <c r="BD91" s="95" t="str">
        <f t="shared" si="48"/>
        <v/>
      </c>
      <c r="BE91" s="95" t="str">
        <f t="shared" si="48"/>
        <v/>
      </c>
      <c r="BF91" s="95" t="str">
        <f t="shared" si="48"/>
        <v/>
      </c>
      <c r="BG91" s="95" t="str">
        <f t="shared" si="48"/>
        <v/>
      </c>
      <c r="BH91" s="95" t="str">
        <f t="shared" si="48"/>
        <v/>
      </c>
      <c r="BI91" s="95" t="str">
        <f t="shared" si="48"/>
        <v/>
      </c>
      <c r="BJ91" s="95" t="str">
        <f t="shared" si="48"/>
        <v/>
      </c>
      <c r="BK91" s="95" t="str">
        <f t="shared" si="48"/>
        <v/>
      </c>
      <c r="BL91" s="95" t="str">
        <f t="shared" si="48"/>
        <v/>
      </c>
      <c r="BM91" s="95" t="str">
        <f t="shared" si="48"/>
        <v/>
      </c>
      <c r="BN91" s="95" t="str">
        <f t="shared" si="48"/>
        <v/>
      </c>
      <c r="BO91" s="95" t="str">
        <f t="shared" si="48"/>
        <v/>
      </c>
      <c r="BP91" s="95" t="str">
        <f t="shared" ref="BP91:DZ91" si="49">IF(BP$1="", "", BP25-BO25)</f>
        <v/>
      </c>
      <c r="BQ91" s="95" t="str">
        <f t="shared" si="49"/>
        <v/>
      </c>
      <c r="BR91" s="95" t="str">
        <f t="shared" si="49"/>
        <v/>
      </c>
      <c r="BS91" s="95" t="str">
        <f t="shared" si="49"/>
        <v/>
      </c>
      <c r="BT91" s="95" t="str">
        <f t="shared" si="49"/>
        <v/>
      </c>
      <c r="BU91" s="95" t="str">
        <f t="shared" si="49"/>
        <v/>
      </c>
      <c r="BV91" s="95" t="str">
        <f t="shared" si="49"/>
        <v/>
      </c>
      <c r="BW91" s="95" t="str">
        <f t="shared" si="49"/>
        <v/>
      </c>
      <c r="BX91" s="95" t="str">
        <f t="shared" si="49"/>
        <v/>
      </c>
      <c r="BY91" s="95" t="str">
        <f t="shared" si="49"/>
        <v/>
      </c>
      <c r="BZ91" s="95" t="str">
        <f t="shared" si="49"/>
        <v/>
      </c>
      <c r="CA91" s="95" t="str">
        <f t="shared" si="49"/>
        <v/>
      </c>
      <c r="CB91" s="95" t="str">
        <f t="shared" si="49"/>
        <v/>
      </c>
      <c r="CC91" s="95" t="str">
        <f t="shared" si="49"/>
        <v/>
      </c>
      <c r="CD91" s="95" t="str">
        <f t="shared" si="49"/>
        <v/>
      </c>
      <c r="CE91" s="95" t="str">
        <f t="shared" si="49"/>
        <v/>
      </c>
      <c r="CF91" s="95" t="str">
        <f t="shared" si="49"/>
        <v/>
      </c>
      <c r="CG91" s="95" t="str">
        <f t="shared" si="49"/>
        <v/>
      </c>
      <c r="CH91" s="95" t="str">
        <f t="shared" si="49"/>
        <v/>
      </c>
      <c r="CI91" s="95" t="str">
        <f t="shared" si="49"/>
        <v/>
      </c>
      <c r="CJ91" s="95" t="str">
        <f t="shared" si="49"/>
        <v/>
      </c>
      <c r="CK91" s="95" t="str">
        <f t="shared" si="49"/>
        <v/>
      </c>
      <c r="CL91" s="95" t="str">
        <f t="shared" si="49"/>
        <v/>
      </c>
      <c r="CM91" s="95" t="str">
        <f t="shared" si="49"/>
        <v/>
      </c>
      <c r="CN91" s="95" t="str">
        <f t="shared" si="49"/>
        <v/>
      </c>
      <c r="CO91" s="95" t="str">
        <f t="shared" si="49"/>
        <v/>
      </c>
      <c r="CP91" s="95" t="str">
        <f t="shared" si="49"/>
        <v/>
      </c>
      <c r="CQ91" s="95" t="str">
        <f t="shared" si="49"/>
        <v/>
      </c>
      <c r="CR91" s="95" t="str">
        <f t="shared" si="49"/>
        <v/>
      </c>
      <c r="CS91" s="95" t="str">
        <f t="shared" si="49"/>
        <v/>
      </c>
      <c r="CT91" s="95" t="str">
        <f t="shared" si="49"/>
        <v/>
      </c>
      <c r="CU91" s="95" t="str">
        <f t="shared" si="49"/>
        <v/>
      </c>
      <c r="CV91" s="95" t="str">
        <f t="shared" si="49"/>
        <v/>
      </c>
      <c r="CW91" s="95" t="str">
        <f t="shared" si="49"/>
        <v/>
      </c>
      <c r="CX91" s="95" t="str">
        <f t="shared" si="49"/>
        <v/>
      </c>
      <c r="CY91" s="95" t="str">
        <f t="shared" si="49"/>
        <v/>
      </c>
      <c r="CZ91" s="95" t="str">
        <f t="shared" si="49"/>
        <v/>
      </c>
      <c r="DA91" s="95" t="str">
        <f t="shared" si="49"/>
        <v/>
      </c>
      <c r="DB91" s="95" t="str">
        <f t="shared" si="49"/>
        <v/>
      </c>
      <c r="DC91" s="95" t="str">
        <f t="shared" si="49"/>
        <v/>
      </c>
      <c r="DD91" s="95" t="str">
        <f t="shared" si="49"/>
        <v/>
      </c>
      <c r="DE91" s="95" t="str">
        <f t="shared" si="49"/>
        <v/>
      </c>
      <c r="DF91" s="95" t="str">
        <f t="shared" si="49"/>
        <v/>
      </c>
      <c r="DG91" s="95" t="str">
        <f t="shared" si="49"/>
        <v/>
      </c>
      <c r="DH91" s="95" t="str">
        <f t="shared" si="49"/>
        <v/>
      </c>
      <c r="DI91" s="95" t="str">
        <f t="shared" si="49"/>
        <v/>
      </c>
      <c r="DJ91" s="95" t="str">
        <f t="shared" si="49"/>
        <v/>
      </c>
      <c r="DK91" s="95" t="str">
        <f t="shared" si="49"/>
        <v/>
      </c>
      <c r="DL91" s="95" t="str">
        <f t="shared" si="49"/>
        <v/>
      </c>
      <c r="DM91" s="95" t="str">
        <f t="shared" si="49"/>
        <v/>
      </c>
      <c r="DN91" s="95" t="str">
        <f t="shared" si="49"/>
        <v/>
      </c>
      <c r="DO91" s="95" t="str">
        <f t="shared" si="49"/>
        <v/>
      </c>
      <c r="DP91" s="95" t="str">
        <f t="shared" si="49"/>
        <v/>
      </c>
      <c r="DQ91" s="95" t="str">
        <f t="shared" si="49"/>
        <v/>
      </c>
      <c r="DR91" s="95" t="str">
        <f t="shared" si="49"/>
        <v/>
      </c>
      <c r="DS91" s="95" t="str">
        <f t="shared" si="49"/>
        <v/>
      </c>
      <c r="DT91" s="95" t="str">
        <f t="shared" si="49"/>
        <v/>
      </c>
      <c r="DU91" s="95" t="str">
        <f t="shared" si="49"/>
        <v/>
      </c>
      <c r="DV91" s="95" t="str">
        <f t="shared" si="49"/>
        <v/>
      </c>
      <c r="DW91" s="95" t="str">
        <f t="shared" si="49"/>
        <v/>
      </c>
      <c r="DX91" s="95" t="str">
        <f t="shared" si="49"/>
        <v/>
      </c>
      <c r="DY91" s="95" t="str">
        <f t="shared" si="49"/>
        <v/>
      </c>
      <c r="DZ91" s="95" t="str">
        <f t="shared" si="49"/>
        <v/>
      </c>
    </row>
    <row r="92" spans="1:130" hidden="1" x14ac:dyDescent="0.25">
      <c r="A92" s="95">
        <f t="shared" ref="A92:B92" si="50">A26</f>
        <v>14</v>
      </c>
      <c r="B92" s="95" t="str">
        <f t="shared" si="50"/>
        <v>JUN PAGADOR</v>
      </c>
      <c r="C92" s="95"/>
      <c r="D92" s="95">
        <f t="shared" ref="D92:BO92" si="51">IF(D$1="", "", D26-C26)</f>
        <v>1</v>
      </c>
      <c r="E92" s="95">
        <f t="shared" si="51"/>
        <v>13</v>
      </c>
      <c r="F92" s="95">
        <f t="shared" si="51"/>
        <v>5</v>
      </c>
      <c r="G92" s="95">
        <f t="shared" si="51"/>
        <v>10</v>
      </c>
      <c r="H92" s="95" t="str">
        <f t="shared" si="51"/>
        <v/>
      </c>
      <c r="I92" s="95" t="str">
        <f t="shared" si="51"/>
        <v/>
      </c>
      <c r="J92" s="95" t="str">
        <f t="shared" si="51"/>
        <v/>
      </c>
      <c r="K92" s="95" t="str">
        <f t="shared" si="51"/>
        <v/>
      </c>
      <c r="L92" s="95" t="str">
        <f t="shared" si="51"/>
        <v/>
      </c>
      <c r="M92" s="95" t="str">
        <f t="shared" si="51"/>
        <v/>
      </c>
      <c r="N92" s="95" t="str">
        <f t="shared" si="51"/>
        <v/>
      </c>
      <c r="O92" s="95" t="str">
        <f t="shared" si="51"/>
        <v/>
      </c>
      <c r="P92" s="95" t="str">
        <f t="shared" si="51"/>
        <v/>
      </c>
      <c r="Q92" s="95" t="str">
        <f t="shared" si="51"/>
        <v/>
      </c>
      <c r="R92" s="95" t="str">
        <f t="shared" si="51"/>
        <v/>
      </c>
      <c r="S92" s="95" t="str">
        <f t="shared" si="51"/>
        <v/>
      </c>
      <c r="T92" s="95" t="str">
        <f t="shared" si="51"/>
        <v/>
      </c>
      <c r="U92" s="95" t="str">
        <f t="shared" si="51"/>
        <v/>
      </c>
      <c r="V92" s="95" t="str">
        <f t="shared" si="51"/>
        <v/>
      </c>
      <c r="W92" s="95" t="str">
        <f t="shared" si="51"/>
        <v/>
      </c>
      <c r="X92" s="95" t="str">
        <f t="shared" si="51"/>
        <v/>
      </c>
      <c r="Y92" s="95" t="str">
        <f t="shared" si="51"/>
        <v/>
      </c>
      <c r="Z92" s="95" t="str">
        <f t="shared" si="51"/>
        <v/>
      </c>
      <c r="AA92" s="95" t="str">
        <f t="shared" si="51"/>
        <v/>
      </c>
      <c r="AB92" s="95" t="str">
        <f t="shared" si="51"/>
        <v/>
      </c>
      <c r="AC92" s="95" t="str">
        <f t="shared" si="51"/>
        <v/>
      </c>
      <c r="AD92" s="95" t="str">
        <f t="shared" si="51"/>
        <v/>
      </c>
      <c r="AE92" s="95" t="str">
        <f t="shared" si="51"/>
        <v/>
      </c>
      <c r="AF92" s="95" t="str">
        <f t="shared" si="51"/>
        <v/>
      </c>
      <c r="AG92" s="95" t="str">
        <f t="shared" si="51"/>
        <v/>
      </c>
      <c r="AH92" s="95" t="str">
        <f t="shared" si="51"/>
        <v/>
      </c>
      <c r="AI92" s="95" t="str">
        <f t="shared" si="51"/>
        <v/>
      </c>
      <c r="AJ92" s="95" t="str">
        <f t="shared" si="51"/>
        <v/>
      </c>
      <c r="AK92" s="95" t="str">
        <f t="shared" si="51"/>
        <v/>
      </c>
      <c r="AL92" s="95" t="str">
        <f t="shared" si="51"/>
        <v/>
      </c>
      <c r="AM92" s="95" t="str">
        <f t="shared" si="51"/>
        <v/>
      </c>
      <c r="AN92" s="95" t="str">
        <f t="shared" si="51"/>
        <v/>
      </c>
      <c r="AO92" s="95" t="str">
        <f t="shared" si="51"/>
        <v/>
      </c>
      <c r="AP92" s="95" t="str">
        <f t="shared" si="51"/>
        <v/>
      </c>
      <c r="AQ92" s="95" t="str">
        <f t="shared" si="51"/>
        <v/>
      </c>
      <c r="AR92" s="95" t="str">
        <f t="shared" si="51"/>
        <v/>
      </c>
      <c r="AS92" s="95" t="str">
        <f t="shared" si="51"/>
        <v/>
      </c>
      <c r="AT92" s="95" t="str">
        <f t="shared" si="51"/>
        <v/>
      </c>
      <c r="AU92" s="95" t="str">
        <f t="shared" si="51"/>
        <v/>
      </c>
      <c r="AV92" s="95" t="str">
        <f t="shared" si="51"/>
        <v/>
      </c>
      <c r="AW92" s="95" t="str">
        <f t="shared" si="51"/>
        <v/>
      </c>
      <c r="AX92" s="95" t="str">
        <f t="shared" si="51"/>
        <v/>
      </c>
      <c r="AY92" s="95" t="str">
        <f t="shared" si="51"/>
        <v/>
      </c>
      <c r="AZ92" s="95" t="str">
        <f t="shared" si="51"/>
        <v/>
      </c>
      <c r="BA92" s="95" t="str">
        <f t="shared" si="51"/>
        <v/>
      </c>
      <c r="BB92" s="95" t="str">
        <f t="shared" si="51"/>
        <v/>
      </c>
      <c r="BC92" s="95" t="str">
        <f t="shared" si="51"/>
        <v/>
      </c>
      <c r="BD92" s="95" t="str">
        <f t="shared" si="51"/>
        <v/>
      </c>
      <c r="BE92" s="95" t="str">
        <f t="shared" si="51"/>
        <v/>
      </c>
      <c r="BF92" s="95" t="str">
        <f t="shared" si="51"/>
        <v/>
      </c>
      <c r="BG92" s="95" t="str">
        <f t="shared" si="51"/>
        <v/>
      </c>
      <c r="BH92" s="95" t="str">
        <f t="shared" si="51"/>
        <v/>
      </c>
      <c r="BI92" s="95" t="str">
        <f t="shared" si="51"/>
        <v/>
      </c>
      <c r="BJ92" s="95" t="str">
        <f t="shared" si="51"/>
        <v/>
      </c>
      <c r="BK92" s="95" t="str">
        <f t="shared" si="51"/>
        <v/>
      </c>
      <c r="BL92" s="95" t="str">
        <f t="shared" si="51"/>
        <v/>
      </c>
      <c r="BM92" s="95" t="str">
        <f t="shared" si="51"/>
        <v/>
      </c>
      <c r="BN92" s="95" t="str">
        <f t="shared" si="51"/>
        <v/>
      </c>
      <c r="BO92" s="95" t="str">
        <f t="shared" si="51"/>
        <v/>
      </c>
      <c r="BP92" s="95" t="str">
        <f t="shared" ref="BP92:DZ92" si="52">IF(BP$1="", "", BP26-BO26)</f>
        <v/>
      </c>
      <c r="BQ92" s="95" t="str">
        <f t="shared" si="52"/>
        <v/>
      </c>
      <c r="BR92" s="95" t="str">
        <f t="shared" si="52"/>
        <v/>
      </c>
      <c r="BS92" s="95" t="str">
        <f t="shared" si="52"/>
        <v/>
      </c>
      <c r="BT92" s="95" t="str">
        <f t="shared" si="52"/>
        <v/>
      </c>
      <c r="BU92" s="95" t="str">
        <f t="shared" si="52"/>
        <v/>
      </c>
      <c r="BV92" s="95" t="str">
        <f t="shared" si="52"/>
        <v/>
      </c>
      <c r="BW92" s="95" t="str">
        <f t="shared" si="52"/>
        <v/>
      </c>
      <c r="BX92" s="95" t="str">
        <f t="shared" si="52"/>
        <v/>
      </c>
      <c r="BY92" s="95" t="str">
        <f t="shared" si="52"/>
        <v/>
      </c>
      <c r="BZ92" s="95" t="str">
        <f t="shared" si="52"/>
        <v/>
      </c>
      <c r="CA92" s="95" t="str">
        <f t="shared" si="52"/>
        <v/>
      </c>
      <c r="CB92" s="95" t="str">
        <f t="shared" si="52"/>
        <v/>
      </c>
      <c r="CC92" s="95" t="str">
        <f t="shared" si="52"/>
        <v/>
      </c>
      <c r="CD92" s="95" t="str">
        <f t="shared" si="52"/>
        <v/>
      </c>
      <c r="CE92" s="95" t="str">
        <f t="shared" si="52"/>
        <v/>
      </c>
      <c r="CF92" s="95" t="str">
        <f t="shared" si="52"/>
        <v/>
      </c>
      <c r="CG92" s="95" t="str">
        <f t="shared" si="52"/>
        <v/>
      </c>
      <c r="CH92" s="95" t="str">
        <f t="shared" si="52"/>
        <v/>
      </c>
      <c r="CI92" s="95" t="str">
        <f t="shared" si="52"/>
        <v/>
      </c>
      <c r="CJ92" s="95" t="str">
        <f t="shared" si="52"/>
        <v/>
      </c>
      <c r="CK92" s="95" t="str">
        <f t="shared" si="52"/>
        <v/>
      </c>
      <c r="CL92" s="95" t="str">
        <f t="shared" si="52"/>
        <v/>
      </c>
      <c r="CM92" s="95" t="str">
        <f t="shared" si="52"/>
        <v/>
      </c>
      <c r="CN92" s="95" t="str">
        <f t="shared" si="52"/>
        <v/>
      </c>
      <c r="CO92" s="95" t="str">
        <f t="shared" si="52"/>
        <v/>
      </c>
      <c r="CP92" s="95" t="str">
        <f t="shared" si="52"/>
        <v/>
      </c>
      <c r="CQ92" s="95" t="str">
        <f t="shared" si="52"/>
        <v/>
      </c>
      <c r="CR92" s="95" t="str">
        <f t="shared" si="52"/>
        <v/>
      </c>
      <c r="CS92" s="95" t="str">
        <f t="shared" si="52"/>
        <v/>
      </c>
      <c r="CT92" s="95" t="str">
        <f t="shared" si="52"/>
        <v/>
      </c>
      <c r="CU92" s="95" t="str">
        <f t="shared" si="52"/>
        <v/>
      </c>
      <c r="CV92" s="95" t="str">
        <f t="shared" si="52"/>
        <v/>
      </c>
      <c r="CW92" s="95" t="str">
        <f t="shared" si="52"/>
        <v/>
      </c>
      <c r="CX92" s="95" t="str">
        <f t="shared" si="52"/>
        <v/>
      </c>
      <c r="CY92" s="95" t="str">
        <f t="shared" si="52"/>
        <v/>
      </c>
      <c r="CZ92" s="95" t="str">
        <f t="shared" si="52"/>
        <v/>
      </c>
      <c r="DA92" s="95" t="str">
        <f t="shared" si="52"/>
        <v/>
      </c>
      <c r="DB92" s="95" t="str">
        <f t="shared" si="52"/>
        <v/>
      </c>
      <c r="DC92" s="95" t="str">
        <f t="shared" si="52"/>
        <v/>
      </c>
      <c r="DD92" s="95" t="str">
        <f t="shared" si="52"/>
        <v/>
      </c>
      <c r="DE92" s="95" t="str">
        <f t="shared" si="52"/>
        <v/>
      </c>
      <c r="DF92" s="95" t="str">
        <f t="shared" si="52"/>
        <v/>
      </c>
      <c r="DG92" s="95" t="str">
        <f t="shared" si="52"/>
        <v/>
      </c>
      <c r="DH92" s="95" t="str">
        <f t="shared" si="52"/>
        <v/>
      </c>
      <c r="DI92" s="95" t="str">
        <f t="shared" si="52"/>
        <v/>
      </c>
      <c r="DJ92" s="95" t="str">
        <f t="shared" si="52"/>
        <v/>
      </c>
      <c r="DK92" s="95" t="str">
        <f t="shared" si="52"/>
        <v/>
      </c>
      <c r="DL92" s="95" t="str">
        <f t="shared" si="52"/>
        <v/>
      </c>
      <c r="DM92" s="95" t="str">
        <f t="shared" si="52"/>
        <v/>
      </c>
      <c r="DN92" s="95" t="str">
        <f t="shared" si="52"/>
        <v/>
      </c>
      <c r="DO92" s="95" t="str">
        <f t="shared" si="52"/>
        <v/>
      </c>
      <c r="DP92" s="95" t="str">
        <f t="shared" si="52"/>
        <v/>
      </c>
      <c r="DQ92" s="95" t="str">
        <f t="shared" si="52"/>
        <v/>
      </c>
      <c r="DR92" s="95" t="str">
        <f t="shared" si="52"/>
        <v/>
      </c>
      <c r="DS92" s="95" t="str">
        <f t="shared" si="52"/>
        <v/>
      </c>
      <c r="DT92" s="95" t="str">
        <f t="shared" si="52"/>
        <v/>
      </c>
      <c r="DU92" s="95" t="str">
        <f t="shared" si="52"/>
        <v/>
      </c>
      <c r="DV92" s="95" t="str">
        <f t="shared" si="52"/>
        <v/>
      </c>
      <c r="DW92" s="95" t="str">
        <f t="shared" si="52"/>
        <v/>
      </c>
      <c r="DX92" s="95" t="str">
        <f t="shared" si="52"/>
        <v/>
      </c>
      <c r="DY92" s="95" t="str">
        <f t="shared" si="52"/>
        <v/>
      </c>
      <c r="DZ92" s="95" t="str">
        <f t="shared" si="52"/>
        <v/>
      </c>
    </row>
    <row r="93" spans="1:130" hidden="1" x14ac:dyDescent="0.25">
      <c r="A93" s="95">
        <f t="shared" ref="A93:B93" si="53">A27</f>
        <v>15</v>
      </c>
      <c r="B93" s="95" t="str">
        <f t="shared" si="53"/>
        <v>JUN LAZARO</v>
      </c>
      <c r="C93" s="95"/>
      <c r="D93" s="95">
        <f t="shared" ref="D93:BO93" si="54">IF(D$1="", "", D27-C27)</f>
        <v>23</v>
      </c>
      <c r="E93" s="95">
        <f t="shared" si="54"/>
        <v>5</v>
      </c>
      <c r="F93" s="95">
        <f t="shared" si="54"/>
        <v>9</v>
      </c>
      <c r="G93" s="95">
        <f t="shared" si="54"/>
        <v>18</v>
      </c>
      <c r="H93" s="95" t="str">
        <f t="shared" si="54"/>
        <v/>
      </c>
      <c r="I93" s="95" t="str">
        <f t="shared" si="54"/>
        <v/>
      </c>
      <c r="J93" s="95" t="str">
        <f t="shared" si="54"/>
        <v/>
      </c>
      <c r="K93" s="95" t="str">
        <f t="shared" si="54"/>
        <v/>
      </c>
      <c r="L93" s="95" t="str">
        <f t="shared" si="54"/>
        <v/>
      </c>
      <c r="M93" s="95" t="str">
        <f t="shared" si="54"/>
        <v/>
      </c>
      <c r="N93" s="95" t="str">
        <f t="shared" si="54"/>
        <v/>
      </c>
      <c r="O93" s="95" t="str">
        <f t="shared" si="54"/>
        <v/>
      </c>
      <c r="P93" s="95" t="str">
        <f t="shared" si="54"/>
        <v/>
      </c>
      <c r="Q93" s="95" t="str">
        <f t="shared" si="54"/>
        <v/>
      </c>
      <c r="R93" s="95" t="str">
        <f t="shared" si="54"/>
        <v/>
      </c>
      <c r="S93" s="95" t="str">
        <f t="shared" si="54"/>
        <v/>
      </c>
      <c r="T93" s="95" t="str">
        <f t="shared" si="54"/>
        <v/>
      </c>
      <c r="U93" s="95" t="str">
        <f t="shared" si="54"/>
        <v/>
      </c>
      <c r="V93" s="95" t="str">
        <f t="shared" si="54"/>
        <v/>
      </c>
      <c r="W93" s="95" t="str">
        <f t="shared" si="54"/>
        <v/>
      </c>
      <c r="X93" s="95" t="str">
        <f t="shared" si="54"/>
        <v/>
      </c>
      <c r="Y93" s="95" t="str">
        <f t="shared" si="54"/>
        <v/>
      </c>
      <c r="Z93" s="95" t="str">
        <f t="shared" si="54"/>
        <v/>
      </c>
      <c r="AA93" s="95" t="str">
        <f t="shared" si="54"/>
        <v/>
      </c>
      <c r="AB93" s="95" t="str">
        <f t="shared" si="54"/>
        <v/>
      </c>
      <c r="AC93" s="95" t="str">
        <f t="shared" si="54"/>
        <v/>
      </c>
      <c r="AD93" s="95" t="str">
        <f t="shared" si="54"/>
        <v/>
      </c>
      <c r="AE93" s="95" t="str">
        <f t="shared" si="54"/>
        <v/>
      </c>
      <c r="AF93" s="95" t="str">
        <f t="shared" si="54"/>
        <v/>
      </c>
      <c r="AG93" s="95" t="str">
        <f t="shared" si="54"/>
        <v/>
      </c>
      <c r="AH93" s="95" t="str">
        <f t="shared" si="54"/>
        <v/>
      </c>
      <c r="AI93" s="95" t="str">
        <f t="shared" si="54"/>
        <v/>
      </c>
      <c r="AJ93" s="95" t="str">
        <f t="shared" si="54"/>
        <v/>
      </c>
      <c r="AK93" s="95" t="str">
        <f t="shared" si="54"/>
        <v/>
      </c>
      <c r="AL93" s="95" t="str">
        <f t="shared" si="54"/>
        <v/>
      </c>
      <c r="AM93" s="95" t="str">
        <f t="shared" si="54"/>
        <v/>
      </c>
      <c r="AN93" s="95" t="str">
        <f t="shared" si="54"/>
        <v/>
      </c>
      <c r="AO93" s="95" t="str">
        <f t="shared" si="54"/>
        <v/>
      </c>
      <c r="AP93" s="95" t="str">
        <f t="shared" si="54"/>
        <v/>
      </c>
      <c r="AQ93" s="95" t="str">
        <f t="shared" si="54"/>
        <v/>
      </c>
      <c r="AR93" s="95" t="str">
        <f t="shared" si="54"/>
        <v/>
      </c>
      <c r="AS93" s="95" t="str">
        <f t="shared" si="54"/>
        <v/>
      </c>
      <c r="AT93" s="95" t="str">
        <f t="shared" si="54"/>
        <v/>
      </c>
      <c r="AU93" s="95" t="str">
        <f t="shared" si="54"/>
        <v/>
      </c>
      <c r="AV93" s="95" t="str">
        <f t="shared" si="54"/>
        <v/>
      </c>
      <c r="AW93" s="95" t="str">
        <f t="shared" si="54"/>
        <v/>
      </c>
      <c r="AX93" s="95" t="str">
        <f t="shared" si="54"/>
        <v/>
      </c>
      <c r="AY93" s="95" t="str">
        <f t="shared" si="54"/>
        <v/>
      </c>
      <c r="AZ93" s="95" t="str">
        <f t="shared" si="54"/>
        <v/>
      </c>
      <c r="BA93" s="95" t="str">
        <f t="shared" si="54"/>
        <v/>
      </c>
      <c r="BB93" s="95" t="str">
        <f t="shared" si="54"/>
        <v/>
      </c>
      <c r="BC93" s="95" t="str">
        <f t="shared" si="54"/>
        <v/>
      </c>
      <c r="BD93" s="95" t="str">
        <f t="shared" si="54"/>
        <v/>
      </c>
      <c r="BE93" s="95" t="str">
        <f t="shared" si="54"/>
        <v/>
      </c>
      <c r="BF93" s="95" t="str">
        <f t="shared" si="54"/>
        <v/>
      </c>
      <c r="BG93" s="95" t="str">
        <f t="shared" si="54"/>
        <v/>
      </c>
      <c r="BH93" s="95" t="str">
        <f t="shared" si="54"/>
        <v/>
      </c>
      <c r="BI93" s="95" t="str">
        <f t="shared" si="54"/>
        <v/>
      </c>
      <c r="BJ93" s="95" t="str">
        <f t="shared" si="54"/>
        <v/>
      </c>
      <c r="BK93" s="95" t="str">
        <f t="shared" si="54"/>
        <v/>
      </c>
      <c r="BL93" s="95" t="str">
        <f t="shared" si="54"/>
        <v/>
      </c>
      <c r="BM93" s="95" t="str">
        <f t="shared" si="54"/>
        <v/>
      </c>
      <c r="BN93" s="95" t="str">
        <f t="shared" si="54"/>
        <v/>
      </c>
      <c r="BO93" s="95" t="str">
        <f t="shared" si="54"/>
        <v/>
      </c>
      <c r="BP93" s="95" t="str">
        <f t="shared" ref="BP93:DZ93" si="55">IF(BP$1="", "", BP27-BO27)</f>
        <v/>
      </c>
      <c r="BQ93" s="95" t="str">
        <f t="shared" si="55"/>
        <v/>
      </c>
      <c r="BR93" s="95" t="str">
        <f t="shared" si="55"/>
        <v/>
      </c>
      <c r="BS93" s="95" t="str">
        <f t="shared" si="55"/>
        <v/>
      </c>
      <c r="BT93" s="95" t="str">
        <f t="shared" si="55"/>
        <v/>
      </c>
      <c r="BU93" s="95" t="str">
        <f t="shared" si="55"/>
        <v/>
      </c>
      <c r="BV93" s="95" t="str">
        <f t="shared" si="55"/>
        <v/>
      </c>
      <c r="BW93" s="95" t="str">
        <f t="shared" si="55"/>
        <v/>
      </c>
      <c r="BX93" s="95" t="str">
        <f t="shared" si="55"/>
        <v/>
      </c>
      <c r="BY93" s="95" t="str">
        <f t="shared" si="55"/>
        <v/>
      </c>
      <c r="BZ93" s="95" t="str">
        <f t="shared" si="55"/>
        <v/>
      </c>
      <c r="CA93" s="95" t="str">
        <f t="shared" si="55"/>
        <v/>
      </c>
      <c r="CB93" s="95" t="str">
        <f t="shared" si="55"/>
        <v/>
      </c>
      <c r="CC93" s="95" t="str">
        <f t="shared" si="55"/>
        <v/>
      </c>
      <c r="CD93" s="95" t="str">
        <f t="shared" si="55"/>
        <v/>
      </c>
      <c r="CE93" s="95" t="str">
        <f t="shared" si="55"/>
        <v/>
      </c>
      <c r="CF93" s="95" t="str">
        <f t="shared" si="55"/>
        <v/>
      </c>
      <c r="CG93" s="95" t="str">
        <f t="shared" si="55"/>
        <v/>
      </c>
      <c r="CH93" s="95" t="str">
        <f t="shared" si="55"/>
        <v/>
      </c>
      <c r="CI93" s="95" t="str">
        <f t="shared" si="55"/>
        <v/>
      </c>
      <c r="CJ93" s="95" t="str">
        <f t="shared" si="55"/>
        <v/>
      </c>
      <c r="CK93" s="95" t="str">
        <f t="shared" si="55"/>
        <v/>
      </c>
      <c r="CL93" s="95" t="str">
        <f t="shared" si="55"/>
        <v/>
      </c>
      <c r="CM93" s="95" t="str">
        <f t="shared" si="55"/>
        <v/>
      </c>
      <c r="CN93" s="95" t="str">
        <f t="shared" si="55"/>
        <v/>
      </c>
      <c r="CO93" s="95" t="str">
        <f t="shared" si="55"/>
        <v/>
      </c>
      <c r="CP93" s="95" t="str">
        <f t="shared" si="55"/>
        <v/>
      </c>
      <c r="CQ93" s="95" t="str">
        <f t="shared" si="55"/>
        <v/>
      </c>
      <c r="CR93" s="95" t="str">
        <f t="shared" si="55"/>
        <v/>
      </c>
      <c r="CS93" s="95" t="str">
        <f t="shared" si="55"/>
        <v/>
      </c>
      <c r="CT93" s="95" t="str">
        <f t="shared" si="55"/>
        <v/>
      </c>
      <c r="CU93" s="95" t="str">
        <f t="shared" si="55"/>
        <v/>
      </c>
      <c r="CV93" s="95" t="str">
        <f t="shared" si="55"/>
        <v/>
      </c>
      <c r="CW93" s="95" t="str">
        <f t="shared" si="55"/>
        <v/>
      </c>
      <c r="CX93" s="95" t="str">
        <f t="shared" si="55"/>
        <v/>
      </c>
      <c r="CY93" s="95" t="str">
        <f t="shared" si="55"/>
        <v/>
      </c>
      <c r="CZ93" s="95" t="str">
        <f t="shared" si="55"/>
        <v/>
      </c>
      <c r="DA93" s="95" t="str">
        <f t="shared" si="55"/>
        <v/>
      </c>
      <c r="DB93" s="95" t="str">
        <f t="shared" si="55"/>
        <v/>
      </c>
      <c r="DC93" s="95" t="str">
        <f t="shared" si="55"/>
        <v/>
      </c>
      <c r="DD93" s="95" t="str">
        <f t="shared" si="55"/>
        <v/>
      </c>
      <c r="DE93" s="95" t="str">
        <f t="shared" si="55"/>
        <v/>
      </c>
      <c r="DF93" s="95" t="str">
        <f t="shared" si="55"/>
        <v/>
      </c>
      <c r="DG93" s="95" t="str">
        <f t="shared" si="55"/>
        <v/>
      </c>
      <c r="DH93" s="95" t="str">
        <f t="shared" si="55"/>
        <v/>
      </c>
      <c r="DI93" s="95" t="str">
        <f t="shared" si="55"/>
        <v/>
      </c>
      <c r="DJ93" s="95" t="str">
        <f t="shared" si="55"/>
        <v/>
      </c>
      <c r="DK93" s="95" t="str">
        <f t="shared" si="55"/>
        <v/>
      </c>
      <c r="DL93" s="95" t="str">
        <f t="shared" si="55"/>
        <v/>
      </c>
      <c r="DM93" s="95" t="str">
        <f t="shared" si="55"/>
        <v/>
      </c>
      <c r="DN93" s="95" t="str">
        <f t="shared" si="55"/>
        <v/>
      </c>
      <c r="DO93" s="95" t="str">
        <f t="shared" si="55"/>
        <v/>
      </c>
      <c r="DP93" s="95" t="str">
        <f t="shared" si="55"/>
        <v/>
      </c>
      <c r="DQ93" s="95" t="str">
        <f t="shared" si="55"/>
        <v/>
      </c>
      <c r="DR93" s="95" t="str">
        <f t="shared" si="55"/>
        <v/>
      </c>
      <c r="DS93" s="95" t="str">
        <f t="shared" si="55"/>
        <v/>
      </c>
      <c r="DT93" s="95" t="str">
        <f t="shared" si="55"/>
        <v/>
      </c>
      <c r="DU93" s="95" t="str">
        <f t="shared" si="55"/>
        <v/>
      </c>
      <c r="DV93" s="95" t="str">
        <f t="shared" si="55"/>
        <v/>
      </c>
      <c r="DW93" s="95" t="str">
        <f t="shared" si="55"/>
        <v/>
      </c>
      <c r="DX93" s="95" t="str">
        <f t="shared" si="55"/>
        <v/>
      </c>
      <c r="DY93" s="95" t="str">
        <f t="shared" si="55"/>
        <v/>
      </c>
      <c r="DZ93" s="95" t="str">
        <f t="shared" si="55"/>
        <v/>
      </c>
    </row>
    <row r="94" spans="1:130" hidden="1" x14ac:dyDescent="0.25">
      <c r="A94" s="95">
        <f t="shared" ref="A94:B94" si="56">A28</f>
        <v>16</v>
      </c>
      <c r="B94" s="95" t="str">
        <f t="shared" si="56"/>
        <v>EDWIN ROMANO</v>
      </c>
      <c r="C94" s="95"/>
      <c r="D94" s="95">
        <f t="shared" ref="D94:BO94" si="57">IF(D$1="", "", D28-C28)</f>
        <v>30</v>
      </c>
      <c r="E94" s="95">
        <f t="shared" si="57"/>
        <v>6</v>
      </c>
      <c r="F94" s="95">
        <f t="shared" si="57"/>
        <v>20</v>
      </c>
      <c r="G94" s="95">
        <f t="shared" si="57"/>
        <v>7</v>
      </c>
      <c r="H94" s="95" t="str">
        <f t="shared" si="57"/>
        <v/>
      </c>
      <c r="I94" s="95" t="str">
        <f t="shared" si="57"/>
        <v/>
      </c>
      <c r="J94" s="95" t="str">
        <f t="shared" si="57"/>
        <v/>
      </c>
      <c r="K94" s="95" t="str">
        <f t="shared" si="57"/>
        <v/>
      </c>
      <c r="L94" s="95" t="str">
        <f t="shared" si="57"/>
        <v/>
      </c>
      <c r="M94" s="95" t="str">
        <f t="shared" si="57"/>
        <v/>
      </c>
      <c r="N94" s="95" t="str">
        <f t="shared" si="57"/>
        <v/>
      </c>
      <c r="O94" s="95" t="str">
        <f t="shared" si="57"/>
        <v/>
      </c>
      <c r="P94" s="95" t="str">
        <f t="shared" si="57"/>
        <v/>
      </c>
      <c r="Q94" s="95" t="str">
        <f t="shared" si="57"/>
        <v/>
      </c>
      <c r="R94" s="95" t="str">
        <f t="shared" si="57"/>
        <v/>
      </c>
      <c r="S94" s="95" t="str">
        <f t="shared" si="57"/>
        <v/>
      </c>
      <c r="T94" s="95" t="str">
        <f t="shared" si="57"/>
        <v/>
      </c>
      <c r="U94" s="95" t="str">
        <f t="shared" si="57"/>
        <v/>
      </c>
      <c r="V94" s="95" t="str">
        <f t="shared" si="57"/>
        <v/>
      </c>
      <c r="W94" s="95" t="str">
        <f t="shared" si="57"/>
        <v/>
      </c>
      <c r="X94" s="95" t="str">
        <f t="shared" si="57"/>
        <v/>
      </c>
      <c r="Y94" s="95" t="str">
        <f t="shared" si="57"/>
        <v/>
      </c>
      <c r="Z94" s="95" t="str">
        <f t="shared" si="57"/>
        <v/>
      </c>
      <c r="AA94" s="95" t="str">
        <f t="shared" si="57"/>
        <v/>
      </c>
      <c r="AB94" s="95" t="str">
        <f t="shared" si="57"/>
        <v/>
      </c>
      <c r="AC94" s="95" t="str">
        <f t="shared" si="57"/>
        <v/>
      </c>
      <c r="AD94" s="95" t="str">
        <f t="shared" si="57"/>
        <v/>
      </c>
      <c r="AE94" s="95" t="str">
        <f t="shared" si="57"/>
        <v/>
      </c>
      <c r="AF94" s="95" t="str">
        <f t="shared" si="57"/>
        <v/>
      </c>
      <c r="AG94" s="95" t="str">
        <f t="shared" si="57"/>
        <v/>
      </c>
      <c r="AH94" s="95" t="str">
        <f t="shared" si="57"/>
        <v/>
      </c>
      <c r="AI94" s="95" t="str">
        <f t="shared" si="57"/>
        <v/>
      </c>
      <c r="AJ94" s="95" t="str">
        <f t="shared" si="57"/>
        <v/>
      </c>
      <c r="AK94" s="95" t="str">
        <f t="shared" si="57"/>
        <v/>
      </c>
      <c r="AL94" s="95" t="str">
        <f t="shared" si="57"/>
        <v/>
      </c>
      <c r="AM94" s="95" t="str">
        <f t="shared" si="57"/>
        <v/>
      </c>
      <c r="AN94" s="95" t="str">
        <f t="shared" si="57"/>
        <v/>
      </c>
      <c r="AO94" s="95" t="str">
        <f t="shared" si="57"/>
        <v/>
      </c>
      <c r="AP94" s="95" t="str">
        <f t="shared" si="57"/>
        <v/>
      </c>
      <c r="AQ94" s="95" t="str">
        <f t="shared" si="57"/>
        <v/>
      </c>
      <c r="AR94" s="95" t="str">
        <f t="shared" si="57"/>
        <v/>
      </c>
      <c r="AS94" s="95" t="str">
        <f t="shared" si="57"/>
        <v/>
      </c>
      <c r="AT94" s="95" t="str">
        <f t="shared" si="57"/>
        <v/>
      </c>
      <c r="AU94" s="95" t="str">
        <f t="shared" si="57"/>
        <v/>
      </c>
      <c r="AV94" s="95" t="str">
        <f t="shared" si="57"/>
        <v/>
      </c>
      <c r="AW94" s="95" t="str">
        <f t="shared" si="57"/>
        <v/>
      </c>
      <c r="AX94" s="95" t="str">
        <f t="shared" si="57"/>
        <v/>
      </c>
      <c r="AY94" s="95" t="str">
        <f t="shared" si="57"/>
        <v/>
      </c>
      <c r="AZ94" s="95" t="str">
        <f t="shared" si="57"/>
        <v/>
      </c>
      <c r="BA94" s="95" t="str">
        <f t="shared" si="57"/>
        <v/>
      </c>
      <c r="BB94" s="95" t="str">
        <f t="shared" si="57"/>
        <v/>
      </c>
      <c r="BC94" s="95" t="str">
        <f t="shared" si="57"/>
        <v/>
      </c>
      <c r="BD94" s="95" t="str">
        <f t="shared" si="57"/>
        <v/>
      </c>
      <c r="BE94" s="95" t="str">
        <f t="shared" si="57"/>
        <v/>
      </c>
      <c r="BF94" s="95" t="str">
        <f t="shared" si="57"/>
        <v/>
      </c>
      <c r="BG94" s="95" t="str">
        <f t="shared" si="57"/>
        <v/>
      </c>
      <c r="BH94" s="95" t="str">
        <f t="shared" si="57"/>
        <v/>
      </c>
      <c r="BI94" s="95" t="str">
        <f t="shared" si="57"/>
        <v/>
      </c>
      <c r="BJ94" s="95" t="str">
        <f t="shared" si="57"/>
        <v/>
      </c>
      <c r="BK94" s="95" t="str">
        <f t="shared" si="57"/>
        <v/>
      </c>
      <c r="BL94" s="95" t="str">
        <f t="shared" si="57"/>
        <v/>
      </c>
      <c r="BM94" s="95" t="str">
        <f t="shared" si="57"/>
        <v/>
      </c>
      <c r="BN94" s="95" t="str">
        <f t="shared" si="57"/>
        <v/>
      </c>
      <c r="BO94" s="95" t="str">
        <f t="shared" si="57"/>
        <v/>
      </c>
      <c r="BP94" s="95" t="str">
        <f t="shared" ref="BP94:DZ94" si="58">IF(BP$1="", "", BP28-BO28)</f>
        <v/>
      </c>
      <c r="BQ94" s="95" t="str">
        <f t="shared" si="58"/>
        <v/>
      </c>
      <c r="BR94" s="95" t="str">
        <f t="shared" si="58"/>
        <v/>
      </c>
      <c r="BS94" s="95" t="str">
        <f t="shared" si="58"/>
        <v/>
      </c>
      <c r="BT94" s="95" t="str">
        <f t="shared" si="58"/>
        <v/>
      </c>
      <c r="BU94" s="95" t="str">
        <f t="shared" si="58"/>
        <v/>
      </c>
      <c r="BV94" s="95" t="str">
        <f t="shared" si="58"/>
        <v/>
      </c>
      <c r="BW94" s="95" t="str">
        <f t="shared" si="58"/>
        <v/>
      </c>
      <c r="BX94" s="95" t="str">
        <f t="shared" si="58"/>
        <v/>
      </c>
      <c r="BY94" s="95" t="str">
        <f t="shared" si="58"/>
        <v/>
      </c>
      <c r="BZ94" s="95" t="str">
        <f t="shared" si="58"/>
        <v/>
      </c>
      <c r="CA94" s="95" t="str">
        <f t="shared" si="58"/>
        <v/>
      </c>
      <c r="CB94" s="95" t="str">
        <f t="shared" si="58"/>
        <v/>
      </c>
      <c r="CC94" s="95" t="str">
        <f t="shared" si="58"/>
        <v/>
      </c>
      <c r="CD94" s="95" t="str">
        <f t="shared" si="58"/>
        <v/>
      </c>
      <c r="CE94" s="95" t="str">
        <f t="shared" si="58"/>
        <v/>
      </c>
      <c r="CF94" s="95" t="str">
        <f t="shared" si="58"/>
        <v/>
      </c>
      <c r="CG94" s="95" t="str">
        <f t="shared" si="58"/>
        <v/>
      </c>
      <c r="CH94" s="95" t="str">
        <f t="shared" si="58"/>
        <v/>
      </c>
      <c r="CI94" s="95" t="str">
        <f t="shared" si="58"/>
        <v/>
      </c>
      <c r="CJ94" s="95" t="str">
        <f t="shared" si="58"/>
        <v/>
      </c>
      <c r="CK94" s="95" t="str">
        <f t="shared" si="58"/>
        <v/>
      </c>
      <c r="CL94" s="95" t="str">
        <f t="shared" si="58"/>
        <v/>
      </c>
      <c r="CM94" s="95" t="str">
        <f t="shared" si="58"/>
        <v/>
      </c>
      <c r="CN94" s="95" t="str">
        <f t="shared" si="58"/>
        <v/>
      </c>
      <c r="CO94" s="95" t="str">
        <f t="shared" si="58"/>
        <v/>
      </c>
      <c r="CP94" s="95" t="str">
        <f t="shared" si="58"/>
        <v/>
      </c>
      <c r="CQ94" s="95" t="str">
        <f t="shared" si="58"/>
        <v/>
      </c>
      <c r="CR94" s="95" t="str">
        <f t="shared" si="58"/>
        <v/>
      </c>
      <c r="CS94" s="95" t="str">
        <f t="shared" si="58"/>
        <v/>
      </c>
      <c r="CT94" s="95" t="str">
        <f t="shared" si="58"/>
        <v/>
      </c>
      <c r="CU94" s="95" t="str">
        <f t="shared" si="58"/>
        <v/>
      </c>
      <c r="CV94" s="95" t="str">
        <f t="shared" si="58"/>
        <v/>
      </c>
      <c r="CW94" s="95" t="str">
        <f t="shared" si="58"/>
        <v/>
      </c>
      <c r="CX94" s="95" t="str">
        <f t="shared" si="58"/>
        <v/>
      </c>
      <c r="CY94" s="95" t="str">
        <f t="shared" si="58"/>
        <v/>
      </c>
      <c r="CZ94" s="95" t="str">
        <f t="shared" si="58"/>
        <v/>
      </c>
      <c r="DA94" s="95" t="str">
        <f t="shared" si="58"/>
        <v/>
      </c>
      <c r="DB94" s="95" t="str">
        <f t="shared" si="58"/>
        <v/>
      </c>
      <c r="DC94" s="95" t="str">
        <f t="shared" si="58"/>
        <v/>
      </c>
      <c r="DD94" s="95" t="str">
        <f t="shared" si="58"/>
        <v/>
      </c>
      <c r="DE94" s="95" t="str">
        <f t="shared" si="58"/>
        <v/>
      </c>
      <c r="DF94" s="95" t="str">
        <f t="shared" si="58"/>
        <v/>
      </c>
      <c r="DG94" s="95" t="str">
        <f t="shared" si="58"/>
        <v/>
      </c>
      <c r="DH94" s="95" t="str">
        <f t="shared" si="58"/>
        <v/>
      </c>
      <c r="DI94" s="95" t="str">
        <f t="shared" si="58"/>
        <v/>
      </c>
      <c r="DJ94" s="95" t="str">
        <f t="shared" si="58"/>
        <v/>
      </c>
      <c r="DK94" s="95" t="str">
        <f t="shared" si="58"/>
        <v/>
      </c>
      <c r="DL94" s="95" t="str">
        <f t="shared" si="58"/>
        <v/>
      </c>
      <c r="DM94" s="95" t="str">
        <f t="shared" si="58"/>
        <v/>
      </c>
      <c r="DN94" s="95" t="str">
        <f t="shared" si="58"/>
        <v/>
      </c>
      <c r="DO94" s="95" t="str">
        <f t="shared" si="58"/>
        <v/>
      </c>
      <c r="DP94" s="95" t="str">
        <f t="shared" si="58"/>
        <v/>
      </c>
      <c r="DQ94" s="95" t="str">
        <f t="shared" si="58"/>
        <v/>
      </c>
      <c r="DR94" s="95" t="str">
        <f t="shared" si="58"/>
        <v/>
      </c>
      <c r="DS94" s="95" t="str">
        <f t="shared" si="58"/>
        <v/>
      </c>
      <c r="DT94" s="95" t="str">
        <f t="shared" si="58"/>
        <v/>
      </c>
      <c r="DU94" s="95" t="str">
        <f t="shared" si="58"/>
        <v/>
      </c>
      <c r="DV94" s="95" t="str">
        <f t="shared" si="58"/>
        <v/>
      </c>
      <c r="DW94" s="95" t="str">
        <f t="shared" si="58"/>
        <v/>
      </c>
      <c r="DX94" s="95" t="str">
        <f t="shared" si="58"/>
        <v/>
      </c>
      <c r="DY94" s="95" t="str">
        <f t="shared" si="58"/>
        <v/>
      </c>
      <c r="DZ94" s="95" t="str">
        <f t="shared" si="58"/>
        <v/>
      </c>
    </row>
    <row r="95" spans="1:130" hidden="1" x14ac:dyDescent="0.25">
      <c r="A95" s="95">
        <f t="shared" ref="A95:B95" si="59">A29</f>
        <v>17</v>
      </c>
      <c r="B95" s="95" t="str">
        <f t="shared" si="59"/>
        <v>LUISITA ELLO</v>
      </c>
      <c r="C95" s="95"/>
      <c r="D95" s="95">
        <f t="shared" ref="D95:BO95" si="60">IF(D$1="", "", D29-C29)</f>
        <v>0</v>
      </c>
      <c r="E95" s="95">
        <f t="shared" si="60"/>
        <v>11</v>
      </c>
      <c r="F95" s="95">
        <f t="shared" si="60"/>
        <v>16</v>
      </c>
      <c r="G95" s="95">
        <f t="shared" si="60"/>
        <v>19</v>
      </c>
      <c r="H95" s="95" t="str">
        <f t="shared" si="60"/>
        <v/>
      </c>
      <c r="I95" s="95" t="str">
        <f t="shared" si="60"/>
        <v/>
      </c>
      <c r="J95" s="95" t="str">
        <f t="shared" si="60"/>
        <v/>
      </c>
      <c r="K95" s="95" t="str">
        <f t="shared" si="60"/>
        <v/>
      </c>
      <c r="L95" s="95" t="str">
        <f t="shared" si="60"/>
        <v/>
      </c>
      <c r="M95" s="95" t="str">
        <f t="shared" si="60"/>
        <v/>
      </c>
      <c r="N95" s="95" t="str">
        <f t="shared" si="60"/>
        <v/>
      </c>
      <c r="O95" s="95" t="str">
        <f t="shared" si="60"/>
        <v/>
      </c>
      <c r="P95" s="95" t="str">
        <f t="shared" si="60"/>
        <v/>
      </c>
      <c r="Q95" s="95" t="str">
        <f t="shared" si="60"/>
        <v/>
      </c>
      <c r="R95" s="95" t="str">
        <f t="shared" si="60"/>
        <v/>
      </c>
      <c r="S95" s="95" t="str">
        <f t="shared" si="60"/>
        <v/>
      </c>
      <c r="T95" s="95" t="str">
        <f t="shared" si="60"/>
        <v/>
      </c>
      <c r="U95" s="95" t="str">
        <f t="shared" si="60"/>
        <v/>
      </c>
      <c r="V95" s="95" t="str">
        <f t="shared" si="60"/>
        <v/>
      </c>
      <c r="W95" s="95" t="str">
        <f t="shared" si="60"/>
        <v/>
      </c>
      <c r="X95" s="95" t="str">
        <f t="shared" si="60"/>
        <v/>
      </c>
      <c r="Y95" s="95" t="str">
        <f t="shared" si="60"/>
        <v/>
      </c>
      <c r="Z95" s="95" t="str">
        <f t="shared" si="60"/>
        <v/>
      </c>
      <c r="AA95" s="95" t="str">
        <f t="shared" si="60"/>
        <v/>
      </c>
      <c r="AB95" s="95" t="str">
        <f t="shared" si="60"/>
        <v/>
      </c>
      <c r="AC95" s="95" t="str">
        <f t="shared" si="60"/>
        <v/>
      </c>
      <c r="AD95" s="95" t="str">
        <f t="shared" si="60"/>
        <v/>
      </c>
      <c r="AE95" s="95" t="str">
        <f t="shared" si="60"/>
        <v/>
      </c>
      <c r="AF95" s="95" t="str">
        <f t="shared" si="60"/>
        <v/>
      </c>
      <c r="AG95" s="95" t="str">
        <f t="shared" si="60"/>
        <v/>
      </c>
      <c r="AH95" s="95" t="str">
        <f t="shared" si="60"/>
        <v/>
      </c>
      <c r="AI95" s="95" t="str">
        <f t="shared" si="60"/>
        <v/>
      </c>
      <c r="AJ95" s="95" t="str">
        <f t="shared" si="60"/>
        <v/>
      </c>
      <c r="AK95" s="95" t="str">
        <f t="shared" si="60"/>
        <v/>
      </c>
      <c r="AL95" s="95" t="str">
        <f t="shared" si="60"/>
        <v/>
      </c>
      <c r="AM95" s="95" t="str">
        <f t="shared" si="60"/>
        <v/>
      </c>
      <c r="AN95" s="95" t="str">
        <f t="shared" si="60"/>
        <v/>
      </c>
      <c r="AO95" s="95" t="str">
        <f t="shared" si="60"/>
        <v/>
      </c>
      <c r="AP95" s="95" t="str">
        <f t="shared" si="60"/>
        <v/>
      </c>
      <c r="AQ95" s="95" t="str">
        <f t="shared" si="60"/>
        <v/>
      </c>
      <c r="AR95" s="95" t="str">
        <f t="shared" si="60"/>
        <v/>
      </c>
      <c r="AS95" s="95" t="str">
        <f t="shared" si="60"/>
        <v/>
      </c>
      <c r="AT95" s="95" t="str">
        <f t="shared" si="60"/>
        <v/>
      </c>
      <c r="AU95" s="95" t="str">
        <f t="shared" si="60"/>
        <v/>
      </c>
      <c r="AV95" s="95" t="str">
        <f t="shared" si="60"/>
        <v/>
      </c>
      <c r="AW95" s="95" t="str">
        <f t="shared" si="60"/>
        <v/>
      </c>
      <c r="AX95" s="95" t="str">
        <f t="shared" si="60"/>
        <v/>
      </c>
      <c r="AY95" s="95" t="str">
        <f t="shared" si="60"/>
        <v/>
      </c>
      <c r="AZ95" s="95" t="str">
        <f t="shared" si="60"/>
        <v/>
      </c>
      <c r="BA95" s="95" t="str">
        <f t="shared" si="60"/>
        <v/>
      </c>
      <c r="BB95" s="95" t="str">
        <f t="shared" si="60"/>
        <v/>
      </c>
      <c r="BC95" s="95" t="str">
        <f t="shared" si="60"/>
        <v/>
      </c>
      <c r="BD95" s="95" t="str">
        <f t="shared" si="60"/>
        <v/>
      </c>
      <c r="BE95" s="95" t="str">
        <f t="shared" si="60"/>
        <v/>
      </c>
      <c r="BF95" s="95" t="str">
        <f t="shared" si="60"/>
        <v/>
      </c>
      <c r="BG95" s="95" t="str">
        <f t="shared" si="60"/>
        <v/>
      </c>
      <c r="BH95" s="95" t="str">
        <f t="shared" si="60"/>
        <v/>
      </c>
      <c r="BI95" s="95" t="str">
        <f t="shared" si="60"/>
        <v/>
      </c>
      <c r="BJ95" s="95" t="str">
        <f t="shared" si="60"/>
        <v/>
      </c>
      <c r="BK95" s="95" t="str">
        <f t="shared" si="60"/>
        <v/>
      </c>
      <c r="BL95" s="95" t="str">
        <f t="shared" si="60"/>
        <v/>
      </c>
      <c r="BM95" s="95" t="str">
        <f t="shared" si="60"/>
        <v/>
      </c>
      <c r="BN95" s="95" t="str">
        <f t="shared" si="60"/>
        <v/>
      </c>
      <c r="BO95" s="95" t="str">
        <f t="shared" si="60"/>
        <v/>
      </c>
      <c r="BP95" s="95" t="str">
        <f t="shared" ref="BP95:DZ95" si="61">IF(BP$1="", "", BP29-BO29)</f>
        <v/>
      </c>
      <c r="BQ95" s="95" t="str">
        <f t="shared" si="61"/>
        <v/>
      </c>
      <c r="BR95" s="95" t="str">
        <f t="shared" si="61"/>
        <v/>
      </c>
      <c r="BS95" s="95" t="str">
        <f t="shared" si="61"/>
        <v/>
      </c>
      <c r="BT95" s="95" t="str">
        <f t="shared" si="61"/>
        <v/>
      </c>
      <c r="BU95" s="95" t="str">
        <f t="shared" si="61"/>
        <v/>
      </c>
      <c r="BV95" s="95" t="str">
        <f t="shared" si="61"/>
        <v/>
      </c>
      <c r="BW95" s="95" t="str">
        <f t="shared" si="61"/>
        <v/>
      </c>
      <c r="BX95" s="95" t="str">
        <f t="shared" si="61"/>
        <v/>
      </c>
      <c r="BY95" s="95" t="str">
        <f t="shared" si="61"/>
        <v/>
      </c>
      <c r="BZ95" s="95" t="str">
        <f t="shared" si="61"/>
        <v/>
      </c>
      <c r="CA95" s="95" t="str">
        <f t="shared" si="61"/>
        <v/>
      </c>
      <c r="CB95" s="95" t="str">
        <f t="shared" si="61"/>
        <v/>
      </c>
      <c r="CC95" s="95" t="str">
        <f t="shared" si="61"/>
        <v/>
      </c>
      <c r="CD95" s="95" t="str">
        <f t="shared" si="61"/>
        <v/>
      </c>
      <c r="CE95" s="95" t="str">
        <f t="shared" si="61"/>
        <v/>
      </c>
      <c r="CF95" s="95" t="str">
        <f t="shared" si="61"/>
        <v/>
      </c>
      <c r="CG95" s="95" t="str">
        <f t="shared" si="61"/>
        <v/>
      </c>
      <c r="CH95" s="95" t="str">
        <f t="shared" si="61"/>
        <v/>
      </c>
      <c r="CI95" s="95" t="str">
        <f t="shared" si="61"/>
        <v/>
      </c>
      <c r="CJ95" s="95" t="str">
        <f t="shared" si="61"/>
        <v/>
      </c>
      <c r="CK95" s="95" t="str">
        <f t="shared" si="61"/>
        <v/>
      </c>
      <c r="CL95" s="95" t="str">
        <f t="shared" si="61"/>
        <v/>
      </c>
      <c r="CM95" s="95" t="str">
        <f t="shared" si="61"/>
        <v/>
      </c>
      <c r="CN95" s="95" t="str">
        <f t="shared" si="61"/>
        <v/>
      </c>
      <c r="CO95" s="95" t="str">
        <f t="shared" si="61"/>
        <v/>
      </c>
      <c r="CP95" s="95" t="str">
        <f t="shared" si="61"/>
        <v/>
      </c>
      <c r="CQ95" s="95" t="str">
        <f t="shared" si="61"/>
        <v/>
      </c>
      <c r="CR95" s="95" t="str">
        <f t="shared" si="61"/>
        <v/>
      </c>
      <c r="CS95" s="95" t="str">
        <f t="shared" si="61"/>
        <v/>
      </c>
      <c r="CT95" s="95" t="str">
        <f t="shared" si="61"/>
        <v/>
      </c>
      <c r="CU95" s="95" t="str">
        <f t="shared" si="61"/>
        <v/>
      </c>
      <c r="CV95" s="95" t="str">
        <f t="shared" si="61"/>
        <v/>
      </c>
      <c r="CW95" s="95" t="str">
        <f t="shared" si="61"/>
        <v/>
      </c>
      <c r="CX95" s="95" t="str">
        <f t="shared" si="61"/>
        <v/>
      </c>
      <c r="CY95" s="95" t="str">
        <f t="shared" si="61"/>
        <v/>
      </c>
      <c r="CZ95" s="95" t="str">
        <f t="shared" si="61"/>
        <v/>
      </c>
      <c r="DA95" s="95" t="str">
        <f t="shared" si="61"/>
        <v/>
      </c>
      <c r="DB95" s="95" t="str">
        <f t="shared" si="61"/>
        <v/>
      </c>
      <c r="DC95" s="95" t="str">
        <f t="shared" si="61"/>
        <v/>
      </c>
      <c r="DD95" s="95" t="str">
        <f t="shared" si="61"/>
        <v/>
      </c>
      <c r="DE95" s="95" t="str">
        <f t="shared" si="61"/>
        <v/>
      </c>
      <c r="DF95" s="95" t="str">
        <f t="shared" si="61"/>
        <v/>
      </c>
      <c r="DG95" s="95" t="str">
        <f t="shared" si="61"/>
        <v/>
      </c>
      <c r="DH95" s="95" t="str">
        <f t="shared" si="61"/>
        <v/>
      </c>
      <c r="DI95" s="95" t="str">
        <f t="shared" si="61"/>
        <v/>
      </c>
      <c r="DJ95" s="95" t="str">
        <f t="shared" si="61"/>
        <v/>
      </c>
      <c r="DK95" s="95" t="str">
        <f t="shared" si="61"/>
        <v/>
      </c>
      <c r="DL95" s="95" t="str">
        <f t="shared" si="61"/>
        <v/>
      </c>
      <c r="DM95" s="95" t="str">
        <f t="shared" si="61"/>
        <v/>
      </c>
      <c r="DN95" s="95" t="str">
        <f t="shared" si="61"/>
        <v/>
      </c>
      <c r="DO95" s="95" t="str">
        <f t="shared" si="61"/>
        <v/>
      </c>
      <c r="DP95" s="95" t="str">
        <f t="shared" si="61"/>
        <v/>
      </c>
      <c r="DQ95" s="95" t="str">
        <f t="shared" si="61"/>
        <v/>
      </c>
      <c r="DR95" s="95" t="str">
        <f t="shared" si="61"/>
        <v/>
      </c>
      <c r="DS95" s="95" t="str">
        <f t="shared" si="61"/>
        <v/>
      </c>
      <c r="DT95" s="95" t="str">
        <f t="shared" si="61"/>
        <v/>
      </c>
      <c r="DU95" s="95" t="str">
        <f t="shared" si="61"/>
        <v/>
      </c>
      <c r="DV95" s="95" t="str">
        <f t="shared" si="61"/>
        <v/>
      </c>
      <c r="DW95" s="95" t="str">
        <f t="shared" si="61"/>
        <v/>
      </c>
      <c r="DX95" s="95" t="str">
        <f t="shared" si="61"/>
        <v/>
      </c>
      <c r="DY95" s="95" t="str">
        <f t="shared" si="61"/>
        <v/>
      </c>
      <c r="DZ95" s="95" t="str">
        <f t="shared" si="61"/>
        <v/>
      </c>
    </row>
    <row r="96" spans="1:130" hidden="1" x14ac:dyDescent="0.25">
      <c r="A96" s="95">
        <f t="shared" ref="A96:B96" si="62">A30</f>
        <v>18</v>
      </c>
      <c r="B96" s="95" t="str">
        <f t="shared" si="62"/>
        <v>CHERRY MALLAPRE</v>
      </c>
      <c r="C96" s="95"/>
      <c r="D96" s="95">
        <f t="shared" ref="D96:BO96" si="63">IF(D$1="", "", D30-C30)</f>
        <v>31</v>
      </c>
      <c r="E96" s="95">
        <f t="shared" si="63"/>
        <v>17</v>
      </c>
      <c r="F96" s="95">
        <f t="shared" si="63"/>
        <v>13</v>
      </c>
      <c r="G96" s="95">
        <f t="shared" si="63"/>
        <v>13</v>
      </c>
      <c r="H96" s="95" t="str">
        <f t="shared" si="63"/>
        <v/>
      </c>
      <c r="I96" s="95" t="str">
        <f t="shared" si="63"/>
        <v/>
      </c>
      <c r="J96" s="95" t="str">
        <f t="shared" si="63"/>
        <v/>
      </c>
      <c r="K96" s="95" t="str">
        <f t="shared" si="63"/>
        <v/>
      </c>
      <c r="L96" s="95" t="str">
        <f t="shared" si="63"/>
        <v/>
      </c>
      <c r="M96" s="95" t="str">
        <f t="shared" si="63"/>
        <v/>
      </c>
      <c r="N96" s="95" t="str">
        <f t="shared" si="63"/>
        <v/>
      </c>
      <c r="O96" s="95" t="str">
        <f t="shared" si="63"/>
        <v/>
      </c>
      <c r="P96" s="95" t="str">
        <f t="shared" si="63"/>
        <v/>
      </c>
      <c r="Q96" s="95" t="str">
        <f t="shared" si="63"/>
        <v/>
      </c>
      <c r="R96" s="95" t="str">
        <f t="shared" si="63"/>
        <v/>
      </c>
      <c r="S96" s="95" t="str">
        <f t="shared" si="63"/>
        <v/>
      </c>
      <c r="T96" s="95" t="str">
        <f t="shared" si="63"/>
        <v/>
      </c>
      <c r="U96" s="95" t="str">
        <f t="shared" si="63"/>
        <v/>
      </c>
      <c r="V96" s="95" t="str">
        <f t="shared" si="63"/>
        <v/>
      </c>
      <c r="W96" s="95" t="str">
        <f t="shared" si="63"/>
        <v/>
      </c>
      <c r="X96" s="95" t="str">
        <f t="shared" si="63"/>
        <v/>
      </c>
      <c r="Y96" s="95" t="str">
        <f t="shared" si="63"/>
        <v/>
      </c>
      <c r="Z96" s="95" t="str">
        <f t="shared" si="63"/>
        <v/>
      </c>
      <c r="AA96" s="95" t="str">
        <f t="shared" si="63"/>
        <v/>
      </c>
      <c r="AB96" s="95" t="str">
        <f t="shared" si="63"/>
        <v/>
      </c>
      <c r="AC96" s="95" t="str">
        <f t="shared" si="63"/>
        <v/>
      </c>
      <c r="AD96" s="95" t="str">
        <f t="shared" si="63"/>
        <v/>
      </c>
      <c r="AE96" s="95" t="str">
        <f t="shared" si="63"/>
        <v/>
      </c>
      <c r="AF96" s="95" t="str">
        <f t="shared" si="63"/>
        <v/>
      </c>
      <c r="AG96" s="95" t="str">
        <f t="shared" si="63"/>
        <v/>
      </c>
      <c r="AH96" s="95" t="str">
        <f t="shared" si="63"/>
        <v/>
      </c>
      <c r="AI96" s="95" t="str">
        <f t="shared" si="63"/>
        <v/>
      </c>
      <c r="AJ96" s="95" t="str">
        <f t="shared" si="63"/>
        <v/>
      </c>
      <c r="AK96" s="95" t="str">
        <f t="shared" si="63"/>
        <v/>
      </c>
      <c r="AL96" s="95" t="str">
        <f t="shared" si="63"/>
        <v/>
      </c>
      <c r="AM96" s="95" t="str">
        <f t="shared" si="63"/>
        <v/>
      </c>
      <c r="AN96" s="95" t="str">
        <f t="shared" si="63"/>
        <v/>
      </c>
      <c r="AO96" s="95" t="str">
        <f t="shared" si="63"/>
        <v/>
      </c>
      <c r="AP96" s="95" t="str">
        <f t="shared" si="63"/>
        <v/>
      </c>
      <c r="AQ96" s="95" t="str">
        <f t="shared" si="63"/>
        <v/>
      </c>
      <c r="AR96" s="95" t="str">
        <f t="shared" si="63"/>
        <v/>
      </c>
      <c r="AS96" s="95" t="str">
        <f t="shared" si="63"/>
        <v/>
      </c>
      <c r="AT96" s="95" t="str">
        <f t="shared" si="63"/>
        <v/>
      </c>
      <c r="AU96" s="95" t="str">
        <f t="shared" si="63"/>
        <v/>
      </c>
      <c r="AV96" s="95" t="str">
        <f t="shared" si="63"/>
        <v/>
      </c>
      <c r="AW96" s="95" t="str">
        <f t="shared" si="63"/>
        <v/>
      </c>
      <c r="AX96" s="95" t="str">
        <f t="shared" si="63"/>
        <v/>
      </c>
      <c r="AY96" s="95" t="str">
        <f t="shared" si="63"/>
        <v/>
      </c>
      <c r="AZ96" s="95" t="str">
        <f t="shared" si="63"/>
        <v/>
      </c>
      <c r="BA96" s="95" t="str">
        <f t="shared" si="63"/>
        <v/>
      </c>
      <c r="BB96" s="95" t="str">
        <f t="shared" si="63"/>
        <v/>
      </c>
      <c r="BC96" s="95" t="str">
        <f t="shared" si="63"/>
        <v/>
      </c>
      <c r="BD96" s="95" t="str">
        <f t="shared" si="63"/>
        <v/>
      </c>
      <c r="BE96" s="95" t="str">
        <f t="shared" si="63"/>
        <v/>
      </c>
      <c r="BF96" s="95" t="str">
        <f t="shared" si="63"/>
        <v/>
      </c>
      <c r="BG96" s="95" t="str">
        <f t="shared" si="63"/>
        <v/>
      </c>
      <c r="BH96" s="95" t="str">
        <f t="shared" si="63"/>
        <v/>
      </c>
      <c r="BI96" s="95" t="str">
        <f t="shared" si="63"/>
        <v/>
      </c>
      <c r="BJ96" s="95" t="str">
        <f t="shared" si="63"/>
        <v/>
      </c>
      <c r="BK96" s="95" t="str">
        <f t="shared" si="63"/>
        <v/>
      </c>
      <c r="BL96" s="95" t="str">
        <f t="shared" si="63"/>
        <v/>
      </c>
      <c r="BM96" s="95" t="str">
        <f t="shared" si="63"/>
        <v/>
      </c>
      <c r="BN96" s="95" t="str">
        <f t="shared" si="63"/>
        <v/>
      </c>
      <c r="BO96" s="95" t="str">
        <f t="shared" si="63"/>
        <v/>
      </c>
      <c r="BP96" s="95" t="str">
        <f t="shared" ref="BP96:DZ96" si="64">IF(BP$1="", "", BP30-BO30)</f>
        <v/>
      </c>
      <c r="BQ96" s="95" t="str">
        <f t="shared" si="64"/>
        <v/>
      </c>
      <c r="BR96" s="95" t="str">
        <f t="shared" si="64"/>
        <v/>
      </c>
      <c r="BS96" s="95" t="str">
        <f t="shared" si="64"/>
        <v/>
      </c>
      <c r="BT96" s="95" t="str">
        <f t="shared" si="64"/>
        <v/>
      </c>
      <c r="BU96" s="95" t="str">
        <f t="shared" si="64"/>
        <v/>
      </c>
      <c r="BV96" s="95" t="str">
        <f t="shared" si="64"/>
        <v/>
      </c>
      <c r="BW96" s="95" t="str">
        <f t="shared" si="64"/>
        <v/>
      </c>
      <c r="BX96" s="95" t="str">
        <f t="shared" si="64"/>
        <v/>
      </c>
      <c r="BY96" s="95" t="str">
        <f t="shared" si="64"/>
        <v/>
      </c>
      <c r="BZ96" s="95" t="str">
        <f t="shared" si="64"/>
        <v/>
      </c>
      <c r="CA96" s="95" t="str">
        <f t="shared" si="64"/>
        <v/>
      </c>
      <c r="CB96" s="95" t="str">
        <f t="shared" si="64"/>
        <v/>
      </c>
      <c r="CC96" s="95" t="str">
        <f t="shared" si="64"/>
        <v/>
      </c>
      <c r="CD96" s="95" t="str">
        <f t="shared" si="64"/>
        <v/>
      </c>
      <c r="CE96" s="95" t="str">
        <f t="shared" si="64"/>
        <v/>
      </c>
      <c r="CF96" s="95" t="str">
        <f t="shared" si="64"/>
        <v/>
      </c>
      <c r="CG96" s="95" t="str">
        <f t="shared" si="64"/>
        <v/>
      </c>
      <c r="CH96" s="95" t="str">
        <f t="shared" si="64"/>
        <v/>
      </c>
      <c r="CI96" s="95" t="str">
        <f t="shared" si="64"/>
        <v/>
      </c>
      <c r="CJ96" s="95" t="str">
        <f t="shared" si="64"/>
        <v/>
      </c>
      <c r="CK96" s="95" t="str">
        <f t="shared" si="64"/>
        <v/>
      </c>
      <c r="CL96" s="95" t="str">
        <f t="shared" si="64"/>
        <v/>
      </c>
      <c r="CM96" s="95" t="str">
        <f t="shared" si="64"/>
        <v/>
      </c>
      <c r="CN96" s="95" t="str">
        <f t="shared" si="64"/>
        <v/>
      </c>
      <c r="CO96" s="95" t="str">
        <f t="shared" si="64"/>
        <v/>
      </c>
      <c r="CP96" s="95" t="str">
        <f t="shared" si="64"/>
        <v/>
      </c>
      <c r="CQ96" s="95" t="str">
        <f t="shared" si="64"/>
        <v/>
      </c>
      <c r="CR96" s="95" t="str">
        <f t="shared" si="64"/>
        <v/>
      </c>
      <c r="CS96" s="95" t="str">
        <f t="shared" si="64"/>
        <v/>
      </c>
      <c r="CT96" s="95" t="str">
        <f t="shared" si="64"/>
        <v/>
      </c>
      <c r="CU96" s="95" t="str">
        <f t="shared" si="64"/>
        <v/>
      </c>
      <c r="CV96" s="95" t="str">
        <f t="shared" si="64"/>
        <v/>
      </c>
      <c r="CW96" s="95" t="str">
        <f t="shared" si="64"/>
        <v/>
      </c>
      <c r="CX96" s="95" t="str">
        <f t="shared" si="64"/>
        <v/>
      </c>
      <c r="CY96" s="95" t="str">
        <f t="shared" si="64"/>
        <v/>
      </c>
      <c r="CZ96" s="95" t="str">
        <f t="shared" si="64"/>
        <v/>
      </c>
      <c r="DA96" s="95" t="str">
        <f t="shared" si="64"/>
        <v/>
      </c>
      <c r="DB96" s="95" t="str">
        <f t="shared" si="64"/>
        <v/>
      </c>
      <c r="DC96" s="95" t="str">
        <f t="shared" si="64"/>
        <v/>
      </c>
      <c r="DD96" s="95" t="str">
        <f t="shared" si="64"/>
        <v/>
      </c>
      <c r="DE96" s="95" t="str">
        <f t="shared" si="64"/>
        <v/>
      </c>
      <c r="DF96" s="95" t="str">
        <f t="shared" si="64"/>
        <v/>
      </c>
      <c r="DG96" s="95" t="str">
        <f t="shared" si="64"/>
        <v/>
      </c>
      <c r="DH96" s="95" t="str">
        <f t="shared" si="64"/>
        <v/>
      </c>
      <c r="DI96" s="95" t="str">
        <f t="shared" si="64"/>
        <v/>
      </c>
      <c r="DJ96" s="95" t="str">
        <f t="shared" si="64"/>
        <v/>
      </c>
      <c r="DK96" s="95" t="str">
        <f t="shared" si="64"/>
        <v/>
      </c>
      <c r="DL96" s="95" t="str">
        <f t="shared" si="64"/>
        <v/>
      </c>
      <c r="DM96" s="95" t="str">
        <f t="shared" si="64"/>
        <v/>
      </c>
      <c r="DN96" s="95" t="str">
        <f t="shared" si="64"/>
        <v/>
      </c>
      <c r="DO96" s="95" t="str">
        <f t="shared" si="64"/>
        <v/>
      </c>
      <c r="DP96" s="95" t="str">
        <f t="shared" si="64"/>
        <v/>
      </c>
      <c r="DQ96" s="95" t="str">
        <f t="shared" si="64"/>
        <v/>
      </c>
      <c r="DR96" s="95" t="str">
        <f t="shared" si="64"/>
        <v/>
      </c>
      <c r="DS96" s="95" t="str">
        <f t="shared" si="64"/>
        <v/>
      </c>
      <c r="DT96" s="95" t="str">
        <f t="shared" si="64"/>
        <v/>
      </c>
      <c r="DU96" s="95" t="str">
        <f t="shared" si="64"/>
        <v/>
      </c>
      <c r="DV96" s="95" t="str">
        <f t="shared" si="64"/>
        <v/>
      </c>
      <c r="DW96" s="95" t="str">
        <f t="shared" si="64"/>
        <v/>
      </c>
      <c r="DX96" s="95" t="str">
        <f t="shared" si="64"/>
        <v/>
      </c>
      <c r="DY96" s="95" t="str">
        <f t="shared" si="64"/>
        <v/>
      </c>
      <c r="DZ96" s="95" t="str">
        <f t="shared" si="64"/>
        <v/>
      </c>
    </row>
    <row r="97" spans="1:130" hidden="1" x14ac:dyDescent="0.25">
      <c r="A97" s="95">
        <f t="shared" ref="A97:B97" si="65">A31</f>
        <v>19</v>
      </c>
      <c r="B97" s="95" t="str">
        <f t="shared" si="65"/>
        <v>C/O BANCO FILIPINO</v>
      </c>
      <c r="C97" s="95"/>
      <c r="D97" s="95">
        <f t="shared" ref="D97:BO97" si="66">IF(D$1="", "", D31-C31)</f>
        <v>62</v>
      </c>
      <c r="E97" s="95">
        <f t="shared" si="66"/>
        <v>19</v>
      </c>
      <c r="F97" s="95">
        <f t="shared" si="66"/>
        <v>8</v>
      </c>
      <c r="G97" s="95">
        <f t="shared" si="66"/>
        <v>14</v>
      </c>
      <c r="H97" s="95" t="str">
        <f t="shared" si="66"/>
        <v/>
      </c>
      <c r="I97" s="95" t="str">
        <f t="shared" si="66"/>
        <v/>
      </c>
      <c r="J97" s="95" t="str">
        <f t="shared" si="66"/>
        <v/>
      </c>
      <c r="K97" s="95" t="str">
        <f t="shared" si="66"/>
        <v/>
      </c>
      <c r="L97" s="95" t="str">
        <f t="shared" si="66"/>
        <v/>
      </c>
      <c r="M97" s="95" t="str">
        <f t="shared" si="66"/>
        <v/>
      </c>
      <c r="N97" s="95" t="str">
        <f t="shared" si="66"/>
        <v/>
      </c>
      <c r="O97" s="95" t="str">
        <f t="shared" si="66"/>
        <v/>
      </c>
      <c r="P97" s="95" t="str">
        <f t="shared" si="66"/>
        <v/>
      </c>
      <c r="Q97" s="95" t="str">
        <f t="shared" si="66"/>
        <v/>
      </c>
      <c r="R97" s="95" t="str">
        <f t="shared" si="66"/>
        <v/>
      </c>
      <c r="S97" s="95" t="str">
        <f t="shared" si="66"/>
        <v/>
      </c>
      <c r="T97" s="95" t="str">
        <f t="shared" si="66"/>
        <v/>
      </c>
      <c r="U97" s="95" t="str">
        <f t="shared" si="66"/>
        <v/>
      </c>
      <c r="V97" s="95" t="str">
        <f t="shared" si="66"/>
        <v/>
      </c>
      <c r="W97" s="95" t="str">
        <f t="shared" si="66"/>
        <v/>
      </c>
      <c r="X97" s="95" t="str">
        <f t="shared" si="66"/>
        <v/>
      </c>
      <c r="Y97" s="95" t="str">
        <f t="shared" si="66"/>
        <v/>
      </c>
      <c r="Z97" s="95" t="str">
        <f t="shared" si="66"/>
        <v/>
      </c>
      <c r="AA97" s="95" t="str">
        <f t="shared" si="66"/>
        <v/>
      </c>
      <c r="AB97" s="95" t="str">
        <f t="shared" si="66"/>
        <v/>
      </c>
      <c r="AC97" s="95" t="str">
        <f t="shared" si="66"/>
        <v/>
      </c>
      <c r="AD97" s="95" t="str">
        <f t="shared" si="66"/>
        <v/>
      </c>
      <c r="AE97" s="95" t="str">
        <f t="shared" si="66"/>
        <v/>
      </c>
      <c r="AF97" s="95" t="str">
        <f t="shared" si="66"/>
        <v/>
      </c>
      <c r="AG97" s="95" t="str">
        <f t="shared" si="66"/>
        <v/>
      </c>
      <c r="AH97" s="95" t="str">
        <f t="shared" si="66"/>
        <v/>
      </c>
      <c r="AI97" s="95" t="str">
        <f t="shared" si="66"/>
        <v/>
      </c>
      <c r="AJ97" s="95" t="str">
        <f t="shared" si="66"/>
        <v/>
      </c>
      <c r="AK97" s="95" t="str">
        <f t="shared" si="66"/>
        <v/>
      </c>
      <c r="AL97" s="95" t="str">
        <f t="shared" si="66"/>
        <v/>
      </c>
      <c r="AM97" s="95" t="str">
        <f t="shared" si="66"/>
        <v/>
      </c>
      <c r="AN97" s="95" t="str">
        <f t="shared" si="66"/>
        <v/>
      </c>
      <c r="AO97" s="95" t="str">
        <f t="shared" si="66"/>
        <v/>
      </c>
      <c r="AP97" s="95" t="str">
        <f t="shared" si="66"/>
        <v/>
      </c>
      <c r="AQ97" s="95" t="str">
        <f t="shared" si="66"/>
        <v/>
      </c>
      <c r="AR97" s="95" t="str">
        <f t="shared" si="66"/>
        <v/>
      </c>
      <c r="AS97" s="95" t="str">
        <f t="shared" si="66"/>
        <v/>
      </c>
      <c r="AT97" s="95" t="str">
        <f t="shared" si="66"/>
        <v/>
      </c>
      <c r="AU97" s="95" t="str">
        <f t="shared" si="66"/>
        <v/>
      </c>
      <c r="AV97" s="95" t="str">
        <f t="shared" si="66"/>
        <v/>
      </c>
      <c r="AW97" s="95" t="str">
        <f t="shared" si="66"/>
        <v/>
      </c>
      <c r="AX97" s="95" t="str">
        <f t="shared" si="66"/>
        <v/>
      </c>
      <c r="AY97" s="95" t="str">
        <f t="shared" si="66"/>
        <v/>
      </c>
      <c r="AZ97" s="95" t="str">
        <f t="shared" si="66"/>
        <v/>
      </c>
      <c r="BA97" s="95" t="str">
        <f t="shared" si="66"/>
        <v/>
      </c>
      <c r="BB97" s="95" t="str">
        <f t="shared" si="66"/>
        <v/>
      </c>
      <c r="BC97" s="95" t="str">
        <f t="shared" si="66"/>
        <v/>
      </c>
      <c r="BD97" s="95" t="str">
        <f t="shared" si="66"/>
        <v/>
      </c>
      <c r="BE97" s="95" t="str">
        <f t="shared" si="66"/>
        <v/>
      </c>
      <c r="BF97" s="95" t="str">
        <f t="shared" si="66"/>
        <v/>
      </c>
      <c r="BG97" s="95" t="str">
        <f t="shared" si="66"/>
        <v/>
      </c>
      <c r="BH97" s="95" t="str">
        <f t="shared" si="66"/>
        <v/>
      </c>
      <c r="BI97" s="95" t="str">
        <f t="shared" si="66"/>
        <v/>
      </c>
      <c r="BJ97" s="95" t="str">
        <f t="shared" si="66"/>
        <v/>
      </c>
      <c r="BK97" s="95" t="str">
        <f t="shared" si="66"/>
        <v/>
      </c>
      <c r="BL97" s="95" t="str">
        <f t="shared" si="66"/>
        <v/>
      </c>
      <c r="BM97" s="95" t="str">
        <f t="shared" si="66"/>
        <v/>
      </c>
      <c r="BN97" s="95" t="str">
        <f t="shared" si="66"/>
        <v/>
      </c>
      <c r="BO97" s="95" t="str">
        <f t="shared" si="66"/>
        <v/>
      </c>
      <c r="BP97" s="95" t="str">
        <f t="shared" ref="BP97:DZ97" si="67">IF(BP$1="", "", BP31-BO31)</f>
        <v/>
      </c>
      <c r="BQ97" s="95" t="str">
        <f t="shared" si="67"/>
        <v/>
      </c>
      <c r="BR97" s="95" t="str">
        <f t="shared" si="67"/>
        <v/>
      </c>
      <c r="BS97" s="95" t="str">
        <f t="shared" si="67"/>
        <v/>
      </c>
      <c r="BT97" s="95" t="str">
        <f t="shared" si="67"/>
        <v/>
      </c>
      <c r="BU97" s="95" t="str">
        <f t="shared" si="67"/>
        <v/>
      </c>
      <c r="BV97" s="95" t="str">
        <f t="shared" si="67"/>
        <v/>
      </c>
      <c r="BW97" s="95" t="str">
        <f t="shared" si="67"/>
        <v/>
      </c>
      <c r="BX97" s="95" t="str">
        <f t="shared" si="67"/>
        <v/>
      </c>
      <c r="BY97" s="95" t="str">
        <f t="shared" si="67"/>
        <v/>
      </c>
      <c r="BZ97" s="95" t="str">
        <f t="shared" si="67"/>
        <v/>
      </c>
      <c r="CA97" s="95" t="str">
        <f t="shared" si="67"/>
        <v/>
      </c>
      <c r="CB97" s="95" t="str">
        <f t="shared" si="67"/>
        <v/>
      </c>
      <c r="CC97" s="95" t="str">
        <f t="shared" si="67"/>
        <v/>
      </c>
      <c r="CD97" s="95" t="str">
        <f t="shared" si="67"/>
        <v/>
      </c>
      <c r="CE97" s="95" t="str">
        <f t="shared" si="67"/>
        <v/>
      </c>
      <c r="CF97" s="95" t="str">
        <f t="shared" si="67"/>
        <v/>
      </c>
      <c r="CG97" s="95" t="str">
        <f t="shared" si="67"/>
        <v/>
      </c>
      <c r="CH97" s="95" t="str">
        <f t="shared" si="67"/>
        <v/>
      </c>
      <c r="CI97" s="95" t="str">
        <f t="shared" si="67"/>
        <v/>
      </c>
      <c r="CJ97" s="95" t="str">
        <f t="shared" si="67"/>
        <v/>
      </c>
      <c r="CK97" s="95" t="str">
        <f t="shared" si="67"/>
        <v/>
      </c>
      <c r="CL97" s="95" t="str">
        <f t="shared" si="67"/>
        <v/>
      </c>
      <c r="CM97" s="95" t="str">
        <f t="shared" si="67"/>
        <v/>
      </c>
      <c r="CN97" s="95" t="str">
        <f t="shared" si="67"/>
        <v/>
      </c>
      <c r="CO97" s="95" t="str">
        <f t="shared" si="67"/>
        <v/>
      </c>
      <c r="CP97" s="95" t="str">
        <f t="shared" si="67"/>
        <v/>
      </c>
      <c r="CQ97" s="95" t="str">
        <f t="shared" si="67"/>
        <v/>
      </c>
      <c r="CR97" s="95" t="str">
        <f t="shared" si="67"/>
        <v/>
      </c>
      <c r="CS97" s="95" t="str">
        <f t="shared" si="67"/>
        <v/>
      </c>
      <c r="CT97" s="95" t="str">
        <f t="shared" si="67"/>
        <v/>
      </c>
      <c r="CU97" s="95" t="str">
        <f t="shared" si="67"/>
        <v/>
      </c>
      <c r="CV97" s="95" t="str">
        <f t="shared" si="67"/>
        <v/>
      </c>
      <c r="CW97" s="95" t="str">
        <f t="shared" si="67"/>
        <v/>
      </c>
      <c r="CX97" s="95" t="str">
        <f t="shared" si="67"/>
        <v/>
      </c>
      <c r="CY97" s="95" t="str">
        <f t="shared" si="67"/>
        <v/>
      </c>
      <c r="CZ97" s="95" t="str">
        <f t="shared" si="67"/>
        <v/>
      </c>
      <c r="DA97" s="95" t="str">
        <f t="shared" si="67"/>
        <v/>
      </c>
      <c r="DB97" s="95" t="str">
        <f t="shared" si="67"/>
        <v/>
      </c>
      <c r="DC97" s="95" t="str">
        <f t="shared" si="67"/>
        <v/>
      </c>
      <c r="DD97" s="95" t="str">
        <f t="shared" si="67"/>
        <v/>
      </c>
      <c r="DE97" s="95" t="str">
        <f t="shared" si="67"/>
        <v/>
      </c>
      <c r="DF97" s="95" t="str">
        <f t="shared" si="67"/>
        <v/>
      </c>
      <c r="DG97" s="95" t="str">
        <f t="shared" si="67"/>
        <v/>
      </c>
      <c r="DH97" s="95" t="str">
        <f t="shared" si="67"/>
        <v/>
      </c>
      <c r="DI97" s="95" t="str">
        <f t="shared" si="67"/>
        <v/>
      </c>
      <c r="DJ97" s="95" t="str">
        <f t="shared" si="67"/>
        <v/>
      </c>
      <c r="DK97" s="95" t="str">
        <f t="shared" si="67"/>
        <v/>
      </c>
      <c r="DL97" s="95" t="str">
        <f t="shared" si="67"/>
        <v/>
      </c>
      <c r="DM97" s="95" t="str">
        <f t="shared" si="67"/>
        <v/>
      </c>
      <c r="DN97" s="95" t="str">
        <f t="shared" si="67"/>
        <v/>
      </c>
      <c r="DO97" s="95" t="str">
        <f t="shared" si="67"/>
        <v/>
      </c>
      <c r="DP97" s="95" t="str">
        <f t="shared" si="67"/>
        <v/>
      </c>
      <c r="DQ97" s="95" t="str">
        <f t="shared" si="67"/>
        <v/>
      </c>
      <c r="DR97" s="95" t="str">
        <f t="shared" si="67"/>
        <v/>
      </c>
      <c r="DS97" s="95" t="str">
        <f t="shared" si="67"/>
        <v/>
      </c>
      <c r="DT97" s="95" t="str">
        <f t="shared" si="67"/>
        <v/>
      </c>
      <c r="DU97" s="95" t="str">
        <f t="shared" si="67"/>
        <v/>
      </c>
      <c r="DV97" s="95" t="str">
        <f t="shared" si="67"/>
        <v/>
      </c>
      <c r="DW97" s="95" t="str">
        <f t="shared" si="67"/>
        <v/>
      </c>
      <c r="DX97" s="95" t="str">
        <f t="shared" si="67"/>
        <v/>
      </c>
      <c r="DY97" s="95" t="str">
        <f t="shared" si="67"/>
        <v/>
      </c>
      <c r="DZ97" s="95" t="str">
        <f t="shared" si="67"/>
        <v/>
      </c>
    </row>
    <row r="98" spans="1:130" hidden="1" x14ac:dyDescent="0.25">
      <c r="A98" s="95">
        <f t="shared" ref="A98:B98" si="68">A32</f>
        <v>20</v>
      </c>
      <c r="B98" s="95" t="str">
        <f t="shared" si="68"/>
        <v>ANTHONY MOLANO</v>
      </c>
      <c r="C98" s="95"/>
      <c r="D98" s="95">
        <f t="shared" ref="D98:BO98" si="69">IF(D$1="", "", D32-C32)</f>
        <v>41</v>
      </c>
      <c r="E98" s="95">
        <f t="shared" si="69"/>
        <v>15</v>
      </c>
      <c r="F98" s="95">
        <f t="shared" si="69"/>
        <v>13</v>
      </c>
      <c r="G98" s="95">
        <f t="shared" si="69"/>
        <v>16</v>
      </c>
      <c r="H98" s="95" t="str">
        <f t="shared" si="69"/>
        <v/>
      </c>
      <c r="I98" s="95" t="str">
        <f t="shared" si="69"/>
        <v/>
      </c>
      <c r="J98" s="95" t="str">
        <f t="shared" si="69"/>
        <v/>
      </c>
      <c r="K98" s="95" t="str">
        <f t="shared" si="69"/>
        <v/>
      </c>
      <c r="L98" s="95" t="str">
        <f t="shared" si="69"/>
        <v/>
      </c>
      <c r="M98" s="95" t="str">
        <f t="shared" si="69"/>
        <v/>
      </c>
      <c r="N98" s="95" t="str">
        <f t="shared" si="69"/>
        <v/>
      </c>
      <c r="O98" s="95" t="str">
        <f t="shared" si="69"/>
        <v/>
      </c>
      <c r="P98" s="95" t="str">
        <f t="shared" si="69"/>
        <v/>
      </c>
      <c r="Q98" s="95" t="str">
        <f t="shared" si="69"/>
        <v/>
      </c>
      <c r="R98" s="95" t="str">
        <f t="shared" si="69"/>
        <v/>
      </c>
      <c r="S98" s="95" t="str">
        <f t="shared" si="69"/>
        <v/>
      </c>
      <c r="T98" s="95" t="str">
        <f t="shared" si="69"/>
        <v/>
      </c>
      <c r="U98" s="95" t="str">
        <f t="shared" si="69"/>
        <v/>
      </c>
      <c r="V98" s="95" t="str">
        <f t="shared" si="69"/>
        <v/>
      </c>
      <c r="W98" s="95" t="str">
        <f t="shared" si="69"/>
        <v/>
      </c>
      <c r="X98" s="95" t="str">
        <f t="shared" si="69"/>
        <v/>
      </c>
      <c r="Y98" s="95" t="str">
        <f t="shared" si="69"/>
        <v/>
      </c>
      <c r="Z98" s="95" t="str">
        <f t="shared" si="69"/>
        <v/>
      </c>
      <c r="AA98" s="95" t="str">
        <f t="shared" si="69"/>
        <v/>
      </c>
      <c r="AB98" s="95" t="str">
        <f t="shared" si="69"/>
        <v/>
      </c>
      <c r="AC98" s="95" t="str">
        <f t="shared" si="69"/>
        <v/>
      </c>
      <c r="AD98" s="95" t="str">
        <f t="shared" si="69"/>
        <v/>
      </c>
      <c r="AE98" s="95" t="str">
        <f t="shared" si="69"/>
        <v/>
      </c>
      <c r="AF98" s="95" t="str">
        <f t="shared" si="69"/>
        <v/>
      </c>
      <c r="AG98" s="95" t="str">
        <f t="shared" si="69"/>
        <v/>
      </c>
      <c r="AH98" s="95" t="str">
        <f t="shared" si="69"/>
        <v/>
      </c>
      <c r="AI98" s="95" t="str">
        <f t="shared" si="69"/>
        <v/>
      </c>
      <c r="AJ98" s="95" t="str">
        <f t="shared" si="69"/>
        <v/>
      </c>
      <c r="AK98" s="95" t="str">
        <f t="shared" si="69"/>
        <v/>
      </c>
      <c r="AL98" s="95" t="str">
        <f t="shared" si="69"/>
        <v/>
      </c>
      <c r="AM98" s="95" t="str">
        <f t="shared" si="69"/>
        <v/>
      </c>
      <c r="AN98" s="95" t="str">
        <f t="shared" si="69"/>
        <v/>
      </c>
      <c r="AO98" s="95" t="str">
        <f t="shared" si="69"/>
        <v/>
      </c>
      <c r="AP98" s="95" t="str">
        <f t="shared" si="69"/>
        <v/>
      </c>
      <c r="AQ98" s="95" t="str">
        <f t="shared" si="69"/>
        <v/>
      </c>
      <c r="AR98" s="95" t="str">
        <f t="shared" si="69"/>
        <v/>
      </c>
      <c r="AS98" s="95" t="str">
        <f t="shared" si="69"/>
        <v/>
      </c>
      <c r="AT98" s="95" t="str">
        <f t="shared" si="69"/>
        <v/>
      </c>
      <c r="AU98" s="95" t="str">
        <f t="shared" si="69"/>
        <v/>
      </c>
      <c r="AV98" s="95" t="str">
        <f t="shared" si="69"/>
        <v/>
      </c>
      <c r="AW98" s="95" t="str">
        <f t="shared" si="69"/>
        <v/>
      </c>
      <c r="AX98" s="95" t="str">
        <f t="shared" si="69"/>
        <v/>
      </c>
      <c r="AY98" s="95" t="str">
        <f t="shared" si="69"/>
        <v/>
      </c>
      <c r="AZ98" s="95" t="str">
        <f t="shared" si="69"/>
        <v/>
      </c>
      <c r="BA98" s="95" t="str">
        <f t="shared" si="69"/>
        <v/>
      </c>
      <c r="BB98" s="95" t="str">
        <f t="shared" si="69"/>
        <v/>
      </c>
      <c r="BC98" s="95" t="str">
        <f t="shared" si="69"/>
        <v/>
      </c>
      <c r="BD98" s="95" t="str">
        <f t="shared" si="69"/>
        <v/>
      </c>
      <c r="BE98" s="95" t="str">
        <f t="shared" si="69"/>
        <v/>
      </c>
      <c r="BF98" s="95" t="str">
        <f t="shared" si="69"/>
        <v/>
      </c>
      <c r="BG98" s="95" t="str">
        <f t="shared" si="69"/>
        <v/>
      </c>
      <c r="BH98" s="95" t="str">
        <f t="shared" si="69"/>
        <v/>
      </c>
      <c r="BI98" s="95" t="str">
        <f t="shared" si="69"/>
        <v/>
      </c>
      <c r="BJ98" s="95" t="str">
        <f t="shared" si="69"/>
        <v/>
      </c>
      <c r="BK98" s="95" t="str">
        <f t="shared" si="69"/>
        <v/>
      </c>
      <c r="BL98" s="95" t="str">
        <f t="shared" si="69"/>
        <v/>
      </c>
      <c r="BM98" s="95" t="str">
        <f t="shared" si="69"/>
        <v/>
      </c>
      <c r="BN98" s="95" t="str">
        <f t="shared" si="69"/>
        <v/>
      </c>
      <c r="BO98" s="95" t="str">
        <f t="shared" si="69"/>
        <v/>
      </c>
      <c r="BP98" s="95" t="str">
        <f t="shared" ref="BP98:DZ98" si="70">IF(BP$1="", "", BP32-BO32)</f>
        <v/>
      </c>
      <c r="BQ98" s="95" t="str">
        <f t="shared" si="70"/>
        <v/>
      </c>
      <c r="BR98" s="95" t="str">
        <f t="shared" si="70"/>
        <v/>
      </c>
      <c r="BS98" s="95" t="str">
        <f t="shared" si="70"/>
        <v/>
      </c>
      <c r="BT98" s="95" t="str">
        <f t="shared" si="70"/>
        <v/>
      </c>
      <c r="BU98" s="95" t="str">
        <f t="shared" si="70"/>
        <v/>
      </c>
      <c r="BV98" s="95" t="str">
        <f t="shared" si="70"/>
        <v/>
      </c>
      <c r="BW98" s="95" t="str">
        <f t="shared" si="70"/>
        <v/>
      </c>
      <c r="BX98" s="95" t="str">
        <f t="shared" si="70"/>
        <v/>
      </c>
      <c r="BY98" s="95" t="str">
        <f t="shared" si="70"/>
        <v/>
      </c>
      <c r="BZ98" s="95" t="str">
        <f t="shared" si="70"/>
        <v/>
      </c>
      <c r="CA98" s="95" t="str">
        <f t="shared" si="70"/>
        <v/>
      </c>
      <c r="CB98" s="95" t="str">
        <f t="shared" si="70"/>
        <v/>
      </c>
      <c r="CC98" s="95" t="str">
        <f t="shared" si="70"/>
        <v/>
      </c>
      <c r="CD98" s="95" t="str">
        <f t="shared" si="70"/>
        <v/>
      </c>
      <c r="CE98" s="95" t="str">
        <f t="shared" si="70"/>
        <v/>
      </c>
      <c r="CF98" s="95" t="str">
        <f t="shared" si="70"/>
        <v/>
      </c>
      <c r="CG98" s="95" t="str">
        <f t="shared" si="70"/>
        <v/>
      </c>
      <c r="CH98" s="95" t="str">
        <f t="shared" si="70"/>
        <v/>
      </c>
      <c r="CI98" s="95" t="str">
        <f t="shared" si="70"/>
        <v/>
      </c>
      <c r="CJ98" s="95" t="str">
        <f t="shared" si="70"/>
        <v/>
      </c>
      <c r="CK98" s="95" t="str">
        <f t="shared" si="70"/>
        <v/>
      </c>
      <c r="CL98" s="95" t="str">
        <f t="shared" si="70"/>
        <v/>
      </c>
      <c r="CM98" s="95" t="str">
        <f t="shared" si="70"/>
        <v/>
      </c>
      <c r="CN98" s="95" t="str">
        <f t="shared" si="70"/>
        <v/>
      </c>
      <c r="CO98" s="95" t="str">
        <f t="shared" si="70"/>
        <v/>
      </c>
      <c r="CP98" s="95" t="str">
        <f t="shared" si="70"/>
        <v/>
      </c>
      <c r="CQ98" s="95" t="str">
        <f t="shared" si="70"/>
        <v/>
      </c>
      <c r="CR98" s="95" t="str">
        <f t="shared" si="70"/>
        <v/>
      </c>
      <c r="CS98" s="95" t="str">
        <f t="shared" si="70"/>
        <v/>
      </c>
      <c r="CT98" s="95" t="str">
        <f t="shared" si="70"/>
        <v/>
      </c>
      <c r="CU98" s="95" t="str">
        <f t="shared" si="70"/>
        <v/>
      </c>
      <c r="CV98" s="95" t="str">
        <f t="shared" si="70"/>
        <v/>
      </c>
      <c r="CW98" s="95" t="str">
        <f t="shared" si="70"/>
        <v/>
      </c>
      <c r="CX98" s="95" t="str">
        <f t="shared" si="70"/>
        <v/>
      </c>
      <c r="CY98" s="95" t="str">
        <f t="shared" si="70"/>
        <v/>
      </c>
      <c r="CZ98" s="95" t="str">
        <f t="shared" si="70"/>
        <v/>
      </c>
      <c r="DA98" s="95" t="str">
        <f t="shared" si="70"/>
        <v/>
      </c>
      <c r="DB98" s="95" t="str">
        <f t="shared" si="70"/>
        <v/>
      </c>
      <c r="DC98" s="95" t="str">
        <f t="shared" si="70"/>
        <v/>
      </c>
      <c r="DD98" s="95" t="str">
        <f t="shared" si="70"/>
        <v/>
      </c>
      <c r="DE98" s="95" t="str">
        <f t="shared" si="70"/>
        <v/>
      </c>
      <c r="DF98" s="95" t="str">
        <f t="shared" si="70"/>
        <v/>
      </c>
      <c r="DG98" s="95" t="str">
        <f t="shared" si="70"/>
        <v/>
      </c>
      <c r="DH98" s="95" t="str">
        <f t="shared" si="70"/>
        <v/>
      </c>
      <c r="DI98" s="95" t="str">
        <f t="shared" si="70"/>
        <v/>
      </c>
      <c r="DJ98" s="95" t="str">
        <f t="shared" si="70"/>
        <v/>
      </c>
      <c r="DK98" s="95" t="str">
        <f t="shared" si="70"/>
        <v/>
      </c>
      <c r="DL98" s="95" t="str">
        <f t="shared" si="70"/>
        <v/>
      </c>
      <c r="DM98" s="95" t="str">
        <f t="shared" si="70"/>
        <v/>
      </c>
      <c r="DN98" s="95" t="str">
        <f t="shared" si="70"/>
        <v/>
      </c>
      <c r="DO98" s="95" t="str">
        <f t="shared" si="70"/>
        <v/>
      </c>
      <c r="DP98" s="95" t="str">
        <f t="shared" si="70"/>
        <v/>
      </c>
      <c r="DQ98" s="95" t="str">
        <f t="shared" si="70"/>
        <v/>
      </c>
      <c r="DR98" s="95" t="str">
        <f t="shared" si="70"/>
        <v/>
      </c>
      <c r="DS98" s="95" t="str">
        <f t="shared" si="70"/>
        <v/>
      </c>
      <c r="DT98" s="95" t="str">
        <f t="shared" si="70"/>
        <v/>
      </c>
      <c r="DU98" s="95" t="str">
        <f t="shared" si="70"/>
        <v/>
      </c>
      <c r="DV98" s="95" t="str">
        <f t="shared" si="70"/>
        <v/>
      </c>
      <c r="DW98" s="95" t="str">
        <f t="shared" si="70"/>
        <v/>
      </c>
      <c r="DX98" s="95" t="str">
        <f t="shared" si="70"/>
        <v/>
      </c>
      <c r="DY98" s="95" t="str">
        <f t="shared" si="70"/>
        <v/>
      </c>
      <c r="DZ98" s="95" t="str">
        <f t="shared" si="70"/>
        <v/>
      </c>
    </row>
    <row r="99" spans="1:130" hidden="1" x14ac:dyDescent="0.25">
      <c r="A99" s="95">
        <f t="shared" ref="A99:B99" si="71">A33</f>
        <v>21</v>
      </c>
      <c r="B99" s="95" t="str">
        <f t="shared" si="71"/>
        <v>ANTHONY MOLANO</v>
      </c>
      <c r="C99" s="95"/>
      <c r="D99" s="95">
        <f t="shared" ref="D99:BO99" si="72">IF(D$1="", "", D33-C33)</f>
        <v>0</v>
      </c>
      <c r="E99" s="95">
        <f t="shared" si="72"/>
        <v>9</v>
      </c>
      <c r="F99" s="95">
        <f t="shared" si="72"/>
        <v>10</v>
      </c>
      <c r="G99" s="95">
        <f t="shared" si="72"/>
        <v>11</v>
      </c>
      <c r="H99" s="95" t="str">
        <f t="shared" si="72"/>
        <v/>
      </c>
      <c r="I99" s="95" t="str">
        <f t="shared" si="72"/>
        <v/>
      </c>
      <c r="J99" s="95" t="str">
        <f t="shared" si="72"/>
        <v/>
      </c>
      <c r="K99" s="95" t="str">
        <f t="shared" si="72"/>
        <v/>
      </c>
      <c r="L99" s="95" t="str">
        <f t="shared" si="72"/>
        <v/>
      </c>
      <c r="M99" s="95" t="str">
        <f t="shared" si="72"/>
        <v/>
      </c>
      <c r="N99" s="95" t="str">
        <f t="shared" si="72"/>
        <v/>
      </c>
      <c r="O99" s="95" t="str">
        <f t="shared" si="72"/>
        <v/>
      </c>
      <c r="P99" s="95" t="str">
        <f t="shared" si="72"/>
        <v/>
      </c>
      <c r="Q99" s="95" t="str">
        <f t="shared" si="72"/>
        <v/>
      </c>
      <c r="R99" s="95" t="str">
        <f t="shared" si="72"/>
        <v/>
      </c>
      <c r="S99" s="95" t="str">
        <f t="shared" si="72"/>
        <v/>
      </c>
      <c r="T99" s="95" t="str">
        <f t="shared" si="72"/>
        <v/>
      </c>
      <c r="U99" s="95" t="str">
        <f t="shared" si="72"/>
        <v/>
      </c>
      <c r="V99" s="95" t="str">
        <f t="shared" si="72"/>
        <v/>
      </c>
      <c r="W99" s="95" t="str">
        <f t="shared" si="72"/>
        <v/>
      </c>
      <c r="X99" s="95" t="str">
        <f t="shared" si="72"/>
        <v/>
      </c>
      <c r="Y99" s="95" t="str">
        <f t="shared" si="72"/>
        <v/>
      </c>
      <c r="Z99" s="95" t="str">
        <f t="shared" si="72"/>
        <v/>
      </c>
      <c r="AA99" s="95" t="str">
        <f t="shared" si="72"/>
        <v/>
      </c>
      <c r="AB99" s="95" t="str">
        <f t="shared" si="72"/>
        <v/>
      </c>
      <c r="AC99" s="95" t="str">
        <f t="shared" si="72"/>
        <v/>
      </c>
      <c r="AD99" s="95" t="str">
        <f t="shared" si="72"/>
        <v/>
      </c>
      <c r="AE99" s="95" t="str">
        <f t="shared" si="72"/>
        <v/>
      </c>
      <c r="AF99" s="95" t="str">
        <f t="shared" si="72"/>
        <v/>
      </c>
      <c r="AG99" s="95" t="str">
        <f t="shared" si="72"/>
        <v/>
      </c>
      <c r="AH99" s="95" t="str">
        <f t="shared" si="72"/>
        <v/>
      </c>
      <c r="AI99" s="95" t="str">
        <f t="shared" si="72"/>
        <v/>
      </c>
      <c r="AJ99" s="95" t="str">
        <f t="shared" si="72"/>
        <v/>
      </c>
      <c r="AK99" s="95" t="str">
        <f t="shared" si="72"/>
        <v/>
      </c>
      <c r="AL99" s="95" t="str">
        <f t="shared" si="72"/>
        <v/>
      </c>
      <c r="AM99" s="95" t="str">
        <f t="shared" si="72"/>
        <v/>
      </c>
      <c r="AN99" s="95" t="str">
        <f t="shared" si="72"/>
        <v/>
      </c>
      <c r="AO99" s="95" t="str">
        <f t="shared" si="72"/>
        <v/>
      </c>
      <c r="AP99" s="95" t="str">
        <f t="shared" si="72"/>
        <v/>
      </c>
      <c r="AQ99" s="95" t="str">
        <f t="shared" si="72"/>
        <v/>
      </c>
      <c r="AR99" s="95" t="str">
        <f t="shared" si="72"/>
        <v/>
      </c>
      <c r="AS99" s="95" t="str">
        <f t="shared" si="72"/>
        <v/>
      </c>
      <c r="AT99" s="95" t="str">
        <f t="shared" si="72"/>
        <v/>
      </c>
      <c r="AU99" s="95" t="str">
        <f t="shared" si="72"/>
        <v/>
      </c>
      <c r="AV99" s="95" t="str">
        <f t="shared" si="72"/>
        <v/>
      </c>
      <c r="AW99" s="95" t="str">
        <f t="shared" si="72"/>
        <v/>
      </c>
      <c r="AX99" s="95" t="str">
        <f t="shared" si="72"/>
        <v/>
      </c>
      <c r="AY99" s="95" t="str">
        <f t="shared" si="72"/>
        <v/>
      </c>
      <c r="AZ99" s="95" t="str">
        <f t="shared" si="72"/>
        <v/>
      </c>
      <c r="BA99" s="95" t="str">
        <f t="shared" si="72"/>
        <v/>
      </c>
      <c r="BB99" s="95" t="str">
        <f t="shared" si="72"/>
        <v/>
      </c>
      <c r="BC99" s="95" t="str">
        <f t="shared" si="72"/>
        <v/>
      </c>
      <c r="BD99" s="95" t="str">
        <f t="shared" si="72"/>
        <v/>
      </c>
      <c r="BE99" s="95" t="str">
        <f t="shared" si="72"/>
        <v/>
      </c>
      <c r="BF99" s="95" t="str">
        <f t="shared" si="72"/>
        <v/>
      </c>
      <c r="BG99" s="95" t="str">
        <f t="shared" si="72"/>
        <v/>
      </c>
      <c r="BH99" s="95" t="str">
        <f t="shared" si="72"/>
        <v/>
      </c>
      <c r="BI99" s="95" t="str">
        <f t="shared" si="72"/>
        <v/>
      </c>
      <c r="BJ99" s="95" t="str">
        <f t="shared" si="72"/>
        <v/>
      </c>
      <c r="BK99" s="95" t="str">
        <f t="shared" si="72"/>
        <v/>
      </c>
      <c r="BL99" s="95" t="str">
        <f t="shared" si="72"/>
        <v/>
      </c>
      <c r="BM99" s="95" t="str">
        <f t="shared" si="72"/>
        <v/>
      </c>
      <c r="BN99" s="95" t="str">
        <f t="shared" si="72"/>
        <v/>
      </c>
      <c r="BO99" s="95" t="str">
        <f t="shared" si="72"/>
        <v/>
      </c>
      <c r="BP99" s="95" t="str">
        <f t="shared" ref="BP99:DZ99" si="73">IF(BP$1="", "", BP33-BO33)</f>
        <v/>
      </c>
      <c r="BQ99" s="95" t="str">
        <f t="shared" si="73"/>
        <v/>
      </c>
      <c r="BR99" s="95" t="str">
        <f t="shared" si="73"/>
        <v/>
      </c>
      <c r="BS99" s="95" t="str">
        <f t="shared" si="73"/>
        <v/>
      </c>
      <c r="BT99" s="95" t="str">
        <f t="shared" si="73"/>
        <v/>
      </c>
      <c r="BU99" s="95" t="str">
        <f t="shared" si="73"/>
        <v/>
      </c>
      <c r="BV99" s="95" t="str">
        <f t="shared" si="73"/>
        <v/>
      </c>
      <c r="BW99" s="95" t="str">
        <f t="shared" si="73"/>
        <v/>
      </c>
      <c r="BX99" s="95" t="str">
        <f t="shared" si="73"/>
        <v/>
      </c>
      <c r="BY99" s="95" t="str">
        <f t="shared" si="73"/>
        <v/>
      </c>
      <c r="BZ99" s="95" t="str">
        <f t="shared" si="73"/>
        <v/>
      </c>
      <c r="CA99" s="95" t="str">
        <f t="shared" si="73"/>
        <v/>
      </c>
      <c r="CB99" s="95" t="str">
        <f t="shared" si="73"/>
        <v/>
      </c>
      <c r="CC99" s="95" t="str">
        <f t="shared" si="73"/>
        <v/>
      </c>
      <c r="CD99" s="95" t="str">
        <f t="shared" si="73"/>
        <v/>
      </c>
      <c r="CE99" s="95" t="str">
        <f t="shared" si="73"/>
        <v/>
      </c>
      <c r="CF99" s="95" t="str">
        <f t="shared" si="73"/>
        <v/>
      </c>
      <c r="CG99" s="95" t="str">
        <f t="shared" si="73"/>
        <v/>
      </c>
      <c r="CH99" s="95" t="str">
        <f t="shared" si="73"/>
        <v/>
      </c>
      <c r="CI99" s="95" t="str">
        <f t="shared" si="73"/>
        <v/>
      </c>
      <c r="CJ99" s="95" t="str">
        <f t="shared" si="73"/>
        <v/>
      </c>
      <c r="CK99" s="95" t="str">
        <f t="shared" si="73"/>
        <v/>
      </c>
      <c r="CL99" s="95" t="str">
        <f t="shared" si="73"/>
        <v/>
      </c>
      <c r="CM99" s="95" t="str">
        <f t="shared" si="73"/>
        <v/>
      </c>
      <c r="CN99" s="95" t="str">
        <f t="shared" si="73"/>
        <v/>
      </c>
      <c r="CO99" s="95" t="str">
        <f t="shared" si="73"/>
        <v/>
      </c>
      <c r="CP99" s="95" t="str">
        <f t="shared" si="73"/>
        <v/>
      </c>
      <c r="CQ99" s="95" t="str">
        <f t="shared" si="73"/>
        <v/>
      </c>
      <c r="CR99" s="95" t="str">
        <f t="shared" si="73"/>
        <v/>
      </c>
      <c r="CS99" s="95" t="str">
        <f t="shared" si="73"/>
        <v/>
      </c>
      <c r="CT99" s="95" t="str">
        <f t="shared" si="73"/>
        <v/>
      </c>
      <c r="CU99" s="95" t="str">
        <f t="shared" si="73"/>
        <v/>
      </c>
      <c r="CV99" s="95" t="str">
        <f t="shared" si="73"/>
        <v/>
      </c>
      <c r="CW99" s="95" t="str">
        <f t="shared" si="73"/>
        <v/>
      </c>
      <c r="CX99" s="95" t="str">
        <f t="shared" si="73"/>
        <v/>
      </c>
      <c r="CY99" s="95" t="str">
        <f t="shared" si="73"/>
        <v/>
      </c>
      <c r="CZ99" s="95" t="str">
        <f t="shared" si="73"/>
        <v/>
      </c>
      <c r="DA99" s="95" t="str">
        <f t="shared" si="73"/>
        <v/>
      </c>
      <c r="DB99" s="95" t="str">
        <f t="shared" si="73"/>
        <v/>
      </c>
      <c r="DC99" s="95" t="str">
        <f t="shared" si="73"/>
        <v/>
      </c>
      <c r="DD99" s="95" t="str">
        <f t="shared" si="73"/>
        <v/>
      </c>
      <c r="DE99" s="95" t="str">
        <f t="shared" si="73"/>
        <v/>
      </c>
      <c r="DF99" s="95" t="str">
        <f t="shared" si="73"/>
        <v/>
      </c>
      <c r="DG99" s="95" t="str">
        <f t="shared" si="73"/>
        <v/>
      </c>
      <c r="DH99" s="95" t="str">
        <f t="shared" si="73"/>
        <v/>
      </c>
      <c r="DI99" s="95" t="str">
        <f t="shared" si="73"/>
        <v/>
      </c>
      <c r="DJ99" s="95" t="str">
        <f t="shared" si="73"/>
        <v/>
      </c>
      <c r="DK99" s="95" t="str">
        <f t="shared" si="73"/>
        <v/>
      </c>
      <c r="DL99" s="95" t="str">
        <f t="shared" si="73"/>
        <v/>
      </c>
      <c r="DM99" s="95" t="str">
        <f t="shared" si="73"/>
        <v/>
      </c>
      <c r="DN99" s="95" t="str">
        <f t="shared" si="73"/>
        <v/>
      </c>
      <c r="DO99" s="95" t="str">
        <f t="shared" si="73"/>
        <v/>
      </c>
      <c r="DP99" s="95" t="str">
        <f t="shared" si="73"/>
        <v/>
      </c>
      <c r="DQ99" s="95" t="str">
        <f t="shared" si="73"/>
        <v/>
      </c>
      <c r="DR99" s="95" t="str">
        <f t="shared" si="73"/>
        <v/>
      </c>
      <c r="DS99" s="95" t="str">
        <f t="shared" si="73"/>
        <v/>
      </c>
      <c r="DT99" s="95" t="str">
        <f t="shared" si="73"/>
        <v/>
      </c>
      <c r="DU99" s="95" t="str">
        <f t="shared" si="73"/>
        <v/>
      </c>
      <c r="DV99" s="95" t="str">
        <f t="shared" si="73"/>
        <v/>
      </c>
      <c r="DW99" s="95" t="str">
        <f t="shared" si="73"/>
        <v/>
      </c>
      <c r="DX99" s="95" t="str">
        <f t="shared" si="73"/>
        <v/>
      </c>
      <c r="DY99" s="95" t="str">
        <f t="shared" si="73"/>
        <v/>
      </c>
      <c r="DZ99" s="95" t="str">
        <f t="shared" si="73"/>
        <v/>
      </c>
    </row>
    <row r="100" spans="1:130" hidden="1" x14ac:dyDescent="0.25">
      <c r="A100" s="95">
        <f t="shared" ref="A100:B100" si="74">A34</f>
        <v>22</v>
      </c>
      <c r="B100" s="95" t="str">
        <f t="shared" si="74"/>
        <v>ERICK CARIAGA</v>
      </c>
      <c r="C100" s="95"/>
      <c r="D100" s="95">
        <f t="shared" ref="D100:BO100" si="75">IF(D$1="", "", D34-C34)</f>
        <v>22</v>
      </c>
      <c r="E100" s="95">
        <f t="shared" si="75"/>
        <v>12</v>
      </c>
      <c r="F100" s="95">
        <f t="shared" si="75"/>
        <v>6</v>
      </c>
      <c r="G100" s="95">
        <f t="shared" si="75"/>
        <v>6</v>
      </c>
      <c r="H100" s="95" t="str">
        <f t="shared" si="75"/>
        <v/>
      </c>
      <c r="I100" s="95" t="str">
        <f t="shared" si="75"/>
        <v/>
      </c>
      <c r="J100" s="95" t="str">
        <f t="shared" si="75"/>
        <v/>
      </c>
      <c r="K100" s="95" t="str">
        <f t="shared" si="75"/>
        <v/>
      </c>
      <c r="L100" s="95" t="str">
        <f t="shared" si="75"/>
        <v/>
      </c>
      <c r="M100" s="95" t="str">
        <f t="shared" si="75"/>
        <v/>
      </c>
      <c r="N100" s="95" t="str">
        <f t="shared" si="75"/>
        <v/>
      </c>
      <c r="O100" s="95" t="str">
        <f t="shared" si="75"/>
        <v/>
      </c>
      <c r="P100" s="95" t="str">
        <f t="shared" si="75"/>
        <v/>
      </c>
      <c r="Q100" s="95" t="str">
        <f t="shared" si="75"/>
        <v/>
      </c>
      <c r="R100" s="95" t="str">
        <f t="shared" si="75"/>
        <v/>
      </c>
      <c r="S100" s="95" t="str">
        <f t="shared" si="75"/>
        <v/>
      </c>
      <c r="T100" s="95" t="str">
        <f t="shared" si="75"/>
        <v/>
      </c>
      <c r="U100" s="95" t="str">
        <f t="shared" si="75"/>
        <v/>
      </c>
      <c r="V100" s="95" t="str">
        <f t="shared" si="75"/>
        <v/>
      </c>
      <c r="W100" s="95" t="str">
        <f t="shared" si="75"/>
        <v/>
      </c>
      <c r="X100" s="95" t="str">
        <f t="shared" si="75"/>
        <v/>
      </c>
      <c r="Y100" s="95" t="str">
        <f t="shared" si="75"/>
        <v/>
      </c>
      <c r="Z100" s="95" t="str">
        <f t="shared" si="75"/>
        <v/>
      </c>
      <c r="AA100" s="95" t="str">
        <f t="shared" si="75"/>
        <v/>
      </c>
      <c r="AB100" s="95" t="str">
        <f t="shared" si="75"/>
        <v/>
      </c>
      <c r="AC100" s="95" t="str">
        <f t="shared" si="75"/>
        <v/>
      </c>
      <c r="AD100" s="95" t="str">
        <f t="shared" si="75"/>
        <v/>
      </c>
      <c r="AE100" s="95" t="str">
        <f t="shared" si="75"/>
        <v/>
      </c>
      <c r="AF100" s="95" t="str">
        <f t="shared" si="75"/>
        <v/>
      </c>
      <c r="AG100" s="95" t="str">
        <f t="shared" si="75"/>
        <v/>
      </c>
      <c r="AH100" s="95" t="str">
        <f t="shared" si="75"/>
        <v/>
      </c>
      <c r="AI100" s="95" t="str">
        <f t="shared" si="75"/>
        <v/>
      </c>
      <c r="AJ100" s="95" t="str">
        <f t="shared" si="75"/>
        <v/>
      </c>
      <c r="AK100" s="95" t="str">
        <f t="shared" si="75"/>
        <v/>
      </c>
      <c r="AL100" s="95" t="str">
        <f t="shared" si="75"/>
        <v/>
      </c>
      <c r="AM100" s="95" t="str">
        <f t="shared" si="75"/>
        <v/>
      </c>
      <c r="AN100" s="95" t="str">
        <f t="shared" si="75"/>
        <v/>
      </c>
      <c r="AO100" s="95" t="str">
        <f t="shared" si="75"/>
        <v/>
      </c>
      <c r="AP100" s="95" t="str">
        <f t="shared" si="75"/>
        <v/>
      </c>
      <c r="AQ100" s="95" t="str">
        <f t="shared" si="75"/>
        <v/>
      </c>
      <c r="AR100" s="95" t="str">
        <f t="shared" si="75"/>
        <v/>
      </c>
      <c r="AS100" s="95" t="str">
        <f t="shared" si="75"/>
        <v/>
      </c>
      <c r="AT100" s="95" t="str">
        <f t="shared" si="75"/>
        <v/>
      </c>
      <c r="AU100" s="95" t="str">
        <f t="shared" si="75"/>
        <v/>
      </c>
      <c r="AV100" s="95" t="str">
        <f t="shared" si="75"/>
        <v/>
      </c>
      <c r="AW100" s="95" t="str">
        <f t="shared" si="75"/>
        <v/>
      </c>
      <c r="AX100" s="95" t="str">
        <f t="shared" si="75"/>
        <v/>
      </c>
      <c r="AY100" s="95" t="str">
        <f t="shared" si="75"/>
        <v/>
      </c>
      <c r="AZ100" s="95" t="str">
        <f t="shared" si="75"/>
        <v/>
      </c>
      <c r="BA100" s="95" t="str">
        <f t="shared" si="75"/>
        <v/>
      </c>
      <c r="BB100" s="95" t="str">
        <f t="shared" si="75"/>
        <v/>
      </c>
      <c r="BC100" s="95" t="str">
        <f t="shared" si="75"/>
        <v/>
      </c>
      <c r="BD100" s="95" t="str">
        <f t="shared" si="75"/>
        <v/>
      </c>
      <c r="BE100" s="95" t="str">
        <f t="shared" si="75"/>
        <v/>
      </c>
      <c r="BF100" s="95" t="str">
        <f t="shared" si="75"/>
        <v/>
      </c>
      <c r="BG100" s="95" t="str">
        <f t="shared" si="75"/>
        <v/>
      </c>
      <c r="BH100" s="95" t="str">
        <f t="shared" si="75"/>
        <v/>
      </c>
      <c r="BI100" s="95" t="str">
        <f t="shared" si="75"/>
        <v/>
      </c>
      <c r="BJ100" s="95" t="str">
        <f t="shared" si="75"/>
        <v/>
      </c>
      <c r="BK100" s="95" t="str">
        <f t="shared" si="75"/>
        <v/>
      </c>
      <c r="BL100" s="95" t="str">
        <f t="shared" si="75"/>
        <v/>
      </c>
      <c r="BM100" s="95" t="str">
        <f t="shared" si="75"/>
        <v/>
      </c>
      <c r="BN100" s="95" t="str">
        <f t="shared" si="75"/>
        <v/>
      </c>
      <c r="BO100" s="95" t="str">
        <f t="shared" si="75"/>
        <v/>
      </c>
      <c r="BP100" s="95" t="str">
        <f t="shared" ref="BP100:DZ100" si="76">IF(BP$1="", "", BP34-BO34)</f>
        <v/>
      </c>
      <c r="BQ100" s="95" t="str">
        <f t="shared" si="76"/>
        <v/>
      </c>
      <c r="BR100" s="95" t="str">
        <f t="shared" si="76"/>
        <v/>
      </c>
      <c r="BS100" s="95" t="str">
        <f t="shared" si="76"/>
        <v/>
      </c>
      <c r="BT100" s="95" t="str">
        <f t="shared" si="76"/>
        <v/>
      </c>
      <c r="BU100" s="95" t="str">
        <f t="shared" si="76"/>
        <v/>
      </c>
      <c r="BV100" s="95" t="str">
        <f t="shared" si="76"/>
        <v/>
      </c>
      <c r="BW100" s="95" t="str">
        <f t="shared" si="76"/>
        <v/>
      </c>
      <c r="BX100" s="95" t="str">
        <f t="shared" si="76"/>
        <v/>
      </c>
      <c r="BY100" s="95" t="str">
        <f t="shared" si="76"/>
        <v/>
      </c>
      <c r="BZ100" s="95" t="str">
        <f t="shared" si="76"/>
        <v/>
      </c>
      <c r="CA100" s="95" t="str">
        <f t="shared" si="76"/>
        <v/>
      </c>
      <c r="CB100" s="95" t="str">
        <f t="shared" si="76"/>
        <v/>
      </c>
      <c r="CC100" s="95" t="str">
        <f t="shared" si="76"/>
        <v/>
      </c>
      <c r="CD100" s="95" t="str">
        <f t="shared" si="76"/>
        <v/>
      </c>
      <c r="CE100" s="95" t="str">
        <f t="shared" si="76"/>
        <v/>
      </c>
      <c r="CF100" s="95" t="str">
        <f t="shared" si="76"/>
        <v/>
      </c>
      <c r="CG100" s="95" t="str">
        <f t="shared" si="76"/>
        <v/>
      </c>
      <c r="CH100" s="95" t="str">
        <f t="shared" si="76"/>
        <v/>
      </c>
      <c r="CI100" s="95" t="str">
        <f t="shared" si="76"/>
        <v/>
      </c>
      <c r="CJ100" s="95" t="str">
        <f t="shared" si="76"/>
        <v/>
      </c>
      <c r="CK100" s="95" t="str">
        <f t="shared" si="76"/>
        <v/>
      </c>
      <c r="CL100" s="95" t="str">
        <f t="shared" si="76"/>
        <v/>
      </c>
      <c r="CM100" s="95" t="str">
        <f t="shared" si="76"/>
        <v/>
      </c>
      <c r="CN100" s="95" t="str">
        <f t="shared" si="76"/>
        <v/>
      </c>
      <c r="CO100" s="95" t="str">
        <f t="shared" si="76"/>
        <v/>
      </c>
      <c r="CP100" s="95" t="str">
        <f t="shared" si="76"/>
        <v/>
      </c>
      <c r="CQ100" s="95" t="str">
        <f t="shared" si="76"/>
        <v/>
      </c>
      <c r="CR100" s="95" t="str">
        <f t="shared" si="76"/>
        <v/>
      </c>
      <c r="CS100" s="95" t="str">
        <f t="shared" si="76"/>
        <v/>
      </c>
      <c r="CT100" s="95" t="str">
        <f t="shared" si="76"/>
        <v/>
      </c>
      <c r="CU100" s="95" t="str">
        <f t="shared" si="76"/>
        <v/>
      </c>
      <c r="CV100" s="95" t="str">
        <f t="shared" si="76"/>
        <v/>
      </c>
      <c r="CW100" s="95" t="str">
        <f t="shared" si="76"/>
        <v/>
      </c>
      <c r="CX100" s="95" t="str">
        <f t="shared" si="76"/>
        <v/>
      </c>
      <c r="CY100" s="95" t="str">
        <f t="shared" si="76"/>
        <v/>
      </c>
      <c r="CZ100" s="95" t="str">
        <f t="shared" si="76"/>
        <v/>
      </c>
      <c r="DA100" s="95" t="str">
        <f t="shared" si="76"/>
        <v/>
      </c>
      <c r="DB100" s="95" t="str">
        <f t="shared" si="76"/>
        <v/>
      </c>
      <c r="DC100" s="95" t="str">
        <f t="shared" si="76"/>
        <v/>
      </c>
      <c r="DD100" s="95" t="str">
        <f t="shared" si="76"/>
        <v/>
      </c>
      <c r="DE100" s="95" t="str">
        <f t="shared" si="76"/>
        <v/>
      </c>
      <c r="DF100" s="95" t="str">
        <f t="shared" si="76"/>
        <v/>
      </c>
      <c r="DG100" s="95" t="str">
        <f t="shared" si="76"/>
        <v/>
      </c>
      <c r="DH100" s="95" t="str">
        <f t="shared" si="76"/>
        <v/>
      </c>
      <c r="DI100" s="95" t="str">
        <f t="shared" si="76"/>
        <v/>
      </c>
      <c r="DJ100" s="95" t="str">
        <f t="shared" si="76"/>
        <v/>
      </c>
      <c r="DK100" s="95" t="str">
        <f t="shared" si="76"/>
        <v/>
      </c>
      <c r="DL100" s="95" t="str">
        <f t="shared" si="76"/>
        <v/>
      </c>
      <c r="DM100" s="95" t="str">
        <f t="shared" si="76"/>
        <v/>
      </c>
      <c r="DN100" s="95" t="str">
        <f t="shared" si="76"/>
        <v/>
      </c>
      <c r="DO100" s="95" t="str">
        <f t="shared" si="76"/>
        <v/>
      </c>
      <c r="DP100" s="95" t="str">
        <f t="shared" si="76"/>
        <v/>
      </c>
      <c r="DQ100" s="95" t="str">
        <f t="shared" si="76"/>
        <v/>
      </c>
      <c r="DR100" s="95" t="str">
        <f t="shared" si="76"/>
        <v/>
      </c>
      <c r="DS100" s="95" t="str">
        <f t="shared" si="76"/>
        <v/>
      </c>
      <c r="DT100" s="95" t="str">
        <f t="shared" si="76"/>
        <v/>
      </c>
      <c r="DU100" s="95" t="str">
        <f t="shared" si="76"/>
        <v/>
      </c>
      <c r="DV100" s="95" t="str">
        <f t="shared" si="76"/>
        <v/>
      </c>
      <c r="DW100" s="95" t="str">
        <f t="shared" si="76"/>
        <v/>
      </c>
      <c r="DX100" s="95" t="str">
        <f t="shared" si="76"/>
        <v/>
      </c>
      <c r="DY100" s="95" t="str">
        <f t="shared" si="76"/>
        <v/>
      </c>
      <c r="DZ100" s="95" t="str">
        <f t="shared" si="76"/>
        <v/>
      </c>
    </row>
    <row r="101" spans="1:130" hidden="1" x14ac:dyDescent="0.25">
      <c r="A101" s="95">
        <f t="shared" ref="A101:B101" si="77">A35</f>
        <v>23</v>
      </c>
      <c r="B101" s="95" t="str">
        <f t="shared" si="77"/>
        <v>SALVADOR SORDO</v>
      </c>
      <c r="C101" s="95"/>
      <c r="D101" s="95">
        <f t="shared" ref="D101:BO101" si="78">IF(D$1="", "", D35-C35)</f>
        <v>0</v>
      </c>
      <c r="E101" s="95">
        <f t="shared" si="78"/>
        <v>14</v>
      </c>
      <c r="F101" s="95">
        <f t="shared" si="78"/>
        <v>12</v>
      </c>
      <c r="G101" s="95">
        <f t="shared" si="78"/>
        <v>6</v>
      </c>
      <c r="H101" s="95" t="str">
        <f t="shared" si="78"/>
        <v/>
      </c>
      <c r="I101" s="95" t="str">
        <f t="shared" si="78"/>
        <v/>
      </c>
      <c r="J101" s="95" t="str">
        <f t="shared" si="78"/>
        <v/>
      </c>
      <c r="K101" s="95" t="str">
        <f t="shared" si="78"/>
        <v/>
      </c>
      <c r="L101" s="95" t="str">
        <f t="shared" si="78"/>
        <v/>
      </c>
      <c r="M101" s="95" t="str">
        <f t="shared" si="78"/>
        <v/>
      </c>
      <c r="N101" s="95" t="str">
        <f t="shared" si="78"/>
        <v/>
      </c>
      <c r="O101" s="95" t="str">
        <f t="shared" si="78"/>
        <v/>
      </c>
      <c r="P101" s="95" t="str">
        <f t="shared" si="78"/>
        <v/>
      </c>
      <c r="Q101" s="95" t="str">
        <f t="shared" si="78"/>
        <v/>
      </c>
      <c r="R101" s="95" t="str">
        <f t="shared" si="78"/>
        <v/>
      </c>
      <c r="S101" s="95" t="str">
        <f t="shared" si="78"/>
        <v/>
      </c>
      <c r="T101" s="95" t="str">
        <f t="shared" si="78"/>
        <v/>
      </c>
      <c r="U101" s="95" t="str">
        <f t="shared" si="78"/>
        <v/>
      </c>
      <c r="V101" s="95" t="str">
        <f t="shared" si="78"/>
        <v/>
      </c>
      <c r="W101" s="95" t="str">
        <f t="shared" si="78"/>
        <v/>
      </c>
      <c r="X101" s="95" t="str">
        <f t="shared" si="78"/>
        <v/>
      </c>
      <c r="Y101" s="95" t="str">
        <f t="shared" si="78"/>
        <v/>
      </c>
      <c r="Z101" s="95" t="str">
        <f t="shared" si="78"/>
        <v/>
      </c>
      <c r="AA101" s="95" t="str">
        <f t="shared" si="78"/>
        <v/>
      </c>
      <c r="AB101" s="95" t="str">
        <f t="shared" si="78"/>
        <v/>
      </c>
      <c r="AC101" s="95" t="str">
        <f t="shared" si="78"/>
        <v/>
      </c>
      <c r="AD101" s="95" t="str">
        <f t="shared" si="78"/>
        <v/>
      </c>
      <c r="AE101" s="95" t="str">
        <f t="shared" si="78"/>
        <v/>
      </c>
      <c r="AF101" s="95" t="str">
        <f t="shared" si="78"/>
        <v/>
      </c>
      <c r="AG101" s="95" t="str">
        <f t="shared" si="78"/>
        <v/>
      </c>
      <c r="AH101" s="95" t="str">
        <f t="shared" si="78"/>
        <v/>
      </c>
      <c r="AI101" s="95" t="str">
        <f t="shared" si="78"/>
        <v/>
      </c>
      <c r="AJ101" s="95" t="str">
        <f t="shared" si="78"/>
        <v/>
      </c>
      <c r="AK101" s="95" t="str">
        <f t="shared" si="78"/>
        <v/>
      </c>
      <c r="AL101" s="95" t="str">
        <f t="shared" si="78"/>
        <v/>
      </c>
      <c r="AM101" s="95" t="str">
        <f t="shared" si="78"/>
        <v/>
      </c>
      <c r="AN101" s="95" t="str">
        <f t="shared" si="78"/>
        <v/>
      </c>
      <c r="AO101" s="95" t="str">
        <f t="shared" si="78"/>
        <v/>
      </c>
      <c r="AP101" s="95" t="str">
        <f t="shared" si="78"/>
        <v/>
      </c>
      <c r="AQ101" s="95" t="str">
        <f t="shared" si="78"/>
        <v/>
      </c>
      <c r="AR101" s="95" t="str">
        <f t="shared" si="78"/>
        <v/>
      </c>
      <c r="AS101" s="95" t="str">
        <f t="shared" si="78"/>
        <v/>
      </c>
      <c r="AT101" s="95" t="str">
        <f t="shared" si="78"/>
        <v/>
      </c>
      <c r="AU101" s="95" t="str">
        <f t="shared" si="78"/>
        <v/>
      </c>
      <c r="AV101" s="95" t="str">
        <f t="shared" si="78"/>
        <v/>
      </c>
      <c r="AW101" s="95" t="str">
        <f t="shared" si="78"/>
        <v/>
      </c>
      <c r="AX101" s="95" t="str">
        <f t="shared" si="78"/>
        <v/>
      </c>
      <c r="AY101" s="95" t="str">
        <f t="shared" si="78"/>
        <v/>
      </c>
      <c r="AZ101" s="95" t="str">
        <f t="shared" si="78"/>
        <v/>
      </c>
      <c r="BA101" s="95" t="str">
        <f t="shared" si="78"/>
        <v/>
      </c>
      <c r="BB101" s="95" t="str">
        <f t="shared" si="78"/>
        <v/>
      </c>
      <c r="BC101" s="95" t="str">
        <f t="shared" si="78"/>
        <v/>
      </c>
      <c r="BD101" s="95" t="str">
        <f t="shared" si="78"/>
        <v/>
      </c>
      <c r="BE101" s="95" t="str">
        <f t="shared" si="78"/>
        <v/>
      </c>
      <c r="BF101" s="95" t="str">
        <f t="shared" si="78"/>
        <v/>
      </c>
      <c r="BG101" s="95" t="str">
        <f t="shared" si="78"/>
        <v/>
      </c>
      <c r="BH101" s="95" t="str">
        <f t="shared" si="78"/>
        <v/>
      </c>
      <c r="BI101" s="95" t="str">
        <f t="shared" si="78"/>
        <v/>
      </c>
      <c r="BJ101" s="95" t="str">
        <f t="shared" si="78"/>
        <v/>
      </c>
      <c r="BK101" s="95" t="str">
        <f t="shared" si="78"/>
        <v/>
      </c>
      <c r="BL101" s="95" t="str">
        <f t="shared" si="78"/>
        <v/>
      </c>
      <c r="BM101" s="95" t="str">
        <f t="shared" si="78"/>
        <v/>
      </c>
      <c r="BN101" s="95" t="str">
        <f t="shared" si="78"/>
        <v/>
      </c>
      <c r="BO101" s="95" t="str">
        <f t="shared" si="78"/>
        <v/>
      </c>
      <c r="BP101" s="95" t="str">
        <f t="shared" ref="BP101:DZ101" si="79">IF(BP$1="", "", BP35-BO35)</f>
        <v/>
      </c>
      <c r="BQ101" s="95" t="str">
        <f t="shared" si="79"/>
        <v/>
      </c>
      <c r="BR101" s="95" t="str">
        <f t="shared" si="79"/>
        <v/>
      </c>
      <c r="BS101" s="95" t="str">
        <f t="shared" si="79"/>
        <v/>
      </c>
      <c r="BT101" s="95" t="str">
        <f t="shared" si="79"/>
        <v/>
      </c>
      <c r="BU101" s="95" t="str">
        <f t="shared" si="79"/>
        <v/>
      </c>
      <c r="BV101" s="95" t="str">
        <f t="shared" si="79"/>
        <v/>
      </c>
      <c r="BW101" s="95" t="str">
        <f t="shared" si="79"/>
        <v/>
      </c>
      <c r="BX101" s="95" t="str">
        <f t="shared" si="79"/>
        <v/>
      </c>
      <c r="BY101" s="95" t="str">
        <f t="shared" si="79"/>
        <v/>
      </c>
      <c r="BZ101" s="95" t="str">
        <f t="shared" si="79"/>
        <v/>
      </c>
      <c r="CA101" s="95" t="str">
        <f t="shared" si="79"/>
        <v/>
      </c>
      <c r="CB101" s="95" t="str">
        <f t="shared" si="79"/>
        <v/>
      </c>
      <c r="CC101" s="95" t="str">
        <f t="shared" si="79"/>
        <v/>
      </c>
      <c r="CD101" s="95" t="str">
        <f t="shared" si="79"/>
        <v/>
      </c>
      <c r="CE101" s="95" t="str">
        <f t="shared" si="79"/>
        <v/>
      </c>
      <c r="CF101" s="95" t="str">
        <f t="shared" si="79"/>
        <v/>
      </c>
      <c r="CG101" s="95" t="str">
        <f t="shared" si="79"/>
        <v/>
      </c>
      <c r="CH101" s="95" t="str">
        <f t="shared" si="79"/>
        <v/>
      </c>
      <c r="CI101" s="95" t="str">
        <f t="shared" si="79"/>
        <v/>
      </c>
      <c r="CJ101" s="95" t="str">
        <f t="shared" si="79"/>
        <v/>
      </c>
      <c r="CK101" s="95" t="str">
        <f t="shared" si="79"/>
        <v/>
      </c>
      <c r="CL101" s="95" t="str">
        <f t="shared" si="79"/>
        <v/>
      </c>
      <c r="CM101" s="95" t="str">
        <f t="shared" si="79"/>
        <v/>
      </c>
      <c r="CN101" s="95" t="str">
        <f t="shared" si="79"/>
        <v/>
      </c>
      <c r="CO101" s="95" t="str">
        <f t="shared" si="79"/>
        <v/>
      </c>
      <c r="CP101" s="95" t="str">
        <f t="shared" si="79"/>
        <v/>
      </c>
      <c r="CQ101" s="95" t="str">
        <f t="shared" si="79"/>
        <v/>
      </c>
      <c r="CR101" s="95" t="str">
        <f t="shared" si="79"/>
        <v/>
      </c>
      <c r="CS101" s="95" t="str">
        <f t="shared" si="79"/>
        <v/>
      </c>
      <c r="CT101" s="95" t="str">
        <f t="shared" si="79"/>
        <v/>
      </c>
      <c r="CU101" s="95" t="str">
        <f t="shared" si="79"/>
        <v/>
      </c>
      <c r="CV101" s="95" t="str">
        <f t="shared" si="79"/>
        <v/>
      </c>
      <c r="CW101" s="95" t="str">
        <f t="shared" si="79"/>
        <v/>
      </c>
      <c r="CX101" s="95" t="str">
        <f t="shared" si="79"/>
        <v/>
      </c>
      <c r="CY101" s="95" t="str">
        <f t="shared" si="79"/>
        <v/>
      </c>
      <c r="CZ101" s="95" t="str">
        <f t="shared" si="79"/>
        <v/>
      </c>
      <c r="DA101" s="95" t="str">
        <f t="shared" si="79"/>
        <v/>
      </c>
      <c r="DB101" s="95" t="str">
        <f t="shared" si="79"/>
        <v/>
      </c>
      <c r="DC101" s="95" t="str">
        <f t="shared" si="79"/>
        <v/>
      </c>
      <c r="DD101" s="95" t="str">
        <f t="shared" si="79"/>
        <v/>
      </c>
      <c r="DE101" s="95" t="str">
        <f t="shared" si="79"/>
        <v/>
      </c>
      <c r="DF101" s="95" t="str">
        <f t="shared" si="79"/>
        <v/>
      </c>
      <c r="DG101" s="95" t="str">
        <f t="shared" si="79"/>
        <v/>
      </c>
      <c r="DH101" s="95" t="str">
        <f t="shared" si="79"/>
        <v/>
      </c>
      <c r="DI101" s="95" t="str">
        <f t="shared" si="79"/>
        <v/>
      </c>
      <c r="DJ101" s="95" t="str">
        <f t="shared" si="79"/>
        <v/>
      </c>
      <c r="DK101" s="95" t="str">
        <f t="shared" si="79"/>
        <v/>
      </c>
      <c r="DL101" s="95" t="str">
        <f t="shared" si="79"/>
        <v/>
      </c>
      <c r="DM101" s="95" t="str">
        <f t="shared" si="79"/>
        <v/>
      </c>
      <c r="DN101" s="95" t="str">
        <f t="shared" si="79"/>
        <v/>
      </c>
      <c r="DO101" s="95" t="str">
        <f t="shared" si="79"/>
        <v/>
      </c>
      <c r="DP101" s="95" t="str">
        <f t="shared" si="79"/>
        <v/>
      </c>
      <c r="DQ101" s="95" t="str">
        <f t="shared" si="79"/>
        <v/>
      </c>
      <c r="DR101" s="95" t="str">
        <f t="shared" si="79"/>
        <v/>
      </c>
      <c r="DS101" s="95" t="str">
        <f t="shared" si="79"/>
        <v/>
      </c>
      <c r="DT101" s="95" t="str">
        <f t="shared" si="79"/>
        <v/>
      </c>
      <c r="DU101" s="95" t="str">
        <f t="shared" si="79"/>
        <v/>
      </c>
      <c r="DV101" s="95" t="str">
        <f t="shared" si="79"/>
        <v/>
      </c>
      <c r="DW101" s="95" t="str">
        <f t="shared" si="79"/>
        <v/>
      </c>
      <c r="DX101" s="95" t="str">
        <f t="shared" si="79"/>
        <v/>
      </c>
      <c r="DY101" s="95" t="str">
        <f t="shared" si="79"/>
        <v/>
      </c>
      <c r="DZ101" s="95" t="str">
        <f t="shared" si="79"/>
        <v/>
      </c>
    </row>
    <row r="102" spans="1:130" hidden="1" x14ac:dyDescent="0.25">
      <c r="A102" s="95">
        <f t="shared" ref="A102:B102" si="80">A36</f>
        <v>24</v>
      </c>
      <c r="B102" s="95" t="str">
        <f t="shared" si="80"/>
        <v>C/O ROGER DE MESA</v>
      </c>
      <c r="C102" s="95"/>
      <c r="D102" s="95">
        <f t="shared" ref="D102:BO102" si="81">IF(D$1="", "", D36-C36)</f>
        <v>0.5</v>
      </c>
      <c r="E102" s="95">
        <f t="shared" si="81"/>
        <v>20</v>
      </c>
      <c r="F102" s="95">
        <f t="shared" si="81"/>
        <v>11</v>
      </c>
      <c r="G102" s="95">
        <f t="shared" si="81"/>
        <v>8</v>
      </c>
      <c r="H102" s="95" t="str">
        <f t="shared" si="81"/>
        <v/>
      </c>
      <c r="I102" s="95" t="str">
        <f t="shared" si="81"/>
        <v/>
      </c>
      <c r="J102" s="95" t="str">
        <f t="shared" si="81"/>
        <v/>
      </c>
      <c r="K102" s="95" t="str">
        <f t="shared" si="81"/>
        <v/>
      </c>
      <c r="L102" s="95" t="str">
        <f t="shared" si="81"/>
        <v/>
      </c>
      <c r="M102" s="95" t="str">
        <f t="shared" si="81"/>
        <v/>
      </c>
      <c r="N102" s="95" t="str">
        <f t="shared" si="81"/>
        <v/>
      </c>
      <c r="O102" s="95" t="str">
        <f t="shared" si="81"/>
        <v/>
      </c>
      <c r="P102" s="95" t="str">
        <f t="shared" si="81"/>
        <v/>
      </c>
      <c r="Q102" s="95" t="str">
        <f t="shared" si="81"/>
        <v/>
      </c>
      <c r="R102" s="95" t="str">
        <f t="shared" si="81"/>
        <v/>
      </c>
      <c r="S102" s="95" t="str">
        <f t="shared" si="81"/>
        <v/>
      </c>
      <c r="T102" s="95" t="str">
        <f t="shared" si="81"/>
        <v/>
      </c>
      <c r="U102" s="95" t="str">
        <f t="shared" si="81"/>
        <v/>
      </c>
      <c r="V102" s="95" t="str">
        <f t="shared" si="81"/>
        <v/>
      </c>
      <c r="W102" s="95" t="str">
        <f t="shared" si="81"/>
        <v/>
      </c>
      <c r="X102" s="95" t="str">
        <f t="shared" si="81"/>
        <v/>
      </c>
      <c r="Y102" s="95" t="str">
        <f t="shared" si="81"/>
        <v/>
      </c>
      <c r="Z102" s="95" t="str">
        <f t="shared" si="81"/>
        <v/>
      </c>
      <c r="AA102" s="95" t="str">
        <f t="shared" si="81"/>
        <v/>
      </c>
      <c r="AB102" s="95" t="str">
        <f t="shared" si="81"/>
        <v/>
      </c>
      <c r="AC102" s="95" t="str">
        <f t="shared" si="81"/>
        <v/>
      </c>
      <c r="AD102" s="95" t="str">
        <f t="shared" si="81"/>
        <v/>
      </c>
      <c r="AE102" s="95" t="str">
        <f t="shared" si="81"/>
        <v/>
      </c>
      <c r="AF102" s="95" t="str">
        <f t="shared" si="81"/>
        <v/>
      </c>
      <c r="AG102" s="95" t="str">
        <f t="shared" si="81"/>
        <v/>
      </c>
      <c r="AH102" s="95" t="str">
        <f t="shared" si="81"/>
        <v/>
      </c>
      <c r="AI102" s="95" t="str">
        <f t="shared" si="81"/>
        <v/>
      </c>
      <c r="AJ102" s="95" t="str">
        <f t="shared" si="81"/>
        <v/>
      </c>
      <c r="AK102" s="95" t="str">
        <f t="shared" si="81"/>
        <v/>
      </c>
      <c r="AL102" s="95" t="str">
        <f t="shared" si="81"/>
        <v/>
      </c>
      <c r="AM102" s="95" t="str">
        <f t="shared" si="81"/>
        <v/>
      </c>
      <c r="AN102" s="95" t="str">
        <f t="shared" si="81"/>
        <v/>
      </c>
      <c r="AO102" s="95" t="str">
        <f t="shared" si="81"/>
        <v/>
      </c>
      <c r="AP102" s="95" t="str">
        <f t="shared" si="81"/>
        <v/>
      </c>
      <c r="AQ102" s="95" t="str">
        <f t="shared" si="81"/>
        <v/>
      </c>
      <c r="AR102" s="95" t="str">
        <f t="shared" si="81"/>
        <v/>
      </c>
      <c r="AS102" s="95" t="str">
        <f t="shared" si="81"/>
        <v/>
      </c>
      <c r="AT102" s="95" t="str">
        <f t="shared" si="81"/>
        <v/>
      </c>
      <c r="AU102" s="95" t="str">
        <f t="shared" si="81"/>
        <v/>
      </c>
      <c r="AV102" s="95" t="str">
        <f t="shared" si="81"/>
        <v/>
      </c>
      <c r="AW102" s="95" t="str">
        <f t="shared" si="81"/>
        <v/>
      </c>
      <c r="AX102" s="95" t="str">
        <f t="shared" si="81"/>
        <v/>
      </c>
      <c r="AY102" s="95" t="str">
        <f t="shared" si="81"/>
        <v/>
      </c>
      <c r="AZ102" s="95" t="str">
        <f t="shared" si="81"/>
        <v/>
      </c>
      <c r="BA102" s="95" t="str">
        <f t="shared" si="81"/>
        <v/>
      </c>
      <c r="BB102" s="95" t="str">
        <f t="shared" si="81"/>
        <v/>
      </c>
      <c r="BC102" s="95" t="str">
        <f t="shared" si="81"/>
        <v/>
      </c>
      <c r="BD102" s="95" t="str">
        <f t="shared" si="81"/>
        <v/>
      </c>
      <c r="BE102" s="95" t="str">
        <f t="shared" si="81"/>
        <v/>
      </c>
      <c r="BF102" s="95" t="str">
        <f t="shared" si="81"/>
        <v/>
      </c>
      <c r="BG102" s="95" t="str">
        <f t="shared" si="81"/>
        <v/>
      </c>
      <c r="BH102" s="95" t="str">
        <f t="shared" si="81"/>
        <v/>
      </c>
      <c r="BI102" s="95" t="str">
        <f t="shared" si="81"/>
        <v/>
      </c>
      <c r="BJ102" s="95" t="str">
        <f t="shared" si="81"/>
        <v/>
      </c>
      <c r="BK102" s="95" t="str">
        <f t="shared" si="81"/>
        <v/>
      </c>
      <c r="BL102" s="95" t="str">
        <f t="shared" si="81"/>
        <v/>
      </c>
      <c r="BM102" s="95" t="str">
        <f t="shared" si="81"/>
        <v/>
      </c>
      <c r="BN102" s="95" t="str">
        <f t="shared" si="81"/>
        <v/>
      </c>
      <c r="BO102" s="95" t="str">
        <f t="shared" si="81"/>
        <v/>
      </c>
      <c r="BP102" s="95" t="str">
        <f t="shared" ref="BP102:DZ102" si="82">IF(BP$1="", "", BP36-BO36)</f>
        <v/>
      </c>
      <c r="BQ102" s="95" t="str">
        <f t="shared" si="82"/>
        <v/>
      </c>
      <c r="BR102" s="95" t="str">
        <f t="shared" si="82"/>
        <v/>
      </c>
      <c r="BS102" s="95" t="str">
        <f t="shared" si="82"/>
        <v/>
      </c>
      <c r="BT102" s="95" t="str">
        <f t="shared" si="82"/>
        <v/>
      </c>
      <c r="BU102" s="95" t="str">
        <f t="shared" si="82"/>
        <v/>
      </c>
      <c r="BV102" s="95" t="str">
        <f t="shared" si="82"/>
        <v/>
      </c>
      <c r="BW102" s="95" t="str">
        <f t="shared" si="82"/>
        <v/>
      </c>
      <c r="BX102" s="95" t="str">
        <f t="shared" si="82"/>
        <v/>
      </c>
      <c r="BY102" s="95" t="str">
        <f t="shared" si="82"/>
        <v/>
      </c>
      <c r="BZ102" s="95" t="str">
        <f t="shared" si="82"/>
        <v/>
      </c>
      <c r="CA102" s="95" t="str">
        <f t="shared" si="82"/>
        <v/>
      </c>
      <c r="CB102" s="95" t="str">
        <f t="shared" si="82"/>
        <v/>
      </c>
      <c r="CC102" s="95" t="str">
        <f t="shared" si="82"/>
        <v/>
      </c>
      <c r="CD102" s="95" t="str">
        <f t="shared" si="82"/>
        <v/>
      </c>
      <c r="CE102" s="95" t="str">
        <f t="shared" si="82"/>
        <v/>
      </c>
      <c r="CF102" s="95" t="str">
        <f t="shared" si="82"/>
        <v/>
      </c>
      <c r="CG102" s="95" t="str">
        <f t="shared" si="82"/>
        <v/>
      </c>
      <c r="CH102" s="95" t="str">
        <f t="shared" si="82"/>
        <v/>
      </c>
      <c r="CI102" s="95" t="str">
        <f t="shared" si="82"/>
        <v/>
      </c>
      <c r="CJ102" s="95" t="str">
        <f t="shared" si="82"/>
        <v/>
      </c>
      <c r="CK102" s="95" t="str">
        <f t="shared" si="82"/>
        <v/>
      </c>
      <c r="CL102" s="95" t="str">
        <f t="shared" si="82"/>
        <v/>
      </c>
      <c r="CM102" s="95" t="str">
        <f t="shared" si="82"/>
        <v/>
      </c>
      <c r="CN102" s="95" t="str">
        <f t="shared" si="82"/>
        <v/>
      </c>
      <c r="CO102" s="95" t="str">
        <f t="shared" si="82"/>
        <v/>
      </c>
      <c r="CP102" s="95" t="str">
        <f t="shared" si="82"/>
        <v/>
      </c>
      <c r="CQ102" s="95" t="str">
        <f t="shared" si="82"/>
        <v/>
      </c>
      <c r="CR102" s="95" t="str">
        <f t="shared" si="82"/>
        <v/>
      </c>
      <c r="CS102" s="95" t="str">
        <f t="shared" si="82"/>
        <v/>
      </c>
      <c r="CT102" s="95" t="str">
        <f t="shared" si="82"/>
        <v/>
      </c>
      <c r="CU102" s="95" t="str">
        <f t="shared" si="82"/>
        <v/>
      </c>
      <c r="CV102" s="95" t="str">
        <f t="shared" si="82"/>
        <v/>
      </c>
      <c r="CW102" s="95" t="str">
        <f t="shared" si="82"/>
        <v/>
      </c>
      <c r="CX102" s="95" t="str">
        <f t="shared" si="82"/>
        <v/>
      </c>
      <c r="CY102" s="95" t="str">
        <f t="shared" si="82"/>
        <v/>
      </c>
      <c r="CZ102" s="95" t="str">
        <f t="shared" si="82"/>
        <v/>
      </c>
      <c r="DA102" s="95" t="str">
        <f t="shared" si="82"/>
        <v/>
      </c>
      <c r="DB102" s="95" t="str">
        <f t="shared" si="82"/>
        <v/>
      </c>
      <c r="DC102" s="95" t="str">
        <f t="shared" si="82"/>
        <v/>
      </c>
      <c r="DD102" s="95" t="str">
        <f t="shared" si="82"/>
        <v/>
      </c>
      <c r="DE102" s="95" t="str">
        <f t="shared" si="82"/>
        <v/>
      </c>
      <c r="DF102" s="95" t="str">
        <f t="shared" si="82"/>
        <v/>
      </c>
      <c r="DG102" s="95" t="str">
        <f t="shared" si="82"/>
        <v/>
      </c>
      <c r="DH102" s="95" t="str">
        <f t="shared" si="82"/>
        <v/>
      </c>
      <c r="DI102" s="95" t="str">
        <f t="shared" si="82"/>
        <v/>
      </c>
      <c r="DJ102" s="95" t="str">
        <f t="shared" si="82"/>
        <v/>
      </c>
      <c r="DK102" s="95" t="str">
        <f t="shared" si="82"/>
        <v/>
      </c>
      <c r="DL102" s="95" t="str">
        <f t="shared" si="82"/>
        <v/>
      </c>
      <c r="DM102" s="95" t="str">
        <f t="shared" si="82"/>
        <v/>
      </c>
      <c r="DN102" s="95" t="str">
        <f t="shared" si="82"/>
        <v/>
      </c>
      <c r="DO102" s="95" t="str">
        <f t="shared" si="82"/>
        <v/>
      </c>
      <c r="DP102" s="95" t="str">
        <f t="shared" si="82"/>
        <v/>
      </c>
      <c r="DQ102" s="95" t="str">
        <f t="shared" si="82"/>
        <v/>
      </c>
      <c r="DR102" s="95" t="str">
        <f t="shared" si="82"/>
        <v/>
      </c>
      <c r="DS102" s="95" t="str">
        <f t="shared" si="82"/>
        <v/>
      </c>
      <c r="DT102" s="95" t="str">
        <f t="shared" si="82"/>
        <v/>
      </c>
      <c r="DU102" s="95" t="str">
        <f t="shared" si="82"/>
        <v/>
      </c>
      <c r="DV102" s="95" t="str">
        <f t="shared" si="82"/>
        <v/>
      </c>
      <c r="DW102" s="95" t="str">
        <f t="shared" si="82"/>
        <v/>
      </c>
      <c r="DX102" s="95" t="str">
        <f t="shared" si="82"/>
        <v/>
      </c>
      <c r="DY102" s="95" t="str">
        <f t="shared" si="82"/>
        <v/>
      </c>
      <c r="DZ102" s="95" t="str">
        <f t="shared" si="82"/>
        <v/>
      </c>
    </row>
    <row r="103" spans="1:130" hidden="1" x14ac:dyDescent="0.25">
      <c r="A103" s="95">
        <f t="shared" ref="A103:B103" si="83">A37</f>
        <v>25</v>
      </c>
      <c r="B103" s="95" t="str">
        <f t="shared" si="83"/>
        <v>MANUEL JOSE OYSON III</v>
      </c>
      <c r="C103" s="95"/>
      <c r="D103" s="95">
        <f t="shared" ref="D103:BO103" si="84">IF(D$1="", "", D37-C37)</f>
        <v>28</v>
      </c>
      <c r="E103" s="95">
        <f t="shared" si="84"/>
        <v>17</v>
      </c>
      <c r="F103" s="95">
        <f t="shared" si="84"/>
        <v>9</v>
      </c>
      <c r="G103" s="95">
        <f t="shared" si="84"/>
        <v>5</v>
      </c>
      <c r="H103" s="95" t="str">
        <f t="shared" si="84"/>
        <v/>
      </c>
      <c r="I103" s="95" t="str">
        <f t="shared" si="84"/>
        <v/>
      </c>
      <c r="J103" s="95" t="str">
        <f t="shared" si="84"/>
        <v/>
      </c>
      <c r="K103" s="95" t="str">
        <f t="shared" si="84"/>
        <v/>
      </c>
      <c r="L103" s="95" t="str">
        <f t="shared" si="84"/>
        <v/>
      </c>
      <c r="M103" s="95" t="str">
        <f t="shared" si="84"/>
        <v/>
      </c>
      <c r="N103" s="95" t="str">
        <f t="shared" si="84"/>
        <v/>
      </c>
      <c r="O103" s="95" t="str">
        <f t="shared" si="84"/>
        <v/>
      </c>
      <c r="P103" s="95" t="str">
        <f t="shared" si="84"/>
        <v/>
      </c>
      <c r="Q103" s="95" t="str">
        <f t="shared" si="84"/>
        <v/>
      </c>
      <c r="R103" s="95" t="str">
        <f t="shared" si="84"/>
        <v/>
      </c>
      <c r="S103" s="95" t="str">
        <f t="shared" si="84"/>
        <v/>
      </c>
      <c r="T103" s="95" t="str">
        <f t="shared" si="84"/>
        <v/>
      </c>
      <c r="U103" s="95" t="str">
        <f t="shared" si="84"/>
        <v/>
      </c>
      <c r="V103" s="95" t="str">
        <f t="shared" si="84"/>
        <v/>
      </c>
      <c r="W103" s="95" t="str">
        <f t="shared" si="84"/>
        <v/>
      </c>
      <c r="X103" s="95" t="str">
        <f t="shared" si="84"/>
        <v/>
      </c>
      <c r="Y103" s="95" t="str">
        <f t="shared" si="84"/>
        <v/>
      </c>
      <c r="Z103" s="95" t="str">
        <f t="shared" si="84"/>
        <v/>
      </c>
      <c r="AA103" s="95" t="str">
        <f t="shared" si="84"/>
        <v/>
      </c>
      <c r="AB103" s="95" t="str">
        <f t="shared" si="84"/>
        <v/>
      </c>
      <c r="AC103" s="95" t="str">
        <f t="shared" si="84"/>
        <v/>
      </c>
      <c r="AD103" s="95" t="str">
        <f t="shared" si="84"/>
        <v/>
      </c>
      <c r="AE103" s="95" t="str">
        <f t="shared" si="84"/>
        <v/>
      </c>
      <c r="AF103" s="95" t="str">
        <f t="shared" si="84"/>
        <v/>
      </c>
      <c r="AG103" s="95" t="str">
        <f t="shared" si="84"/>
        <v/>
      </c>
      <c r="AH103" s="95" t="str">
        <f t="shared" si="84"/>
        <v/>
      </c>
      <c r="AI103" s="95" t="str">
        <f t="shared" si="84"/>
        <v/>
      </c>
      <c r="AJ103" s="95" t="str">
        <f t="shared" si="84"/>
        <v/>
      </c>
      <c r="AK103" s="95" t="str">
        <f t="shared" si="84"/>
        <v/>
      </c>
      <c r="AL103" s="95" t="str">
        <f t="shared" si="84"/>
        <v/>
      </c>
      <c r="AM103" s="95" t="str">
        <f t="shared" si="84"/>
        <v/>
      </c>
      <c r="AN103" s="95" t="str">
        <f t="shared" si="84"/>
        <v/>
      </c>
      <c r="AO103" s="95" t="str">
        <f t="shared" si="84"/>
        <v/>
      </c>
      <c r="AP103" s="95" t="str">
        <f t="shared" si="84"/>
        <v/>
      </c>
      <c r="AQ103" s="95" t="str">
        <f t="shared" si="84"/>
        <v/>
      </c>
      <c r="AR103" s="95" t="str">
        <f t="shared" si="84"/>
        <v/>
      </c>
      <c r="AS103" s="95" t="str">
        <f t="shared" si="84"/>
        <v/>
      </c>
      <c r="AT103" s="95" t="str">
        <f t="shared" si="84"/>
        <v/>
      </c>
      <c r="AU103" s="95" t="str">
        <f t="shared" si="84"/>
        <v/>
      </c>
      <c r="AV103" s="95" t="str">
        <f t="shared" si="84"/>
        <v/>
      </c>
      <c r="AW103" s="95" t="str">
        <f t="shared" si="84"/>
        <v/>
      </c>
      <c r="AX103" s="95" t="str">
        <f t="shared" si="84"/>
        <v/>
      </c>
      <c r="AY103" s="95" t="str">
        <f t="shared" si="84"/>
        <v/>
      </c>
      <c r="AZ103" s="95" t="str">
        <f t="shared" si="84"/>
        <v/>
      </c>
      <c r="BA103" s="95" t="str">
        <f t="shared" si="84"/>
        <v/>
      </c>
      <c r="BB103" s="95" t="str">
        <f t="shared" si="84"/>
        <v/>
      </c>
      <c r="BC103" s="95" t="str">
        <f t="shared" si="84"/>
        <v/>
      </c>
      <c r="BD103" s="95" t="str">
        <f t="shared" si="84"/>
        <v/>
      </c>
      <c r="BE103" s="95" t="str">
        <f t="shared" si="84"/>
        <v/>
      </c>
      <c r="BF103" s="95" t="str">
        <f t="shared" si="84"/>
        <v/>
      </c>
      <c r="BG103" s="95" t="str">
        <f t="shared" si="84"/>
        <v/>
      </c>
      <c r="BH103" s="95" t="str">
        <f t="shared" si="84"/>
        <v/>
      </c>
      <c r="BI103" s="95" t="str">
        <f t="shared" si="84"/>
        <v/>
      </c>
      <c r="BJ103" s="95" t="str">
        <f t="shared" si="84"/>
        <v/>
      </c>
      <c r="BK103" s="95" t="str">
        <f t="shared" si="84"/>
        <v/>
      </c>
      <c r="BL103" s="95" t="str">
        <f t="shared" si="84"/>
        <v/>
      </c>
      <c r="BM103" s="95" t="str">
        <f t="shared" si="84"/>
        <v/>
      </c>
      <c r="BN103" s="95" t="str">
        <f t="shared" si="84"/>
        <v/>
      </c>
      <c r="BO103" s="95" t="str">
        <f t="shared" si="84"/>
        <v/>
      </c>
      <c r="BP103" s="95" t="str">
        <f t="shared" ref="BP103:DZ103" si="85">IF(BP$1="", "", BP37-BO37)</f>
        <v/>
      </c>
      <c r="BQ103" s="95" t="str">
        <f t="shared" si="85"/>
        <v/>
      </c>
      <c r="BR103" s="95" t="str">
        <f t="shared" si="85"/>
        <v/>
      </c>
      <c r="BS103" s="95" t="str">
        <f t="shared" si="85"/>
        <v/>
      </c>
      <c r="BT103" s="95" t="str">
        <f t="shared" si="85"/>
        <v/>
      </c>
      <c r="BU103" s="95" t="str">
        <f t="shared" si="85"/>
        <v/>
      </c>
      <c r="BV103" s="95" t="str">
        <f t="shared" si="85"/>
        <v/>
      </c>
      <c r="BW103" s="95" t="str">
        <f t="shared" si="85"/>
        <v/>
      </c>
      <c r="BX103" s="95" t="str">
        <f t="shared" si="85"/>
        <v/>
      </c>
      <c r="BY103" s="95" t="str">
        <f t="shared" si="85"/>
        <v/>
      </c>
      <c r="BZ103" s="95" t="str">
        <f t="shared" si="85"/>
        <v/>
      </c>
      <c r="CA103" s="95" t="str">
        <f t="shared" si="85"/>
        <v/>
      </c>
      <c r="CB103" s="95" t="str">
        <f t="shared" si="85"/>
        <v/>
      </c>
      <c r="CC103" s="95" t="str">
        <f t="shared" si="85"/>
        <v/>
      </c>
      <c r="CD103" s="95" t="str">
        <f t="shared" si="85"/>
        <v/>
      </c>
      <c r="CE103" s="95" t="str">
        <f t="shared" si="85"/>
        <v/>
      </c>
      <c r="CF103" s="95" t="str">
        <f t="shared" si="85"/>
        <v/>
      </c>
      <c r="CG103" s="95" t="str">
        <f t="shared" si="85"/>
        <v/>
      </c>
      <c r="CH103" s="95" t="str">
        <f t="shared" si="85"/>
        <v/>
      </c>
      <c r="CI103" s="95" t="str">
        <f t="shared" si="85"/>
        <v/>
      </c>
      <c r="CJ103" s="95" t="str">
        <f t="shared" si="85"/>
        <v/>
      </c>
      <c r="CK103" s="95" t="str">
        <f t="shared" si="85"/>
        <v/>
      </c>
      <c r="CL103" s="95" t="str">
        <f t="shared" si="85"/>
        <v/>
      </c>
      <c r="CM103" s="95" t="str">
        <f t="shared" si="85"/>
        <v/>
      </c>
      <c r="CN103" s="95" t="str">
        <f t="shared" si="85"/>
        <v/>
      </c>
      <c r="CO103" s="95" t="str">
        <f t="shared" si="85"/>
        <v/>
      </c>
      <c r="CP103" s="95" t="str">
        <f t="shared" si="85"/>
        <v/>
      </c>
      <c r="CQ103" s="95" t="str">
        <f t="shared" si="85"/>
        <v/>
      </c>
      <c r="CR103" s="95" t="str">
        <f t="shared" si="85"/>
        <v/>
      </c>
      <c r="CS103" s="95" t="str">
        <f t="shared" si="85"/>
        <v/>
      </c>
      <c r="CT103" s="95" t="str">
        <f t="shared" si="85"/>
        <v/>
      </c>
      <c r="CU103" s="95" t="str">
        <f t="shared" si="85"/>
        <v/>
      </c>
      <c r="CV103" s="95" t="str">
        <f t="shared" si="85"/>
        <v/>
      </c>
      <c r="CW103" s="95" t="str">
        <f t="shared" si="85"/>
        <v/>
      </c>
      <c r="CX103" s="95" t="str">
        <f t="shared" si="85"/>
        <v/>
      </c>
      <c r="CY103" s="95" t="str">
        <f t="shared" si="85"/>
        <v/>
      </c>
      <c r="CZ103" s="95" t="str">
        <f t="shared" si="85"/>
        <v/>
      </c>
      <c r="DA103" s="95" t="str">
        <f t="shared" si="85"/>
        <v/>
      </c>
      <c r="DB103" s="95" t="str">
        <f t="shared" si="85"/>
        <v/>
      </c>
      <c r="DC103" s="95" t="str">
        <f t="shared" si="85"/>
        <v/>
      </c>
      <c r="DD103" s="95" t="str">
        <f t="shared" si="85"/>
        <v/>
      </c>
      <c r="DE103" s="95" t="str">
        <f t="shared" si="85"/>
        <v/>
      </c>
      <c r="DF103" s="95" t="str">
        <f t="shared" si="85"/>
        <v/>
      </c>
      <c r="DG103" s="95" t="str">
        <f t="shared" si="85"/>
        <v/>
      </c>
      <c r="DH103" s="95" t="str">
        <f t="shared" si="85"/>
        <v/>
      </c>
      <c r="DI103" s="95" t="str">
        <f t="shared" si="85"/>
        <v/>
      </c>
      <c r="DJ103" s="95" t="str">
        <f t="shared" si="85"/>
        <v/>
      </c>
      <c r="DK103" s="95" t="str">
        <f t="shared" si="85"/>
        <v/>
      </c>
      <c r="DL103" s="95" t="str">
        <f t="shared" si="85"/>
        <v/>
      </c>
      <c r="DM103" s="95" t="str">
        <f t="shared" si="85"/>
        <v/>
      </c>
      <c r="DN103" s="95" t="str">
        <f t="shared" si="85"/>
        <v/>
      </c>
      <c r="DO103" s="95" t="str">
        <f t="shared" si="85"/>
        <v/>
      </c>
      <c r="DP103" s="95" t="str">
        <f t="shared" si="85"/>
        <v/>
      </c>
      <c r="DQ103" s="95" t="str">
        <f t="shared" si="85"/>
        <v/>
      </c>
      <c r="DR103" s="95" t="str">
        <f t="shared" si="85"/>
        <v/>
      </c>
      <c r="DS103" s="95" t="str">
        <f t="shared" si="85"/>
        <v/>
      </c>
      <c r="DT103" s="95" t="str">
        <f t="shared" si="85"/>
        <v/>
      </c>
      <c r="DU103" s="95" t="str">
        <f t="shared" si="85"/>
        <v/>
      </c>
      <c r="DV103" s="95" t="str">
        <f t="shared" si="85"/>
        <v/>
      </c>
      <c r="DW103" s="95" t="str">
        <f t="shared" si="85"/>
        <v/>
      </c>
      <c r="DX103" s="95" t="str">
        <f t="shared" si="85"/>
        <v/>
      </c>
      <c r="DY103" s="95" t="str">
        <f t="shared" si="85"/>
        <v/>
      </c>
      <c r="DZ103" s="95" t="str">
        <f t="shared" si="85"/>
        <v/>
      </c>
    </row>
    <row r="104" spans="1:130" hidden="1" x14ac:dyDescent="0.25">
      <c r="A104" s="95">
        <f t="shared" ref="A104:B104" si="86">A38</f>
        <v>26</v>
      </c>
      <c r="B104" s="95" t="str">
        <f t="shared" si="86"/>
        <v>NILO ADRIAS</v>
      </c>
      <c r="C104" s="95"/>
      <c r="D104" s="95">
        <f t="shared" ref="D104:BO104" si="87">IF(D$1="", "", D38-C38)</f>
        <v>19</v>
      </c>
      <c r="E104" s="95">
        <f t="shared" si="87"/>
        <v>18</v>
      </c>
      <c r="F104" s="95">
        <f t="shared" si="87"/>
        <v>6</v>
      </c>
      <c r="G104" s="95">
        <f t="shared" si="87"/>
        <v>11</v>
      </c>
      <c r="H104" s="95" t="str">
        <f t="shared" si="87"/>
        <v/>
      </c>
      <c r="I104" s="95" t="str">
        <f t="shared" si="87"/>
        <v/>
      </c>
      <c r="J104" s="95" t="str">
        <f t="shared" si="87"/>
        <v/>
      </c>
      <c r="K104" s="95" t="str">
        <f t="shared" si="87"/>
        <v/>
      </c>
      <c r="L104" s="95" t="str">
        <f t="shared" si="87"/>
        <v/>
      </c>
      <c r="M104" s="95" t="str">
        <f t="shared" si="87"/>
        <v/>
      </c>
      <c r="N104" s="95" t="str">
        <f t="shared" si="87"/>
        <v/>
      </c>
      <c r="O104" s="95" t="str">
        <f t="shared" si="87"/>
        <v/>
      </c>
      <c r="P104" s="95" t="str">
        <f t="shared" si="87"/>
        <v/>
      </c>
      <c r="Q104" s="95" t="str">
        <f t="shared" si="87"/>
        <v/>
      </c>
      <c r="R104" s="95" t="str">
        <f t="shared" si="87"/>
        <v/>
      </c>
      <c r="S104" s="95" t="str">
        <f t="shared" si="87"/>
        <v/>
      </c>
      <c r="T104" s="95" t="str">
        <f t="shared" si="87"/>
        <v/>
      </c>
      <c r="U104" s="95" t="str">
        <f t="shared" si="87"/>
        <v/>
      </c>
      <c r="V104" s="95" t="str">
        <f t="shared" si="87"/>
        <v/>
      </c>
      <c r="W104" s="95" t="str">
        <f t="shared" si="87"/>
        <v/>
      </c>
      <c r="X104" s="95" t="str">
        <f t="shared" si="87"/>
        <v/>
      </c>
      <c r="Y104" s="95" t="str">
        <f t="shared" si="87"/>
        <v/>
      </c>
      <c r="Z104" s="95" t="str">
        <f t="shared" si="87"/>
        <v/>
      </c>
      <c r="AA104" s="95" t="str">
        <f t="shared" si="87"/>
        <v/>
      </c>
      <c r="AB104" s="95" t="str">
        <f t="shared" si="87"/>
        <v/>
      </c>
      <c r="AC104" s="95" t="str">
        <f t="shared" si="87"/>
        <v/>
      </c>
      <c r="AD104" s="95" t="str">
        <f t="shared" si="87"/>
        <v/>
      </c>
      <c r="AE104" s="95" t="str">
        <f t="shared" si="87"/>
        <v/>
      </c>
      <c r="AF104" s="95" t="str">
        <f t="shared" si="87"/>
        <v/>
      </c>
      <c r="AG104" s="95" t="str">
        <f t="shared" si="87"/>
        <v/>
      </c>
      <c r="AH104" s="95" t="str">
        <f t="shared" si="87"/>
        <v/>
      </c>
      <c r="AI104" s="95" t="str">
        <f t="shared" si="87"/>
        <v/>
      </c>
      <c r="AJ104" s="95" t="str">
        <f t="shared" si="87"/>
        <v/>
      </c>
      <c r="AK104" s="95" t="str">
        <f t="shared" si="87"/>
        <v/>
      </c>
      <c r="AL104" s="95" t="str">
        <f t="shared" si="87"/>
        <v/>
      </c>
      <c r="AM104" s="95" t="str">
        <f t="shared" si="87"/>
        <v/>
      </c>
      <c r="AN104" s="95" t="str">
        <f t="shared" si="87"/>
        <v/>
      </c>
      <c r="AO104" s="95" t="str">
        <f t="shared" si="87"/>
        <v/>
      </c>
      <c r="AP104" s="95" t="str">
        <f t="shared" si="87"/>
        <v/>
      </c>
      <c r="AQ104" s="95" t="str">
        <f t="shared" si="87"/>
        <v/>
      </c>
      <c r="AR104" s="95" t="str">
        <f t="shared" si="87"/>
        <v/>
      </c>
      <c r="AS104" s="95" t="str">
        <f t="shared" si="87"/>
        <v/>
      </c>
      <c r="AT104" s="95" t="str">
        <f t="shared" si="87"/>
        <v/>
      </c>
      <c r="AU104" s="95" t="str">
        <f t="shared" si="87"/>
        <v/>
      </c>
      <c r="AV104" s="95" t="str">
        <f t="shared" si="87"/>
        <v/>
      </c>
      <c r="AW104" s="95" t="str">
        <f t="shared" si="87"/>
        <v/>
      </c>
      <c r="AX104" s="95" t="str">
        <f t="shared" si="87"/>
        <v/>
      </c>
      <c r="AY104" s="95" t="str">
        <f t="shared" si="87"/>
        <v/>
      </c>
      <c r="AZ104" s="95" t="str">
        <f t="shared" si="87"/>
        <v/>
      </c>
      <c r="BA104" s="95" t="str">
        <f t="shared" si="87"/>
        <v/>
      </c>
      <c r="BB104" s="95" t="str">
        <f t="shared" si="87"/>
        <v/>
      </c>
      <c r="BC104" s="95" t="str">
        <f t="shared" si="87"/>
        <v/>
      </c>
      <c r="BD104" s="95" t="str">
        <f t="shared" si="87"/>
        <v/>
      </c>
      <c r="BE104" s="95" t="str">
        <f t="shared" si="87"/>
        <v/>
      </c>
      <c r="BF104" s="95" t="str">
        <f t="shared" si="87"/>
        <v/>
      </c>
      <c r="BG104" s="95" t="str">
        <f t="shared" si="87"/>
        <v/>
      </c>
      <c r="BH104" s="95" t="str">
        <f t="shared" si="87"/>
        <v/>
      </c>
      <c r="BI104" s="95" t="str">
        <f t="shared" si="87"/>
        <v/>
      </c>
      <c r="BJ104" s="95" t="str">
        <f t="shared" si="87"/>
        <v/>
      </c>
      <c r="BK104" s="95" t="str">
        <f t="shared" si="87"/>
        <v/>
      </c>
      <c r="BL104" s="95" t="str">
        <f t="shared" si="87"/>
        <v/>
      </c>
      <c r="BM104" s="95" t="str">
        <f t="shared" si="87"/>
        <v/>
      </c>
      <c r="BN104" s="95" t="str">
        <f t="shared" si="87"/>
        <v/>
      </c>
      <c r="BO104" s="95" t="str">
        <f t="shared" si="87"/>
        <v/>
      </c>
      <c r="BP104" s="95" t="str">
        <f t="shared" ref="BP104:DZ104" si="88">IF(BP$1="", "", BP38-BO38)</f>
        <v/>
      </c>
      <c r="BQ104" s="95" t="str">
        <f t="shared" si="88"/>
        <v/>
      </c>
      <c r="BR104" s="95" t="str">
        <f t="shared" si="88"/>
        <v/>
      </c>
      <c r="BS104" s="95" t="str">
        <f t="shared" si="88"/>
        <v/>
      </c>
      <c r="BT104" s="95" t="str">
        <f t="shared" si="88"/>
        <v/>
      </c>
      <c r="BU104" s="95" t="str">
        <f t="shared" si="88"/>
        <v/>
      </c>
      <c r="BV104" s="95" t="str">
        <f t="shared" si="88"/>
        <v/>
      </c>
      <c r="BW104" s="95" t="str">
        <f t="shared" si="88"/>
        <v/>
      </c>
      <c r="BX104" s="95" t="str">
        <f t="shared" si="88"/>
        <v/>
      </c>
      <c r="BY104" s="95" t="str">
        <f t="shared" si="88"/>
        <v/>
      </c>
      <c r="BZ104" s="95" t="str">
        <f t="shared" si="88"/>
        <v/>
      </c>
      <c r="CA104" s="95" t="str">
        <f t="shared" si="88"/>
        <v/>
      </c>
      <c r="CB104" s="95" t="str">
        <f t="shared" si="88"/>
        <v/>
      </c>
      <c r="CC104" s="95" t="str">
        <f t="shared" si="88"/>
        <v/>
      </c>
      <c r="CD104" s="95" t="str">
        <f t="shared" si="88"/>
        <v/>
      </c>
      <c r="CE104" s="95" t="str">
        <f t="shared" si="88"/>
        <v/>
      </c>
      <c r="CF104" s="95" t="str">
        <f t="shared" si="88"/>
        <v/>
      </c>
      <c r="CG104" s="95" t="str">
        <f t="shared" si="88"/>
        <v/>
      </c>
      <c r="CH104" s="95" t="str">
        <f t="shared" si="88"/>
        <v/>
      </c>
      <c r="CI104" s="95" t="str">
        <f t="shared" si="88"/>
        <v/>
      </c>
      <c r="CJ104" s="95" t="str">
        <f t="shared" si="88"/>
        <v/>
      </c>
      <c r="CK104" s="95" t="str">
        <f t="shared" si="88"/>
        <v/>
      </c>
      <c r="CL104" s="95" t="str">
        <f t="shared" si="88"/>
        <v/>
      </c>
      <c r="CM104" s="95" t="str">
        <f t="shared" si="88"/>
        <v/>
      </c>
      <c r="CN104" s="95" t="str">
        <f t="shared" si="88"/>
        <v/>
      </c>
      <c r="CO104" s="95" t="str">
        <f t="shared" si="88"/>
        <v/>
      </c>
      <c r="CP104" s="95" t="str">
        <f t="shared" si="88"/>
        <v/>
      </c>
      <c r="CQ104" s="95" t="str">
        <f t="shared" si="88"/>
        <v/>
      </c>
      <c r="CR104" s="95" t="str">
        <f t="shared" si="88"/>
        <v/>
      </c>
      <c r="CS104" s="95" t="str">
        <f t="shared" si="88"/>
        <v/>
      </c>
      <c r="CT104" s="95" t="str">
        <f t="shared" si="88"/>
        <v/>
      </c>
      <c r="CU104" s="95" t="str">
        <f t="shared" si="88"/>
        <v/>
      </c>
      <c r="CV104" s="95" t="str">
        <f t="shared" si="88"/>
        <v/>
      </c>
      <c r="CW104" s="95" t="str">
        <f t="shared" si="88"/>
        <v/>
      </c>
      <c r="CX104" s="95" t="str">
        <f t="shared" si="88"/>
        <v/>
      </c>
      <c r="CY104" s="95" t="str">
        <f t="shared" si="88"/>
        <v/>
      </c>
      <c r="CZ104" s="95" t="str">
        <f t="shared" si="88"/>
        <v/>
      </c>
      <c r="DA104" s="95" t="str">
        <f t="shared" si="88"/>
        <v/>
      </c>
      <c r="DB104" s="95" t="str">
        <f t="shared" si="88"/>
        <v/>
      </c>
      <c r="DC104" s="95" t="str">
        <f t="shared" si="88"/>
        <v/>
      </c>
      <c r="DD104" s="95" t="str">
        <f t="shared" si="88"/>
        <v/>
      </c>
      <c r="DE104" s="95" t="str">
        <f t="shared" si="88"/>
        <v/>
      </c>
      <c r="DF104" s="95" t="str">
        <f t="shared" si="88"/>
        <v/>
      </c>
      <c r="DG104" s="95" t="str">
        <f t="shared" si="88"/>
        <v/>
      </c>
      <c r="DH104" s="95" t="str">
        <f t="shared" si="88"/>
        <v/>
      </c>
      <c r="DI104" s="95" t="str">
        <f t="shared" si="88"/>
        <v/>
      </c>
      <c r="DJ104" s="95" t="str">
        <f t="shared" si="88"/>
        <v/>
      </c>
      <c r="DK104" s="95" t="str">
        <f t="shared" si="88"/>
        <v/>
      </c>
      <c r="DL104" s="95" t="str">
        <f t="shared" si="88"/>
        <v/>
      </c>
      <c r="DM104" s="95" t="str">
        <f t="shared" si="88"/>
        <v/>
      </c>
      <c r="DN104" s="95" t="str">
        <f t="shared" si="88"/>
        <v/>
      </c>
      <c r="DO104" s="95" t="str">
        <f t="shared" si="88"/>
        <v/>
      </c>
      <c r="DP104" s="95" t="str">
        <f t="shared" si="88"/>
        <v/>
      </c>
      <c r="DQ104" s="95" t="str">
        <f t="shared" si="88"/>
        <v/>
      </c>
      <c r="DR104" s="95" t="str">
        <f t="shared" si="88"/>
        <v/>
      </c>
      <c r="DS104" s="95" t="str">
        <f t="shared" si="88"/>
        <v/>
      </c>
      <c r="DT104" s="95" t="str">
        <f t="shared" si="88"/>
        <v/>
      </c>
      <c r="DU104" s="95" t="str">
        <f t="shared" si="88"/>
        <v/>
      </c>
      <c r="DV104" s="95" t="str">
        <f t="shared" si="88"/>
        <v/>
      </c>
      <c r="DW104" s="95" t="str">
        <f t="shared" si="88"/>
        <v/>
      </c>
      <c r="DX104" s="95" t="str">
        <f t="shared" si="88"/>
        <v/>
      </c>
      <c r="DY104" s="95" t="str">
        <f t="shared" si="88"/>
        <v/>
      </c>
      <c r="DZ104" s="95" t="str">
        <f t="shared" si="88"/>
        <v/>
      </c>
    </row>
    <row r="105" spans="1:130" hidden="1" x14ac:dyDescent="0.25">
      <c r="A105" s="95">
        <f t="shared" ref="A105:B105" si="89">A39</f>
        <v>27</v>
      </c>
      <c r="B105" s="95" t="str">
        <f t="shared" si="89"/>
        <v>CARLITO LIAMSON</v>
      </c>
      <c r="C105" s="95"/>
      <c r="D105" s="95">
        <f t="shared" ref="D105:BO105" si="90">IF(D$1="", "", D39-C39)</f>
        <v>16</v>
      </c>
      <c r="E105" s="95">
        <f t="shared" si="90"/>
        <v>13</v>
      </c>
      <c r="F105" s="95">
        <f t="shared" si="90"/>
        <v>10</v>
      </c>
      <c r="G105" s="95">
        <f t="shared" si="90"/>
        <v>13</v>
      </c>
      <c r="H105" s="95" t="str">
        <f t="shared" si="90"/>
        <v/>
      </c>
      <c r="I105" s="95" t="str">
        <f t="shared" si="90"/>
        <v/>
      </c>
      <c r="J105" s="95" t="str">
        <f t="shared" si="90"/>
        <v/>
      </c>
      <c r="K105" s="95" t="str">
        <f t="shared" si="90"/>
        <v/>
      </c>
      <c r="L105" s="95" t="str">
        <f t="shared" si="90"/>
        <v/>
      </c>
      <c r="M105" s="95" t="str">
        <f t="shared" si="90"/>
        <v/>
      </c>
      <c r="N105" s="95" t="str">
        <f t="shared" si="90"/>
        <v/>
      </c>
      <c r="O105" s="95" t="str">
        <f t="shared" si="90"/>
        <v/>
      </c>
      <c r="P105" s="95" t="str">
        <f t="shared" si="90"/>
        <v/>
      </c>
      <c r="Q105" s="95" t="str">
        <f t="shared" si="90"/>
        <v/>
      </c>
      <c r="R105" s="95" t="str">
        <f t="shared" si="90"/>
        <v/>
      </c>
      <c r="S105" s="95" t="str">
        <f t="shared" si="90"/>
        <v/>
      </c>
      <c r="T105" s="95" t="str">
        <f t="shared" si="90"/>
        <v/>
      </c>
      <c r="U105" s="95" t="str">
        <f t="shared" si="90"/>
        <v/>
      </c>
      <c r="V105" s="95" t="str">
        <f t="shared" si="90"/>
        <v/>
      </c>
      <c r="W105" s="95" t="str">
        <f t="shared" si="90"/>
        <v/>
      </c>
      <c r="X105" s="95" t="str">
        <f t="shared" si="90"/>
        <v/>
      </c>
      <c r="Y105" s="95" t="str">
        <f t="shared" si="90"/>
        <v/>
      </c>
      <c r="Z105" s="95" t="str">
        <f t="shared" si="90"/>
        <v/>
      </c>
      <c r="AA105" s="95" t="str">
        <f t="shared" si="90"/>
        <v/>
      </c>
      <c r="AB105" s="95" t="str">
        <f t="shared" si="90"/>
        <v/>
      </c>
      <c r="AC105" s="95" t="str">
        <f t="shared" si="90"/>
        <v/>
      </c>
      <c r="AD105" s="95" t="str">
        <f t="shared" si="90"/>
        <v/>
      </c>
      <c r="AE105" s="95" t="str">
        <f t="shared" si="90"/>
        <v/>
      </c>
      <c r="AF105" s="95" t="str">
        <f t="shared" si="90"/>
        <v/>
      </c>
      <c r="AG105" s="95" t="str">
        <f t="shared" si="90"/>
        <v/>
      </c>
      <c r="AH105" s="95" t="str">
        <f t="shared" si="90"/>
        <v/>
      </c>
      <c r="AI105" s="95" t="str">
        <f t="shared" si="90"/>
        <v/>
      </c>
      <c r="AJ105" s="95" t="str">
        <f t="shared" si="90"/>
        <v/>
      </c>
      <c r="AK105" s="95" t="str">
        <f t="shared" si="90"/>
        <v/>
      </c>
      <c r="AL105" s="95" t="str">
        <f t="shared" si="90"/>
        <v/>
      </c>
      <c r="AM105" s="95" t="str">
        <f t="shared" si="90"/>
        <v/>
      </c>
      <c r="AN105" s="95" t="str">
        <f t="shared" si="90"/>
        <v/>
      </c>
      <c r="AO105" s="95" t="str">
        <f t="shared" si="90"/>
        <v/>
      </c>
      <c r="AP105" s="95" t="str">
        <f t="shared" si="90"/>
        <v/>
      </c>
      <c r="AQ105" s="95" t="str">
        <f t="shared" si="90"/>
        <v/>
      </c>
      <c r="AR105" s="95" t="str">
        <f t="shared" si="90"/>
        <v/>
      </c>
      <c r="AS105" s="95" t="str">
        <f t="shared" si="90"/>
        <v/>
      </c>
      <c r="AT105" s="95" t="str">
        <f t="shared" si="90"/>
        <v/>
      </c>
      <c r="AU105" s="95" t="str">
        <f t="shared" si="90"/>
        <v/>
      </c>
      <c r="AV105" s="95" t="str">
        <f t="shared" si="90"/>
        <v/>
      </c>
      <c r="AW105" s="95" t="str">
        <f t="shared" si="90"/>
        <v/>
      </c>
      <c r="AX105" s="95" t="str">
        <f t="shared" si="90"/>
        <v/>
      </c>
      <c r="AY105" s="95" t="str">
        <f t="shared" si="90"/>
        <v/>
      </c>
      <c r="AZ105" s="95" t="str">
        <f t="shared" si="90"/>
        <v/>
      </c>
      <c r="BA105" s="95" t="str">
        <f t="shared" si="90"/>
        <v/>
      </c>
      <c r="BB105" s="95" t="str">
        <f t="shared" si="90"/>
        <v/>
      </c>
      <c r="BC105" s="95" t="str">
        <f t="shared" si="90"/>
        <v/>
      </c>
      <c r="BD105" s="95" t="str">
        <f t="shared" si="90"/>
        <v/>
      </c>
      <c r="BE105" s="95" t="str">
        <f t="shared" si="90"/>
        <v/>
      </c>
      <c r="BF105" s="95" t="str">
        <f t="shared" si="90"/>
        <v/>
      </c>
      <c r="BG105" s="95" t="str">
        <f t="shared" si="90"/>
        <v/>
      </c>
      <c r="BH105" s="95" t="str">
        <f t="shared" si="90"/>
        <v/>
      </c>
      <c r="BI105" s="95" t="str">
        <f t="shared" si="90"/>
        <v/>
      </c>
      <c r="BJ105" s="95" t="str">
        <f t="shared" si="90"/>
        <v/>
      </c>
      <c r="BK105" s="95" t="str">
        <f t="shared" si="90"/>
        <v/>
      </c>
      <c r="BL105" s="95" t="str">
        <f t="shared" si="90"/>
        <v/>
      </c>
      <c r="BM105" s="95" t="str">
        <f t="shared" si="90"/>
        <v/>
      </c>
      <c r="BN105" s="95" t="str">
        <f t="shared" si="90"/>
        <v/>
      </c>
      <c r="BO105" s="95" t="str">
        <f t="shared" si="90"/>
        <v/>
      </c>
      <c r="BP105" s="95" t="str">
        <f t="shared" ref="BP105:DZ105" si="91">IF(BP$1="", "", BP39-BO39)</f>
        <v/>
      </c>
      <c r="BQ105" s="95" t="str">
        <f t="shared" si="91"/>
        <v/>
      </c>
      <c r="BR105" s="95" t="str">
        <f t="shared" si="91"/>
        <v/>
      </c>
      <c r="BS105" s="95" t="str">
        <f t="shared" si="91"/>
        <v/>
      </c>
      <c r="BT105" s="95" t="str">
        <f t="shared" si="91"/>
        <v/>
      </c>
      <c r="BU105" s="95" t="str">
        <f t="shared" si="91"/>
        <v/>
      </c>
      <c r="BV105" s="95" t="str">
        <f t="shared" si="91"/>
        <v/>
      </c>
      <c r="BW105" s="95" t="str">
        <f t="shared" si="91"/>
        <v/>
      </c>
      <c r="BX105" s="95" t="str">
        <f t="shared" si="91"/>
        <v/>
      </c>
      <c r="BY105" s="95" t="str">
        <f t="shared" si="91"/>
        <v/>
      </c>
      <c r="BZ105" s="95" t="str">
        <f t="shared" si="91"/>
        <v/>
      </c>
      <c r="CA105" s="95" t="str">
        <f t="shared" si="91"/>
        <v/>
      </c>
      <c r="CB105" s="95" t="str">
        <f t="shared" si="91"/>
        <v/>
      </c>
      <c r="CC105" s="95" t="str">
        <f t="shared" si="91"/>
        <v/>
      </c>
      <c r="CD105" s="95" t="str">
        <f t="shared" si="91"/>
        <v/>
      </c>
      <c r="CE105" s="95" t="str">
        <f t="shared" si="91"/>
        <v/>
      </c>
      <c r="CF105" s="95" t="str">
        <f t="shared" si="91"/>
        <v/>
      </c>
      <c r="CG105" s="95" t="str">
        <f t="shared" si="91"/>
        <v/>
      </c>
      <c r="CH105" s="95" t="str">
        <f t="shared" si="91"/>
        <v/>
      </c>
      <c r="CI105" s="95" t="str">
        <f t="shared" si="91"/>
        <v/>
      </c>
      <c r="CJ105" s="95" t="str">
        <f t="shared" si="91"/>
        <v/>
      </c>
      <c r="CK105" s="95" t="str">
        <f t="shared" si="91"/>
        <v/>
      </c>
      <c r="CL105" s="95" t="str">
        <f t="shared" si="91"/>
        <v/>
      </c>
      <c r="CM105" s="95" t="str">
        <f t="shared" si="91"/>
        <v/>
      </c>
      <c r="CN105" s="95" t="str">
        <f t="shared" si="91"/>
        <v/>
      </c>
      <c r="CO105" s="95" t="str">
        <f t="shared" si="91"/>
        <v/>
      </c>
      <c r="CP105" s="95" t="str">
        <f t="shared" si="91"/>
        <v/>
      </c>
      <c r="CQ105" s="95" t="str">
        <f t="shared" si="91"/>
        <v/>
      </c>
      <c r="CR105" s="95" t="str">
        <f t="shared" si="91"/>
        <v/>
      </c>
      <c r="CS105" s="95" t="str">
        <f t="shared" si="91"/>
        <v/>
      </c>
      <c r="CT105" s="95" t="str">
        <f t="shared" si="91"/>
        <v/>
      </c>
      <c r="CU105" s="95" t="str">
        <f t="shared" si="91"/>
        <v/>
      </c>
      <c r="CV105" s="95" t="str">
        <f t="shared" si="91"/>
        <v/>
      </c>
      <c r="CW105" s="95" t="str">
        <f t="shared" si="91"/>
        <v/>
      </c>
      <c r="CX105" s="95" t="str">
        <f t="shared" si="91"/>
        <v/>
      </c>
      <c r="CY105" s="95" t="str">
        <f t="shared" si="91"/>
        <v/>
      </c>
      <c r="CZ105" s="95" t="str">
        <f t="shared" si="91"/>
        <v/>
      </c>
      <c r="DA105" s="95" t="str">
        <f t="shared" si="91"/>
        <v/>
      </c>
      <c r="DB105" s="95" t="str">
        <f t="shared" si="91"/>
        <v/>
      </c>
      <c r="DC105" s="95" t="str">
        <f t="shared" si="91"/>
        <v/>
      </c>
      <c r="DD105" s="95" t="str">
        <f t="shared" si="91"/>
        <v/>
      </c>
      <c r="DE105" s="95" t="str">
        <f t="shared" si="91"/>
        <v/>
      </c>
      <c r="DF105" s="95" t="str">
        <f t="shared" si="91"/>
        <v/>
      </c>
      <c r="DG105" s="95" t="str">
        <f t="shared" si="91"/>
        <v/>
      </c>
      <c r="DH105" s="95" t="str">
        <f t="shared" si="91"/>
        <v/>
      </c>
      <c r="DI105" s="95" t="str">
        <f t="shared" si="91"/>
        <v/>
      </c>
      <c r="DJ105" s="95" t="str">
        <f t="shared" si="91"/>
        <v/>
      </c>
      <c r="DK105" s="95" t="str">
        <f t="shared" si="91"/>
        <v/>
      </c>
      <c r="DL105" s="95" t="str">
        <f t="shared" si="91"/>
        <v/>
      </c>
      <c r="DM105" s="95" t="str">
        <f t="shared" si="91"/>
        <v/>
      </c>
      <c r="DN105" s="95" t="str">
        <f t="shared" si="91"/>
        <v/>
      </c>
      <c r="DO105" s="95" t="str">
        <f t="shared" si="91"/>
        <v/>
      </c>
      <c r="DP105" s="95" t="str">
        <f t="shared" si="91"/>
        <v/>
      </c>
      <c r="DQ105" s="95" t="str">
        <f t="shared" si="91"/>
        <v/>
      </c>
      <c r="DR105" s="95" t="str">
        <f t="shared" si="91"/>
        <v/>
      </c>
      <c r="DS105" s="95" t="str">
        <f t="shared" si="91"/>
        <v/>
      </c>
      <c r="DT105" s="95" t="str">
        <f t="shared" si="91"/>
        <v/>
      </c>
      <c r="DU105" s="95" t="str">
        <f t="shared" si="91"/>
        <v/>
      </c>
      <c r="DV105" s="95" t="str">
        <f t="shared" si="91"/>
        <v/>
      </c>
      <c r="DW105" s="95" t="str">
        <f t="shared" si="91"/>
        <v/>
      </c>
      <c r="DX105" s="95" t="str">
        <f t="shared" si="91"/>
        <v/>
      </c>
      <c r="DY105" s="95" t="str">
        <f t="shared" si="91"/>
        <v/>
      </c>
      <c r="DZ105" s="95" t="str">
        <f t="shared" si="91"/>
        <v/>
      </c>
    </row>
    <row r="106" spans="1:130" hidden="1" x14ac:dyDescent="0.25">
      <c r="A106" s="95">
        <f t="shared" ref="A106:B106" si="92">A40</f>
        <v>28</v>
      </c>
      <c r="B106" s="95" t="str">
        <f t="shared" si="92"/>
        <v>POLLY DURAN</v>
      </c>
      <c r="C106" s="95"/>
      <c r="D106" s="95">
        <f t="shared" ref="D106:BO106" si="93">IF(D$1="", "", D40-C40)</f>
        <v>18</v>
      </c>
      <c r="E106" s="95">
        <f t="shared" si="93"/>
        <v>14</v>
      </c>
      <c r="F106" s="95">
        <f t="shared" si="93"/>
        <v>14</v>
      </c>
      <c r="G106" s="95">
        <f t="shared" si="93"/>
        <v>16</v>
      </c>
      <c r="H106" s="95" t="str">
        <f t="shared" si="93"/>
        <v/>
      </c>
      <c r="I106" s="95" t="str">
        <f t="shared" si="93"/>
        <v/>
      </c>
      <c r="J106" s="95" t="str">
        <f t="shared" si="93"/>
        <v/>
      </c>
      <c r="K106" s="95" t="str">
        <f t="shared" si="93"/>
        <v/>
      </c>
      <c r="L106" s="95" t="str">
        <f t="shared" si="93"/>
        <v/>
      </c>
      <c r="M106" s="95" t="str">
        <f t="shared" si="93"/>
        <v/>
      </c>
      <c r="N106" s="95" t="str">
        <f t="shared" si="93"/>
        <v/>
      </c>
      <c r="O106" s="95" t="str">
        <f t="shared" si="93"/>
        <v/>
      </c>
      <c r="P106" s="95" t="str">
        <f t="shared" si="93"/>
        <v/>
      </c>
      <c r="Q106" s="95" t="str">
        <f t="shared" si="93"/>
        <v/>
      </c>
      <c r="R106" s="95" t="str">
        <f t="shared" si="93"/>
        <v/>
      </c>
      <c r="S106" s="95" t="str">
        <f t="shared" si="93"/>
        <v/>
      </c>
      <c r="T106" s="95" t="str">
        <f t="shared" si="93"/>
        <v/>
      </c>
      <c r="U106" s="95" t="str">
        <f t="shared" si="93"/>
        <v/>
      </c>
      <c r="V106" s="95" t="str">
        <f t="shared" si="93"/>
        <v/>
      </c>
      <c r="W106" s="95" t="str">
        <f t="shared" si="93"/>
        <v/>
      </c>
      <c r="X106" s="95" t="str">
        <f t="shared" si="93"/>
        <v/>
      </c>
      <c r="Y106" s="95" t="str">
        <f t="shared" si="93"/>
        <v/>
      </c>
      <c r="Z106" s="95" t="str">
        <f t="shared" si="93"/>
        <v/>
      </c>
      <c r="AA106" s="95" t="str">
        <f t="shared" si="93"/>
        <v/>
      </c>
      <c r="AB106" s="95" t="str">
        <f t="shared" si="93"/>
        <v/>
      </c>
      <c r="AC106" s="95" t="str">
        <f t="shared" si="93"/>
        <v/>
      </c>
      <c r="AD106" s="95" t="str">
        <f t="shared" si="93"/>
        <v/>
      </c>
      <c r="AE106" s="95" t="str">
        <f t="shared" si="93"/>
        <v/>
      </c>
      <c r="AF106" s="95" t="str">
        <f t="shared" si="93"/>
        <v/>
      </c>
      <c r="AG106" s="95" t="str">
        <f t="shared" si="93"/>
        <v/>
      </c>
      <c r="AH106" s="95" t="str">
        <f t="shared" si="93"/>
        <v/>
      </c>
      <c r="AI106" s="95" t="str">
        <f t="shared" si="93"/>
        <v/>
      </c>
      <c r="AJ106" s="95" t="str">
        <f t="shared" si="93"/>
        <v/>
      </c>
      <c r="AK106" s="95" t="str">
        <f t="shared" si="93"/>
        <v/>
      </c>
      <c r="AL106" s="95" t="str">
        <f t="shared" si="93"/>
        <v/>
      </c>
      <c r="AM106" s="95" t="str">
        <f t="shared" si="93"/>
        <v/>
      </c>
      <c r="AN106" s="95" t="str">
        <f t="shared" si="93"/>
        <v/>
      </c>
      <c r="AO106" s="95" t="str">
        <f t="shared" si="93"/>
        <v/>
      </c>
      <c r="AP106" s="95" t="str">
        <f t="shared" si="93"/>
        <v/>
      </c>
      <c r="AQ106" s="95" t="str">
        <f t="shared" si="93"/>
        <v/>
      </c>
      <c r="AR106" s="95" t="str">
        <f t="shared" si="93"/>
        <v/>
      </c>
      <c r="AS106" s="95" t="str">
        <f t="shared" si="93"/>
        <v/>
      </c>
      <c r="AT106" s="95" t="str">
        <f t="shared" si="93"/>
        <v/>
      </c>
      <c r="AU106" s="95" t="str">
        <f t="shared" si="93"/>
        <v/>
      </c>
      <c r="AV106" s="95" t="str">
        <f t="shared" si="93"/>
        <v/>
      </c>
      <c r="AW106" s="95" t="str">
        <f t="shared" si="93"/>
        <v/>
      </c>
      <c r="AX106" s="95" t="str">
        <f t="shared" si="93"/>
        <v/>
      </c>
      <c r="AY106" s="95" t="str">
        <f t="shared" si="93"/>
        <v/>
      </c>
      <c r="AZ106" s="95" t="str">
        <f t="shared" si="93"/>
        <v/>
      </c>
      <c r="BA106" s="95" t="str">
        <f t="shared" si="93"/>
        <v/>
      </c>
      <c r="BB106" s="95" t="str">
        <f t="shared" si="93"/>
        <v/>
      </c>
      <c r="BC106" s="95" t="str">
        <f t="shared" si="93"/>
        <v/>
      </c>
      <c r="BD106" s="95" t="str">
        <f t="shared" si="93"/>
        <v/>
      </c>
      <c r="BE106" s="95" t="str">
        <f t="shared" si="93"/>
        <v/>
      </c>
      <c r="BF106" s="95" t="str">
        <f t="shared" si="93"/>
        <v/>
      </c>
      <c r="BG106" s="95" t="str">
        <f t="shared" si="93"/>
        <v/>
      </c>
      <c r="BH106" s="95" t="str">
        <f t="shared" si="93"/>
        <v/>
      </c>
      <c r="BI106" s="95" t="str">
        <f t="shared" si="93"/>
        <v/>
      </c>
      <c r="BJ106" s="95" t="str">
        <f t="shared" si="93"/>
        <v/>
      </c>
      <c r="BK106" s="95" t="str">
        <f t="shared" si="93"/>
        <v/>
      </c>
      <c r="BL106" s="95" t="str">
        <f t="shared" si="93"/>
        <v/>
      </c>
      <c r="BM106" s="95" t="str">
        <f t="shared" si="93"/>
        <v/>
      </c>
      <c r="BN106" s="95" t="str">
        <f t="shared" si="93"/>
        <v/>
      </c>
      <c r="BO106" s="95" t="str">
        <f t="shared" si="93"/>
        <v/>
      </c>
      <c r="BP106" s="95" t="str">
        <f t="shared" ref="BP106:DZ106" si="94">IF(BP$1="", "", BP40-BO40)</f>
        <v/>
      </c>
      <c r="BQ106" s="95" t="str">
        <f t="shared" si="94"/>
        <v/>
      </c>
      <c r="BR106" s="95" t="str">
        <f t="shared" si="94"/>
        <v/>
      </c>
      <c r="BS106" s="95" t="str">
        <f t="shared" si="94"/>
        <v/>
      </c>
      <c r="BT106" s="95" t="str">
        <f t="shared" si="94"/>
        <v/>
      </c>
      <c r="BU106" s="95" t="str">
        <f t="shared" si="94"/>
        <v/>
      </c>
      <c r="BV106" s="95" t="str">
        <f t="shared" si="94"/>
        <v/>
      </c>
      <c r="BW106" s="95" t="str">
        <f t="shared" si="94"/>
        <v/>
      </c>
      <c r="BX106" s="95" t="str">
        <f t="shared" si="94"/>
        <v/>
      </c>
      <c r="BY106" s="95" t="str">
        <f t="shared" si="94"/>
        <v/>
      </c>
      <c r="BZ106" s="95" t="str">
        <f t="shared" si="94"/>
        <v/>
      </c>
      <c r="CA106" s="95" t="str">
        <f t="shared" si="94"/>
        <v/>
      </c>
      <c r="CB106" s="95" t="str">
        <f t="shared" si="94"/>
        <v/>
      </c>
      <c r="CC106" s="95" t="str">
        <f t="shared" si="94"/>
        <v/>
      </c>
      <c r="CD106" s="95" t="str">
        <f t="shared" si="94"/>
        <v/>
      </c>
      <c r="CE106" s="95" t="str">
        <f t="shared" si="94"/>
        <v/>
      </c>
      <c r="CF106" s="95" t="str">
        <f t="shared" si="94"/>
        <v/>
      </c>
      <c r="CG106" s="95" t="str">
        <f t="shared" si="94"/>
        <v/>
      </c>
      <c r="CH106" s="95" t="str">
        <f t="shared" si="94"/>
        <v/>
      </c>
      <c r="CI106" s="95" t="str">
        <f t="shared" si="94"/>
        <v/>
      </c>
      <c r="CJ106" s="95" t="str">
        <f t="shared" si="94"/>
        <v/>
      </c>
      <c r="CK106" s="95" t="str">
        <f t="shared" si="94"/>
        <v/>
      </c>
      <c r="CL106" s="95" t="str">
        <f t="shared" si="94"/>
        <v/>
      </c>
      <c r="CM106" s="95" t="str">
        <f t="shared" si="94"/>
        <v/>
      </c>
      <c r="CN106" s="95" t="str">
        <f t="shared" si="94"/>
        <v/>
      </c>
      <c r="CO106" s="95" t="str">
        <f t="shared" si="94"/>
        <v/>
      </c>
      <c r="CP106" s="95" t="str">
        <f t="shared" si="94"/>
        <v/>
      </c>
      <c r="CQ106" s="95" t="str">
        <f t="shared" si="94"/>
        <v/>
      </c>
      <c r="CR106" s="95" t="str">
        <f t="shared" si="94"/>
        <v/>
      </c>
      <c r="CS106" s="95" t="str">
        <f t="shared" si="94"/>
        <v/>
      </c>
      <c r="CT106" s="95" t="str">
        <f t="shared" si="94"/>
        <v/>
      </c>
      <c r="CU106" s="95" t="str">
        <f t="shared" si="94"/>
        <v/>
      </c>
      <c r="CV106" s="95" t="str">
        <f t="shared" si="94"/>
        <v/>
      </c>
      <c r="CW106" s="95" t="str">
        <f t="shared" si="94"/>
        <v/>
      </c>
      <c r="CX106" s="95" t="str">
        <f t="shared" si="94"/>
        <v/>
      </c>
      <c r="CY106" s="95" t="str">
        <f t="shared" si="94"/>
        <v/>
      </c>
      <c r="CZ106" s="95" t="str">
        <f t="shared" si="94"/>
        <v/>
      </c>
      <c r="DA106" s="95" t="str">
        <f t="shared" si="94"/>
        <v/>
      </c>
      <c r="DB106" s="95" t="str">
        <f t="shared" si="94"/>
        <v/>
      </c>
      <c r="DC106" s="95" t="str">
        <f t="shared" si="94"/>
        <v/>
      </c>
      <c r="DD106" s="95" t="str">
        <f t="shared" si="94"/>
        <v/>
      </c>
      <c r="DE106" s="95" t="str">
        <f t="shared" si="94"/>
        <v/>
      </c>
      <c r="DF106" s="95" t="str">
        <f t="shared" si="94"/>
        <v/>
      </c>
      <c r="DG106" s="95" t="str">
        <f t="shared" si="94"/>
        <v/>
      </c>
      <c r="DH106" s="95" t="str">
        <f t="shared" si="94"/>
        <v/>
      </c>
      <c r="DI106" s="95" t="str">
        <f t="shared" si="94"/>
        <v/>
      </c>
      <c r="DJ106" s="95" t="str">
        <f t="shared" si="94"/>
        <v/>
      </c>
      <c r="DK106" s="95" t="str">
        <f t="shared" si="94"/>
        <v/>
      </c>
      <c r="DL106" s="95" t="str">
        <f t="shared" si="94"/>
        <v/>
      </c>
      <c r="DM106" s="95" t="str">
        <f t="shared" si="94"/>
        <v/>
      </c>
      <c r="DN106" s="95" t="str">
        <f t="shared" si="94"/>
        <v/>
      </c>
      <c r="DO106" s="95" t="str">
        <f t="shared" si="94"/>
        <v/>
      </c>
      <c r="DP106" s="95" t="str">
        <f t="shared" si="94"/>
        <v/>
      </c>
      <c r="DQ106" s="95" t="str">
        <f t="shared" si="94"/>
        <v/>
      </c>
      <c r="DR106" s="95" t="str">
        <f t="shared" si="94"/>
        <v/>
      </c>
      <c r="DS106" s="95" t="str">
        <f t="shared" si="94"/>
        <v/>
      </c>
      <c r="DT106" s="95" t="str">
        <f t="shared" si="94"/>
        <v/>
      </c>
      <c r="DU106" s="95" t="str">
        <f t="shared" si="94"/>
        <v/>
      </c>
      <c r="DV106" s="95" t="str">
        <f t="shared" si="94"/>
        <v/>
      </c>
      <c r="DW106" s="95" t="str">
        <f t="shared" si="94"/>
        <v/>
      </c>
      <c r="DX106" s="95" t="str">
        <f t="shared" si="94"/>
        <v/>
      </c>
      <c r="DY106" s="95" t="str">
        <f t="shared" si="94"/>
        <v/>
      </c>
      <c r="DZ106" s="95" t="str">
        <f t="shared" si="94"/>
        <v/>
      </c>
    </row>
    <row r="107" spans="1:130" hidden="1" x14ac:dyDescent="0.25">
      <c r="A107" s="95">
        <f t="shared" ref="A107:B107" si="95">A41</f>
        <v>29</v>
      </c>
      <c r="B107" s="95" t="str">
        <f t="shared" si="95"/>
        <v>BETH CARILLO</v>
      </c>
      <c r="C107" s="95"/>
      <c r="D107" s="95">
        <f t="shared" ref="D107:BO107" si="96">IF(D$1="", "", D41-C41)</f>
        <v>0</v>
      </c>
      <c r="E107" s="95">
        <f t="shared" si="96"/>
        <v>13</v>
      </c>
      <c r="F107" s="95">
        <f t="shared" si="96"/>
        <v>11</v>
      </c>
      <c r="G107" s="95">
        <f t="shared" si="96"/>
        <v>5</v>
      </c>
      <c r="H107" s="95" t="str">
        <f t="shared" si="96"/>
        <v/>
      </c>
      <c r="I107" s="95" t="str">
        <f t="shared" si="96"/>
        <v/>
      </c>
      <c r="J107" s="95" t="str">
        <f t="shared" si="96"/>
        <v/>
      </c>
      <c r="K107" s="95" t="str">
        <f t="shared" si="96"/>
        <v/>
      </c>
      <c r="L107" s="95" t="str">
        <f t="shared" si="96"/>
        <v/>
      </c>
      <c r="M107" s="95" t="str">
        <f t="shared" si="96"/>
        <v/>
      </c>
      <c r="N107" s="95" t="str">
        <f t="shared" si="96"/>
        <v/>
      </c>
      <c r="O107" s="95" t="str">
        <f t="shared" si="96"/>
        <v/>
      </c>
      <c r="P107" s="95" t="str">
        <f t="shared" si="96"/>
        <v/>
      </c>
      <c r="Q107" s="95" t="str">
        <f t="shared" si="96"/>
        <v/>
      </c>
      <c r="R107" s="95" t="str">
        <f t="shared" si="96"/>
        <v/>
      </c>
      <c r="S107" s="95" t="str">
        <f t="shared" si="96"/>
        <v/>
      </c>
      <c r="T107" s="95" t="str">
        <f t="shared" si="96"/>
        <v/>
      </c>
      <c r="U107" s="95" t="str">
        <f t="shared" si="96"/>
        <v/>
      </c>
      <c r="V107" s="95" t="str">
        <f t="shared" si="96"/>
        <v/>
      </c>
      <c r="W107" s="95" t="str">
        <f t="shared" si="96"/>
        <v/>
      </c>
      <c r="X107" s="95" t="str">
        <f t="shared" si="96"/>
        <v/>
      </c>
      <c r="Y107" s="95" t="str">
        <f t="shared" si="96"/>
        <v/>
      </c>
      <c r="Z107" s="95" t="str">
        <f t="shared" si="96"/>
        <v/>
      </c>
      <c r="AA107" s="95" t="str">
        <f t="shared" si="96"/>
        <v/>
      </c>
      <c r="AB107" s="95" t="str">
        <f t="shared" si="96"/>
        <v/>
      </c>
      <c r="AC107" s="95" t="str">
        <f t="shared" si="96"/>
        <v/>
      </c>
      <c r="AD107" s="95" t="str">
        <f t="shared" si="96"/>
        <v/>
      </c>
      <c r="AE107" s="95" t="str">
        <f t="shared" si="96"/>
        <v/>
      </c>
      <c r="AF107" s="95" t="str">
        <f t="shared" si="96"/>
        <v/>
      </c>
      <c r="AG107" s="95" t="str">
        <f t="shared" si="96"/>
        <v/>
      </c>
      <c r="AH107" s="95" t="str">
        <f t="shared" si="96"/>
        <v/>
      </c>
      <c r="AI107" s="95" t="str">
        <f t="shared" si="96"/>
        <v/>
      </c>
      <c r="AJ107" s="95" t="str">
        <f t="shared" si="96"/>
        <v/>
      </c>
      <c r="AK107" s="95" t="str">
        <f t="shared" si="96"/>
        <v/>
      </c>
      <c r="AL107" s="95" t="str">
        <f t="shared" si="96"/>
        <v/>
      </c>
      <c r="AM107" s="95" t="str">
        <f t="shared" si="96"/>
        <v/>
      </c>
      <c r="AN107" s="95" t="str">
        <f t="shared" si="96"/>
        <v/>
      </c>
      <c r="AO107" s="95" t="str">
        <f t="shared" si="96"/>
        <v/>
      </c>
      <c r="AP107" s="95" t="str">
        <f t="shared" si="96"/>
        <v/>
      </c>
      <c r="AQ107" s="95" t="str">
        <f t="shared" si="96"/>
        <v/>
      </c>
      <c r="AR107" s="95" t="str">
        <f t="shared" si="96"/>
        <v/>
      </c>
      <c r="AS107" s="95" t="str">
        <f t="shared" si="96"/>
        <v/>
      </c>
      <c r="AT107" s="95" t="str">
        <f t="shared" si="96"/>
        <v/>
      </c>
      <c r="AU107" s="95" t="str">
        <f t="shared" si="96"/>
        <v/>
      </c>
      <c r="AV107" s="95" t="str">
        <f t="shared" si="96"/>
        <v/>
      </c>
      <c r="AW107" s="95" t="str">
        <f t="shared" si="96"/>
        <v/>
      </c>
      <c r="AX107" s="95" t="str">
        <f t="shared" si="96"/>
        <v/>
      </c>
      <c r="AY107" s="95" t="str">
        <f t="shared" si="96"/>
        <v/>
      </c>
      <c r="AZ107" s="95" t="str">
        <f t="shared" si="96"/>
        <v/>
      </c>
      <c r="BA107" s="95" t="str">
        <f t="shared" si="96"/>
        <v/>
      </c>
      <c r="BB107" s="95" t="str">
        <f t="shared" si="96"/>
        <v/>
      </c>
      <c r="BC107" s="95" t="str">
        <f t="shared" si="96"/>
        <v/>
      </c>
      <c r="BD107" s="95" t="str">
        <f t="shared" si="96"/>
        <v/>
      </c>
      <c r="BE107" s="95" t="str">
        <f t="shared" si="96"/>
        <v/>
      </c>
      <c r="BF107" s="95" t="str">
        <f t="shared" si="96"/>
        <v/>
      </c>
      <c r="BG107" s="95" t="str">
        <f t="shared" si="96"/>
        <v/>
      </c>
      <c r="BH107" s="95" t="str">
        <f t="shared" si="96"/>
        <v/>
      </c>
      <c r="BI107" s="95" t="str">
        <f t="shared" si="96"/>
        <v/>
      </c>
      <c r="BJ107" s="95" t="str">
        <f t="shared" si="96"/>
        <v/>
      </c>
      <c r="BK107" s="95" t="str">
        <f t="shared" si="96"/>
        <v/>
      </c>
      <c r="BL107" s="95" t="str">
        <f t="shared" si="96"/>
        <v/>
      </c>
      <c r="BM107" s="95" t="str">
        <f t="shared" si="96"/>
        <v/>
      </c>
      <c r="BN107" s="95" t="str">
        <f t="shared" si="96"/>
        <v/>
      </c>
      <c r="BO107" s="95" t="str">
        <f t="shared" si="96"/>
        <v/>
      </c>
      <c r="BP107" s="95" t="str">
        <f t="shared" ref="BP107:DZ107" si="97">IF(BP$1="", "", BP41-BO41)</f>
        <v/>
      </c>
      <c r="BQ107" s="95" t="str">
        <f t="shared" si="97"/>
        <v/>
      </c>
      <c r="BR107" s="95" t="str">
        <f t="shared" si="97"/>
        <v/>
      </c>
      <c r="BS107" s="95" t="str">
        <f t="shared" si="97"/>
        <v/>
      </c>
      <c r="BT107" s="95" t="str">
        <f t="shared" si="97"/>
        <v/>
      </c>
      <c r="BU107" s="95" t="str">
        <f t="shared" si="97"/>
        <v/>
      </c>
      <c r="BV107" s="95" t="str">
        <f t="shared" si="97"/>
        <v/>
      </c>
      <c r="BW107" s="95" t="str">
        <f t="shared" si="97"/>
        <v/>
      </c>
      <c r="BX107" s="95" t="str">
        <f t="shared" si="97"/>
        <v/>
      </c>
      <c r="BY107" s="95" t="str">
        <f t="shared" si="97"/>
        <v/>
      </c>
      <c r="BZ107" s="95" t="str">
        <f t="shared" si="97"/>
        <v/>
      </c>
      <c r="CA107" s="95" t="str">
        <f t="shared" si="97"/>
        <v/>
      </c>
      <c r="CB107" s="95" t="str">
        <f t="shared" si="97"/>
        <v/>
      </c>
      <c r="CC107" s="95" t="str">
        <f t="shared" si="97"/>
        <v/>
      </c>
      <c r="CD107" s="95" t="str">
        <f t="shared" si="97"/>
        <v/>
      </c>
      <c r="CE107" s="95" t="str">
        <f t="shared" si="97"/>
        <v/>
      </c>
      <c r="CF107" s="95" t="str">
        <f t="shared" si="97"/>
        <v/>
      </c>
      <c r="CG107" s="95" t="str">
        <f t="shared" si="97"/>
        <v/>
      </c>
      <c r="CH107" s="95" t="str">
        <f t="shared" si="97"/>
        <v/>
      </c>
      <c r="CI107" s="95" t="str">
        <f t="shared" si="97"/>
        <v/>
      </c>
      <c r="CJ107" s="95" t="str">
        <f t="shared" si="97"/>
        <v/>
      </c>
      <c r="CK107" s="95" t="str">
        <f t="shared" si="97"/>
        <v/>
      </c>
      <c r="CL107" s="95" t="str">
        <f t="shared" si="97"/>
        <v/>
      </c>
      <c r="CM107" s="95" t="str">
        <f t="shared" si="97"/>
        <v/>
      </c>
      <c r="CN107" s="95" t="str">
        <f t="shared" si="97"/>
        <v/>
      </c>
      <c r="CO107" s="95" t="str">
        <f t="shared" si="97"/>
        <v/>
      </c>
      <c r="CP107" s="95" t="str">
        <f t="shared" si="97"/>
        <v/>
      </c>
      <c r="CQ107" s="95" t="str">
        <f t="shared" si="97"/>
        <v/>
      </c>
      <c r="CR107" s="95" t="str">
        <f t="shared" si="97"/>
        <v/>
      </c>
      <c r="CS107" s="95" t="str">
        <f t="shared" si="97"/>
        <v/>
      </c>
      <c r="CT107" s="95" t="str">
        <f t="shared" si="97"/>
        <v/>
      </c>
      <c r="CU107" s="95" t="str">
        <f t="shared" si="97"/>
        <v/>
      </c>
      <c r="CV107" s="95" t="str">
        <f t="shared" si="97"/>
        <v/>
      </c>
      <c r="CW107" s="95" t="str">
        <f t="shared" si="97"/>
        <v/>
      </c>
      <c r="CX107" s="95" t="str">
        <f t="shared" si="97"/>
        <v/>
      </c>
      <c r="CY107" s="95" t="str">
        <f t="shared" si="97"/>
        <v/>
      </c>
      <c r="CZ107" s="95" t="str">
        <f t="shared" si="97"/>
        <v/>
      </c>
      <c r="DA107" s="95" t="str">
        <f t="shared" si="97"/>
        <v/>
      </c>
      <c r="DB107" s="95" t="str">
        <f t="shared" si="97"/>
        <v/>
      </c>
      <c r="DC107" s="95" t="str">
        <f t="shared" si="97"/>
        <v/>
      </c>
      <c r="DD107" s="95" t="str">
        <f t="shared" si="97"/>
        <v/>
      </c>
      <c r="DE107" s="95" t="str">
        <f t="shared" si="97"/>
        <v/>
      </c>
      <c r="DF107" s="95" t="str">
        <f t="shared" si="97"/>
        <v/>
      </c>
      <c r="DG107" s="95" t="str">
        <f t="shared" si="97"/>
        <v/>
      </c>
      <c r="DH107" s="95" t="str">
        <f t="shared" si="97"/>
        <v/>
      </c>
      <c r="DI107" s="95" t="str">
        <f t="shared" si="97"/>
        <v/>
      </c>
      <c r="DJ107" s="95" t="str">
        <f t="shared" si="97"/>
        <v/>
      </c>
      <c r="DK107" s="95" t="str">
        <f t="shared" si="97"/>
        <v/>
      </c>
      <c r="DL107" s="95" t="str">
        <f t="shared" si="97"/>
        <v/>
      </c>
      <c r="DM107" s="95" t="str">
        <f t="shared" si="97"/>
        <v/>
      </c>
      <c r="DN107" s="95" t="str">
        <f t="shared" si="97"/>
        <v/>
      </c>
      <c r="DO107" s="95" t="str">
        <f t="shared" si="97"/>
        <v/>
      </c>
      <c r="DP107" s="95" t="str">
        <f t="shared" si="97"/>
        <v/>
      </c>
      <c r="DQ107" s="95" t="str">
        <f t="shared" si="97"/>
        <v/>
      </c>
      <c r="DR107" s="95" t="str">
        <f t="shared" si="97"/>
        <v/>
      </c>
      <c r="DS107" s="95" t="str">
        <f t="shared" si="97"/>
        <v/>
      </c>
      <c r="DT107" s="95" t="str">
        <f t="shared" si="97"/>
        <v/>
      </c>
      <c r="DU107" s="95" t="str">
        <f t="shared" si="97"/>
        <v/>
      </c>
      <c r="DV107" s="95" t="str">
        <f t="shared" si="97"/>
        <v/>
      </c>
      <c r="DW107" s="95" t="str">
        <f t="shared" si="97"/>
        <v/>
      </c>
      <c r="DX107" s="95" t="str">
        <f t="shared" si="97"/>
        <v/>
      </c>
      <c r="DY107" s="95" t="str">
        <f t="shared" si="97"/>
        <v/>
      </c>
      <c r="DZ107" s="95" t="str">
        <f t="shared" si="97"/>
        <v/>
      </c>
    </row>
    <row r="108" spans="1:130" hidden="1" x14ac:dyDescent="0.25">
      <c r="A108" s="95">
        <f t="shared" ref="A108:B108" si="98">A42</f>
        <v>30</v>
      </c>
      <c r="B108" s="95" t="str">
        <f t="shared" si="98"/>
        <v>MAGDALENA VILLASIS</v>
      </c>
      <c r="C108" s="95"/>
      <c r="D108" s="95">
        <f t="shared" ref="D108:BO108" si="99">IF(D$1="", "", D42-C42)</f>
        <v>18</v>
      </c>
      <c r="E108" s="95">
        <f t="shared" si="99"/>
        <v>9</v>
      </c>
      <c r="F108" s="95">
        <f t="shared" si="99"/>
        <v>16</v>
      </c>
      <c r="G108" s="95">
        <f t="shared" si="99"/>
        <v>9</v>
      </c>
      <c r="H108" s="95" t="str">
        <f t="shared" si="99"/>
        <v/>
      </c>
      <c r="I108" s="95" t="str">
        <f t="shared" si="99"/>
        <v/>
      </c>
      <c r="J108" s="95" t="str">
        <f t="shared" si="99"/>
        <v/>
      </c>
      <c r="K108" s="95" t="str">
        <f t="shared" si="99"/>
        <v/>
      </c>
      <c r="L108" s="95" t="str">
        <f t="shared" si="99"/>
        <v/>
      </c>
      <c r="M108" s="95" t="str">
        <f t="shared" si="99"/>
        <v/>
      </c>
      <c r="N108" s="95" t="str">
        <f t="shared" si="99"/>
        <v/>
      </c>
      <c r="O108" s="95" t="str">
        <f t="shared" si="99"/>
        <v/>
      </c>
      <c r="P108" s="95" t="str">
        <f t="shared" si="99"/>
        <v/>
      </c>
      <c r="Q108" s="95" t="str">
        <f t="shared" si="99"/>
        <v/>
      </c>
      <c r="R108" s="95" t="str">
        <f t="shared" si="99"/>
        <v/>
      </c>
      <c r="S108" s="95" t="str">
        <f t="shared" si="99"/>
        <v/>
      </c>
      <c r="T108" s="95" t="str">
        <f t="shared" si="99"/>
        <v/>
      </c>
      <c r="U108" s="95" t="str">
        <f t="shared" si="99"/>
        <v/>
      </c>
      <c r="V108" s="95" t="str">
        <f t="shared" si="99"/>
        <v/>
      </c>
      <c r="W108" s="95" t="str">
        <f t="shared" si="99"/>
        <v/>
      </c>
      <c r="X108" s="95" t="str">
        <f t="shared" si="99"/>
        <v/>
      </c>
      <c r="Y108" s="95" t="str">
        <f t="shared" si="99"/>
        <v/>
      </c>
      <c r="Z108" s="95" t="str">
        <f t="shared" si="99"/>
        <v/>
      </c>
      <c r="AA108" s="95" t="str">
        <f t="shared" si="99"/>
        <v/>
      </c>
      <c r="AB108" s="95" t="str">
        <f t="shared" si="99"/>
        <v/>
      </c>
      <c r="AC108" s="95" t="str">
        <f t="shared" si="99"/>
        <v/>
      </c>
      <c r="AD108" s="95" t="str">
        <f t="shared" si="99"/>
        <v/>
      </c>
      <c r="AE108" s="95" t="str">
        <f t="shared" si="99"/>
        <v/>
      </c>
      <c r="AF108" s="95" t="str">
        <f t="shared" si="99"/>
        <v/>
      </c>
      <c r="AG108" s="95" t="str">
        <f t="shared" si="99"/>
        <v/>
      </c>
      <c r="AH108" s="95" t="str">
        <f t="shared" si="99"/>
        <v/>
      </c>
      <c r="AI108" s="95" t="str">
        <f t="shared" si="99"/>
        <v/>
      </c>
      <c r="AJ108" s="95" t="str">
        <f t="shared" si="99"/>
        <v/>
      </c>
      <c r="AK108" s="95" t="str">
        <f t="shared" si="99"/>
        <v/>
      </c>
      <c r="AL108" s="95" t="str">
        <f t="shared" si="99"/>
        <v/>
      </c>
      <c r="AM108" s="95" t="str">
        <f t="shared" si="99"/>
        <v/>
      </c>
      <c r="AN108" s="95" t="str">
        <f t="shared" si="99"/>
        <v/>
      </c>
      <c r="AO108" s="95" t="str">
        <f t="shared" si="99"/>
        <v/>
      </c>
      <c r="AP108" s="95" t="str">
        <f t="shared" si="99"/>
        <v/>
      </c>
      <c r="AQ108" s="95" t="str">
        <f t="shared" si="99"/>
        <v/>
      </c>
      <c r="AR108" s="95" t="str">
        <f t="shared" si="99"/>
        <v/>
      </c>
      <c r="AS108" s="95" t="str">
        <f t="shared" si="99"/>
        <v/>
      </c>
      <c r="AT108" s="95" t="str">
        <f t="shared" si="99"/>
        <v/>
      </c>
      <c r="AU108" s="95" t="str">
        <f t="shared" si="99"/>
        <v/>
      </c>
      <c r="AV108" s="95" t="str">
        <f t="shared" si="99"/>
        <v/>
      </c>
      <c r="AW108" s="95" t="str">
        <f t="shared" si="99"/>
        <v/>
      </c>
      <c r="AX108" s="95" t="str">
        <f t="shared" si="99"/>
        <v/>
      </c>
      <c r="AY108" s="95" t="str">
        <f t="shared" si="99"/>
        <v/>
      </c>
      <c r="AZ108" s="95" t="str">
        <f t="shared" si="99"/>
        <v/>
      </c>
      <c r="BA108" s="95" t="str">
        <f t="shared" si="99"/>
        <v/>
      </c>
      <c r="BB108" s="95" t="str">
        <f t="shared" si="99"/>
        <v/>
      </c>
      <c r="BC108" s="95" t="str">
        <f t="shared" si="99"/>
        <v/>
      </c>
      <c r="BD108" s="95" t="str">
        <f t="shared" si="99"/>
        <v/>
      </c>
      <c r="BE108" s="95" t="str">
        <f t="shared" si="99"/>
        <v/>
      </c>
      <c r="BF108" s="95" t="str">
        <f t="shared" si="99"/>
        <v/>
      </c>
      <c r="BG108" s="95" t="str">
        <f t="shared" si="99"/>
        <v/>
      </c>
      <c r="BH108" s="95" t="str">
        <f t="shared" si="99"/>
        <v/>
      </c>
      <c r="BI108" s="95" t="str">
        <f t="shared" si="99"/>
        <v/>
      </c>
      <c r="BJ108" s="95" t="str">
        <f t="shared" si="99"/>
        <v/>
      </c>
      <c r="BK108" s="95" t="str">
        <f t="shared" si="99"/>
        <v/>
      </c>
      <c r="BL108" s="95" t="str">
        <f t="shared" si="99"/>
        <v/>
      </c>
      <c r="BM108" s="95" t="str">
        <f t="shared" si="99"/>
        <v/>
      </c>
      <c r="BN108" s="95" t="str">
        <f t="shared" si="99"/>
        <v/>
      </c>
      <c r="BO108" s="95" t="str">
        <f t="shared" si="99"/>
        <v/>
      </c>
      <c r="BP108" s="95" t="str">
        <f t="shared" ref="BP108:DZ108" si="100">IF(BP$1="", "", BP42-BO42)</f>
        <v/>
      </c>
      <c r="BQ108" s="95" t="str">
        <f t="shared" si="100"/>
        <v/>
      </c>
      <c r="BR108" s="95" t="str">
        <f t="shared" si="100"/>
        <v/>
      </c>
      <c r="BS108" s="95" t="str">
        <f t="shared" si="100"/>
        <v/>
      </c>
      <c r="BT108" s="95" t="str">
        <f t="shared" si="100"/>
        <v/>
      </c>
      <c r="BU108" s="95" t="str">
        <f t="shared" si="100"/>
        <v/>
      </c>
      <c r="BV108" s="95" t="str">
        <f t="shared" si="100"/>
        <v/>
      </c>
      <c r="BW108" s="95" t="str">
        <f t="shared" si="100"/>
        <v/>
      </c>
      <c r="BX108" s="95" t="str">
        <f t="shared" si="100"/>
        <v/>
      </c>
      <c r="BY108" s="95" t="str">
        <f t="shared" si="100"/>
        <v/>
      </c>
      <c r="BZ108" s="95" t="str">
        <f t="shared" si="100"/>
        <v/>
      </c>
      <c r="CA108" s="95" t="str">
        <f t="shared" si="100"/>
        <v/>
      </c>
      <c r="CB108" s="95" t="str">
        <f t="shared" si="100"/>
        <v/>
      </c>
      <c r="CC108" s="95" t="str">
        <f t="shared" si="100"/>
        <v/>
      </c>
      <c r="CD108" s="95" t="str">
        <f t="shared" si="100"/>
        <v/>
      </c>
      <c r="CE108" s="95" t="str">
        <f t="shared" si="100"/>
        <v/>
      </c>
      <c r="CF108" s="95" t="str">
        <f t="shared" si="100"/>
        <v/>
      </c>
      <c r="CG108" s="95" t="str">
        <f t="shared" si="100"/>
        <v/>
      </c>
      <c r="CH108" s="95" t="str">
        <f t="shared" si="100"/>
        <v/>
      </c>
      <c r="CI108" s="95" t="str">
        <f t="shared" si="100"/>
        <v/>
      </c>
      <c r="CJ108" s="95" t="str">
        <f t="shared" si="100"/>
        <v/>
      </c>
      <c r="CK108" s="95" t="str">
        <f t="shared" si="100"/>
        <v/>
      </c>
      <c r="CL108" s="95" t="str">
        <f t="shared" si="100"/>
        <v/>
      </c>
      <c r="CM108" s="95" t="str">
        <f t="shared" si="100"/>
        <v/>
      </c>
      <c r="CN108" s="95" t="str">
        <f t="shared" si="100"/>
        <v/>
      </c>
      <c r="CO108" s="95" t="str">
        <f t="shared" si="100"/>
        <v/>
      </c>
      <c r="CP108" s="95" t="str">
        <f t="shared" si="100"/>
        <v/>
      </c>
      <c r="CQ108" s="95" t="str">
        <f t="shared" si="100"/>
        <v/>
      </c>
      <c r="CR108" s="95" t="str">
        <f t="shared" si="100"/>
        <v/>
      </c>
      <c r="CS108" s="95" t="str">
        <f t="shared" si="100"/>
        <v/>
      </c>
      <c r="CT108" s="95" t="str">
        <f t="shared" si="100"/>
        <v/>
      </c>
      <c r="CU108" s="95" t="str">
        <f t="shared" si="100"/>
        <v/>
      </c>
      <c r="CV108" s="95" t="str">
        <f t="shared" si="100"/>
        <v/>
      </c>
      <c r="CW108" s="95" t="str">
        <f t="shared" si="100"/>
        <v/>
      </c>
      <c r="CX108" s="95" t="str">
        <f t="shared" si="100"/>
        <v/>
      </c>
      <c r="CY108" s="95" t="str">
        <f t="shared" si="100"/>
        <v/>
      </c>
      <c r="CZ108" s="95" t="str">
        <f t="shared" si="100"/>
        <v/>
      </c>
      <c r="DA108" s="95" t="str">
        <f t="shared" si="100"/>
        <v/>
      </c>
      <c r="DB108" s="95" t="str">
        <f t="shared" si="100"/>
        <v/>
      </c>
      <c r="DC108" s="95" t="str">
        <f t="shared" si="100"/>
        <v/>
      </c>
      <c r="DD108" s="95" t="str">
        <f t="shared" si="100"/>
        <v/>
      </c>
      <c r="DE108" s="95" t="str">
        <f t="shared" si="100"/>
        <v/>
      </c>
      <c r="DF108" s="95" t="str">
        <f t="shared" si="100"/>
        <v/>
      </c>
      <c r="DG108" s="95" t="str">
        <f t="shared" si="100"/>
        <v/>
      </c>
      <c r="DH108" s="95" t="str">
        <f t="shared" si="100"/>
        <v/>
      </c>
      <c r="DI108" s="95" t="str">
        <f t="shared" si="100"/>
        <v/>
      </c>
      <c r="DJ108" s="95" t="str">
        <f t="shared" si="100"/>
        <v/>
      </c>
      <c r="DK108" s="95" t="str">
        <f t="shared" si="100"/>
        <v/>
      </c>
      <c r="DL108" s="95" t="str">
        <f t="shared" si="100"/>
        <v/>
      </c>
      <c r="DM108" s="95" t="str">
        <f t="shared" si="100"/>
        <v/>
      </c>
      <c r="DN108" s="95" t="str">
        <f t="shared" si="100"/>
        <v/>
      </c>
      <c r="DO108" s="95" t="str">
        <f t="shared" si="100"/>
        <v/>
      </c>
      <c r="DP108" s="95" t="str">
        <f t="shared" si="100"/>
        <v/>
      </c>
      <c r="DQ108" s="95" t="str">
        <f t="shared" si="100"/>
        <v/>
      </c>
      <c r="DR108" s="95" t="str">
        <f t="shared" si="100"/>
        <v/>
      </c>
      <c r="DS108" s="95" t="str">
        <f t="shared" si="100"/>
        <v/>
      </c>
      <c r="DT108" s="95" t="str">
        <f t="shared" si="100"/>
        <v/>
      </c>
      <c r="DU108" s="95" t="str">
        <f t="shared" si="100"/>
        <v/>
      </c>
      <c r="DV108" s="95" t="str">
        <f t="shared" si="100"/>
        <v/>
      </c>
      <c r="DW108" s="95" t="str">
        <f t="shared" si="100"/>
        <v/>
      </c>
      <c r="DX108" s="95" t="str">
        <f t="shared" si="100"/>
        <v/>
      </c>
      <c r="DY108" s="95" t="str">
        <f t="shared" si="100"/>
        <v/>
      </c>
      <c r="DZ108" s="95" t="str">
        <f t="shared" si="100"/>
        <v/>
      </c>
    </row>
    <row r="109" spans="1:130" hidden="1" x14ac:dyDescent="0.25">
      <c r="A109" s="95">
        <f t="shared" ref="A109:B109" si="101">A43</f>
        <v>31</v>
      </c>
      <c r="B109" s="95" t="str">
        <f t="shared" si="101"/>
        <v>RUE CELEBRE</v>
      </c>
      <c r="C109" s="95"/>
      <c r="D109" s="95">
        <f t="shared" ref="D109:BO109" si="102">IF(D$1="", "", D43-C43)</f>
        <v>16</v>
      </c>
      <c r="E109" s="95">
        <f t="shared" si="102"/>
        <v>19</v>
      </c>
      <c r="F109" s="95">
        <f t="shared" si="102"/>
        <v>18</v>
      </c>
      <c r="G109" s="95">
        <f t="shared" si="102"/>
        <v>14</v>
      </c>
      <c r="H109" s="95" t="str">
        <f t="shared" si="102"/>
        <v/>
      </c>
      <c r="I109" s="95" t="str">
        <f t="shared" si="102"/>
        <v/>
      </c>
      <c r="J109" s="95" t="str">
        <f t="shared" si="102"/>
        <v/>
      </c>
      <c r="K109" s="95" t="str">
        <f t="shared" si="102"/>
        <v/>
      </c>
      <c r="L109" s="95" t="str">
        <f t="shared" si="102"/>
        <v/>
      </c>
      <c r="M109" s="95" t="str">
        <f t="shared" si="102"/>
        <v/>
      </c>
      <c r="N109" s="95" t="str">
        <f t="shared" si="102"/>
        <v/>
      </c>
      <c r="O109" s="95" t="str">
        <f t="shared" si="102"/>
        <v/>
      </c>
      <c r="P109" s="95" t="str">
        <f t="shared" si="102"/>
        <v/>
      </c>
      <c r="Q109" s="95" t="str">
        <f t="shared" si="102"/>
        <v/>
      </c>
      <c r="R109" s="95" t="str">
        <f t="shared" si="102"/>
        <v/>
      </c>
      <c r="S109" s="95" t="str">
        <f t="shared" si="102"/>
        <v/>
      </c>
      <c r="T109" s="95" t="str">
        <f t="shared" si="102"/>
        <v/>
      </c>
      <c r="U109" s="95" t="str">
        <f t="shared" si="102"/>
        <v/>
      </c>
      <c r="V109" s="95" t="str">
        <f t="shared" si="102"/>
        <v/>
      </c>
      <c r="W109" s="95" t="str">
        <f t="shared" si="102"/>
        <v/>
      </c>
      <c r="X109" s="95" t="str">
        <f t="shared" si="102"/>
        <v/>
      </c>
      <c r="Y109" s="95" t="str">
        <f t="shared" si="102"/>
        <v/>
      </c>
      <c r="Z109" s="95" t="str">
        <f t="shared" si="102"/>
        <v/>
      </c>
      <c r="AA109" s="95" t="str">
        <f t="shared" si="102"/>
        <v/>
      </c>
      <c r="AB109" s="95" t="str">
        <f t="shared" si="102"/>
        <v/>
      </c>
      <c r="AC109" s="95" t="str">
        <f t="shared" si="102"/>
        <v/>
      </c>
      <c r="AD109" s="95" t="str">
        <f t="shared" si="102"/>
        <v/>
      </c>
      <c r="AE109" s="95" t="str">
        <f t="shared" si="102"/>
        <v/>
      </c>
      <c r="AF109" s="95" t="str">
        <f t="shared" si="102"/>
        <v/>
      </c>
      <c r="AG109" s="95" t="str">
        <f t="shared" si="102"/>
        <v/>
      </c>
      <c r="AH109" s="95" t="str">
        <f t="shared" si="102"/>
        <v/>
      </c>
      <c r="AI109" s="95" t="str">
        <f t="shared" si="102"/>
        <v/>
      </c>
      <c r="AJ109" s="95" t="str">
        <f t="shared" si="102"/>
        <v/>
      </c>
      <c r="AK109" s="95" t="str">
        <f t="shared" si="102"/>
        <v/>
      </c>
      <c r="AL109" s="95" t="str">
        <f t="shared" si="102"/>
        <v/>
      </c>
      <c r="AM109" s="95" t="str">
        <f t="shared" si="102"/>
        <v/>
      </c>
      <c r="AN109" s="95" t="str">
        <f t="shared" si="102"/>
        <v/>
      </c>
      <c r="AO109" s="95" t="str">
        <f t="shared" si="102"/>
        <v/>
      </c>
      <c r="AP109" s="95" t="str">
        <f t="shared" si="102"/>
        <v/>
      </c>
      <c r="AQ109" s="95" t="str">
        <f t="shared" si="102"/>
        <v/>
      </c>
      <c r="AR109" s="95" t="str">
        <f t="shared" si="102"/>
        <v/>
      </c>
      <c r="AS109" s="95" t="str">
        <f t="shared" si="102"/>
        <v/>
      </c>
      <c r="AT109" s="95" t="str">
        <f t="shared" si="102"/>
        <v/>
      </c>
      <c r="AU109" s="95" t="str">
        <f t="shared" si="102"/>
        <v/>
      </c>
      <c r="AV109" s="95" t="str">
        <f t="shared" si="102"/>
        <v/>
      </c>
      <c r="AW109" s="95" t="str">
        <f t="shared" si="102"/>
        <v/>
      </c>
      <c r="AX109" s="95" t="str">
        <f t="shared" si="102"/>
        <v/>
      </c>
      <c r="AY109" s="95" t="str">
        <f t="shared" si="102"/>
        <v/>
      </c>
      <c r="AZ109" s="95" t="str">
        <f t="shared" si="102"/>
        <v/>
      </c>
      <c r="BA109" s="95" t="str">
        <f t="shared" si="102"/>
        <v/>
      </c>
      <c r="BB109" s="95" t="str">
        <f t="shared" si="102"/>
        <v/>
      </c>
      <c r="BC109" s="95" t="str">
        <f t="shared" si="102"/>
        <v/>
      </c>
      <c r="BD109" s="95" t="str">
        <f t="shared" si="102"/>
        <v/>
      </c>
      <c r="BE109" s="95" t="str">
        <f t="shared" si="102"/>
        <v/>
      </c>
      <c r="BF109" s="95" t="str">
        <f t="shared" si="102"/>
        <v/>
      </c>
      <c r="BG109" s="95" t="str">
        <f t="shared" si="102"/>
        <v/>
      </c>
      <c r="BH109" s="95" t="str">
        <f t="shared" si="102"/>
        <v/>
      </c>
      <c r="BI109" s="95" t="str">
        <f t="shared" si="102"/>
        <v/>
      </c>
      <c r="BJ109" s="95" t="str">
        <f t="shared" si="102"/>
        <v/>
      </c>
      <c r="BK109" s="95" t="str">
        <f t="shared" si="102"/>
        <v/>
      </c>
      <c r="BL109" s="95" t="str">
        <f t="shared" si="102"/>
        <v/>
      </c>
      <c r="BM109" s="95" t="str">
        <f t="shared" si="102"/>
        <v/>
      </c>
      <c r="BN109" s="95" t="str">
        <f t="shared" si="102"/>
        <v/>
      </c>
      <c r="BO109" s="95" t="str">
        <f t="shared" si="102"/>
        <v/>
      </c>
      <c r="BP109" s="95" t="str">
        <f t="shared" ref="BP109:DZ109" si="103">IF(BP$1="", "", BP43-BO43)</f>
        <v/>
      </c>
      <c r="BQ109" s="95" t="str">
        <f t="shared" si="103"/>
        <v/>
      </c>
      <c r="BR109" s="95" t="str">
        <f t="shared" si="103"/>
        <v/>
      </c>
      <c r="BS109" s="95" t="str">
        <f t="shared" si="103"/>
        <v/>
      </c>
      <c r="BT109" s="95" t="str">
        <f t="shared" si="103"/>
        <v/>
      </c>
      <c r="BU109" s="95" t="str">
        <f t="shared" si="103"/>
        <v/>
      </c>
      <c r="BV109" s="95" t="str">
        <f t="shared" si="103"/>
        <v/>
      </c>
      <c r="BW109" s="95" t="str">
        <f t="shared" si="103"/>
        <v/>
      </c>
      <c r="BX109" s="95" t="str">
        <f t="shared" si="103"/>
        <v/>
      </c>
      <c r="BY109" s="95" t="str">
        <f t="shared" si="103"/>
        <v/>
      </c>
      <c r="BZ109" s="95" t="str">
        <f t="shared" si="103"/>
        <v/>
      </c>
      <c r="CA109" s="95" t="str">
        <f t="shared" si="103"/>
        <v/>
      </c>
      <c r="CB109" s="95" t="str">
        <f t="shared" si="103"/>
        <v/>
      </c>
      <c r="CC109" s="95" t="str">
        <f t="shared" si="103"/>
        <v/>
      </c>
      <c r="CD109" s="95" t="str">
        <f t="shared" si="103"/>
        <v/>
      </c>
      <c r="CE109" s="95" t="str">
        <f t="shared" si="103"/>
        <v/>
      </c>
      <c r="CF109" s="95" t="str">
        <f t="shared" si="103"/>
        <v/>
      </c>
      <c r="CG109" s="95" t="str">
        <f t="shared" si="103"/>
        <v/>
      </c>
      <c r="CH109" s="95" t="str">
        <f t="shared" si="103"/>
        <v/>
      </c>
      <c r="CI109" s="95" t="str">
        <f t="shared" si="103"/>
        <v/>
      </c>
      <c r="CJ109" s="95" t="str">
        <f t="shared" si="103"/>
        <v/>
      </c>
      <c r="CK109" s="95" t="str">
        <f t="shared" si="103"/>
        <v/>
      </c>
      <c r="CL109" s="95" t="str">
        <f t="shared" si="103"/>
        <v/>
      </c>
      <c r="CM109" s="95" t="str">
        <f t="shared" si="103"/>
        <v/>
      </c>
      <c r="CN109" s="95" t="str">
        <f t="shared" si="103"/>
        <v/>
      </c>
      <c r="CO109" s="95" t="str">
        <f t="shared" si="103"/>
        <v/>
      </c>
      <c r="CP109" s="95" t="str">
        <f t="shared" si="103"/>
        <v/>
      </c>
      <c r="CQ109" s="95" t="str">
        <f t="shared" si="103"/>
        <v/>
      </c>
      <c r="CR109" s="95" t="str">
        <f t="shared" si="103"/>
        <v/>
      </c>
      <c r="CS109" s="95" t="str">
        <f t="shared" si="103"/>
        <v/>
      </c>
      <c r="CT109" s="95" t="str">
        <f t="shared" si="103"/>
        <v/>
      </c>
      <c r="CU109" s="95" t="str">
        <f t="shared" si="103"/>
        <v/>
      </c>
      <c r="CV109" s="95" t="str">
        <f t="shared" si="103"/>
        <v/>
      </c>
      <c r="CW109" s="95" t="str">
        <f t="shared" si="103"/>
        <v/>
      </c>
      <c r="CX109" s="95" t="str">
        <f t="shared" si="103"/>
        <v/>
      </c>
      <c r="CY109" s="95" t="str">
        <f t="shared" si="103"/>
        <v/>
      </c>
      <c r="CZ109" s="95" t="str">
        <f t="shared" si="103"/>
        <v/>
      </c>
      <c r="DA109" s="95" t="str">
        <f t="shared" si="103"/>
        <v/>
      </c>
      <c r="DB109" s="95" t="str">
        <f t="shared" si="103"/>
        <v/>
      </c>
      <c r="DC109" s="95" t="str">
        <f t="shared" si="103"/>
        <v/>
      </c>
      <c r="DD109" s="95" t="str">
        <f t="shared" si="103"/>
        <v/>
      </c>
      <c r="DE109" s="95" t="str">
        <f t="shared" si="103"/>
        <v/>
      </c>
      <c r="DF109" s="95" t="str">
        <f t="shared" si="103"/>
        <v/>
      </c>
      <c r="DG109" s="95" t="str">
        <f t="shared" si="103"/>
        <v/>
      </c>
      <c r="DH109" s="95" t="str">
        <f t="shared" si="103"/>
        <v/>
      </c>
      <c r="DI109" s="95" t="str">
        <f t="shared" si="103"/>
        <v/>
      </c>
      <c r="DJ109" s="95" t="str">
        <f t="shared" si="103"/>
        <v/>
      </c>
      <c r="DK109" s="95" t="str">
        <f t="shared" si="103"/>
        <v/>
      </c>
      <c r="DL109" s="95" t="str">
        <f t="shared" si="103"/>
        <v/>
      </c>
      <c r="DM109" s="95" t="str">
        <f t="shared" si="103"/>
        <v/>
      </c>
      <c r="DN109" s="95" t="str">
        <f t="shared" si="103"/>
        <v/>
      </c>
      <c r="DO109" s="95" t="str">
        <f t="shared" si="103"/>
        <v/>
      </c>
      <c r="DP109" s="95" t="str">
        <f t="shared" si="103"/>
        <v/>
      </c>
      <c r="DQ109" s="95" t="str">
        <f t="shared" si="103"/>
        <v/>
      </c>
      <c r="DR109" s="95" t="str">
        <f t="shared" si="103"/>
        <v/>
      </c>
      <c r="DS109" s="95" t="str">
        <f t="shared" si="103"/>
        <v/>
      </c>
      <c r="DT109" s="95" t="str">
        <f t="shared" si="103"/>
        <v/>
      </c>
      <c r="DU109" s="95" t="str">
        <f t="shared" si="103"/>
        <v/>
      </c>
      <c r="DV109" s="95" t="str">
        <f t="shared" si="103"/>
        <v/>
      </c>
      <c r="DW109" s="95" t="str">
        <f t="shared" si="103"/>
        <v/>
      </c>
      <c r="DX109" s="95" t="str">
        <f t="shared" si="103"/>
        <v/>
      </c>
      <c r="DY109" s="95" t="str">
        <f t="shared" si="103"/>
        <v/>
      </c>
      <c r="DZ109" s="95" t="str">
        <f t="shared" si="103"/>
        <v/>
      </c>
    </row>
    <row r="110" spans="1:130" hidden="1" x14ac:dyDescent="0.25">
      <c r="A110" s="95">
        <f t="shared" ref="A110:B110" si="104">A44</f>
        <v>32</v>
      </c>
      <c r="B110" s="95" t="str">
        <f t="shared" si="104"/>
        <v>VICKY CRUZ</v>
      </c>
      <c r="C110" s="95"/>
      <c r="D110" s="95">
        <f t="shared" ref="D110:BO110" si="105">IF(D$1="", "", D44-C44)</f>
        <v>5</v>
      </c>
      <c r="E110" s="95">
        <f t="shared" si="105"/>
        <v>7</v>
      </c>
      <c r="F110" s="95">
        <f t="shared" si="105"/>
        <v>12</v>
      </c>
      <c r="G110" s="95">
        <f t="shared" si="105"/>
        <v>5</v>
      </c>
      <c r="H110" s="95" t="str">
        <f t="shared" si="105"/>
        <v/>
      </c>
      <c r="I110" s="95" t="str">
        <f t="shared" si="105"/>
        <v/>
      </c>
      <c r="J110" s="95" t="str">
        <f t="shared" si="105"/>
        <v/>
      </c>
      <c r="K110" s="95" t="str">
        <f t="shared" si="105"/>
        <v/>
      </c>
      <c r="L110" s="95" t="str">
        <f t="shared" si="105"/>
        <v/>
      </c>
      <c r="M110" s="95" t="str">
        <f t="shared" si="105"/>
        <v/>
      </c>
      <c r="N110" s="95" t="str">
        <f t="shared" si="105"/>
        <v/>
      </c>
      <c r="O110" s="95" t="str">
        <f t="shared" si="105"/>
        <v/>
      </c>
      <c r="P110" s="95" t="str">
        <f t="shared" si="105"/>
        <v/>
      </c>
      <c r="Q110" s="95" t="str">
        <f t="shared" si="105"/>
        <v/>
      </c>
      <c r="R110" s="95" t="str">
        <f t="shared" si="105"/>
        <v/>
      </c>
      <c r="S110" s="95" t="str">
        <f t="shared" si="105"/>
        <v/>
      </c>
      <c r="T110" s="95" t="str">
        <f t="shared" si="105"/>
        <v/>
      </c>
      <c r="U110" s="95" t="str">
        <f t="shared" si="105"/>
        <v/>
      </c>
      <c r="V110" s="95" t="str">
        <f t="shared" si="105"/>
        <v/>
      </c>
      <c r="W110" s="95" t="str">
        <f t="shared" si="105"/>
        <v/>
      </c>
      <c r="X110" s="95" t="str">
        <f t="shared" si="105"/>
        <v/>
      </c>
      <c r="Y110" s="95" t="str">
        <f t="shared" si="105"/>
        <v/>
      </c>
      <c r="Z110" s="95" t="str">
        <f t="shared" si="105"/>
        <v/>
      </c>
      <c r="AA110" s="95" t="str">
        <f t="shared" si="105"/>
        <v/>
      </c>
      <c r="AB110" s="95" t="str">
        <f t="shared" si="105"/>
        <v/>
      </c>
      <c r="AC110" s="95" t="str">
        <f t="shared" si="105"/>
        <v/>
      </c>
      <c r="AD110" s="95" t="str">
        <f t="shared" si="105"/>
        <v/>
      </c>
      <c r="AE110" s="95" t="str">
        <f t="shared" si="105"/>
        <v/>
      </c>
      <c r="AF110" s="95" t="str">
        <f t="shared" si="105"/>
        <v/>
      </c>
      <c r="AG110" s="95" t="str">
        <f t="shared" si="105"/>
        <v/>
      </c>
      <c r="AH110" s="95" t="str">
        <f t="shared" si="105"/>
        <v/>
      </c>
      <c r="AI110" s="95" t="str">
        <f t="shared" si="105"/>
        <v/>
      </c>
      <c r="AJ110" s="95" t="str">
        <f t="shared" si="105"/>
        <v/>
      </c>
      <c r="AK110" s="95" t="str">
        <f t="shared" si="105"/>
        <v/>
      </c>
      <c r="AL110" s="95" t="str">
        <f t="shared" si="105"/>
        <v/>
      </c>
      <c r="AM110" s="95" t="str">
        <f t="shared" si="105"/>
        <v/>
      </c>
      <c r="AN110" s="95" t="str">
        <f t="shared" si="105"/>
        <v/>
      </c>
      <c r="AO110" s="95" t="str">
        <f t="shared" si="105"/>
        <v/>
      </c>
      <c r="AP110" s="95" t="str">
        <f t="shared" si="105"/>
        <v/>
      </c>
      <c r="AQ110" s="95" t="str">
        <f t="shared" si="105"/>
        <v/>
      </c>
      <c r="AR110" s="95" t="str">
        <f t="shared" si="105"/>
        <v/>
      </c>
      <c r="AS110" s="95" t="str">
        <f t="shared" si="105"/>
        <v/>
      </c>
      <c r="AT110" s="95" t="str">
        <f t="shared" si="105"/>
        <v/>
      </c>
      <c r="AU110" s="95" t="str">
        <f t="shared" si="105"/>
        <v/>
      </c>
      <c r="AV110" s="95" t="str">
        <f t="shared" si="105"/>
        <v/>
      </c>
      <c r="AW110" s="95" t="str">
        <f t="shared" si="105"/>
        <v/>
      </c>
      <c r="AX110" s="95" t="str">
        <f t="shared" si="105"/>
        <v/>
      </c>
      <c r="AY110" s="95" t="str">
        <f t="shared" si="105"/>
        <v/>
      </c>
      <c r="AZ110" s="95" t="str">
        <f t="shared" si="105"/>
        <v/>
      </c>
      <c r="BA110" s="95" t="str">
        <f t="shared" si="105"/>
        <v/>
      </c>
      <c r="BB110" s="95" t="str">
        <f t="shared" si="105"/>
        <v/>
      </c>
      <c r="BC110" s="95" t="str">
        <f t="shared" si="105"/>
        <v/>
      </c>
      <c r="BD110" s="95" t="str">
        <f t="shared" si="105"/>
        <v/>
      </c>
      <c r="BE110" s="95" t="str">
        <f t="shared" si="105"/>
        <v/>
      </c>
      <c r="BF110" s="95" t="str">
        <f t="shared" si="105"/>
        <v/>
      </c>
      <c r="BG110" s="95" t="str">
        <f t="shared" si="105"/>
        <v/>
      </c>
      <c r="BH110" s="95" t="str">
        <f t="shared" si="105"/>
        <v/>
      </c>
      <c r="BI110" s="95" t="str">
        <f t="shared" si="105"/>
        <v/>
      </c>
      <c r="BJ110" s="95" t="str">
        <f t="shared" si="105"/>
        <v/>
      </c>
      <c r="BK110" s="95" t="str">
        <f t="shared" si="105"/>
        <v/>
      </c>
      <c r="BL110" s="95" t="str">
        <f t="shared" si="105"/>
        <v/>
      </c>
      <c r="BM110" s="95" t="str">
        <f t="shared" si="105"/>
        <v/>
      </c>
      <c r="BN110" s="95" t="str">
        <f t="shared" si="105"/>
        <v/>
      </c>
      <c r="BO110" s="95" t="str">
        <f t="shared" si="105"/>
        <v/>
      </c>
      <c r="BP110" s="95" t="str">
        <f t="shared" ref="BP110:DZ110" si="106">IF(BP$1="", "", BP44-BO44)</f>
        <v/>
      </c>
      <c r="BQ110" s="95" t="str">
        <f t="shared" si="106"/>
        <v/>
      </c>
      <c r="BR110" s="95" t="str">
        <f t="shared" si="106"/>
        <v/>
      </c>
      <c r="BS110" s="95" t="str">
        <f t="shared" si="106"/>
        <v/>
      </c>
      <c r="BT110" s="95" t="str">
        <f t="shared" si="106"/>
        <v/>
      </c>
      <c r="BU110" s="95" t="str">
        <f t="shared" si="106"/>
        <v/>
      </c>
      <c r="BV110" s="95" t="str">
        <f t="shared" si="106"/>
        <v/>
      </c>
      <c r="BW110" s="95" t="str">
        <f t="shared" si="106"/>
        <v/>
      </c>
      <c r="BX110" s="95" t="str">
        <f t="shared" si="106"/>
        <v/>
      </c>
      <c r="BY110" s="95" t="str">
        <f t="shared" si="106"/>
        <v/>
      </c>
      <c r="BZ110" s="95" t="str">
        <f t="shared" si="106"/>
        <v/>
      </c>
      <c r="CA110" s="95" t="str">
        <f t="shared" si="106"/>
        <v/>
      </c>
      <c r="CB110" s="95" t="str">
        <f t="shared" si="106"/>
        <v/>
      </c>
      <c r="CC110" s="95" t="str">
        <f t="shared" si="106"/>
        <v/>
      </c>
      <c r="CD110" s="95" t="str">
        <f t="shared" si="106"/>
        <v/>
      </c>
      <c r="CE110" s="95" t="str">
        <f t="shared" si="106"/>
        <v/>
      </c>
      <c r="CF110" s="95" t="str">
        <f t="shared" si="106"/>
        <v/>
      </c>
      <c r="CG110" s="95" t="str">
        <f t="shared" si="106"/>
        <v/>
      </c>
      <c r="CH110" s="95" t="str">
        <f t="shared" si="106"/>
        <v/>
      </c>
      <c r="CI110" s="95" t="str">
        <f t="shared" si="106"/>
        <v/>
      </c>
      <c r="CJ110" s="95" t="str">
        <f t="shared" si="106"/>
        <v/>
      </c>
      <c r="CK110" s="95" t="str">
        <f t="shared" si="106"/>
        <v/>
      </c>
      <c r="CL110" s="95" t="str">
        <f t="shared" si="106"/>
        <v/>
      </c>
      <c r="CM110" s="95" t="str">
        <f t="shared" si="106"/>
        <v/>
      </c>
      <c r="CN110" s="95" t="str">
        <f t="shared" si="106"/>
        <v/>
      </c>
      <c r="CO110" s="95" t="str">
        <f t="shared" si="106"/>
        <v/>
      </c>
      <c r="CP110" s="95" t="str">
        <f t="shared" si="106"/>
        <v/>
      </c>
      <c r="CQ110" s="95" t="str">
        <f t="shared" si="106"/>
        <v/>
      </c>
      <c r="CR110" s="95" t="str">
        <f t="shared" si="106"/>
        <v/>
      </c>
      <c r="CS110" s="95" t="str">
        <f t="shared" si="106"/>
        <v/>
      </c>
      <c r="CT110" s="95" t="str">
        <f t="shared" si="106"/>
        <v/>
      </c>
      <c r="CU110" s="95" t="str">
        <f t="shared" si="106"/>
        <v/>
      </c>
      <c r="CV110" s="95" t="str">
        <f t="shared" si="106"/>
        <v/>
      </c>
      <c r="CW110" s="95" t="str">
        <f t="shared" si="106"/>
        <v/>
      </c>
      <c r="CX110" s="95" t="str">
        <f t="shared" si="106"/>
        <v/>
      </c>
      <c r="CY110" s="95" t="str">
        <f t="shared" si="106"/>
        <v/>
      </c>
      <c r="CZ110" s="95" t="str">
        <f t="shared" si="106"/>
        <v/>
      </c>
      <c r="DA110" s="95" t="str">
        <f t="shared" si="106"/>
        <v/>
      </c>
      <c r="DB110" s="95" t="str">
        <f t="shared" si="106"/>
        <v/>
      </c>
      <c r="DC110" s="95" t="str">
        <f t="shared" si="106"/>
        <v/>
      </c>
      <c r="DD110" s="95" t="str">
        <f t="shared" si="106"/>
        <v/>
      </c>
      <c r="DE110" s="95" t="str">
        <f t="shared" si="106"/>
        <v/>
      </c>
      <c r="DF110" s="95" t="str">
        <f t="shared" si="106"/>
        <v/>
      </c>
      <c r="DG110" s="95" t="str">
        <f t="shared" si="106"/>
        <v/>
      </c>
      <c r="DH110" s="95" t="str">
        <f t="shared" si="106"/>
        <v/>
      </c>
      <c r="DI110" s="95" t="str">
        <f t="shared" si="106"/>
        <v/>
      </c>
      <c r="DJ110" s="95" t="str">
        <f t="shared" si="106"/>
        <v/>
      </c>
      <c r="DK110" s="95" t="str">
        <f t="shared" si="106"/>
        <v/>
      </c>
      <c r="DL110" s="95" t="str">
        <f t="shared" si="106"/>
        <v/>
      </c>
      <c r="DM110" s="95" t="str">
        <f t="shared" si="106"/>
        <v/>
      </c>
      <c r="DN110" s="95" t="str">
        <f t="shared" si="106"/>
        <v/>
      </c>
      <c r="DO110" s="95" t="str">
        <f t="shared" si="106"/>
        <v/>
      </c>
      <c r="DP110" s="95" t="str">
        <f t="shared" si="106"/>
        <v/>
      </c>
      <c r="DQ110" s="95" t="str">
        <f t="shared" si="106"/>
        <v/>
      </c>
      <c r="DR110" s="95" t="str">
        <f t="shared" si="106"/>
        <v/>
      </c>
      <c r="DS110" s="95" t="str">
        <f t="shared" si="106"/>
        <v/>
      </c>
      <c r="DT110" s="95" t="str">
        <f t="shared" si="106"/>
        <v/>
      </c>
      <c r="DU110" s="95" t="str">
        <f t="shared" si="106"/>
        <v/>
      </c>
      <c r="DV110" s="95" t="str">
        <f t="shared" si="106"/>
        <v/>
      </c>
      <c r="DW110" s="95" t="str">
        <f t="shared" si="106"/>
        <v/>
      </c>
      <c r="DX110" s="95" t="str">
        <f t="shared" si="106"/>
        <v/>
      </c>
      <c r="DY110" s="95" t="str">
        <f t="shared" si="106"/>
        <v/>
      </c>
      <c r="DZ110" s="95" t="str">
        <f t="shared" si="106"/>
        <v/>
      </c>
    </row>
    <row r="111" spans="1:130" hidden="1" x14ac:dyDescent="0.25">
      <c r="A111" s="95">
        <f t="shared" ref="A111:B111" si="107">A45</f>
        <v>33</v>
      </c>
      <c r="B111" s="95" t="str">
        <f t="shared" si="107"/>
        <v>VICKY CRUZ</v>
      </c>
      <c r="C111" s="95"/>
      <c r="D111" s="95">
        <f t="shared" ref="D111:BO111" si="108">IF(D$1="", "", D45-C45)</f>
        <v>25</v>
      </c>
      <c r="E111" s="95">
        <f t="shared" si="108"/>
        <v>10</v>
      </c>
      <c r="F111" s="95">
        <f t="shared" si="108"/>
        <v>12</v>
      </c>
      <c r="G111" s="95">
        <f t="shared" si="108"/>
        <v>7</v>
      </c>
      <c r="H111" s="95" t="str">
        <f t="shared" si="108"/>
        <v/>
      </c>
      <c r="I111" s="95" t="str">
        <f t="shared" si="108"/>
        <v/>
      </c>
      <c r="J111" s="95" t="str">
        <f t="shared" si="108"/>
        <v/>
      </c>
      <c r="K111" s="95" t="str">
        <f t="shared" si="108"/>
        <v/>
      </c>
      <c r="L111" s="95" t="str">
        <f t="shared" si="108"/>
        <v/>
      </c>
      <c r="M111" s="95" t="str">
        <f t="shared" si="108"/>
        <v/>
      </c>
      <c r="N111" s="95" t="str">
        <f t="shared" si="108"/>
        <v/>
      </c>
      <c r="O111" s="95" t="str">
        <f t="shared" si="108"/>
        <v/>
      </c>
      <c r="P111" s="95" t="str">
        <f t="shared" si="108"/>
        <v/>
      </c>
      <c r="Q111" s="95" t="str">
        <f t="shared" si="108"/>
        <v/>
      </c>
      <c r="R111" s="95" t="str">
        <f t="shared" si="108"/>
        <v/>
      </c>
      <c r="S111" s="95" t="str">
        <f t="shared" si="108"/>
        <v/>
      </c>
      <c r="T111" s="95" t="str">
        <f t="shared" si="108"/>
        <v/>
      </c>
      <c r="U111" s="95" t="str">
        <f t="shared" si="108"/>
        <v/>
      </c>
      <c r="V111" s="95" t="str">
        <f t="shared" si="108"/>
        <v/>
      </c>
      <c r="W111" s="95" t="str">
        <f t="shared" si="108"/>
        <v/>
      </c>
      <c r="X111" s="95" t="str">
        <f t="shared" si="108"/>
        <v/>
      </c>
      <c r="Y111" s="95" t="str">
        <f t="shared" si="108"/>
        <v/>
      </c>
      <c r="Z111" s="95" t="str">
        <f t="shared" si="108"/>
        <v/>
      </c>
      <c r="AA111" s="95" t="str">
        <f t="shared" si="108"/>
        <v/>
      </c>
      <c r="AB111" s="95" t="str">
        <f t="shared" si="108"/>
        <v/>
      </c>
      <c r="AC111" s="95" t="str">
        <f t="shared" si="108"/>
        <v/>
      </c>
      <c r="AD111" s="95" t="str">
        <f t="shared" si="108"/>
        <v/>
      </c>
      <c r="AE111" s="95" t="str">
        <f t="shared" si="108"/>
        <v/>
      </c>
      <c r="AF111" s="95" t="str">
        <f t="shared" si="108"/>
        <v/>
      </c>
      <c r="AG111" s="95" t="str">
        <f t="shared" si="108"/>
        <v/>
      </c>
      <c r="AH111" s="95" t="str">
        <f t="shared" si="108"/>
        <v/>
      </c>
      <c r="AI111" s="95" t="str">
        <f t="shared" si="108"/>
        <v/>
      </c>
      <c r="AJ111" s="95" t="str">
        <f t="shared" si="108"/>
        <v/>
      </c>
      <c r="AK111" s="95" t="str">
        <f t="shared" si="108"/>
        <v/>
      </c>
      <c r="AL111" s="95" t="str">
        <f t="shared" si="108"/>
        <v/>
      </c>
      <c r="AM111" s="95" t="str">
        <f t="shared" si="108"/>
        <v/>
      </c>
      <c r="AN111" s="95" t="str">
        <f t="shared" si="108"/>
        <v/>
      </c>
      <c r="AO111" s="95" t="str">
        <f t="shared" si="108"/>
        <v/>
      </c>
      <c r="AP111" s="95" t="str">
        <f t="shared" si="108"/>
        <v/>
      </c>
      <c r="AQ111" s="95" t="str">
        <f t="shared" si="108"/>
        <v/>
      </c>
      <c r="AR111" s="95" t="str">
        <f t="shared" si="108"/>
        <v/>
      </c>
      <c r="AS111" s="95" t="str">
        <f t="shared" si="108"/>
        <v/>
      </c>
      <c r="AT111" s="95" t="str">
        <f t="shared" si="108"/>
        <v/>
      </c>
      <c r="AU111" s="95" t="str">
        <f t="shared" si="108"/>
        <v/>
      </c>
      <c r="AV111" s="95" t="str">
        <f t="shared" si="108"/>
        <v/>
      </c>
      <c r="AW111" s="95" t="str">
        <f t="shared" si="108"/>
        <v/>
      </c>
      <c r="AX111" s="95" t="str">
        <f t="shared" si="108"/>
        <v/>
      </c>
      <c r="AY111" s="95" t="str">
        <f t="shared" si="108"/>
        <v/>
      </c>
      <c r="AZ111" s="95" t="str">
        <f t="shared" si="108"/>
        <v/>
      </c>
      <c r="BA111" s="95" t="str">
        <f t="shared" si="108"/>
        <v/>
      </c>
      <c r="BB111" s="95" t="str">
        <f t="shared" si="108"/>
        <v/>
      </c>
      <c r="BC111" s="95" t="str">
        <f t="shared" si="108"/>
        <v/>
      </c>
      <c r="BD111" s="95" t="str">
        <f t="shared" si="108"/>
        <v/>
      </c>
      <c r="BE111" s="95" t="str">
        <f t="shared" si="108"/>
        <v/>
      </c>
      <c r="BF111" s="95" t="str">
        <f t="shared" si="108"/>
        <v/>
      </c>
      <c r="BG111" s="95" t="str">
        <f t="shared" si="108"/>
        <v/>
      </c>
      <c r="BH111" s="95" t="str">
        <f t="shared" si="108"/>
        <v/>
      </c>
      <c r="BI111" s="95" t="str">
        <f t="shared" si="108"/>
        <v/>
      </c>
      <c r="BJ111" s="95" t="str">
        <f t="shared" si="108"/>
        <v/>
      </c>
      <c r="BK111" s="95" t="str">
        <f t="shared" si="108"/>
        <v/>
      </c>
      <c r="BL111" s="95" t="str">
        <f t="shared" si="108"/>
        <v/>
      </c>
      <c r="BM111" s="95" t="str">
        <f t="shared" si="108"/>
        <v/>
      </c>
      <c r="BN111" s="95" t="str">
        <f t="shared" si="108"/>
        <v/>
      </c>
      <c r="BO111" s="95" t="str">
        <f t="shared" si="108"/>
        <v/>
      </c>
      <c r="BP111" s="95" t="str">
        <f t="shared" ref="BP111:DZ111" si="109">IF(BP$1="", "", BP45-BO45)</f>
        <v/>
      </c>
      <c r="BQ111" s="95" t="str">
        <f t="shared" si="109"/>
        <v/>
      </c>
      <c r="BR111" s="95" t="str">
        <f t="shared" si="109"/>
        <v/>
      </c>
      <c r="BS111" s="95" t="str">
        <f t="shared" si="109"/>
        <v/>
      </c>
      <c r="BT111" s="95" t="str">
        <f t="shared" si="109"/>
        <v/>
      </c>
      <c r="BU111" s="95" t="str">
        <f t="shared" si="109"/>
        <v/>
      </c>
      <c r="BV111" s="95" t="str">
        <f t="shared" si="109"/>
        <v/>
      </c>
      <c r="BW111" s="95" t="str">
        <f t="shared" si="109"/>
        <v/>
      </c>
      <c r="BX111" s="95" t="str">
        <f t="shared" si="109"/>
        <v/>
      </c>
      <c r="BY111" s="95" t="str">
        <f t="shared" si="109"/>
        <v/>
      </c>
      <c r="BZ111" s="95" t="str">
        <f t="shared" si="109"/>
        <v/>
      </c>
      <c r="CA111" s="95" t="str">
        <f t="shared" si="109"/>
        <v/>
      </c>
      <c r="CB111" s="95" t="str">
        <f t="shared" si="109"/>
        <v/>
      </c>
      <c r="CC111" s="95" t="str">
        <f t="shared" si="109"/>
        <v/>
      </c>
      <c r="CD111" s="95" t="str">
        <f t="shared" si="109"/>
        <v/>
      </c>
      <c r="CE111" s="95" t="str">
        <f t="shared" si="109"/>
        <v/>
      </c>
      <c r="CF111" s="95" t="str">
        <f t="shared" si="109"/>
        <v/>
      </c>
      <c r="CG111" s="95" t="str">
        <f t="shared" si="109"/>
        <v/>
      </c>
      <c r="CH111" s="95" t="str">
        <f t="shared" si="109"/>
        <v/>
      </c>
      <c r="CI111" s="95" t="str">
        <f t="shared" si="109"/>
        <v/>
      </c>
      <c r="CJ111" s="95" t="str">
        <f t="shared" si="109"/>
        <v/>
      </c>
      <c r="CK111" s="95" t="str">
        <f t="shared" si="109"/>
        <v/>
      </c>
      <c r="CL111" s="95" t="str">
        <f t="shared" si="109"/>
        <v/>
      </c>
      <c r="CM111" s="95" t="str">
        <f t="shared" si="109"/>
        <v/>
      </c>
      <c r="CN111" s="95" t="str">
        <f t="shared" si="109"/>
        <v/>
      </c>
      <c r="CO111" s="95" t="str">
        <f t="shared" si="109"/>
        <v/>
      </c>
      <c r="CP111" s="95" t="str">
        <f t="shared" si="109"/>
        <v/>
      </c>
      <c r="CQ111" s="95" t="str">
        <f t="shared" si="109"/>
        <v/>
      </c>
      <c r="CR111" s="95" t="str">
        <f t="shared" si="109"/>
        <v/>
      </c>
      <c r="CS111" s="95" t="str">
        <f t="shared" si="109"/>
        <v/>
      </c>
      <c r="CT111" s="95" t="str">
        <f t="shared" si="109"/>
        <v/>
      </c>
      <c r="CU111" s="95" t="str">
        <f t="shared" si="109"/>
        <v/>
      </c>
      <c r="CV111" s="95" t="str">
        <f t="shared" si="109"/>
        <v/>
      </c>
      <c r="CW111" s="95" t="str">
        <f t="shared" si="109"/>
        <v/>
      </c>
      <c r="CX111" s="95" t="str">
        <f t="shared" si="109"/>
        <v/>
      </c>
      <c r="CY111" s="95" t="str">
        <f t="shared" si="109"/>
        <v/>
      </c>
      <c r="CZ111" s="95" t="str">
        <f t="shared" si="109"/>
        <v/>
      </c>
      <c r="DA111" s="95" t="str">
        <f t="shared" si="109"/>
        <v/>
      </c>
      <c r="DB111" s="95" t="str">
        <f t="shared" si="109"/>
        <v/>
      </c>
      <c r="DC111" s="95" t="str">
        <f t="shared" si="109"/>
        <v/>
      </c>
      <c r="DD111" s="95" t="str">
        <f t="shared" si="109"/>
        <v/>
      </c>
      <c r="DE111" s="95" t="str">
        <f t="shared" si="109"/>
        <v/>
      </c>
      <c r="DF111" s="95" t="str">
        <f t="shared" si="109"/>
        <v/>
      </c>
      <c r="DG111" s="95" t="str">
        <f t="shared" si="109"/>
        <v/>
      </c>
      <c r="DH111" s="95" t="str">
        <f t="shared" si="109"/>
        <v/>
      </c>
      <c r="DI111" s="95" t="str">
        <f t="shared" si="109"/>
        <v/>
      </c>
      <c r="DJ111" s="95" t="str">
        <f t="shared" si="109"/>
        <v/>
      </c>
      <c r="DK111" s="95" t="str">
        <f t="shared" si="109"/>
        <v/>
      </c>
      <c r="DL111" s="95" t="str">
        <f t="shared" si="109"/>
        <v/>
      </c>
      <c r="DM111" s="95" t="str">
        <f t="shared" si="109"/>
        <v/>
      </c>
      <c r="DN111" s="95" t="str">
        <f t="shared" si="109"/>
        <v/>
      </c>
      <c r="DO111" s="95" t="str">
        <f t="shared" si="109"/>
        <v/>
      </c>
      <c r="DP111" s="95" t="str">
        <f t="shared" si="109"/>
        <v/>
      </c>
      <c r="DQ111" s="95" t="str">
        <f t="shared" si="109"/>
        <v/>
      </c>
      <c r="DR111" s="95" t="str">
        <f t="shared" si="109"/>
        <v/>
      </c>
      <c r="DS111" s="95" t="str">
        <f t="shared" si="109"/>
        <v/>
      </c>
      <c r="DT111" s="95" t="str">
        <f t="shared" si="109"/>
        <v/>
      </c>
      <c r="DU111" s="95" t="str">
        <f t="shared" si="109"/>
        <v/>
      </c>
      <c r="DV111" s="95" t="str">
        <f t="shared" si="109"/>
        <v/>
      </c>
      <c r="DW111" s="95" t="str">
        <f t="shared" si="109"/>
        <v/>
      </c>
      <c r="DX111" s="95" t="str">
        <f t="shared" si="109"/>
        <v/>
      </c>
      <c r="DY111" s="95" t="str">
        <f t="shared" si="109"/>
        <v/>
      </c>
      <c r="DZ111" s="95" t="str">
        <f t="shared" si="109"/>
        <v/>
      </c>
    </row>
    <row r="112" spans="1:130" hidden="1" x14ac:dyDescent="0.25">
      <c r="A112" s="95">
        <f t="shared" ref="A112:B112" si="110">A46</f>
        <v>34</v>
      </c>
      <c r="B112" s="95" t="str">
        <f t="shared" si="110"/>
        <v>JESAMIN CONCEPTION</v>
      </c>
      <c r="C112" s="95"/>
      <c r="D112" s="95">
        <f t="shared" ref="D112:BO112" si="111">IF(D$1="", "", D46-C46)</f>
        <v>12</v>
      </c>
      <c r="E112" s="95">
        <f t="shared" si="111"/>
        <v>7</v>
      </c>
      <c r="F112" s="95">
        <f t="shared" si="111"/>
        <v>20</v>
      </c>
      <c r="G112" s="95">
        <f t="shared" si="111"/>
        <v>6</v>
      </c>
      <c r="H112" s="95" t="str">
        <f t="shared" si="111"/>
        <v/>
      </c>
      <c r="I112" s="95" t="str">
        <f t="shared" si="111"/>
        <v/>
      </c>
      <c r="J112" s="95" t="str">
        <f t="shared" si="111"/>
        <v/>
      </c>
      <c r="K112" s="95" t="str">
        <f t="shared" si="111"/>
        <v/>
      </c>
      <c r="L112" s="95" t="str">
        <f t="shared" si="111"/>
        <v/>
      </c>
      <c r="M112" s="95" t="str">
        <f t="shared" si="111"/>
        <v/>
      </c>
      <c r="N112" s="95" t="str">
        <f t="shared" si="111"/>
        <v/>
      </c>
      <c r="O112" s="95" t="str">
        <f t="shared" si="111"/>
        <v/>
      </c>
      <c r="P112" s="95" t="str">
        <f t="shared" si="111"/>
        <v/>
      </c>
      <c r="Q112" s="95" t="str">
        <f t="shared" si="111"/>
        <v/>
      </c>
      <c r="R112" s="95" t="str">
        <f t="shared" si="111"/>
        <v/>
      </c>
      <c r="S112" s="95" t="str">
        <f t="shared" si="111"/>
        <v/>
      </c>
      <c r="T112" s="95" t="str">
        <f t="shared" si="111"/>
        <v/>
      </c>
      <c r="U112" s="95" t="str">
        <f t="shared" si="111"/>
        <v/>
      </c>
      <c r="V112" s="95" t="str">
        <f t="shared" si="111"/>
        <v/>
      </c>
      <c r="W112" s="95" t="str">
        <f t="shared" si="111"/>
        <v/>
      </c>
      <c r="X112" s="95" t="str">
        <f t="shared" si="111"/>
        <v/>
      </c>
      <c r="Y112" s="95" t="str">
        <f t="shared" si="111"/>
        <v/>
      </c>
      <c r="Z112" s="95" t="str">
        <f t="shared" si="111"/>
        <v/>
      </c>
      <c r="AA112" s="95" t="str">
        <f t="shared" si="111"/>
        <v/>
      </c>
      <c r="AB112" s="95" t="str">
        <f t="shared" si="111"/>
        <v/>
      </c>
      <c r="AC112" s="95" t="str">
        <f t="shared" si="111"/>
        <v/>
      </c>
      <c r="AD112" s="95" t="str">
        <f t="shared" si="111"/>
        <v/>
      </c>
      <c r="AE112" s="95" t="str">
        <f t="shared" si="111"/>
        <v/>
      </c>
      <c r="AF112" s="95" t="str">
        <f t="shared" si="111"/>
        <v/>
      </c>
      <c r="AG112" s="95" t="str">
        <f t="shared" si="111"/>
        <v/>
      </c>
      <c r="AH112" s="95" t="str">
        <f t="shared" si="111"/>
        <v/>
      </c>
      <c r="AI112" s="95" t="str">
        <f t="shared" si="111"/>
        <v/>
      </c>
      <c r="AJ112" s="95" t="str">
        <f t="shared" si="111"/>
        <v/>
      </c>
      <c r="AK112" s="95" t="str">
        <f t="shared" si="111"/>
        <v/>
      </c>
      <c r="AL112" s="95" t="str">
        <f t="shared" si="111"/>
        <v/>
      </c>
      <c r="AM112" s="95" t="str">
        <f t="shared" si="111"/>
        <v/>
      </c>
      <c r="AN112" s="95" t="str">
        <f t="shared" si="111"/>
        <v/>
      </c>
      <c r="AO112" s="95" t="str">
        <f t="shared" si="111"/>
        <v/>
      </c>
      <c r="AP112" s="95" t="str">
        <f t="shared" si="111"/>
        <v/>
      </c>
      <c r="AQ112" s="95" t="str">
        <f t="shared" si="111"/>
        <v/>
      </c>
      <c r="AR112" s="95" t="str">
        <f t="shared" si="111"/>
        <v/>
      </c>
      <c r="AS112" s="95" t="str">
        <f t="shared" si="111"/>
        <v/>
      </c>
      <c r="AT112" s="95" t="str">
        <f t="shared" si="111"/>
        <v/>
      </c>
      <c r="AU112" s="95" t="str">
        <f t="shared" si="111"/>
        <v/>
      </c>
      <c r="AV112" s="95" t="str">
        <f t="shared" si="111"/>
        <v/>
      </c>
      <c r="AW112" s="95" t="str">
        <f t="shared" si="111"/>
        <v/>
      </c>
      <c r="AX112" s="95" t="str">
        <f t="shared" si="111"/>
        <v/>
      </c>
      <c r="AY112" s="95" t="str">
        <f t="shared" si="111"/>
        <v/>
      </c>
      <c r="AZ112" s="95" t="str">
        <f t="shared" si="111"/>
        <v/>
      </c>
      <c r="BA112" s="95" t="str">
        <f t="shared" si="111"/>
        <v/>
      </c>
      <c r="BB112" s="95" t="str">
        <f t="shared" si="111"/>
        <v/>
      </c>
      <c r="BC112" s="95" t="str">
        <f t="shared" si="111"/>
        <v/>
      </c>
      <c r="BD112" s="95" t="str">
        <f t="shared" si="111"/>
        <v/>
      </c>
      <c r="BE112" s="95" t="str">
        <f t="shared" si="111"/>
        <v/>
      </c>
      <c r="BF112" s="95" t="str">
        <f t="shared" si="111"/>
        <v/>
      </c>
      <c r="BG112" s="95" t="str">
        <f t="shared" si="111"/>
        <v/>
      </c>
      <c r="BH112" s="95" t="str">
        <f t="shared" si="111"/>
        <v/>
      </c>
      <c r="BI112" s="95" t="str">
        <f t="shared" si="111"/>
        <v/>
      </c>
      <c r="BJ112" s="95" t="str">
        <f t="shared" si="111"/>
        <v/>
      </c>
      <c r="BK112" s="95" t="str">
        <f t="shared" si="111"/>
        <v/>
      </c>
      <c r="BL112" s="95" t="str">
        <f t="shared" si="111"/>
        <v/>
      </c>
      <c r="BM112" s="95" t="str">
        <f t="shared" si="111"/>
        <v/>
      </c>
      <c r="BN112" s="95" t="str">
        <f t="shared" si="111"/>
        <v/>
      </c>
      <c r="BO112" s="95" t="str">
        <f t="shared" si="111"/>
        <v/>
      </c>
      <c r="BP112" s="95" t="str">
        <f t="shared" ref="BP112:DZ112" si="112">IF(BP$1="", "", BP46-BO46)</f>
        <v/>
      </c>
      <c r="BQ112" s="95" t="str">
        <f t="shared" si="112"/>
        <v/>
      </c>
      <c r="BR112" s="95" t="str">
        <f t="shared" si="112"/>
        <v/>
      </c>
      <c r="BS112" s="95" t="str">
        <f t="shared" si="112"/>
        <v/>
      </c>
      <c r="BT112" s="95" t="str">
        <f t="shared" si="112"/>
        <v/>
      </c>
      <c r="BU112" s="95" t="str">
        <f t="shared" si="112"/>
        <v/>
      </c>
      <c r="BV112" s="95" t="str">
        <f t="shared" si="112"/>
        <v/>
      </c>
      <c r="BW112" s="95" t="str">
        <f t="shared" si="112"/>
        <v/>
      </c>
      <c r="BX112" s="95" t="str">
        <f t="shared" si="112"/>
        <v/>
      </c>
      <c r="BY112" s="95" t="str">
        <f t="shared" si="112"/>
        <v/>
      </c>
      <c r="BZ112" s="95" t="str">
        <f t="shared" si="112"/>
        <v/>
      </c>
      <c r="CA112" s="95" t="str">
        <f t="shared" si="112"/>
        <v/>
      </c>
      <c r="CB112" s="95" t="str">
        <f t="shared" si="112"/>
        <v/>
      </c>
      <c r="CC112" s="95" t="str">
        <f t="shared" si="112"/>
        <v/>
      </c>
      <c r="CD112" s="95" t="str">
        <f t="shared" si="112"/>
        <v/>
      </c>
      <c r="CE112" s="95" t="str">
        <f t="shared" si="112"/>
        <v/>
      </c>
      <c r="CF112" s="95" t="str">
        <f t="shared" si="112"/>
        <v/>
      </c>
      <c r="CG112" s="95" t="str">
        <f t="shared" si="112"/>
        <v/>
      </c>
      <c r="CH112" s="95" t="str">
        <f t="shared" si="112"/>
        <v/>
      </c>
      <c r="CI112" s="95" t="str">
        <f t="shared" si="112"/>
        <v/>
      </c>
      <c r="CJ112" s="95" t="str">
        <f t="shared" si="112"/>
        <v/>
      </c>
      <c r="CK112" s="95" t="str">
        <f t="shared" si="112"/>
        <v/>
      </c>
      <c r="CL112" s="95" t="str">
        <f t="shared" si="112"/>
        <v/>
      </c>
      <c r="CM112" s="95" t="str">
        <f t="shared" si="112"/>
        <v/>
      </c>
      <c r="CN112" s="95" t="str">
        <f t="shared" si="112"/>
        <v/>
      </c>
      <c r="CO112" s="95" t="str">
        <f t="shared" si="112"/>
        <v/>
      </c>
      <c r="CP112" s="95" t="str">
        <f t="shared" si="112"/>
        <v/>
      </c>
      <c r="CQ112" s="95" t="str">
        <f t="shared" si="112"/>
        <v/>
      </c>
      <c r="CR112" s="95" t="str">
        <f t="shared" si="112"/>
        <v/>
      </c>
      <c r="CS112" s="95" t="str">
        <f t="shared" si="112"/>
        <v/>
      </c>
      <c r="CT112" s="95" t="str">
        <f t="shared" si="112"/>
        <v/>
      </c>
      <c r="CU112" s="95" t="str">
        <f t="shared" si="112"/>
        <v/>
      </c>
      <c r="CV112" s="95" t="str">
        <f t="shared" si="112"/>
        <v/>
      </c>
      <c r="CW112" s="95" t="str">
        <f t="shared" si="112"/>
        <v/>
      </c>
      <c r="CX112" s="95" t="str">
        <f t="shared" si="112"/>
        <v/>
      </c>
      <c r="CY112" s="95" t="str">
        <f t="shared" si="112"/>
        <v/>
      </c>
      <c r="CZ112" s="95" t="str">
        <f t="shared" si="112"/>
        <v/>
      </c>
      <c r="DA112" s="95" t="str">
        <f t="shared" si="112"/>
        <v/>
      </c>
      <c r="DB112" s="95" t="str">
        <f t="shared" si="112"/>
        <v/>
      </c>
      <c r="DC112" s="95" t="str">
        <f t="shared" si="112"/>
        <v/>
      </c>
      <c r="DD112" s="95" t="str">
        <f t="shared" si="112"/>
        <v/>
      </c>
      <c r="DE112" s="95" t="str">
        <f t="shared" si="112"/>
        <v/>
      </c>
      <c r="DF112" s="95" t="str">
        <f t="shared" si="112"/>
        <v/>
      </c>
      <c r="DG112" s="95" t="str">
        <f t="shared" si="112"/>
        <v/>
      </c>
      <c r="DH112" s="95" t="str">
        <f t="shared" si="112"/>
        <v/>
      </c>
      <c r="DI112" s="95" t="str">
        <f t="shared" si="112"/>
        <v/>
      </c>
      <c r="DJ112" s="95" t="str">
        <f t="shared" si="112"/>
        <v/>
      </c>
      <c r="DK112" s="95" t="str">
        <f t="shared" si="112"/>
        <v/>
      </c>
      <c r="DL112" s="95" t="str">
        <f t="shared" si="112"/>
        <v/>
      </c>
      <c r="DM112" s="95" t="str">
        <f t="shared" si="112"/>
        <v/>
      </c>
      <c r="DN112" s="95" t="str">
        <f t="shared" si="112"/>
        <v/>
      </c>
      <c r="DO112" s="95" t="str">
        <f t="shared" si="112"/>
        <v/>
      </c>
      <c r="DP112" s="95" t="str">
        <f t="shared" si="112"/>
        <v/>
      </c>
      <c r="DQ112" s="95" t="str">
        <f t="shared" si="112"/>
        <v/>
      </c>
      <c r="DR112" s="95" t="str">
        <f t="shared" si="112"/>
        <v/>
      </c>
      <c r="DS112" s="95" t="str">
        <f t="shared" si="112"/>
        <v/>
      </c>
      <c r="DT112" s="95" t="str">
        <f t="shared" si="112"/>
        <v/>
      </c>
      <c r="DU112" s="95" t="str">
        <f t="shared" si="112"/>
        <v/>
      </c>
      <c r="DV112" s="95" t="str">
        <f t="shared" si="112"/>
        <v/>
      </c>
      <c r="DW112" s="95" t="str">
        <f t="shared" si="112"/>
        <v/>
      </c>
      <c r="DX112" s="95" t="str">
        <f t="shared" si="112"/>
        <v/>
      </c>
      <c r="DY112" s="95" t="str">
        <f t="shared" si="112"/>
        <v/>
      </c>
      <c r="DZ112" s="95" t="str">
        <f t="shared" si="112"/>
        <v/>
      </c>
    </row>
    <row r="113" spans="1:130" hidden="1" x14ac:dyDescent="0.25">
      <c r="A113" s="95">
        <f t="shared" ref="A113:B113" si="113">A47</f>
        <v>35</v>
      </c>
      <c r="B113" s="95" t="str">
        <f t="shared" si="113"/>
        <v>ALFA GALLARDO</v>
      </c>
      <c r="C113" s="95"/>
      <c r="D113" s="95">
        <f t="shared" ref="D113:BO113" si="114">IF(D$1="", "", D47-C47)</f>
        <v>27</v>
      </c>
      <c r="E113" s="95">
        <f t="shared" si="114"/>
        <v>19</v>
      </c>
      <c r="F113" s="95">
        <f t="shared" si="114"/>
        <v>16</v>
      </c>
      <c r="G113" s="95">
        <f t="shared" si="114"/>
        <v>11</v>
      </c>
      <c r="H113" s="95" t="str">
        <f t="shared" si="114"/>
        <v/>
      </c>
      <c r="I113" s="95" t="str">
        <f t="shared" si="114"/>
        <v/>
      </c>
      <c r="J113" s="95" t="str">
        <f t="shared" si="114"/>
        <v/>
      </c>
      <c r="K113" s="95" t="str">
        <f t="shared" si="114"/>
        <v/>
      </c>
      <c r="L113" s="95" t="str">
        <f t="shared" si="114"/>
        <v/>
      </c>
      <c r="M113" s="95" t="str">
        <f t="shared" si="114"/>
        <v/>
      </c>
      <c r="N113" s="95" t="str">
        <f t="shared" si="114"/>
        <v/>
      </c>
      <c r="O113" s="95" t="str">
        <f t="shared" si="114"/>
        <v/>
      </c>
      <c r="P113" s="95" t="str">
        <f t="shared" si="114"/>
        <v/>
      </c>
      <c r="Q113" s="95" t="str">
        <f t="shared" si="114"/>
        <v/>
      </c>
      <c r="R113" s="95" t="str">
        <f t="shared" si="114"/>
        <v/>
      </c>
      <c r="S113" s="95" t="str">
        <f t="shared" si="114"/>
        <v/>
      </c>
      <c r="T113" s="95" t="str">
        <f t="shared" si="114"/>
        <v/>
      </c>
      <c r="U113" s="95" t="str">
        <f t="shared" si="114"/>
        <v/>
      </c>
      <c r="V113" s="95" t="str">
        <f t="shared" si="114"/>
        <v/>
      </c>
      <c r="W113" s="95" t="str">
        <f t="shared" si="114"/>
        <v/>
      </c>
      <c r="X113" s="95" t="str">
        <f t="shared" si="114"/>
        <v/>
      </c>
      <c r="Y113" s="95" t="str">
        <f t="shared" si="114"/>
        <v/>
      </c>
      <c r="Z113" s="95" t="str">
        <f t="shared" si="114"/>
        <v/>
      </c>
      <c r="AA113" s="95" t="str">
        <f t="shared" si="114"/>
        <v/>
      </c>
      <c r="AB113" s="95" t="str">
        <f t="shared" si="114"/>
        <v/>
      </c>
      <c r="AC113" s="95" t="str">
        <f t="shared" si="114"/>
        <v/>
      </c>
      <c r="AD113" s="95" t="str">
        <f t="shared" si="114"/>
        <v/>
      </c>
      <c r="AE113" s="95" t="str">
        <f t="shared" si="114"/>
        <v/>
      </c>
      <c r="AF113" s="95" t="str">
        <f t="shared" si="114"/>
        <v/>
      </c>
      <c r="AG113" s="95" t="str">
        <f t="shared" si="114"/>
        <v/>
      </c>
      <c r="AH113" s="95" t="str">
        <f t="shared" si="114"/>
        <v/>
      </c>
      <c r="AI113" s="95" t="str">
        <f t="shared" si="114"/>
        <v/>
      </c>
      <c r="AJ113" s="95" t="str">
        <f t="shared" si="114"/>
        <v/>
      </c>
      <c r="AK113" s="95" t="str">
        <f t="shared" si="114"/>
        <v/>
      </c>
      <c r="AL113" s="95" t="str">
        <f t="shared" si="114"/>
        <v/>
      </c>
      <c r="AM113" s="95" t="str">
        <f t="shared" si="114"/>
        <v/>
      </c>
      <c r="AN113" s="95" t="str">
        <f t="shared" si="114"/>
        <v/>
      </c>
      <c r="AO113" s="95" t="str">
        <f t="shared" si="114"/>
        <v/>
      </c>
      <c r="AP113" s="95" t="str">
        <f t="shared" si="114"/>
        <v/>
      </c>
      <c r="AQ113" s="95" t="str">
        <f t="shared" si="114"/>
        <v/>
      </c>
      <c r="AR113" s="95" t="str">
        <f t="shared" si="114"/>
        <v/>
      </c>
      <c r="AS113" s="95" t="str">
        <f t="shared" si="114"/>
        <v/>
      </c>
      <c r="AT113" s="95" t="str">
        <f t="shared" si="114"/>
        <v/>
      </c>
      <c r="AU113" s="95" t="str">
        <f t="shared" si="114"/>
        <v/>
      </c>
      <c r="AV113" s="95" t="str">
        <f t="shared" si="114"/>
        <v/>
      </c>
      <c r="AW113" s="95" t="str">
        <f t="shared" si="114"/>
        <v/>
      </c>
      <c r="AX113" s="95" t="str">
        <f t="shared" si="114"/>
        <v/>
      </c>
      <c r="AY113" s="95" t="str">
        <f t="shared" si="114"/>
        <v/>
      </c>
      <c r="AZ113" s="95" t="str">
        <f t="shared" si="114"/>
        <v/>
      </c>
      <c r="BA113" s="95" t="str">
        <f t="shared" si="114"/>
        <v/>
      </c>
      <c r="BB113" s="95" t="str">
        <f t="shared" si="114"/>
        <v/>
      </c>
      <c r="BC113" s="95" t="str">
        <f t="shared" si="114"/>
        <v/>
      </c>
      <c r="BD113" s="95" t="str">
        <f t="shared" si="114"/>
        <v/>
      </c>
      <c r="BE113" s="95" t="str">
        <f t="shared" si="114"/>
        <v/>
      </c>
      <c r="BF113" s="95" t="str">
        <f t="shared" si="114"/>
        <v/>
      </c>
      <c r="BG113" s="95" t="str">
        <f t="shared" si="114"/>
        <v/>
      </c>
      <c r="BH113" s="95" t="str">
        <f t="shared" si="114"/>
        <v/>
      </c>
      <c r="BI113" s="95" t="str">
        <f t="shared" si="114"/>
        <v/>
      </c>
      <c r="BJ113" s="95" t="str">
        <f t="shared" si="114"/>
        <v/>
      </c>
      <c r="BK113" s="95" t="str">
        <f t="shared" si="114"/>
        <v/>
      </c>
      <c r="BL113" s="95" t="str">
        <f t="shared" si="114"/>
        <v/>
      </c>
      <c r="BM113" s="95" t="str">
        <f t="shared" si="114"/>
        <v/>
      </c>
      <c r="BN113" s="95" t="str">
        <f t="shared" si="114"/>
        <v/>
      </c>
      <c r="BO113" s="95" t="str">
        <f t="shared" si="114"/>
        <v/>
      </c>
      <c r="BP113" s="95" t="str">
        <f t="shared" ref="BP113:DZ113" si="115">IF(BP$1="", "", BP47-BO47)</f>
        <v/>
      </c>
      <c r="BQ113" s="95" t="str">
        <f t="shared" si="115"/>
        <v/>
      </c>
      <c r="BR113" s="95" t="str">
        <f t="shared" si="115"/>
        <v/>
      </c>
      <c r="BS113" s="95" t="str">
        <f t="shared" si="115"/>
        <v/>
      </c>
      <c r="BT113" s="95" t="str">
        <f t="shared" si="115"/>
        <v/>
      </c>
      <c r="BU113" s="95" t="str">
        <f t="shared" si="115"/>
        <v/>
      </c>
      <c r="BV113" s="95" t="str">
        <f t="shared" si="115"/>
        <v/>
      </c>
      <c r="BW113" s="95" t="str">
        <f t="shared" si="115"/>
        <v/>
      </c>
      <c r="BX113" s="95" t="str">
        <f t="shared" si="115"/>
        <v/>
      </c>
      <c r="BY113" s="95" t="str">
        <f t="shared" si="115"/>
        <v/>
      </c>
      <c r="BZ113" s="95" t="str">
        <f t="shared" si="115"/>
        <v/>
      </c>
      <c r="CA113" s="95" t="str">
        <f t="shared" si="115"/>
        <v/>
      </c>
      <c r="CB113" s="95" t="str">
        <f t="shared" si="115"/>
        <v/>
      </c>
      <c r="CC113" s="95" t="str">
        <f t="shared" si="115"/>
        <v/>
      </c>
      <c r="CD113" s="95" t="str">
        <f t="shared" si="115"/>
        <v/>
      </c>
      <c r="CE113" s="95" t="str">
        <f t="shared" si="115"/>
        <v/>
      </c>
      <c r="CF113" s="95" t="str">
        <f t="shared" si="115"/>
        <v/>
      </c>
      <c r="CG113" s="95" t="str">
        <f t="shared" si="115"/>
        <v/>
      </c>
      <c r="CH113" s="95" t="str">
        <f t="shared" si="115"/>
        <v/>
      </c>
      <c r="CI113" s="95" t="str">
        <f t="shared" si="115"/>
        <v/>
      </c>
      <c r="CJ113" s="95" t="str">
        <f t="shared" si="115"/>
        <v/>
      </c>
      <c r="CK113" s="95" t="str">
        <f t="shared" si="115"/>
        <v/>
      </c>
      <c r="CL113" s="95" t="str">
        <f t="shared" si="115"/>
        <v/>
      </c>
      <c r="CM113" s="95" t="str">
        <f t="shared" si="115"/>
        <v/>
      </c>
      <c r="CN113" s="95" t="str">
        <f t="shared" si="115"/>
        <v/>
      </c>
      <c r="CO113" s="95" t="str">
        <f t="shared" si="115"/>
        <v/>
      </c>
      <c r="CP113" s="95" t="str">
        <f t="shared" si="115"/>
        <v/>
      </c>
      <c r="CQ113" s="95" t="str">
        <f t="shared" si="115"/>
        <v/>
      </c>
      <c r="CR113" s="95" t="str">
        <f t="shared" si="115"/>
        <v/>
      </c>
      <c r="CS113" s="95" t="str">
        <f t="shared" si="115"/>
        <v/>
      </c>
      <c r="CT113" s="95" t="str">
        <f t="shared" si="115"/>
        <v/>
      </c>
      <c r="CU113" s="95" t="str">
        <f t="shared" si="115"/>
        <v/>
      </c>
      <c r="CV113" s="95" t="str">
        <f t="shared" si="115"/>
        <v/>
      </c>
      <c r="CW113" s="95" t="str">
        <f t="shared" si="115"/>
        <v/>
      </c>
      <c r="CX113" s="95" t="str">
        <f t="shared" si="115"/>
        <v/>
      </c>
      <c r="CY113" s="95" t="str">
        <f t="shared" si="115"/>
        <v/>
      </c>
      <c r="CZ113" s="95" t="str">
        <f t="shared" si="115"/>
        <v/>
      </c>
      <c r="DA113" s="95" t="str">
        <f t="shared" si="115"/>
        <v/>
      </c>
      <c r="DB113" s="95" t="str">
        <f t="shared" si="115"/>
        <v/>
      </c>
      <c r="DC113" s="95" t="str">
        <f t="shared" si="115"/>
        <v/>
      </c>
      <c r="DD113" s="95" t="str">
        <f t="shared" si="115"/>
        <v/>
      </c>
      <c r="DE113" s="95" t="str">
        <f t="shared" si="115"/>
        <v/>
      </c>
      <c r="DF113" s="95" t="str">
        <f t="shared" si="115"/>
        <v/>
      </c>
      <c r="DG113" s="95" t="str">
        <f t="shared" si="115"/>
        <v/>
      </c>
      <c r="DH113" s="95" t="str">
        <f t="shared" si="115"/>
        <v/>
      </c>
      <c r="DI113" s="95" t="str">
        <f t="shared" si="115"/>
        <v/>
      </c>
      <c r="DJ113" s="95" t="str">
        <f t="shared" si="115"/>
        <v/>
      </c>
      <c r="DK113" s="95" t="str">
        <f t="shared" si="115"/>
        <v/>
      </c>
      <c r="DL113" s="95" t="str">
        <f t="shared" si="115"/>
        <v/>
      </c>
      <c r="DM113" s="95" t="str">
        <f t="shared" si="115"/>
        <v/>
      </c>
      <c r="DN113" s="95" t="str">
        <f t="shared" si="115"/>
        <v/>
      </c>
      <c r="DO113" s="95" t="str">
        <f t="shared" si="115"/>
        <v/>
      </c>
      <c r="DP113" s="95" t="str">
        <f t="shared" si="115"/>
        <v/>
      </c>
      <c r="DQ113" s="95" t="str">
        <f t="shared" si="115"/>
        <v/>
      </c>
      <c r="DR113" s="95" t="str">
        <f t="shared" si="115"/>
        <v/>
      </c>
      <c r="DS113" s="95" t="str">
        <f t="shared" si="115"/>
        <v/>
      </c>
      <c r="DT113" s="95" t="str">
        <f t="shared" si="115"/>
        <v/>
      </c>
      <c r="DU113" s="95" t="str">
        <f t="shared" si="115"/>
        <v/>
      </c>
      <c r="DV113" s="95" t="str">
        <f t="shared" si="115"/>
        <v/>
      </c>
      <c r="DW113" s="95" t="str">
        <f t="shared" si="115"/>
        <v/>
      </c>
      <c r="DX113" s="95" t="str">
        <f t="shared" si="115"/>
        <v/>
      </c>
      <c r="DY113" s="95" t="str">
        <f t="shared" si="115"/>
        <v/>
      </c>
      <c r="DZ113" s="95" t="str">
        <f t="shared" si="115"/>
        <v/>
      </c>
    </row>
    <row r="114" spans="1:130" hidden="1" x14ac:dyDescent="0.25">
      <c r="A114" s="95">
        <f t="shared" ref="A114:B114" si="116">A48</f>
        <v>36</v>
      </c>
      <c r="B114" s="95" t="str">
        <f t="shared" si="116"/>
        <v>ADORACION HILDENBRAND</v>
      </c>
      <c r="C114" s="95"/>
      <c r="D114" s="95">
        <f t="shared" ref="D114:BO114" si="117">IF(D$1="", "", D48-C48)</f>
        <v>12</v>
      </c>
      <c r="E114" s="95">
        <f t="shared" si="117"/>
        <v>19</v>
      </c>
      <c r="F114" s="95">
        <f t="shared" si="117"/>
        <v>19</v>
      </c>
      <c r="G114" s="95">
        <f t="shared" si="117"/>
        <v>16</v>
      </c>
      <c r="H114" s="95" t="str">
        <f t="shared" si="117"/>
        <v/>
      </c>
      <c r="I114" s="95" t="str">
        <f t="shared" si="117"/>
        <v/>
      </c>
      <c r="J114" s="95" t="str">
        <f t="shared" si="117"/>
        <v/>
      </c>
      <c r="K114" s="95" t="str">
        <f t="shared" si="117"/>
        <v/>
      </c>
      <c r="L114" s="95" t="str">
        <f t="shared" si="117"/>
        <v/>
      </c>
      <c r="M114" s="95" t="str">
        <f t="shared" si="117"/>
        <v/>
      </c>
      <c r="N114" s="95" t="str">
        <f t="shared" si="117"/>
        <v/>
      </c>
      <c r="O114" s="95" t="str">
        <f t="shared" si="117"/>
        <v/>
      </c>
      <c r="P114" s="95" t="str">
        <f t="shared" si="117"/>
        <v/>
      </c>
      <c r="Q114" s="95" t="str">
        <f t="shared" si="117"/>
        <v/>
      </c>
      <c r="R114" s="95" t="str">
        <f t="shared" si="117"/>
        <v/>
      </c>
      <c r="S114" s="95" t="str">
        <f t="shared" si="117"/>
        <v/>
      </c>
      <c r="T114" s="95" t="str">
        <f t="shared" si="117"/>
        <v/>
      </c>
      <c r="U114" s="95" t="str">
        <f t="shared" si="117"/>
        <v/>
      </c>
      <c r="V114" s="95" t="str">
        <f t="shared" si="117"/>
        <v/>
      </c>
      <c r="W114" s="95" t="str">
        <f t="shared" si="117"/>
        <v/>
      </c>
      <c r="X114" s="95" t="str">
        <f t="shared" si="117"/>
        <v/>
      </c>
      <c r="Y114" s="95" t="str">
        <f t="shared" si="117"/>
        <v/>
      </c>
      <c r="Z114" s="95" t="str">
        <f t="shared" si="117"/>
        <v/>
      </c>
      <c r="AA114" s="95" t="str">
        <f t="shared" si="117"/>
        <v/>
      </c>
      <c r="AB114" s="95" t="str">
        <f t="shared" si="117"/>
        <v/>
      </c>
      <c r="AC114" s="95" t="str">
        <f t="shared" si="117"/>
        <v/>
      </c>
      <c r="AD114" s="95" t="str">
        <f t="shared" si="117"/>
        <v/>
      </c>
      <c r="AE114" s="95" t="str">
        <f t="shared" si="117"/>
        <v/>
      </c>
      <c r="AF114" s="95" t="str">
        <f t="shared" si="117"/>
        <v/>
      </c>
      <c r="AG114" s="95" t="str">
        <f t="shared" si="117"/>
        <v/>
      </c>
      <c r="AH114" s="95" t="str">
        <f t="shared" si="117"/>
        <v/>
      </c>
      <c r="AI114" s="95" t="str">
        <f t="shared" si="117"/>
        <v/>
      </c>
      <c r="AJ114" s="95" t="str">
        <f t="shared" si="117"/>
        <v/>
      </c>
      <c r="AK114" s="95" t="str">
        <f t="shared" si="117"/>
        <v/>
      </c>
      <c r="AL114" s="95" t="str">
        <f t="shared" si="117"/>
        <v/>
      </c>
      <c r="AM114" s="95" t="str">
        <f t="shared" si="117"/>
        <v/>
      </c>
      <c r="AN114" s="95" t="str">
        <f t="shared" si="117"/>
        <v/>
      </c>
      <c r="AO114" s="95" t="str">
        <f t="shared" si="117"/>
        <v/>
      </c>
      <c r="AP114" s="95" t="str">
        <f t="shared" si="117"/>
        <v/>
      </c>
      <c r="AQ114" s="95" t="str">
        <f t="shared" si="117"/>
        <v/>
      </c>
      <c r="AR114" s="95" t="str">
        <f t="shared" si="117"/>
        <v/>
      </c>
      <c r="AS114" s="95" t="str">
        <f t="shared" si="117"/>
        <v/>
      </c>
      <c r="AT114" s="95" t="str">
        <f t="shared" si="117"/>
        <v/>
      </c>
      <c r="AU114" s="95" t="str">
        <f t="shared" si="117"/>
        <v/>
      </c>
      <c r="AV114" s="95" t="str">
        <f t="shared" si="117"/>
        <v/>
      </c>
      <c r="AW114" s="95" t="str">
        <f t="shared" si="117"/>
        <v/>
      </c>
      <c r="AX114" s="95" t="str">
        <f t="shared" si="117"/>
        <v/>
      </c>
      <c r="AY114" s="95" t="str">
        <f t="shared" si="117"/>
        <v/>
      </c>
      <c r="AZ114" s="95" t="str">
        <f t="shared" si="117"/>
        <v/>
      </c>
      <c r="BA114" s="95" t="str">
        <f t="shared" si="117"/>
        <v/>
      </c>
      <c r="BB114" s="95" t="str">
        <f t="shared" si="117"/>
        <v/>
      </c>
      <c r="BC114" s="95" t="str">
        <f t="shared" si="117"/>
        <v/>
      </c>
      <c r="BD114" s="95" t="str">
        <f t="shared" si="117"/>
        <v/>
      </c>
      <c r="BE114" s="95" t="str">
        <f t="shared" si="117"/>
        <v/>
      </c>
      <c r="BF114" s="95" t="str">
        <f t="shared" si="117"/>
        <v/>
      </c>
      <c r="BG114" s="95" t="str">
        <f t="shared" si="117"/>
        <v/>
      </c>
      <c r="BH114" s="95" t="str">
        <f t="shared" si="117"/>
        <v/>
      </c>
      <c r="BI114" s="95" t="str">
        <f t="shared" si="117"/>
        <v/>
      </c>
      <c r="BJ114" s="95" t="str">
        <f t="shared" si="117"/>
        <v/>
      </c>
      <c r="BK114" s="95" t="str">
        <f t="shared" si="117"/>
        <v/>
      </c>
      <c r="BL114" s="95" t="str">
        <f t="shared" si="117"/>
        <v/>
      </c>
      <c r="BM114" s="95" t="str">
        <f t="shared" si="117"/>
        <v/>
      </c>
      <c r="BN114" s="95" t="str">
        <f t="shared" si="117"/>
        <v/>
      </c>
      <c r="BO114" s="95" t="str">
        <f t="shared" si="117"/>
        <v/>
      </c>
      <c r="BP114" s="95" t="str">
        <f t="shared" ref="BP114:DZ114" si="118">IF(BP$1="", "", BP48-BO48)</f>
        <v/>
      </c>
      <c r="BQ114" s="95" t="str">
        <f t="shared" si="118"/>
        <v/>
      </c>
      <c r="BR114" s="95" t="str">
        <f t="shared" si="118"/>
        <v/>
      </c>
      <c r="BS114" s="95" t="str">
        <f t="shared" si="118"/>
        <v/>
      </c>
      <c r="BT114" s="95" t="str">
        <f t="shared" si="118"/>
        <v/>
      </c>
      <c r="BU114" s="95" t="str">
        <f t="shared" si="118"/>
        <v/>
      </c>
      <c r="BV114" s="95" t="str">
        <f t="shared" si="118"/>
        <v/>
      </c>
      <c r="BW114" s="95" t="str">
        <f t="shared" si="118"/>
        <v/>
      </c>
      <c r="BX114" s="95" t="str">
        <f t="shared" si="118"/>
        <v/>
      </c>
      <c r="BY114" s="95" t="str">
        <f t="shared" si="118"/>
        <v/>
      </c>
      <c r="BZ114" s="95" t="str">
        <f t="shared" si="118"/>
        <v/>
      </c>
      <c r="CA114" s="95" t="str">
        <f t="shared" si="118"/>
        <v/>
      </c>
      <c r="CB114" s="95" t="str">
        <f t="shared" si="118"/>
        <v/>
      </c>
      <c r="CC114" s="95" t="str">
        <f t="shared" si="118"/>
        <v/>
      </c>
      <c r="CD114" s="95" t="str">
        <f t="shared" si="118"/>
        <v/>
      </c>
      <c r="CE114" s="95" t="str">
        <f t="shared" si="118"/>
        <v/>
      </c>
      <c r="CF114" s="95" t="str">
        <f t="shared" si="118"/>
        <v/>
      </c>
      <c r="CG114" s="95" t="str">
        <f t="shared" si="118"/>
        <v/>
      </c>
      <c r="CH114" s="95" t="str">
        <f t="shared" si="118"/>
        <v/>
      </c>
      <c r="CI114" s="95" t="str">
        <f t="shared" si="118"/>
        <v/>
      </c>
      <c r="CJ114" s="95" t="str">
        <f t="shared" si="118"/>
        <v/>
      </c>
      <c r="CK114" s="95" t="str">
        <f t="shared" si="118"/>
        <v/>
      </c>
      <c r="CL114" s="95" t="str">
        <f t="shared" si="118"/>
        <v/>
      </c>
      <c r="CM114" s="95" t="str">
        <f t="shared" si="118"/>
        <v/>
      </c>
      <c r="CN114" s="95" t="str">
        <f t="shared" si="118"/>
        <v/>
      </c>
      <c r="CO114" s="95" t="str">
        <f t="shared" si="118"/>
        <v/>
      </c>
      <c r="CP114" s="95" t="str">
        <f t="shared" si="118"/>
        <v/>
      </c>
      <c r="CQ114" s="95" t="str">
        <f t="shared" si="118"/>
        <v/>
      </c>
      <c r="CR114" s="95" t="str">
        <f t="shared" si="118"/>
        <v/>
      </c>
      <c r="CS114" s="95" t="str">
        <f t="shared" si="118"/>
        <v/>
      </c>
      <c r="CT114" s="95" t="str">
        <f t="shared" si="118"/>
        <v/>
      </c>
      <c r="CU114" s="95" t="str">
        <f t="shared" si="118"/>
        <v/>
      </c>
      <c r="CV114" s="95" t="str">
        <f t="shared" si="118"/>
        <v/>
      </c>
      <c r="CW114" s="95" t="str">
        <f t="shared" si="118"/>
        <v/>
      </c>
      <c r="CX114" s="95" t="str">
        <f t="shared" si="118"/>
        <v/>
      </c>
      <c r="CY114" s="95" t="str">
        <f t="shared" si="118"/>
        <v/>
      </c>
      <c r="CZ114" s="95" t="str">
        <f t="shared" si="118"/>
        <v/>
      </c>
      <c r="DA114" s="95" t="str">
        <f t="shared" si="118"/>
        <v/>
      </c>
      <c r="DB114" s="95" t="str">
        <f t="shared" si="118"/>
        <v/>
      </c>
      <c r="DC114" s="95" t="str">
        <f t="shared" si="118"/>
        <v/>
      </c>
      <c r="DD114" s="95" t="str">
        <f t="shared" si="118"/>
        <v/>
      </c>
      <c r="DE114" s="95" t="str">
        <f t="shared" si="118"/>
        <v/>
      </c>
      <c r="DF114" s="95" t="str">
        <f t="shared" si="118"/>
        <v/>
      </c>
      <c r="DG114" s="95" t="str">
        <f t="shared" si="118"/>
        <v/>
      </c>
      <c r="DH114" s="95" t="str">
        <f t="shared" si="118"/>
        <v/>
      </c>
      <c r="DI114" s="95" t="str">
        <f t="shared" si="118"/>
        <v/>
      </c>
      <c r="DJ114" s="95" t="str">
        <f t="shared" si="118"/>
        <v/>
      </c>
      <c r="DK114" s="95" t="str">
        <f t="shared" si="118"/>
        <v/>
      </c>
      <c r="DL114" s="95" t="str">
        <f t="shared" si="118"/>
        <v/>
      </c>
      <c r="DM114" s="95" t="str">
        <f t="shared" si="118"/>
        <v/>
      </c>
      <c r="DN114" s="95" t="str">
        <f t="shared" si="118"/>
        <v/>
      </c>
      <c r="DO114" s="95" t="str">
        <f t="shared" si="118"/>
        <v/>
      </c>
      <c r="DP114" s="95" t="str">
        <f t="shared" si="118"/>
        <v/>
      </c>
      <c r="DQ114" s="95" t="str">
        <f t="shared" si="118"/>
        <v/>
      </c>
      <c r="DR114" s="95" t="str">
        <f t="shared" si="118"/>
        <v/>
      </c>
      <c r="DS114" s="95" t="str">
        <f t="shared" si="118"/>
        <v/>
      </c>
      <c r="DT114" s="95" t="str">
        <f t="shared" si="118"/>
        <v/>
      </c>
      <c r="DU114" s="95" t="str">
        <f t="shared" si="118"/>
        <v/>
      </c>
      <c r="DV114" s="95" t="str">
        <f t="shared" si="118"/>
        <v/>
      </c>
      <c r="DW114" s="95" t="str">
        <f t="shared" si="118"/>
        <v/>
      </c>
      <c r="DX114" s="95" t="str">
        <f t="shared" si="118"/>
        <v/>
      </c>
      <c r="DY114" s="95" t="str">
        <f t="shared" si="118"/>
        <v/>
      </c>
      <c r="DZ114" s="95" t="str">
        <f t="shared" si="118"/>
        <v/>
      </c>
    </row>
    <row r="115" spans="1:130" hidden="1" x14ac:dyDescent="0.25">
      <c r="A115" s="95">
        <f t="shared" ref="A115:B115" si="119">A49</f>
        <v>37</v>
      </c>
      <c r="B115" s="95" t="str">
        <f t="shared" si="119"/>
        <v>ALBERT CORREA</v>
      </c>
      <c r="C115" s="95"/>
      <c r="D115" s="95">
        <f t="shared" ref="D115:BO115" si="120">IF(D$1="", "", D49-C49)</f>
        <v>103</v>
      </c>
      <c r="E115" s="95">
        <f t="shared" si="120"/>
        <v>17</v>
      </c>
      <c r="F115" s="95">
        <f t="shared" si="120"/>
        <v>9</v>
      </c>
      <c r="G115" s="95">
        <f t="shared" si="120"/>
        <v>10</v>
      </c>
      <c r="H115" s="95" t="str">
        <f t="shared" si="120"/>
        <v/>
      </c>
      <c r="I115" s="95" t="str">
        <f t="shared" si="120"/>
        <v/>
      </c>
      <c r="J115" s="95" t="str">
        <f t="shared" si="120"/>
        <v/>
      </c>
      <c r="K115" s="95" t="str">
        <f t="shared" si="120"/>
        <v/>
      </c>
      <c r="L115" s="95" t="str">
        <f t="shared" si="120"/>
        <v/>
      </c>
      <c r="M115" s="95" t="str">
        <f t="shared" si="120"/>
        <v/>
      </c>
      <c r="N115" s="95" t="str">
        <f t="shared" si="120"/>
        <v/>
      </c>
      <c r="O115" s="95" t="str">
        <f t="shared" si="120"/>
        <v/>
      </c>
      <c r="P115" s="95" t="str">
        <f t="shared" si="120"/>
        <v/>
      </c>
      <c r="Q115" s="95" t="str">
        <f t="shared" si="120"/>
        <v/>
      </c>
      <c r="R115" s="95" t="str">
        <f t="shared" si="120"/>
        <v/>
      </c>
      <c r="S115" s="95" t="str">
        <f t="shared" si="120"/>
        <v/>
      </c>
      <c r="T115" s="95" t="str">
        <f t="shared" si="120"/>
        <v/>
      </c>
      <c r="U115" s="95" t="str">
        <f t="shared" si="120"/>
        <v/>
      </c>
      <c r="V115" s="95" t="str">
        <f t="shared" si="120"/>
        <v/>
      </c>
      <c r="W115" s="95" t="str">
        <f t="shared" si="120"/>
        <v/>
      </c>
      <c r="X115" s="95" t="str">
        <f t="shared" si="120"/>
        <v/>
      </c>
      <c r="Y115" s="95" t="str">
        <f t="shared" si="120"/>
        <v/>
      </c>
      <c r="Z115" s="95" t="str">
        <f t="shared" si="120"/>
        <v/>
      </c>
      <c r="AA115" s="95" t="str">
        <f t="shared" si="120"/>
        <v/>
      </c>
      <c r="AB115" s="95" t="str">
        <f t="shared" si="120"/>
        <v/>
      </c>
      <c r="AC115" s="95" t="str">
        <f t="shared" si="120"/>
        <v/>
      </c>
      <c r="AD115" s="95" t="str">
        <f t="shared" si="120"/>
        <v/>
      </c>
      <c r="AE115" s="95" t="str">
        <f t="shared" si="120"/>
        <v/>
      </c>
      <c r="AF115" s="95" t="str">
        <f t="shared" si="120"/>
        <v/>
      </c>
      <c r="AG115" s="95" t="str">
        <f t="shared" si="120"/>
        <v/>
      </c>
      <c r="AH115" s="95" t="str">
        <f t="shared" si="120"/>
        <v/>
      </c>
      <c r="AI115" s="95" t="str">
        <f t="shared" si="120"/>
        <v/>
      </c>
      <c r="AJ115" s="95" t="str">
        <f t="shared" si="120"/>
        <v/>
      </c>
      <c r="AK115" s="95" t="str">
        <f t="shared" si="120"/>
        <v/>
      </c>
      <c r="AL115" s="95" t="str">
        <f t="shared" si="120"/>
        <v/>
      </c>
      <c r="AM115" s="95" t="str">
        <f t="shared" si="120"/>
        <v/>
      </c>
      <c r="AN115" s="95" t="str">
        <f t="shared" si="120"/>
        <v/>
      </c>
      <c r="AO115" s="95" t="str">
        <f t="shared" si="120"/>
        <v/>
      </c>
      <c r="AP115" s="95" t="str">
        <f t="shared" si="120"/>
        <v/>
      </c>
      <c r="AQ115" s="95" t="str">
        <f t="shared" si="120"/>
        <v/>
      </c>
      <c r="AR115" s="95" t="str">
        <f t="shared" si="120"/>
        <v/>
      </c>
      <c r="AS115" s="95" t="str">
        <f t="shared" si="120"/>
        <v/>
      </c>
      <c r="AT115" s="95" t="str">
        <f t="shared" si="120"/>
        <v/>
      </c>
      <c r="AU115" s="95" t="str">
        <f t="shared" si="120"/>
        <v/>
      </c>
      <c r="AV115" s="95" t="str">
        <f t="shared" si="120"/>
        <v/>
      </c>
      <c r="AW115" s="95" t="str">
        <f t="shared" si="120"/>
        <v/>
      </c>
      <c r="AX115" s="95" t="str">
        <f t="shared" si="120"/>
        <v/>
      </c>
      <c r="AY115" s="95" t="str">
        <f t="shared" si="120"/>
        <v/>
      </c>
      <c r="AZ115" s="95" t="str">
        <f t="shared" si="120"/>
        <v/>
      </c>
      <c r="BA115" s="95" t="str">
        <f t="shared" si="120"/>
        <v/>
      </c>
      <c r="BB115" s="95" t="str">
        <f t="shared" si="120"/>
        <v/>
      </c>
      <c r="BC115" s="95" t="str">
        <f t="shared" si="120"/>
        <v/>
      </c>
      <c r="BD115" s="95" t="str">
        <f t="shared" si="120"/>
        <v/>
      </c>
      <c r="BE115" s="95" t="str">
        <f t="shared" si="120"/>
        <v/>
      </c>
      <c r="BF115" s="95" t="str">
        <f t="shared" si="120"/>
        <v/>
      </c>
      <c r="BG115" s="95" t="str">
        <f t="shared" si="120"/>
        <v/>
      </c>
      <c r="BH115" s="95" t="str">
        <f t="shared" si="120"/>
        <v/>
      </c>
      <c r="BI115" s="95" t="str">
        <f t="shared" si="120"/>
        <v/>
      </c>
      <c r="BJ115" s="95" t="str">
        <f t="shared" si="120"/>
        <v/>
      </c>
      <c r="BK115" s="95" t="str">
        <f t="shared" si="120"/>
        <v/>
      </c>
      <c r="BL115" s="95" t="str">
        <f t="shared" si="120"/>
        <v/>
      </c>
      <c r="BM115" s="95" t="str">
        <f t="shared" si="120"/>
        <v/>
      </c>
      <c r="BN115" s="95" t="str">
        <f t="shared" si="120"/>
        <v/>
      </c>
      <c r="BO115" s="95" t="str">
        <f t="shared" si="120"/>
        <v/>
      </c>
      <c r="BP115" s="95" t="str">
        <f t="shared" ref="BP115:DZ115" si="121">IF(BP$1="", "", BP49-BO49)</f>
        <v/>
      </c>
      <c r="BQ115" s="95" t="str">
        <f t="shared" si="121"/>
        <v/>
      </c>
      <c r="BR115" s="95" t="str">
        <f t="shared" si="121"/>
        <v/>
      </c>
      <c r="BS115" s="95" t="str">
        <f t="shared" si="121"/>
        <v/>
      </c>
      <c r="BT115" s="95" t="str">
        <f t="shared" si="121"/>
        <v/>
      </c>
      <c r="BU115" s="95" t="str">
        <f t="shared" si="121"/>
        <v/>
      </c>
      <c r="BV115" s="95" t="str">
        <f t="shared" si="121"/>
        <v/>
      </c>
      <c r="BW115" s="95" t="str">
        <f t="shared" si="121"/>
        <v/>
      </c>
      <c r="BX115" s="95" t="str">
        <f t="shared" si="121"/>
        <v/>
      </c>
      <c r="BY115" s="95" t="str">
        <f t="shared" si="121"/>
        <v/>
      </c>
      <c r="BZ115" s="95" t="str">
        <f t="shared" si="121"/>
        <v/>
      </c>
      <c r="CA115" s="95" t="str">
        <f t="shared" si="121"/>
        <v/>
      </c>
      <c r="CB115" s="95" t="str">
        <f t="shared" si="121"/>
        <v/>
      </c>
      <c r="CC115" s="95" t="str">
        <f t="shared" si="121"/>
        <v/>
      </c>
      <c r="CD115" s="95" t="str">
        <f t="shared" si="121"/>
        <v/>
      </c>
      <c r="CE115" s="95" t="str">
        <f t="shared" si="121"/>
        <v/>
      </c>
      <c r="CF115" s="95" t="str">
        <f t="shared" si="121"/>
        <v/>
      </c>
      <c r="CG115" s="95" t="str">
        <f t="shared" si="121"/>
        <v/>
      </c>
      <c r="CH115" s="95" t="str">
        <f t="shared" si="121"/>
        <v/>
      </c>
      <c r="CI115" s="95" t="str">
        <f t="shared" si="121"/>
        <v/>
      </c>
      <c r="CJ115" s="95" t="str">
        <f t="shared" si="121"/>
        <v/>
      </c>
      <c r="CK115" s="95" t="str">
        <f t="shared" si="121"/>
        <v/>
      </c>
      <c r="CL115" s="95" t="str">
        <f t="shared" si="121"/>
        <v/>
      </c>
      <c r="CM115" s="95" t="str">
        <f t="shared" si="121"/>
        <v/>
      </c>
      <c r="CN115" s="95" t="str">
        <f t="shared" si="121"/>
        <v/>
      </c>
      <c r="CO115" s="95" t="str">
        <f t="shared" si="121"/>
        <v/>
      </c>
      <c r="CP115" s="95" t="str">
        <f t="shared" si="121"/>
        <v/>
      </c>
      <c r="CQ115" s="95" t="str">
        <f t="shared" si="121"/>
        <v/>
      </c>
      <c r="CR115" s="95" t="str">
        <f t="shared" si="121"/>
        <v/>
      </c>
      <c r="CS115" s="95" t="str">
        <f t="shared" si="121"/>
        <v/>
      </c>
      <c r="CT115" s="95" t="str">
        <f t="shared" si="121"/>
        <v/>
      </c>
      <c r="CU115" s="95" t="str">
        <f t="shared" si="121"/>
        <v/>
      </c>
      <c r="CV115" s="95" t="str">
        <f t="shared" si="121"/>
        <v/>
      </c>
      <c r="CW115" s="95" t="str">
        <f t="shared" si="121"/>
        <v/>
      </c>
      <c r="CX115" s="95" t="str">
        <f t="shared" si="121"/>
        <v/>
      </c>
      <c r="CY115" s="95" t="str">
        <f t="shared" si="121"/>
        <v/>
      </c>
      <c r="CZ115" s="95" t="str">
        <f t="shared" si="121"/>
        <v/>
      </c>
      <c r="DA115" s="95" t="str">
        <f t="shared" si="121"/>
        <v/>
      </c>
      <c r="DB115" s="95" t="str">
        <f t="shared" si="121"/>
        <v/>
      </c>
      <c r="DC115" s="95" t="str">
        <f t="shared" si="121"/>
        <v/>
      </c>
      <c r="DD115" s="95" t="str">
        <f t="shared" si="121"/>
        <v/>
      </c>
      <c r="DE115" s="95" t="str">
        <f t="shared" si="121"/>
        <v/>
      </c>
      <c r="DF115" s="95" t="str">
        <f t="shared" si="121"/>
        <v/>
      </c>
      <c r="DG115" s="95" t="str">
        <f t="shared" si="121"/>
        <v/>
      </c>
      <c r="DH115" s="95" t="str">
        <f t="shared" si="121"/>
        <v/>
      </c>
      <c r="DI115" s="95" t="str">
        <f t="shared" si="121"/>
        <v/>
      </c>
      <c r="DJ115" s="95" t="str">
        <f t="shared" si="121"/>
        <v/>
      </c>
      <c r="DK115" s="95" t="str">
        <f t="shared" si="121"/>
        <v/>
      </c>
      <c r="DL115" s="95" t="str">
        <f t="shared" si="121"/>
        <v/>
      </c>
      <c r="DM115" s="95" t="str">
        <f t="shared" si="121"/>
        <v/>
      </c>
      <c r="DN115" s="95" t="str">
        <f t="shared" si="121"/>
        <v/>
      </c>
      <c r="DO115" s="95" t="str">
        <f t="shared" si="121"/>
        <v/>
      </c>
      <c r="DP115" s="95" t="str">
        <f t="shared" si="121"/>
        <v/>
      </c>
      <c r="DQ115" s="95" t="str">
        <f t="shared" si="121"/>
        <v/>
      </c>
      <c r="DR115" s="95" t="str">
        <f t="shared" si="121"/>
        <v/>
      </c>
      <c r="DS115" s="95" t="str">
        <f t="shared" si="121"/>
        <v/>
      </c>
      <c r="DT115" s="95" t="str">
        <f t="shared" si="121"/>
        <v/>
      </c>
      <c r="DU115" s="95" t="str">
        <f t="shared" si="121"/>
        <v/>
      </c>
      <c r="DV115" s="95" t="str">
        <f t="shared" si="121"/>
        <v/>
      </c>
      <c r="DW115" s="95" t="str">
        <f t="shared" si="121"/>
        <v/>
      </c>
      <c r="DX115" s="95" t="str">
        <f t="shared" si="121"/>
        <v/>
      </c>
      <c r="DY115" s="95" t="str">
        <f t="shared" si="121"/>
        <v/>
      </c>
      <c r="DZ115" s="95" t="str">
        <f t="shared" si="121"/>
        <v/>
      </c>
    </row>
    <row r="116" spans="1:130" hidden="1" x14ac:dyDescent="0.25">
      <c r="A116" s="95">
        <f t="shared" ref="A116:B116" si="122">A50</f>
        <v>38</v>
      </c>
      <c r="B116" s="95" t="str">
        <f t="shared" si="122"/>
        <v>DAN BAUSA</v>
      </c>
      <c r="C116" s="95"/>
      <c r="D116" s="95">
        <f t="shared" ref="D116:BO116" si="123">IF(D$1="", "", D50-C50)</f>
        <v>44</v>
      </c>
      <c r="E116" s="95">
        <f t="shared" si="123"/>
        <v>14</v>
      </c>
      <c r="F116" s="95">
        <f t="shared" si="123"/>
        <v>14</v>
      </c>
      <c r="G116" s="95">
        <f t="shared" si="123"/>
        <v>7</v>
      </c>
      <c r="H116" s="95" t="str">
        <f t="shared" si="123"/>
        <v/>
      </c>
      <c r="I116" s="95" t="str">
        <f t="shared" si="123"/>
        <v/>
      </c>
      <c r="J116" s="95" t="str">
        <f t="shared" si="123"/>
        <v/>
      </c>
      <c r="K116" s="95" t="str">
        <f t="shared" si="123"/>
        <v/>
      </c>
      <c r="L116" s="95" t="str">
        <f t="shared" si="123"/>
        <v/>
      </c>
      <c r="M116" s="95" t="str">
        <f t="shared" si="123"/>
        <v/>
      </c>
      <c r="N116" s="95" t="str">
        <f t="shared" si="123"/>
        <v/>
      </c>
      <c r="O116" s="95" t="str">
        <f t="shared" si="123"/>
        <v/>
      </c>
      <c r="P116" s="95" t="str">
        <f t="shared" si="123"/>
        <v/>
      </c>
      <c r="Q116" s="95" t="str">
        <f t="shared" si="123"/>
        <v/>
      </c>
      <c r="R116" s="95" t="str">
        <f t="shared" si="123"/>
        <v/>
      </c>
      <c r="S116" s="95" t="str">
        <f t="shared" si="123"/>
        <v/>
      </c>
      <c r="T116" s="95" t="str">
        <f t="shared" si="123"/>
        <v/>
      </c>
      <c r="U116" s="95" t="str">
        <f t="shared" si="123"/>
        <v/>
      </c>
      <c r="V116" s="95" t="str">
        <f t="shared" si="123"/>
        <v/>
      </c>
      <c r="W116" s="95" t="str">
        <f t="shared" si="123"/>
        <v/>
      </c>
      <c r="X116" s="95" t="str">
        <f t="shared" si="123"/>
        <v/>
      </c>
      <c r="Y116" s="95" t="str">
        <f t="shared" si="123"/>
        <v/>
      </c>
      <c r="Z116" s="95" t="str">
        <f t="shared" si="123"/>
        <v/>
      </c>
      <c r="AA116" s="95" t="str">
        <f t="shared" si="123"/>
        <v/>
      </c>
      <c r="AB116" s="95" t="str">
        <f t="shared" si="123"/>
        <v/>
      </c>
      <c r="AC116" s="95" t="str">
        <f t="shared" si="123"/>
        <v/>
      </c>
      <c r="AD116" s="95" t="str">
        <f t="shared" si="123"/>
        <v/>
      </c>
      <c r="AE116" s="95" t="str">
        <f t="shared" si="123"/>
        <v/>
      </c>
      <c r="AF116" s="95" t="str">
        <f t="shared" si="123"/>
        <v/>
      </c>
      <c r="AG116" s="95" t="str">
        <f t="shared" si="123"/>
        <v/>
      </c>
      <c r="AH116" s="95" t="str">
        <f t="shared" si="123"/>
        <v/>
      </c>
      <c r="AI116" s="95" t="str">
        <f t="shared" si="123"/>
        <v/>
      </c>
      <c r="AJ116" s="95" t="str">
        <f t="shared" si="123"/>
        <v/>
      </c>
      <c r="AK116" s="95" t="str">
        <f t="shared" si="123"/>
        <v/>
      </c>
      <c r="AL116" s="95" t="str">
        <f t="shared" si="123"/>
        <v/>
      </c>
      <c r="AM116" s="95" t="str">
        <f t="shared" si="123"/>
        <v/>
      </c>
      <c r="AN116" s="95" t="str">
        <f t="shared" si="123"/>
        <v/>
      </c>
      <c r="AO116" s="95" t="str">
        <f t="shared" si="123"/>
        <v/>
      </c>
      <c r="AP116" s="95" t="str">
        <f t="shared" si="123"/>
        <v/>
      </c>
      <c r="AQ116" s="95" t="str">
        <f t="shared" si="123"/>
        <v/>
      </c>
      <c r="AR116" s="95" t="str">
        <f t="shared" si="123"/>
        <v/>
      </c>
      <c r="AS116" s="95" t="str">
        <f t="shared" si="123"/>
        <v/>
      </c>
      <c r="AT116" s="95" t="str">
        <f t="shared" si="123"/>
        <v/>
      </c>
      <c r="AU116" s="95" t="str">
        <f t="shared" si="123"/>
        <v/>
      </c>
      <c r="AV116" s="95" t="str">
        <f t="shared" si="123"/>
        <v/>
      </c>
      <c r="AW116" s="95" t="str">
        <f t="shared" si="123"/>
        <v/>
      </c>
      <c r="AX116" s="95" t="str">
        <f t="shared" si="123"/>
        <v/>
      </c>
      <c r="AY116" s="95" t="str">
        <f t="shared" si="123"/>
        <v/>
      </c>
      <c r="AZ116" s="95" t="str">
        <f t="shared" si="123"/>
        <v/>
      </c>
      <c r="BA116" s="95" t="str">
        <f t="shared" si="123"/>
        <v/>
      </c>
      <c r="BB116" s="95" t="str">
        <f t="shared" si="123"/>
        <v/>
      </c>
      <c r="BC116" s="95" t="str">
        <f t="shared" si="123"/>
        <v/>
      </c>
      <c r="BD116" s="95" t="str">
        <f t="shared" si="123"/>
        <v/>
      </c>
      <c r="BE116" s="95" t="str">
        <f t="shared" si="123"/>
        <v/>
      </c>
      <c r="BF116" s="95" t="str">
        <f t="shared" si="123"/>
        <v/>
      </c>
      <c r="BG116" s="95" t="str">
        <f t="shared" si="123"/>
        <v/>
      </c>
      <c r="BH116" s="95" t="str">
        <f t="shared" si="123"/>
        <v/>
      </c>
      <c r="BI116" s="95" t="str">
        <f t="shared" si="123"/>
        <v/>
      </c>
      <c r="BJ116" s="95" t="str">
        <f t="shared" si="123"/>
        <v/>
      </c>
      <c r="BK116" s="95" t="str">
        <f t="shared" si="123"/>
        <v/>
      </c>
      <c r="BL116" s="95" t="str">
        <f t="shared" si="123"/>
        <v/>
      </c>
      <c r="BM116" s="95" t="str">
        <f t="shared" si="123"/>
        <v/>
      </c>
      <c r="BN116" s="95" t="str">
        <f t="shared" si="123"/>
        <v/>
      </c>
      <c r="BO116" s="95" t="str">
        <f t="shared" si="123"/>
        <v/>
      </c>
      <c r="BP116" s="95" t="str">
        <f t="shared" ref="BP116:DZ116" si="124">IF(BP$1="", "", BP50-BO50)</f>
        <v/>
      </c>
      <c r="BQ116" s="95" t="str">
        <f t="shared" si="124"/>
        <v/>
      </c>
      <c r="BR116" s="95" t="str">
        <f t="shared" si="124"/>
        <v/>
      </c>
      <c r="BS116" s="95" t="str">
        <f t="shared" si="124"/>
        <v/>
      </c>
      <c r="BT116" s="95" t="str">
        <f t="shared" si="124"/>
        <v/>
      </c>
      <c r="BU116" s="95" t="str">
        <f t="shared" si="124"/>
        <v/>
      </c>
      <c r="BV116" s="95" t="str">
        <f t="shared" si="124"/>
        <v/>
      </c>
      <c r="BW116" s="95" t="str">
        <f t="shared" si="124"/>
        <v/>
      </c>
      <c r="BX116" s="95" t="str">
        <f t="shared" si="124"/>
        <v/>
      </c>
      <c r="BY116" s="95" t="str">
        <f t="shared" si="124"/>
        <v/>
      </c>
      <c r="BZ116" s="95" t="str">
        <f t="shared" si="124"/>
        <v/>
      </c>
      <c r="CA116" s="95" t="str">
        <f t="shared" si="124"/>
        <v/>
      </c>
      <c r="CB116" s="95" t="str">
        <f t="shared" si="124"/>
        <v/>
      </c>
      <c r="CC116" s="95" t="str">
        <f t="shared" si="124"/>
        <v/>
      </c>
      <c r="CD116" s="95" t="str">
        <f t="shared" si="124"/>
        <v/>
      </c>
      <c r="CE116" s="95" t="str">
        <f t="shared" si="124"/>
        <v/>
      </c>
      <c r="CF116" s="95" t="str">
        <f t="shared" si="124"/>
        <v/>
      </c>
      <c r="CG116" s="95" t="str">
        <f t="shared" si="124"/>
        <v/>
      </c>
      <c r="CH116" s="95" t="str">
        <f t="shared" si="124"/>
        <v/>
      </c>
      <c r="CI116" s="95" t="str">
        <f t="shared" si="124"/>
        <v/>
      </c>
      <c r="CJ116" s="95" t="str">
        <f t="shared" si="124"/>
        <v/>
      </c>
      <c r="CK116" s="95" t="str">
        <f t="shared" si="124"/>
        <v/>
      </c>
      <c r="CL116" s="95" t="str">
        <f t="shared" si="124"/>
        <v/>
      </c>
      <c r="CM116" s="95" t="str">
        <f t="shared" si="124"/>
        <v/>
      </c>
      <c r="CN116" s="95" t="str">
        <f t="shared" si="124"/>
        <v/>
      </c>
      <c r="CO116" s="95" t="str">
        <f t="shared" si="124"/>
        <v/>
      </c>
      <c r="CP116" s="95" t="str">
        <f t="shared" si="124"/>
        <v/>
      </c>
      <c r="CQ116" s="95" t="str">
        <f t="shared" si="124"/>
        <v/>
      </c>
      <c r="CR116" s="95" t="str">
        <f t="shared" si="124"/>
        <v/>
      </c>
      <c r="CS116" s="95" t="str">
        <f t="shared" si="124"/>
        <v/>
      </c>
      <c r="CT116" s="95" t="str">
        <f t="shared" si="124"/>
        <v/>
      </c>
      <c r="CU116" s="95" t="str">
        <f t="shared" si="124"/>
        <v/>
      </c>
      <c r="CV116" s="95" t="str">
        <f t="shared" si="124"/>
        <v/>
      </c>
      <c r="CW116" s="95" t="str">
        <f t="shared" si="124"/>
        <v/>
      </c>
      <c r="CX116" s="95" t="str">
        <f t="shared" si="124"/>
        <v/>
      </c>
      <c r="CY116" s="95" t="str">
        <f t="shared" si="124"/>
        <v/>
      </c>
      <c r="CZ116" s="95" t="str">
        <f t="shared" si="124"/>
        <v/>
      </c>
      <c r="DA116" s="95" t="str">
        <f t="shared" si="124"/>
        <v/>
      </c>
      <c r="DB116" s="95" t="str">
        <f t="shared" si="124"/>
        <v/>
      </c>
      <c r="DC116" s="95" t="str">
        <f t="shared" si="124"/>
        <v/>
      </c>
      <c r="DD116" s="95" t="str">
        <f t="shared" si="124"/>
        <v/>
      </c>
      <c r="DE116" s="95" t="str">
        <f t="shared" si="124"/>
        <v/>
      </c>
      <c r="DF116" s="95" t="str">
        <f t="shared" si="124"/>
        <v/>
      </c>
      <c r="DG116" s="95" t="str">
        <f t="shared" si="124"/>
        <v/>
      </c>
      <c r="DH116" s="95" t="str">
        <f t="shared" si="124"/>
        <v/>
      </c>
      <c r="DI116" s="95" t="str">
        <f t="shared" si="124"/>
        <v/>
      </c>
      <c r="DJ116" s="95" t="str">
        <f t="shared" si="124"/>
        <v/>
      </c>
      <c r="DK116" s="95" t="str">
        <f t="shared" si="124"/>
        <v/>
      </c>
      <c r="DL116" s="95" t="str">
        <f t="shared" si="124"/>
        <v/>
      </c>
      <c r="DM116" s="95" t="str">
        <f t="shared" si="124"/>
        <v/>
      </c>
      <c r="DN116" s="95" t="str">
        <f t="shared" si="124"/>
        <v/>
      </c>
      <c r="DO116" s="95" t="str">
        <f t="shared" si="124"/>
        <v/>
      </c>
      <c r="DP116" s="95" t="str">
        <f t="shared" si="124"/>
        <v/>
      </c>
      <c r="DQ116" s="95" t="str">
        <f t="shared" si="124"/>
        <v/>
      </c>
      <c r="DR116" s="95" t="str">
        <f t="shared" si="124"/>
        <v/>
      </c>
      <c r="DS116" s="95" t="str">
        <f t="shared" si="124"/>
        <v/>
      </c>
      <c r="DT116" s="95" t="str">
        <f t="shared" si="124"/>
        <v/>
      </c>
      <c r="DU116" s="95" t="str">
        <f t="shared" si="124"/>
        <v/>
      </c>
      <c r="DV116" s="95" t="str">
        <f t="shared" si="124"/>
        <v/>
      </c>
      <c r="DW116" s="95" t="str">
        <f t="shared" si="124"/>
        <v/>
      </c>
      <c r="DX116" s="95" t="str">
        <f t="shared" si="124"/>
        <v/>
      </c>
      <c r="DY116" s="95" t="str">
        <f t="shared" si="124"/>
        <v/>
      </c>
      <c r="DZ116" s="95" t="str">
        <f t="shared" si="124"/>
        <v/>
      </c>
    </row>
    <row r="117" spans="1:130" hidden="1" x14ac:dyDescent="0.25">
      <c r="A117" s="95">
        <f t="shared" ref="A117:B117" si="125">A51</f>
        <v>39</v>
      </c>
      <c r="B117" s="95" t="str">
        <f t="shared" si="125"/>
        <v>ELMER/JOVELYN SORIANO</v>
      </c>
      <c r="C117" s="95"/>
      <c r="D117" s="95">
        <f t="shared" ref="D117:BO117" si="126">IF(D$1="", "", D51-C51)</f>
        <v>4</v>
      </c>
      <c r="E117" s="95">
        <f t="shared" si="126"/>
        <v>19</v>
      </c>
      <c r="F117" s="95">
        <f t="shared" si="126"/>
        <v>7</v>
      </c>
      <c r="G117" s="95">
        <f t="shared" si="126"/>
        <v>19</v>
      </c>
      <c r="H117" s="95" t="str">
        <f t="shared" si="126"/>
        <v/>
      </c>
      <c r="I117" s="95" t="str">
        <f t="shared" si="126"/>
        <v/>
      </c>
      <c r="J117" s="95" t="str">
        <f t="shared" si="126"/>
        <v/>
      </c>
      <c r="K117" s="95" t="str">
        <f t="shared" si="126"/>
        <v/>
      </c>
      <c r="L117" s="95" t="str">
        <f t="shared" si="126"/>
        <v/>
      </c>
      <c r="M117" s="95" t="str">
        <f t="shared" si="126"/>
        <v/>
      </c>
      <c r="N117" s="95" t="str">
        <f t="shared" si="126"/>
        <v/>
      </c>
      <c r="O117" s="95" t="str">
        <f t="shared" si="126"/>
        <v/>
      </c>
      <c r="P117" s="95" t="str">
        <f t="shared" si="126"/>
        <v/>
      </c>
      <c r="Q117" s="95" t="str">
        <f t="shared" si="126"/>
        <v/>
      </c>
      <c r="R117" s="95" t="str">
        <f t="shared" si="126"/>
        <v/>
      </c>
      <c r="S117" s="95" t="str">
        <f t="shared" si="126"/>
        <v/>
      </c>
      <c r="T117" s="95" t="str">
        <f t="shared" si="126"/>
        <v/>
      </c>
      <c r="U117" s="95" t="str">
        <f t="shared" si="126"/>
        <v/>
      </c>
      <c r="V117" s="95" t="str">
        <f t="shared" si="126"/>
        <v/>
      </c>
      <c r="W117" s="95" t="str">
        <f t="shared" si="126"/>
        <v/>
      </c>
      <c r="X117" s="95" t="str">
        <f t="shared" si="126"/>
        <v/>
      </c>
      <c r="Y117" s="95" t="str">
        <f t="shared" si="126"/>
        <v/>
      </c>
      <c r="Z117" s="95" t="str">
        <f t="shared" si="126"/>
        <v/>
      </c>
      <c r="AA117" s="95" t="str">
        <f t="shared" si="126"/>
        <v/>
      </c>
      <c r="AB117" s="95" t="str">
        <f t="shared" si="126"/>
        <v/>
      </c>
      <c r="AC117" s="95" t="str">
        <f t="shared" si="126"/>
        <v/>
      </c>
      <c r="AD117" s="95" t="str">
        <f t="shared" si="126"/>
        <v/>
      </c>
      <c r="AE117" s="95" t="str">
        <f t="shared" si="126"/>
        <v/>
      </c>
      <c r="AF117" s="95" t="str">
        <f t="shared" si="126"/>
        <v/>
      </c>
      <c r="AG117" s="95" t="str">
        <f t="shared" si="126"/>
        <v/>
      </c>
      <c r="AH117" s="95" t="str">
        <f t="shared" si="126"/>
        <v/>
      </c>
      <c r="AI117" s="95" t="str">
        <f t="shared" si="126"/>
        <v/>
      </c>
      <c r="AJ117" s="95" t="str">
        <f t="shared" si="126"/>
        <v/>
      </c>
      <c r="AK117" s="95" t="str">
        <f t="shared" si="126"/>
        <v/>
      </c>
      <c r="AL117" s="95" t="str">
        <f t="shared" si="126"/>
        <v/>
      </c>
      <c r="AM117" s="95" t="str">
        <f t="shared" si="126"/>
        <v/>
      </c>
      <c r="AN117" s="95" t="str">
        <f t="shared" si="126"/>
        <v/>
      </c>
      <c r="AO117" s="95" t="str">
        <f t="shared" si="126"/>
        <v/>
      </c>
      <c r="AP117" s="95" t="str">
        <f t="shared" si="126"/>
        <v/>
      </c>
      <c r="AQ117" s="95" t="str">
        <f t="shared" si="126"/>
        <v/>
      </c>
      <c r="AR117" s="95" t="str">
        <f t="shared" si="126"/>
        <v/>
      </c>
      <c r="AS117" s="95" t="str">
        <f t="shared" si="126"/>
        <v/>
      </c>
      <c r="AT117" s="95" t="str">
        <f t="shared" si="126"/>
        <v/>
      </c>
      <c r="AU117" s="95" t="str">
        <f t="shared" si="126"/>
        <v/>
      </c>
      <c r="AV117" s="95" t="str">
        <f t="shared" si="126"/>
        <v/>
      </c>
      <c r="AW117" s="95" t="str">
        <f t="shared" si="126"/>
        <v/>
      </c>
      <c r="AX117" s="95" t="str">
        <f t="shared" si="126"/>
        <v/>
      </c>
      <c r="AY117" s="95" t="str">
        <f t="shared" si="126"/>
        <v/>
      </c>
      <c r="AZ117" s="95" t="str">
        <f t="shared" si="126"/>
        <v/>
      </c>
      <c r="BA117" s="95" t="str">
        <f t="shared" si="126"/>
        <v/>
      </c>
      <c r="BB117" s="95" t="str">
        <f t="shared" si="126"/>
        <v/>
      </c>
      <c r="BC117" s="95" t="str">
        <f t="shared" si="126"/>
        <v/>
      </c>
      <c r="BD117" s="95" t="str">
        <f t="shared" si="126"/>
        <v/>
      </c>
      <c r="BE117" s="95" t="str">
        <f t="shared" si="126"/>
        <v/>
      </c>
      <c r="BF117" s="95" t="str">
        <f t="shared" si="126"/>
        <v/>
      </c>
      <c r="BG117" s="95" t="str">
        <f t="shared" si="126"/>
        <v/>
      </c>
      <c r="BH117" s="95" t="str">
        <f t="shared" si="126"/>
        <v/>
      </c>
      <c r="BI117" s="95" t="str">
        <f t="shared" si="126"/>
        <v/>
      </c>
      <c r="BJ117" s="95" t="str">
        <f t="shared" si="126"/>
        <v/>
      </c>
      <c r="BK117" s="95" t="str">
        <f t="shared" si="126"/>
        <v/>
      </c>
      <c r="BL117" s="95" t="str">
        <f t="shared" si="126"/>
        <v/>
      </c>
      <c r="BM117" s="95" t="str">
        <f t="shared" si="126"/>
        <v/>
      </c>
      <c r="BN117" s="95" t="str">
        <f t="shared" si="126"/>
        <v/>
      </c>
      <c r="BO117" s="95" t="str">
        <f t="shared" si="126"/>
        <v/>
      </c>
      <c r="BP117" s="95" t="str">
        <f t="shared" ref="BP117:DZ117" si="127">IF(BP$1="", "", BP51-BO51)</f>
        <v/>
      </c>
      <c r="BQ117" s="95" t="str">
        <f t="shared" si="127"/>
        <v/>
      </c>
      <c r="BR117" s="95" t="str">
        <f t="shared" si="127"/>
        <v/>
      </c>
      <c r="BS117" s="95" t="str">
        <f t="shared" si="127"/>
        <v/>
      </c>
      <c r="BT117" s="95" t="str">
        <f t="shared" si="127"/>
        <v/>
      </c>
      <c r="BU117" s="95" t="str">
        <f t="shared" si="127"/>
        <v/>
      </c>
      <c r="BV117" s="95" t="str">
        <f t="shared" si="127"/>
        <v/>
      </c>
      <c r="BW117" s="95" t="str">
        <f t="shared" si="127"/>
        <v/>
      </c>
      <c r="BX117" s="95" t="str">
        <f t="shared" si="127"/>
        <v/>
      </c>
      <c r="BY117" s="95" t="str">
        <f t="shared" si="127"/>
        <v/>
      </c>
      <c r="BZ117" s="95" t="str">
        <f t="shared" si="127"/>
        <v/>
      </c>
      <c r="CA117" s="95" t="str">
        <f t="shared" si="127"/>
        <v/>
      </c>
      <c r="CB117" s="95" t="str">
        <f t="shared" si="127"/>
        <v/>
      </c>
      <c r="CC117" s="95" t="str">
        <f t="shared" si="127"/>
        <v/>
      </c>
      <c r="CD117" s="95" t="str">
        <f t="shared" si="127"/>
        <v/>
      </c>
      <c r="CE117" s="95" t="str">
        <f t="shared" si="127"/>
        <v/>
      </c>
      <c r="CF117" s="95" t="str">
        <f t="shared" si="127"/>
        <v/>
      </c>
      <c r="CG117" s="95" t="str">
        <f t="shared" si="127"/>
        <v/>
      </c>
      <c r="CH117" s="95" t="str">
        <f t="shared" si="127"/>
        <v/>
      </c>
      <c r="CI117" s="95" t="str">
        <f t="shared" si="127"/>
        <v/>
      </c>
      <c r="CJ117" s="95" t="str">
        <f t="shared" si="127"/>
        <v/>
      </c>
      <c r="CK117" s="95" t="str">
        <f t="shared" si="127"/>
        <v/>
      </c>
      <c r="CL117" s="95" t="str">
        <f t="shared" si="127"/>
        <v/>
      </c>
      <c r="CM117" s="95" t="str">
        <f t="shared" si="127"/>
        <v/>
      </c>
      <c r="CN117" s="95" t="str">
        <f t="shared" si="127"/>
        <v/>
      </c>
      <c r="CO117" s="95" t="str">
        <f t="shared" si="127"/>
        <v/>
      </c>
      <c r="CP117" s="95" t="str">
        <f t="shared" si="127"/>
        <v/>
      </c>
      <c r="CQ117" s="95" t="str">
        <f t="shared" si="127"/>
        <v/>
      </c>
      <c r="CR117" s="95" t="str">
        <f t="shared" si="127"/>
        <v/>
      </c>
      <c r="CS117" s="95" t="str">
        <f t="shared" si="127"/>
        <v/>
      </c>
      <c r="CT117" s="95" t="str">
        <f t="shared" si="127"/>
        <v/>
      </c>
      <c r="CU117" s="95" t="str">
        <f t="shared" si="127"/>
        <v/>
      </c>
      <c r="CV117" s="95" t="str">
        <f t="shared" si="127"/>
        <v/>
      </c>
      <c r="CW117" s="95" t="str">
        <f t="shared" si="127"/>
        <v/>
      </c>
      <c r="CX117" s="95" t="str">
        <f t="shared" si="127"/>
        <v/>
      </c>
      <c r="CY117" s="95" t="str">
        <f t="shared" si="127"/>
        <v/>
      </c>
      <c r="CZ117" s="95" t="str">
        <f t="shared" si="127"/>
        <v/>
      </c>
      <c r="DA117" s="95" t="str">
        <f t="shared" si="127"/>
        <v/>
      </c>
      <c r="DB117" s="95" t="str">
        <f t="shared" si="127"/>
        <v/>
      </c>
      <c r="DC117" s="95" t="str">
        <f t="shared" si="127"/>
        <v/>
      </c>
      <c r="DD117" s="95" t="str">
        <f t="shared" si="127"/>
        <v/>
      </c>
      <c r="DE117" s="95" t="str">
        <f t="shared" si="127"/>
        <v/>
      </c>
      <c r="DF117" s="95" t="str">
        <f t="shared" si="127"/>
        <v/>
      </c>
      <c r="DG117" s="95" t="str">
        <f t="shared" si="127"/>
        <v/>
      </c>
      <c r="DH117" s="95" t="str">
        <f t="shared" si="127"/>
        <v/>
      </c>
      <c r="DI117" s="95" t="str">
        <f t="shared" si="127"/>
        <v/>
      </c>
      <c r="DJ117" s="95" t="str">
        <f t="shared" si="127"/>
        <v/>
      </c>
      <c r="DK117" s="95" t="str">
        <f t="shared" si="127"/>
        <v/>
      </c>
      <c r="DL117" s="95" t="str">
        <f t="shared" si="127"/>
        <v/>
      </c>
      <c r="DM117" s="95" t="str">
        <f t="shared" si="127"/>
        <v/>
      </c>
      <c r="DN117" s="95" t="str">
        <f t="shared" si="127"/>
        <v/>
      </c>
      <c r="DO117" s="95" t="str">
        <f t="shared" si="127"/>
        <v/>
      </c>
      <c r="DP117" s="95" t="str">
        <f t="shared" si="127"/>
        <v/>
      </c>
      <c r="DQ117" s="95" t="str">
        <f t="shared" si="127"/>
        <v/>
      </c>
      <c r="DR117" s="95" t="str">
        <f t="shared" si="127"/>
        <v/>
      </c>
      <c r="DS117" s="95" t="str">
        <f t="shared" si="127"/>
        <v/>
      </c>
      <c r="DT117" s="95" t="str">
        <f t="shared" si="127"/>
        <v/>
      </c>
      <c r="DU117" s="95" t="str">
        <f t="shared" si="127"/>
        <v/>
      </c>
      <c r="DV117" s="95" t="str">
        <f t="shared" si="127"/>
        <v/>
      </c>
      <c r="DW117" s="95" t="str">
        <f t="shared" si="127"/>
        <v/>
      </c>
      <c r="DX117" s="95" t="str">
        <f t="shared" si="127"/>
        <v/>
      </c>
      <c r="DY117" s="95" t="str">
        <f t="shared" si="127"/>
        <v/>
      </c>
      <c r="DZ117" s="95" t="str">
        <f t="shared" si="127"/>
        <v/>
      </c>
    </row>
    <row r="118" spans="1:130" hidden="1" x14ac:dyDescent="0.25">
      <c r="A118" s="95">
        <f t="shared" ref="A118:B118" si="128">A52</f>
        <v>40</v>
      </c>
      <c r="B118" s="95" t="str">
        <f t="shared" si="128"/>
        <v>ESTRELITA PAULINO</v>
      </c>
      <c r="C118" s="95"/>
      <c r="D118" s="95">
        <f t="shared" ref="D118:BO118" si="129">IF(D$1="", "", D52-C52)</f>
        <v>28</v>
      </c>
      <c r="E118" s="95">
        <f t="shared" si="129"/>
        <v>10</v>
      </c>
      <c r="F118" s="95">
        <f t="shared" si="129"/>
        <v>14</v>
      </c>
      <c r="G118" s="95">
        <f t="shared" si="129"/>
        <v>20</v>
      </c>
      <c r="H118" s="95" t="str">
        <f t="shared" si="129"/>
        <v/>
      </c>
      <c r="I118" s="95" t="str">
        <f t="shared" si="129"/>
        <v/>
      </c>
      <c r="J118" s="95" t="str">
        <f t="shared" si="129"/>
        <v/>
      </c>
      <c r="K118" s="95" t="str">
        <f t="shared" si="129"/>
        <v/>
      </c>
      <c r="L118" s="95" t="str">
        <f t="shared" si="129"/>
        <v/>
      </c>
      <c r="M118" s="95" t="str">
        <f t="shared" si="129"/>
        <v/>
      </c>
      <c r="N118" s="95" t="str">
        <f t="shared" si="129"/>
        <v/>
      </c>
      <c r="O118" s="95" t="str">
        <f t="shared" si="129"/>
        <v/>
      </c>
      <c r="P118" s="95" t="str">
        <f t="shared" si="129"/>
        <v/>
      </c>
      <c r="Q118" s="95" t="str">
        <f t="shared" si="129"/>
        <v/>
      </c>
      <c r="R118" s="95" t="str">
        <f t="shared" si="129"/>
        <v/>
      </c>
      <c r="S118" s="95" t="str">
        <f t="shared" si="129"/>
        <v/>
      </c>
      <c r="T118" s="95" t="str">
        <f t="shared" si="129"/>
        <v/>
      </c>
      <c r="U118" s="95" t="str">
        <f t="shared" si="129"/>
        <v/>
      </c>
      <c r="V118" s="95" t="str">
        <f t="shared" si="129"/>
        <v/>
      </c>
      <c r="W118" s="95" t="str">
        <f t="shared" si="129"/>
        <v/>
      </c>
      <c r="X118" s="95" t="str">
        <f t="shared" si="129"/>
        <v/>
      </c>
      <c r="Y118" s="95" t="str">
        <f t="shared" si="129"/>
        <v/>
      </c>
      <c r="Z118" s="95" t="str">
        <f t="shared" si="129"/>
        <v/>
      </c>
      <c r="AA118" s="95" t="str">
        <f t="shared" si="129"/>
        <v/>
      </c>
      <c r="AB118" s="95" t="str">
        <f t="shared" si="129"/>
        <v/>
      </c>
      <c r="AC118" s="95" t="str">
        <f t="shared" si="129"/>
        <v/>
      </c>
      <c r="AD118" s="95" t="str">
        <f t="shared" si="129"/>
        <v/>
      </c>
      <c r="AE118" s="95" t="str">
        <f t="shared" si="129"/>
        <v/>
      </c>
      <c r="AF118" s="95" t="str">
        <f t="shared" si="129"/>
        <v/>
      </c>
      <c r="AG118" s="95" t="str">
        <f t="shared" si="129"/>
        <v/>
      </c>
      <c r="AH118" s="95" t="str">
        <f t="shared" si="129"/>
        <v/>
      </c>
      <c r="AI118" s="95" t="str">
        <f t="shared" si="129"/>
        <v/>
      </c>
      <c r="AJ118" s="95" t="str">
        <f t="shared" si="129"/>
        <v/>
      </c>
      <c r="AK118" s="95" t="str">
        <f t="shared" si="129"/>
        <v/>
      </c>
      <c r="AL118" s="95" t="str">
        <f t="shared" si="129"/>
        <v/>
      </c>
      <c r="AM118" s="95" t="str">
        <f t="shared" si="129"/>
        <v/>
      </c>
      <c r="AN118" s="95" t="str">
        <f t="shared" si="129"/>
        <v/>
      </c>
      <c r="AO118" s="95" t="str">
        <f t="shared" si="129"/>
        <v/>
      </c>
      <c r="AP118" s="95" t="str">
        <f t="shared" si="129"/>
        <v/>
      </c>
      <c r="AQ118" s="95" t="str">
        <f t="shared" si="129"/>
        <v/>
      </c>
      <c r="AR118" s="95" t="str">
        <f t="shared" si="129"/>
        <v/>
      </c>
      <c r="AS118" s="95" t="str">
        <f t="shared" si="129"/>
        <v/>
      </c>
      <c r="AT118" s="95" t="str">
        <f t="shared" si="129"/>
        <v/>
      </c>
      <c r="AU118" s="95" t="str">
        <f t="shared" si="129"/>
        <v/>
      </c>
      <c r="AV118" s="95" t="str">
        <f t="shared" si="129"/>
        <v/>
      </c>
      <c r="AW118" s="95" t="str">
        <f t="shared" si="129"/>
        <v/>
      </c>
      <c r="AX118" s="95" t="str">
        <f t="shared" si="129"/>
        <v/>
      </c>
      <c r="AY118" s="95" t="str">
        <f t="shared" si="129"/>
        <v/>
      </c>
      <c r="AZ118" s="95" t="str">
        <f t="shared" si="129"/>
        <v/>
      </c>
      <c r="BA118" s="95" t="str">
        <f t="shared" si="129"/>
        <v/>
      </c>
      <c r="BB118" s="95" t="str">
        <f t="shared" si="129"/>
        <v/>
      </c>
      <c r="BC118" s="95" t="str">
        <f t="shared" si="129"/>
        <v/>
      </c>
      <c r="BD118" s="95" t="str">
        <f t="shared" si="129"/>
        <v/>
      </c>
      <c r="BE118" s="95" t="str">
        <f t="shared" si="129"/>
        <v/>
      </c>
      <c r="BF118" s="95" t="str">
        <f t="shared" si="129"/>
        <v/>
      </c>
      <c r="BG118" s="95" t="str">
        <f t="shared" si="129"/>
        <v/>
      </c>
      <c r="BH118" s="95" t="str">
        <f t="shared" si="129"/>
        <v/>
      </c>
      <c r="BI118" s="95" t="str">
        <f t="shared" si="129"/>
        <v/>
      </c>
      <c r="BJ118" s="95" t="str">
        <f t="shared" si="129"/>
        <v/>
      </c>
      <c r="BK118" s="95" t="str">
        <f t="shared" si="129"/>
        <v/>
      </c>
      <c r="BL118" s="95" t="str">
        <f t="shared" si="129"/>
        <v/>
      </c>
      <c r="BM118" s="95" t="str">
        <f t="shared" si="129"/>
        <v/>
      </c>
      <c r="BN118" s="95" t="str">
        <f t="shared" si="129"/>
        <v/>
      </c>
      <c r="BO118" s="95" t="str">
        <f t="shared" si="129"/>
        <v/>
      </c>
      <c r="BP118" s="95" t="str">
        <f t="shared" ref="BP118:DZ118" si="130">IF(BP$1="", "", BP52-BO52)</f>
        <v/>
      </c>
      <c r="BQ118" s="95" t="str">
        <f t="shared" si="130"/>
        <v/>
      </c>
      <c r="BR118" s="95" t="str">
        <f t="shared" si="130"/>
        <v/>
      </c>
      <c r="BS118" s="95" t="str">
        <f t="shared" si="130"/>
        <v/>
      </c>
      <c r="BT118" s="95" t="str">
        <f t="shared" si="130"/>
        <v/>
      </c>
      <c r="BU118" s="95" t="str">
        <f t="shared" si="130"/>
        <v/>
      </c>
      <c r="BV118" s="95" t="str">
        <f t="shared" si="130"/>
        <v/>
      </c>
      <c r="BW118" s="95" t="str">
        <f t="shared" si="130"/>
        <v/>
      </c>
      <c r="BX118" s="95" t="str">
        <f t="shared" si="130"/>
        <v/>
      </c>
      <c r="BY118" s="95" t="str">
        <f t="shared" si="130"/>
        <v/>
      </c>
      <c r="BZ118" s="95" t="str">
        <f t="shared" si="130"/>
        <v/>
      </c>
      <c r="CA118" s="95" t="str">
        <f t="shared" si="130"/>
        <v/>
      </c>
      <c r="CB118" s="95" t="str">
        <f t="shared" si="130"/>
        <v/>
      </c>
      <c r="CC118" s="95" t="str">
        <f t="shared" si="130"/>
        <v/>
      </c>
      <c r="CD118" s="95" t="str">
        <f t="shared" si="130"/>
        <v/>
      </c>
      <c r="CE118" s="95" t="str">
        <f t="shared" si="130"/>
        <v/>
      </c>
      <c r="CF118" s="95" t="str">
        <f t="shared" si="130"/>
        <v/>
      </c>
      <c r="CG118" s="95" t="str">
        <f t="shared" si="130"/>
        <v/>
      </c>
      <c r="CH118" s="95" t="str">
        <f t="shared" si="130"/>
        <v/>
      </c>
      <c r="CI118" s="95" t="str">
        <f t="shared" si="130"/>
        <v/>
      </c>
      <c r="CJ118" s="95" t="str">
        <f t="shared" si="130"/>
        <v/>
      </c>
      <c r="CK118" s="95" t="str">
        <f t="shared" si="130"/>
        <v/>
      </c>
      <c r="CL118" s="95" t="str">
        <f t="shared" si="130"/>
        <v/>
      </c>
      <c r="CM118" s="95" t="str">
        <f t="shared" si="130"/>
        <v/>
      </c>
      <c r="CN118" s="95" t="str">
        <f t="shared" si="130"/>
        <v/>
      </c>
      <c r="CO118" s="95" t="str">
        <f t="shared" si="130"/>
        <v/>
      </c>
      <c r="CP118" s="95" t="str">
        <f t="shared" si="130"/>
        <v/>
      </c>
      <c r="CQ118" s="95" t="str">
        <f t="shared" si="130"/>
        <v/>
      </c>
      <c r="CR118" s="95" t="str">
        <f t="shared" si="130"/>
        <v/>
      </c>
      <c r="CS118" s="95" t="str">
        <f t="shared" si="130"/>
        <v/>
      </c>
      <c r="CT118" s="95" t="str">
        <f t="shared" si="130"/>
        <v/>
      </c>
      <c r="CU118" s="95" t="str">
        <f t="shared" si="130"/>
        <v/>
      </c>
      <c r="CV118" s="95" t="str">
        <f t="shared" si="130"/>
        <v/>
      </c>
      <c r="CW118" s="95" t="str">
        <f t="shared" si="130"/>
        <v/>
      </c>
      <c r="CX118" s="95" t="str">
        <f t="shared" si="130"/>
        <v/>
      </c>
      <c r="CY118" s="95" t="str">
        <f t="shared" si="130"/>
        <v/>
      </c>
      <c r="CZ118" s="95" t="str">
        <f t="shared" si="130"/>
        <v/>
      </c>
      <c r="DA118" s="95" t="str">
        <f t="shared" si="130"/>
        <v/>
      </c>
      <c r="DB118" s="95" t="str">
        <f t="shared" si="130"/>
        <v/>
      </c>
      <c r="DC118" s="95" t="str">
        <f t="shared" si="130"/>
        <v/>
      </c>
      <c r="DD118" s="95" t="str">
        <f t="shared" si="130"/>
        <v/>
      </c>
      <c r="DE118" s="95" t="str">
        <f t="shared" si="130"/>
        <v/>
      </c>
      <c r="DF118" s="95" t="str">
        <f t="shared" si="130"/>
        <v/>
      </c>
      <c r="DG118" s="95" t="str">
        <f t="shared" si="130"/>
        <v/>
      </c>
      <c r="DH118" s="95" t="str">
        <f t="shared" si="130"/>
        <v/>
      </c>
      <c r="DI118" s="95" t="str">
        <f t="shared" si="130"/>
        <v/>
      </c>
      <c r="DJ118" s="95" t="str">
        <f t="shared" si="130"/>
        <v/>
      </c>
      <c r="DK118" s="95" t="str">
        <f t="shared" si="130"/>
        <v/>
      </c>
      <c r="DL118" s="95" t="str">
        <f t="shared" si="130"/>
        <v/>
      </c>
      <c r="DM118" s="95" t="str">
        <f t="shared" si="130"/>
        <v/>
      </c>
      <c r="DN118" s="95" t="str">
        <f t="shared" si="130"/>
        <v/>
      </c>
      <c r="DO118" s="95" t="str">
        <f t="shared" si="130"/>
        <v/>
      </c>
      <c r="DP118" s="95" t="str">
        <f t="shared" si="130"/>
        <v/>
      </c>
      <c r="DQ118" s="95" t="str">
        <f t="shared" si="130"/>
        <v/>
      </c>
      <c r="DR118" s="95" t="str">
        <f t="shared" si="130"/>
        <v/>
      </c>
      <c r="DS118" s="95" t="str">
        <f t="shared" si="130"/>
        <v/>
      </c>
      <c r="DT118" s="95" t="str">
        <f t="shared" si="130"/>
        <v/>
      </c>
      <c r="DU118" s="95" t="str">
        <f t="shared" si="130"/>
        <v/>
      </c>
      <c r="DV118" s="95" t="str">
        <f t="shared" si="130"/>
        <v/>
      </c>
      <c r="DW118" s="95" t="str">
        <f t="shared" si="130"/>
        <v/>
      </c>
      <c r="DX118" s="95" t="str">
        <f t="shared" si="130"/>
        <v/>
      </c>
      <c r="DY118" s="95" t="str">
        <f t="shared" si="130"/>
        <v/>
      </c>
      <c r="DZ118" s="95" t="str">
        <f t="shared" si="130"/>
        <v/>
      </c>
    </row>
    <row r="119" spans="1:130" hidden="1" x14ac:dyDescent="0.25">
      <c r="A119" s="95">
        <f t="shared" ref="A119:B119" si="131">A53</f>
        <v>41</v>
      </c>
      <c r="B119" s="95" t="str">
        <f t="shared" si="131"/>
        <v>JUN ESPINO</v>
      </c>
      <c r="C119" s="95"/>
      <c r="D119" s="95">
        <f t="shared" ref="D119:BO119" si="132">IF(D$1="", "", D53-C53)</f>
        <v>20</v>
      </c>
      <c r="E119" s="95">
        <f t="shared" si="132"/>
        <v>6</v>
      </c>
      <c r="F119" s="95">
        <f t="shared" si="132"/>
        <v>12</v>
      </c>
      <c r="G119" s="95">
        <f t="shared" si="132"/>
        <v>19</v>
      </c>
      <c r="H119" s="95" t="str">
        <f t="shared" si="132"/>
        <v/>
      </c>
      <c r="I119" s="95" t="str">
        <f t="shared" si="132"/>
        <v/>
      </c>
      <c r="J119" s="95" t="str">
        <f t="shared" si="132"/>
        <v/>
      </c>
      <c r="K119" s="95" t="str">
        <f t="shared" si="132"/>
        <v/>
      </c>
      <c r="L119" s="95" t="str">
        <f t="shared" si="132"/>
        <v/>
      </c>
      <c r="M119" s="95" t="str">
        <f t="shared" si="132"/>
        <v/>
      </c>
      <c r="N119" s="95" t="str">
        <f t="shared" si="132"/>
        <v/>
      </c>
      <c r="O119" s="95" t="str">
        <f t="shared" si="132"/>
        <v/>
      </c>
      <c r="P119" s="95" t="str">
        <f t="shared" si="132"/>
        <v/>
      </c>
      <c r="Q119" s="95" t="str">
        <f t="shared" si="132"/>
        <v/>
      </c>
      <c r="R119" s="95" t="str">
        <f t="shared" si="132"/>
        <v/>
      </c>
      <c r="S119" s="95" t="str">
        <f t="shared" si="132"/>
        <v/>
      </c>
      <c r="T119" s="95" t="str">
        <f t="shared" si="132"/>
        <v/>
      </c>
      <c r="U119" s="95" t="str">
        <f t="shared" si="132"/>
        <v/>
      </c>
      <c r="V119" s="95" t="str">
        <f t="shared" si="132"/>
        <v/>
      </c>
      <c r="W119" s="95" t="str">
        <f t="shared" si="132"/>
        <v/>
      </c>
      <c r="X119" s="95" t="str">
        <f t="shared" si="132"/>
        <v/>
      </c>
      <c r="Y119" s="95" t="str">
        <f t="shared" si="132"/>
        <v/>
      </c>
      <c r="Z119" s="95" t="str">
        <f t="shared" si="132"/>
        <v/>
      </c>
      <c r="AA119" s="95" t="str">
        <f t="shared" si="132"/>
        <v/>
      </c>
      <c r="AB119" s="95" t="str">
        <f t="shared" si="132"/>
        <v/>
      </c>
      <c r="AC119" s="95" t="str">
        <f t="shared" si="132"/>
        <v/>
      </c>
      <c r="AD119" s="95" t="str">
        <f t="shared" si="132"/>
        <v/>
      </c>
      <c r="AE119" s="95" t="str">
        <f t="shared" si="132"/>
        <v/>
      </c>
      <c r="AF119" s="95" t="str">
        <f t="shared" si="132"/>
        <v/>
      </c>
      <c r="AG119" s="95" t="str">
        <f t="shared" si="132"/>
        <v/>
      </c>
      <c r="AH119" s="95" t="str">
        <f t="shared" si="132"/>
        <v/>
      </c>
      <c r="AI119" s="95" t="str">
        <f t="shared" si="132"/>
        <v/>
      </c>
      <c r="AJ119" s="95" t="str">
        <f t="shared" si="132"/>
        <v/>
      </c>
      <c r="AK119" s="95" t="str">
        <f t="shared" si="132"/>
        <v/>
      </c>
      <c r="AL119" s="95" t="str">
        <f t="shared" si="132"/>
        <v/>
      </c>
      <c r="AM119" s="95" t="str">
        <f t="shared" si="132"/>
        <v/>
      </c>
      <c r="AN119" s="95" t="str">
        <f t="shared" si="132"/>
        <v/>
      </c>
      <c r="AO119" s="95" t="str">
        <f t="shared" si="132"/>
        <v/>
      </c>
      <c r="AP119" s="95" t="str">
        <f t="shared" si="132"/>
        <v/>
      </c>
      <c r="AQ119" s="95" t="str">
        <f t="shared" si="132"/>
        <v/>
      </c>
      <c r="AR119" s="95" t="str">
        <f t="shared" si="132"/>
        <v/>
      </c>
      <c r="AS119" s="95" t="str">
        <f t="shared" si="132"/>
        <v/>
      </c>
      <c r="AT119" s="95" t="str">
        <f t="shared" si="132"/>
        <v/>
      </c>
      <c r="AU119" s="95" t="str">
        <f t="shared" si="132"/>
        <v/>
      </c>
      <c r="AV119" s="95" t="str">
        <f t="shared" si="132"/>
        <v/>
      </c>
      <c r="AW119" s="95" t="str">
        <f t="shared" si="132"/>
        <v/>
      </c>
      <c r="AX119" s="95" t="str">
        <f t="shared" si="132"/>
        <v/>
      </c>
      <c r="AY119" s="95" t="str">
        <f t="shared" si="132"/>
        <v/>
      </c>
      <c r="AZ119" s="95" t="str">
        <f t="shared" si="132"/>
        <v/>
      </c>
      <c r="BA119" s="95" t="str">
        <f t="shared" si="132"/>
        <v/>
      </c>
      <c r="BB119" s="95" t="str">
        <f t="shared" si="132"/>
        <v/>
      </c>
      <c r="BC119" s="95" t="str">
        <f t="shared" si="132"/>
        <v/>
      </c>
      <c r="BD119" s="95" t="str">
        <f t="shared" si="132"/>
        <v/>
      </c>
      <c r="BE119" s="95" t="str">
        <f t="shared" si="132"/>
        <v/>
      </c>
      <c r="BF119" s="95" t="str">
        <f t="shared" si="132"/>
        <v/>
      </c>
      <c r="BG119" s="95" t="str">
        <f t="shared" si="132"/>
        <v/>
      </c>
      <c r="BH119" s="95" t="str">
        <f t="shared" si="132"/>
        <v/>
      </c>
      <c r="BI119" s="95" t="str">
        <f t="shared" si="132"/>
        <v/>
      </c>
      <c r="BJ119" s="95" t="str">
        <f t="shared" si="132"/>
        <v/>
      </c>
      <c r="BK119" s="95" t="str">
        <f t="shared" si="132"/>
        <v/>
      </c>
      <c r="BL119" s="95" t="str">
        <f t="shared" si="132"/>
        <v/>
      </c>
      <c r="BM119" s="95" t="str">
        <f t="shared" si="132"/>
        <v/>
      </c>
      <c r="BN119" s="95" t="str">
        <f t="shared" si="132"/>
        <v/>
      </c>
      <c r="BO119" s="95" t="str">
        <f t="shared" si="132"/>
        <v/>
      </c>
      <c r="BP119" s="95" t="str">
        <f t="shared" ref="BP119:DZ119" si="133">IF(BP$1="", "", BP53-BO53)</f>
        <v/>
      </c>
      <c r="BQ119" s="95" t="str">
        <f t="shared" si="133"/>
        <v/>
      </c>
      <c r="BR119" s="95" t="str">
        <f t="shared" si="133"/>
        <v/>
      </c>
      <c r="BS119" s="95" t="str">
        <f t="shared" si="133"/>
        <v/>
      </c>
      <c r="BT119" s="95" t="str">
        <f t="shared" si="133"/>
        <v/>
      </c>
      <c r="BU119" s="95" t="str">
        <f t="shared" si="133"/>
        <v/>
      </c>
      <c r="BV119" s="95" t="str">
        <f t="shared" si="133"/>
        <v/>
      </c>
      <c r="BW119" s="95" t="str">
        <f t="shared" si="133"/>
        <v/>
      </c>
      <c r="BX119" s="95" t="str">
        <f t="shared" si="133"/>
        <v/>
      </c>
      <c r="BY119" s="95" t="str">
        <f t="shared" si="133"/>
        <v/>
      </c>
      <c r="BZ119" s="95" t="str">
        <f t="shared" si="133"/>
        <v/>
      </c>
      <c r="CA119" s="95" t="str">
        <f t="shared" si="133"/>
        <v/>
      </c>
      <c r="CB119" s="95" t="str">
        <f t="shared" si="133"/>
        <v/>
      </c>
      <c r="CC119" s="95" t="str">
        <f t="shared" si="133"/>
        <v/>
      </c>
      <c r="CD119" s="95" t="str">
        <f t="shared" si="133"/>
        <v/>
      </c>
      <c r="CE119" s="95" t="str">
        <f t="shared" si="133"/>
        <v/>
      </c>
      <c r="CF119" s="95" t="str">
        <f t="shared" si="133"/>
        <v/>
      </c>
      <c r="CG119" s="95" t="str">
        <f t="shared" si="133"/>
        <v/>
      </c>
      <c r="CH119" s="95" t="str">
        <f t="shared" si="133"/>
        <v/>
      </c>
      <c r="CI119" s="95" t="str">
        <f t="shared" si="133"/>
        <v/>
      </c>
      <c r="CJ119" s="95" t="str">
        <f t="shared" si="133"/>
        <v/>
      </c>
      <c r="CK119" s="95" t="str">
        <f t="shared" si="133"/>
        <v/>
      </c>
      <c r="CL119" s="95" t="str">
        <f t="shared" si="133"/>
        <v/>
      </c>
      <c r="CM119" s="95" t="str">
        <f t="shared" si="133"/>
        <v/>
      </c>
      <c r="CN119" s="95" t="str">
        <f t="shared" si="133"/>
        <v/>
      </c>
      <c r="CO119" s="95" t="str">
        <f t="shared" si="133"/>
        <v/>
      </c>
      <c r="CP119" s="95" t="str">
        <f t="shared" si="133"/>
        <v/>
      </c>
      <c r="CQ119" s="95" t="str">
        <f t="shared" si="133"/>
        <v/>
      </c>
      <c r="CR119" s="95" t="str">
        <f t="shared" si="133"/>
        <v/>
      </c>
      <c r="CS119" s="95" t="str">
        <f t="shared" si="133"/>
        <v/>
      </c>
      <c r="CT119" s="95" t="str">
        <f t="shared" si="133"/>
        <v/>
      </c>
      <c r="CU119" s="95" t="str">
        <f t="shared" si="133"/>
        <v/>
      </c>
      <c r="CV119" s="95" t="str">
        <f t="shared" si="133"/>
        <v/>
      </c>
      <c r="CW119" s="95" t="str">
        <f t="shared" si="133"/>
        <v/>
      </c>
      <c r="CX119" s="95" t="str">
        <f t="shared" si="133"/>
        <v/>
      </c>
      <c r="CY119" s="95" t="str">
        <f t="shared" si="133"/>
        <v/>
      </c>
      <c r="CZ119" s="95" t="str">
        <f t="shared" si="133"/>
        <v/>
      </c>
      <c r="DA119" s="95" t="str">
        <f t="shared" si="133"/>
        <v/>
      </c>
      <c r="DB119" s="95" t="str">
        <f t="shared" si="133"/>
        <v/>
      </c>
      <c r="DC119" s="95" t="str">
        <f t="shared" si="133"/>
        <v/>
      </c>
      <c r="DD119" s="95" t="str">
        <f t="shared" si="133"/>
        <v/>
      </c>
      <c r="DE119" s="95" t="str">
        <f t="shared" si="133"/>
        <v/>
      </c>
      <c r="DF119" s="95" t="str">
        <f t="shared" si="133"/>
        <v/>
      </c>
      <c r="DG119" s="95" t="str">
        <f t="shared" si="133"/>
        <v/>
      </c>
      <c r="DH119" s="95" t="str">
        <f t="shared" si="133"/>
        <v/>
      </c>
      <c r="DI119" s="95" t="str">
        <f t="shared" si="133"/>
        <v/>
      </c>
      <c r="DJ119" s="95" t="str">
        <f t="shared" si="133"/>
        <v/>
      </c>
      <c r="DK119" s="95" t="str">
        <f t="shared" si="133"/>
        <v/>
      </c>
      <c r="DL119" s="95" t="str">
        <f t="shared" si="133"/>
        <v/>
      </c>
      <c r="DM119" s="95" t="str">
        <f t="shared" si="133"/>
        <v/>
      </c>
      <c r="DN119" s="95" t="str">
        <f t="shared" si="133"/>
        <v/>
      </c>
      <c r="DO119" s="95" t="str">
        <f t="shared" si="133"/>
        <v/>
      </c>
      <c r="DP119" s="95" t="str">
        <f t="shared" si="133"/>
        <v/>
      </c>
      <c r="DQ119" s="95" t="str">
        <f t="shared" si="133"/>
        <v/>
      </c>
      <c r="DR119" s="95" t="str">
        <f t="shared" si="133"/>
        <v/>
      </c>
      <c r="DS119" s="95" t="str">
        <f t="shared" si="133"/>
        <v/>
      </c>
      <c r="DT119" s="95" t="str">
        <f t="shared" si="133"/>
        <v/>
      </c>
      <c r="DU119" s="95" t="str">
        <f t="shared" si="133"/>
        <v/>
      </c>
      <c r="DV119" s="95" t="str">
        <f t="shared" si="133"/>
        <v/>
      </c>
      <c r="DW119" s="95" t="str">
        <f t="shared" si="133"/>
        <v/>
      </c>
      <c r="DX119" s="95" t="str">
        <f t="shared" si="133"/>
        <v/>
      </c>
      <c r="DY119" s="95" t="str">
        <f t="shared" si="133"/>
        <v/>
      </c>
      <c r="DZ119" s="95" t="str">
        <f t="shared" si="133"/>
        <v/>
      </c>
    </row>
    <row r="120" spans="1:130" hidden="1" x14ac:dyDescent="0.25">
      <c r="A120" s="95">
        <f t="shared" ref="A120:B120" si="134">A54</f>
        <v>42</v>
      </c>
      <c r="B120" s="95" t="str">
        <f t="shared" si="134"/>
        <v>COL. GUALBERTO GRUSPE</v>
      </c>
      <c r="C120" s="95"/>
      <c r="D120" s="95">
        <f t="shared" ref="D120:BO120" si="135">IF(D$1="", "", D54-C54)</f>
        <v>0</v>
      </c>
      <c r="E120" s="95">
        <f t="shared" si="135"/>
        <v>10</v>
      </c>
      <c r="F120" s="95">
        <f t="shared" si="135"/>
        <v>6</v>
      </c>
      <c r="G120" s="95">
        <f t="shared" si="135"/>
        <v>8</v>
      </c>
      <c r="H120" s="95" t="str">
        <f t="shared" si="135"/>
        <v/>
      </c>
      <c r="I120" s="95" t="str">
        <f t="shared" si="135"/>
        <v/>
      </c>
      <c r="J120" s="95" t="str">
        <f t="shared" si="135"/>
        <v/>
      </c>
      <c r="K120" s="95" t="str">
        <f t="shared" si="135"/>
        <v/>
      </c>
      <c r="L120" s="95" t="str">
        <f t="shared" si="135"/>
        <v/>
      </c>
      <c r="M120" s="95" t="str">
        <f t="shared" si="135"/>
        <v/>
      </c>
      <c r="N120" s="95" t="str">
        <f t="shared" si="135"/>
        <v/>
      </c>
      <c r="O120" s="95" t="str">
        <f t="shared" si="135"/>
        <v/>
      </c>
      <c r="P120" s="95" t="str">
        <f t="shared" si="135"/>
        <v/>
      </c>
      <c r="Q120" s="95" t="str">
        <f t="shared" si="135"/>
        <v/>
      </c>
      <c r="R120" s="95" t="str">
        <f t="shared" si="135"/>
        <v/>
      </c>
      <c r="S120" s="95" t="str">
        <f t="shared" si="135"/>
        <v/>
      </c>
      <c r="T120" s="95" t="str">
        <f t="shared" si="135"/>
        <v/>
      </c>
      <c r="U120" s="95" t="str">
        <f t="shared" si="135"/>
        <v/>
      </c>
      <c r="V120" s="95" t="str">
        <f t="shared" si="135"/>
        <v/>
      </c>
      <c r="W120" s="95" t="str">
        <f t="shared" si="135"/>
        <v/>
      </c>
      <c r="X120" s="95" t="str">
        <f t="shared" si="135"/>
        <v/>
      </c>
      <c r="Y120" s="95" t="str">
        <f t="shared" si="135"/>
        <v/>
      </c>
      <c r="Z120" s="95" t="str">
        <f t="shared" si="135"/>
        <v/>
      </c>
      <c r="AA120" s="95" t="str">
        <f t="shared" si="135"/>
        <v/>
      </c>
      <c r="AB120" s="95" t="str">
        <f t="shared" si="135"/>
        <v/>
      </c>
      <c r="AC120" s="95" t="str">
        <f t="shared" si="135"/>
        <v/>
      </c>
      <c r="AD120" s="95" t="str">
        <f t="shared" si="135"/>
        <v/>
      </c>
      <c r="AE120" s="95" t="str">
        <f t="shared" si="135"/>
        <v/>
      </c>
      <c r="AF120" s="95" t="str">
        <f t="shared" si="135"/>
        <v/>
      </c>
      <c r="AG120" s="95" t="str">
        <f t="shared" si="135"/>
        <v/>
      </c>
      <c r="AH120" s="95" t="str">
        <f t="shared" si="135"/>
        <v/>
      </c>
      <c r="AI120" s="95" t="str">
        <f t="shared" si="135"/>
        <v/>
      </c>
      <c r="AJ120" s="95" t="str">
        <f t="shared" si="135"/>
        <v/>
      </c>
      <c r="AK120" s="95" t="str">
        <f t="shared" si="135"/>
        <v/>
      </c>
      <c r="AL120" s="95" t="str">
        <f t="shared" si="135"/>
        <v/>
      </c>
      <c r="AM120" s="95" t="str">
        <f t="shared" si="135"/>
        <v/>
      </c>
      <c r="AN120" s="95" t="str">
        <f t="shared" si="135"/>
        <v/>
      </c>
      <c r="AO120" s="95" t="str">
        <f t="shared" si="135"/>
        <v/>
      </c>
      <c r="AP120" s="95" t="str">
        <f t="shared" si="135"/>
        <v/>
      </c>
      <c r="AQ120" s="95" t="str">
        <f t="shared" si="135"/>
        <v/>
      </c>
      <c r="AR120" s="95" t="str">
        <f t="shared" si="135"/>
        <v/>
      </c>
      <c r="AS120" s="95" t="str">
        <f t="shared" si="135"/>
        <v/>
      </c>
      <c r="AT120" s="95" t="str">
        <f t="shared" si="135"/>
        <v/>
      </c>
      <c r="AU120" s="95" t="str">
        <f t="shared" si="135"/>
        <v/>
      </c>
      <c r="AV120" s="95" t="str">
        <f t="shared" si="135"/>
        <v/>
      </c>
      <c r="AW120" s="95" t="str">
        <f t="shared" si="135"/>
        <v/>
      </c>
      <c r="AX120" s="95" t="str">
        <f t="shared" si="135"/>
        <v/>
      </c>
      <c r="AY120" s="95" t="str">
        <f t="shared" si="135"/>
        <v/>
      </c>
      <c r="AZ120" s="95" t="str">
        <f t="shared" si="135"/>
        <v/>
      </c>
      <c r="BA120" s="95" t="str">
        <f t="shared" si="135"/>
        <v/>
      </c>
      <c r="BB120" s="95" t="str">
        <f t="shared" si="135"/>
        <v/>
      </c>
      <c r="BC120" s="95" t="str">
        <f t="shared" si="135"/>
        <v/>
      </c>
      <c r="BD120" s="95" t="str">
        <f t="shared" si="135"/>
        <v/>
      </c>
      <c r="BE120" s="95" t="str">
        <f t="shared" si="135"/>
        <v/>
      </c>
      <c r="BF120" s="95" t="str">
        <f t="shared" si="135"/>
        <v/>
      </c>
      <c r="BG120" s="95" t="str">
        <f t="shared" si="135"/>
        <v/>
      </c>
      <c r="BH120" s="95" t="str">
        <f t="shared" si="135"/>
        <v/>
      </c>
      <c r="BI120" s="95" t="str">
        <f t="shared" si="135"/>
        <v/>
      </c>
      <c r="BJ120" s="95" t="str">
        <f t="shared" si="135"/>
        <v/>
      </c>
      <c r="BK120" s="95" t="str">
        <f t="shared" si="135"/>
        <v/>
      </c>
      <c r="BL120" s="95" t="str">
        <f t="shared" si="135"/>
        <v/>
      </c>
      <c r="BM120" s="95" t="str">
        <f t="shared" si="135"/>
        <v/>
      </c>
      <c r="BN120" s="95" t="str">
        <f t="shared" si="135"/>
        <v/>
      </c>
      <c r="BO120" s="95" t="str">
        <f t="shared" si="135"/>
        <v/>
      </c>
      <c r="BP120" s="95" t="str">
        <f t="shared" ref="BP120:DZ120" si="136">IF(BP$1="", "", BP54-BO54)</f>
        <v/>
      </c>
      <c r="BQ120" s="95" t="str">
        <f t="shared" si="136"/>
        <v/>
      </c>
      <c r="BR120" s="95" t="str">
        <f t="shared" si="136"/>
        <v/>
      </c>
      <c r="BS120" s="95" t="str">
        <f t="shared" si="136"/>
        <v/>
      </c>
      <c r="BT120" s="95" t="str">
        <f t="shared" si="136"/>
        <v/>
      </c>
      <c r="BU120" s="95" t="str">
        <f t="shared" si="136"/>
        <v/>
      </c>
      <c r="BV120" s="95" t="str">
        <f t="shared" si="136"/>
        <v/>
      </c>
      <c r="BW120" s="95" t="str">
        <f t="shared" si="136"/>
        <v/>
      </c>
      <c r="BX120" s="95" t="str">
        <f t="shared" si="136"/>
        <v/>
      </c>
      <c r="BY120" s="95" t="str">
        <f t="shared" si="136"/>
        <v/>
      </c>
      <c r="BZ120" s="95" t="str">
        <f t="shared" si="136"/>
        <v/>
      </c>
      <c r="CA120" s="95" t="str">
        <f t="shared" si="136"/>
        <v/>
      </c>
      <c r="CB120" s="95" t="str">
        <f t="shared" si="136"/>
        <v/>
      </c>
      <c r="CC120" s="95" t="str">
        <f t="shared" si="136"/>
        <v/>
      </c>
      <c r="CD120" s="95" t="str">
        <f t="shared" si="136"/>
        <v/>
      </c>
      <c r="CE120" s="95" t="str">
        <f t="shared" si="136"/>
        <v/>
      </c>
      <c r="CF120" s="95" t="str">
        <f t="shared" si="136"/>
        <v/>
      </c>
      <c r="CG120" s="95" t="str">
        <f t="shared" si="136"/>
        <v/>
      </c>
      <c r="CH120" s="95" t="str">
        <f t="shared" si="136"/>
        <v/>
      </c>
      <c r="CI120" s="95" t="str">
        <f t="shared" si="136"/>
        <v/>
      </c>
      <c r="CJ120" s="95" t="str">
        <f t="shared" si="136"/>
        <v/>
      </c>
      <c r="CK120" s="95" t="str">
        <f t="shared" si="136"/>
        <v/>
      </c>
      <c r="CL120" s="95" t="str">
        <f t="shared" si="136"/>
        <v/>
      </c>
      <c r="CM120" s="95" t="str">
        <f t="shared" si="136"/>
        <v/>
      </c>
      <c r="CN120" s="95" t="str">
        <f t="shared" si="136"/>
        <v/>
      </c>
      <c r="CO120" s="95" t="str">
        <f t="shared" si="136"/>
        <v/>
      </c>
      <c r="CP120" s="95" t="str">
        <f t="shared" si="136"/>
        <v/>
      </c>
      <c r="CQ120" s="95" t="str">
        <f t="shared" si="136"/>
        <v/>
      </c>
      <c r="CR120" s="95" t="str">
        <f t="shared" si="136"/>
        <v/>
      </c>
      <c r="CS120" s="95" t="str">
        <f t="shared" si="136"/>
        <v/>
      </c>
      <c r="CT120" s="95" t="str">
        <f t="shared" si="136"/>
        <v/>
      </c>
      <c r="CU120" s="95" t="str">
        <f t="shared" si="136"/>
        <v/>
      </c>
      <c r="CV120" s="95" t="str">
        <f t="shared" si="136"/>
        <v/>
      </c>
      <c r="CW120" s="95" t="str">
        <f t="shared" si="136"/>
        <v/>
      </c>
      <c r="CX120" s="95" t="str">
        <f t="shared" si="136"/>
        <v/>
      </c>
      <c r="CY120" s="95" t="str">
        <f t="shared" si="136"/>
        <v/>
      </c>
      <c r="CZ120" s="95" t="str">
        <f t="shared" si="136"/>
        <v/>
      </c>
      <c r="DA120" s="95" t="str">
        <f t="shared" si="136"/>
        <v/>
      </c>
      <c r="DB120" s="95" t="str">
        <f t="shared" si="136"/>
        <v/>
      </c>
      <c r="DC120" s="95" t="str">
        <f t="shared" si="136"/>
        <v/>
      </c>
      <c r="DD120" s="95" t="str">
        <f t="shared" si="136"/>
        <v/>
      </c>
      <c r="DE120" s="95" t="str">
        <f t="shared" si="136"/>
        <v/>
      </c>
      <c r="DF120" s="95" t="str">
        <f t="shared" si="136"/>
        <v/>
      </c>
      <c r="DG120" s="95" t="str">
        <f t="shared" si="136"/>
        <v/>
      </c>
      <c r="DH120" s="95" t="str">
        <f t="shared" si="136"/>
        <v/>
      </c>
      <c r="DI120" s="95" t="str">
        <f t="shared" si="136"/>
        <v/>
      </c>
      <c r="DJ120" s="95" t="str">
        <f t="shared" si="136"/>
        <v/>
      </c>
      <c r="DK120" s="95" t="str">
        <f t="shared" si="136"/>
        <v/>
      </c>
      <c r="DL120" s="95" t="str">
        <f t="shared" si="136"/>
        <v/>
      </c>
      <c r="DM120" s="95" t="str">
        <f t="shared" si="136"/>
        <v/>
      </c>
      <c r="DN120" s="95" t="str">
        <f t="shared" si="136"/>
        <v/>
      </c>
      <c r="DO120" s="95" t="str">
        <f t="shared" si="136"/>
        <v/>
      </c>
      <c r="DP120" s="95" t="str">
        <f t="shared" si="136"/>
        <v/>
      </c>
      <c r="DQ120" s="95" t="str">
        <f t="shared" si="136"/>
        <v/>
      </c>
      <c r="DR120" s="95" t="str">
        <f t="shared" si="136"/>
        <v/>
      </c>
      <c r="DS120" s="95" t="str">
        <f t="shared" si="136"/>
        <v/>
      </c>
      <c r="DT120" s="95" t="str">
        <f t="shared" si="136"/>
        <v/>
      </c>
      <c r="DU120" s="95" t="str">
        <f t="shared" si="136"/>
        <v/>
      </c>
      <c r="DV120" s="95" t="str">
        <f t="shared" si="136"/>
        <v/>
      </c>
      <c r="DW120" s="95" t="str">
        <f t="shared" si="136"/>
        <v/>
      </c>
      <c r="DX120" s="95" t="str">
        <f t="shared" si="136"/>
        <v/>
      </c>
      <c r="DY120" s="95" t="str">
        <f t="shared" si="136"/>
        <v/>
      </c>
      <c r="DZ120" s="95" t="str">
        <f t="shared" si="136"/>
        <v/>
      </c>
    </row>
    <row r="121" spans="1:130" hidden="1" x14ac:dyDescent="0.25">
      <c r="A121" s="95">
        <f t="shared" ref="A121:B121" si="137">A55</f>
        <v>43</v>
      </c>
      <c r="B121" s="95" t="str">
        <f t="shared" si="137"/>
        <v>BOY EVANGELISTA</v>
      </c>
      <c r="C121" s="95"/>
      <c r="D121" s="95">
        <f t="shared" ref="D121:BO121" si="138">IF(D$1="", "", D55-C55)</f>
        <v>11</v>
      </c>
      <c r="E121" s="95">
        <f t="shared" si="138"/>
        <v>18</v>
      </c>
      <c r="F121" s="95">
        <f t="shared" si="138"/>
        <v>9</v>
      </c>
      <c r="G121" s="95">
        <f t="shared" si="138"/>
        <v>19</v>
      </c>
      <c r="H121" s="95" t="str">
        <f t="shared" si="138"/>
        <v/>
      </c>
      <c r="I121" s="95" t="str">
        <f t="shared" si="138"/>
        <v/>
      </c>
      <c r="J121" s="95" t="str">
        <f t="shared" si="138"/>
        <v/>
      </c>
      <c r="K121" s="95" t="str">
        <f t="shared" si="138"/>
        <v/>
      </c>
      <c r="L121" s="95" t="str">
        <f t="shared" si="138"/>
        <v/>
      </c>
      <c r="M121" s="95" t="str">
        <f t="shared" si="138"/>
        <v/>
      </c>
      <c r="N121" s="95" t="str">
        <f t="shared" si="138"/>
        <v/>
      </c>
      <c r="O121" s="95" t="str">
        <f t="shared" si="138"/>
        <v/>
      </c>
      <c r="P121" s="95" t="str">
        <f t="shared" si="138"/>
        <v/>
      </c>
      <c r="Q121" s="95" t="str">
        <f t="shared" si="138"/>
        <v/>
      </c>
      <c r="R121" s="95" t="str">
        <f t="shared" si="138"/>
        <v/>
      </c>
      <c r="S121" s="95" t="str">
        <f t="shared" si="138"/>
        <v/>
      </c>
      <c r="T121" s="95" t="str">
        <f t="shared" si="138"/>
        <v/>
      </c>
      <c r="U121" s="95" t="str">
        <f t="shared" si="138"/>
        <v/>
      </c>
      <c r="V121" s="95" t="str">
        <f t="shared" si="138"/>
        <v/>
      </c>
      <c r="W121" s="95" t="str">
        <f t="shared" si="138"/>
        <v/>
      </c>
      <c r="X121" s="95" t="str">
        <f t="shared" si="138"/>
        <v/>
      </c>
      <c r="Y121" s="95" t="str">
        <f t="shared" si="138"/>
        <v/>
      </c>
      <c r="Z121" s="95" t="str">
        <f t="shared" si="138"/>
        <v/>
      </c>
      <c r="AA121" s="95" t="str">
        <f t="shared" si="138"/>
        <v/>
      </c>
      <c r="AB121" s="95" t="str">
        <f t="shared" si="138"/>
        <v/>
      </c>
      <c r="AC121" s="95" t="str">
        <f t="shared" si="138"/>
        <v/>
      </c>
      <c r="AD121" s="95" t="str">
        <f t="shared" si="138"/>
        <v/>
      </c>
      <c r="AE121" s="95" t="str">
        <f t="shared" si="138"/>
        <v/>
      </c>
      <c r="AF121" s="95" t="str">
        <f t="shared" si="138"/>
        <v/>
      </c>
      <c r="AG121" s="95" t="str">
        <f t="shared" si="138"/>
        <v/>
      </c>
      <c r="AH121" s="95" t="str">
        <f t="shared" si="138"/>
        <v/>
      </c>
      <c r="AI121" s="95" t="str">
        <f t="shared" si="138"/>
        <v/>
      </c>
      <c r="AJ121" s="95" t="str">
        <f t="shared" si="138"/>
        <v/>
      </c>
      <c r="AK121" s="95" t="str">
        <f t="shared" si="138"/>
        <v/>
      </c>
      <c r="AL121" s="95" t="str">
        <f t="shared" si="138"/>
        <v/>
      </c>
      <c r="AM121" s="95" t="str">
        <f t="shared" si="138"/>
        <v/>
      </c>
      <c r="AN121" s="95" t="str">
        <f t="shared" si="138"/>
        <v/>
      </c>
      <c r="AO121" s="95" t="str">
        <f t="shared" si="138"/>
        <v/>
      </c>
      <c r="AP121" s="95" t="str">
        <f t="shared" si="138"/>
        <v/>
      </c>
      <c r="AQ121" s="95" t="str">
        <f t="shared" si="138"/>
        <v/>
      </c>
      <c r="AR121" s="95" t="str">
        <f t="shared" si="138"/>
        <v/>
      </c>
      <c r="AS121" s="95" t="str">
        <f t="shared" si="138"/>
        <v/>
      </c>
      <c r="AT121" s="95" t="str">
        <f t="shared" si="138"/>
        <v/>
      </c>
      <c r="AU121" s="95" t="str">
        <f t="shared" si="138"/>
        <v/>
      </c>
      <c r="AV121" s="95" t="str">
        <f t="shared" si="138"/>
        <v/>
      </c>
      <c r="AW121" s="95" t="str">
        <f t="shared" si="138"/>
        <v/>
      </c>
      <c r="AX121" s="95" t="str">
        <f t="shared" si="138"/>
        <v/>
      </c>
      <c r="AY121" s="95" t="str">
        <f t="shared" si="138"/>
        <v/>
      </c>
      <c r="AZ121" s="95" t="str">
        <f t="shared" si="138"/>
        <v/>
      </c>
      <c r="BA121" s="95" t="str">
        <f t="shared" si="138"/>
        <v/>
      </c>
      <c r="BB121" s="95" t="str">
        <f t="shared" si="138"/>
        <v/>
      </c>
      <c r="BC121" s="95" t="str">
        <f t="shared" si="138"/>
        <v/>
      </c>
      <c r="BD121" s="95" t="str">
        <f t="shared" si="138"/>
        <v/>
      </c>
      <c r="BE121" s="95" t="str">
        <f t="shared" si="138"/>
        <v/>
      </c>
      <c r="BF121" s="95" t="str">
        <f t="shared" si="138"/>
        <v/>
      </c>
      <c r="BG121" s="95" t="str">
        <f t="shared" si="138"/>
        <v/>
      </c>
      <c r="BH121" s="95" t="str">
        <f t="shared" si="138"/>
        <v/>
      </c>
      <c r="BI121" s="95" t="str">
        <f t="shared" si="138"/>
        <v/>
      </c>
      <c r="BJ121" s="95" t="str">
        <f t="shared" si="138"/>
        <v/>
      </c>
      <c r="BK121" s="95" t="str">
        <f t="shared" si="138"/>
        <v/>
      </c>
      <c r="BL121" s="95" t="str">
        <f t="shared" si="138"/>
        <v/>
      </c>
      <c r="BM121" s="95" t="str">
        <f t="shared" si="138"/>
        <v/>
      </c>
      <c r="BN121" s="95" t="str">
        <f t="shared" si="138"/>
        <v/>
      </c>
      <c r="BO121" s="95" t="str">
        <f t="shared" si="138"/>
        <v/>
      </c>
      <c r="BP121" s="95" t="str">
        <f t="shared" ref="BP121:DZ121" si="139">IF(BP$1="", "", BP55-BO55)</f>
        <v/>
      </c>
      <c r="BQ121" s="95" t="str">
        <f t="shared" si="139"/>
        <v/>
      </c>
      <c r="BR121" s="95" t="str">
        <f t="shared" si="139"/>
        <v/>
      </c>
      <c r="BS121" s="95" t="str">
        <f t="shared" si="139"/>
        <v/>
      </c>
      <c r="BT121" s="95" t="str">
        <f t="shared" si="139"/>
        <v/>
      </c>
      <c r="BU121" s="95" t="str">
        <f t="shared" si="139"/>
        <v/>
      </c>
      <c r="BV121" s="95" t="str">
        <f t="shared" si="139"/>
        <v/>
      </c>
      <c r="BW121" s="95" t="str">
        <f t="shared" si="139"/>
        <v/>
      </c>
      <c r="BX121" s="95" t="str">
        <f t="shared" si="139"/>
        <v/>
      </c>
      <c r="BY121" s="95" t="str">
        <f t="shared" si="139"/>
        <v/>
      </c>
      <c r="BZ121" s="95" t="str">
        <f t="shared" si="139"/>
        <v/>
      </c>
      <c r="CA121" s="95" t="str">
        <f t="shared" si="139"/>
        <v/>
      </c>
      <c r="CB121" s="95" t="str">
        <f t="shared" si="139"/>
        <v/>
      </c>
      <c r="CC121" s="95" t="str">
        <f t="shared" si="139"/>
        <v/>
      </c>
      <c r="CD121" s="95" t="str">
        <f t="shared" si="139"/>
        <v/>
      </c>
      <c r="CE121" s="95" t="str">
        <f t="shared" si="139"/>
        <v/>
      </c>
      <c r="CF121" s="95" t="str">
        <f t="shared" si="139"/>
        <v/>
      </c>
      <c r="CG121" s="95" t="str">
        <f t="shared" si="139"/>
        <v/>
      </c>
      <c r="CH121" s="95" t="str">
        <f t="shared" si="139"/>
        <v/>
      </c>
      <c r="CI121" s="95" t="str">
        <f t="shared" si="139"/>
        <v/>
      </c>
      <c r="CJ121" s="95" t="str">
        <f t="shared" si="139"/>
        <v/>
      </c>
      <c r="CK121" s="95" t="str">
        <f t="shared" si="139"/>
        <v/>
      </c>
      <c r="CL121" s="95" t="str">
        <f t="shared" si="139"/>
        <v/>
      </c>
      <c r="CM121" s="95" t="str">
        <f t="shared" si="139"/>
        <v/>
      </c>
      <c r="CN121" s="95" t="str">
        <f t="shared" si="139"/>
        <v/>
      </c>
      <c r="CO121" s="95" t="str">
        <f t="shared" si="139"/>
        <v/>
      </c>
      <c r="CP121" s="95" t="str">
        <f t="shared" si="139"/>
        <v/>
      </c>
      <c r="CQ121" s="95" t="str">
        <f t="shared" si="139"/>
        <v/>
      </c>
      <c r="CR121" s="95" t="str">
        <f t="shared" si="139"/>
        <v/>
      </c>
      <c r="CS121" s="95" t="str">
        <f t="shared" si="139"/>
        <v/>
      </c>
      <c r="CT121" s="95" t="str">
        <f t="shared" si="139"/>
        <v/>
      </c>
      <c r="CU121" s="95" t="str">
        <f t="shared" si="139"/>
        <v/>
      </c>
      <c r="CV121" s="95" t="str">
        <f t="shared" si="139"/>
        <v/>
      </c>
      <c r="CW121" s="95" t="str">
        <f t="shared" si="139"/>
        <v/>
      </c>
      <c r="CX121" s="95" t="str">
        <f t="shared" si="139"/>
        <v/>
      </c>
      <c r="CY121" s="95" t="str">
        <f t="shared" si="139"/>
        <v/>
      </c>
      <c r="CZ121" s="95" t="str">
        <f t="shared" si="139"/>
        <v/>
      </c>
      <c r="DA121" s="95" t="str">
        <f t="shared" si="139"/>
        <v/>
      </c>
      <c r="DB121" s="95" t="str">
        <f t="shared" si="139"/>
        <v/>
      </c>
      <c r="DC121" s="95" t="str">
        <f t="shared" si="139"/>
        <v/>
      </c>
      <c r="DD121" s="95" t="str">
        <f t="shared" si="139"/>
        <v/>
      </c>
      <c r="DE121" s="95" t="str">
        <f t="shared" si="139"/>
        <v/>
      </c>
      <c r="DF121" s="95" t="str">
        <f t="shared" si="139"/>
        <v/>
      </c>
      <c r="DG121" s="95" t="str">
        <f t="shared" si="139"/>
        <v/>
      </c>
      <c r="DH121" s="95" t="str">
        <f t="shared" si="139"/>
        <v/>
      </c>
      <c r="DI121" s="95" t="str">
        <f t="shared" si="139"/>
        <v/>
      </c>
      <c r="DJ121" s="95" t="str">
        <f t="shared" si="139"/>
        <v/>
      </c>
      <c r="DK121" s="95" t="str">
        <f t="shared" si="139"/>
        <v/>
      </c>
      <c r="DL121" s="95" t="str">
        <f t="shared" si="139"/>
        <v/>
      </c>
      <c r="DM121" s="95" t="str">
        <f t="shared" si="139"/>
        <v/>
      </c>
      <c r="DN121" s="95" t="str">
        <f t="shared" si="139"/>
        <v/>
      </c>
      <c r="DO121" s="95" t="str">
        <f t="shared" si="139"/>
        <v/>
      </c>
      <c r="DP121" s="95" t="str">
        <f t="shared" si="139"/>
        <v/>
      </c>
      <c r="DQ121" s="95" t="str">
        <f t="shared" si="139"/>
        <v/>
      </c>
      <c r="DR121" s="95" t="str">
        <f t="shared" si="139"/>
        <v/>
      </c>
      <c r="DS121" s="95" t="str">
        <f t="shared" si="139"/>
        <v/>
      </c>
      <c r="DT121" s="95" t="str">
        <f t="shared" si="139"/>
        <v/>
      </c>
      <c r="DU121" s="95" t="str">
        <f t="shared" si="139"/>
        <v/>
      </c>
      <c r="DV121" s="95" t="str">
        <f t="shared" si="139"/>
        <v/>
      </c>
      <c r="DW121" s="95" t="str">
        <f t="shared" si="139"/>
        <v/>
      </c>
      <c r="DX121" s="95" t="str">
        <f t="shared" si="139"/>
        <v/>
      </c>
      <c r="DY121" s="95" t="str">
        <f t="shared" si="139"/>
        <v/>
      </c>
      <c r="DZ121" s="95" t="str">
        <f t="shared" si="139"/>
        <v/>
      </c>
    </row>
    <row r="122" spans="1:130" hidden="1" x14ac:dyDescent="0.25">
      <c r="A122" s="95">
        <f t="shared" ref="A122:B122" si="140">A56</f>
        <v>44</v>
      </c>
      <c r="B122" s="95" t="str">
        <f t="shared" si="140"/>
        <v>DRA. PUA</v>
      </c>
      <c r="C122" s="95"/>
      <c r="D122" s="95">
        <f t="shared" ref="D122:BO122" si="141">IF(D$1="", "", D56-C56)</f>
        <v>7.4999999999999991</v>
      </c>
      <c r="E122" s="95">
        <f t="shared" si="141"/>
        <v>16</v>
      </c>
      <c r="F122" s="95">
        <f t="shared" si="141"/>
        <v>20</v>
      </c>
      <c r="G122" s="95">
        <f t="shared" si="141"/>
        <v>10</v>
      </c>
      <c r="H122" s="95" t="str">
        <f t="shared" si="141"/>
        <v/>
      </c>
      <c r="I122" s="95" t="str">
        <f t="shared" si="141"/>
        <v/>
      </c>
      <c r="J122" s="95" t="str">
        <f t="shared" si="141"/>
        <v/>
      </c>
      <c r="K122" s="95" t="str">
        <f t="shared" si="141"/>
        <v/>
      </c>
      <c r="L122" s="95" t="str">
        <f t="shared" si="141"/>
        <v/>
      </c>
      <c r="M122" s="95" t="str">
        <f t="shared" si="141"/>
        <v/>
      </c>
      <c r="N122" s="95" t="str">
        <f t="shared" si="141"/>
        <v/>
      </c>
      <c r="O122" s="95" t="str">
        <f t="shared" si="141"/>
        <v/>
      </c>
      <c r="P122" s="95" t="str">
        <f t="shared" si="141"/>
        <v/>
      </c>
      <c r="Q122" s="95" t="str">
        <f t="shared" si="141"/>
        <v/>
      </c>
      <c r="R122" s="95" t="str">
        <f t="shared" si="141"/>
        <v/>
      </c>
      <c r="S122" s="95" t="str">
        <f t="shared" si="141"/>
        <v/>
      </c>
      <c r="T122" s="95" t="str">
        <f t="shared" si="141"/>
        <v/>
      </c>
      <c r="U122" s="95" t="str">
        <f t="shared" si="141"/>
        <v/>
      </c>
      <c r="V122" s="95" t="str">
        <f t="shared" si="141"/>
        <v/>
      </c>
      <c r="W122" s="95" t="str">
        <f t="shared" si="141"/>
        <v/>
      </c>
      <c r="X122" s="95" t="str">
        <f t="shared" si="141"/>
        <v/>
      </c>
      <c r="Y122" s="95" t="str">
        <f t="shared" si="141"/>
        <v/>
      </c>
      <c r="Z122" s="95" t="str">
        <f t="shared" si="141"/>
        <v/>
      </c>
      <c r="AA122" s="95" t="str">
        <f t="shared" si="141"/>
        <v/>
      </c>
      <c r="AB122" s="95" t="str">
        <f t="shared" si="141"/>
        <v/>
      </c>
      <c r="AC122" s="95" t="str">
        <f t="shared" si="141"/>
        <v/>
      </c>
      <c r="AD122" s="95" t="str">
        <f t="shared" si="141"/>
        <v/>
      </c>
      <c r="AE122" s="95" t="str">
        <f t="shared" si="141"/>
        <v/>
      </c>
      <c r="AF122" s="95" t="str">
        <f t="shared" si="141"/>
        <v/>
      </c>
      <c r="AG122" s="95" t="str">
        <f t="shared" si="141"/>
        <v/>
      </c>
      <c r="AH122" s="95" t="str">
        <f t="shared" si="141"/>
        <v/>
      </c>
      <c r="AI122" s="95" t="str">
        <f t="shared" si="141"/>
        <v/>
      </c>
      <c r="AJ122" s="95" t="str">
        <f t="shared" si="141"/>
        <v/>
      </c>
      <c r="AK122" s="95" t="str">
        <f t="shared" si="141"/>
        <v/>
      </c>
      <c r="AL122" s="95" t="str">
        <f t="shared" si="141"/>
        <v/>
      </c>
      <c r="AM122" s="95" t="str">
        <f t="shared" si="141"/>
        <v/>
      </c>
      <c r="AN122" s="95" t="str">
        <f t="shared" si="141"/>
        <v/>
      </c>
      <c r="AO122" s="95" t="str">
        <f t="shared" si="141"/>
        <v/>
      </c>
      <c r="AP122" s="95" t="str">
        <f t="shared" si="141"/>
        <v/>
      </c>
      <c r="AQ122" s="95" t="str">
        <f t="shared" si="141"/>
        <v/>
      </c>
      <c r="AR122" s="95" t="str">
        <f t="shared" si="141"/>
        <v/>
      </c>
      <c r="AS122" s="95" t="str">
        <f t="shared" si="141"/>
        <v/>
      </c>
      <c r="AT122" s="95" t="str">
        <f t="shared" si="141"/>
        <v/>
      </c>
      <c r="AU122" s="95" t="str">
        <f t="shared" si="141"/>
        <v/>
      </c>
      <c r="AV122" s="95" t="str">
        <f t="shared" si="141"/>
        <v/>
      </c>
      <c r="AW122" s="95" t="str">
        <f t="shared" si="141"/>
        <v/>
      </c>
      <c r="AX122" s="95" t="str">
        <f t="shared" si="141"/>
        <v/>
      </c>
      <c r="AY122" s="95" t="str">
        <f t="shared" si="141"/>
        <v/>
      </c>
      <c r="AZ122" s="95" t="str">
        <f t="shared" si="141"/>
        <v/>
      </c>
      <c r="BA122" s="95" t="str">
        <f t="shared" si="141"/>
        <v/>
      </c>
      <c r="BB122" s="95" t="str">
        <f t="shared" si="141"/>
        <v/>
      </c>
      <c r="BC122" s="95" t="str">
        <f t="shared" si="141"/>
        <v/>
      </c>
      <c r="BD122" s="95" t="str">
        <f t="shared" si="141"/>
        <v/>
      </c>
      <c r="BE122" s="95" t="str">
        <f t="shared" si="141"/>
        <v/>
      </c>
      <c r="BF122" s="95" t="str">
        <f t="shared" si="141"/>
        <v/>
      </c>
      <c r="BG122" s="95" t="str">
        <f t="shared" si="141"/>
        <v/>
      </c>
      <c r="BH122" s="95" t="str">
        <f t="shared" si="141"/>
        <v/>
      </c>
      <c r="BI122" s="95" t="str">
        <f t="shared" si="141"/>
        <v/>
      </c>
      <c r="BJ122" s="95" t="str">
        <f t="shared" si="141"/>
        <v/>
      </c>
      <c r="BK122" s="95" t="str">
        <f t="shared" si="141"/>
        <v/>
      </c>
      <c r="BL122" s="95" t="str">
        <f t="shared" si="141"/>
        <v/>
      </c>
      <c r="BM122" s="95" t="str">
        <f t="shared" si="141"/>
        <v/>
      </c>
      <c r="BN122" s="95" t="str">
        <f t="shared" si="141"/>
        <v/>
      </c>
      <c r="BO122" s="95" t="str">
        <f t="shared" si="141"/>
        <v/>
      </c>
      <c r="BP122" s="95" t="str">
        <f t="shared" ref="BP122:DZ122" si="142">IF(BP$1="", "", BP56-BO56)</f>
        <v/>
      </c>
      <c r="BQ122" s="95" t="str">
        <f t="shared" si="142"/>
        <v/>
      </c>
      <c r="BR122" s="95" t="str">
        <f t="shared" si="142"/>
        <v/>
      </c>
      <c r="BS122" s="95" t="str">
        <f t="shared" si="142"/>
        <v/>
      </c>
      <c r="BT122" s="95" t="str">
        <f t="shared" si="142"/>
        <v/>
      </c>
      <c r="BU122" s="95" t="str">
        <f t="shared" si="142"/>
        <v/>
      </c>
      <c r="BV122" s="95" t="str">
        <f t="shared" si="142"/>
        <v/>
      </c>
      <c r="BW122" s="95" t="str">
        <f t="shared" si="142"/>
        <v/>
      </c>
      <c r="BX122" s="95" t="str">
        <f t="shared" si="142"/>
        <v/>
      </c>
      <c r="BY122" s="95" t="str">
        <f t="shared" si="142"/>
        <v/>
      </c>
      <c r="BZ122" s="95" t="str">
        <f t="shared" si="142"/>
        <v/>
      </c>
      <c r="CA122" s="95" t="str">
        <f t="shared" si="142"/>
        <v/>
      </c>
      <c r="CB122" s="95" t="str">
        <f t="shared" si="142"/>
        <v/>
      </c>
      <c r="CC122" s="95" t="str">
        <f t="shared" si="142"/>
        <v/>
      </c>
      <c r="CD122" s="95" t="str">
        <f t="shared" si="142"/>
        <v/>
      </c>
      <c r="CE122" s="95" t="str">
        <f t="shared" si="142"/>
        <v/>
      </c>
      <c r="CF122" s="95" t="str">
        <f t="shared" si="142"/>
        <v/>
      </c>
      <c r="CG122" s="95" t="str">
        <f t="shared" si="142"/>
        <v/>
      </c>
      <c r="CH122" s="95" t="str">
        <f t="shared" si="142"/>
        <v/>
      </c>
      <c r="CI122" s="95" t="str">
        <f t="shared" si="142"/>
        <v/>
      </c>
      <c r="CJ122" s="95" t="str">
        <f t="shared" si="142"/>
        <v/>
      </c>
      <c r="CK122" s="95" t="str">
        <f t="shared" si="142"/>
        <v/>
      </c>
      <c r="CL122" s="95" t="str">
        <f t="shared" si="142"/>
        <v/>
      </c>
      <c r="CM122" s="95" t="str">
        <f t="shared" si="142"/>
        <v/>
      </c>
      <c r="CN122" s="95" t="str">
        <f t="shared" si="142"/>
        <v/>
      </c>
      <c r="CO122" s="95" t="str">
        <f t="shared" si="142"/>
        <v/>
      </c>
      <c r="CP122" s="95" t="str">
        <f t="shared" si="142"/>
        <v/>
      </c>
      <c r="CQ122" s="95" t="str">
        <f t="shared" si="142"/>
        <v/>
      </c>
      <c r="CR122" s="95" t="str">
        <f t="shared" si="142"/>
        <v/>
      </c>
      <c r="CS122" s="95" t="str">
        <f t="shared" si="142"/>
        <v/>
      </c>
      <c r="CT122" s="95" t="str">
        <f t="shared" si="142"/>
        <v/>
      </c>
      <c r="CU122" s="95" t="str">
        <f t="shared" si="142"/>
        <v/>
      </c>
      <c r="CV122" s="95" t="str">
        <f t="shared" si="142"/>
        <v/>
      </c>
      <c r="CW122" s="95" t="str">
        <f t="shared" si="142"/>
        <v/>
      </c>
      <c r="CX122" s="95" t="str">
        <f t="shared" si="142"/>
        <v/>
      </c>
      <c r="CY122" s="95" t="str">
        <f t="shared" si="142"/>
        <v/>
      </c>
      <c r="CZ122" s="95" t="str">
        <f t="shared" si="142"/>
        <v/>
      </c>
      <c r="DA122" s="95" t="str">
        <f t="shared" si="142"/>
        <v/>
      </c>
      <c r="DB122" s="95" t="str">
        <f t="shared" si="142"/>
        <v/>
      </c>
      <c r="DC122" s="95" t="str">
        <f t="shared" si="142"/>
        <v/>
      </c>
      <c r="DD122" s="95" t="str">
        <f t="shared" si="142"/>
        <v/>
      </c>
      <c r="DE122" s="95" t="str">
        <f t="shared" si="142"/>
        <v/>
      </c>
      <c r="DF122" s="95" t="str">
        <f t="shared" si="142"/>
        <v/>
      </c>
      <c r="DG122" s="95" t="str">
        <f t="shared" si="142"/>
        <v/>
      </c>
      <c r="DH122" s="95" t="str">
        <f t="shared" si="142"/>
        <v/>
      </c>
      <c r="DI122" s="95" t="str">
        <f t="shared" si="142"/>
        <v/>
      </c>
      <c r="DJ122" s="95" t="str">
        <f t="shared" si="142"/>
        <v/>
      </c>
      <c r="DK122" s="95" t="str">
        <f t="shared" si="142"/>
        <v/>
      </c>
      <c r="DL122" s="95" t="str">
        <f t="shared" si="142"/>
        <v/>
      </c>
      <c r="DM122" s="95" t="str">
        <f t="shared" si="142"/>
        <v/>
      </c>
      <c r="DN122" s="95" t="str">
        <f t="shared" si="142"/>
        <v/>
      </c>
      <c r="DO122" s="95" t="str">
        <f t="shared" si="142"/>
        <v/>
      </c>
      <c r="DP122" s="95" t="str">
        <f t="shared" si="142"/>
        <v/>
      </c>
      <c r="DQ122" s="95" t="str">
        <f t="shared" si="142"/>
        <v/>
      </c>
      <c r="DR122" s="95" t="str">
        <f t="shared" si="142"/>
        <v/>
      </c>
      <c r="DS122" s="95" t="str">
        <f t="shared" si="142"/>
        <v/>
      </c>
      <c r="DT122" s="95" t="str">
        <f t="shared" si="142"/>
        <v/>
      </c>
      <c r="DU122" s="95" t="str">
        <f t="shared" si="142"/>
        <v/>
      </c>
      <c r="DV122" s="95" t="str">
        <f t="shared" si="142"/>
        <v/>
      </c>
      <c r="DW122" s="95" t="str">
        <f t="shared" si="142"/>
        <v/>
      </c>
      <c r="DX122" s="95" t="str">
        <f t="shared" si="142"/>
        <v/>
      </c>
      <c r="DY122" s="95" t="str">
        <f t="shared" si="142"/>
        <v/>
      </c>
      <c r="DZ122" s="95" t="str">
        <f t="shared" si="142"/>
        <v/>
      </c>
    </row>
    <row r="123" spans="1:130" hidden="1" x14ac:dyDescent="0.25">
      <c r="A123" s="95">
        <f t="shared" ref="A123:B123" si="143">A57</f>
        <v>45</v>
      </c>
      <c r="B123" s="95" t="str">
        <f t="shared" si="143"/>
        <v>JOBEL AGNI</v>
      </c>
      <c r="C123" s="95"/>
      <c r="D123" s="95">
        <f t="shared" ref="D123:BO123" si="144">IF(D$1="", "", D57-C57)</f>
        <v>0</v>
      </c>
      <c r="E123" s="95">
        <f t="shared" si="144"/>
        <v>15</v>
      </c>
      <c r="F123" s="95">
        <f t="shared" si="144"/>
        <v>18</v>
      </c>
      <c r="G123" s="95">
        <f t="shared" si="144"/>
        <v>18</v>
      </c>
      <c r="H123" s="95" t="str">
        <f t="shared" si="144"/>
        <v/>
      </c>
      <c r="I123" s="95" t="str">
        <f t="shared" si="144"/>
        <v/>
      </c>
      <c r="J123" s="95" t="str">
        <f t="shared" si="144"/>
        <v/>
      </c>
      <c r="K123" s="95" t="str">
        <f t="shared" si="144"/>
        <v/>
      </c>
      <c r="L123" s="95" t="str">
        <f t="shared" si="144"/>
        <v/>
      </c>
      <c r="M123" s="95" t="str">
        <f t="shared" si="144"/>
        <v/>
      </c>
      <c r="N123" s="95" t="str">
        <f t="shared" si="144"/>
        <v/>
      </c>
      <c r="O123" s="95" t="str">
        <f t="shared" si="144"/>
        <v/>
      </c>
      <c r="P123" s="95" t="str">
        <f t="shared" si="144"/>
        <v/>
      </c>
      <c r="Q123" s="95" t="str">
        <f t="shared" si="144"/>
        <v/>
      </c>
      <c r="R123" s="95" t="str">
        <f t="shared" si="144"/>
        <v/>
      </c>
      <c r="S123" s="95" t="str">
        <f t="shared" si="144"/>
        <v/>
      </c>
      <c r="T123" s="95" t="str">
        <f t="shared" si="144"/>
        <v/>
      </c>
      <c r="U123" s="95" t="str">
        <f t="shared" si="144"/>
        <v/>
      </c>
      <c r="V123" s="95" t="str">
        <f t="shared" si="144"/>
        <v/>
      </c>
      <c r="W123" s="95" t="str">
        <f t="shared" si="144"/>
        <v/>
      </c>
      <c r="X123" s="95" t="str">
        <f t="shared" si="144"/>
        <v/>
      </c>
      <c r="Y123" s="95" t="str">
        <f t="shared" si="144"/>
        <v/>
      </c>
      <c r="Z123" s="95" t="str">
        <f t="shared" si="144"/>
        <v/>
      </c>
      <c r="AA123" s="95" t="str">
        <f t="shared" si="144"/>
        <v/>
      </c>
      <c r="AB123" s="95" t="str">
        <f t="shared" si="144"/>
        <v/>
      </c>
      <c r="AC123" s="95" t="str">
        <f t="shared" si="144"/>
        <v/>
      </c>
      <c r="AD123" s="95" t="str">
        <f t="shared" si="144"/>
        <v/>
      </c>
      <c r="AE123" s="95" t="str">
        <f t="shared" si="144"/>
        <v/>
      </c>
      <c r="AF123" s="95" t="str">
        <f t="shared" si="144"/>
        <v/>
      </c>
      <c r="AG123" s="95" t="str">
        <f t="shared" si="144"/>
        <v/>
      </c>
      <c r="AH123" s="95" t="str">
        <f t="shared" si="144"/>
        <v/>
      </c>
      <c r="AI123" s="95" t="str">
        <f t="shared" si="144"/>
        <v/>
      </c>
      <c r="AJ123" s="95" t="str">
        <f t="shared" si="144"/>
        <v/>
      </c>
      <c r="AK123" s="95" t="str">
        <f t="shared" si="144"/>
        <v/>
      </c>
      <c r="AL123" s="95" t="str">
        <f t="shared" si="144"/>
        <v/>
      </c>
      <c r="AM123" s="95" t="str">
        <f t="shared" si="144"/>
        <v/>
      </c>
      <c r="AN123" s="95" t="str">
        <f t="shared" si="144"/>
        <v/>
      </c>
      <c r="AO123" s="95" t="str">
        <f t="shared" si="144"/>
        <v/>
      </c>
      <c r="AP123" s="95" t="str">
        <f t="shared" si="144"/>
        <v/>
      </c>
      <c r="AQ123" s="95" t="str">
        <f t="shared" si="144"/>
        <v/>
      </c>
      <c r="AR123" s="95" t="str">
        <f t="shared" si="144"/>
        <v/>
      </c>
      <c r="AS123" s="95" t="str">
        <f t="shared" si="144"/>
        <v/>
      </c>
      <c r="AT123" s="95" t="str">
        <f t="shared" si="144"/>
        <v/>
      </c>
      <c r="AU123" s="95" t="str">
        <f t="shared" si="144"/>
        <v/>
      </c>
      <c r="AV123" s="95" t="str">
        <f t="shared" si="144"/>
        <v/>
      </c>
      <c r="AW123" s="95" t="str">
        <f t="shared" si="144"/>
        <v/>
      </c>
      <c r="AX123" s="95" t="str">
        <f t="shared" si="144"/>
        <v/>
      </c>
      <c r="AY123" s="95" t="str">
        <f t="shared" si="144"/>
        <v/>
      </c>
      <c r="AZ123" s="95" t="str">
        <f t="shared" si="144"/>
        <v/>
      </c>
      <c r="BA123" s="95" t="str">
        <f t="shared" si="144"/>
        <v/>
      </c>
      <c r="BB123" s="95" t="str">
        <f t="shared" si="144"/>
        <v/>
      </c>
      <c r="BC123" s="95" t="str">
        <f t="shared" si="144"/>
        <v/>
      </c>
      <c r="BD123" s="95" t="str">
        <f t="shared" si="144"/>
        <v/>
      </c>
      <c r="BE123" s="95" t="str">
        <f t="shared" si="144"/>
        <v/>
      </c>
      <c r="BF123" s="95" t="str">
        <f t="shared" si="144"/>
        <v/>
      </c>
      <c r="BG123" s="95" t="str">
        <f t="shared" si="144"/>
        <v/>
      </c>
      <c r="BH123" s="95" t="str">
        <f t="shared" si="144"/>
        <v/>
      </c>
      <c r="BI123" s="95" t="str">
        <f t="shared" si="144"/>
        <v/>
      </c>
      <c r="BJ123" s="95" t="str">
        <f t="shared" si="144"/>
        <v/>
      </c>
      <c r="BK123" s="95" t="str">
        <f t="shared" si="144"/>
        <v/>
      </c>
      <c r="BL123" s="95" t="str">
        <f t="shared" si="144"/>
        <v/>
      </c>
      <c r="BM123" s="95" t="str">
        <f t="shared" si="144"/>
        <v/>
      </c>
      <c r="BN123" s="95" t="str">
        <f t="shared" si="144"/>
        <v/>
      </c>
      <c r="BO123" s="95" t="str">
        <f t="shared" si="144"/>
        <v/>
      </c>
      <c r="BP123" s="95" t="str">
        <f t="shared" ref="BP123:DZ123" si="145">IF(BP$1="", "", BP57-BO57)</f>
        <v/>
      </c>
      <c r="BQ123" s="95" t="str">
        <f t="shared" si="145"/>
        <v/>
      </c>
      <c r="BR123" s="95" t="str">
        <f t="shared" si="145"/>
        <v/>
      </c>
      <c r="BS123" s="95" t="str">
        <f t="shared" si="145"/>
        <v/>
      </c>
      <c r="BT123" s="95" t="str">
        <f t="shared" si="145"/>
        <v/>
      </c>
      <c r="BU123" s="95" t="str">
        <f t="shared" si="145"/>
        <v/>
      </c>
      <c r="BV123" s="95" t="str">
        <f t="shared" si="145"/>
        <v/>
      </c>
      <c r="BW123" s="95" t="str">
        <f t="shared" si="145"/>
        <v/>
      </c>
      <c r="BX123" s="95" t="str">
        <f t="shared" si="145"/>
        <v/>
      </c>
      <c r="BY123" s="95" t="str">
        <f t="shared" si="145"/>
        <v/>
      </c>
      <c r="BZ123" s="95" t="str">
        <f t="shared" si="145"/>
        <v/>
      </c>
      <c r="CA123" s="95" t="str">
        <f t="shared" si="145"/>
        <v/>
      </c>
      <c r="CB123" s="95" t="str">
        <f t="shared" si="145"/>
        <v/>
      </c>
      <c r="CC123" s="95" t="str">
        <f t="shared" si="145"/>
        <v/>
      </c>
      <c r="CD123" s="95" t="str">
        <f t="shared" si="145"/>
        <v/>
      </c>
      <c r="CE123" s="95" t="str">
        <f t="shared" si="145"/>
        <v/>
      </c>
      <c r="CF123" s="95" t="str">
        <f t="shared" si="145"/>
        <v/>
      </c>
      <c r="CG123" s="95" t="str">
        <f t="shared" si="145"/>
        <v/>
      </c>
      <c r="CH123" s="95" t="str">
        <f t="shared" si="145"/>
        <v/>
      </c>
      <c r="CI123" s="95" t="str">
        <f t="shared" si="145"/>
        <v/>
      </c>
      <c r="CJ123" s="95" t="str">
        <f t="shared" si="145"/>
        <v/>
      </c>
      <c r="CK123" s="95" t="str">
        <f t="shared" si="145"/>
        <v/>
      </c>
      <c r="CL123" s="95" t="str">
        <f t="shared" si="145"/>
        <v/>
      </c>
      <c r="CM123" s="95" t="str">
        <f t="shared" si="145"/>
        <v/>
      </c>
      <c r="CN123" s="95" t="str">
        <f t="shared" si="145"/>
        <v/>
      </c>
      <c r="CO123" s="95" t="str">
        <f t="shared" si="145"/>
        <v/>
      </c>
      <c r="CP123" s="95" t="str">
        <f t="shared" si="145"/>
        <v/>
      </c>
      <c r="CQ123" s="95" t="str">
        <f t="shared" si="145"/>
        <v/>
      </c>
      <c r="CR123" s="95" t="str">
        <f t="shared" si="145"/>
        <v/>
      </c>
      <c r="CS123" s="95" t="str">
        <f t="shared" si="145"/>
        <v/>
      </c>
      <c r="CT123" s="95" t="str">
        <f t="shared" si="145"/>
        <v/>
      </c>
      <c r="CU123" s="95" t="str">
        <f t="shared" si="145"/>
        <v/>
      </c>
      <c r="CV123" s="95" t="str">
        <f t="shared" si="145"/>
        <v/>
      </c>
      <c r="CW123" s="95" t="str">
        <f t="shared" si="145"/>
        <v/>
      </c>
      <c r="CX123" s="95" t="str">
        <f t="shared" si="145"/>
        <v/>
      </c>
      <c r="CY123" s="95" t="str">
        <f t="shared" si="145"/>
        <v/>
      </c>
      <c r="CZ123" s="95" t="str">
        <f t="shared" si="145"/>
        <v/>
      </c>
      <c r="DA123" s="95" t="str">
        <f t="shared" si="145"/>
        <v/>
      </c>
      <c r="DB123" s="95" t="str">
        <f t="shared" si="145"/>
        <v/>
      </c>
      <c r="DC123" s="95" t="str">
        <f t="shared" si="145"/>
        <v/>
      </c>
      <c r="DD123" s="95" t="str">
        <f t="shared" si="145"/>
        <v/>
      </c>
      <c r="DE123" s="95" t="str">
        <f t="shared" si="145"/>
        <v/>
      </c>
      <c r="DF123" s="95" t="str">
        <f t="shared" si="145"/>
        <v/>
      </c>
      <c r="DG123" s="95" t="str">
        <f t="shared" si="145"/>
        <v/>
      </c>
      <c r="DH123" s="95" t="str">
        <f t="shared" si="145"/>
        <v/>
      </c>
      <c r="DI123" s="95" t="str">
        <f t="shared" si="145"/>
        <v/>
      </c>
      <c r="DJ123" s="95" t="str">
        <f t="shared" si="145"/>
        <v/>
      </c>
      <c r="DK123" s="95" t="str">
        <f t="shared" si="145"/>
        <v/>
      </c>
      <c r="DL123" s="95" t="str">
        <f t="shared" si="145"/>
        <v/>
      </c>
      <c r="DM123" s="95" t="str">
        <f t="shared" si="145"/>
        <v/>
      </c>
      <c r="DN123" s="95" t="str">
        <f t="shared" si="145"/>
        <v/>
      </c>
      <c r="DO123" s="95" t="str">
        <f t="shared" si="145"/>
        <v/>
      </c>
      <c r="DP123" s="95" t="str">
        <f t="shared" si="145"/>
        <v/>
      </c>
      <c r="DQ123" s="95" t="str">
        <f t="shared" si="145"/>
        <v/>
      </c>
      <c r="DR123" s="95" t="str">
        <f t="shared" si="145"/>
        <v/>
      </c>
      <c r="DS123" s="95" t="str">
        <f t="shared" si="145"/>
        <v/>
      </c>
      <c r="DT123" s="95" t="str">
        <f t="shared" si="145"/>
        <v/>
      </c>
      <c r="DU123" s="95" t="str">
        <f t="shared" si="145"/>
        <v/>
      </c>
      <c r="DV123" s="95" t="str">
        <f t="shared" si="145"/>
        <v/>
      </c>
      <c r="DW123" s="95" t="str">
        <f t="shared" si="145"/>
        <v/>
      </c>
      <c r="DX123" s="95" t="str">
        <f t="shared" si="145"/>
        <v/>
      </c>
      <c r="DY123" s="95" t="str">
        <f t="shared" si="145"/>
        <v/>
      </c>
      <c r="DZ123" s="95" t="str">
        <f t="shared" si="145"/>
        <v/>
      </c>
    </row>
    <row r="124" spans="1:130" hidden="1" x14ac:dyDescent="0.25">
      <c r="A124" s="95">
        <f t="shared" ref="A124:B124" si="146">A58</f>
        <v>46</v>
      </c>
      <c r="B124" s="95" t="str">
        <f t="shared" si="146"/>
        <v>ATTY. DANILO CARIAGA</v>
      </c>
      <c r="C124" s="95"/>
      <c r="D124" s="95">
        <f t="shared" ref="D124:BO124" si="147">IF(D$1="", "", D58-C58)</f>
        <v>15</v>
      </c>
      <c r="E124" s="95">
        <f t="shared" si="147"/>
        <v>10</v>
      </c>
      <c r="F124" s="95">
        <f t="shared" si="147"/>
        <v>5</v>
      </c>
      <c r="G124" s="95">
        <f t="shared" si="147"/>
        <v>18</v>
      </c>
      <c r="H124" s="95" t="str">
        <f t="shared" si="147"/>
        <v/>
      </c>
      <c r="I124" s="95" t="str">
        <f t="shared" si="147"/>
        <v/>
      </c>
      <c r="J124" s="95" t="str">
        <f t="shared" si="147"/>
        <v/>
      </c>
      <c r="K124" s="95" t="str">
        <f t="shared" si="147"/>
        <v/>
      </c>
      <c r="L124" s="95" t="str">
        <f t="shared" si="147"/>
        <v/>
      </c>
      <c r="M124" s="95" t="str">
        <f t="shared" si="147"/>
        <v/>
      </c>
      <c r="N124" s="95" t="str">
        <f t="shared" si="147"/>
        <v/>
      </c>
      <c r="O124" s="95" t="str">
        <f t="shared" si="147"/>
        <v/>
      </c>
      <c r="P124" s="95" t="str">
        <f t="shared" si="147"/>
        <v/>
      </c>
      <c r="Q124" s="95" t="str">
        <f t="shared" si="147"/>
        <v/>
      </c>
      <c r="R124" s="95" t="str">
        <f t="shared" si="147"/>
        <v/>
      </c>
      <c r="S124" s="95" t="str">
        <f t="shared" si="147"/>
        <v/>
      </c>
      <c r="T124" s="95" t="str">
        <f t="shared" si="147"/>
        <v/>
      </c>
      <c r="U124" s="95" t="str">
        <f t="shared" si="147"/>
        <v/>
      </c>
      <c r="V124" s="95" t="str">
        <f t="shared" si="147"/>
        <v/>
      </c>
      <c r="W124" s="95" t="str">
        <f t="shared" si="147"/>
        <v/>
      </c>
      <c r="X124" s="95" t="str">
        <f t="shared" si="147"/>
        <v/>
      </c>
      <c r="Y124" s="95" t="str">
        <f t="shared" si="147"/>
        <v/>
      </c>
      <c r="Z124" s="95" t="str">
        <f t="shared" si="147"/>
        <v/>
      </c>
      <c r="AA124" s="95" t="str">
        <f t="shared" si="147"/>
        <v/>
      </c>
      <c r="AB124" s="95" t="str">
        <f t="shared" si="147"/>
        <v/>
      </c>
      <c r="AC124" s="95" t="str">
        <f t="shared" si="147"/>
        <v/>
      </c>
      <c r="AD124" s="95" t="str">
        <f t="shared" si="147"/>
        <v/>
      </c>
      <c r="AE124" s="95" t="str">
        <f t="shared" si="147"/>
        <v/>
      </c>
      <c r="AF124" s="95" t="str">
        <f t="shared" si="147"/>
        <v/>
      </c>
      <c r="AG124" s="95" t="str">
        <f t="shared" si="147"/>
        <v/>
      </c>
      <c r="AH124" s="95" t="str">
        <f t="shared" si="147"/>
        <v/>
      </c>
      <c r="AI124" s="95" t="str">
        <f t="shared" si="147"/>
        <v/>
      </c>
      <c r="AJ124" s="95" t="str">
        <f t="shared" si="147"/>
        <v/>
      </c>
      <c r="AK124" s="95" t="str">
        <f t="shared" si="147"/>
        <v/>
      </c>
      <c r="AL124" s="95" t="str">
        <f t="shared" si="147"/>
        <v/>
      </c>
      <c r="AM124" s="95" t="str">
        <f t="shared" si="147"/>
        <v/>
      </c>
      <c r="AN124" s="95" t="str">
        <f t="shared" si="147"/>
        <v/>
      </c>
      <c r="AO124" s="95" t="str">
        <f t="shared" si="147"/>
        <v/>
      </c>
      <c r="AP124" s="95" t="str">
        <f t="shared" si="147"/>
        <v/>
      </c>
      <c r="AQ124" s="95" t="str">
        <f t="shared" si="147"/>
        <v/>
      </c>
      <c r="AR124" s="95" t="str">
        <f t="shared" si="147"/>
        <v/>
      </c>
      <c r="AS124" s="95" t="str">
        <f t="shared" si="147"/>
        <v/>
      </c>
      <c r="AT124" s="95" t="str">
        <f t="shared" si="147"/>
        <v/>
      </c>
      <c r="AU124" s="95" t="str">
        <f t="shared" si="147"/>
        <v/>
      </c>
      <c r="AV124" s="95" t="str">
        <f t="shared" si="147"/>
        <v/>
      </c>
      <c r="AW124" s="95" t="str">
        <f t="shared" si="147"/>
        <v/>
      </c>
      <c r="AX124" s="95" t="str">
        <f t="shared" si="147"/>
        <v/>
      </c>
      <c r="AY124" s="95" t="str">
        <f t="shared" si="147"/>
        <v/>
      </c>
      <c r="AZ124" s="95" t="str">
        <f t="shared" si="147"/>
        <v/>
      </c>
      <c r="BA124" s="95" t="str">
        <f t="shared" si="147"/>
        <v/>
      </c>
      <c r="BB124" s="95" t="str">
        <f t="shared" si="147"/>
        <v/>
      </c>
      <c r="BC124" s="95" t="str">
        <f t="shared" si="147"/>
        <v/>
      </c>
      <c r="BD124" s="95" t="str">
        <f t="shared" si="147"/>
        <v/>
      </c>
      <c r="BE124" s="95" t="str">
        <f t="shared" si="147"/>
        <v/>
      </c>
      <c r="BF124" s="95" t="str">
        <f t="shared" si="147"/>
        <v/>
      </c>
      <c r="BG124" s="95" t="str">
        <f t="shared" si="147"/>
        <v/>
      </c>
      <c r="BH124" s="95" t="str">
        <f t="shared" si="147"/>
        <v/>
      </c>
      <c r="BI124" s="95" t="str">
        <f t="shared" si="147"/>
        <v/>
      </c>
      <c r="BJ124" s="95" t="str">
        <f t="shared" si="147"/>
        <v/>
      </c>
      <c r="BK124" s="95" t="str">
        <f t="shared" si="147"/>
        <v/>
      </c>
      <c r="BL124" s="95" t="str">
        <f t="shared" si="147"/>
        <v/>
      </c>
      <c r="BM124" s="95" t="str">
        <f t="shared" si="147"/>
        <v/>
      </c>
      <c r="BN124" s="95" t="str">
        <f t="shared" si="147"/>
        <v/>
      </c>
      <c r="BO124" s="95" t="str">
        <f t="shared" si="147"/>
        <v/>
      </c>
      <c r="BP124" s="95" t="str">
        <f t="shared" ref="BP124:DZ124" si="148">IF(BP$1="", "", BP58-BO58)</f>
        <v/>
      </c>
      <c r="BQ124" s="95" t="str">
        <f t="shared" si="148"/>
        <v/>
      </c>
      <c r="BR124" s="95" t="str">
        <f t="shared" si="148"/>
        <v/>
      </c>
      <c r="BS124" s="95" t="str">
        <f t="shared" si="148"/>
        <v/>
      </c>
      <c r="BT124" s="95" t="str">
        <f t="shared" si="148"/>
        <v/>
      </c>
      <c r="BU124" s="95" t="str">
        <f t="shared" si="148"/>
        <v/>
      </c>
      <c r="BV124" s="95" t="str">
        <f t="shared" si="148"/>
        <v/>
      </c>
      <c r="BW124" s="95" t="str">
        <f t="shared" si="148"/>
        <v/>
      </c>
      <c r="BX124" s="95" t="str">
        <f t="shared" si="148"/>
        <v/>
      </c>
      <c r="BY124" s="95" t="str">
        <f t="shared" si="148"/>
        <v/>
      </c>
      <c r="BZ124" s="95" t="str">
        <f t="shared" si="148"/>
        <v/>
      </c>
      <c r="CA124" s="95" t="str">
        <f t="shared" si="148"/>
        <v/>
      </c>
      <c r="CB124" s="95" t="str">
        <f t="shared" si="148"/>
        <v/>
      </c>
      <c r="CC124" s="95" t="str">
        <f t="shared" si="148"/>
        <v/>
      </c>
      <c r="CD124" s="95" t="str">
        <f t="shared" si="148"/>
        <v/>
      </c>
      <c r="CE124" s="95" t="str">
        <f t="shared" si="148"/>
        <v/>
      </c>
      <c r="CF124" s="95" t="str">
        <f t="shared" si="148"/>
        <v/>
      </c>
      <c r="CG124" s="95" t="str">
        <f t="shared" si="148"/>
        <v/>
      </c>
      <c r="CH124" s="95" t="str">
        <f t="shared" si="148"/>
        <v/>
      </c>
      <c r="CI124" s="95" t="str">
        <f t="shared" si="148"/>
        <v/>
      </c>
      <c r="CJ124" s="95" t="str">
        <f t="shared" si="148"/>
        <v/>
      </c>
      <c r="CK124" s="95" t="str">
        <f t="shared" si="148"/>
        <v/>
      </c>
      <c r="CL124" s="95" t="str">
        <f t="shared" si="148"/>
        <v/>
      </c>
      <c r="CM124" s="95" t="str">
        <f t="shared" si="148"/>
        <v/>
      </c>
      <c r="CN124" s="95" t="str">
        <f t="shared" si="148"/>
        <v/>
      </c>
      <c r="CO124" s="95" t="str">
        <f t="shared" si="148"/>
        <v/>
      </c>
      <c r="CP124" s="95" t="str">
        <f t="shared" si="148"/>
        <v/>
      </c>
      <c r="CQ124" s="95" t="str">
        <f t="shared" si="148"/>
        <v/>
      </c>
      <c r="CR124" s="95" t="str">
        <f t="shared" si="148"/>
        <v/>
      </c>
      <c r="CS124" s="95" t="str">
        <f t="shared" si="148"/>
        <v/>
      </c>
      <c r="CT124" s="95" t="str">
        <f t="shared" si="148"/>
        <v/>
      </c>
      <c r="CU124" s="95" t="str">
        <f t="shared" si="148"/>
        <v/>
      </c>
      <c r="CV124" s="95" t="str">
        <f t="shared" si="148"/>
        <v/>
      </c>
      <c r="CW124" s="95" t="str">
        <f t="shared" si="148"/>
        <v/>
      </c>
      <c r="CX124" s="95" t="str">
        <f t="shared" si="148"/>
        <v/>
      </c>
      <c r="CY124" s="95" t="str">
        <f t="shared" si="148"/>
        <v/>
      </c>
      <c r="CZ124" s="95" t="str">
        <f t="shared" si="148"/>
        <v/>
      </c>
      <c r="DA124" s="95" t="str">
        <f t="shared" si="148"/>
        <v/>
      </c>
      <c r="DB124" s="95" t="str">
        <f t="shared" si="148"/>
        <v/>
      </c>
      <c r="DC124" s="95" t="str">
        <f t="shared" si="148"/>
        <v/>
      </c>
      <c r="DD124" s="95" t="str">
        <f t="shared" si="148"/>
        <v/>
      </c>
      <c r="DE124" s="95" t="str">
        <f t="shared" si="148"/>
        <v/>
      </c>
      <c r="DF124" s="95" t="str">
        <f t="shared" si="148"/>
        <v/>
      </c>
      <c r="DG124" s="95" t="str">
        <f t="shared" si="148"/>
        <v/>
      </c>
      <c r="DH124" s="95" t="str">
        <f t="shared" si="148"/>
        <v/>
      </c>
      <c r="DI124" s="95" t="str">
        <f t="shared" si="148"/>
        <v/>
      </c>
      <c r="DJ124" s="95" t="str">
        <f t="shared" si="148"/>
        <v/>
      </c>
      <c r="DK124" s="95" t="str">
        <f t="shared" si="148"/>
        <v/>
      </c>
      <c r="DL124" s="95" t="str">
        <f t="shared" si="148"/>
        <v/>
      </c>
      <c r="DM124" s="95" t="str">
        <f t="shared" si="148"/>
        <v/>
      </c>
      <c r="DN124" s="95" t="str">
        <f t="shared" si="148"/>
        <v/>
      </c>
      <c r="DO124" s="95" t="str">
        <f t="shared" si="148"/>
        <v/>
      </c>
      <c r="DP124" s="95" t="str">
        <f t="shared" si="148"/>
        <v/>
      </c>
      <c r="DQ124" s="95" t="str">
        <f t="shared" si="148"/>
        <v/>
      </c>
      <c r="DR124" s="95" t="str">
        <f t="shared" si="148"/>
        <v/>
      </c>
      <c r="DS124" s="95" t="str">
        <f t="shared" si="148"/>
        <v/>
      </c>
      <c r="DT124" s="95" t="str">
        <f t="shared" si="148"/>
        <v/>
      </c>
      <c r="DU124" s="95" t="str">
        <f t="shared" si="148"/>
        <v/>
      </c>
      <c r="DV124" s="95" t="str">
        <f t="shared" si="148"/>
        <v/>
      </c>
      <c r="DW124" s="95" t="str">
        <f t="shared" si="148"/>
        <v/>
      </c>
      <c r="DX124" s="95" t="str">
        <f t="shared" si="148"/>
        <v/>
      </c>
      <c r="DY124" s="95" t="str">
        <f t="shared" si="148"/>
        <v/>
      </c>
      <c r="DZ124" s="95" t="str">
        <f t="shared" si="148"/>
        <v/>
      </c>
    </row>
    <row r="125" spans="1:130" hidden="1" x14ac:dyDescent="0.25">
      <c r="A125" s="95">
        <f t="shared" ref="A125:B125" si="149">A59</f>
        <v>47</v>
      </c>
      <c r="B125" s="95" t="str">
        <f t="shared" si="149"/>
        <v>BING PARANIS</v>
      </c>
      <c r="C125" s="95"/>
      <c r="D125" s="95">
        <f t="shared" ref="D125:BO125" si="150">IF(D$1="", "", D59-C59)</f>
        <v>13</v>
      </c>
      <c r="E125" s="95">
        <f t="shared" si="150"/>
        <v>19</v>
      </c>
      <c r="F125" s="95">
        <f t="shared" si="150"/>
        <v>15</v>
      </c>
      <c r="G125" s="95">
        <f t="shared" si="150"/>
        <v>13</v>
      </c>
      <c r="H125" s="95" t="str">
        <f t="shared" si="150"/>
        <v/>
      </c>
      <c r="I125" s="95" t="str">
        <f t="shared" si="150"/>
        <v/>
      </c>
      <c r="J125" s="95" t="str">
        <f t="shared" si="150"/>
        <v/>
      </c>
      <c r="K125" s="95" t="str">
        <f t="shared" si="150"/>
        <v/>
      </c>
      <c r="L125" s="95" t="str">
        <f t="shared" si="150"/>
        <v/>
      </c>
      <c r="M125" s="95" t="str">
        <f t="shared" si="150"/>
        <v/>
      </c>
      <c r="N125" s="95" t="str">
        <f t="shared" si="150"/>
        <v/>
      </c>
      <c r="O125" s="95" t="str">
        <f t="shared" si="150"/>
        <v/>
      </c>
      <c r="P125" s="95" t="str">
        <f t="shared" si="150"/>
        <v/>
      </c>
      <c r="Q125" s="95" t="str">
        <f t="shared" si="150"/>
        <v/>
      </c>
      <c r="R125" s="95" t="str">
        <f t="shared" si="150"/>
        <v/>
      </c>
      <c r="S125" s="95" t="str">
        <f t="shared" si="150"/>
        <v/>
      </c>
      <c r="T125" s="95" t="str">
        <f t="shared" si="150"/>
        <v/>
      </c>
      <c r="U125" s="95" t="str">
        <f t="shared" si="150"/>
        <v/>
      </c>
      <c r="V125" s="95" t="str">
        <f t="shared" si="150"/>
        <v/>
      </c>
      <c r="W125" s="95" t="str">
        <f t="shared" si="150"/>
        <v/>
      </c>
      <c r="X125" s="95" t="str">
        <f t="shared" si="150"/>
        <v/>
      </c>
      <c r="Y125" s="95" t="str">
        <f t="shared" si="150"/>
        <v/>
      </c>
      <c r="Z125" s="95" t="str">
        <f t="shared" si="150"/>
        <v/>
      </c>
      <c r="AA125" s="95" t="str">
        <f t="shared" si="150"/>
        <v/>
      </c>
      <c r="AB125" s="95" t="str">
        <f t="shared" si="150"/>
        <v/>
      </c>
      <c r="AC125" s="95" t="str">
        <f t="shared" si="150"/>
        <v/>
      </c>
      <c r="AD125" s="95" t="str">
        <f t="shared" si="150"/>
        <v/>
      </c>
      <c r="AE125" s="95" t="str">
        <f t="shared" si="150"/>
        <v/>
      </c>
      <c r="AF125" s="95" t="str">
        <f t="shared" si="150"/>
        <v/>
      </c>
      <c r="AG125" s="95" t="str">
        <f t="shared" si="150"/>
        <v/>
      </c>
      <c r="AH125" s="95" t="str">
        <f t="shared" si="150"/>
        <v/>
      </c>
      <c r="AI125" s="95" t="str">
        <f t="shared" si="150"/>
        <v/>
      </c>
      <c r="AJ125" s="95" t="str">
        <f t="shared" si="150"/>
        <v/>
      </c>
      <c r="AK125" s="95" t="str">
        <f t="shared" si="150"/>
        <v/>
      </c>
      <c r="AL125" s="95" t="str">
        <f t="shared" si="150"/>
        <v/>
      </c>
      <c r="AM125" s="95" t="str">
        <f t="shared" si="150"/>
        <v/>
      </c>
      <c r="AN125" s="95" t="str">
        <f t="shared" si="150"/>
        <v/>
      </c>
      <c r="AO125" s="95" t="str">
        <f t="shared" si="150"/>
        <v/>
      </c>
      <c r="AP125" s="95" t="str">
        <f t="shared" si="150"/>
        <v/>
      </c>
      <c r="AQ125" s="95" t="str">
        <f t="shared" si="150"/>
        <v/>
      </c>
      <c r="AR125" s="95" t="str">
        <f t="shared" si="150"/>
        <v/>
      </c>
      <c r="AS125" s="95" t="str">
        <f t="shared" si="150"/>
        <v/>
      </c>
      <c r="AT125" s="95" t="str">
        <f t="shared" si="150"/>
        <v/>
      </c>
      <c r="AU125" s="95" t="str">
        <f t="shared" si="150"/>
        <v/>
      </c>
      <c r="AV125" s="95" t="str">
        <f t="shared" si="150"/>
        <v/>
      </c>
      <c r="AW125" s="95" t="str">
        <f t="shared" si="150"/>
        <v/>
      </c>
      <c r="AX125" s="95" t="str">
        <f t="shared" si="150"/>
        <v/>
      </c>
      <c r="AY125" s="95" t="str">
        <f t="shared" si="150"/>
        <v/>
      </c>
      <c r="AZ125" s="95" t="str">
        <f t="shared" si="150"/>
        <v/>
      </c>
      <c r="BA125" s="95" t="str">
        <f t="shared" si="150"/>
        <v/>
      </c>
      <c r="BB125" s="95" t="str">
        <f t="shared" si="150"/>
        <v/>
      </c>
      <c r="BC125" s="95" t="str">
        <f t="shared" si="150"/>
        <v/>
      </c>
      <c r="BD125" s="95" t="str">
        <f t="shared" si="150"/>
        <v/>
      </c>
      <c r="BE125" s="95" t="str">
        <f t="shared" si="150"/>
        <v/>
      </c>
      <c r="BF125" s="95" t="str">
        <f t="shared" si="150"/>
        <v/>
      </c>
      <c r="BG125" s="95" t="str">
        <f t="shared" si="150"/>
        <v/>
      </c>
      <c r="BH125" s="95" t="str">
        <f t="shared" si="150"/>
        <v/>
      </c>
      <c r="BI125" s="95" t="str">
        <f t="shared" si="150"/>
        <v/>
      </c>
      <c r="BJ125" s="95" t="str">
        <f t="shared" si="150"/>
        <v/>
      </c>
      <c r="BK125" s="95" t="str">
        <f t="shared" si="150"/>
        <v/>
      </c>
      <c r="BL125" s="95" t="str">
        <f t="shared" si="150"/>
        <v/>
      </c>
      <c r="BM125" s="95" t="str">
        <f t="shared" si="150"/>
        <v/>
      </c>
      <c r="BN125" s="95" t="str">
        <f t="shared" si="150"/>
        <v/>
      </c>
      <c r="BO125" s="95" t="str">
        <f t="shared" si="150"/>
        <v/>
      </c>
      <c r="BP125" s="95" t="str">
        <f t="shared" ref="BP125:DZ125" si="151">IF(BP$1="", "", BP59-BO59)</f>
        <v/>
      </c>
      <c r="BQ125" s="95" t="str">
        <f t="shared" si="151"/>
        <v/>
      </c>
      <c r="BR125" s="95" t="str">
        <f t="shared" si="151"/>
        <v/>
      </c>
      <c r="BS125" s="95" t="str">
        <f t="shared" si="151"/>
        <v/>
      </c>
      <c r="BT125" s="95" t="str">
        <f t="shared" si="151"/>
        <v/>
      </c>
      <c r="BU125" s="95" t="str">
        <f t="shared" si="151"/>
        <v/>
      </c>
      <c r="BV125" s="95" t="str">
        <f t="shared" si="151"/>
        <v/>
      </c>
      <c r="BW125" s="95" t="str">
        <f t="shared" si="151"/>
        <v/>
      </c>
      <c r="BX125" s="95" t="str">
        <f t="shared" si="151"/>
        <v/>
      </c>
      <c r="BY125" s="95" t="str">
        <f t="shared" si="151"/>
        <v/>
      </c>
      <c r="BZ125" s="95" t="str">
        <f t="shared" si="151"/>
        <v/>
      </c>
      <c r="CA125" s="95" t="str">
        <f t="shared" si="151"/>
        <v/>
      </c>
      <c r="CB125" s="95" t="str">
        <f t="shared" si="151"/>
        <v/>
      </c>
      <c r="CC125" s="95" t="str">
        <f t="shared" si="151"/>
        <v/>
      </c>
      <c r="CD125" s="95" t="str">
        <f t="shared" si="151"/>
        <v/>
      </c>
      <c r="CE125" s="95" t="str">
        <f t="shared" si="151"/>
        <v/>
      </c>
      <c r="CF125" s="95" t="str">
        <f t="shared" si="151"/>
        <v/>
      </c>
      <c r="CG125" s="95" t="str">
        <f t="shared" si="151"/>
        <v/>
      </c>
      <c r="CH125" s="95" t="str">
        <f t="shared" si="151"/>
        <v/>
      </c>
      <c r="CI125" s="95" t="str">
        <f t="shared" si="151"/>
        <v/>
      </c>
      <c r="CJ125" s="95" t="str">
        <f t="shared" si="151"/>
        <v/>
      </c>
      <c r="CK125" s="95" t="str">
        <f t="shared" si="151"/>
        <v/>
      </c>
      <c r="CL125" s="95" t="str">
        <f t="shared" si="151"/>
        <v/>
      </c>
      <c r="CM125" s="95" t="str">
        <f t="shared" si="151"/>
        <v/>
      </c>
      <c r="CN125" s="95" t="str">
        <f t="shared" si="151"/>
        <v/>
      </c>
      <c r="CO125" s="95" t="str">
        <f t="shared" si="151"/>
        <v/>
      </c>
      <c r="CP125" s="95" t="str">
        <f t="shared" si="151"/>
        <v/>
      </c>
      <c r="CQ125" s="95" t="str">
        <f t="shared" si="151"/>
        <v/>
      </c>
      <c r="CR125" s="95" t="str">
        <f t="shared" si="151"/>
        <v/>
      </c>
      <c r="CS125" s="95" t="str">
        <f t="shared" si="151"/>
        <v/>
      </c>
      <c r="CT125" s="95" t="str">
        <f t="shared" si="151"/>
        <v/>
      </c>
      <c r="CU125" s="95" t="str">
        <f t="shared" si="151"/>
        <v/>
      </c>
      <c r="CV125" s="95" t="str">
        <f t="shared" si="151"/>
        <v/>
      </c>
      <c r="CW125" s="95" t="str">
        <f t="shared" si="151"/>
        <v/>
      </c>
      <c r="CX125" s="95" t="str">
        <f t="shared" si="151"/>
        <v/>
      </c>
      <c r="CY125" s="95" t="str">
        <f t="shared" si="151"/>
        <v/>
      </c>
      <c r="CZ125" s="95" t="str">
        <f t="shared" si="151"/>
        <v/>
      </c>
      <c r="DA125" s="95" t="str">
        <f t="shared" si="151"/>
        <v/>
      </c>
      <c r="DB125" s="95" t="str">
        <f t="shared" si="151"/>
        <v/>
      </c>
      <c r="DC125" s="95" t="str">
        <f t="shared" si="151"/>
        <v/>
      </c>
      <c r="DD125" s="95" t="str">
        <f t="shared" si="151"/>
        <v/>
      </c>
      <c r="DE125" s="95" t="str">
        <f t="shared" si="151"/>
        <v/>
      </c>
      <c r="DF125" s="95" t="str">
        <f t="shared" si="151"/>
        <v/>
      </c>
      <c r="DG125" s="95" t="str">
        <f t="shared" si="151"/>
        <v/>
      </c>
      <c r="DH125" s="95" t="str">
        <f t="shared" si="151"/>
        <v/>
      </c>
      <c r="DI125" s="95" t="str">
        <f t="shared" si="151"/>
        <v/>
      </c>
      <c r="DJ125" s="95" t="str">
        <f t="shared" si="151"/>
        <v/>
      </c>
      <c r="DK125" s="95" t="str">
        <f t="shared" si="151"/>
        <v/>
      </c>
      <c r="DL125" s="95" t="str">
        <f t="shared" si="151"/>
        <v/>
      </c>
      <c r="DM125" s="95" t="str">
        <f t="shared" si="151"/>
        <v/>
      </c>
      <c r="DN125" s="95" t="str">
        <f t="shared" si="151"/>
        <v/>
      </c>
      <c r="DO125" s="95" t="str">
        <f t="shared" si="151"/>
        <v/>
      </c>
      <c r="DP125" s="95" t="str">
        <f t="shared" si="151"/>
        <v/>
      </c>
      <c r="DQ125" s="95" t="str">
        <f t="shared" si="151"/>
        <v/>
      </c>
      <c r="DR125" s="95" t="str">
        <f t="shared" si="151"/>
        <v/>
      </c>
      <c r="DS125" s="95" t="str">
        <f t="shared" si="151"/>
        <v/>
      </c>
      <c r="DT125" s="95" t="str">
        <f t="shared" si="151"/>
        <v/>
      </c>
      <c r="DU125" s="95" t="str">
        <f t="shared" si="151"/>
        <v/>
      </c>
      <c r="DV125" s="95" t="str">
        <f t="shared" si="151"/>
        <v/>
      </c>
      <c r="DW125" s="95" t="str">
        <f t="shared" si="151"/>
        <v/>
      </c>
      <c r="DX125" s="95" t="str">
        <f t="shared" si="151"/>
        <v/>
      </c>
      <c r="DY125" s="95" t="str">
        <f t="shared" si="151"/>
        <v/>
      </c>
      <c r="DZ125" s="95" t="str">
        <f t="shared" si="151"/>
        <v/>
      </c>
    </row>
    <row r="126" spans="1:130" hidden="1" x14ac:dyDescent="0.25">
      <c r="A126" s="95">
        <f t="shared" ref="A126:B126" si="152">A60</f>
        <v>48</v>
      </c>
      <c r="B126" s="95" t="str">
        <f t="shared" si="152"/>
        <v>AMY GUDANI</v>
      </c>
      <c r="C126" s="95"/>
      <c r="D126" s="95">
        <f t="shared" ref="D126:BO126" si="153">IF(D$1="", "", D60-C60)</f>
        <v>20</v>
      </c>
      <c r="E126" s="95">
        <f t="shared" si="153"/>
        <v>18</v>
      </c>
      <c r="F126" s="95">
        <f t="shared" si="153"/>
        <v>20</v>
      </c>
      <c r="G126" s="95">
        <f t="shared" si="153"/>
        <v>17</v>
      </c>
      <c r="H126" s="95" t="str">
        <f t="shared" si="153"/>
        <v/>
      </c>
      <c r="I126" s="95" t="str">
        <f t="shared" si="153"/>
        <v/>
      </c>
      <c r="J126" s="95" t="str">
        <f t="shared" si="153"/>
        <v/>
      </c>
      <c r="K126" s="95" t="str">
        <f t="shared" si="153"/>
        <v/>
      </c>
      <c r="L126" s="95" t="str">
        <f t="shared" si="153"/>
        <v/>
      </c>
      <c r="M126" s="95" t="str">
        <f t="shared" si="153"/>
        <v/>
      </c>
      <c r="N126" s="95" t="str">
        <f t="shared" si="153"/>
        <v/>
      </c>
      <c r="O126" s="95" t="str">
        <f t="shared" si="153"/>
        <v/>
      </c>
      <c r="P126" s="95" t="str">
        <f t="shared" si="153"/>
        <v/>
      </c>
      <c r="Q126" s="95" t="str">
        <f t="shared" si="153"/>
        <v/>
      </c>
      <c r="R126" s="95" t="str">
        <f t="shared" si="153"/>
        <v/>
      </c>
      <c r="S126" s="95" t="str">
        <f t="shared" si="153"/>
        <v/>
      </c>
      <c r="T126" s="95" t="str">
        <f t="shared" si="153"/>
        <v/>
      </c>
      <c r="U126" s="95" t="str">
        <f t="shared" si="153"/>
        <v/>
      </c>
      <c r="V126" s="95" t="str">
        <f t="shared" si="153"/>
        <v/>
      </c>
      <c r="W126" s="95" t="str">
        <f t="shared" si="153"/>
        <v/>
      </c>
      <c r="X126" s="95" t="str">
        <f t="shared" si="153"/>
        <v/>
      </c>
      <c r="Y126" s="95" t="str">
        <f t="shared" si="153"/>
        <v/>
      </c>
      <c r="Z126" s="95" t="str">
        <f t="shared" si="153"/>
        <v/>
      </c>
      <c r="AA126" s="95" t="str">
        <f t="shared" si="153"/>
        <v/>
      </c>
      <c r="AB126" s="95" t="str">
        <f t="shared" si="153"/>
        <v/>
      </c>
      <c r="AC126" s="95" t="str">
        <f t="shared" si="153"/>
        <v/>
      </c>
      <c r="AD126" s="95" t="str">
        <f t="shared" si="153"/>
        <v/>
      </c>
      <c r="AE126" s="95" t="str">
        <f t="shared" si="153"/>
        <v/>
      </c>
      <c r="AF126" s="95" t="str">
        <f t="shared" si="153"/>
        <v/>
      </c>
      <c r="AG126" s="95" t="str">
        <f t="shared" si="153"/>
        <v/>
      </c>
      <c r="AH126" s="95" t="str">
        <f t="shared" si="153"/>
        <v/>
      </c>
      <c r="AI126" s="95" t="str">
        <f t="shared" si="153"/>
        <v/>
      </c>
      <c r="AJ126" s="95" t="str">
        <f t="shared" si="153"/>
        <v/>
      </c>
      <c r="AK126" s="95" t="str">
        <f t="shared" si="153"/>
        <v/>
      </c>
      <c r="AL126" s="95" t="str">
        <f t="shared" si="153"/>
        <v/>
      </c>
      <c r="AM126" s="95" t="str">
        <f t="shared" si="153"/>
        <v/>
      </c>
      <c r="AN126" s="95" t="str">
        <f t="shared" si="153"/>
        <v/>
      </c>
      <c r="AO126" s="95" t="str">
        <f t="shared" si="153"/>
        <v/>
      </c>
      <c r="AP126" s="95" t="str">
        <f t="shared" si="153"/>
        <v/>
      </c>
      <c r="AQ126" s="95" t="str">
        <f t="shared" si="153"/>
        <v/>
      </c>
      <c r="AR126" s="95" t="str">
        <f t="shared" si="153"/>
        <v/>
      </c>
      <c r="AS126" s="95" t="str">
        <f t="shared" si="153"/>
        <v/>
      </c>
      <c r="AT126" s="95" t="str">
        <f t="shared" si="153"/>
        <v/>
      </c>
      <c r="AU126" s="95" t="str">
        <f t="shared" si="153"/>
        <v/>
      </c>
      <c r="AV126" s="95" t="str">
        <f t="shared" si="153"/>
        <v/>
      </c>
      <c r="AW126" s="95" t="str">
        <f t="shared" si="153"/>
        <v/>
      </c>
      <c r="AX126" s="95" t="str">
        <f t="shared" si="153"/>
        <v/>
      </c>
      <c r="AY126" s="95" t="str">
        <f t="shared" si="153"/>
        <v/>
      </c>
      <c r="AZ126" s="95" t="str">
        <f t="shared" si="153"/>
        <v/>
      </c>
      <c r="BA126" s="95" t="str">
        <f t="shared" si="153"/>
        <v/>
      </c>
      <c r="BB126" s="95" t="str">
        <f t="shared" si="153"/>
        <v/>
      </c>
      <c r="BC126" s="95" t="str">
        <f t="shared" si="153"/>
        <v/>
      </c>
      <c r="BD126" s="95" t="str">
        <f t="shared" si="153"/>
        <v/>
      </c>
      <c r="BE126" s="95" t="str">
        <f t="shared" si="153"/>
        <v/>
      </c>
      <c r="BF126" s="95" t="str">
        <f t="shared" si="153"/>
        <v/>
      </c>
      <c r="BG126" s="95" t="str">
        <f t="shared" si="153"/>
        <v/>
      </c>
      <c r="BH126" s="95" t="str">
        <f t="shared" si="153"/>
        <v/>
      </c>
      <c r="BI126" s="95" t="str">
        <f t="shared" si="153"/>
        <v/>
      </c>
      <c r="BJ126" s="95" t="str">
        <f t="shared" si="153"/>
        <v/>
      </c>
      <c r="BK126" s="95" t="str">
        <f t="shared" si="153"/>
        <v/>
      </c>
      <c r="BL126" s="95" t="str">
        <f t="shared" si="153"/>
        <v/>
      </c>
      <c r="BM126" s="95" t="str">
        <f t="shared" si="153"/>
        <v/>
      </c>
      <c r="BN126" s="95" t="str">
        <f t="shared" si="153"/>
        <v/>
      </c>
      <c r="BO126" s="95" t="str">
        <f t="shared" si="153"/>
        <v/>
      </c>
      <c r="BP126" s="95" t="str">
        <f t="shared" ref="BP126:DZ126" si="154">IF(BP$1="", "", BP60-BO60)</f>
        <v/>
      </c>
      <c r="BQ126" s="95" t="str">
        <f t="shared" si="154"/>
        <v/>
      </c>
      <c r="BR126" s="95" t="str">
        <f t="shared" si="154"/>
        <v/>
      </c>
      <c r="BS126" s="95" t="str">
        <f t="shared" si="154"/>
        <v/>
      </c>
      <c r="BT126" s="95" t="str">
        <f t="shared" si="154"/>
        <v/>
      </c>
      <c r="BU126" s="95" t="str">
        <f t="shared" si="154"/>
        <v/>
      </c>
      <c r="BV126" s="95" t="str">
        <f t="shared" si="154"/>
        <v/>
      </c>
      <c r="BW126" s="95" t="str">
        <f t="shared" si="154"/>
        <v/>
      </c>
      <c r="BX126" s="95" t="str">
        <f t="shared" si="154"/>
        <v/>
      </c>
      <c r="BY126" s="95" t="str">
        <f t="shared" si="154"/>
        <v/>
      </c>
      <c r="BZ126" s="95" t="str">
        <f t="shared" si="154"/>
        <v/>
      </c>
      <c r="CA126" s="95" t="str">
        <f t="shared" si="154"/>
        <v/>
      </c>
      <c r="CB126" s="95" t="str">
        <f t="shared" si="154"/>
        <v/>
      </c>
      <c r="CC126" s="95" t="str">
        <f t="shared" si="154"/>
        <v/>
      </c>
      <c r="CD126" s="95" t="str">
        <f t="shared" si="154"/>
        <v/>
      </c>
      <c r="CE126" s="95" t="str">
        <f t="shared" si="154"/>
        <v/>
      </c>
      <c r="CF126" s="95" t="str">
        <f t="shared" si="154"/>
        <v/>
      </c>
      <c r="CG126" s="95" t="str">
        <f t="shared" si="154"/>
        <v/>
      </c>
      <c r="CH126" s="95" t="str">
        <f t="shared" si="154"/>
        <v/>
      </c>
      <c r="CI126" s="95" t="str">
        <f t="shared" si="154"/>
        <v/>
      </c>
      <c r="CJ126" s="95" t="str">
        <f t="shared" si="154"/>
        <v/>
      </c>
      <c r="CK126" s="95" t="str">
        <f t="shared" si="154"/>
        <v/>
      </c>
      <c r="CL126" s="95" t="str">
        <f t="shared" si="154"/>
        <v/>
      </c>
      <c r="CM126" s="95" t="str">
        <f t="shared" si="154"/>
        <v/>
      </c>
      <c r="CN126" s="95" t="str">
        <f t="shared" si="154"/>
        <v/>
      </c>
      <c r="CO126" s="95" t="str">
        <f t="shared" si="154"/>
        <v/>
      </c>
      <c r="CP126" s="95" t="str">
        <f t="shared" si="154"/>
        <v/>
      </c>
      <c r="CQ126" s="95" t="str">
        <f t="shared" si="154"/>
        <v/>
      </c>
      <c r="CR126" s="95" t="str">
        <f t="shared" si="154"/>
        <v/>
      </c>
      <c r="CS126" s="95" t="str">
        <f t="shared" si="154"/>
        <v/>
      </c>
      <c r="CT126" s="95" t="str">
        <f t="shared" si="154"/>
        <v/>
      </c>
      <c r="CU126" s="95" t="str">
        <f t="shared" si="154"/>
        <v/>
      </c>
      <c r="CV126" s="95" t="str">
        <f t="shared" si="154"/>
        <v/>
      </c>
      <c r="CW126" s="95" t="str">
        <f t="shared" si="154"/>
        <v/>
      </c>
      <c r="CX126" s="95" t="str">
        <f t="shared" si="154"/>
        <v/>
      </c>
      <c r="CY126" s="95" t="str">
        <f t="shared" si="154"/>
        <v/>
      </c>
      <c r="CZ126" s="95" t="str">
        <f t="shared" si="154"/>
        <v/>
      </c>
      <c r="DA126" s="95" t="str">
        <f t="shared" si="154"/>
        <v/>
      </c>
      <c r="DB126" s="95" t="str">
        <f t="shared" si="154"/>
        <v/>
      </c>
      <c r="DC126" s="95" t="str">
        <f t="shared" si="154"/>
        <v/>
      </c>
      <c r="DD126" s="95" t="str">
        <f t="shared" si="154"/>
        <v/>
      </c>
      <c r="DE126" s="95" t="str">
        <f t="shared" si="154"/>
        <v/>
      </c>
      <c r="DF126" s="95" t="str">
        <f t="shared" si="154"/>
        <v/>
      </c>
      <c r="DG126" s="95" t="str">
        <f t="shared" si="154"/>
        <v/>
      </c>
      <c r="DH126" s="95" t="str">
        <f t="shared" si="154"/>
        <v/>
      </c>
      <c r="DI126" s="95" t="str">
        <f t="shared" si="154"/>
        <v/>
      </c>
      <c r="DJ126" s="95" t="str">
        <f t="shared" si="154"/>
        <v/>
      </c>
      <c r="DK126" s="95" t="str">
        <f t="shared" si="154"/>
        <v/>
      </c>
      <c r="DL126" s="95" t="str">
        <f t="shared" si="154"/>
        <v/>
      </c>
      <c r="DM126" s="95" t="str">
        <f t="shared" si="154"/>
        <v/>
      </c>
      <c r="DN126" s="95" t="str">
        <f t="shared" si="154"/>
        <v/>
      </c>
      <c r="DO126" s="95" t="str">
        <f t="shared" si="154"/>
        <v/>
      </c>
      <c r="DP126" s="95" t="str">
        <f t="shared" si="154"/>
        <v/>
      </c>
      <c r="DQ126" s="95" t="str">
        <f t="shared" si="154"/>
        <v/>
      </c>
      <c r="DR126" s="95" t="str">
        <f t="shared" si="154"/>
        <v/>
      </c>
      <c r="DS126" s="95" t="str">
        <f t="shared" si="154"/>
        <v/>
      </c>
      <c r="DT126" s="95" t="str">
        <f t="shared" si="154"/>
        <v/>
      </c>
      <c r="DU126" s="95" t="str">
        <f t="shared" si="154"/>
        <v/>
      </c>
      <c r="DV126" s="95" t="str">
        <f t="shared" si="154"/>
        <v/>
      </c>
      <c r="DW126" s="95" t="str">
        <f t="shared" si="154"/>
        <v/>
      </c>
      <c r="DX126" s="95" t="str">
        <f t="shared" si="154"/>
        <v/>
      </c>
      <c r="DY126" s="95" t="str">
        <f t="shared" si="154"/>
        <v/>
      </c>
      <c r="DZ126" s="95" t="str">
        <f t="shared" si="154"/>
        <v/>
      </c>
    </row>
    <row r="127" spans="1:130" hidden="1" x14ac:dyDescent="0.25">
      <c r="A127" s="95">
        <f t="shared" ref="A127:B127" si="155">A61</f>
        <v>49</v>
      </c>
      <c r="B127" s="95" t="str">
        <f t="shared" si="155"/>
        <v>RHYAN S. DIAZ</v>
      </c>
      <c r="C127" s="95"/>
      <c r="D127" s="95">
        <f t="shared" ref="D127:BO127" si="156">IF(D$1="", "", D61-C61)</f>
        <v>16</v>
      </c>
      <c r="E127" s="95">
        <f t="shared" si="156"/>
        <v>9</v>
      </c>
      <c r="F127" s="95">
        <f t="shared" si="156"/>
        <v>6</v>
      </c>
      <c r="G127" s="95">
        <f t="shared" si="156"/>
        <v>6</v>
      </c>
      <c r="H127" s="95" t="str">
        <f t="shared" si="156"/>
        <v/>
      </c>
      <c r="I127" s="95" t="str">
        <f t="shared" si="156"/>
        <v/>
      </c>
      <c r="J127" s="95" t="str">
        <f t="shared" si="156"/>
        <v/>
      </c>
      <c r="K127" s="95" t="str">
        <f t="shared" si="156"/>
        <v/>
      </c>
      <c r="L127" s="95" t="str">
        <f t="shared" si="156"/>
        <v/>
      </c>
      <c r="M127" s="95" t="str">
        <f t="shared" si="156"/>
        <v/>
      </c>
      <c r="N127" s="95" t="str">
        <f t="shared" si="156"/>
        <v/>
      </c>
      <c r="O127" s="95" t="str">
        <f t="shared" si="156"/>
        <v/>
      </c>
      <c r="P127" s="95" t="str">
        <f t="shared" si="156"/>
        <v/>
      </c>
      <c r="Q127" s="95" t="str">
        <f t="shared" si="156"/>
        <v/>
      </c>
      <c r="R127" s="95" t="str">
        <f t="shared" si="156"/>
        <v/>
      </c>
      <c r="S127" s="95" t="str">
        <f t="shared" si="156"/>
        <v/>
      </c>
      <c r="T127" s="95" t="str">
        <f t="shared" si="156"/>
        <v/>
      </c>
      <c r="U127" s="95" t="str">
        <f t="shared" si="156"/>
        <v/>
      </c>
      <c r="V127" s="95" t="str">
        <f t="shared" si="156"/>
        <v/>
      </c>
      <c r="W127" s="95" t="str">
        <f t="shared" si="156"/>
        <v/>
      </c>
      <c r="X127" s="95" t="str">
        <f t="shared" si="156"/>
        <v/>
      </c>
      <c r="Y127" s="95" t="str">
        <f t="shared" si="156"/>
        <v/>
      </c>
      <c r="Z127" s="95" t="str">
        <f t="shared" si="156"/>
        <v/>
      </c>
      <c r="AA127" s="95" t="str">
        <f t="shared" si="156"/>
        <v/>
      </c>
      <c r="AB127" s="95" t="str">
        <f t="shared" si="156"/>
        <v/>
      </c>
      <c r="AC127" s="95" t="str">
        <f t="shared" si="156"/>
        <v/>
      </c>
      <c r="AD127" s="95" t="str">
        <f t="shared" si="156"/>
        <v/>
      </c>
      <c r="AE127" s="95" t="str">
        <f t="shared" si="156"/>
        <v/>
      </c>
      <c r="AF127" s="95" t="str">
        <f t="shared" si="156"/>
        <v/>
      </c>
      <c r="AG127" s="95" t="str">
        <f t="shared" si="156"/>
        <v/>
      </c>
      <c r="AH127" s="95" t="str">
        <f t="shared" si="156"/>
        <v/>
      </c>
      <c r="AI127" s="95" t="str">
        <f t="shared" si="156"/>
        <v/>
      </c>
      <c r="AJ127" s="95" t="str">
        <f t="shared" si="156"/>
        <v/>
      </c>
      <c r="AK127" s="95" t="str">
        <f t="shared" si="156"/>
        <v/>
      </c>
      <c r="AL127" s="95" t="str">
        <f t="shared" si="156"/>
        <v/>
      </c>
      <c r="AM127" s="95" t="str">
        <f t="shared" si="156"/>
        <v/>
      </c>
      <c r="AN127" s="95" t="str">
        <f t="shared" si="156"/>
        <v/>
      </c>
      <c r="AO127" s="95" t="str">
        <f t="shared" si="156"/>
        <v/>
      </c>
      <c r="AP127" s="95" t="str">
        <f t="shared" si="156"/>
        <v/>
      </c>
      <c r="AQ127" s="95" t="str">
        <f t="shared" si="156"/>
        <v/>
      </c>
      <c r="AR127" s="95" t="str">
        <f t="shared" si="156"/>
        <v/>
      </c>
      <c r="AS127" s="95" t="str">
        <f t="shared" si="156"/>
        <v/>
      </c>
      <c r="AT127" s="95" t="str">
        <f t="shared" si="156"/>
        <v/>
      </c>
      <c r="AU127" s="95" t="str">
        <f t="shared" si="156"/>
        <v/>
      </c>
      <c r="AV127" s="95" t="str">
        <f t="shared" si="156"/>
        <v/>
      </c>
      <c r="AW127" s="95" t="str">
        <f t="shared" si="156"/>
        <v/>
      </c>
      <c r="AX127" s="95" t="str">
        <f t="shared" si="156"/>
        <v/>
      </c>
      <c r="AY127" s="95" t="str">
        <f t="shared" si="156"/>
        <v/>
      </c>
      <c r="AZ127" s="95" t="str">
        <f t="shared" si="156"/>
        <v/>
      </c>
      <c r="BA127" s="95" t="str">
        <f t="shared" si="156"/>
        <v/>
      </c>
      <c r="BB127" s="95" t="str">
        <f t="shared" si="156"/>
        <v/>
      </c>
      <c r="BC127" s="95" t="str">
        <f t="shared" si="156"/>
        <v/>
      </c>
      <c r="BD127" s="95" t="str">
        <f t="shared" si="156"/>
        <v/>
      </c>
      <c r="BE127" s="95" t="str">
        <f t="shared" si="156"/>
        <v/>
      </c>
      <c r="BF127" s="95" t="str">
        <f t="shared" si="156"/>
        <v/>
      </c>
      <c r="BG127" s="95" t="str">
        <f t="shared" si="156"/>
        <v/>
      </c>
      <c r="BH127" s="95" t="str">
        <f t="shared" si="156"/>
        <v/>
      </c>
      <c r="BI127" s="95" t="str">
        <f t="shared" si="156"/>
        <v/>
      </c>
      <c r="BJ127" s="95" t="str">
        <f t="shared" si="156"/>
        <v/>
      </c>
      <c r="BK127" s="95" t="str">
        <f t="shared" si="156"/>
        <v/>
      </c>
      <c r="BL127" s="95" t="str">
        <f t="shared" si="156"/>
        <v/>
      </c>
      <c r="BM127" s="95" t="str">
        <f t="shared" si="156"/>
        <v/>
      </c>
      <c r="BN127" s="95" t="str">
        <f t="shared" si="156"/>
        <v/>
      </c>
      <c r="BO127" s="95" t="str">
        <f t="shared" si="156"/>
        <v/>
      </c>
      <c r="BP127" s="95" t="str">
        <f t="shared" ref="BP127:DZ127" si="157">IF(BP$1="", "", BP61-BO61)</f>
        <v/>
      </c>
      <c r="BQ127" s="95" t="str">
        <f t="shared" si="157"/>
        <v/>
      </c>
      <c r="BR127" s="95" t="str">
        <f t="shared" si="157"/>
        <v/>
      </c>
      <c r="BS127" s="95" t="str">
        <f t="shared" si="157"/>
        <v/>
      </c>
      <c r="BT127" s="95" t="str">
        <f t="shared" si="157"/>
        <v/>
      </c>
      <c r="BU127" s="95" t="str">
        <f t="shared" si="157"/>
        <v/>
      </c>
      <c r="BV127" s="95" t="str">
        <f t="shared" si="157"/>
        <v/>
      </c>
      <c r="BW127" s="95" t="str">
        <f t="shared" si="157"/>
        <v/>
      </c>
      <c r="BX127" s="95" t="str">
        <f t="shared" si="157"/>
        <v/>
      </c>
      <c r="BY127" s="95" t="str">
        <f t="shared" si="157"/>
        <v/>
      </c>
      <c r="BZ127" s="95" t="str">
        <f t="shared" si="157"/>
        <v/>
      </c>
      <c r="CA127" s="95" t="str">
        <f t="shared" si="157"/>
        <v/>
      </c>
      <c r="CB127" s="95" t="str">
        <f t="shared" si="157"/>
        <v/>
      </c>
      <c r="CC127" s="95" t="str">
        <f t="shared" si="157"/>
        <v/>
      </c>
      <c r="CD127" s="95" t="str">
        <f t="shared" si="157"/>
        <v/>
      </c>
      <c r="CE127" s="95" t="str">
        <f t="shared" si="157"/>
        <v/>
      </c>
      <c r="CF127" s="95" t="str">
        <f t="shared" si="157"/>
        <v/>
      </c>
      <c r="CG127" s="95" t="str">
        <f t="shared" si="157"/>
        <v/>
      </c>
      <c r="CH127" s="95" t="str">
        <f t="shared" si="157"/>
        <v/>
      </c>
      <c r="CI127" s="95" t="str">
        <f t="shared" si="157"/>
        <v/>
      </c>
      <c r="CJ127" s="95" t="str">
        <f t="shared" si="157"/>
        <v/>
      </c>
      <c r="CK127" s="95" t="str">
        <f t="shared" si="157"/>
        <v/>
      </c>
      <c r="CL127" s="95" t="str">
        <f t="shared" si="157"/>
        <v/>
      </c>
      <c r="CM127" s="95" t="str">
        <f t="shared" si="157"/>
        <v/>
      </c>
      <c r="CN127" s="95" t="str">
        <f t="shared" si="157"/>
        <v/>
      </c>
      <c r="CO127" s="95" t="str">
        <f t="shared" si="157"/>
        <v/>
      </c>
      <c r="CP127" s="95" t="str">
        <f t="shared" si="157"/>
        <v/>
      </c>
      <c r="CQ127" s="95" t="str">
        <f t="shared" si="157"/>
        <v/>
      </c>
      <c r="CR127" s="95" t="str">
        <f t="shared" si="157"/>
        <v/>
      </c>
      <c r="CS127" s="95" t="str">
        <f t="shared" si="157"/>
        <v/>
      </c>
      <c r="CT127" s="95" t="str">
        <f t="shared" si="157"/>
        <v/>
      </c>
      <c r="CU127" s="95" t="str">
        <f t="shared" si="157"/>
        <v/>
      </c>
      <c r="CV127" s="95" t="str">
        <f t="shared" si="157"/>
        <v/>
      </c>
      <c r="CW127" s="95" t="str">
        <f t="shared" si="157"/>
        <v/>
      </c>
      <c r="CX127" s="95" t="str">
        <f t="shared" si="157"/>
        <v/>
      </c>
      <c r="CY127" s="95" t="str">
        <f t="shared" si="157"/>
        <v/>
      </c>
      <c r="CZ127" s="95" t="str">
        <f t="shared" si="157"/>
        <v/>
      </c>
      <c r="DA127" s="95" t="str">
        <f t="shared" si="157"/>
        <v/>
      </c>
      <c r="DB127" s="95" t="str">
        <f t="shared" si="157"/>
        <v/>
      </c>
      <c r="DC127" s="95" t="str">
        <f t="shared" si="157"/>
        <v/>
      </c>
      <c r="DD127" s="95" t="str">
        <f t="shared" si="157"/>
        <v/>
      </c>
      <c r="DE127" s="95" t="str">
        <f t="shared" si="157"/>
        <v/>
      </c>
      <c r="DF127" s="95" t="str">
        <f t="shared" si="157"/>
        <v/>
      </c>
      <c r="DG127" s="95" t="str">
        <f t="shared" si="157"/>
        <v/>
      </c>
      <c r="DH127" s="95" t="str">
        <f t="shared" si="157"/>
        <v/>
      </c>
      <c r="DI127" s="95" t="str">
        <f t="shared" si="157"/>
        <v/>
      </c>
      <c r="DJ127" s="95" t="str">
        <f t="shared" si="157"/>
        <v/>
      </c>
      <c r="DK127" s="95" t="str">
        <f t="shared" si="157"/>
        <v/>
      </c>
      <c r="DL127" s="95" t="str">
        <f t="shared" si="157"/>
        <v/>
      </c>
      <c r="DM127" s="95" t="str">
        <f t="shared" si="157"/>
        <v/>
      </c>
      <c r="DN127" s="95" t="str">
        <f t="shared" si="157"/>
        <v/>
      </c>
      <c r="DO127" s="95" t="str">
        <f t="shared" si="157"/>
        <v/>
      </c>
      <c r="DP127" s="95" t="str">
        <f t="shared" si="157"/>
        <v/>
      </c>
      <c r="DQ127" s="95" t="str">
        <f t="shared" si="157"/>
        <v/>
      </c>
      <c r="DR127" s="95" t="str">
        <f t="shared" si="157"/>
        <v/>
      </c>
      <c r="DS127" s="95" t="str">
        <f t="shared" si="157"/>
        <v/>
      </c>
      <c r="DT127" s="95" t="str">
        <f t="shared" si="157"/>
        <v/>
      </c>
      <c r="DU127" s="95" t="str">
        <f t="shared" si="157"/>
        <v/>
      </c>
      <c r="DV127" s="95" t="str">
        <f t="shared" si="157"/>
        <v/>
      </c>
      <c r="DW127" s="95" t="str">
        <f t="shared" si="157"/>
        <v/>
      </c>
      <c r="DX127" s="95" t="str">
        <f t="shared" si="157"/>
        <v/>
      </c>
      <c r="DY127" s="95" t="str">
        <f t="shared" si="157"/>
        <v/>
      </c>
      <c r="DZ127" s="95" t="str">
        <f t="shared" si="157"/>
        <v/>
      </c>
    </row>
    <row r="128" spans="1:130" hidden="1" x14ac:dyDescent="0.25">
      <c r="A128" s="95">
        <f t="shared" ref="A128:B128" si="158">A62</f>
        <v>50</v>
      </c>
      <c r="B128" s="95" t="str">
        <f t="shared" si="158"/>
        <v>NENENG CHUAHIYONG</v>
      </c>
      <c r="C128" s="95"/>
      <c r="D128" s="95">
        <f t="shared" ref="D128:BO128" si="159">IF(D$1="", "", D62-C62)</f>
        <v>46</v>
      </c>
      <c r="E128" s="95">
        <f t="shared" si="159"/>
        <v>15</v>
      </c>
      <c r="F128" s="95">
        <f t="shared" si="159"/>
        <v>17</v>
      </c>
      <c r="G128" s="95">
        <f t="shared" si="159"/>
        <v>13</v>
      </c>
      <c r="H128" s="95" t="str">
        <f t="shared" si="159"/>
        <v/>
      </c>
      <c r="I128" s="95" t="str">
        <f t="shared" si="159"/>
        <v/>
      </c>
      <c r="J128" s="95" t="str">
        <f t="shared" si="159"/>
        <v/>
      </c>
      <c r="K128" s="95" t="str">
        <f t="shared" si="159"/>
        <v/>
      </c>
      <c r="L128" s="95" t="str">
        <f t="shared" si="159"/>
        <v/>
      </c>
      <c r="M128" s="95" t="str">
        <f t="shared" si="159"/>
        <v/>
      </c>
      <c r="N128" s="95" t="str">
        <f t="shared" si="159"/>
        <v/>
      </c>
      <c r="O128" s="95" t="str">
        <f t="shared" si="159"/>
        <v/>
      </c>
      <c r="P128" s="95" t="str">
        <f t="shared" si="159"/>
        <v/>
      </c>
      <c r="Q128" s="95" t="str">
        <f t="shared" si="159"/>
        <v/>
      </c>
      <c r="R128" s="95" t="str">
        <f t="shared" si="159"/>
        <v/>
      </c>
      <c r="S128" s="95" t="str">
        <f t="shared" si="159"/>
        <v/>
      </c>
      <c r="T128" s="95" t="str">
        <f t="shared" si="159"/>
        <v/>
      </c>
      <c r="U128" s="95" t="str">
        <f t="shared" si="159"/>
        <v/>
      </c>
      <c r="V128" s="95" t="str">
        <f t="shared" si="159"/>
        <v/>
      </c>
      <c r="W128" s="95" t="str">
        <f t="shared" si="159"/>
        <v/>
      </c>
      <c r="X128" s="95" t="str">
        <f t="shared" si="159"/>
        <v/>
      </c>
      <c r="Y128" s="95" t="str">
        <f t="shared" si="159"/>
        <v/>
      </c>
      <c r="Z128" s="95" t="str">
        <f t="shared" si="159"/>
        <v/>
      </c>
      <c r="AA128" s="95" t="str">
        <f t="shared" si="159"/>
        <v/>
      </c>
      <c r="AB128" s="95" t="str">
        <f t="shared" si="159"/>
        <v/>
      </c>
      <c r="AC128" s="95" t="str">
        <f t="shared" si="159"/>
        <v/>
      </c>
      <c r="AD128" s="95" t="str">
        <f t="shared" si="159"/>
        <v/>
      </c>
      <c r="AE128" s="95" t="str">
        <f t="shared" si="159"/>
        <v/>
      </c>
      <c r="AF128" s="95" t="str">
        <f t="shared" si="159"/>
        <v/>
      </c>
      <c r="AG128" s="95" t="str">
        <f t="shared" si="159"/>
        <v/>
      </c>
      <c r="AH128" s="95" t="str">
        <f t="shared" si="159"/>
        <v/>
      </c>
      <c r="AI128" s="95" t="str">
        <f t="shared" si="159"/>
        <v/>
      </c>
      <c r="AJ128" s="95" t="str">
        <f t="shared" si="159"/>
        <v/>
      </c>
      <c r="AK128" s="95" t="str">
        <f t="shared" si="159"/>
        <v/>
      </c>
      <c r="AL128" s="95" t="str">
        <f t="shared" si="159"/>
        <v/>
      </c>
      <c r="AM128" s="95" t="str">
        <f t="shared" si="159"/>
        <v/>
      </c>
      <c r="AN128" s="95" t="str">
        <f t="shared" si="159"/>
        <v/>
      </c>
      <c r="AO128" s="95" t="str">
        <f t="shared" si="159"/>
        <v/>
      </c>
      <c r="AP128" s="95" t="str">
        <f t="shared" si="159"/>
        <v/>
      </c>
      <c r="AQ128" s="95" t="str">
        <f t="shared" si="159"/>
        <v/>
      </c>
      <c r="AR128" s="95" t="str">
        <f t="shared" si="159"/>
        <v/>
      </c>
      <c r="AS128" s="95" t="str">
        <f t="shared" si="159"/>
        <v/>
      </c>
      <c r="AT128" s="95" t="str">
        <f t="shared" si="159"/>
        <v/>
      </c>
      <c r="AU128" s="95" t="str">
        <f t="shared" si="159"/>
        <v/>
      </c>
      <c r="AV128" s="95" t="str">
        <f t="shared" si="159"/>
        <v/>
      </c>
      <c r="AW128" s="95" t="str">
        <f t="shared" si="159"/>
        <v/>
      </c>
      <c r="AX128" s="95" t="str">
        <f t="shared" si="159"/>
        <v/>
      </c>
      <c r="AY128" s="95" t="str">
        <f t="shared" si="159"/>
        <v/>
      </c>
      <c r="AZ128" s="95" t="str">
        <f t="shared" si="159"/>
        <v/>
      </c>
      <c r="BA128" s="95" t="str">
        <f t="shared" si="159"/>
        <v/>
      </c>
      <c r="BB128" s="95" t="str">
        <f t="shared" si="159"/>
        <v/>
      </c>
      <c r="BC128" s="95" t="str">
        <f t="shared" si="159"/>
        <v/>
      </c>
      <c r="BD128" s="95" t="str">
        <f t="shared" si="159"/>
        <v/>
      </c>
      <c r="BE128" s="95" t="str">
        <f t="shared" si="159"/>
        <v/>
      </c>
      <c r="BF128" s="95" t="str">
        <f t="shared" si="159"/>
        <v/>
      </c>
      <c r="BG128" s="95" t="str">
        <f t="shared" si="159"/>
        <v/>
      </c>
      <c r="BH128" s="95" t="str">
        <f t="shared" si="159"/>
        <v/>
      </c>
      <c r="BI128" s="95" t="str">
        <f t="shared" si="159"/>
        <v/>
      </c>
      <c r="BJ128" s="95" t="str">
        <f t="shared" si="159"/>
        <v/>
      </c>
      <c r="BK128" s="95" t="str">
        <f t="shared" si="159"/>
        <v/>
      </c>
      <c r="BL128" s="95" t="str">
        <f t="shared" si="159"/>
        <v/>
      </c>
      <c r="BM128" s="95" t="str">
        <f t="shared" si="159"/>
        <v/>
      </c>
      <c r="BN128" s="95" t="str">
        <f t="shared" si="159"/>
        <v/>
      </c>
      <c r="BO128" s="95" t="str">
        <f t="shared" si="159"/>
        <v/>
      </c>
      <c r="BP128" s="95" t="str">
        <f t="shared" ref="BP128:DZ128" si="160">IF(BP$1="", "", BP62-BO62)</f>
        <v/>
      </c>
      <c r="BQ128" s="95" t="str">
        <f t="shared" si="160"/>
        <v/>
      </c>
      <c r="BR128" s="95" t="str">
        <f t="shared" si="160"/>
        <v/>
      </c>
      <c r="BS128" s="95" t="str">
        <f t="shared" si="160"/>
        <v/>
      </c>
      <c r="BT128" s="95" t="str">
        <f t="shared" si="160"/>
        <v/>
      </c>
      <c r="BU128" s="95" t="str">
        <f t="shared" si="160"/>
        <v/>
      </c>
      <c r="BV128" s="95" t="str">
        <f t="shared" si="160"/>
        <v/>
      </c>
      <c r="BW128" s="95" t="str">
        <f t="shared" si="160"/>
        <v/>
      </c>
      <c r="BX128" s="95" t="str">
        <f t="shared" si="160"/>
        <v/>
      </c>
      <c r="BY128" s="95" t="str">
        <f t="shared" si="160"/>
        <v/>
      </c>
      <c r="BZ128" s="95" t="str">
        <f t="shared" si="160"/>
        <v/>
      </c>
      <c r="CA128" s="95" t="str">
        <f t="shared" si="160"/>
        <v/>
      </c>
      <c r="CB128" s="95" t="str">
        <f t="shared" si="160"/>
        <v/>
      </c>
      <c r="CC128" s="95" t="str">
        <f t="shared" si="160"/>
        <v/>
      </c>
      <c r="CD128" s="95" t="str">
        <f t="shared" si="160"/>
        <v/>
      </c>
      <c r="CE128" s="95" t="str">
        <f t="shared" si="160"/>
        <v/>
      </c>
      <c r="CF128" s="95" t="str">
        <f t="shared" si="160"/>
        <v/>
      </c>
      <c r="CG128" s="95" t="str">
        <f t="shared" si="160"/>
        <v/>
      </c>
      <c r="CH128" s="95" t="str">
        <f t="shared" si="160"/>
        <v/>
      </c>
      <c r="CI128" s="95" t="str">
        <f t="shared" si="160"/>
        <v/>
      </c>
      <c r="CJ128" s="95" t="str">
        <f t="shared" si="160"/>
        <v/>
      </c>
      <c r="CK128" s="95" t="str">
        <f t="shared" si="160"/>
        <v/>
      </c>
      <c r="CL128" s="95" t="str">
        <f t="shared" si="160"/>
        <v/>
      </c>
      <c r="CM128" s="95" t="str">
        <f t="shared" si="160"/>
        <v/>
      </c>
      <c r="CN128" s="95" t="str">
        <f t="shared" si="160"/>
        <v/>
      </c>
      <c r="CO128" s="95" t="str">
        <f t="shared" si="160"/>
        <v/>
      </c>
      <c r="CP128" s="95" t="str">
        <f t="shared" si="160"/>
        <v/>
      </c>
      <c r="CQ128" s="95" t="str">
        <f t="shared" si="160"/>
        <v/>
      </c>
      <c r="CR128" s="95" t="str">
        <f t="shared" si="160"/>
        <v/>
      </c>
      <c r="CS128" s="95" t="str">
        <f t="shared" si="160"/>
        <v/>
      </c>
      <c r="CT128" s="95" t="str">
        <f t="shared" si="160"/>
        <v/>
      </c>
      <c r="CU128" s="95" t="str">
        <f t="shared" si="160"/>
        <v/>
      </c>
      <c r="CV128" s="95" t="str">
        <f t="shared" si="160"/>
        <v/>
      </c>
      <c r="CW128" s="95" t="str">
        <f t="shared" si="160"/>
        <v/>
      </c>
      <c r="CX128" s="95" t="str">
        <f t="shared" si="160"/>
        <v/>
      </c>
      <c r="CY128" s="95" t="str">
        <f t="shared" si="160"/>
        <v/>
      </c>
      <c r="CZ128" s="95" t="str">
        <f t="shared" si="160"/>
        <v/>
      </c>
      <c r="DA128" s="95" t="str">
        <f t="shared" si="160"/>
        <v/>
      </c>
      <c r="DB128" s="95" t="str">
        <f t="shared" si="160"/>
        <v/>
      </c>
      <c r="DC128" s="95" t="str">
        <f t="shared" si="160"/>
        <v/>
      </c>
      <c r="DD128" s="95" t="str">
        <f t="shared" si="160"/>
        <v/>
      </c>
      <c r="DE128" s="95" t="str">
        <f t="shared" si="160"/>
        <v/>
      </c>
      <c r="DF128" s="95" t="str">
        <f t="shared" si="160"/>
        <v/>
      </c>
      <c r="DG128" s="95" t="str">
        <f t="shared" si="160"/>
        <v/>
      </c>
      <c r="DH128" s="95" t="str">
        <f t="shared" si="160"/>
        <v/>
      </c>
      <c r="DI128" s="95" t="str">
        <f t="shared" si="160"/>
        <v/>
      </c>
      <c r="DJ128" s="95" t="str">
        <f t="shared" si="160"/>
        <v/>
      </c>
      <c r="DK128" s="95" t="str">
        <f t="shared" si="160"/>
        <v/>
      </c>
      <c r="DL128" s="95" t="str">
        <f t="shared" si="160"/>
        <v/>
      </c>
      <c r="DM128" s="95" t="str">
        <f t="shared" si="160"/>
        <v/>
      </c>
      <c r="DN128" s="95" t="str">
        <f t="shared" si="160"/>
        <v/>
      </c>
      <c r="DO128" s="95" t="str">
        <f t="shared" si="160"/>
        <v/>
      </c>
      <c r="DP128" s="95" t="str">
        <f t="shared" si="160"/>
        <v/>
      </c>
      <c r="DQ128" s="95" t="str">
        <f t="shared" si="160"/>
        <v/>
      </c>
      <c r="DR128" s="95" t="str">
        <f t="shared" si="160"/>
        <v/>
      </c>
      <c r="DS128" s="95" t="str">
        <f t="shared" si="160"/>
        <v/>
      </c>
      <c r="DT128" s="95" t="str">
        <f t="shared" si="160"/>
        <v/>
      </c>
      <c r="DU128" s="95" t="str">
        <f t="shared" si="160"/>
        <v/>
      </c>
      <c r="DV128" s="95" t="str">
        <f t="shared" si="160"/>
        <v/>
      </c>
      <c r="DW128" s="95" t="str">
        <f t="shared" si="160"/>
        <v/>
      </c>
      <c r="DX128" s="95" t="str">
        <f t="shared" si="160"/>
        <v/>
      </c>
      <c r="DY128" s="95" t="str">
        <f t="shared" si="160"/>
        <v/>
      </c>
      <c r="DZ128" s="95" t="str">
        <f t="shared" si="160"/>
        <v/>
      </c>
    </row>
    <row r="129" spans="1:130" hidden="1" x14ac:dyDescent="0.25">
      <c r="A129" s="95">
        <f t="shared" ref="A129:B129" si="161">A63</f>
        <v>51</v>
      </c>
      <c r="B129" s="95" t="str">
        <f t="shared" si="161"/>
        <v>VIOLA TABORA</v>
      </c>
      <c r="C129" s="95"/>
      <c r="D129" s="95">
        <f t="shared" ref="D129:BO129" si="162">IF(D$1="", "", D63-C63)</f>
        <v>9</v>
      </c>
      <c r="E129" s="95">
        <f t="shared" si="162"/>
        <v>11</v>
      </c>
      <c r="F129" s="95">
        <f t="shared" si="162"/>
        <v>12</v>
      </c>
      <c r="G129" s="95">
        <f t="shared" si="162"/>
        <v>8</v>
      </c>
      <c r="H129" s="95" t="str">
        <f t="shared" si="162"/>
        <v/>
      </c>
      <c r="I129" s="95" t="str">
        <f t="shared" si="162"/>
        <v/>
      </c>
      <c r="J129" s="95" t="str">
        <f t="shared" si="162"/>
        <v/>
      </c>
      <c r="K129" s="95" t="str">
        <f t="shared" si="162"/>
        <v/>
      </c>
      <c r="L129" s="95" t="str">
        <f t="shared" si="162"/>
        <v/>
      </c>
      <c r="M129" s="95" t="str">
        <f t="shared" si="162"/>
        <v/>
      </c>
      <c r="N129" s="95" t="str">
        <f t="shared" si="162"/>
        <v/>
      </c>
      <c r="O129" s="95" t="str">
        <f t="shared" si="162"/>
        <v/>
      </c>
      <c r="P129" s="95" t="str">
        <f t="shared" si="162"/>
        <v/>
      </c>
      <c r="Q129" s="95" t="str">
        <f t="shared" si="162"/>
        <v/>
      </c>
      <c r="R129" s="95" t="str">
        <f t="shared" si="162"/>
        <v/>
      </c>
      <c r="S129" s="95" t="str">
        <f t="shared" si="162"/>
        <v/>
      </c>
      <c r="T129" s="95" t="str">
        <f t="shared" si="162"/>
        <v/>
      </c>
      <c r="U129" s="95" t="str">
        <f t="shared" si="162"/>
        <v/>
      </c>
      <c r="V129" s="95" t="str">
        <f t="shared" si="162"/>
        <v/>
      </c>
      <c r="W129" s="95" t="str">
        <f t="shared" si="162"/>
        <v/>
      </c>
      <c r="X129" s="95" t="str">
        <f t="shared" si="162"/>
        <v/>
      </c>
      <c r="Y129" s="95" t="str">
        <f t="shared" si="162"/>
        <v/>
      </c>
      <c r="Z129" s="95" t="str">
        <f t="shared" si="162"/>
        <v/>
      </c>
      <c r="AA129" s="95" t="str">
        <f t="shared" si="162"/>
        <v/>
      </c>
      <c r="AB129" s="95" t="str">
        <f t="shared" si="162"/>
        <v/>
      </c>
      <c r="AC129" s="95" t="str">
        <f t="shared" si="162"/>
        <v/>
      </c>
      <c r="AD129" s="95" t="str">
        <f t="shared" si="162"/>
        <v/>
      </c>
      <c r="AE129" s="95" t="str">
        <f t="shared" si="162"/>
        <v/>
      </c>
      <c r="AF129" s="95" t="str">
        <f t="shared" si="162"/>
        <v/>
      </c>
      <c r="AG129" s="95" t="str">
        <f t="shared" si="162"/>
        <v/>
      </c>
      <c r="AH129" s="95" t="str">
        <f t="shared" si="162"/>
        <v/>
      </c>
      <c r="AI129" s="95" t="str">
        <f t="shared" si="162"/>
        <v/>
      </c>
      <c r="AJ129" s="95" t="str">
        <f t="shared" si="162"/>
        <v/>
      </c>
      <c r="AK129" s="95" t="str">
        <f t="shared" si="162"/>
        <v/>
      </c>
      <c r="AL129" s="95" t="str">
        <f t="shared" si="162"/>
        <v/>
      </c>
      <c r="AM129" s="95" t="str">
        <f t="shared" si="162"/>
        <v/>
      </c>
      <c r="AN129" s="95" t="str">
        <f t="shared" si="162"/>
        <v/>
      </c>
      <c r="AO129" s="95" t="str">
        <f t="shared" si="162"/>
        <v/>
      </c>
      <c r="AP129" s="95" t="str">
        <f t="shared" si="162"/>
        <v/>
      </c>
      <c r="AQ129" s="95" t="str">
        <f t="shared" si="162"/>
        <v/>
      </c>
      <c r="AR129" s="95" t="str">
        <f t="shared" si="162"/>
        <v/>
      </c>
      <c r="AS129" s="95" t="str">
        <f t="shared" si="162"/>
        <v/>
      </c>
      <c r="AT129" s="95" t="str">
        <f t="shared" si="162"/>
        <v/>
      </c>
      <c r="AU129" s="95" t="str">
        <f t="shared" si="162"/>
        <v/>
      </c>
      <c r="AV129" s="95" t="str">
        <f t="shared" si="162"/>
        <v/>
      </c>
      <c r="AW129" s="95" t="str">
        <f t="shared" si="162"/>
        <v/>
      </c>
      <c r="AX129" s="95" t="str">
        <f t="shared" si="162"/>
        <v/>
      </c>
      <c r="AY129" s="95" t="str">
        <f t="shared" si="162"/>
        <v/>
      </c>
      <c r="AZ129" s="95" t="str">
        <f t="shared" si="162"/>
        <v/>
      </c>
      <c r="BA129" s="95" t="str">
        <f t="shared" si="162"/>
        <v/>
      </c>
      <c r="BB129" s="95" t="str">
        <f t="shared" si="162"/>
        <v/>
      </c>
      <c r="BC129" s="95" t="str">
        <f t="shared" si="162"/>
        <v/>
      </c>
      <c r="BD129" s="95" t="str">
        <f t="shared" si="162"/>
        <v/>
      </c>
      <c r="BE129" s="95" t="str">
        <f t="shared" si="162"/>
        <v/>
      </c>
      <c r="BF129" s="95" t="str">
        <f t="shared" si="162"/>
        <v/>
      </c>
      <c r="BG129" s="95" t="str">
        <f t="shared" si="162"/>
        <v/>
      </c>
      <c r="BH129" s="95" t="str">
        <f t="shared" si="162"/>
        <v/>
      </c>
      <c r="BI129" s="95" t="str">
        <f t="shared" si="162"/>
        <v/>
      </c>
      <c r="BJ129" s="95" t="str">
        <f t="shared" si="162"/>
        <v/>
      </c>
      <c r="BK129" s="95" t="str">
        <f t="shared" si="162"/>
        <v/>
      </c>
      <c r="BL129" s="95" t="str">
        <f t="shared" si="162"/>
        <v/>
      </c>
      <c r="BM129" s="95" t="str">
        <f t="shared" si="162"/>
        <v/>
      </c>
      <c r="BN129" s="95" t="str">
        <f t="shared" si="162"/>
        <v/>
      </c>
      <c r="BO129" s="95" t="str">
        <f t="shared" si="162"/>
        <v/>
      </c>
      <c r="BP129" s="95" t="str">
        <f t="shared" ref="BP129:DZ129" si="163">IF(BP$1="", "", BP63-BO63)</f>
        <v/>
      </c>
      <c r="BQ129" s="95" t="str">
        <f t="shared" si="163"/>
        <v/>
      </c>
      <c r="BR129" s="95" t="str">
        <f t="shared" si="163"/>
        <v/>
      </c>
      <c r="BS129" s="95" t="str">
        <f t="shared" si="163"/>
        <v/>
      </c>
      <c r="BT129" s="95" t="str">
        <f t="shared" si="163"/>
        <v/>
      </c>
      <c r="BU129" s="95" t="str">
        <f t="shared" si="163"/>
        <v/>
      </c>
      <c r="BV129" s="95" t="str">
        <f t="shared" si="163"/>
        <v/>
      </c>
      <c r="BW129" s="95" t="str">
        <f t="shared" si="163"/>
        <v/>
      </c>
      <c r="BX129" s="95" t="str">
        <f t="shared" si="163"/>
        <v/>
      </c>
      <c r="BY129" s="95" t="str">
        <f t="shared" si="163"/>
        <v/>
      </c>
      <c r="BZ129" s="95" t="str">
        <f t="shared" si="163"/>
        <v/>
      </c>
      <c r="CA129" s="95" t="str">
        <f t="shared" si="163"/>
        <v/>
      </c>
      <c r="CB129" s="95" t="str">
        <f t="shared" si="163"/>
        <v/>
      </c>
      <c r="CC129" s="95" t="str">
        <f t="shared" si="163"/>
        <v/>
      </c>
      <c r="CD129" s="95" t="str">
        <f t="shared" si="163"/>
        <v/>
      </c>
      <c r="CE129" s="95" t="str">
        <f t="shared" si="163"/>
        <v/>
      </c>
      <c r="CF129" s="95" t="str">
        <f t="shared" si="163"/>
        <v/>
      </c>
      <c r="CG129" s="95" t="str">
        <f t="shared" si="163"/>
        <v/>
      </c>
      <c r="CH129" s="95" t="str">
        <f t="shared" si="163"/>
        <v/>
      </c>
      <c r="CI129" s="95" t="str">
        <f t="shared" si="163"/>
        <v/>
      </c>
      <c r="CJ129" s="95" t="str">
        <f t="shared" si="163"/>
        <v/>
      </c>
      <c r="CK129" s="95" t="str">
        <f t="shared" si="163"/>
        <v/>
      </c>
      <c r="CL129" s="95" t="str">
        <f t="shared" si="163"/>
        <v/>
      </c>
      <c r="CM129" s="95" t="str">
        <f t="shared" si="163"/>
        <v/>
      </c>
      <c r="CN129" s="95" t="str">
        <f t="shared" si="163"/>
        <v/>
      </c>
      <c r="CO129" s="95" t="str">
        <f t="shared" si="163"/>
        <v/>
      </c>
      <c r="CP129" s="95" t="str">
        <f t="shared" si="163"/>
        <v/>
      </c>
      <c r="CQ129" s="95" t="str">
        <f t="shared" si="163"/>
        <v/>
      </c>
      <c r="CR129" s="95" t="str">
        <f t="shared" si="163"/>
        <v/>
      </c>
      <c r="CS129" s="95" t="str">
        <f t="shared" si="163"/>
        <v/>
      </c>
      <c r="CT129" s="95" t="str">
        <f t="shared" si="163"/>
        <v/>
      </c>
      <c r="CU129" s="95" t="str">
        <f t="shared" si="163"/>
        <v/>
      </c>
      <c r="CV129" s="95" t="str">
        <f t="shared" si="163"/>
        <v/>
      </c>
      <c r="CW129" s="95" t="str">
        <f t="shared" si="163"/>
        <v/>
      </c>
      <c r="CX129" s="95" t="str">
        <f t="shared" si="163"/>
        <v/>
      </c>
      <c r="CY129" s="95" t="str">
        <f t="shared" si="163"/>
        <v/>
      </c>
      <c r="CZ129" s="95" t="str">
        <f t="shared" si="163"/>
        <v/>
      </c>
      <c r="DA129" s="95" t="str">
        <f t="shared" si="163"/>
        <v/>
      </c>
      <c r="DB129" s="95" t="str">
        <f t="shared" si="163"/>
        <v/>
      </c>
      <c r="DC129" s="95" t="str">
        <f t="shared" si="163"/>
        <v/>
      </c>
      <c r="DD129" s="95" t="str">
        <f t="shared" si="163"/>
        <v/>
      </c>
      <c r="DE129" s="95" t="str">
        <f t="shared" si="163"/>
        <v/>
      </c>
      <c r="DF129" s="95" t="str">
        <f t="shared" si="163"/>
        <v/>
      </c>
      <c r="DG129" s="95" t="str">
        <f t="shared" si="163"/>
        <v/>
      </c>
      <c r="DH129" s="95" t="str">
        <f t="shared" si="163"/>
        <v/>
      </c>
      <c r="DI129" s="95" t="str">
        <f t="shared" si="163"/>
        <v/>
      </c>
      <c r="DJ129" s="95" t="str">
        <f t="shared" si="163"/>
        <v/>
      </c>
      <c r="DK129" s="95" t="str">
        <f t="shared" si="163"/>
        <v/>
      </c>
      <c r="DL129" s="95" t="str">
        <f t="shared" si="163"/>
        <v/>
      </c>
      <c r="DM129" s="95" t="str">
        <f t="shared" si="163"/>
        <v/>
      </c>
      <c r="DN129" s="95" t="str">
        <f t="shared" si="163"/>
        <v/>
      </c>
      <c r="DO129" s="95" t="str">
        <f t="shared" si="163"/>
        <v/>
      </c>
      <c r="DP129" s="95" t="str">
        <f t="shared" si="163"/>
        <v/>
      </c>
      <c r="DQ129" s="95" t="str">
        <f t="shared" si="163"/>
        <v/>
      </c>
      <c r="DR129" s="95" t="str">
        <f t="shared" si="163"/>
        <v/>
      </c>
      <c r="DS129" s="95" t="str">
        <f t="shared" si="163"/>
        <v/>
      </c>
      <c r="DT129" s="95" t="str">
        <f t="shared" si="163"/>
        <v/>
      </c>
      <c r="DU129" s="95" t="str">
        <f t="shared" si="163"/>
        <v/>
      </c>
      <c r="DV129" s="95" t="str">
        <f t="shared" si="163"/>
        <v/>
      </c>
      <c r="DW129" s="95" t="str">
        <f t="shared" si="163"/>
        <v/>
      </c>
      <c r="DX129" s="95" t="str">
        <f t="shared" si="163"/>
        <v/>
      </c>
      <c r="DY129" s="95" t="str">
        <f t="shared" si="163"/>
        <v/>
      </c>
      <c r="DZ129" s="95" t="str">
        <f t="shared" si="163"/>
        <v/>
      </c>
    </row>
    <row r="130" spans="1:130" hidden="1" x14ac:dyDescent="0.25">
      <c r="A130" s="95">
        <f t="shared" ref="A130:B130" si="164">A64</f>
        <v>52</v>
      </c>
      <c r="B130" s="95" t="str">
        <f t="shared" si="164"/>
        <v>JET CARIAGA</v>
      </c>
      <c r="C130" s="95"/>
      <c r="D130" s="95">
        <f t="shared" ref="D130:BO130" si="165">IF(D$1="", "", D64-C64)</f>
        <v>38</v>
      </c>
      <c r="E130" s="95">
        <f t="shared" si="165"/>
        <v>19</v>
      </c>
      <c r="F130" s="95">
        <f t="shared" si="165"/>
        <v>11</v>
      </c>
      <c r="G130" s="95">
        <f t="shared" si="165"/>
        <v>20</v>
      </c>
      <c r="H130" s="95" t="str">
        <f t="shared" si="165"/>
        <v/>
      </c>
      <c r="I130" s="95" t="str">
        <f t="shared" si="165"/>
        <v/>
      </c>
      <c r="J130" s="95" t="str">
        <f t="shared" si="165"/>
        <v/>
      </c>
      <c r="K130" s="95" t="str">
        <f t="shared" si="165"/>
        <v/>
      </c>
      <c r="L130" s="95" t="str">
        <f t="shared" si="165"/>
        <v/>
      </c>
      <c r="M130" s="95" t="str">
        <f t="shared" si="165"/>
        <v/>
      </c>
      <c r="N130" s="95" t="str">
        <f t="shared" si="165"/>
        <v/>
      </c>
      <c r="O130" s="95" t="str">
        <f t="shared" si="165"/>
        <v/>
      </c>
      <c r="P130" s="95" t="str">
        <f t="shared" si="165"/>
        <v/>
      </c>
      <c r="Q130" s="95" t="str">
        <f t="shared" si="165"/>
        <v/>
      </c>
      <c r="R130" s="95" t="str">
        <f t="shared" si="165"/>
        <v/>
      </c>
      <c r="S130" s="95" t="str">
        <f t="shared" si="165"/>
        <v/>
      </c>
      <c r="T130" s="95" t="str">
        <f t="shared" si="165"/>
        <v/>
      </c>
      <c r="U130" s="95" t="str">
        <f t="shared" si="165"/>
        <v/>
      </c>
      <c r="V130" s="95" t="str">
        <f t="shared" si="165"/>
        <v/>
      </c>
      <c r="W130" s="95" t="str">
        <f t="shared" si="165"/>
        <v/>
      </c>
      <c r="X130" s="95" t="str">
        <f t="shared" si="165"/>
        <v/>
      </c>
      <c r="Y130" s="95" t="str">
        <f t="shared" si="165"/>
        <v/>
      </c>
      <c r="Z130" s="95" t="str">
        <f t="shared" si="165"/>
        <v/>
      </c>
      <c r="AA130" s="95" t="str">
        <f t="shared" si="165"/>
        <v/>
      </c>
      <c r="AB130" s="95" t="str">
        <f t="shared" si="165"/>
        <v/>
      </c>
      <c r="AC130" s="95" t="str">
        <f t="shared" si="165"/>
        <v/>
      </c>
      <c r="AD130" s="95" t="str">
        <f t="shared" si="165"/>
        <v/>
      </c>
      <c r="AE130" s="95" t="str">
        <f t="shared" si="165"/>
        <v/>
      </c>
      <c r="AF130" s="95" t="str">
        <f t="shared" si="165"/>
        <v/>
      </c>
      <c r="AG130" s="95" t="str">
        <f t="shared" si="165"/>
        <v/>
      </c>
      <c r="AH130" s="95" t="str">
        <f t="shared" si="165"/>
        <v/>
      </c>
      <c r="AI130" s="95" t="str">
        <f t="shared" si="165"/>
        <v/>
      </c>
      <c r="AJ130" s="95" t="str">
        <f t="shared" si="165"/>
        <v/>
      </c>
      <c r="AK130" s="95" t="str">
        <f t="shared" si="165"/>
        <v/>
      </c>
      <c r="AL130" s="95" t="str">
        <f t="shared" si="165"/>
        <v/>
      </c>
      <c r="AM130" s="95" t="str">
        <f t="shared" si="165"/>
        <v/>
      </c>
      <c r="AN130" s="95" t="str">
        <f t="shared" si="165"/>
        <v/>
      </c>
      <c r="AO130" s="95" t="str">
        <f t="shared" si="165"/>
        <v/>
      </c>
      <c r="AP130" s="95" t="str">
        <f t="shared" si="165"/>
        <v/>
      </c>
      <c r="AQ130" s="95" t="str">
        <f t="shared" si="165"/>
        <v/>
      </c>
      <c r="AR130" s="95" t="str">
        <f t="shared" si="165"/>
        <v/>
      </c>
      <c r="AS130" s="95" t="str">
        <f t="shared" si="165"/>
        <v/>
      </c>
      <c r="AT130" s="95" t="str">
        <f t="shared" si="165"/>
        <v/>
      </c>
      <c r="AU130" s="95" t="str">
        <f t="shared" si="165"/>
        <v/>
      </c>
      <c r="AV130" s="95" t="str">
        <f t="shared" si="165"/>
        <v/>
      </c>
      <c r="AW130" s="95" t="str">
        <f t="shared" si="165"/>
        <v/>
      </c>
      <c r="AX130" s="95" t="str">
        <f t="shared" si="165"/>
        <v/>
      </c>
      <c r="AY130" s="95" t="str">
        <f t="shared" si="165"/>
        <v/>
      </c>
      <c r="AZ130" s="95" t="str">
        <f t="shared" si="165"/>
        <v/>
      </c>
      <c r="BA130" s="95" t="str">
        <f t="shared" si="165"/>
        <v/>
      </c>
      <c r="BB130" s="95" t="str">
        <f t="shared" si="165"/>
        <v/>
      </c>
      <c r="BC130" s="95" t="str">
        <f t="shared" si="165"/>
        <v/>
      </c>
      <c r="BD130" s="95" t="str">
        <f t="shared" si="165"/>
        <v/>
      </c>
      <c r="BE130" s="95" t="str">
        <f t="shared" si="165"/>
        <v/>
      </c>
      <c r="BF130" s="95" t="str">
        <f t="shared" si="165"/>
        <v/>
      </c>
      <c r="BG130" s="95" t="str">
        <f t="shared" si="165"/>
        <v/>
      </c>
      <c r="BH130" s="95" t="str">
        <f t="shared" si="165"/>
        <v/>
      </c>
      <c r="BI130" s="95" t="str">
        <f t="shared" si="165"/>
        <v/>
      </c>
      <c r="BJ130" s="95" t="str">
        <f t="shared" si="165"/>
        <v/>
      </c>
      <c r="BK130" s="95" t="str">
        <f t="shared" si="165"/>
        <v/>
      </c>
      <c r="BL130" s="95" t="str">
        <f t="shared" si="165"/>
        <v/>
      </c>
      <c r="BM130" s="95" t="str">
        <f t="shared" si="165"/>
        <v/>
      </c>
      <c r="BN130" s="95" t="str">
        <f t="shared" si="165"/>
        <v/>
      </c>
      <c r="BO130" s="95" t="str">
        <f t="shared" si="165"/>
        <v/>
      </c>
      <c r="BP130" s="95" t="str">
        <f t="shared" ref="BP130:DZ130" si="166">IF(BP$1="", "", BP64-BO64)</f>
        <v/>
      </c>
      <c r="BQ130" s="95" t="str">
        <f t="shared" si="166"/>
        <v/>
      </c>
      <c r="BR130" s="95" t="str">
        <f t="shared" si="166"/>
        <v/>
      </c>
      <c r="BS130" s="95" t="str">
        <f t="shared" si="166"/>
        <v/>
      </c>
      <c r="BT130" s="95" t="str">
        <f t="shared" si="166"/>
        <v/>
      </c>
      <c r="BU130" s="95" t="str">
        <f t="shared" si="166"/>
        <v/>
      </c>
      <c r="BV130" s="95" t="str">
        <f t="shared" si="166"/>
        <v/>
      </c>
      <c r="BW130" s="95" t="str">
        <f t="shared" si="166"/>
        <v/>
      </c>
      <c r="BX130" s="95" t="str">
        <f t="shared" si="166"/>
        <v/>
      </c>
      <c r="BY130" s="95" t="str">
        <f t="shared" si="166"/>
        <v/>
      </c>
      <c r="BZ130" s="95" t="str">
        <f t="shared" si="166"/>
        <v/>
      </c>
      <c r="CA130" s="95" t="str">
        <f t="shared" si="166"/>
        <v/>
      </c>
      <c r="CB130" s="95" t="str">
        <f t="shared" si="166"/>
        <v/>
      </c>
      <c r="CC130" s="95" t="str">
        <f t="shared" si="166"/>
        <v/>
      </c>
      <c r="CD130" s="95" t="str">
        <f t="shared" si="166"/>
        <v/>
      </c>
      <c r="CE130" s="95" t="str">
        <f t="shared" si="166"/>
        <v/>
      </c>
      <c r="CF130" s="95" t="str">
        <f t="shared" si="166"/>
        <v/>
      </c>
      <c r="CG130" s="95" t="str">
        <f t="shared" si="166"/>
        <v/>
      </c>
      <c r="CH130" s="95" t="str">
        <f t="shared" si="166"/>
        <v/>
      </c>
      <c r="CI130" s="95" t="str">
        <f t="shared" si="166"/>
        <v/>
      </c>
      <c r="CJ130" s="95" t="str">
        <f t="shared" si="166"/>
        <v/>
      </c>
      <c r="CK130" s="95" t="str">
        <f t="shared" si="166"/>
        <v/>
      </c>
      <c r="CL130" s="95" t="str">
        <f t="shared" si="166"/>
        <v/>
      </c>
      <c r="CM130" s="95" t="str">
        <f t="shared" si="166"/>
        <v/>
      </c>
      <c r="CN130" s="95" t="str">
        <f t="shared" si="166"/>
        <v/>
      </c>
      <c r="CO130" s="95" t="str">
        <f t="shared" si="166"/>
        <v/>
      </c>
      <c r="CP130" s="95" t="str">
        <f t="shared" si="166"/>
        <v/>
      </c>
      <c r="CQ130" s="95" t="str">
        <f t="shared" si="166"/>
        <v/>
      </c>
      <c r="CR130" s="95" t="str">
        <f t="shared" si="166"/>
        <v/>
      </c>
      <c r="CS130" s="95" t="str">
        <f t="shared" si="166"/>
        <v/>
      </c>
      <c r="CT130" s="95" t="str">
        <f t="shared" si="166"/>
        <v/>
      </c>
      <c r="CU130" s="95" t="str">
        <f t="shared" si="166"/>
        <v/>
      </c>
      <c r="CV130" s="95" t="str">
        <f t="shared" si="166"/>
        <v/>
      </c>
      <c r="CW130" s="95" t="str">
        <f t="shared" si="166"/>
        <v/>
      </c>
      <c r="CX130" s="95" t="str">
        <f t="shared" si="166"/>
        <v/>
      </c>
      <c r="CY130" s="95" t="str">
        <f t="shared" si="166"/>
        <v/>
      </c>
      <c r="CZ130" s="95" t="str">
        <f t="shared" si="166"/>
        <v/>
      </c>
      <c r="DA130" s="95" t="str">
        <f t="shared" si="166"/>
        <v/>
      </c>
      <c r="DB130" s="95" t="str">
        <f t="shared" si="166"/>
        <v/>
      </c>
      <c r="DC130" s="95" t="str">
        <f t="shared" si="166"/>
        <v/>
      </c>
      <c r="DD130" s="95" t="str">
        <f t="shared" si="166"/>
        <v/>
      </c>
      <c r="DE130" s="95" t="str">
        <f t="shared" si="166"/>
        <v/>
      </c>
      <c r="DF130" s="95" t="str">
        <f t="shared" si="166"/>
        <v/>
      </c>
      <c r="DG130" s="95" t="str">
        <f t="shared" si="166"/>
        <v/>
      </c>
      <c r="DH130" s="95" t="str">
        <f t="shared" si="166"/>
        <v/>
      </c>
      <c r="DI130" s="95" t="str">
        <f t="shared" si="166"/>
        <v/>
      </c>
      <c r="DJ130" s="95" t="str">
        <f t="shared" si="166"/>
        <v/>
      </c>
      <c r="DK130" s="95" t="str">
        <f t="shared" si="166"/>
        <v/>
      </c>
      <c r="DL130" s="95" t="str">
        <f t="shared" si="166"/>
        <v/>
      </c>
      <c r="DM130" s="95" t="str">
        <f t="shared" si="166"/>
        <v/>
      </c>
      <c r="DN130" s="95" t="str">
        <f t="shared" si="166"/>
        <v/>
      </c>
      <c r="DO130" s="95" t="str">
        <f t="shared" si="166"/>
        <v/>
      </c>
      <c r="DP130" s="95" t="str">
        <f t="shared" si="166"/>
        <v/>
      </c>
      <c r="DQ130" s="95" t="str">
        <f t="shared" si="166"/>
        <v/>
      </c>
      <c r="DR130" s="95" t="str">
        <f t="shared" si="166"/>
        <v/>
      </c>
      <c r="DS130" s="95" t="str">
        <f t="shared" si="166"/>
        <v/>
      </c>
      <c r="DT130" s="95" t="str">
        <f t="shared" si="166"/>
        <v/>
      </c>
      <c r="DU130" s="95" t="str">
        <f t="shared" si="166"/>
        <v/>
      </c>
      <c r="DV130" s="95" t="str">
        <f t="shared" si="166"/>
        <v/>
      </c>
      <c r="DW130" s="95" t="str">
        <f t="shared" si="166"/>
        <v/>
      </c>
      <c r="DX130" s="95" t="str">
        <f t="shared" si="166"/>
        <v/>
      </c>
      <c r="DY130" s="95" t="str">
        <f t="shared" si="166"/>
        <v/>
      </c>
      <c r="DZ130" s="95" t="str">
        <f t="shared" si="166"/>
        <v/>
      </c>
    </row>
    <row r="131" spans="1:130" hidden="1" x14ac:dyDescent="0.25">
      <c r="A131" s="95">
        <f t="shared" ref="A131:B131" si="167">A65</f>
        <v>53</v>
      </c>
      <c r="B131" s="95" t="str">
        <f t="shared" si="167"/>
        <v>PATCHIE/EMMA MURRAY</v>
      </c>
      <c r="C131" s="95"/>
      <c r="D131" s="95">
        <f t="shared" ref="D131:BO131" si="168">IF(D$1="", "", D65-C65)</f>
        <v>13</v>
      </c>
      <c r="E131" s="95">
        <f t="shared" si="168"/>
        <v>18</v>
      </c>
      <c r="F131" s="95">
        <f t="shared" si="168"/>
        <v>19</v>
      </c>
      <c r="G131" s="95">
        <f t="shared" si="168"/>
        <v>17</v>
      </c>
      <c r="H131" s="95" t="str">
        <f t="shared" si="168"/>
        <v/>
      </c>
      <c r="I131" s="95" t="str">
        <f t="shared" si="168"/>
        <v/>
      </c>
      <c r="J131" s="95" t="str">
        <f t="shared" si="168"/>
        <v/>
      </c>
      <c r="K131" s="95" t="str">
        <f t="shared" si="168"/>
        <v/>
      </c>
      <c r="L131" s="95" t="str">
        <f t="shared" si="168"/>
        <v/>
      </c>
      <c r="M131" s="95" t="str">
        <f t="shared" si="168"/>
        <v/>
      </c>
      <c r="N131" s="95" t="str">
        <f t="shared" si="168"/>
        <v/>
      </c>
      <c r="O131" s="95" t="str">
        <f t="shared" si="168"/>
        <v/>
      </c>
      <c r="P131" s="95" t="str">
        <f t="shared" si="168"/>
        <v/>
      </c>
      <c r="Q131" s="95" t="str">
        <f t="shared" si="168"/>
        <v/>
      </c>
      <c r="R131" s="95" t="str">
        <f t="shared" si="168"/>
        <v/>
      </c>
      <c r="S131" s="95" t="str">
        <f t="shared" si="168"/>
        <v/>
      </c>
      <c r="T131" s="95" t="str">
        <f t="shared" si="168"/>
        <v/>
      </c>
      <c r="U131" s="95" t="str">
        <f t="shared" si="168"/>
        <v/>
      </c>
      <c r="V131" s="95" t="str">
        <f t="shared" si="168"/>
        <v/>
      </c>
      <c r="W131" s="95" t="str">
        <f t="shared" si="168"/>
        <v/>
      </c>
      <c r="X131" s="95" t="str">
        <f t="shared" si="168"/>
        <v/>
      </c>
      <c r="Y131" s="95" t="str">
        <f t="shared" si="168"/>
        <v/>
      </c>
      <c r="Z131" s="95" t="str">
        <f t="shared" si="168"/>
        <v/>
      </c>
      <c r="AA131" s="95" t="str">
        <f t="shared" si="168"/>
        <v/>
      </c>
      <c r="AB131" s="95" t="str">
        <f t="shared" si="168"/>
        <v/>
      </c>
      <c r="AC131" s="95" t="str">
        <f t="shared" si="168"/>
        <v/>
      </c>
      <c r="AD131" s="95" t="str">
        <f t="shared" si="168"/>
        <v/>
      </c>
      <c r="AE131" s="95" t="str">
        <f t="shared" si="168"/>
        <v/>
      </c>
      <c r="AF131" s="95" t="str">
        <f t="shared" si="168"/>
        <v/>
      </c>
      <c r="AG131" s="95" t="str">
        <f t="shared" si="168"/>
        <v/>
      </c>
      <c r="AH131" s="95" t="str">
        <f t="shared" si="168"/>
        <v/>
      </c>
      <c r="AI131" s="95" t="str">
        <f t="shared" si="168"/>
        <v/>
      </c>
      <c r="AJ131" s="95" t="str">
        <f t="shared" si="168"/>
        <v/>
      </c>
      <c r="AK131" s="95" t="str">
        <f t="shared" si="168"/>
        <v/>
      </c>
      <c r="AL131" s="95" t="str">
        <f t="shared" si="168"/>
        <v/>
      </c>
      <c r="AM131" s="95" t="str">
        <f t="shared" si="168"/>
        <v/>
      </c>
      <c r="AN131" s="95" t="str">
        <f t="shared" si="168"/>
        <v/>
      </c>
      <c r="AO131" s="95" t="str">
        <f t="shared" si="168"/>
        <v/>
      </c>
      <c r="AP131" s="95" t="str">
        <f t="shared" si="168"/>
        <v/>
      </c>
      <c r="AQ131" s="95" t="str">
        <f t="shared" si="168"/>
        <v/>
      </c>
      <c r="AR131" s="95" t="str">
        <f t="shared" si="168"/>
        <v/>
      </c>
      <c r="AS131" s="95" t="str">
        <f t="shared" si="168"/>
        <v/>
      </c>
      <c r="AT131" s="95" t="str">
        <f t="shared" si="168"/>
        <v/>
      </c>
      <c r="AU131" s="95" t="str">
        <f t="shared" si="168"/>
        <v/>
      </c>
      <c r="AV131" s="95" t="str">
        <f t="shared" si="168"/>
        <v/>
      </c>
      <c r="AW131" s="95" t="str">
        <f t="shared" si="168"/>
        <v/>
      </c>
      <c r="AX131" s="95" t="str">
        <f t="shared" si="168"/>
        <v/>
      </c>
      <c r="AY131" s="95" t="str">
        <f t="shared" si="168"/>
        <v/>
      </c>
      <c r="AZ131" s="95" t="str">
        <f t="shared" si="168"/>
        <v/>
      </c>
      <c r="BA131" s="95" t="str">
        <f t="shared" si="168"/>
        <v/>
      </c>
      <c r="BB131" s="95" t="str">
        <f t="shared" si="168"/>
        <v/>
      </c>
      <c r="BC131" s="95" t="str">
        <f t="shared" si="168"/>
        <v/>
      </c>
      <c r="BD131" s="95" t="str">
        <f t="shared" si="168"/>
        <v/>
      </c>
      <c r="BE131" s="95" t="str">
        <f t="shared" si="168"/>
        <v/>
      </c>
      <c r="BF131" s="95" t="str">
        <f t="shared" si="168"/>
        <v/>
      </c>
      <c r="BG131" s="95" t="str">
        <f t="shared" si="168"/>
        <v/>
      </c>
      <c r="BH131" s="95" t="str">
        <f t="shared" si="168"/>
        <v/>
      </c>
      <c r="BI131" s="95" t="str">
        <f t="shared" si="168"/>
        <v/>
      </c>
      <c r="BJ131" s="95" t="str">
        <f t="shared" si="168"/>
        <v/>
      </c>
      <c r="BK131" s="95" t="str">
        <f t="shared" si="168"/>
        <v/>
      </c>
      <c r="BL131" s="95" t="str">
        <f t="shared" si="168"/>
        <v/>
      </c>
      <c r="BM131" s="95" t="str">
        <f t="shared" si="168"/>
        <v/>
      </c>
      <c r="BN131" s="95" t="str">
        <f t="shared" si="168"/>
        <v/>
      </c>
      <c r="BO131" s="95" t="str">
        <f t="shared" si="168"/>
        <v/>
      </c>
      <c r="BP131" s="95" t="str">
        <f t="shared" ref="BP131:DZ131" si="169">IF(BP$1="", "", BP65-BO65)</f>
        <v/>
      </c>
      <c r="BQ131" s="95" t="str">
        <f t="shared" si="169"/>
        <v/>
      </c>
      <c r="BR131" s="95" t="str">
        <f t="shared" si="169"/>
        <v/>
      </c>
      <c r="BS131" s="95" t="str">
        <f t="shared" si="169"/>
        <v/>
      </c>
      <c r="BT131" s="95" t="str">
        <f t="shared" si="169"/>
        <v/>
      </c>
      <c r="BU131" s="95" t="str">
        <f t="shared" si="169"/>
        <v/>
      </c>
      <c r="BV131" s="95" t="str">
        <f t="shared" si="169"/>
        <v/>
      </c>
      <c r="BW131" s="95" t="str">
        <f t="shared" si="169"/>
        <v/>
      </c>
      <c r="BX131" s="95" t="str">
        <f t="shared" si="169"/>
        <v/>
      </c>
      <c r="BY131" s="95" t="str">
        <f t="shared" si="169"/>
        <v/>
      </c>
      <c r="BZ131" s="95" t="str">
        <f t="shared" si="169"/>
        <v/>
      </c>
      <c r="CA131" s="95" t="str">
        <f t="shared" si="169"/>
        <v/>
      </c>
      <c r="CB131" s="95" t="str">
        <f t="shared" si="169"/>
        <v/>
      </c>
      <c r="CC131" s="95" t="str">
        <f t="shared" si="169"/>
        <v/>
      </c>
      <c r="CD131" s="95" t="str">
        <f t="shared" si="169"/>
        <v/>
      </c>
      <c r="CE131" s="95" t="str">
        <f t="shared" si="169"/>
        <v/>
      </c>
      <c r="CF131" s="95" t="str">
        <f t="shared" si="169"/>
        <v/>
      </c>
      <c r="CG131" s="95" t="str">
        <f t="shared" si="169"/>
        <v/>
      </c>
      <c r="CH131" s="95" t="str">
        <f t="shared" si="169"/>
        <v/>
      </c>
      <c r="CI131" s="95" t="str">
        <f t="shared" si="169"/>
        <v/>
      </c>
      <c r="CJ131" s="95" t="str">
        <f t="shared" si="169"/>
        <v/>
      </c>
      <c r="CK131" s="95" t="str">
        <f t="shared" si="169"/>
        <v/>
      </c>
      <c r="CL131" s="95" t="str">
        <f t="shared" si="169"/>
        <v/>
      </c>
      <c r="CM131" s="95" t="str">
        <f t="shared" si="169"/>
        <v/>
      </c>
      <c r="CN131" s="95" t="str">
        <f t="shared" si="169"/>
        <v/>
      </c>
      <c r="CO131" s="95" t="str">
        <f t="shared" si="169"/>
        <v/>
      </c>
      <c r="CP131" s="95" t="str">
        <f t="shared" si="169"/>
        <v/>
      </c>
      <c r="CQ131" s="95" t="str">
        <f t="shared" si="169"/>
        <v/>
      </c>
      <c r="CR131" s="95" t="str">
        <f t="shared" si="169"/>
        <v/>
      </c>
      <c r="CS131" s="95" t="str">
        <f t="shared" si="169"/>
        <v/>
      </c>
      <c r="CT131" s="95" t="str">
        <f t="shared" si="169"/>
        <v/>
      </c>
      <c r="CU131" s="95" t="str">
        <f t="shared" si="169"/>
        <v/>
      </c>
      <c r="CV131" s="95" t="str">
        <f t="shared" si="169"/>
        <v/>
      </c>
      <c r="CW131" s="95" t="str">
        <f t="shared" si="169"/>
        <v/>
      </c>
      <c r="CX131" s="95" t="str">
        <f t="shared" si="169"/>
        <v/>
      </c>
      <c r="CY131" s="95" t="str">
        <f t="shared" si="169"/>
        <v/>
      </c>
      <c r="CZ131" s="95" t="str">
        <f t="shared" si="169"/>
        <v/>
      </c>
      <c r="DA131" s="95" t="str">
        <f t="shared" si="169"/>
        <v/>
      </c>
      <c r="DB131" s="95" t="str">
        <f t="shared" si="169"/>
        <v/>
      </c>
      <c r="DC131" s="95" t="str">
        <f t="shared" si="169"/>
        <v/>
      </c>
      <c r="DD131" s="95" t="str">
        <f t="shared" si="169"/>
        <v/>
      </c>
      <c r="DE131" s="95" t="str">
        <f t="shared" si="169"/>
        <v/>
      </c>
      <c r="DF131" s="95" t="str">
        <f t="shared" si="169"/>
        <v/>
      </c>
      <c r="DG131" s="95" t="str">
        <f t="shared" si="169"/>
        <v/>
      </c>
      <c r="DH131" s="95" t="str">
        <f t="shared" si="169"/>
        <v/>
      </c>
      <c r="DI131" s="95" t="str">
        <f t="shared" si="169"/>
        <v/>
      </c>
      <c r="DJ131" s="95" t="str">
        <f t="shared" si="169"/>
        <v/>
      </c>
      <c r="DK131" s="95" t="str">
        <f t="shared" si="169"/>
        <v/>
      </c>
      <c r="DL131" s="95" t="str">
        <f t="shared" si="169"/>
        <v/>
      </c>
      <c r="DM131" s="95" t="str">
        <f t="shared" si="169"/>
        <v/>
      </c>
      <c r="DN131" s="95" t="str">
        <f t="shared" si="169"/>
        <v/>
      </c>
      <c r="DO131" s="95" t="str">
        <f t="shared" si="169"/>
        <v/>
      </c>
      <c r="DP131" s="95" t="str">
        <f t="shared" si="169"/>
        <v/>
      </c>
      <c r="DQ131" s="95" t="str">
        <f t="shared" si="169"/>
        <v/>
      </c>
      <c r="DR131" s="95" t="str">
        <f t="shared" si="169"/>
        <v/>
      </c>
      <c r="DS131" s="95" t="str">
        <f t="shared" si="169"/>
        <v/>
      </c>
      <c r="DT131" s="95" t="str">
        <f t="shared" si="169"/>
        <v/>
      </c>
      <c r="DU131" s="95" t="str">
        <f t="shared" si="169"/>
        <v/>
      </c>
      <c r="DV131" s="95" t="str">
        <f t="shared" si="169"/>
        <v/>
      </c>
      <c r="DW131" s="95" t="str">
        <f t="shared" si="169"/>
        <v/>
      </c>
      <c r="DX131" s="95" t="str">
        <f t="shared" si="169"/>
        <v/>
      </c>
      <c r="DY131" s="95" t="str">
        <f t="shared" si="169"/>
        <v/>
      </c>
      <c r="DZ131" s="95" t="str">
        <f t="shared" si="169"/>
        <v/>
      </c>
    </row>
    <row r="132" spans="1:130" hidden="1" x14ac:dyDescent="0.25">
      <c r="A132" s="95">
        <f t="shared" ref="A132:B132" si="170">A66</f>
        <v>54</v>
      </c>
      <c r="B132" s="95" t="str">
        <f t="shared" si="170"/>
        <v>CHONA GUIAM</v>
      </c>
      <c r="C132" s="95"/>
      <c r="D132" s="95">
        <f t="shared" ref="D132:BO132" si="171">IF(D$1="", "", D66-C66)</f>
        <v>17</v>
      </c>
      <c r="E132" s="95">
        <f t="shared" si="171"/>
        <v>5</v>
      </c>
      <c r="F132" s="95">
        <f t="shared" si="171"/>
        <v>10</v>
      </c>
      <c r="G132" s="95">
        <f t="shared" si="171"/>
        <v>6</v>
      </c>
      <c r="H132" s="95" t="str">
        <f t="shared" si="171"/>
        <v/>
      </c>
      <c r="I132" s="95" t="str">
        <f t="shared" si="171"/>
        <v/>
      </c>
      <c r="J132" s="95" t="str">
        <f t="shared" si="171"/>
        <v/>
      </c>
      <c r="K132" s="95" t="str">
        <f t="shared" si="171"/>
        <v/>
      </c>
      <c r="L132" s="95" t="str">
        <f t="shared" si="171"/>
        <v/>
      </c>
      <c r="M132" s="95" t="str">
        <f t="shared" si="171"/>
        <v/>
      </c>
      <c r="N132" s="95" t="str">
        <f t="shared" si="171"/>
        <v/>
      </c>
      <c r="O132" s="95" t="str">
        <f t="shared" si="171"/>
        <v/>
      </c>
      <c r="P132" s="95" t="str">
        <f t="shared" si="171"/>
        <v/>
      </c>
      <c r="Q132" s="95" t="str">
        <f t="shared" si="171"/>
        <v/>
      </c>
      <c r="R132" s="95" t="str">
        <f t="shared" si="171"/>
        <v/>
      </c>
      <c r="S132" s="95" t="str">
        <f t="shared" si="171"/>
        <v/>
      </c>
      <c r="T132" s="95" t="str">
        <f t="shared" si="171"/>
        <v/>
      </c>
      <c r="U132" s="95" t="str">
        <f t="shared" si="171"/>
        <v/>
      </c>
      <c r="V132" s="95" t="str">
        <f t="shared" si="171"/>
        <v/>
      </c>
      <c r="W132" s="95" t="str">
        <f t="shared" si="171"/>
        <v/>
      </c>
      <c r="X132" s="95" t="str">
        <f t="shared" si="171"/>
        <v/>
      </c>
      <c r="Y132" s="95" t="str">
        <f t="shared" si="171"/>
        <v/>
      </c>
      <c r="Z132" s="95" t="str">
        <f t="shared" si="171"/>
        <v/>
      </c>
      <c r="AA132" s="95" t="str">
        <f t="shared" si="171"/>
        <v/>
      </c>
      <c r="AB132" s="95" t="str">
        <f t="shared" si="171"/>
        <v/>
      </c>
      <c r="AC132" s="95" t="str">
        <f t="shared" si="171"/>
        <v/>
      </c>
      <c r="AD132" s="95" t="str">
        <f t="shared" si="171"/>
        <v/>
      </c>
      <c r="AE132" s="95" t="str">
        <f t="shared" si="171"/>
        <v/>
      </c>
      <c r="AF132" s="95" t="str">
        <f t="shared" si="171"/>
        <v/>
      </c>
      <c r="AG132" s="95" t="str">
        <f t="shared" si="171"/>
        <v/>
      </c>
      <c r="AH132" s="95" t="str">
        <f t="shared" si="171"/>
        <v/>
      </c>
      <c r="AI132" s="95" t="str">
        <f t="shared" si="171"/>
        <v/>
      </c>
      <c r="AJ132" s="95" t="str">
        <f t="shared" si="171"/>
        <v/>
      </c>
      <c r="AK132" s="95" t="str">
        <f t="shared" si="171"/>
        <v/>
      </c>
      <c r="AL132" s="95" t="str">
        <f t="shared" si="171"/>
        <v/>
      </c>
      <c r="AM132" s="95" t="str">
        <f t="shared" si="171"/>
        <v/>
      </c>
      <c r="AN132" s="95" t="str">
        <f t="shared" si="171"/>
        <v/>
      </c>
      <c r="AO132" s="95" t="str">
        <f t="shared" si="171"/>
        <v/>
      </c>
      <c r="AP132" s="95" t="str">
        <f t="shared" si="171"/>
        <v/>
      </c>
      <c r="AQ132" s="95" t="str">
        <f t="shared" si="171"/>
        <v/>
      </c>
      <c r="AR132" s="95" t="str">
        <f t="shared" si="171"/>
        <v/>
      </c>
      <c r="AS132" s="95" t="str">
        <f t="shared" si="171"/>
        <v/>
      </c>
      <c r="AT132" s="95" t="str">
        <f t="shared" si="171"/>
        <v/>
      </c>
      <c r="AU132" s="95" t="str">
        <f t="shared" si="171"/>
        <v/>
      </c>
      <c r="AV132" s="95" t="str">
        <f t="shared" si="171"/>
        <v/>
      </c>
      <c r="AW132" s="95" t="str">
        <f t="shared" si="171"/>
        <v/>
      </c>
      <c r="AX132" s="95" t="str">
        <f t="shared" si="171"/>
        <v/>
      </c>
      <c r="AY132" s="95" t="str">
        <f t="shared" si="171"/>
        <v/>
      </c>
      <c r="AZ132" s="95" t="str">
        <f t="shared" si="171"/>
        <v/>
      </c>
      <c r="BA132" s="95" t="str">
        <f t="shared" si="171"/>
        <v/>
      </c>
      <c r="BB132" s="95" t="str">
        <f t="shared" si="171"/>
        <v/>
      </c>
      <c r="BC132" s="95" t="str">
        <f t="shared" si="171"/>
        <v/>
      </c>
      <c r="BD132" s="95" t="str">
        <f t="shared" si="171"/>
        <v/>
      </c>
      <c r="BE132" s="95" t="str">
        <f t="shared" si="171"/>
        <v/>
      </c>
      <c r="BF132" s="95" t="str">
        <f t="shared" si="171"/>
        <v/>
      </c>
      <c r="BG132" s="95" t="str">
        <f t="shared" si="171"/>
        <v/>
      </c>
      <c r="BH132" s="95" t="str">
        <f t="shared" si="171"/>
        <v/>
      </c>
      <c r="BI132" s="95" t="str">
        <f t="shared" si="171"/>
        <v/>
      </c>
      <c r="BJ132" s="95" t="str">
        <f t="shared" si="171"/>
        <v/>
      </c>
      <c r="BK132" s="95" t="str">
        <f t="shared" si="171"/>
        <v/>
      </c>
      <c r="BL132" s="95" t="str">
        <f t="shared" si="171"/>
        <v/>
      </c>
      <c r="BM132" s="95" t="str">
        <f t="shared" si="171"/>
        <v/>
      </c>
      <c r="BN132" s="95" t="str">
        <f t="shared" si="171"/>
        <v/>
      </c>
      <c r="BO132" s="95" t="str">
        <f t="shared" si="171"/>
        <v/>
      </c>
      <c r="BP132" s="95" t="str">
        <f t="shared" ref="BP132:DZ132" si="172">IF(BP$1="", "", BP66-BO66)</f>
        <v/>
      </c>
      <c r="BQ132" s="95" t="str">
        <f t="shared" si="172"/>
        <v/>
      </c>
      <c r="BR132" s="95" t="str">
        <f t="shared" si="172"/>
        <v/>
      </c>
      <c r="BS132" s="95" t="str">
        <f t="shared" si="172"/>
        <v/>
      </c>
      <c r="BT132" s="95" t="str">
        <f t="shared" si="172"/>
        <v/>
      </c>
      <c r="BU132" s="95" t="str">
        <f t="shared" si="172"/>
        <v/>
      </c>
      <c r="BV132" s="95" t="str">
        <f t="shared" si="172"/>
        <v/>
      </c>
      <c r="BW132" s="95" t="str">
        <f t="shared" si="172"/>
        <v/>
      </c>
      <c r="BX132" s="95" t="str">
        <f t="shared" si="172"/>
        <v/>
      </c>
      <c r="BY132" s="95" t="str">
        <f t="shared" si="172"/>
        <v/>
      </c>
      <c r="BZ132" s="95" t="str">
        <f t="shared" si="172"/>
        <v/>
      </c>
      <c r="CA132" s="95" t="str">
        <f t="shared" si="172"/>
        <v/>
      </c>
      <c r="CB132" s="95" t="str">
        <f t="shared" si="172"/>
        <v/>
      </c>
      <c r="CC132" s="95" t="str">
        <f t="shared" si="172"/>
        <v/>
      </c>
      <c r="CD132" s="95" t="str">
        <f t="shared" si="172"/>
        <v/>
      </c>
      <c r="CE132" s="95" t="str">
        <f t="shared" si="172"/>
        <v/>
      </c>
      <c r="CF132" s="95" t="str">
        <f t="shared" si="172"/>
        <v/>
      </c>
      <c r="CG132" s="95" t="str">
        <f t="shared" si="172"/>
        <v/>
      </c>
      <c r="CH132" s="95" t="str">
        <f t="shared" si="172"/>
        <v/>
      </c>
      <c r="CI132" s="95" t="str">
        <f t="shared" si="172"/>
        <v/>
      </c>
      <c r="CJ132" s="95" t="str">
        <f t="shared" si="172"/>
        <v/>
      </c>
      <c r="CK132" s="95" t="str">
        <f t="shared" si="172"/>
        <v/>
      </c>
      <c r="CL132" s="95" t="str">
        <f t="shared" si="172"/>
        <v/>
      </c>
      <c r="CM132" s="95" t="str">
        <f t="shared" si="172"/>
        <v/>
      </c>
      <c r="CN132" s="95" t="str">
        <f t="shared" si="172"/>
        <v/>
      </c>
      <c r="CO132" s="95" t="str">
        <f t="shared" si="172"/>
        <v/>
      </c>
      <c r="CP132" s="95" t="str">
        <f t="shared" si="172"/>
        <v/>
      </c>
      <c r="CQ132" s="95" t="str">
        <f t="shared" si="172"/>
        <v/>
      </c>
      <c r="CR132" s="95" t="str">
        <f t="shared" si="172"/>
        <v/>
      </c>
      <c r="CS132" s="95" t="str">
        <f t="shared" si="172"/>
        <v/>
      </c>
      <c r="CT132" s="95" t="str">
        <f t="shared" si="172"/>
        <v/>
      </c>
      <c r="CU132" s="95" t="str">
        <f t="shared" si="172"/>
        <v/>
      </c>
      <c r="CV132" s="95" t="str">
        <f t="shared" si="172"/>
        <v/>
      </c>
      <c r="CW132" s="95" t="str">
        <f t="shared" si="172"/>
        <v/>
      </c>
      <c r="CX132" s="95" t="str">
        <f t="shared" si="172"/>
        <v/>
      </c>
      <c r="CY132" s="95" t="str">
        <f t="shared" si="172"/>
        <v/>
      </c>
      <c r="CZ132" s="95" t="str">
        <f t="shared" si="172"/>
        <v/>
      </c>
      <c r="DA132" s="95" t="str">
        <f t="shared" si="172"/>
        <v/>
      </c>
      <c r="DB132" s="95" t="str">
        <f t="shared" si="172"/>
        <v/>
      </c>
      <c r="DC132" s="95" t="str">
        <f t="shared" si="172"/>
        <v/>
      </c>
      <c r="DD132" s="95" t="str">
        <f t="shared" si="172"/>
        <v/>
      </c>
      <c r="DE132" s="95" t="str">
        <f t="shared" si="172"/>
        <v/>
      </c>
      <c r="DF132" s="95" t="str">
        <f t="shared" si="172"/>
        <v/>
      </c>
      <c r="DG132" s="95" t="str">
        <f t="shared" si="172"/>
        <v/>
      </c>
      <c r="DH132" s="95" t="str">
        <f t="shared" si="172"/>
        <v/>
      </c>
      <c r="DI132" s="95" t="str">
        <f t="shared" si="172"/>
        <v/>
      </c>
      <c r="DJ132" s="95" t="str">
        <f t="shared" si="172"/>
        <v/>
      </c>
      <c r="DK132" s="95" t="str">
        <f t="shared" si="172"/>
        <v/>
      </c>
      <c r="DL132" s="95" t="str">
        <f t="shared" si="172"/>
        <v/>
      </c>
      <c r="DM132" s="95" t="str">
        <f t="shared" si="172"/>
        <v/>
      </c>
      <c r="DN132" s="95" t="str">
        <f t="shared" si="172"/>
        <v/>
      </c>
      <c r="DO132" s="95" t="str">
        <f t="shared" si="172"/>
        <v/>
      </c>
      <c r="DP132" s="95" t="str">
        <f t="shared" si="172"/>
        <v/>
      </c>
      <c r="DQ132" s="95" t="str">
        <f t="shared" si="172"/>
        <v/>
      </c>
      <c r="DR132" s="95" t="str">
        <f t="shared" si="172"/>
        <v/>
      </c>
      <c r="DS132" s="95" t="str">
        <f t="shared" si="172"/>
        <v/>
      </c>
      <c r="DT132" s="95" t="str">
        <f t="shared" si="172"/>
        <v/>
      </c>
      <c r="DU132" s="95" t="str">
        <f t="shared" si="172"/>
        <v/>
      </c>
      <c r="DV132" s="95" t="str">
        <f t="shared" si="172"/>
        <v/>
      </c>
      <c r="DW132" s="95" t="str">
        <f t="shared" si="172"/>
        <v/>
      </c>
      <c r="DX132" s="95" t="str">
        <f t="shared" si="172"/>
        <v/>
      </c>
      <c r="DY132" s="95" t="str">
        <f t="shared" si="172"/>
        <v/>
      </c>
      <c r="DZ132" s="95" t="str">
        <f t="shared" si="172"/>
        <v/>
      </c>
    </row>
    <row r="133" spans="1:130" hidden="1" x14ac:dyDescent="0.25">
      <c r="A133" s="95">
        <f t="shared" ref="A133:B133" si="173">A67</f>
        <v>55</v>
      </c>
      <c r="B133" s="95" t="str">
        <f t="shared" si="173"/>
        <v>ABDALA</v>
      </c>
      <c r="C133" s="95"/>
      <c r="D133" s="95">
        <f t="shared" ref="D133:BO133" si="174">IF(D$1="", "", D67-C67)</f>
        <v>0</v>
      </c>
      <c r="E133" s="95">
        <f t="shared" si="174"/>
        <v>13</v>
      </c>
      <c r="F133" s="95">
        <f t="shared" si="174"/>
        <v>10</v>
      </c>
      <c r="G133" s="95">
        <f t="shared" si="174"/>
        <v>14</v>
      </c>
      <c r="H133" s="95" t="str">
        <f t="shared" si="174"/>
        <v/>
      </c>
      <c r="I133" s="95" t="str">
        <f t="shared" si="174"/>
        <v/>
      </c>
      <c r="J133" s="95" t="str">
        <f t="shared" si="174"/>
        <v/>
      </c>
      <c r="K133" s="95" t="str">
        <f t="shared" si="174"/>
        <v/>
      </c>
      <c r="L133" s="95" t="str">
        <f t="shared" si="174"/>
        <v/>
      </c>
      <c r="M133" s="95" t="str">
        <f t="shared" si="174"/>
        <v/>
      </c>
      <c r="N133" s="95" t="str">
        <f t="shared" si="174"/>
        <v/>
      </c>
      <c r="O133" s="95" t="str">
        <f t="shared" si="174"/>
        <v/>
      </c>
      <c r="P133" s="95" t="str">
        <f t="shared" si="174"/>
        <v/>
      </c>
      <c r="Q133" s="95" t="str">
        <f t="shared" si="174"/>
        <v/>
      </c>
      <c r="R133" s="95" t="str">
        <f t="shared" si="174"/>
        <v/>
      </c>
      <c r="S133" s="95" t="str">
        <f t="shared" si="174"/>
        <v/>
      </c>
      <c r="T133" s="95" t="str">
        <f t="shared" si="174"/>
        <v/>
      </c>
      <c r="U133" s="95" t="str">
        <f t="shared" si="174"/>
        <v/>
      </c>
      <c r="V133" s="95" t="str">
        <f t="shared" si="174"/>
        <v/>
      </c>
      <c r="W133" s="95" t="str">
        <f t="shared" si="174"/>
        <v/>
      </c>
      <c r="X133" s="95" t="str">
        <f t="shared" si="174"/>
        <v/>
      </c>
      <c r="Y133" s="95" t="str">
        <f t="shared" si="174"/>
        <v/>
      </c>
      <c r="Z133" s="95" t="str">
        <f t="shared" si="174"/>
        <v/>
      </c>
      <c r="AA133" s="95" t="str">
        <f t="shared" si="174"/>
        <v/>
      </c>
      <c r="AB133" s="95" t="str">
        <f t="shared" si="174"/>
        <v/>
      </c>
      <c r="AC133" s="95" t="str">
        <f t="shared" si="174"/>
        <v/>
      </c>
      <c r="AD133" s="95" t="str">
        <f t="shared" si="174"/>
        <v/>
      </c>
      <c r="AE133" s="95" t="str">
        <f t="shared" si="174"/>
        <v/>
      </c>
      <c r="AF133" s="95" t="str">
        <f t="shared" si="174"/>
        <v/>
      </c>
      <c r="AG133" s="95" t="str">
        <f t="shared" si="174"/>
        <v/>
      </c>
      <c r="AH133" s="95" t="str">
        <f t="shared" si="174"/>
        <v/>
      </c>
      <c r="AI133" s="95" t="str">
        <f t="shared" si="174"/>
        <v/>
      </c>
      <c r="AJ133" s="95" t="str">
        <f t="shared" si="174"/>
        <v/>
      </c>
      <c r="AK133" s="95" t="str">
        <f t="shared" si="174"/>
        <v/>
      </c>
      <c r="AL133" s="95" t="str">
        <f t="shared" si="174"/>
        <v/>
      </c>
      <c r="AM133" s="95" t="str">
        <f t="shared" si="174"/>
        <v/>
      </c>
      <c r="AN133" s="95" t="str">
        <f t="shared" si="174"/>
        <v/>
      </c>
      <c r="AO133" s="95" t="str">
        <f t="shared" si="174"/>
        <v/>
      </c>
      <c r="AP133" s="95" t="str">
        <f t="shared" si="174"/>
        <v/>
      </c>
      <c r="AQ133" s="95" t="str">
        <f t="shared" si="174"/>
        <v/>
      </c>
      <c r="AR133" s="95" t="str">
        <f t="shared" si="174"/>
        <v/>
      </c>
      <c r="AS133" s="95" t="str">
        <f t="shared" si="174"/>
        <v/>
      </c>
      <c r="AT133" s="95" t="str">
        <f t="shared" si="174"/>
        <v/>
      </c>
      <c r="AU133" s="95" t="str">
        <f t="shared" si="174"/>
        <v/>
      </c>
      <c r="AV133" s="95" t="str">
        <f t="shared" si="174"/>
        <v/>
      </c>
      <c r="AW133" s="95" t="str">
        <f t="shared" si="174"/>
        <v/>
      </c>
      <c r="AX133" s="95" t="str">
        <f t="shared" si="174"/>
        <v/>
      </c>
      <c r="AY133" s="95" t="str">
        <f t="shared" si="174"/>
        <v/>
      </c>
      <c r="AZ133" s="95" t="str">
        <f t="shared" si="174"/>
        <v/>
      </c>
      <c r="BA133" s="95" t="str">
        <f t="shared" si="174"/>
        <v/>
      </c>
      <c r="BB133" s="95" t="str">
        <f t="shared" si="174"/>
        <v/>
      </c>
      <c r="BC133" s="95" t="str">
        <f t="shared" si="174"/>
        <v/>
      </c>
      <c r="BD133" s="95" t="str">
        <f t="shared" si="174"/>
        <v/>
      </c>
      <c r="BE133" s="95" t="str">
        <f t="shared" si="174"/>
        <v/>
      </c>
      <c r="BF133" s="95" t="str">
        <f t="shared" si="174"/>
        <v/>
      </c>
      <c r="BG133" s="95" t="str">
        <f t="shared" si="174"/>
        <v/>
      </c>
      <c r="BH133" s="95" t="str">
        <f t="shared" si="174"/>
        <v/>
      </c>
      <c r="BI133" s="95" t="str">
        <f t="shared" si="174"/>
        <v/>
      </c>
      <c r="BJ133" s="95" t="str">
        <f t="shared" si="174"/>
        <v/>
      </c>
      <c r="BK133" s="95" t="str">
        <f t="shared" si="174"/>
        <v/>
      </c>
      <c r="BL133" s="95" t="str">
        <f t="shared" si="174"/>
        <v/>
      </c>
      <c r="BM133" s="95" t="str">
        <f t="shared" si="174"/>
        <v/>
      </c>
      <c r="BN133" s="95" t="str">
        <f t="shared" si="174"/>
        <v/>
      </c>
      <c r="BO133" s="95" t="str">
        <f t="shared" si="174"/>
        <v/>
      </c>
      <c r="BP133" s="95" t="str">
        <f t="shared" ref="BP133:DZ133" si="175">IF(BP$1="", "", BP67-BO67)</f>
        <v/>
      </c>
      <c r="BQ133" s="95" t="str">
        <f t="shared" si="175"/>
        <v/>
      </c>
      <c r="BR133" s="95" t="str">
        <f t="shared" si="175"/>
        <v/>
      </c>
      <c r="BS133" s="95" t="str">
        <f t="shared" si="175"/>
        <v/>
      </c>
      <c r="BT133" s="95" t="str">
        <f t="shared" si="175"/>
        <v/>
      </c>
      <c r="BU133" s="95" t="str">
        <f t="shared" si="175"/>
        <v/>
      </c>
      <c r="BV133" s="95" t="str">
        <f t="shared" si="175"/>
        <v/>
      </c>
      <c r="BW133" s="95" t="str">
        <f t="shared" si="175"/>
        <v/>
      </c>
      <c r="BX133" s="95" t="str">
        <f t="shared" si="175"/>
        <v/>
      </c>
      <c r="BY133" s="95" t="str">
        <f t="shared" si="175"/>
        <v/>
      </c>
      <c r="BZ133" s="95" t="str">
        <f t="shared" si="175"/>
        <v/>
      </c>
      <c r="CA133" s="95" t="str">
        <f t="shared" si="175"/>
        <v/>
      </c>
      <c r="CB133" s="95" t="str">
        <f t="shared" si="175"/>
        <v/>
      </c>
      <c r="CC133" s="95" t="str">
        <f t="shared" si="175"/>
        <v/>
      </c>
      <c r="CD133" s="95" t="str">
        <f t="shared" si="175"/>
        <v/>
      </c>
      <c r="CE133" s="95" t="str">
        <f t="shared" si="175"/>
        <v/>
      </c>
      <c r="CF133" s="95" t="str">
        <f t="shared" si="175"/>
        <v/>
      </c>
      <c r="CG133" s="95" t="str">
        <f t="shared" si="175"/>
        <v/>
      </c>
      <c r="CH133" s="95" t="str">
        <f t="shared" si="175"/>
        <v/>
      </c>
      <c r="CI133" s="95" t="str">
        <f t="shared" si="175"/>
        <v/>
      </c>
      <c r="CJ133" s="95" t="str">
        <f t="shared" si="175"/>
        <v/>
      </c>
      <c r="CK133" s="95" t="str">
        <f t="shared" si="175"/>
        <v/>
      </c>
      <c r="CL133" s="95" t="str">
        <f t="shared" si="175"/>
        <v/>
      </c>
      <c r="CM133" s="95" t="str">
        <f t="shared" si="175"/>
        <v/>
      </c>
      <c r="CN133" s="95" t="str">
        <f t="shared" si="175"/>
        <v/>
      </c>
      <c r="CO133" s="95" t="str">
        <f t="shared" si="175"/>
        <v/>
      </c>
      <c r="CP133" s="95" t="str">
        <f t="shared" si="175"/>
        <v/>
      </c>
      <c r="CQ133" s="95" t="str">
        <f t="shared" si="175"/>
        <v/>
      </c>
      <c r="CR133" s="95" t="str">
        <f t="shared" si="175"/>
        <v/>
      </c>
      <c r="CS133" s="95" t="str">
        <f t="shared" si="175"/>
        <v/>
      </c>
      <c r="CT133" s="95" t="str">
        <f t="shared" si="175"/>
        <v/>
      </c>
      <c r="CU133" s="95" t="str">
        <f t="shared" si="175"/>
        <v/>
      </c>
      <c r="CV133" s="95" t="str">
        <f t="shared" si="175"/>
        <v/>
      </c>
      <c r="CW133" s="95" t="str">
        <f t="shared" si="175"/>
        <v/>
      </c>
      <c r="CX133" s="95" t="str">
        <f t="shared" si="175"/>
        <v/>
      </c>
      <c r="CY133" s="95" t="str">
        <f t="shared" si="175"/>
        <v/>
      </c>
      <c r="CZ133" s="95" t="str">
        <f t="shared" si="175"/>
        <v/>
      </c>
      <c r="DA133" s="95" t="str">
        <f t="shared" si="175"/>
        <v/>
      </c>
      <c r="DB133" s="95" t="str">
        <f t="shared" si="175"/>
        <v/>
      </c>
      <c r="DC133" s="95" t="str">
        <f t="shared" si="175"/>
        <v/>
      </c>
      <c r="DD133" s="95" t="str">
        <f t="shared" si="175"/>
        <v/>
      </c>
      <c r="DE133" s="95" t="str">
        <f t="shared" si="175"/>
        <v/>
      </c>
      <c r="DF133" s="95" t="str">
        <f t="shared" si="175"/>
        <v/>
      </c>
      <c r="DG133" s="95" t="str">
        <f t="shared" si="175"/>
        <v/>
      </c>
      <c r="DH133" s="95" t="str">
        <f t="shared" si="175"/>
        <v/>
      </c>
      <c r="DI133" s="95" t="str">
        <f t="shared" si="175"/>
        <v/>
      </c>
      <c r="DJ133" s="95" t="str">
        <f t="shared" si="175"/>
        <v/>
      </c>
      <c r="DK133" s="95" t="str">
        <f t="shared" si="175"/>
        <v/>
      </c>
      <c r="DL133" s="95" t="str">
        <f t="shared" si="175"/>
        <v/>
      </c>
      <c r="DM133" s="95" t="str">
        <f t="shared" si="175"/>
        <v/>
      </c>
      <c r="DN133" s="95" t="str">
        <f t="shared" si="175"/>
        <v/>
      </c>
      <c r="DO133" s="95" t="str">
        <f t="shared" si="175"/>
        <v/>
      </c>
      <c r="DP133" s="95" t="str">
        <f t="shared" si="175"/>
        <v/>
      </c>
      <c r="DQ133" s="95" t="str">
        <f t="shared" si="175"/>
        <v/>
      </c>
      <c r="DR133" s="95" t="str">
        <f t="shared" si="175"/>
        <v/>
      </c>
      <c r="DS133" s="95" t="str">
        <f t="shared" si="175"/>
        <v/>
      </c>
      <c r="DT133" s="95" t="str">
        <f t="shared" si="175"/>
        <v/>
      </c>
      <c r="DU133" s="95" t="str">
        <f t="shared" si="175"/>
        <v/>
      </c>
      <c r="DV133" s="95" t="str">
        <f t="shared" si="175"/>
        <v/>
      </c>
      <c r="DW133" s="95" t="str">
        <f t="shared" si="175"/>
        <v/>
      </c>
      <c r="DX133" s="95" t="str">
        <f t="shared" si="175"/>
        <v/>
      </c>
      <c r="DY133" s="95" t="str">
        <f t="shared" si="175"/>
        <v/>
      </c>
      <c r="DZ133" s="95" t="str">
        <f t="shared" si="175"/>
        <v/>
      </c>
    </row>
    <row r="134" spans="1:130" hidden="1" x14ac:dyDescent="0.25">
      <c r="A134" s="95">
        <f t="shared" ref="A134:B134" si="176">A68</f>
        <v>56</v>
      </c>
      <c r="B134" s="95" t="str">
        <f t="shared" si="176"/>
        <v>AGNES CLAUDIO</v>
      </c>
      <c r="C134" s="95"/>
      <c r="D134" s="95">
        <f t="shared" ref="D134:BO134" si="177">IF(D$1="", "", D68-C68)</f>
        <v>105</v>
      </c>
      <c r="E134" s="95">
        <f t="shared" si="177"/>
        <v>14</v>
      </c>
      <c r="F134" s="95">
        <f t="shared" si="177"/>
        <v>6</v>
      </c>
      <c r="G134" s="95">
        <f t="shared" si="177"/>
        <v>18</v>
      </c>
      <c r="H134" s="95" t="str">
        <f t="shared" si="177"/>
        <v/>
      </c>
      <c r="I134" s="95" t="str">
        <f t="shared" si="177"/>
        <v/>
      </c>
      <c r="J134" s="95" t="str">
        <f t="shared" si="177"/>
        <v/>
      </c>
      <c r="K134" s="95" t="str">
        <f t="shared" si="177"/>
        <v/>
      </c>
      <c r="L134" s="95" t="str">
        <f t="shared" si="177"/>
        <v/>
      </c>
      <c r="M134" s="95" t="str">
        <f t="shared" si="177"/>
        <v/>
      </c>
      <c r="N134" s="95" t="str">
        <f t="shared" si="177"/>
        <v/>
      </c>
      <c r="O134" s="95" t="str">
        <f t="shared" si="177"/>
        <v/>
      </c>
      <c r="P134" s="95" t="str">
        <f t="shared" si="177"/>
        <v/>
      </c>
      <c r="Q134" s="95" t="str">
        <f t="shared" si="177"/>
        <v/>
      </c>
      <c r="R134" s="95" t="str">
        <f t="shared" si="177"/>
        <v/>
      </c>
      <c r="S134" s="95" t="str">
        <f t="shared" si="177"/>
        <v/>
      </c>
      <c r="T134" s="95" t="str">
        <f t="shared" si="177"/>
        <v/>
      </c>
      <c r="U134" s="95" t="str">
        <f t="shared" si="177"/>
        <v/>
      </c>
      <c r="V134" s="95" t="str">
        <f t="shared" si="177"/>
        <v/>
      </c>
      <c r="W134" s="95" t="str">
        <f t="shared" si="177"/>
        <v/>
      </c>
      <c r="X134" s="95" t="str">
        <f t="shared" si="177"/>
        <v/>
      </c>
      <c r="Y134" s="95" t="str">
        <f t="shared" si="177"/>
        <v/>
      </c>
      <c r="Z134" s="95" t="str">
        <f t="shared" si="177"/>
        <v/>
      </c>
      <c r="AA134" s="95" t="str">
        <f t="shared" si="177"/>
        <v/>
      </c>
      <c r="AB134" s="95" t="str">
        <f t="shared" si="177"/>
        <v/>
      </c>
      <c r="AC134" s="95" t="str">
        <f t="shared" si="177"/>
        <v/>
      </c>
      <c r="AD134" s="95" t="str">
        <f t="shared" si="177"/>
        <v/>
      </c>
      <c r="AE134" s="95" t="str">
        <f t="shared" si="177"/>
        <v/>
      </c>
      <c r="AF134" s="95" t="str">
        <f t="shared" si="177"/>
        <v/>
      </c>
      <c r="AG134" s="95" t="str">
        <f t="shared" si="177"/>
        <v/>
      </c>
      <c r="AH134" s="95" t="str">
        <f t="shared" si="177"/>
        <v/>
      </c>
      <c r="AI134" s="95" t="str">
        <f t="shared" si="177"/>
        <v/>
      </c>
      <c r="AJ134" s="95" t="str">
        <f t="shared" si="177"/>
        <v/>
      </c>
      <c r="AK134" s="95" t="str">
        <f t="shared" si="177"/>
        <v/>
      </c>
      <c r="AL134" s="95" t="str">
        <f t="shared" si="177"/>
        <v/>
      </c>
      <c r="AM134" s="95" t="str">
        <f t="shared" si="177"/>
        <v/>
      </c>
      <c r="AN134" s="95" t="str">
        <f t="shared" si="177"/>
        <v/>
      </c>
      <c r="AO134" s="95" t="str">
        <f t="shared" si="177"/>
        <v/>
      </c>
      <c r="AP134" s="95" t="str">
        <f t="shared" si="177"/>
        <v/>
      </c>
      <c r="AQ134" s="95" t="str">
        <f t="shared" si="177"/>
        <v/>
      </c>
      <c r="AR134" s="95" t="str">
        <f t="shared" si="177"/>
        <v/>
      </c>
      <c r="AS134" s="95" t="str">
        <f t="shared" si="177"/>
        <v/>
      </c>
      <c r="AT134" s="95" t="str">
        <f t="shared" si="177"/>
        <v/>
      </c>
      <c r="AU134" s="95" t="str">
        <f t="shared" si="177"/>
        <v/>
      </c>
      <c r="AV134" s="95" t="str">
        <f t="shared" si="177"/>
        <v/>
      </c>
      <c r="AW134" s="95" t="str">
        <f t="shared" si="177"/>
        <v/>
      </c>
      <c r="AX134" s="95" t="str">
        <f t="shared" si="177"/>
        <v/>
      </c>
      <c r="AY134" s="95" t="str">
        <f t="shared" si="177"/>
        <v/>
      </c>
      <c r="AZ134" s="95" t="str">
        <f t="shared" si="177"/>
        <v/>
      </c>
      <c r="BA134" s="95" t="str">
        <f t="shared" si="177"/>
        <v/>
      </c>
      <c r="BB134" s="95" t="str">
        <f t="shared" si="177"/>
        <v/>
      </c>
      <c r="BC134" s="95" t="str">
        <f t="shared" si="177"/>
        <v/>
      </c>
      <c r="BD134" s="95" t="str">
        <f t="shared" si="177"/>
        <v/>
      </c>
      <c r="BE134" s="95" t="str">
        <f t="shared" si="177"/>
        <v/>
      </c>
      <c r="BF134" s="95" t="str">
        <f t="shared" si="177"/>
        <v/>
      </c>
      <c r="BG134" s="95" t="str">
        <f t="shared" si="177"/>
        <v/>
      </c>
      <c r="BH134" s="95" t="str">
        <f t="shared" si="177"/>
        <v/>
      </c>
      <c r="BI134" s="95" t="str">
        <f t="shared" si="177"/>
        <v/>
      </c>
      <c r="BJ134" s="95" t="str">
        <f t="shared" si="177"/>
        <v/>
      </c>
      <c r="BK134" s="95" t="str">
        <f t="shared" si="177"/>
        <v/>
      </c>
      <c r="BL134" s="95" t="str">
        <f t="shared" si="177"/>
        <v/>
      </c>
      <c r="BM134" s="95" t="str">
        <f t="shared" si="177"/>
        <v/>
      </c>
      <c r="BN134" s="95" t="str">
        <f t="shared" si="177"/>
        <v/>
      </c>
      <c r="BO134" s="95" t="str">
        <f t="shared" si="177"/>
        <v/>
      </c>
      <c r="BP134" s="95" t="str">
        <f t="shared" ref="BP134:DZ134" si="178">IF(BP$1="", "", BP68-BO68)</f>
        <v/>
      </c>
      <c r="BQ134" s="95" t="str">
        <f t="shared" si="178"/>
        <v/>
      </c>
      <c r="BR134" s="95" t="str">
        <f t="shared" si="178"/>
        <v/>
      </c>
      <c r="BS134" s="95" t="str">
        <f t="shared" si="178"/>
        <v/>
      </c>
      <c r="BT134" s="95" t="str">
        <f t="shared" si="178"/>
        <v/>
      </c>
      <c r="BU134" s="95" t="str">
        <f t="shared" si="178"/>
        <v/>
      </c>
      <c r="BV134" s="95" t="str">
        <f t="shared" si="178"/>
        <v/>
      </c>
      <c r="BW134" s="95" t="str">
        <f t="shared" si="178"/>
        <v/>
      </c>
      <c r="BX134" s="95" t="str">
        <f t="shared" si="178"/>
        <v/>
      </c>
      <c r="BY134" s="95" t="str">
        <f t="shared" si="178"/>
        <v/>
      </c>
      <c r="BZ134" s="95" t="str">
        <f t="shared" si="178"/>
        <v/>
      </c>
      <c r="CA134" s="95" t="str">
        <f t="shared" si="178"/>
        <v/>
      </c>
      <c r="CB134" s="95" t="str">
        <f t="shared" si="178"/>
        <v/>
      </c>
      <c r="CC134" s="95" t="str">
        <f t="shared" si="178"/>
        <v/>
      </c>
      <c r="CD134" s="95" t="str">
        <f t="shared" si="178"/>
        <v/>
      </c>
      <c r="CE134" s="95" t="str">
        <f t="shared" si="178"/>
        <v/>
      </c>
      <c r="CF134" s="95" t="str">
        <f t="shared" si="178"/>
        <v/>
      </c>
      <c r="CG134" s="95" t="str">
        <f t="shared" si="178"/>
        <v/>
      </c>
      <c r="CH134" s="95" t="str">
        <f t="shared" si="178"/>
        <v/>
      </c>
      <c r="CI134" s="95" t="str">
        <f t="shared" si="178"/>
        <v/>
      </c>
      <c r="CJ134" s="95" t="str">
        <f t="shared" si="178"/>
        <v/>
      </c>
      <c r="CK134" s="95" t="str">
        <f t="shared" si="178"/>
        <v/>
      </c>
      <c r="CL134" s="95" t="str">
        <f t="shared" si="178"/>
        <v/>
      </c>
      <c r="CM134" s="95" t="str">
        <f t="shared" si="178"/>
        <v/>
      </c>
      <c r="CN134" s="95" t="str">
        <f t="shared" si="178"/>
        <v/>
      </c>
      <c r="CO134" s="95" t="str">
        <f t="shared" si="178"/>
        <v/>
      </c>
      <c r="CP134" s="95" t="str">
        <f t="shared" si="178"/>
        <v/>
      </c>
      <c r="CQ134" s="95" t="str">
        <f t="shared" si="178"/>
        <v/>
      </c>
      <c r="CR134" s="95" t="str">
        <f t="shared" si="178"/>
        <v/>
      </c>
      <c r="CS134" s="95" t="str">
        <f t="shared" si="178"/>
        <v/>
      </c>
      <c r="CT134" s="95" t="str">
        <f t="shared" si="178"/>
        <v/>
      </c>
      <c r="CU134" s="95" t="str">
        <f t="shared" si="178"/>
        <v/>
      </c>
      <c r="CV134" s="95" t="str">
        <f t="shared" si="178"/>
        <v/>
      </c>
      <c r="CW134" s="95" t="str">
        <f t="shared" si="178"/>
        <v/>
      </c>
      <c r="CX134" s="95" t="str">
        <f t="shared" si="178"/>
        <v/>
      </c>
      <c r="CY134" s="95" t="str">
        <f t="shared" si="178"/>
        <v/>
      </c>
      <c r="CZ134" s="95" t="str">
        <f t="shared" si="178"/>
        <v/>
      </c>
      <c r="DA134" s="95" t="str">
        <f t="shared" si="178"/>
        <v/>
      </c>
      <c r="DB134" s="95" t="str">
        <f t="shared" si="178"/>
        <v/>
      </c>
      <c r="DC134" s="95" t="str">
        <f t="shared" si="178"/>
        <v/>
      </c>
      <c r="DD134" s="95" t="str">
        <f t="shared" si="178"/>
        <v/>
      </c>
      <c r="DE134" s="95" t="str">
        <f t="shared" si="178"/>
        <v/>
      </c>
      <c r="DF134" s="95" t="str">
        <f t="shared" si="178"/>
        <v/>
      </c>
      <c r="DG134" s="95" t="str">
        <f t="shared" si="178"/>
        <v/>
      </c>
      <c r="DH134" s="95" t="str">
        <f t="shared" si="178"/>
        <v/>
      </c>
      <c r="DI134" s="95" t="str">
        <f t="shared" si="178"/>
        <v/>
      </c>
      <c r="DJ134" s="95" t="str">
        <f t="shared" si="178"/>
        <v/>
      </c>
      <c r="DK134" s="95" t="str">
        <f t="shared" si="178"/>
        <v/>
      </c>
      <c r="DL134" s="95" t="str">
        <f t="shared" si="178"/>
        <v/>
      </c>
      <c r="DM134" s="95" t="str">
        <f t="shared" si="178"/>
        <v/>
      </c>
      <c r="DN134" s="95" t="str">
        <f t="shared" si="178"/>
        <v/>
      </c>
      <c r="DO134" s="95" t="str">
        <f t="shared" si="178"/>
        <v/>
      </c>
      <c r="DP134" s="95" t="str">
        <f t="shared" si="178"/>
        <v/>
      </c>
      <c r="DQ134" s="95" t="str">
        <f t="shared" si="178"/>
        <v/>
      </c>
      <c r="DR134" s="95" t="str">
        <f t="shared" si="178"/>
        <v/>
      </c>
      <c r="DS134" s="95" t="str">
        <f t="shared" si="178"/>
        <v/>
      </c>
      <c r="DT134" s="95" t="str">
        <f t="shared" si="178"/>
        <v/>
      </c>
      <c r="DU134" s="95" t="str">
        <f t="shared" si="178"/>
        <v/>
      </c>
      <c r="DV134" s="95" t="str">
        <f t="shared" si="178"/>
        <v/>
      </c>
      <c r="DW134" s="95" t="str">
        <f t="shared" si="178"/>
        <v/>
      </c>
      <c r="DX134" s="95" t="str">
        <f t="shared" si="178"/>
        <v/>
      </c>
      <c r="DY134" s="95" t="str">
        <f t="shared" si="178"/>
        <v/>
      </c>
      <c r="DZ134" s="95" t="str">
        <f t="shared" si="178"/>
        <v/>
      </c>
    </row>
    <row r="135" spans="1:130" hidden="1" x14ac:dyDescent="0.25">
      <c r="A135" s="95">
        <f t="shared" ref="A135:B135" si="179">A69</f>
        <v>57</v>
      </c>
      <c r="B135" s="95" t="str">
        <f t="shared" si="179"/>
        <v>MARIPOL ABDALA</v>
      </c>
      <c r="C135" s="95"/>
      <c r="D135" s="95">
        <f t="shared" ref="D135:BO135" si="180">IF(D$1="", "", D69-C69)</f>
        <v>60</v>
      </c>
      <c r="E135" s="95">
        <f t="shared" si="180"/>
        <v>11</v>
      </c>
      <c r="F135" s="95">
        <f t="shared" si="180"/>
        <v>9</v>
      </c>
      <c r="G135" s="95">
        <f t="shared" si="180"/>
        <v>19</v>
      </c>
      <c r="H135" s="95" t="str">
        <f t="shared" si="180"/>
        <v/>
      </c>
      <c r="I135" s="95" t="str">
        <f t="shared" si="180"/>
        <v/>
      </c>
      <c r="J135" s="95" t="str">
        <f t="shared" si="180"/>
        <v/>
      </c>
      <c r="K135" s="95" t="str">
        <f t="shared" si="180"/>
        <v/>
      </c>
      <c r="L135" s="95" t="str">
        <f t="shared" si="180"/>
        <v/>
      </c>
      <c r="M135" s="95" t="str">
        <f t="shared" si="180"/>
        <v/>
      </c>
      <c r="N135" s="95" t="str">
        <f t="shared" si="180"/>
        <v/>
      </c>
      <c r="O135" s="95" t="str">
        <f t="shared" si="180"/>
        <v/>
      </c>
      <c r="P135" s="95" t="str">
        <f t="shared" si="180"/>
        <v/>
      </c>
      <c r="Q135" s="95" t="str">
        <f t="shared" si="180"/>
        <v/>
      </c>
      <c r="R135" s="95" t="str">
        <f t="shared" si="180"/>
        <v/>
      </c>
      <c r="S135" s="95" t="str">
        <f t="shared" si="180"/>
        <v/>
      </c>
      <c r="T135" s="95" t="str">
        <f t="shared" si="180"/>
        <v/>
      </c>
      <c r="U135" s="95" t="str">
        <f t="shared" si="180"/>
        <v/>
      </c>
      <c r="V135" s="95" t="str">
        <f t="shared" si="180"/>
        <v/>
      </c>
      <c r="W135" s="95" t="str">
        <f t="shared" si="180"/>
        <v/>
      </c>
      <c r="X135" s="95" t="str">
        <f t="shared" si="180"/>
        <v/>
      </c>
      <c r="Y135" s="95" t="str">
        <f t="shared" si="180"/>
        <v/>
      </c>
      <c r="Z135" s="95" t="str">
        <f t="shared" si="180"/>
        <v/>
      </c>
      <c r="AA135" s="95" t="str">
        <f t="shared" si="180"/>
        <v/>
      </c>
      <c r="AB135" s="95" t="str">
        <f t="shared" si="180"/>
        <v/>
      </c>
      <c r="AC135" s="95" t="str">
        <f t="shared" si="180"/>
        <v/>
      </c>
      <c r="AD135" s="95" t="str">
        <f t="shared" si="180"/>
        <v/>
      </c>
      <c r="AE135" s="95" t="str">
        <f t="shared" si="180"/>
        <v/>
      </c>
      <c r="AF135" s="95" t="str">
        <f t="shared" si="180"/>
        <v/>
      </c>
      <c r="AG135" s="95" t="str">
        <f t="shared" si="180"/>
        <v/>
      </c>
      <c r="AH135" s="95" t="str">
        <f t="shared" si="180"/>
        <v/>
      </c>
      <c r="AI135" s="95" t="str">
        <f t="shared" si="180"/>
        <v/>
      </c>
      <c r="AJ135" s="95" t="str">
        <f t="shared" si="180"/>
        <v/>
      </c>
      <c r="AK135" s="95" t="str">
        <f t="shared" si="180"/>
        <v/>
      </c>
      <c r="AL135" s="95" t="str">
        <f t="shared" si="180"/>
        <v/>
      </c>
      <c r="AM135" s="95" t="str">
        <f t="shared" si="180"/>
        <v/>
      </c>
      <c r="AN135" s="95" t="str">
        <f t="shared" si="180"/>
        <v/>
      </c>
      <c r="AO135" s="95" t="str">
        <f t="shared" si="180"/>
        <v/>
      </c>
      <c r="AP135" s="95" t="str">
        <f t="shared" si="180"/>
        <v/>
      </c>
      <c r="AQ135" s="95" t="str">
        <f t="shared" si="180"/>
        <v/>
      </c>
      <c r="AR135" s="95" t="str">
        <f t="shared" si="180"/>
        <v/>
      </c>
      <c r="AS135" s="95" t="str">
        <f t="shared" si="180"/>
        <v/>
      </c>
      <c r="AT135" s="95" t="str">
        <f t="shared" si="180"/>
        <v/>
      </c>
      <c r="AU135" s="95" t="str">
        <f t="shared" si="180"/>
        <v/>
      </c>
      <c r="AV135" s="95" t="str">
        <f t="shared" si="180"/>
        <v/>
      </c>
      <c r="AW135" s="95" t="str">
        <f t="shared" si="180"/>
        <v/>
      </c>
      <c r="AX135" s="95" t="str">
        <f t="shared" si="180"/>
        <v/>
      </c>
      <c r="AY135" s="95" t="str">
        <f t="shared" si="180"/>
        <v/>
      </c>
      <c r="AZ135" s="95" t="str">
        <f t="shared" si="180"/>
        <v/>
      </c>
      <c r="BA135" s="95" t="str">
        <f t="shared" si="180"/>
        <v/>
      </c>
      <c r="BB135" s="95" t="str">
        <f t="shared" si="180"/>
        <v/>
      </c>
      <c r="BC135" s="95" t="str">
        <f t="shared" si="180"/>
        <v/>
      </c>
      <c r="BD135" s="95" t="str">
        <f t="shared" si="180"/>
        <v/>
      </c>
      <c r="BE135" s="95" t="str">
        <f t="shared" si="180"/>
        <v/>
      </c>
      <c r="BF135" s="95" t="str">
        <f t="shared" si="180"/>
        <v/>
      </c>
      <c r="BG135" s="95" t="str">
        <f t="shared" si="180"/>
        <v/>
      </c>
      <c r="BH135" s="95" t="str">
        <f t="shared" si="180"/>
        <v/>
      </c>
      <c r="BI135" s="95" t="str">
        <f t="shared" si="180"/>
        <v/>
      </c>
      <c r="BJ135" s="95" t="str">
        <f t="shared" si="180"/>
        <v/>
      </c>
      <c r="BK135" s="95" t="str">
        <f t="shared" si="180"/>
        <v/>
      </c>
      <c r="BL135" s="95" t="str">
        <f t="shared" si="180"/>
        <v/>
      </c>
      <c r="BM135" s="95" t="str">
        <f t="shared" si="180"/>
        <v/>
      </c>
      <c r="BN135" s="95" t="str">
        <f t="shared" si="180"/>
        <v/>
      </c>
      <c r="BO135" s="95" t="str">
        <f t="shared" si="180"/>
        <v/>
      </c>
      <c r="BP135" s="95" t="str">
        <f t="shared" ref="BP135:DZ135" si="181">IF(BP$1="", "", BP69-BO69)</f>
        <v/>
      </c>
      <c r="BQ135" s="95" t="str">
        <f t="shared" si="181"/>
        <v/>
      </c>
      <c r="BR135" s="95" t="str">
        <f t="shared" si="181"/>
        <v/>
      </c>
      <c r="BS135" s="95" t="str">
        <f t="shared" si="181"/>
        <v/>
      </c>
      <c r="BT135" s="95" t="str">
        <f t="shared" si="181"/>
        <v/>
      </c>
      <c r="BU135" s="95" t="str">
        <f t="shared" si="181"/>
        <v/>
      </c>
      <c r="BV135" s="95" t="str">
        <f t="shared" si="181"/>
        <v/>
      </c>
      <c r="BW135" s="95" t="str">
        <f t="shared" si="181"/>
        <v/>
      </c>
      <c r="BX135" s="95" t="str">
        <f t="shared" si="181"/>
        <v/>
      </c>
      <c r="BY135" s="95" t="str">
        <f t="shared" si="181"/>
        <v/>
      </c>
      <c r="BZ135" s="95" t="str">
        <f t="shared" si="181"/>
        <v/>
      </c>
      <c r="CA135" s="95" t="str">
        <f t="shared" si="181"/>
        <v/>
      </c>
      <c r="CB135" s="95" t="str">
        <f t="shared" si="181"/>
        <v/>
      </c>
      <c r="CC135" s="95" t="str">
        <f t="shared" si="181"/>
        <v/>
      </c>
      <c r="CD135" s="95" t="str">
        <f t="shared" si="181"/>
        <v/>
      </c>
      <c r="CE135" s="95" t="str">
        <f t="shared" si="181"/>
        <v/>
      </c>
      <c r="CF135" s="95" t="str">
        <f t="shared" si="181"/>
        <v/>
      </c>
      <c r="CG135" s="95" t="str">
        <f t="shared" si="181"/>
        <v/>
      </c>
      <c r="CH135" s="95" t="str">
        <f t="shared" si="181"/>
        <v/>
      </c>
      <c r="CI135" s="95" t="str">
        <f t="shared" si="181"/>
        <v/>
      </c>
      <c r="CJ135" s="95" t="str">
        <f t="shared" si="181"/>
        <v/>
      </c>
      <c r="CK135" s="95" t="str">
        <f t="shared" si="181"/>
        <v/>
      </c>
      <c r="CL135" s="95" t="str">
        <f t="shared" si="181"/>
        <v/>
      </c>
      <c r="CM135" s="95" t="str">
        <f t="shared" si="181"/>
        <v/>
      </c>
      <c r="CN135" s="95" t="str">
        <f t="shared" si="181"/>
        <v/>
      </c>
      <c r="CO135" s="95" t="str">
        <f t="shared" si="181"/>
        <v/>
      </c>
      <c r="CP135" s="95" t="str">
        <f t="shared" si="181"/>
        <v/>
      </c>
      <c r="CQ135" s="95" t="str">
        <f t="shared" si="181"/>
        <v/>
      </c>
      <c r="CR135" s="95" t="str">
        <f t="shared" si="181"/>
        <v/>
      </c>
      <c r="CS135" s="95" t="str">
        <f t="shared" si="181"/>
        <v/>
      </c>
      <c r="CT135" s="95" t="str">
        <f t="shared" si="181"/>
        <v/>
      </c>
      <c r="CU135" s="95" t="str">
        <f t="shared" si="181"/>
        <v/>
      </c>
      <c r="CV135" s="95" t="str">
        <f t="shared" si="181"/>
        <v/>
      </c>
      <c r="CW135" s="95" t="str">
        <f t="shared" si="181"/>
        <v/>
      </c>
      <c r="CX135" s="95" t="str">
        <f t="shared" si="181"/>
        <v/>
      </c>
      <c r="CY135" s="95" t="str">
        <f t="shared" si="181"/>
        <v/>
      </c>
      <c r="CZ135" s="95" t="str">
        <f t="shared" si="181"/>
        <v/>
      </c>
      <c r="DA135" s="95" t="str">
        <f t="shared" si="181"/>
        <v/>
      </c>
      <c r="DB135" s="95" t="str">
        <f t="shared" si="181"/>
        <v/>
      </c>
      <c r="DC135" s="95" t="str">
        <f t="shared" si="181"/>
        <v/>
      </c>
      <c r="DD135" s="95" t="str">
        <f t="shared" si="181"/>
        <v/>
      </c>
      <c r="DE135" s="95" t="str">
        <f t="shared" si="181"/>
        <v/>
      </c>
      <c r="DF135" s="95" t="str">
        <f t="shared" si="181"/>
        <v/>
      </c>
      <c r="DG135" s="95" t="str">
        <f t="shared" si="181"/>
        <v/>
      </c>
      <c r="DH135" s="95" t="str">
        <f t="shared" si="181"/>
        <v/>
      </c>
      <c r="DI135" s="95" t="str">
        <f t="shared" si="181"/>
        <v/>
      </c>
      <c r="DJ135" s="95" t="str">
        <f t="shared" si="181"/>
        <v/>
      </c>
      <c r="DK135" s="95" t="str">
        <f t="shared" si="181"/>
        <v/>
      </c>
      <c r="DL135" s="95" t="str">
        <f t="shared" si="181"/>
        <v/>
      </c>
      <c r="DM135" s="95" t="str">
        <f t="shared" si="181"/>
        <v/>
      </c>
      <c r="DN135" s="95" t="str">
        <f t="shared" si="181"/>
        <v/>
      </c>
      <c r="DO135" s="95" t="str">
        <f t="shared" si="181"/>
        <v/>
      </c>
      <c r="DP135" s="95" t="str">
        <f t="shared" si="181"/>
        <v/>
      </c>
      <c r="DQ135" s="95" t="str">
        <f t="shared" si="181"/>
        <v/>
      </c>
      <c r="DR135" s="95" t="str">
        <f t="shared" si="181"/>
        <v/>
      </c>
      <c r="DS135" s="95" t="str">
        <f t="shared" si="181"/>
        <v/>
      </c>
      <c r="DT135" s="95" t="str">
        <f t="shared" si="181"/>
        <v/>
      </c>
      <c r="DU135" s="95" t="str">
        <f t="shared" si="181"/>
        <v/>
      </c>
      <c r="DV135" s="95" t="str">
        <f t="shared" si="181"/>
        <v/>
      </c>
      <c r="DW135" s="95" t="str">
        <f t="shared" si="181"/>
        <v/>
      </c>
      <c r="DX135" s="95" t="str">
        <f t="shared" si="181"/>
        <v/>
      </c>
      <c r="DY135" s="95" t="str">
        <f t="shared" si="181"/>
        <v/>
      </c>
      <c r="DZ135" s="95" t="str">
        <f t="shared" si="181"/>
        <v/>
      </c>
    </row>
    <row r="136" spans="1:130" hidden="1" x14ac:dyDescent="0.25">
      <c r="A136" s="95">
        <f t="shared" ref="A136:B136" si="182">A70</f>
        <v>58</v>
      </c>
      <c r="B136" s="95" t="str">
        <f t="shared" si="182"/>
        <v>PEPE DE VERA</v>
      </c>
      <c r="C136" s="95"/>
      <c r="D136" s="95">
        <f t="shared" ref="D136:BO136" si="183">IF(D$1="", "", D70-C70)</f>
        <v>31</v>
      </c>
      <c r="E136" s="95">
        <f t="shared" si="183"/>
        <v>15</v>
      </c>
      <c r="F136" s="95">
        <f t="shared" si="183"/>
        <v>17</v>
      </c>
      <c r="G136" s="95">
        <f t="shared" si="183"/>
        <v>11</v>
      </c>
      <c r="H136" s="95" t="str">
        <f t="shared" si="183"/>
        <v/>
      </c>
      <c r="I136" s="95" t="str">
        <f t="shared" si="183"/>
        <v/>
      </c>
      <c r="J136" s="95" t="str">
        <f t="shared" si="183"/>
        <v/>
      </c>
      <c r="K136" s="95" t="str">
        <f t="shared" si="183"/>
        <v/>
      </c>
      <c r="L136" s="95" t="str">
        <f t="shared" si="183"/>
        <v/>
      </c>
      <c r="M136" s="95" t="str">
        <f t="shared" si="183"/>
        <v/>
      </c>
      <c r="N136" s="95" t="str">
        <f t="shared" si="183"/>
        <v/>
      </c>
      <c r="O136" s="95" t="str">
        <f t="shared" si="183"/>
        <v/>
      </c>
      <c r="P136" s="95" t="str">
        <f t="shared" si="183"/>
        <v/>
      </c>
      <c r="Q136" s="95" t="str">
        <f t="shared" si="183"/>
        <v/>
      </c>
      <c r="R136" s="95" t="str">
        <f t="shared" si="183"/>
        <v/>
      </c>
      <c r="S136" s="95" t="str">
        <f t="shared" si="183"/>
        <v/>
      </c>
      <c r="T136" s="95" t="str">
        <f t="shared" si="183"/>
        <v/>
      </c>
      <c r="U136" s="95" t="str">
        <f t="shared" si="183"/>
        <v/>
      </c>
      <c r="V136" s="95" t="str">
        <f t="shared" si="183"/>
        <v/>
      </c>
      <c r="W136" s="95" t="str">
        <f t="shared" si="183"/>
        <v/>
      </c>
      <c r="X136" s="95" t="str">
        <f t="shared" si="183"/>
        <v/>
      </c>
      <c r="Y136" s="95" t="str">
        <f t="shared" si="183"/>
        <v/>
      </c>
      <c r="Z136" s="95" t="str">
        <f t="shared" si="183"/>
        <v/>
      </c>
      <c r="AA136" s="95" t="str">
        <f t="shared" si="183"/>
        <v/>
      </c>
      <c r="AB136" s="95" t="str">
        <f t="shared" si="183"/>
        <v/>
      </c>
      <c r="AC136" s="95" t="str">
        <f t="shared" si="183"/>
        <v/>
      </c>
      <c r="AD136" s="95" t="str">
        <f t="shared" si="183"/>
        <v/>
      </c>
      <c r="AE136" s="95" t="str">
        <f t="shared" si="183"/>
        <v/>
      </c>
      <c r="AF136" s="95" t="str">
        <f t="shared" si="183"/>
        <v/>
      </c>
      <c r="AG136" s="95" t="str">
        <f t="shared" si="183"/>
        <v/>
      </c>
      <c r="AH136" s="95" t="str">
        <f t="shared" si="183"/>
        <v/>
      </c>
      <c r="AI136" s="95" t="str">
        <f t="shared" si="183"/>
        <v/>
      </c>
      <c r="AJ136" s="95" t="str">
        <f t="shared" si="183"/>
        <v/>
      </c>
      <c r="AK136" s="95" t="str">
        <f t="shared" si="183"/>
        <v/>
      </c>
      <c r="AL136" s="95" t="str">
        <f t="shared" si="183"/>
        <v/>
      </c>
      <c r="AM136" s="95" t="str">
        <f t="shared" si="183"/>
        <v/>
      </c>
      <c r="AN136" s="95" t="str">
        <f t="shared" si="183"/>
        <v/>
      </c>
      <c r="AO136" s="95" t="str">
        <f t="shared" si="183"/>
        <v/>
      </c>
      <c r="AP136" s="95" t="str">
        <f t="shared" si="183"/>
        <v/>
      </c>
      <c r="AQ136" s="95" t="str">
        <f t="shared" si="183"/>
        <v/>
      </c>
      <c r="AR136" s="95" t="str">
        <f t="shared" si="183"/>
        <v/>
      </c>
      <c r="AS136" s="95" t="str">
        <f t="shared" si="183"/>
        <v/>
      </c>
      <c r="AT136" s="95" t="str">
        <f t="shared" si="183"/>
        <v/>
      </c>
      <c r="AU136" s="95" t="str">
        <f t="shared" si="183"/>
        <v/>
      </c>
      <c r="AV136" s="95" t="str">
        <f t="shared" si="183"/>
        <v/>
      </c>
      <c r="AW136" s="95" t="str">
        <f t="shared" si="183"/>
        <v/>
      </c>
      <c r="AX136" s="95" t="str">
        <f t="shared" si="183"/>
        <v/>
      </c>
      <c r="AY136" s="95" t="str">
        <f t="shared" si="183"/>
        <v/>
      </c>
      <c r="AZ136" s="95" t="str">
        <f t="shared" si="183"/>
        <v/>
      </c>
      <c r="BA136" s="95" t="str">
        <f t="shared" si="183"/>
        <v/>
      </c>
      <c r="BB136" s="95" t="str">
        <f t="shared" si="183"/>
        <v/>
      </c>
      <c r="BC136" s="95" t="str">
        <f t="shared" si="183"/>
        <v/>
      </c>
      <c r="BD136" s="95" t="str">
        <f t="shared" si="183"/>
        <v/>
      </c>
      <c r="BE136" s="95" t="str">
        <f t="shared" si="183"/>
        <v/>
      </c>
      <c r="BF136" s="95" t="str">
        <f t="shared" si="183"/>
        <v/>
      </c>
      <c r="BG136" s="95" t="str">
        <f t="shared" si="183"/>
        <v/>
      </c>
      <c r="BH136" s="95" t="str">
        <f t="shared" si="183"/>
        <v/>
      </c>
      <c r="BI136" s="95" t="str">
        <f t="shared" si="183"/>
        <v/>
      </c>
      <c r="BJ136" s="95" t="str">
        <f t="shared" si="183"/>
        <v/>
      </c>
      <c r="BK136" s="95" t="str">
        <f t="shared" si="183"/>
        <v/>
      </c>
      <c r="BL136" s="95" t="str">
        <f t="shared" si="183"/>
        <v/>
      </c>
      <c r="BM136" s="95" t="str">
        <f t="shared" si="183"/>
        <v/>
      </c>
      <c r="BN136" s="95" t="str">
        <f t="shared" si="183"/>
        <v/>
      </c>
      <c r="BO136" s="95" t="str">
        <f t="shared" si="183"/>
        <v/>
      </c>
      <c r="BP136" s="95" t="str">
        <f t="shared" ref="BP136:DZ136" si="184">IF(BP$1="", "", BP70-BO70)</f>
        <v/>
      </c>
      <c r="BQ136" s="95" t="str">
        <f t="shared" si="184"/>
        <v/>
      </c>
      <c r="BR136" s="95" t="str">
        <f t="shared" si="184"/>
        <v/>
      </c>
      <c r="BS136" s="95" t="str">
        <f t="shared" si="184"/>
        <v/>
      </c>
      <c r="BT136" s="95" t="str">
        <f t="shared" si="184"/>
        <v/>
      </c>
      <c r="BU136" s="95" t="str">
        <f t="shared" si="184"/>
        <v/>
      </c>
      <c r="BV136" s="95" t="str">
        <f t="shared" si="184"/>
        <v/>
      </c>
      <c r="BW136" s="95" t="str">
        <f t="shared" si="184"/>
        <v/>
      </c>
      <c r="BX136" s="95" t="str">
        <f t="shared" si="184"/>
        <v/>
      </c>
      <c r="BY136" s="95" t="str">
        <f t="shared" si="184"/>
        <v/>
      </c>
      <c r="BZ136" s="95" t="str">
        <f t="shared" si="184"/>
        <v/>
      </c>
      <c r="CA136" s="95" t="str">
        <f t="shared" si="184"/>
        <v/>
      </c>
      <c r="CB136" s="95" t="str">
        <f t="shared" si="184"/>
        <v/>
      </c>
      <c r="CC136" s="95" t="str">
        <f t="shared" si="184"/>
        <v/>
      </c>
      <c r="CD136" s="95" t="str">
        <f t="shared" si="184"/>
        <v/>
      </c>
      <c r="CE136" s="95" t="str">
        <f t="shared" si="184"/>
        <v/>
      </c>
      <c r="CF136" s="95" t="str">
        <f t="shared" si="184"/>
        <v/>
      </c>
      <c r="CG136" s="95" t="str">
        <f t="shared" si="184"/>
        <v/>
      </c>
      <c r="CH136" s="95" t="str">
        <f t="shared" si="184"/>
        <v/>
      </c>
      <c r="CI136" s="95" t="str">
        <f t="shared" si="184"/>
        <v/>
      </c>
      <c r="CJ136" s="95" t="str">
        <f t="shared" si="184"/>
        <v/>
      </c>
      <c r="CK136" s="95" t="str">
        <f t="shared" si="184"/>
        <v/>
      </c>
      <c r="CL136" s="95" t="str">
        <f t="shared" si="184"/>
        <v/>
      </c>
      <c r="CM136" s="95" t="str">
        <f t="shared" si="184"/>
        <v/>
      </c>
      <c r="CN136" s="95" t="str">
        <f t="shared" si="184"/>
        <v/>
      </c>
      <c r="CO136" s="95" t="str">
        <f t="shared" si="184"/>
        <v/>
      </c>
      <c r="CP136" s="95" t="str">
        <f t="shared" si="184"/>
        <v/>
      </c>
      <c r="CQ136" s="95" t="str">
        <f t="shared" si="184"/>
        <v/>
      </c>
      <c r="CR136" s="95" t="str">
        <f t="shared" si="184"/>
        <v/>
      </c>
      <c r="CS136" s="95" t="str">
        <f t="shared" si="184"/>
        <v/>
      </c>
      <c r="CT136" s="95" t="str">
        <f t="shared" si="184"/>
        <v/>
      </c>
      <c r="CU136" s="95" t="str">
        <f t="shared" si="184"/>
        <v/>
      </c>
      <c r="CV136" s="95" t="str">
        <f t="shared" si="184"/>
        <v/>
      </c>
      <c r="CW136" s="95" t="str">
        <f t="shared" si="184"/>
        <v/>
      </c>
      <c r="CX136" s="95" t="str">
        <f t="shared" si="184"/>
        <v/>
      </c>
      <c r="CY136" s="95" t="str">
        <f t="shared" si="184"/>
        <v/>
      </c>
      <c r="CZ136" s="95" t="str">
        <f t="shared" si="184"/>
        <v/>
      </c>
      <c r="DA136" s="95" t="str">
        <f t="shared" si="184"/>
        <v/>
      </c>
      <c r="DB136" s="95" t="str">
        <f t="shared" si="184"/>
        <v/>
      </c>
      <c r="DC136" s="95" t="str">
        <f t="shared" si="184"/>
        <v/>
      </c>
      <c r="DD136" s="95" t="str">
        <f t="shared" si="184"/>
        <v/>
      </c>
      <c r="DE136" s="95" t="str">
        <f t="shared" si="184"/>
        <v/>
      </c>
      <c r="DF136" s="95" t="str">
        <f t="shared" si="184"/>
        <v/>
      </c>
      <c r="DG136" s="95" t="str">
        <f t="shared" si="184"/>
        <v/>
      </c>
      <c r="DH136" s="95" t="str">
        <f t="shared" si="184"/>
        <v/>
      </c>
      <c r="DI136" s="95" t="str">
        <f t="shared" si="184"/>
        <v/>
      </c>
      <c r="DJ136" s="95" t="str">
        <f t="shared" si="184"/>
        <v/>
      </c>
      <c r="DK136" s="95" t="str">
        <f t="shared" si="184"/>
        <v/>
      </c>
      <c r="DL136" s="95" t="str">
        <f t="shared" si="184"/>
        <v/>
      </c>
      <c r="DM136" s="95" t="str">
        <f t="shared" si="184"/>
        <v/>
      </c>
      <c r="DN136" s="95" t="str">
        <f t="shared" si="184"/>
        <v/>
      </c>
      <c r="DO136" s="95" t="str">
        <f t="shared" si="184"/>
        <v/>
      </c>
      <c r="DP136" s="95" t="str">
        <f t="shared" si="184"/>
        <v/>
      </c>
      <c r="DQ136" s="95" t="str">
        <f t="shared" si="184"/>
        <v/>
      </c>
      <c r="DR136" s="95" t="str">
        <f t="shared" si="184"/>
        <v/>
      </c>
      <c r="DS136" s="95" t="str">
        <f t="shared" si="184"/>
        <v/>
      </c>
      <c r="DT136" s="95" t="str">
        <f t="shared" si="184"/>
        <v/>
      </c>
      <c r="DU136" s="95" t="str">
        <f t="shared" si="184"/>
        <v/>
      </c>
      <c r="DV136" s="95" t="str">
        <f t="shared" si="184"/>
        <v/>
      </c>
      <c r="DW136" s="95" t="str">
        <f t="shared" si="184"/>
        <v/>
      </c>
      <c r="DX136" s="95" t="str">
        <f t="shared" si="184"/>
        <v/>
      </c>
      <c r="DY136" s="95" t="str">
        <f t="shared" si="184"/>
        <v/>
      </c>
      <c r="DZ136" s="95" t="str">
        <f t="shared" si="184"/>
        <v/>
      </c>
    </row>
    <row r="137" spans="1:130" hidden="1" x14ac:dyDescent="0.25">
      <c r="A137" s="95">
        <f t="shared" ref="A137:B137" si="185">A71</f>
        <v>59</v>
      </c>
      <c r="B137" s="95" t="str">
        <f t="shared" si="185"/>
        <v>MARIAN LLENA</v>
      </c>
      <c r="C137" s="95"/>
      <c r="D137" s="95">
        <f t="shared" ref="D137:BO137" si="186">IF(D$1="", "", D71-C71)</f>
        <v>23</v>
      </c>
      <c r="E137" s="95">
        <f t="shared" si="186"/>
        <v>5</v>
      </c>
      <c r="F137" s="95">
        <f t="shared" si="186"/>
        <v>8</v>
      </c>
      <c r="G137" s="95">
        <f t="shared" si="186"/>
        <v>14</v>
      </c>
      <c r="H137" s="95" t="str">
        <f t="shared" si="186"/>
        <v/>
      </c>
      <c r="I137" s="95" t="str">
        <f t="shared" si="186"/>
        <v/>
      </c>
      <c r="J137" s="95" t="str">
        <f t="shared" si="186"/>
        <v/>
      </c>
      <c r="K137" s="95" t="str">
        <f t="shared" si="186"/>
        <v/>
      </c>
      <c r="L137" s="95" t="str">
        <f t="shared" si="186"/>
        <v/>
      </c>
      <c r="M137" s="95" t="str">
        <f t="shared" si="186"/>
        <v/>
      </c>
      <c r="N137" s="95" t="str">
        <f t="shared" si="186"/>
        <v/>
      </c>
      <c r="O137" s="95" t="str">
        <f t="shared" si="186"/>
        <v/>
      </c>
      <c r="P137" s="95" t="str">
        <f t="shared" si="186"/>
        <v/>
      </c>
      <c r="Q137" s="95" t="str">
        <f t="shared" si="186"/>
        <v/>
      </c>
      <c r="R137" s="95" t="str">
        <f t="shared" si="186"/>
        <v/>
      </c>
      <c r="S137" s="95" t="str">
        <f t="shared" si="186"/>
        <v/>
      </c>
      <c r="T137" s="95" t="str">
        <f t="shared" si="186"/>
        <v/>
      </c>
      <c r="U137" s="95" t="str">
        <f t="shared" si="186"/>
        <v/>
      </c>
      <c r="V137" s="95" t="str">
        <f t="shared" si="186"/>
        <v/>
      </c>
      <c r="W137" s="95" t="str">
        <f t="shared" si="186"/>
        <v/>
      </c>
      <c r="X137" s="95" t="str">
        <f t="shared" si="186"/>
        <v/>
      </c>
      <c r="Y137" s="95" t="str">
        <f t="shared" si="186"/>
        <v/>
      </c>
      <c r="Z137" s="95" t="str">
        <f t="shared" si="186"/>
        <v/>
      </c>
      <c r="AA137" s="95" t="str">
        <f t="shared" si="186"/>
        <v/>
      </c>
      <c r="AB137" s="95" t="str">
        <f t="shared" si="186"/>
        <v/>
      </c>
      <c r="AC137" s="95" t="str">
        <f t="shared" si="186"/>
        <v/>
      </c>
      <c r="AD137" s="95" t="str">
        <f t="shared" si="186"/>
        <v/>
      </c>
      <c r="AE137" s="95" t="str">
        <f t="shared" si="186"/>
        <v/>
      </c>
      <c r="AF137" s="95" t="str">
        <f t="shared" si="186"/>
        <v/>
      </c>
      <c r="AG137" s="95" t="str">
        <f t="shared" si="186"/>
        <v/>
      </c>
      <c r="AH137" s="95" t="str">
        <f t="shared" si="186"/>
        <v/>
      </c>
      <c r="AI137" s="95" t="str">
        <f t="shared" si="186"/>
        <v/>
      </c>
      <c r="AJ137" s="95" t="str">
        <f t="shared" si="186"/>
        <v/>
      </c>
      <c r="AK137" s="95" t="str">
        <f t="shared" si="186"/>
        <v/>
      </c>
      <c r="AL137" s="95" t="str">
        <f t="shared" si="186"/>
        <v/>
      </c>
      <c r="AM137" s="95" t="str">
        <f t="shared" si="186"/>
        <v/>
      </c>
      <c r="AN137" s="95" t="str">
        <f t="shared" si="186"/>
        <v/>
      </c>
      <c r="AO137" s="95" t="str">
        <f t="shared" si="186"/>
        <v/>
      </c>
      <c r="AP137" s="95" t="str">
        <f t="shared" si="186"/>
        <v/>
      </c>
      <c r="AQ137" s="95" t="str">
        <f t="shared" si="186"/>
        <v/>
      </c>
      <c r="AR137" s="95" t="str">
        <f t="shared" si="186"/>
        <v/>
      </c>
      <c r="AS137" s="95" t="str">
        <f t="shared" si="186"/>
        <v/>
      </c>
      <c r="AT137" s="95" t="str">
        <f t="shared" si="186"/>
        <v/>
      </c>
      <c r="AU137" s="95" t="str">
        <f t="shared" si="186"/>
        <v/>
      </c>
      <c r="AV137" s="95" t="str">
        <f t="shared" si="186"/>
        <v/>
      </c>
      <c r="AW137" s="95" t="str">
        <f t="shared" si="186"/>
        <v/>
      </c>
      <c r="AX137" s="95" t="str">
        <f t="shared" si="186"/>
        <v/>
      </c>
      <c r="AY137" s="95" t="str">
        <f t="shared" si="186"/>
        <v/>
      </c>
      <c r="AZ137" s="95" t="str">
        <f t="shared" si="186"/>
        <v/>
      </c>
      <c r="BA137" s="95" t="str">
        <f t="shared" si="186"/>
        <v/>
      </c>
      <c r="BB137" s="95" t="str">
        <f t="shared" si="186"/>
        <v/>
      </c>
      <c r="BC137" s="95" t="str">
        <f t="shared" si="186"/>
        <v/>
      </c>
      <c r="BD137" s="95" t="str">
        <f t="shared" si="186"/>
        <v/>
      </c>
      <c r="BE137" s="95" t="str">
        <f t="shared" si="186"/>
        <v/>
      </c>
      <c r="BF137" s="95" t="str">
        <f t="shared" si="186"/>
        <v/>
      </c>
      <c r="BG137" s="95" t="str">
        <f t="shared" si="186"/>
        <v/>
      </c>
      <c r="BH137" s="95" t="str">
        <f t="shared" si="186"/>
        <v/>
      </c>
      <c r="BI137" s="95" t="str">
        <f t="shared" si="186"/>
        <v/>
      </c>
      <c r="BJ137" s="95" t="str">
        <f t="shared" si="186"/>
        <v/>
      </c>
      <c r="BK137" s="95" t="str">
        <f t="shared" si="186"/>
        <v/>
      </c>
      <c r="BL137" s="95" t="str">
        <f t="shared" si="186"/>
        <v/>
      </c>
      <c r="BM137" s="95" t="str">
        <f t="shared" si="186"/>
        <v/>
      </c>
      <c r="BN137" s="95" t="str">
        <f t="shared" si="186"/>
        <v/>
      </c>
      <c r="BO137" s="95" t="str">
        <f t="shared" si="186"/>
        <v/>
      </c>
      <c r="BP137" s="95" t="str">
        <f t="shared" ref="BP137:DZ137" si="187">IF(BP$1="", "", BP71-BO71)</f>
        <v/>
      </c>
      <c r="BQ137" s="95" t="str">
        <f t="shared" si="187"/>
        <v/>
      </c>
      <c r="BR137" s="95" t="str">
        <f t="shared" si="187"/>
        <v/>
      </c>
      <c r="BS137" s="95" t="str">
        <f t="shared" si="187"/>
        <v/>
      </c>
      <c r="BT137" s="95" t="str">
        <f t="shared" si="187"/>
        <v/>
      </c>
      <c r="BU137" s="95" t="str">
        <f t="shared" si="187"/>
        <v/>
      </c>
      <c r="BV137" s="95" t="str">
        <f t="shared" si="187"/>
        <v/>
      </c>
      <c r="BW137" s="95" t="str">
        <f t="shared" si="187"/>
        <v/>
      </c>
      <c r="BX137" s="95" t="str">
        <f t="shared" si="187"/>
        <v/>
      </c>
      <c r="BY137" s="95" t="str">
        <f t="shared" si="187"/>
        <v/>
      </c>
      <c r="BZ137" s="95" t="str">
        <f t="shared" si="187"/>
        <v/>
      </c>
      <c r="CA137" s="95" t="str">
        <f t="shared" si="187"/>
        <v/>
      </c>
      <c r="CB137" s="95" t="str">
        <f t="shared" si="187"/>
        <v/>
      </c>
      <c r="CC137" s="95" t="str">
        <f t="shared" si="187"/>
        <v/>
      </c>
      <c r="CD137" s="95" t="str">
        <f t="shared" si="187"/>
        <v/>
      </c>
      <c r="CE137" s="95" t="str">
        <f t="shared" si="187"/>
        <v/>
      </c>
      <c r="CF137" s="95" t="str">
        <f t="shared" si="187"/>
        <v/>
      </c>
      <c r="CG137" s="95" t="str">
        <f t="shared" si="187"/>
        <v/>
      </c>
      <c r="CH137" s="95" t="str">
        <f t="shared" si="187"/>
        <v/>
      </c>
      <c r="CI137" s="95" t="str">
        <f t="shared" si="187"/>
        <v/>
      </c>
      <c r="CJ137" s="95" t="str">
        <f t="shared" si="187"/>
        <v/>
      </c>
      <c r="CK137" s="95" t="str">
        <f t="shared" si="187"/>
        <v/>
      </c>
      <c r="CL137" s="95" t="str">
        <f t="shared" si="187"/>
        <v/>
      </c>
      <c r="CM137" s="95" t="str">
        <f t="shared" si="187"/>
        <v/>
      </c>
      <c r="CN137" s="95" t="str">
        <f t="shared" si="187"/>
        <v/>
      </c>
      <c r="CO137" s="95" t="str">
        <f t="shared" si="187"/>
        <v/>
      </c>
      <c r="CP137" s="95" t="str">
        <f t="shared" si="187"/>
        <v/>
      </c>
      <c r="CQ137" s="95" t="str">
        <f t="shared" si="187"/>
        <v/>
      </c>
      <c r="CR137" s="95" t="str">
        <f t="shared" si="187"/>
        <v/>
      </c>
      <c r="CS137" s="95" t="str">
        <f t="shared" si="187"/>
        <v/>
      </c>
      <c r="CT137" s="95" t="str">
        <f t="shared" si="187"/>
        <v/>
      </c>
      <c r="CU137" s="95" t="str">
        <f t="shared" si="187"/>
        <v/>
      </c>
      <c r="CV137" s="95" t="str">
        <f t="shared" si="187"/>
        <v/>
      </c>
      <c r="CW137" s="95" t="str">
        <f t="shared" si="187"/>
        <v/>
      </c>
      <c r="CX137" s="95" t="str">
        <f t="shared" si="187"/>
        <v/>
      </c>
      <c r="CY137" s="95" t="str">
        <f t="shared" si="187"/>
        <v/>
      </c>
      <c r="CZ137" s="95" t="str">
        <f t="shared" si="187"/>
        <v/>
      </c>
      <c r="DA137" s="95" t="str">
        <f t="shared" si="187"/>
        <v/>
      </c>
      <c r="DB137" s="95" t="str">
        <f t="shared" si="187"/>
        <v/>
      </c>
      <c r="DC137" s="95" t="str">
        <f t="shared" si="187"/>
        <v/>
      </c>
      <c r="DD137" s="95" t="str">
        <f t="shared" si="187"/>
        <v/>
      </c>
      <c r="DE137" s="95" t="str">
        <f t="shared" si="187"/>
        <v/>
      </c>
      <c r="DF137" s="95" t="str">
        <f t="shared" si="187"/>
        <v/>
      </c>
      <c r="DG137" s="95" t="str">
        <f t="shared" si="187"/>
        <v/>
      </c>
      <c r="DH137" s="95" t="str">
        <f t="shared" si="187"/>
        <v/>
      </c>
      <c r="DI137" s="95" t="str">
        <f t="shared" si="187"/>
        <v/>
      </c>
      <c r="DJ137" s="95" t="str">
        <f t="shared" si="187"/>
        <v/>
      </c>
      <c r="DK137" s="95" t="str">
        <f t="shared" si="187"/>
        <v/>
      </c>
      <c r="DL137" s="95" t="str">
        <f t="shared" si="187"/>
        <v/>
      </c>
      <c r="DM137" s="95" t="str">
        <f t="shared" si="187"/>
        <v/>
      </c>
      <c r="DN137" s="95" t="str">
        <f t="shared" si="187"/>
        <v/>
      </c>
      <c r="DO137" s="95" t="str">
        <f t="shared" si="187"/>
        <v/>
      </c>
      <c r="DP137" s="95" t="str">
        <f t="shared" si="187"/>
        <v/>
      </c>
      <c r="DQ137" s="95" t="str">
        <f t="shared" si="187"/>
        <v/>
      </c>
      <c r="DR137" s="95" t="str">
        <f t="shared" si="187"/>
        <v/>
      </c>
      <c r="DS137" s="95" t="str">
        <f t="shared" si="187"/>
        <v/>
      </c>
      <c r="DT137" s="95" t="str">
        <f t="shared" si="187"/>
        <v/>
      </c>
      <c r="DU137" s="95" t="str">
        <f t="shared" si="187"/>
        <v/>
      </c>
      <c r="DV137" s="95" t="str">
        <f t="shared" si="187"/>
        <v/>
      </c>
      <c r="DW137" s="95" t="str">
        <f t="shared" si="187"/>
        <v/>
      </c>
      <c r="DX137" s="95" t="str">
        <f t="shared" si="187"/>
        <v/>
      </c>
      <c r="DY137" s="95" t="str">
        <f t="shared" si="187"/>
        <v/>
      </c>
      <c r="DZ137" s="95" t="str">
        <f t="shared" si="187"/>
        <v/>
      </c>
    </row>
    <row r="138" spans="1:130" hidden="1" x14ac:dyDescent="0.25">
      <c r="A138" s="95">
        <f t="shared" ref="A138:B138" si="188">A72</f>
        <v>60</v>
      </c>
      <c r="B138" s="95" t="str">
        <f t="shared" si="188"/>
        <v>LARY NONGA</v>
      </c>
      <c r="C138" s="95"/>
      <c r="D138" s="95">
        <f t="shared" ref="D138:BO138" si="189">IF(D$1="", "", D72-C72)</f>
        <v>11</v>
      </c>
      <c r="E138" s="95">
        <f t="shared" si="189"/>
        <v>10</v>
      </c>
      <c r="F138" s="95">
        <f t="shared" si="189"/>
        <v>5</v>
      </c>
      <c r="G138" s="95">
        <f t="shared" si="189"/>
        <v>6</v>
      </c>
      <c r="H138" s="95" t="str">
        <f t="shared" si="189"/>
        <v/>
      </c>
      <c r="I138" s="95" t="str">
        <f t="shared" si="189"/>
        <v/>
      </c>
      <c r="J138" s="95" t="str">
        <f t="shared" si="189"/>
        <v/>
      </c>
      <c r="K138" s="95" t="str">
        <f t="shared" si="189"/>
        <v/>
      </c>
      <c r="L138" s="95" t="str">
        <f t="shared" si="189"/>
        <v/>
      </c>
      <c r="M138" s="95" t="str">
        <f t="shared" si="189"/>
        <v/>
      </c>
      <c r="N138" s="95" t="str">
        <f t="shared" si="189"/>
        <v/>
      </c>
      <c r="O138" s="95" t="str">
        <f t="shared" si="189"/>
        <v/>
      </c>
      <c r="P138" s="95" t="str">
        <f t="shared" si="189"/>
        <v/>
      </c>
      <c r="Q138" s="95" t="str">
        <f t="shared" si="189"/>
        <v/>
      </c>
      <c r="R138" s="95" t="str">
        <f t="shared" si="189"/>
        <v/>
      </c>
      <c r="S138" s="95" t="str">
        <f t="shared" si="189"/>
        <v/>
      </c>
      <c r="T138" s="95" t="str">
        <f t="shared" si="189"/>
        <v/>
      </c>
      <c r="U138" s="95" t="str">
        <f t="shared" si="189"/>
        <v/>
      </c>
      <c r="V138" s="95" t="str">
        <f t="shared" si="189"/>
        <v/>
      </c>
      <c r="W138" s="95" t="str">
        <f t="shared" si="189"/>
        <v/>
      </c>
      <c r="X138" s="95" t="str">
        <f t="shared" si="189"/>
        <v/>
      </c>
      <c r="Y138" s="95" t="str">
        <f t="shared" si="189"/>
        <v/>
      </c>
      <c r="Z138" s="95" t="str">
        <f t="shared" si="189"/>
        <v/>
      </c>
      <c r="AA138" s="95" t="str">
        <f t="shared" si="189"/>
        <v/>
      </c>
      <c r="AB138" s="95" t="str">
        <f t="shared" si="189"/>
        <v/>
      </c>
      <c r="AC138" s="95" t="str">
        <f t="shared" si="189"/>
        <v/>
      </c>
      <c r="AD138" s="95" t="str">
        <f t="shared" si="189"/>
        <v/>
      </c>
      <c r="AE138" s="95" t="str">
        <f t="shared" si="189"/>
        <v/>
      </c>
      <c r="AF138" s="95" t="str">
        <f t="shared" si="189"/>
        <v/>
      </c>
      <c r="AG138" s="95" t="str">
        <f t="shared" si="189"/>
        <v/>
      </c>
      <c r="AH138" s="95" t="str">
        <f t="shared" si="189"/>
        <v/>
      </c>
      <c r="AI138" s="95" t="str">
        <f t="shared" si="189"/>
        <v/>
      </c>
      <c r="AJ138" s="95" t="str">
        <f t="shared" si="189"/>
        <v/>
      </c>
      <c r="AK138" s="95" t="str">
        <f t="shared" si="189"/>
        <v/>
      </c>
      <c r="AL138" s="95" t="str">
        <f t="shared" si="189"/>
        <v/>
      </c>
      <c r="AM138" s="95" t="str">
        <f t="shared" si="189"/>
        <v/>
      </c>
      <c r="AN138" s="95" t="str">
        <f t="shared" si="189"/>
        <v/>
      </c>
      <c r="AO138" s="95" t="str">
        <f t="shared" si="189"/>
        <v/>
      </c>
      <c r="AP138" s="95" t="str">
        <f t="shared" si="189"/>
        <v/>
      </c>
      <c r="AQ138" s="95" t="str">
        <f t="shared" si="189"/>
        <v/>
      </c>
      <c r="AR138" s="95" t="str">
        <f t="shared" si="189"/>
        <v/>
      </c>
      <c r="AS138" s="95" t="str">
        <f t="shared" si="189"/>
        <v/>
      </c>
      <c r="AT138" s="95" t="str">
        <f t="shared" si="189"/>
        <v/>
      </c>
      <c r="AU138" s="95" t="str">
        <f t="shared" si="189"/>
        <v/>
      </c>
      <c r="AV138" s="95" t="str">
        <f t="shared" si="189"/>
        <v/>
      </c>
      <c r="AW138" s="95" t="str">
        <f t="shared" si="189"/>
        <v/>
      </c>
      <c r="AX138" s="95" t="str">
        <f t="shared" si="189"/>
        <v/>
      </c>
      <c r="AY138" s="95" t="str">
        <f t="shared" si="189"/>
        <v/>
      </c>
      <c r="AZ138" s="95" t="str">
        <f t="shared" si="189"/>
        <v/>
      </c>
      <c r="BA138" s="95" t="str">
        <f t="shared" si="189"/>
        <v/>
      </c>
      <c r="BB138" s="95" t="str">
        <f t="shared" si="189"/>
        <v/>
      </c>
      <c r="BC138" s="95" t="str">
        <f t="shared" si="189"/>
        <v/>
      </c>
      <c r="BD138" s="95" t="str">
        <f t="shared" si="189"/>
        <v/>
      </c>
      <c r="BE138" s="95" t="str">
        <f t="shared" si="189"/>
        <v/>
      </c>
      <c r="BF138" s="95" t="str">
        <f t="shared" si="189"/>
        <v/>
      </c>
      <c r="BG138" s="95" t="str">
        <f t="shared" si="189"/>
        <v/>
      </c>
      <c r="BH138" s="95" t="str">
        <f t="shared" si="189"/>
        <v/>
      </c>
      <c r="BI138" s="95" t="str">
        <f t="shared" si="189"/>
        <v/>
      </c>
      <c r="BJ138" s="95" t="str">
        <f t="shared" si="189"/>
        <v/>
      </c>
      <c r="BK138" s="95" t="str">
        <f t="shared" si="189"/>
        <v/>
      </c>
      <c r="BL138" s="95" t="str">
        <f t="shared" si="189"/>
        <v/>
      </c>
      <c r="BM138" s="95" t="str">
        <f t="shared" si="189"/>
        <v/>
      </c>
      <c r="BN138" s="95" t="str">
        <f t="shared" si="189"/>
        <v/>
      </c>
      <c r="BO138" s="95" t="str">
        <f t="shared" si="189"/>
        <v/>
      </c>
      <c r="BP138" s="95" t="str">
        <f t="shared" ref="BP138:DZ138" si="190">IF(BP$1="", "", BP72-BO72)</f>
        <v/>
      </c>
      <c r="BQ138" s="95" t="str">
        <f t="shared" si="190"/>
        <v/>
      </c>
      <c r="BR138" s="95" t="str">
        <f t="shared" si="190"/>
        <v/>
      </c>
      <c r="BS138" s="95" t="str">
        <f t="shared" si="190"/>
        <v/>
      </c>
      <c r="BT138" s="95" t="str">
        <f t="shared" si="190"/>
        <v/>
      </c>
      <c r="BU138" s="95" t="str">
        <f t="shared" si="190"/>
        <v/>
      </c>
      <c r="BV138" s="95" t="str">
        <f t="shared" si="190"/>
        <v/>
      </c>
      <c r="BW138" s="95" t="str">
        <f t="shared" si="190"/>
        <v/>
      </c>
      <c r="BX138" s="95" t="str">
        <f t="shared" si="190"/>
        <v/>
      </c>
      <c r="BY138" s="95" t="str">
        <f t="shared" si="190"/>
        <v/>
      </c>
      <c r="BZ138" s="95" t="str">
        <f t="shared" si="190"/>
        <v/>
      </c>
      <c r="CA138" s="95" t="str">
        <f t="shared" si="190"/>
        <v/>
      </c>
      <c r="CB138" s="95" t="str">
        <f t="shared" si="190"/>
        <v/>
      </c>
      <c r="CC138" s="95" t="str">
        <f t="shared" si="190"/>
        <v/>
      </c>
      <c r="CD138" s="95" t="str">
        <f t="shared" si="190"/>
        <v/>
      </c>
      <c r="CE138" s="95" t="str">
        <f t="shared" si="190"/>
        <v/>
      </c>
      <c r="CF138" s="95" t="str">
        <f t="shared" si="190"/>
        <v/>
      </c>
      <c r="CG138" s="95" t="str">
        <f t="shared" si="190"/>
        <v/>
      </c>
      <c r="CH138" s="95" t="str">
        <f t="shared" si="190"/>
        <v/>
      </c>
      <c r="CI138" s="95" t="str">
        <f t="shared" si="190"/>
        <v/>
      </c>
      <c r="CJ138" s="95" t="str">
        <f t="shared" si="190"/>
        <v/>
      </c>
      <c r="CK138" s="95" t="str">
        <f t="shared" si="190"/>
        <v/>
      </c>
      <c r="CL138" s="95" t="str">
        <f t="shared" si="190"/>
        <v/>
      </c>
      <c r="CM138" s="95" t="str">
        <f t="shared" si="190"/>
        <v/>
      </c>
      <c r="CN138" s="95" t="str">
        <f t="shared" si="190"/>
        <v/>
      </c>
      <c r="CO138" s="95" t="str">
        <f t="shared" si="190"/>
        <v/>
      </c>
      <c r="CP138" s="95" t="str">
        <f t="shared" si="190"/>
        <v/>
      </c>
      <c r="CQ138" s="95" t="str">
        <f t="shared" si="190"/>
        <v/>
      </c>
      <c r="CR138" s="95" t="str">
        <f t="shared" si="190"/>
        <v/>
      </c>
      <c r="CS138" s="95" t="str">
        <f t="shared" si="190"/>
        <v/>
      </c>
      <c r="CT138" s="95" t="str">
        <f t="shared" si="190"/>
        <v/>
      </c>
      <c r="CU138" s="95" t="str">
        <f t="shared" si="190"/>
        <v/>
      </c>
      <c r="CV138" s="95" t="str">
        <f t="shared" si="190"/>
        <v/>
      </c>
      <c r="CW138" s="95" t="str">
        <f t="shared" si="190"/>
        <v/>
      </c>
      <c r="CX138" s="95" t="str">
        <f t="shared" si="190"/>
        <v/>
      </c>
      <c r="CY138" s="95" t="str">
        <f t="shared" si="190"/>
        <v/>
      </c>
      <c r="CZ138" s="95" t="str">
        <f t="shared" si="190"/>
        <v/>
      </c>
      <c r="DA138" s="95" t="str">
        <f t="shared" si="190"/>
        <v/>
      </c>
      <c r="DB138" s="95" t="str">
        <f t="shared" si="190"/>
        <v/>
      </c>
      <c r="DC138" s="95" t="str">
        <f t="shared" si="190"/>
        <v/>
      </c>
      <c r="DD138" s="95" t="str">
        <f t="shared" si="190"/>
        <v/>
      </c>
      <c r="DE138" s="95" t="str">
        <f t="shared" si="190"/>
        <v/>
      </c>
      <c r="DF138" s="95" t="str">
        <f t="shared" si="190"/>
        <v/>
      </c>
      <c r="DG138" s="95" t="str">
        <f t="shared" si="190"/>
        <v/>
      </c>
      <c r="DH138" s="95" t="str">
        <f t="shared" si="190"/>
        <v/>
      </c>
      <c r="DI138" s="95" t="str">
        <f t="shared" si="190"/>
        <v/>
      </c>
      <c r="DJ138" s="95" t="str">
        <f t="shared" si="190"/>
        <v/>
      </c>
      <c r="DK138" s="95" t="str">
        <f t="shared" si="190"/>
        <v/>
      </c>
      <c r="DL138" s="95" t="str">
        <f t="shared" si="190"/>
        <v/>
      </c>
      <c r="DM138" s="95" t="str">
        <f t="shared" si="190"/>
        <v/>
      </c>
      <c r="DN138" s="95" t="str">
        <f t="shared" si="190"/>
        <v/>
      </c>
      <c r="DO138" s="95" t="str">
        <f t="shared" si="190"/>
        <v/>
      </c>
      <c r="DP138" s="95" t="str">
        <f t="shared" si="190"/>
        <v/>
      </c>
      <c r="DQ138" s="95" t="str">
        <f t="shared" si="190"/>
        <v/>
      </c>
      <c r="DR138" s="95" t="str">
        <f t="shared" si="190"/>
        <v/>
      </c>
      <c r="DS138" s="95" t="str">
        <f t="shared" si="190"/>
        <v/>
      </c>
      <c r="DT138" s="95" t="str">
        <f t="shared" si="190"/>
        <v/>
      </c>
      <c r="DU138" s="95" t="str">
        <f t="shared" si="190"/>
        <v/>
      </c>
      <c r="DV138" s="95" t="str">
        <f t="shared" si="190"/>
        <v/>
      </c>
      <c r="DW138" s="95" t="str">
        <f t="shared" si="190"/>
        <v/>
      </c>
      <c r="DX138" s="95" t="str">
        <f t="shared" si="190"/>
        <v/>
      </c>
      <c r="DY138" s="95" t="str">
        <f t="shared" si="190"/>
        <v/>
      </c>
      <c r="DZ138" s="95" t="str">
        <f t="shared" si="190"/>
        <v/>
      </c>
    </row>
    <row r="139" spans="1:130" hidden="1" x14ac:dyDescent="0.25">
      <c r="A139" s="95">
        <f t="shared" ref="A139:B139" si="191">A73</f>
        <v>61</v>
      </c>
      <c r="B139" s="95" t="str">
        <f t="shared" si="191"/>
        <v>JESUS LIM</v>
      </c>
      <c r="C139" s="95"/>
      <c r="D139" s="95">
        <f t="shared" ref="D139:BO139" si="192">IF(D$1="", "", D73-C73)</f>
        <v>19</v>
      </c>
      <c r="E139" s="95">
        <f t="shared" si="192"/>
        <v>12</v>
      </c>
      <c r="F139" s="95">
        <f t="shared" si="192"/>
        <v>13</v>
      </c>
      <c r="G139" s="95">
        <f t="shared" si="192"/>
        <v>17</v>
      </c>
      <c r="H139" s="95" t="str">
        <f t="shared" si="192"/>
        <v/>
      </c>
      <c r="I139" s="95" t="str">
        <f t="shared" si="192"/>
        <v/>
      </c>
      <c r="J139" s="95" t="str">
        <f t="shared" si="192"/>
        <v/>
      </c>
      <c r="K139" s="95" t="str">
        <f t="shared" si="192"/>
        <v/>
      </c>
      <c r="L139" s="95" t="str">
        <f t="shared" si="192"/>
        <v/>
      </c>
      <c r="M139" s="95" t="str">
        <f t="shared" si="192"/>
        <v/>
      </c>
      <c r="N139" s="95" t="str">
        <f t="shared" si="192"/>
        <v/>
      </c>
      <c r="O139" s="95" t="str">
        <f t="shared" si="192"/>
        <v/>
      </c>
      <c r="P139" s="95" t="str">
        <f t="shared" si="192"/>
        <v/>
      </c>
      <c r="Q139" s="95" t="str">
        <f t="shared" si="192"/>
        <v/>
      </c>
      <c r="R139" s="95" t="str">
        <f t="shared" si="192"/>
        <v/>
      </c>
      <c r="S139" s="95" t="str">
        <f t="shared" si="192"/>
        <v/>
      </c>
      <c r="T139" s="95" t="str">
        <f t="shared" si="192"/>
        <v/>
      </c>
      <c r="U139" s="95" t="str">
        <f t="shared" si="192"/>
        <v/>
      </c>
      <c r="V139" s="95" t="str">
        <f t="shared" si="192"/>
        <v/>
      </c>
      <c r="W139" s="95" t="str">
        <f t="shared" si="192"/>
        <v/>
      </c>
      <c r="X139" s="95" t="str">
        <f t="shared" si="192"/>
        <v/>
      </c>
      <c r="Y139" s="95" t="str">
        <f t="shared" si="192"/>
        <v/>
      </c>
      <c r="Z139" s="95" t="str">
        <f t="shared" si="192"/>
        <v/>
      </c>
      <c r="AA139" s="95" t="str">
        <f t="shared" si="192"/>
        <v/>
      </c>
      <c r="AB139" s="95" t="str">
        <f t="shared" si="192"/>
        <v/>
      </c>
      <c r="AC139" s="95" t="str">
        <f t="shared" si="192"/>
        <v/>
      </c>
      <c r="AD139" s="95" t="str">
        <f t="shared" si="192"/>
        <v/>
      </c>
      <c r="AE139" s="95" t="str">
        <f t="shared" si="192"/>
        <v/>
      </c>
      <c r="AF139" s="95" t="str">
        <f t="shared" si="192"/>
        <v/>
      </c>
      <c r="AG139" s="95" t="str">
        <f t="shared" si="192"/>
        <v/>
      </c>
      <c r="AH139" s="95" t="str">
        <f t="shared" si="192"/>
        <v/>
      </c>
      <c r="AI139" s="95" t="str">
        <f t="shared" si="192"/>
        <v/>
      </c>
      <c r="AJ139" s="95" t="str">
        <f t="shared" si="192"/>
        <v/>
      </c>
      <c r="AK139" s="95" t="str">
        <f t="shared" si="192"/>
        <v/>
      </c>
      <c r="AL139" s="95" t="str">
        <f t="shared" si="192"/>
        <v/>
      </c>
      <c r="AM139" s="95" t="str">
        <f t="shared" si="192"/>
        <v/>
      </c>
      <c r="AN139" s="95" t="str">
        <f t="shared" si="192"/>
        <v/>
      </c>
      <c r="AO139" s="95" t="str">
        <f t="shared" si="192"/>
        <v/>
      </c>
      <c r="AP139" s="95" t="str">
        <f t="shared" si="192"/>
        <v/>
      </c>
      <c r="AQ139" s="95" t="str">
        <f t="shared" si="192"/>
        <v/>
      </c>
      <c r="AR139" s="95" t="str">
        <f t="shared" si="192"/>
        <v/>
      </c>
      <c r="AS139" s="95" t="str">
        <f t="shared" si="192"/>
        <v/>
      </c>
      <c r="AT139" s="95" t="str">
        <f t="shared" si="192"/>
        <v/>
      </c>
      <c r="AU139" s="95" t="str">
        <f t="shared" si="192"/>
        <v/>
      </c>
      <c r="AV139" s="95" t="str">
        <f t="shared" si="192"/>
        <v/>
      </c>
      <c r="AW139" s="95" t="str">
        <f t="shared" si="192"/>
        <v/>
      </c>
      <c r="AX139" s="95" t="str">
        <f t="shared" si="192"/>
        <v/>
      </c>
      <c r="AY139" s="95" t="str">
        <f t="shared" si="192"/>
        <v/>
      </c>
      <c r="AZ139" s="95" t="str">
        <f t="shared" si="192"/>
        <v/>
      </c>
      <c r="BA139" s="95" t="str">
        <f t="shared" si="192"/>
        <v/>
      </c>
      <c r="BB139" s="95" t="str">
        <f t="shared" si="192"/>
        <v/>
      </c>
      <c r="BC139" s="95" t="str">
        <f t="shared" si="192"/>
        <v/>
      </c>
      <c r="BD139" s="95" t="str">
        <f t="shared" si="192"/>
        <v/>
      </c>
      <c r="BE139" s="95" t="str">
        <f t="shared" si="192"/>
        <v/>
      </c>
      <c r="BF139" s="95" t="str">
        <f t="shared" si="192"/>
        <v/>
      </c>
      <c r="BG139" s="95" t="str">
        <f t="shared" si="192"/>
        <v/>
      </c>
      <c r="BH139" s="95" t="str">
        <f t="shared" si="192"/>
        <v/>
      </c>
      <c r="BI139" s="95" t="str">
        <f t="shared" si="192"/>
        <v/>
      </c>
      <c r="BJ139" s="95" t="str">
        <f t="shared" si="192"/>
        <v/>
      </c>
      <c r="BK139" s="95" t="str">
        <f t="shared" si="192"/>
        <v/>
      </c>
      <c r="BL139" s="95" t="str">
        <f t="shared" si="192"/>
        <v/>
      </c>
      <c r="BM139" s="95" t="str">
        <f t="shared" si="192"/>
        <v/>
      </c>
      <c r="BN139" s="95" t="str">
        <f t="shared" si="192"/>
        <v/>
      </c>
      <c r="BO139" s="95" t="str">
        <f t="shared" si="192"/>
        <v/>
      </c>
      <c r="BP139" s="95" t="str">
        <f t="shared" ref="BP139:DZ139" si="193">IF(BP$1="", "", BP73-BO73)</f>
        <v/>
      </c>
      <c r="BQ139" s="95" t="str">
        <f t="shared" si="193"/>
        <v/>
      </c>
      <c r="BR139" s="95" t="str">
        <f t="shared" si="193"/>
        <v/>
      </c>
      <c r="BS139" s="95" t="str">
        <f t="shared" si="193"/>
        <v/>
      </c>
      <c r="BT139" s="95" t="str">
        <f t="shared" si="193"/>
        <v/>
      </c>
      <c r="BU139" s="95" t="str">
        <f t="shared" si="193"/>
        <v/>
      </c>
      <c r="BV139" s="95" t="str">
        <f t="shared" si="193"/>
        <v/>
      </c>
      <c r="BW139" s="95" t="str">
        <f t="shared" si="193"/>
        <v/>
      </c>
      <c r="BX139" s="95" t="str">
        <f t="shared" si="193"/>
        <v/>
      </c>
      <c r="BY139" s="95" t="str">
        <f t="shared" si="193"/>
        <v/>
      </c>
      <c r="BZ139" s="95" t="str">
        <f t="shared" si="193"/>
        <v/>
      </c>
      <c r="CA139" s="95" t="str">
        <f t="shared" si="193"/>
        <v/>
      </c>
      <c r="CB139" s="95" t="str">
        <f t="shared" si="193"/>
        <v/>
      </c>
      <c r="CC139" s="95" t="str">
        <f t="shared" si="193"/>
        <v/>
      </c>
      <c r="CD139" s="95" t="str">
        <f t="shared" si="193"/>
        <v/>
      </c>
      <c r="CE139" s="95" t="str">
        <f t="shared" si="193"/>
        <v/>
      </c>
      <c r="CF139" s="95" t="str">
        <f t="shared" si="193"/>
        <v/>
      </c>
      <c r="CG139" s="95" t="str">
        <f t="shared" si="193"/>
        <v/>
      </c>
      <c r="CH139" s="95" t="str">
        <f t="shared" si="193"/>
        <v/>
      </c>
      <c r="CI139" s="95" t="str">
        <f t="shared" si="193"/>
        <v/>
      </c>
      <c r="CJ139" s="95" t="str">
        <f t="shared" si="193"/>
        <v/>
      </c>
      <c r="CK139" s="95" t="str">
        <f t="shared" si="193"/>
        <v/>
      </c>
      <c r="CL139" s="95" t="str">
        <f t="shared" si="193"/>
        <v/>
      </c>
      <c r="CM139" s="95" t="str">
        <f t="shared" si="193"/>
        <v/>
      </c>
      <c r="CN139" s="95" t="str">
        <f t="shared" si="193"/>
        <v/>
      </c>
      <c r="CO139" s="95" t="str">
        <f t="shared" si="193"/>
        <v/>
      </c>
      <c r="CP139" s="95" t="str">
        <f t="shared" si="193"/>
        <v/>
      </c>
      <c r="CQ139" s="95" t="str">
        <f t="shared" si="193"/>
        <v/>
      </c>
      <c r="CR139" s="95" t="str">
        <f t="shared" si="193"/>
        <v/>
      </c>
      <c r="CS139" s="95" t="str">
        <f t="shared" si="193"/>
        <v/>
      </c>
      <c r="CT139" s="95" t="str">
        <f t="shared" si="193"/>
        <v/>
      </c>
      <c r="CU139" s="95" t="str">
        <f t="shared" si="193"/>
        <v/>
      </c>
      <c r="CV139" s="95" t="str">
        <f t="shared" si="193"/>
        <v/>
      </c>
      <c r="CW139" s="95" t="str">
        <f t="shared" si="193"/>
        <v/>
      </c>
      <c r="CX139" s="95" t="str">
        <f t="shared" si="193"/>
        <v/>
      </c>
      <c r="CY139" s="95" t="str">
        <f t="shared" si="193"/>
        <v/>
      </c>
      <c r="CZ139" s="95" t="str">
        <f t="shared" si="193"/>
        <v/>
      </c>
      <c r="DA139" s="95" t="str">
        <f t="shared" si="193"/>
        <v/>
      </c>
      <c r="DB139" s="95" t="str">
        <f t="shared" si="193"/>
        <v/>
      </c>
      <c r="DC139" s="95" t="str">
        <f t="shared" si="193"/>
        <v/>
      </c>
      <c r="DD139" s="95" t="str">
        <f t="shared" si="193"/>
        <v/>
      </c>
      <c r="DE139" s="95" t="str">
        <f t="shared" si="193"/>
        <v/>
      </c>
      <c r="DF139" s="95" t="str">
        <f t="shared" si="193"/>
        <v/>
      </c>
      <c r="DG139" s="95" t="str">
        <f t="shared" si="193"/>
        <v/>
      </c>
      <c r="DH139" s="95" t="str">
        <f t="shared" si="193"/>
        <v/>
      </c>
      <c r="DI139" s="95" t="str">
        <f t="shared" si="193"/>
        <v/>
      </c>
      <c r="DJ139" s="95" t="str">
        <f t="shared" si="193"/>
        <v/>
      </c>
      <c r="DK139" s="95" t="str">
        <f t="shared" si="193"/>
        <v/>
      </c>
      <c r="DL139" s="95" t="str">
        <f t="shared" si="193"/>
        <v/>
      </c>
      <c r="DM139" s="95" t="str">
        <f t="shared" si="193"/>
        <v/>
      </c>
      <c r="DN139" s="95" t="str">
        <f t="shared" si="193"/>
        <v/>
      </c>
      <c r="DO139" s="95" t="str">
        <f t="shared" si="193"/>
        <v/>
      </c>
      <c r="DP139" s="95" t="str">
        <f t="shared" si="193"/>
        <v/>
      </c>
      <c r="DQ139" s="95" t="str">
        <f t="shared" si="193"/>
        <v/>
      </c>
      <c r="DR139" s="95" t="str">
        <f t="shared" si="193"/>
        <v/>
      </c>
      <c r="DS139" s="95" t="str">
        <f t="shared" si="193"/>
        <v/>
      </c>
      <c r="DT139" s="95" t="str">
        <f t="shared" si="193"/>
        <v/>
      </c>
      <c r="DU139" s="95" t="str">
        <f t="shared" si="193"/>
        <v/>
      </c>
      <c r="DV139" s="95" t="str">
        <f t="shared" si="193"/>
        <v/>
      </c>
      <c r="DW139" s="95" t="str">
        <f t="shared" si="193"/>
        <v/>
      </c>
      <c r="DX139" s="95" t="str">
        <f t="shared" si="193"/>
        <v/>
      </c>
      <c r="DY139" s="95" t="str">
        <f t="shared" si="193"/>
        <v/>
      </c>
      <c r="DZ139" s="95" t="str">
        <f t="shared" si="193"/>
        <v/>
      </c>
    </row>
    <row r="140" spans="1:130" hidden="1" x14ac:dyDescent="0.25">
      <c r="A140" s="95">
        <f t="shared" ref="A140:B140" si="194">A74</f>
        <v>62</v>
      </c>
      <c r="B140" s="95" t="str">
        <f t="shared" si="194"/>
        <v>MARCELINO GARCIA</v>
      </c>
      <c r="C140" s="95"/>
      <c r="D140" s="95">
        <f t="shared" ref="D140:BO140" si="195">IF(D$1="", "", D74-C74)</f>
        <v>15</v>
      </c>
      <c r="E140" s="95">
        <f t="shared" si="195"/>
        <v>15</v>
      </c>
      <c r="F140" s="95">
        <f t="shared" si="195"/>
        <v>10</v>
      </c>
      <c r="G140" s="95">
        <f t="shared" si="195"/>
        <v>10</v>
      </c>
      <c r="H140" s="95" t="str">
        <f t="shared" si="195"/>
        <v/>
      </c>
      <c r="I140" s="95" t="str">
        <f t="shared" si="195"/>
        <v/>
      </c>
      <c r="J140" s="95" t="str">
        <f t="shared" si="195"/>
        <v/>
      </c>
      <c r="K140" s="95" t="str">
        <f t="shared" si="195"/>
        <v/>
      </c>
      <c r="L140" s="95" t="str">
        <f t="shared" si="195"/>
        <v/>
      </c>
      <c r="M140" s="95" t="str">
        <f t="shared" si="195"/>
        <v/>
      </c>
      <c r="N140" s="95" t="str">
        <f t="shared" si="195"/>
        <v/>
      </c>
      <c r="O140" s="95" t="str">
        <f t="shared" si="195"/>
        <v/>
      </c>
      <c r="P140" s="95" t="str">
        <f t="shared" si="195"/>
        <v/>
      </c>
      <c r="Q140" s="95" t="str">
        <f t="shared" si="195"/>
        <v/>
      </c>
      <c r="R140" s="95" t="str">
        <f t="shared" si="195"/>
        <v/>
      </c>
      <c r="S140" s="95" t="str">
        <f t="shared" si="195"/>
        <v/>
      </c>
      <c r="T140" s="95" t="str">
        <f t="shared" si="195"/>
        <v/>
      </c>
      <c r="U140" s="95" t="str">
        <f t="shared" si="195"/>
        <v/>
      </c>
      <c r="V140" s="95" t="str">
        <f t="shared" si="195"/>
        <v/>
      </c>
      <c r="W140" s="95" t="str">
        <f t="shared" si="195"/>
        <v/>
      </c>
      <c r="X140" s="95" t="str">
        <f t="shared" si="195"/>
        <v/>
      </c>
      <c r="Y140" s="95" t="str">
        <f t="shared" si="195"/>
        <v/>
      </c>
      <c r="Z140" s="95" t="str">
        <f t="shared" si="195"/>
        <v/>
      </c>
      <c r="AA140" s="95" t="str">
        <f t="shared" si="195"/>
        <v/>
      </c>
      <c r="AB140" s="95" t="str">
        <f t="shared" si="195"/>
        <v/>
      </c>
      <c r="AC140" s="95" t="str">
        <f t="shared" si="195"/>
        <v/>
      </c>
      <c r="AD140" s="95" t="str">
        <f t="shared" si="195"/>
        <v/>
      </c>
      <c r="AE140" s="95" t="str">
        <f t="shared" si="195"/>
        <v/>
      </c>
      <c r="AF140" s="95" t="str">
        <f t="shared" si="195"/>
        <v/>
      </c>
      <c r="AG140" s="95" t="str">
        <f t="shared" si="195"/>
        <v/>
      </c>
      <c r="AH140" s="95" t="str">
        <f t="shared" si="195"/>
        <v/>
      </c>
      <c r="AI140" s="95" t="str">
        <f t="shared" si="195"/>
        <v/>
      </c>
      <c r="AJ140" s="95" t="str">
        <f t="shared" si="195"/>
        <v/>
      </c>
      <c r="AK140" s="95" t="str">
        <f t="shared" si="195"/>
        <v/>
      </c>
      <c r="AL140" s="95" t="str">
        <f t="shared" si="195"/>
        <v/>
      </c>
      <c r="AM140" s="95" t="str">
        <f t="shared" si="195"/>
        <v/>
      </c>
      <c r="AN140" s="95" t="str">
        <f t="shared" si="195"/>
        <v/>
      </c>
      <c r="AO140" s="95" t="str">
        <f t="shared" si="195"/>
        <v/>
      </c>
      <c r="AP140" s="95" t="str">
        <f t="shared" si="195"/>
        <v/>
      </c>
      <c r="AQ140" s="95" t="str">
        <f t="shared" si="195"/>
        <v/>
      </c>
      <c r="AR140" s="95" t="str">
        <f t="shared" si="195"/>
        <v/>
      </c>
      <c r="AS140" s="95" t="str">
        <f t="shared" si="195"/>
        <v/>
      </c>
      <c r="AT140" s="95" t="str">
        <f t="shared" si="195"/>
        <v/>
      </c>
      <c r="AU140" s="95" t="str">
        <f t="shared" si="195"/>
        <v/>
      </c>
      <c r="AV140" s="95" t="str">
        <f t="shared" si="195"/>
        <v/>
      </c>
      <c r="AW140" s="95" t="str">
        <f t="shared" si="195"/>
        <v/>
      </c>
      <c r="AX140" s="95" t="str">
        <f t="shared" si="195"/>
        <v/>
      </c>
      <c r="AY140" s="95" t="str">
        <f t="shared" si="195"/>
        <v/>
      </c>
      <c r="AZ140" s="95" t="str">
        <f t="shared" si="195"/>
        <v/>
      </c>
      <c r="BA140" s="95" t="str">
        <f t="shared" si="195"/>
        <v/>
      </c>
      <c r="BB140" s="95" t="str">
        <f t="shared" si="195"/>
        <v/>
      </c>
      <c r="BC140" s="95" t="str">
        <f t="shared" si="195"/>
        <v/>
      </c>
      <c r="BD140" s="95" t="str">
        <f t="shared" si="195"/>
        <v/>
      </c>
      <c r="BE140" s="95" t="str">
        <f t="shared" si="195"/>
        <v/>
      </c>
      <c r="BF140" s="95" t="str">
        <f t="shared" si="195"/>
        <v/>
      </c>
      <c r="BG140" s="95" t="str">
        <f t="shared" si="195"/>
        <v/>
      </c>
      <c r="BH140" s="95" t="str">
        <f t="shared" si="195"/>
        <v/>
      </c>
      <c r="BI140" s="95" t="str">
        <f t="shared" si="195"/>
        <v/>
      </c>
      <c r="BJ140" s="95" t="str">
        <f t="shared" si="195"/>
        <v/>
      </c>
      <c r="BK140" s="95" t="str">
        <f t="shared" si="195"/>
        <v/>
      </c>
      <c r="BL140" s="95" t="str">
        <f t="shared" si="195"/>
        <v/>
      </c>
      <c r="BM140" s="95" t="str">
        <f t="shared" si="195"/>
        <v/>
      </c>
      <c r="BN140" s="95" t="str">
        <f t="shared" si="195"/>
        <v/>
      </c>
      <c r="BO140" s="95" t="str">
        <f t="shared" si="195"/>
        <v/>
      </c>
      <c r="BP140" s="95" t="str">
        <f t="shared" ref="BP140:DZ140" si="196">IF(BP$1="", "", BP74-BO74)</f>
        <v/>
      </c>
      <c r="BQ140" s="95" t="str">
        <f t="shared" si="196"/>
        <v/>
      </c>
      <c r="BR140" s="95" t="str">
        <f t="shared" si="196"/>
        <v/>
      </c>
      <c r="BS140" s="95" t="str">
        <f t="shared" si="196"/>
        <v/>
      </c>
      <c r="BT140" s="95" t="str">
        <f t="shared" si="196"/>
        <v/>
      </c>
      <c r="BU140" s="95" t="str">
        <f t="shared" si="196"/>
        <v/>
      </c>
      <c r="BV140" s="95" t="str">
        <f t="shared" si="196"/>
        <v/>
      </c>
      <c r="BW140" s="95" t="str">
        <f t="shared" si="196"/>
        <v/>
      </c>
      <c r="BX140" s="95" t="str">
        <f t="shared" si="196"/>
        <v/>
      </c>
      <c r="BY140" s="95" t="str">
        <f t="shared" si="196"/>
        <v/>
      </c>
      <c r="BZ140" s="95" t="str">
        <f t="shared" si="196"/>
        <v/>
      </c>
      <c r="CA140" s="95" t="str">
        <f t="shared" si="196"/>
        <v/>
      </c>
      <c r="CB140" s="95" t="str">
        <f t="shared" si="196"/>
        <v/>
      </c>
      <c r="CC140" s="95" t="str">
        <f t="shared" si="196"/>
        <v/>
      </c>
      <c r="CD140" s="95" t="str">
        <f t="shared" si="196"/>
        <v/>
      </c>
      <c r="CE140" s="95" t="str">
        <f t="shared" si="196"/>
        <v/>
      </c>
      <c r="CF140" s="95" t="str">
        <f t="shared" si="196"/>
        <v/>
      </c>
      <c r="CG140" s="95" t="str">
        <f t="shared" si="196"/>
        <v/>
      </c>
      <c r="CH140" s="95" t="str">
        <f t="shared" si="196"/>
        <v/>
      </c>
      <c r="CI140" s="95" t="str">
        <f t="shared" si="196"/>
        <v/>
      </c>
      <c r="CJ140" s="95" t="str">
        <f t="shared" si="196"/>
        <v/>
      </c>
      <c r="CK140" s="95" t="str">
        <f t="shared" si="196"/>
        <v/>
      </c>
      <c r="CL140" s="95" t="str">
        <f t="shared" si="196"/>
        <v/>
      </c>
      <c r="CM140" s="95" t="str">
        <f t="shared" si="196"/>
        <v/>
      </c>
      <c r="CN140" s="95" t="str">
        <f t="shared" si="196"/>
        <v/>
      </c>
      <c r="CO140" s="95" t="str">
        <f t="shared" si="196"/>
        <v/>
      </c>
      <c r="CP140" s="95" t="str">
        <f t="shared" si="196"/>
        <v/>
      </c>
      <c r="CQ140" s="95" t="str">
        <f t="shared" si="196"/>
        <v/>
      </c>
      <c r="CR140" s="95" t="str">
        <f t="shared" si="196"/>
        <v/>
      </c>
      <c r="CS140" s="95" t="str">
        <f t="shared" si="196"/>
        <v/>
      </c>
      <c r="CT140" s="95" t="str">
        <f t="shared" si="196"/>
        <v/>
      </c>
      <c r="CU140" s="95" t="str">
        <f t="shared" si="196"/>
        <v/>
      </c>
      <c r="CV140" s="95" t="str">
        <f t="shared" si="196"/>
        <v/>
      </c>
      <c r="CW140" s="95" t="str">
        <f t="shared" si="196"/>
        <v/>
      </c>
      <c r="CX140" s="95" t="str">
        <f t="shared" si="196"/>
        <v/>
      </c>
      <c r="CY140" s="95" t="str">
        <f t="shared" si="196"/>
        <v/>
      </c>
      <c r="CZ140" s="95" t="str">
        <f t="shared" si="196"/>
        <v/>
      </c>
      <c r="DA140" s="95" t="str">
        <f t="shared" si="196"/>
        <v/>
      </c>
      <c r="DB140" s="95" t="str">
        <f t="shared" si="196"/>
        <v/>
      </c>
      <c r="DC140" s="95" t="str">
        <f t="shared" si="196"/>
        <v/>
      </c>
      <c r="DD140" s="95" t="str">
        <f t="shared" si="196"/>
        <v/>
      </c>
      <c r="DE140" s="95" t="str">
        <f t="shared" si="196"/>
        <v/>
      </c>
      <c r="DF140" s="95" t="str">
        <f t="shared" si="196"/>
        <v/>
      </c>
      <c r="DG140" s="95" t="str">
        <f t="shared" si="196"/>
        <v/>
      </c>
      <c r="DH140" s="95" t="str">
        <f t="shared" si="196"/>
        <v/>
      </c>
      <c r="DI140" s="95" t="str">
        <f t="shared" si="196"/>
        <v/>
      </c>
      <c r="DJ140" s="95" t="str">
        <f t="shared" si="196"/>
        <v/>
      </c>
      <c r="DK140" s="95" t="str">
        <f t="shared" si="196"/>
        <v/>
      </c>
      <c r="DL140" s="95" t="str">
        <f t="shared" si="196"/>
        <v/>
      </c>
      <c r="DM140" s="95" t="str">
        <f t="shared" si="196"/>
        <v/>
      </c>
      <c r="DN140" s="95" t="str">
        <f t="shared" si="196"/>
        <v/>
      </c>
      <c r="DO140" s="95" t="str">
        <f t="shared" si="196"/>
        <v/>
      </c>
      <c r="DP140" s="95" t="str">
        <f t="shared" si="196"/>
        <v/>
      </c>
      <c r="DQ140" s="95" t="str">
        <f t="shared" si="196"/>
        <v/>
      </c>
      <c r="DR140" s="95" t="str">
        <f t="shared" si="196"/>
        <v/>
      </c>
      <c r="DS140" s="95" t="str">
        <f t="shared" si="196"/>
        <v/>
      </c>
      <c r="DT140" s="95" t="str">
        <f t="shared" si="196"/>
        <v/>
      </c>
      <c r="DU140" s="95" t="str">
        <f t="shared" si="196"/>
        <v/>
      </c>
      <c r="DV140" s="95" t="str">
        <f t="shared" si="196"/>
        <v/>
      </c>
      <c r="DW140" s="95" t="str">
        <f t="shared" si="196"/>
        <v/>
      </c>
      <c r="DX140" s="95" t="str">
        <f t="shared" si="196"/>
        <v/>
      </c>
      <c r="DY140" s="95" t="str">
        <f t="shared" si="196"/>
        <v/>
      </c>
      <c r="DZ140" s="95" t="str">
        <f t="shared" si="196"/>
        <v/>
      </c>
    </row>
    <row r="141" spans="1:130" hidden="1" x14ac:dyDescent="0.25">
      <c r="A141" s="95">
        <f t="shared" ref="A141:B141" si="197">A75</f>
        <v>63</v>
      </c>
      <c r="B141" s="95" t="str">
        <f t="shared" si="197"/>
        <v>ALLAN/DANG CRUZ</v>
      </c>
      <c r="C141" s="95"/>
      <c r="D141" s="95">
        <f t="shared" ref="D141:BO141" si="198">IF(D$1="", "", D75-C75)</f>
        <v>30</v>
      </c>
      <c r="E141" s="95">
        <f t="shared" si="198"/>
        <v>7</v>
      </c>
      <c r="F141" s="95">
        <f t="shared" si="198"/>
        <v>15</v>
      </c>
      <c r="G141" s="95">
        <f t="shared" si="198"/>
        <v>10</v>
      </c>
      <c r="H141" s="95" t="str">
        <f t="shared" si="198"/>
        <v/>
      </c>
      <c r="I141" s="95" t="str">
        <f t="shared" si="198"/>
        <v/>
      </c>
      <c r="J141" s="95" t="str">
        <f t="shared" si="198"/>
        <v/>
      </c>
      <c r="K141" s="95" t="str">
        <f t="shared" si="198"/>
        <v/>
      </c>
      <c r="L141" s="95" t="str">
        <f t="shared" si="198"/>
        <v/>
      </c>
      <c r="M141" s="95" t="str">
        <f t="shared" si="198"/>
        <v/>
      </c>
      <c r="N141" s="95" t="str">
        <f t="shared" si="198"/>
        <v/>
      </c>
      <c r="O141" s="95" t="str">
        <f t="shared" si="198"/>
        <v/>
      </c>
      <c r="P141" s="95" t="str">
        <f t="shared" si="198"/>
        <v/>
      </c>
      <c r="Q141" s="95" t="str">
        <f t="shared" si="198"/>
        <v/>
      </c>
      <c r="R141" s="95" t="str">
        <f t="shared" si="198"/>
        <v/>
      </c>
      <c r="S141" s="95" t="str">
        <f t="shared" si="198"/>
        <v/>
      </c>
      <c r="T141" s="95" t="str">
        <f t="shared" si="198"/>
        <v/>
      </c>
      <c r="U141" s="95" t="str">
        <f t="shared" si="198"/>
        <v/>
      </c>
      <c r="V141" s="95" t="str">
        <f t="shared" si="198"/>
        <v/>
      </c>
      <c r="W141" s="95" t="str">
        <f t="shared" si="198"/>
        <v/>
      </c>
      <c r="X141" s="95" t="str">
        <f t="shared" si="198"/>
        <v/>
      </c>
      <c r="Y141" s="95" t="str">
        <f t="shared" si="198"/>
        <v/>
      </c>
      <c r="Z141" s="95" t="str">
        <f t="shared" si="198"/>
        <v/>
      </c>
      <c r="AA141" s="95" t="str">
        <f t="shared" si="198"/>
        <v/>
      </c>
      <c r="AB141" s="95" t="str">
        <f t="shared" si="198"/>
        <v/>
      </c>
      <c r="AC141" s="95" t="str">
        <f t="shared" si="198"/>
        <v/>
      </c>
      <c r="AD141" s="95" t="str">
        <f t="shared" si="198"/>
        <v/>
      </c>
      <c r="AE141" s="95" t="str">
        <f t="shared" si="198"/>
        <v/>
      </c>
      <c r="AF141" s="95" t="str">
        <f t="shared" si="198"/>
        <v/>
      </c>
      <c r="AG141" s="95" t="str">
        <f t="shared" si="198"/>
        <v/>
      </c>
      <c r="AH141" s="95" t="str">
        <f t="shared" si="198"/>
        <v/>
      </c>
      <c r="AI141" s="95" t="str">
        <f t="shared" si="198"/>
        <v/>
      </c>
      <c r="AJ141" s="95" t="str">
        <f t="shared" si="198"/>
        <v/>
      </c>
      <c r="AK141" s="95" t="str">
        <f t="shared" si="198"/>
        <v/>
      </c>
      <c r="AL141" s="95" t="str">
        <f t="shared" si="198"/>
        <v/>
      </c>
      <c r="AM141" s="95" t="str">
        <f t="shared" si="198"/>
        <v/>
      </c>
      <c r="AN141" s="95" t="str">
        <f t="shared" si="198"/>
        <v/>
      </c>
      <c r="AO141" s="95" t="str">
        <f t="shared" si="198"/>
        <v/>
      </c>
      <c r="AP141" s="95" t="str">
        <f t="shared" si="198"/>
        <v/>
      </c>
      <c r="AQ141" s="95" t="str">
        <f t="shared" si="198"/>
        <v/>
      </c>
      <c r="AR141" s="95" t="str">
        <f t="shared" si="198"/>
        <v/>
      </c>
      <c r="AS141" s="95" t="str">
        <f t="shared" si="198"/>
        <v/>
      </c>
      <c r="AT141" s="95" t="str">
        <f t="shared" si="198"/>
        <v/>
      </c>
      <c r="AU141" s="95" t="str">
        <f t="shared" si="198"/>
        <v/>
      </c>
      <c r="AV141" s="95" t="str">
        <f t="shared" si="198"/>
        <v/>
      </c>
      <c r="AW141" s="95" t="str">
        <f t="shared" si="198"/>
        <v/>
      </c>
      <c r="AX141" s="95" t="str">
        <f t="shared" si="198"/>
        <v/>
      </c>
      <c r="AY141" s="95" t="str">
        <f t="shared" si="198"/>
        <v/>
      </c>
      <c r="AZ141" s="95" t="str">
        <f t="shared" si="198"/>
        <v/>
      </c>
      <c r="BA141" s="95" t="str">
        <f t="shared" si="198"/>
        <v/>
      </c>
      <c r="BB141" s="95" t="str">
        <f t="shared" si="198"/>
        <v/>
      </c>
      <c r="BC141" s="95" t="str">
        <f t="shared" si="198"/>
        <v/>
      </c>
      <c r="BD141" s="95" t="str">
        <f t="shared" si="198"/>
        <v/>
      </c>
      <c r="BE141" s="95" t="str">
        <f t="shared" si="198"/>
        <v/>
      </c>
      <c r="BF141" s="95" t="str">
        <f t="shared" si="198"/>
        <v/>
      </c>
      <c r="BG141" s="95" t="str">
        <f t="shared" si="198"/>
        <v/>
      </c>
      <c r="BH141" s="95" t="str">
        <f t="shared" si="198"/>
        <v/>
      </c>
      <c r="BI141" s="95" t="str">
        <f t="shared" si="198"/>
        <v/>
      </c>
      <c r="BJ141" s="95" t="str">
        <f t="shared" si="198"/>
        <v/>
      </c>
      <c r="BK141" s="95" t="str">
        <f t="shared" si="198"/>
        <v/>
      </c>
      <c r="BL141" s="95" t="str">
        <f t="shared" si="198"/>
        <v/>
      </c>
      <c r="BM141" s="95" t="str">
        <f t="shared" si="198"/>
        <v/>
      </c>
      <c r="BN141" s="95" t="str">
        <f t="shared" si="198"/>
        <v/>
      </c>
      <c r="BO141" s="95" t="str">
        <f t="shared" si="198"/>
        <v/>
      </c>
      <c r="BP141" s="95" t="str">
        <f t="shared" ref="BP141:DZ141" si="199">IF(BP$1="", "", BP75-BO75)</f>
        <v/>
      </c>
      <c r="BQ141" s="95" t="str">
        <f t="shared" si="199"/>
        <v/>
      </c>
      <c r="BR141" s="95" t="str">
        <f t="shared" si="199"/>
        <v/>
      </c>
      <c r="BS141" s="95" t="str">
        <f t="shared" si="199"/>
        <v/>
      </c>
      <c r="BT141" s="95" t="str">
        <f t="shared" si="199"/>
        <v/>
      </c>
      <c r="BU141" s="95" t="str">
        <f t="shared" si="199"/>
        <v/>
      </c>
      <c r="BV141" s="95" t="str">
        <f t="shared" si="199"/>
        <v/>
      </c>
      <c r="BW141" s="95" t="str">
        <f t="shared" si="199"/>
        <v/>
      </c>
      <c r="BX141" s="95" t="str">
        <f t="shared" si="199"/>
        <v/>
      </c>
      <c r="BY141" s="95" t="str">
        <f t="shared" si="199"/>
        <v/>
      </c>
      <c r="BZ141" s="95" t="str">
        <f t="shared" si="199"/>
        <v/>
      </c>
      <c r="CA141" s="95" t="str">
        <f t="shared" si="199"/>
        <v/>
      </c>
      <c r="CB141" s="95" t="str">
        <f t="shared" si="199"/>
        <v/>
      </c>
      <c r="CC141" s="95" t="str">
        <f t="shared" si="199"/>
        <v/>
      </c>
      <c r="CD141" s="95" t="str">
        <f t="shared" si="199"/>
        <v/>
      </c>
      <c r="CE141" s="95" t="str">
        <f t="shared" si="199"/>
        <v/>
      </c>
      <c r="CF141" s="95" t="str">
        <f t="shared" si="199"/>
        <v/>
      </c>
      <c r="CG141" s="95" t="str">
        <f t="shared" si="199"/>
        <v/>
      </c>
      <c r="CH141" s="95" t="str">
        <f t="shared" si="199"/>
        <v/>
      </c>
      <c r="CI141" s="95" t="str">
        <f t="shared" si="199"/>
        <v/>
      </c>
      <c r="CJ141" s="95" t="str">
        <f t="shared" si="199"/>
        <v/>
      </c>
      <c r="CK141" s="95" t="str">
        <f t="shared" si="199"/>
        <v/>
      </c>
      <c r="CL141" s="95" t="str">
        <f t="shared" si="199"/>
        <v/>
      </c>
      <c r="CM141" s="95" t="str">
        <f t="shared" si="199"/>
        <v/>
      </c>
      <c r="CN141" s="95" t="str">
        <f t="shared" si="199"/>
        <v/>
      </c>
      <c r="CO141" s="95" t="str">
        <f t="shared" si="199"/>
        <v/>
      </c>
      <c r="CP141" s="95" t="str">
        <f t="shared" si="199"/>
        <v/>
      </c>
      <c r="CQ141" s="95" t="str">
        <f t="shared" si="199"/>
        <v/>
      </c>
      <c r="CR141" s="95" t="str">
        <f t="shared" si="199"/>
        <v/>
      </c>
      <c r="CS141" s="95" t="str">
        <f t="shared" si="199"/>
        <v/>
      </c>
      <c r="CT141" s="95" t="str">
        <f t="shared" si="199"/>
        <v/>
      </c>
      <c r="CU141" s="95" t="str">
        <f t="shared" si="199"/>
        <v/>
      </c>
      <c r="CV141" s="95" t="str">
        <f t="shared" si="199"/>
        <v/>
      </c>
      <c r="CW141" s="95" t="str">
        <f t="shared" si="199"/>
        <v/>
      </c>
      <c r="CX141" s="95" t="str">
        <f t="shared" si="199"/>
        <v/>
      </c>
      <c r="CY141" s="95" t="str">
        <f t="shared" si="199"/>
        <v/>
      </c>
      <c r="CZ141" s="95" t="str">
        <f t="shared" si="199"/>
        <v/>
      </c>
      <c r="DA141" s="95" t="str">
        <f t="shared" si="199"/>
        <v/>
      </c>
      <c r="DB141" s="95" t="str">
        <f t="shared" si="199"/>
        <v/>
      </c>
      <c r="DC141" s="95" t="str">
        <f t="shared" si="199"/>
        <v/>
      </c>
      <c r="DD141" s="95" t="str">
        <f t="shared" si="199"/>
        <v/>
      </c>
      <c r="DE141" s="95" t="str">
        <f t="shared" si="199"/>
        <v/>
      </c>
      <c r="DF141" s="95" t="str">
        <f t="shared" si="199"/>
        <v/>
      </c>
      <c r="DG141" s="95" t="str">
        <f t="shared" si="199"/>
        <v/>
      </c>
      <c r="DH141" s="95" t="str">
        <f t="shared" si="199"/>
        <v/>
      </c>
      <c r="DI141" s="95" t="str">
        <f t="shared" si="199"/>
        <v/>
      </c>
      <c r="DJ141" s="95" t="str">
        <f t="shared" si="199"/>
        <v/>
      </c>
      <c r="DK141" s="95" t="str">
        <f t="shared" si="199"/>
        <v/>
      </c>
      <c r="DL141" s="95" t="str">
        <f t="shared" si="199"/>
        <v/>
      </c>
      <c r="DM141" s="95" t="str">
        <f t="shared" si="199"/>
        <v/>
      </c>
      <c r="DN141" s="95" t="str">
        <f t="shared" si="199"/>
        <v/>
      </c>
      <c r="DO141" s="95" t="str">
        <f t="shared" si="199"/>
        <v/>
      </c>
      <c r="DP141" s="95" t="str">
        <f t="shared" si="199"/>
        <v/>
      </c>
      <c r="DQ141" s="95" t="str">
        <f t="shared" si="199"/>
        <v/>
      </c>
      <c r="DR141" s="95" t="str">
        <f t="shared" si="199"/>
        <v/>
      </c>
      <c r="DS141" s="95" t="str">
        <f t="shared" si="199"/>
        <v/>
      </c>
      <c r="DT141" s="95" t="str">
        <f t="shared" si="199"/>
        <v/>
      </c>
      <c r="DU141" s="95" t="str">
        <f t="shared" si="199"/>
        <v/>
      </c>
      <c r="DV141" s="95" t="str">
        <f t="shared" si="199"/>
        <v/>
      </c>
      <c r="DW141" s="95" t="str">
        <f t="shared" si="199"/>
        <v/>
      </c>
      <c r="DX141" s="95" t="str">
        <f t="shared" si="199"/>
        <v/>
      </c>
      <c r="DY141" s="95" t="str">
        <f t="shared" si="199"/>
        <v/>
      </c>
      <c r="DZ141" s="95" t="str">
        <f t="shared" si="199"/>
        <v/>
      </c>
    </row>
    <row r="142" spans="1:130" hidden="1" x14ac:dyDescent="0.25">
      <c r="A142" s="95">
        <f t="shared" ref="A142:B142" si="200">A76</f>
        <v>64</v>
      </c>
      <c r="B142" s="95" t="str">
        <f t="shared" si="200"/>
        <v>REY HONRADO</v>
      </c>
      <c r="C142" s="95"/>
      <c r="D142" s="95">
        <f t="shared" ref="D142:BO142" si="201">IF(D$1="", "", D76-C76)</f>
        <v>115</v>
      </c>
      <c r="E142" s="95">
        <f t="shared" si="201"/>
        <v>7</v>
      </c>
      <c r="F142" s="95">
        <f t="shared" si="201"/>
        <v>8</v>
      </c>
      <c r="G142" s="95">
        <f t="shared" si="201"/>
        <v>7</v>
      </c>
      <c r="H142" s="95" t="str">
        <f t="shared" si="201"/>
        <v/>
      </c>
      <c r="I142" s="95" t="str">
        <f t="shared" si="201"/>
        <v/>
      </c>
      <c r="J142" s="95" t="str">
        <f t="shared" si="201"/>
        <v/>
      </c>
      <c r="K142" s="95" t="str">
        <f t="shared" si="201"/>
        <v/>
      </c>
      <c r="L142" s="95" t="str">
        <f t="shared" si="201"/>
        <v/>
      </c>
      <c r="M142" s="95" t="str">
        <f t="shared" si="201"/>
        <v/>
      </c>
      <c r="N142" s="95" t="str">
        <f t="shared" si="201"/>
        <v/>
      </c>
      <c r="O142" s="95" t="str">
        <f t="shared" si="201"/>
        <v/>
      </c>
      <c r="P142" s="95" t="str">
        <f t="shared" si="201"/>
        <v/>
      </c>
      <c r="Q142" s="95" t="str">
        <f t="shared" si="201"/>
        <v/>
      </c>
      <c r="R142" s="95" t="str">
        <f t="shared" si="201"/>
        <v/>
      </c>
      <c r="S142" s="95" t="str">
        <f t="shared" si="201"/>
        <v/>
      </c>
      <c r="T142" s="95" t="str">
        <f t="shared" si="201"/>
        <v/>
      </c>
      <c r="U142" s="95" t="str">
        <f t="shared" si="201"/>
        <v/>
      </c>
      <c r="V142" s="95" t="str">
        <f t="shared" si="201"/>
        <v/>
      </c>
      <c r="W142" s="95" t="str">
        <f t="shared" si="201"/>
        <v/>
      </c>
      <c r="X142" s="95" t="str">
        <f t="shared" si="201"/>
        <v/>
      </c>
      <c r="Y142" s="95" t="str">
        <f t="shared" si="201"/>
        <v/>
      </c>
      <c r="Z142" s="95" t="str">
        <f t="shared" si="201"/>
        <v/>
      </c>
      <c r="AA142" s="95" t="str">
        <f t="shared" si="201"/>
        <v/>
      </c>
      <c r="AB142" s="95" t="str">
        <f t="shared" si="201"/>
        <v/>
      </c>
      <c r="AC142" s="95" t="str">
        <f t="shared" si="201"/>
        <v/>
      </c>
      <c r="AD142" s="95" t="str">
        <f t="shared" si="201"/>
        <v/>
      </c>
      <c r="AE142" s="95" t="str">
        <f t="shared" si="201"/>
        <v/>
      </c>
      <c r="AF142" s="95" t="str">
        <f t="shared" si="201"/>
        <v/>
      </c>
      <c r="AG142" s="95" t="str">
        <f t="shared" si="201"/>
        <v/>
      </c>
      <c r="AH142" s="95" t="str">
        <f t="shared" si="201"/>
        <v/>
      </c>
      <c r="AI142" s="95" t="str">
        <f t="shared" si="201"/>
        <v/>
      </c>
      <c r="AJ142" s="95" t="str">
        <f t="shared" si="201"/>
        <v/>
      </c>
      <c r="AK142" s="95" t="str">
        <f t="shared" si="201"/>
        <v/>
      </c>
      <c r="AL142" s="95" t="str">
        <f t="shared" si="201"/>
        <v/>
      </c>
      <c r="AM142" s="95" t="str">
        <f t="shared" si="201"/>
        <v/>
      </c>
      <c r="AN142" s="95" t="str">
        <f t="shared" si="201"/>
        <v/>
      </c>
      <c r="AO142" s="95" t="str">
        <f t="shared" si="201"/>
        <v/>
      </c>
      <c r="AP142" s="95" t="str">
        <f t="shared" si="201"/>
        <v/>
      </c>
      <c r="AQ142" s="95" t="str">
        <f t="shared" si="201"/>
        <v/>
      </c>
      <c r="AR142" s="95" t="str">
        <f t="shared" si="201"/>
        <v/>
      </c>
      <c r="AS142" s="95" t="str">
        <f t="shared" si="201"/>
        <v/>
      </c>
      <c r="AT142" s="95" t="str">
        <f t="shared" si="201"/>
        <v/>
      </c>
      <c r="AU142" s="95" t="str">
        <f t="shared" si="201"/>
        <v/>
      </c>
      <c r="AV142" s="95" t="str">
        <f t="shared" si="201"/>
        <v/>
      </c>
      <c r="AW142" s="95" t="str">
        <f t="shared" si="201"/>
        <v/>
      </c>
      <c r="AX142" s="95" t="str">
        <f t="shared" si="201"/>
        <v/>
      </c>
      <c r="AY142" s="95" t="str">
        <f t="shared" si="201"/>
        <v/>
      </c>
      <c r="AZ142" s="95" t="str">
        <f t="shared" si="201"/>
        <v/>
      </c>
      <c r="BA142" s="95" t="str">
        <f t="shared" si="201"/>
        <v/>
      </c>
      <c r="BB142" s="95" t="str">
        <f t="shared" si="201"/>
        <v/>
      </c>
      <c r="BC142" s="95" t="str">
        <f t="shared" si="201"/>
        <v/>
      </c>
      <c r="BD142" s="95" t="str">
        <f t="shared" si="201"/>
        <v/>
      </c>
      <c r="BE142" s="95" t="str">
        <f t="shared" si="201"/>
        <v/>
      </c>
      <c r="BF142" s="95" t="str">
        <f t="shared" si="201"/>
        <v/>
      </c>
      <c r="BG142" s="95" t="str">
        <f t="shared" si="201"/>
        <v/>
      </c>
      <c r="BH142" s="95" t="str">
        <f t="shared" si="201"/>
        <v/>
      </c>
      <c r="BI142" s="95" t="str">
        <f t="shared" si="201"/>
        <v/>
      </c>
      <c r="BJ142" s="95" t="str">
        <f t="shared" si="201"/>
        <v/>
      </c>
      <c r="BK142" s="95" t="str">
        <f t="shared" si="201"/>
        <v/>
      </c>
      <c r="BL142" s="95" t="str">
        <f t="shared" si="201"/>
        <v/>
      </c>
      <c r="BM142" s="95" t="str">
        <f t="shared" si="201"/>
        <v/>
      </c>
      <c r="BN142" s="95" t="str">
        <f t="shared" si="201"/>
        <v/>
      </c>
      <c r="BO142" s="95" t="str">
        <f t="shared" si="201"/>
        <v/>
      </c>
      <c r="BP142" s="95" t="str">
        <f t="shared" ref="BP142:DZ142" si="202">IF(BP$1="", "", BP76-BO76)</f>
        <v/>
      </c>
      <c r="BQ142" s="95" t="str">
        <f t="shared" si="202"/>
        <v/>
      </c>
      <c r="BR142" s="95" t="str">
        <f t="shared" si="202"/>
        <v/>
      </c>
      <c r="BS142" s="95" t="str">
        <f t="shared" si="202"/>
        <v/>
      </c>
      <c r="BT142" s="95" t="str">
        <f t="shared" si="202"/>
        <v/>
      </c>
      <c r="BU142" s="95" t="str">
        <f t="shared" si="202"/>
        <v/>
      </c>
      <c r="BV142" s="95" t="str">
        <f t="shared" si="202"/>
        <v/>
      </c>
      <c r="BW142" s="95" t="str">
        <f t="shared" si="202"/>
        <v/>
      </c>
      <c r="BX142" s="95" t="str">
        <f t="shared" si="202"/>
        <v/>
      </c>
      <c r="BY142" s="95" t="str">
        <f t="shared" si="202"/>
        <v/>
      </c>
      <c r="BZ142" s="95" t="str">
        <f t="shared" si="202"/>
        <v/>
      </c>
      <c r="CA142" s="95" t="str">
        <f t="shared" si="202"/>
        <v/>
      </c>
      <c r="CB142" s="95" t="str">
        <f t="shared" si="202"/>
        <v/>
      </c>
      <c r="CC142" s="95" t="str">
        <f t="shared" si="202"/>
        <v/>
      </c>
      <c r="CD142" s="95" t="str">
        <f t="shared" si="202"/>
        <v/>
      </c>
      <c r="CE142" s="95" t="str">
        <f t="shared" si="202"/>
        <v/>
      </c>
      <c r="CF142" s="95" t="str">
        <f t="shared" si="202"/>
        <v/>
      </c>
      <c r="CG142" s="95" t="str">
        <f t="shared" si="202"/>
        <v/>
      </c>
      <c r="CH142" s="95" t="str">
        <f t="shared" si="202"/>
        <v/>
      </c>
      <c r="CI142" s="95" t="str">
        <f t="shared" si="202"/>
        <v/>
      </c>
      <c r="CJ142" s="95" t="str">
        <f t="shared" si="202"/>
        <v/>
      </c>
      <c r="CK142" s="95" t="str">
        <f t="shared" si="202"/>
        <v/>
      </c>
      <c r="CL142" s="95" t="str">
        <f t="shared" si="202"/>
        <v/>
      </c>
      <c r="CM142" s="95" t="str">
        <f t="shared" si="202"/>
        <v/>
      </c>
      <c r="CN142" s="95" t="str">
        <f t="shared" si="202"/>
        <v/>
      </c>
      <c r="CO142" s="95" t="str">
        <f t="shared" si="202"/>
        <v/>
      </c>
      <c r="CP142" s="95" t="str">
        <f t="shared" si="202"/>
        <v/>
      </c>
      <c r="CQ142" s="95" t="str">
        <f t="shared" si="202"/>
        <v/>
      </c>
      <c r="CR142" s="95" t="str">
        <f t="shared" si="202"/>
        <v/>
      </c>
      <c r="CS142" s="95" t="str">
        <f t="shared" si="202"/>
        <v/>
      </c>
      <c r="CT142" s="95" t="str">
        <f t="shared" si="202"/>
        <v/>
      </c>
      <c r="CU142" s="95" t="str">
        <f t="shared" si="202"/>
        <v/>
      </c>
      <c r="CV142" s="95" t="str">
        <f t="shared" si="202"/>
        <v/>
      </c>
      <c r="CW142" s="95" t="str">
        <f t="shared" si="202"/>
        <v/>
      </c>
      <c r="CX142" s="95" t="str">
        <f t="shared" si="202"/>
        <v/>
      </c>
      <c r="CY142" s="95" t="str">
        <f t="shared" si="202"/>
        <v/>
      </c>
      <c r="CZ142" s="95" t="str">
        <f t="shared" si="202"/>
        <v/>
      </c>
      <c r="DA142" s="95" t="str">
        <f t="shared" si="202"/>
        <v/>
      </c>
      <c r="DB142" s="95" t="str">
        <f t="shared" si="202"/>
        <v/>
      </c>
      <c r="DC142" s="95" t="str">
        <f t="shared" si="202"/>
        <v/>
      </c>
      <c r="DD142" s="95" t="str">
        <f t="shared" si="202"/>
        <v/>
      </c>
      <c r="DE142" s="95" t="str">
        <f t="shared" si="202"/>
        <v/>
      </c>
      <c r="DF142" s="95" t="str">
        <f t="shared" si="202"/>
        <v/>
      </c>
      <c r="DG142" s="95" t="str">
        <f t="shared" si="202"/>
        <v/>
      </c>
      <c r="DH142" s="95" t="str">
        <f t="shared" si="202"/>
        <v/>
      </c>
      <c r="DI142" s="95" t="str">
        <f t="shared" si="202"/>
        <v/>
      </c>
      <c r="DJ142" s="95" t="str">
        <f t="shared" si="202"/>
        <v/>
      </c>
      <c r="DK142" s="95" t="str">
        <f t="shared" si="202"/>
        <v/>
      </c>
      <c r="DL142" s="95" t="str">
        <f t="shared" si="202"/>
        <v/>
      </c>
      <c r="DM142" s="95" t="str">
        <f t="shared" si="202"/>
        <v/>
      </c>
      <c r="DN142" s="95" t="str">
        <f t="shared" si="202"/>
        <v/>
      </c>
      <c r="DO142" s="95" t="str">
        <f t="shared" si="202"/>
        <v/>
      </c>
      <c r="DP142" s="95" t="str">
        <f t="shared" si="202"/>
        <v/>
      </c>
      <c r="DQ142" s="95" t="str">
        <f t="shared" si="202"/>
        <v/>
      </c>
      <c r="DR142" s="95" t="str">
        <f t="shared" si="202"/>
        <v/>
      </c>
      <c r="DS142" s="95" t="str">
        <f t="shared" si="202"/>
        <v/>
      </c>
      <c r="DT142" s="95" t="str">
        <f t="shared" si="202"/>
        <v/>
      </c>
      <c r="DU142" s="95" t="str">
        <f t="shared" si="202"/>
        <v/>
      </c>
      <c r="DV142" s="95" t="str">
        <f t="shared" si="202"/>
        <v/>
      </c>
      <c r="DW142" s="95" t="str">
        <f t="shared" si="202"/>
        <v/>
      </c>
      <c r="DX142" s="95" t="str">
        <f t="shared" si="202"/>
        <v/>
      </c>
      <c r="DY142" s="95" t="str">
        <f t="shared" si="202"/>
        <v/>
      </c>
      <c r="DZ142" s="95" t="str">
        <f t="shared" si="202"/>
        <v/>
      </c>
    </row>
    <row r="149" spans="2:7" x14ac:dyDescent="0.25">
      <c r="B149" s="78"/>
      <c r="C149" s="78"/>
      <c r="D149" s="78"/>
      <c r="E149" s="78"/>
      <c r="F149" s="78"/>
      <c r="G149" s="78"/>
    </row>
    <row r="150" spans="2:7" x14ac:dyDescent="0.25">
      <c r="B150" s="78"/>
      <c r="C150" s="78"/>
      <c r="D150" s="78"/>
      <c r="E150" s="78"/>
      <c r="F150" s="78"/>
      <c r="G150" s="78"/>
    </row>
    <row r="151" spans="2:7" x14ac:dyDescent="0.25">
      <c r="B151" s="78"/>
      <c r="C151" s="78"/>
      <c r="D151" s="78"/>
      <c r="E151" s="78"/>
      <c r="F151" s="78"/>
      <c r="G151" s="78"/>
    </row>
    <row r="152" spans="2:7" x14ac:dyDescent="0.25">
      <c r="B152" s="78"/>
      <c r="C152" s="78"/>
      <c r="D152" s="78"/>
      <c r="E152" s="78"/>
      <c r="F152" s="78"/>
      <c r="G152" s="78"/>
    </row>
    <row r="153" spans="2:7" x14ac:dyDescent="0.25">
      <c r="B153" s="78"/>
      <c r="C153" s="78"/>
      <c r="D153" s="78"/>
      <c r="E153" s="78"/>
      <c r="F153" s="78"/>
      <c r="G153" s="78"/>
    </row>
    <row r="154" spans="2:7" x14ac:dyDescent="0.25">
      <c r="B154" s="78"/>
      <c r="C154" s="78"/>
      <c r="D154" s="78"/>
      <c r="E154" s="78"/>
      <c r="F154" s="78"/>
      <c r="G154" s="78"/>
    </row>
    <row r="155" spans="2:7" x14ac:dyDescent="0.25">
      <c r="B155" s="78"/>
      <c r="C155" s="78"/>
      <c r="D155" s="78"/>
      <c r="E155" s="78"/>
      <c r="F155" s="78"/>
      <c r="G155" s="78"/>
    </row>
    <row r="156" spans="2:7" x14ac:dyDescent="0.25">
      <c r="B156" s="78"/>
      <c r="C156" s="78"/>
      <c r="D156" s="78"/>
      <c r="E156" s="78"/>
      <c r="F156" s="78"/>
      <c r="G156" s="78"/>
    </row>
    <row r="157" spans="2:7" x14ac:dyDescent="0.25">
      <c r="B157" s="78"/>
      <c r="C157" s="78"/>
      <c r="D157" s="78"/>
      <c r="E157" s="78"/>
      <c r="F157" s="78"/>
      <c r="G157" s="78"/>
    </row>
    <row r="158" spans="2:7" x14ac:dyDescent="0.25">
      <c r="B158" s="78"/>
      <c r="C158" s="78"/>
      <c r="D158" s="78"/>
      <c r="E158" s="78"/>
      <c r="F158" s="78"/>
      <c r="G158" s="78"/>
    </row>
  </sheetData>
  <mergeCells count="11">
    <mergeCell ref="B6:C6"/>
    <mergeCell ref="B1:C1"/>
    <mergeCell ref="B2:C2"/>
    <mergeCell ref="B3:C3"/>
    <mergeCell ref="B4:C4"/>
    <mergeCell ref="B5:C5"/>
    <mergeCell ref="B7:C7"/>
    <mergeCell ref="B8:C8"/>
    <mergeCell ref="B9:C9"/>
    <mergeCell ref="B10:C10"/>
    <mergeCell ref="B11:C11"/>
  </mergeCells>
  <dataValidations count="7">
    <dataValidation type="list" allowBlank="1" showInputMessage="1" sqref="F150:F158" xr:uid="{FDF6153C-9A77-47FC-877F-E0C9DB393105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G154" xr:uid="{6D6BC08B-4CB0-413B-B1BB-BC91B0711A3A}"/>
    <dataValidation allowBlank="1" showInputMessage="1" showErrorMessage="1" promptTitle="Process Step Description" prompt="Enter text for the process step that will appear in the shape." sqref="C149" xr:uid="{82667AFB-1641-484B-8605-76548932034D}"/>
    <dataValidation allowBlank="1" showInputMessage="1" showErrorMessage="1" promptTitle="Next Step ID" prompt="Enter the process step ID for the next step. Use commas to separate multiple next steps, such as &quot;P600,P700&quot;." sqref="D149" xr:uid="{5E69303B-9CAD-4728-9DFA-F07EB2389839}"/>
    <dataValidation allowBlank="1" showInputMessage="1" showErrorMessage="1" promptTitle="Connector Label" prompt="If desired, label the connector to the next step. Use commas to separate multiple next steps, such as &quot;Yes,No&quot;." sqref="E149" xr:uid="{9FC1235E-A616-419C-B97B-8C94A8C2B29D}"/>
    <dataValidation allowBlank="1" showInputMessage="1" showErrorMessage="1" promptTitle="Shape Type" prompt="Enter the type of shape you'd like each process step to use." sqref="F149" xr:uid="{B19F2D9D-4345-4F49-8711-E196923AD900}"/>
    <dataValidation allowBlank="1" showInputMessage="1" showErrorMessage="1" promptTitle="Alt Text" prompt="Alt Text helps people with visual impairments understand your diagram. Describe each process step." sqref="G149" xr:uid="{F0A065C4-58D5-4AA2-87F8-12DF287D2752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95E5-E954-4D49-97AC-400658E71778}">
  <dimension ref="A1:DZ68"/>
  <sheetViews>
    <sheetView workbookViewId="0">
      <selection sqref="A1:B1048576"/>
    </sheetView>
  </sheetViews>
  <sheetFormatPr defaultRowHeight="15" x14ac:dyDescent="0.25"/>
  <cols>
    <col min="1" max="1" width="3.42578125" customWidth="1"/>
    <col min="2" max="2" width="24.28515625" customWidth="1"/>
    <col min="3" max="3" width="12.140625" style="27" customWidth="1"/>
    <col min="4" max="119" width="16.7109375" style="27" customWidth="1"/>
    <col min="120" max="120" width="16.7109375" style="130" customWidth="1"/>
    <col min="121" max="130" width="16.7109375" style="27" customWidth="1"/>
  </cols>
  <sheetData>
    <row r="1" spans="1:130" ht="15.75" x14ac:dyDescent="0.25">
      <c r="B1" s="120" t="s">
        <v>185</v>
      </c>
      <c r="C1" s="121">
        <f>SUM(C$4:DZ4)</f>
        <v>293525.4763424939</v>
      </c>
    </row>
    <row r="3" spans="1:130" s="25" customFormat="1" x14ac:dyDescent="0.25">
      <c r="A3" s="24"/>
      <c r="B3" s="24" t="s">
        <v>37</v>
      </c>
      <c r="C3" s="26" t="s">
        <v>186</v>
      </c>
      <c r="D3" s="131">
        <f>IF('Monthly Reading'!D$1="", "", 'Monthly Reading'!D$1)</f>
        <v>44075</v>
      </c>
      <c r="E3" s="131">
        <f>IF('Monthly Reading'!E$1="", "", 'Monthly Reading'!E$1)</f>
        <v>44105</v>
      </c>
      <c r="F3" s="131">
        <f>IF('Monthly Reading'!F$1="", "", 'Monthly Reading'!F$1)</f>
        <v>44136</v>
      </c>
      <c r="G3" s="131">
        <f>IF('Monthly Reading'!G$1="", "", 'Monthly Reading'!G$1)</f>
        <v>44166</v>
      </c>
      <c r="H3" s="131" t="str">
        <f>IF('Monthly Reading'!H$1="", "", 'Monthly Reading'!H$1)</f>
        <v/>
      </c>
      <c r="I3" s="131" t="str">
        <f>IF('Monthly Reading'!I$1="", "", 'Monthly Reading'!I$1)</f>
        <v/>
      </c>
      <c r="J3" s="131" t="str">
        <f>IF('Monthly Reading'!J$1="", "", 'Monthly Reading'!J$1)</f>
        <v/>
      </c>
      <c r="K3" s="131" t="str">
        <f>IF('Monthly Reading'!K$1="", "", 'Monthly Reading'!K$1)</f>
        <v/>
      </c>
      <c r="L3" s="131" t="str">
        <f>IF('Monthly Reading'!L$1="", "", 'Monthly Reading'!L$1)</f>
        <v/>
      </c>
      <c r="M3" s="131" t="str">
        <f>IF('Monthly Reading'!M$1="", "", 'Monthly Reading'!M$1)</f>
        <v/>
      </c>
      <c r="N3" s="131" t="str">
        <f>IF('Monthly Reading'!N$1="", "", 'Monthly Reading'!N$1)</f>
        <v/>
      </c>
      <c r="O3" s="131" t="str">
        <f>IF('Monthly Reading'!O$1="", "", 'Monthly Reading'!O$1)</f>
        <v/>
      </c>
      <c r="P3" s="131" t="str">
        <f>IF('Monthly Reading'!P$1="", "", 'Monthly Reading'!P$1)</f>
        <v/>
      </c>
      <c r="Q3" s="131" t="str">
        <f>IF('Monthly Reading'!Q$1="", "", 'Monthly Reading'!Q$1)</f>
        <v/>
      </c>
      <c r="R3" s="131" t="str">
        <f>IF('Monthly Reading'!R$1="", "", 'Monthly Reading'!R$1)</f>
        <v/>
      </c>
      <c r="S3" s="131" t="str">
        <f>IF('Monthly Reading'!S$1="", "", 'Monthly Reading'!S$1)</f>
        <v/>
      </c>
      <c r="T3" s="131" t="str">
        <f>IF('Monthly Reading'!T$1="", "", 'Monthly Reading'!T$1)</f>
        <v/>
      </c>
      <c r="U3" s="131" t="str">
        <f>IF('Monthly Reading'!U$1="", "", 'Monthly Reading'!U$1)</f>
        <v/>
      </c>
      <c r="V3" s="131" t="str">
        <f>IF('Monthly Reading'!V$1="", "", 'Monthly Reading'!V$1)</f>
        <v/>
      </c>
      <c r="W3" s="131" t="str">
        <f>IF('Monthly Reading'!W$1="", "", 'Monthly Reading'!W$1)</f>
        <v/>
      </c>
      <c r="X3" s="131" t="str">
        <f>IF('Monthly Reading'!X$1="", "", 'Monthly Reading'!X$1)</f>
        <v/>
      </c>
      <c r="Y3" s="131" t="str">
        <f>IF('Monthly Reading'!Y$1="", "", 'Monthly Reading'!Y$1)</f>
        <v/>
      </c>
      <c r="Z3" s="131" t="str">
        <f>IF('Monthly Reading'!Z$1="", "", 'Monthly Reading'!Z$1)</f>
        <v/>
      </c>
      <c r="AA3" s="131" t="str">
        <f>IF('Monthly Reading'!AA$1="", "", 'Monthly Reading'!AA$1)</f>
        <v/>
      </c>
      <c r="AB3" s="131" t="str">
        <f>IF('Monthly Reading'!AB$1="", "", 'Monthly Reading'!AB$1)</f>
        <v/>
      </c>
      <c r="AC3" s="131" t="str">
        <f>IF('Monthly Reading'!AC$1="", "", 'Monthly Reading'!AC$1)</f>
        <v/>
      </c>
      <c r="AD3" s="131" t="str">
        <f>IF('Monthly Reading'!AD$1="", "", 'Monthly Reading'!AD$1)</f>
        <v/>
      </c>
      <c r="AE3" s="131" t="str">
        <f>IF('Monthly Reading'!AE$1="", "", 'Monthly Reading'!AE$1)</f>
        <v/>
      </c>
      <c r="AF3" s="131" t="str">
        <f>IF('Monthly Reading'!AF$1="", "", 'Monthly Reading'!AF$1)</f>
        <v/>
      </c>
      <c r="AG3" s="131" t="str">
        <f>IF('Monthly Reading'!AG$1="", "", 'Monthly Reading'!AG$1)</f>
        <v/>
      </c>
      <c r="AH3" s="131" t="str">
        <f>IF('Monthly Reading'!AH$1="", "", 'Monthly Reading'!AH$1)</f>
        <v/>
      </c>
      <c r="AI3" s="131" t="str">
        <f>IF('Monthly Reading'!AI$1="", "", 'Monthly Reading'!AI$1)</f>
        <v/>
      </c>
      <c r="AJ3" s="131" t="str">
        <f>IF('Monthly Reading'!AJ$1="", "", 'Monthly Reading'!AJ$1)</f>
        <v/>
      </c>
      <c r="AK3" s="131" t="str">
        <f>IF('Monthly Reading'!AK$1="", "", 'Monthly Reading'!AK$1)</f>
        <v/>
      </c>
      <c r="AL3" s="131" t="str">
        <f>IF('Monthly Reading'!AL$1="", "", 'Monthly Reading'!AL$1)</f>
        <v/>
      </c>
      <c r="AM3" s="131" t="str">
        <f>IF('Monthly Reading'!AM$1="", "", 'Monthly Reading'!AM$1)</f>
        <v/>
      </c>
      <c r="AN3" s="131" t="str">
        <f>IF('Monthly Reading'!AN$1="", "", 'Monthly Reading'!AN$1)</f>
        <v/>
      </c>
      <c r="AO3" s="131" t="str">
        <f>IF('Monthly Reading'!AO$1="", "", 'Monthly Reading'!AO$1)</f>
        <v/>
      </c>
      <c r="AP3" s="131" t="str">
        <f>IF('Monthly Reading'!AP$1="", "", 'Monthly Reading'!AP$1)</f>
        <v/>
      </c>
      <c r="AQ3" s="131" t="str">
        <f>IF('Monthly Reading'!AQ$1="", "", 'Monthly Reading'!AQ$1)</f>
        <v/>
      </c>
      <c r="AR3" s="131" t="str">
        <f>IF('Monthly Reading'!AR$1="", "", 'Monthly Reading'!AR$1)</f>
        <v/>
      </c>
      <c r="AS3" s="131" t="str">
        <f>IF('Monthly Reading'!AS$1="", "", 'Monthly Reading'!AS$1)</f>
        <v/>
      </c>
      <c r="AT3" s="131" t="str">
        <f>IF('Monthly Reading'!AT$1="", "", 'Monthly Reading'!AT$1)</f>
        <v/>
      </c>
      <c r="AU3" s="131" t="str">
        <f>IF('Monthly Reading'!AU$1="", "", 'Monthly Reading'!AU$1)</f>
        <v/>
      </c>
      <c r="AV3" s="131" t="str">
        <f>IF('Monthly Reading'!AV$1="", "", 'Monthly Reading'!AV$1)</f>
        <v/>
      </c>
      <c r="AW3" s="131" t="str">
        <f>IF('Monthly Reading'!AW$1="", "", 'Monthly Reading'!AW$1)</f>
        <v/>
      </c>
      <c r="AX3" s="131" t="str">
        <f>IF('Monthly Reading'!AX$1="", "", 'Monthly Reading'!AX$1)</f>
        <v/>
      </c>
      <c r="AY3" s="131" t="str">
        <f>IF('Monthly Reading'!AY$1="", "", 'Monthly Reading'!AY$1)</f>
        <v/>
      </c>
      <c r="AZ3" s="131" t="str">
        <f>IF('Monthly Reading'!AZ$1="", "", 'Monthly Reading'!AZ$1)</f>
        <v/>
      </c>
      <c r="BA3" s="131" t="str">
        <f>IF('Monthly Reading'!BA$1="", "", 'Monthly Reading'!BA$1)</f>
        <v/>
      </c>
      <c r="BB3" s="131" t="str">
        <f>IF('Monthly Reading'!BB$1="", "", 'Monthly Reading'!BB$1)</f>
        <v/>
      </c>
      <c r="BC3" s="131" t="str">
        <f>IF('Monthly Reading'!BC$1="", "", 'Monthly Reading'!BC$1)</f>
        <v/>
      </c>
      <c r="BD3" s="131" t="str">
        <f>IF('Monthly Reading'!BD$1="", "", 'Monthly Reading'!BD$1)</f>
        <v/>
      </c>
      <c r="BE3" s="131" t="str">
        <f>IF('Monthly Reading'!BE$1="", "", 'Monthly Reading'!BE$1)</f>
        <v/>
      </c>
      <c r="BF3" s="131" t="str">
        <f>IF('Monthly Reading'!BF$1="", "", 'Monthly Reading'!BF$1)</f>
        <v/>
      </c>
      <c r="BG3" s="131" t="str">
        <f>IF('Monthly Reading'!BG$1="", "", 'Monthly Reading'!BG$1)</f>
        <v/>
      </c>
      <c r="BH3" s="131" t="str">
        <f>IF('Monthly Reading'!BH$1="", "", 'Monthly Reading'!BH$1)</f>
        <v/>
      </c>
      <c r="BI3" s="131" t="str">
        <f>IF('Monthly Reading'!BI$1="", "", 'Monthly Reading'!BI$1)</f>
        <v/>
      </c>
      <c r="BJ3" s="131" t="str">
        <f>IF('Monthly Reading'!BJ$1="", "", 'Monthly Reading'!BJ$1)</f>
        <v/>
      </c>
      <c r="BK3" s="131" t="str">
        <f>IF('Monthly Reading'!BK$1="", "", 'Monthly Reading'!BK$1)</f>
        <v/>
      </c>
      <c r="BL3" s="131" t="str">
        <f>IF('Monthly Reading'!BL$1="", "", 'Monthly Reading'!BL$1)</f>
        <v/>
      </c>
      <c r="BM3" s="131" t="str">
        <f>IF('Monthly Reading'!BM$1="", "", 'Monthly Reading'!BM$1)</f>
        <v/>
      </c>
      <c r="BN3" s="131" t="str">
        <f>IF('Monthly Reading'!BN$1="", "", 'Monthly Reading'!BN$1)</f>
        <v/>
      </c>
      <c r="BO3" s="131" t="str">
        <f>IF('Monthly Reading'!BO$1="", "", 'Monthly Reading'!BO$1)</f>
        <v/>
      </c>
      <c r="BP3" s="131" t="str">
        <f>IF('Monthly Reading'!BP$1="", "", 'Monthly Reading'!BP$1)</f>
        <v/>
      </c>
      <c r="BQ3" s="131" t="str">
        <f>IF('Monthly Reading'!BQ$1="", "", 'Monthly Reading'!BQ$1)</f>
        <v/>
      </c>
      <c r="BR3" s="131" t="str">
        <f>IF('Monthly Reading'!BR$1="", "", 'Monthly Reading'!BR$1)</f>
        <v/>
      </c>
      <c r="BS3" s="131" t="str">
        <f>IF('Monthly Reading'!BS$1="", "", 'Monthly Reading'!BS$1)</f>
        <v/>
      </c>
      <c r="BT3" s="131" t="str">
        <f>IF('Monthly Reading'!BT$1="", "", 'Monthly Reading'!BT$1)</f>
        <v/>
      </c>
      <c r="BU3" s="131" t="str">
        <f>IF('Monthly Reading'!BU$1="", "", 'Monthly Reading'!BU$1)</f>
        <v/>
      </c>
      <c r="BV3" s="131" t="str">
        <f>IF('Monthly Reading'!BV$1="", "", 'Monthly Reading'!BV$1)</f>
        <v/>
      </c>
      <c r="BW3" s="131" t="str">
        <f>IF('Monthly Reading'!BW$1="", "", 'Monthly Reading'!BW$1)</f>
        <v/>
      </c>
      <c r="BX3" s="131" t="str">
        <f>IF('Monthly Reading'!BX$1="", "", 'Monthly Reading'!BX$1)</f>
        <v/>
      </c>
      <c r="BY3" s="131" t="str">
        <f>IF('Monthly Reading'!BY$1="", "", 'Monthly Reading'!BY$1)</f>
        <v/>
      </c>
      <c r="BZ3" s="131" t="str">
        <f>IF('Monthly Reading'!BZ$1="", "", 'Monthly Reading'!BZ$1)</f>
        <v/>
      </c>
      <c r="CA3" s="131" t="str">
        <f>IF('Monthly Reading'!CA$1="", "", 'Monthly Reading'!CA$1)</f>
        <v/>
      </c>
      <c r="CB3" s="131" t="str">
        <f>IF('Monthly Reading'!CB$1="", "", 'Monthly Reading'!CB$1)</f>
        <v/>
      </c>
      <c r="CC3" s="131" t="str">
        <f>IF('Monthly Reading'!CC$1="", "", 'Monthly Reading'!CC$1)</f>
        <v/>
      </c>
      <c r="CD3" s="131" t="str">
        <f>IF('Monthly Reading'!CD$1="", "", 'Monthly Reading'!CD$1)</f>
        <v/>
      </c>
      <c r="CE3" s="131" t="str">
        <f>IF('Monthly Reading'!CE$1="", "", 'Monthly Reading'!CE$1)</f>
        <v/>
      </c>
      <c r="CF3" s="131" t="str">
        <f>IF('Monthly Reading'!CF$1="", "", 'Monthly Reading'!CF$1)</f>
        <v/>
      </c>
      <c r="CG3" s="131" t="str">
        <f>IF('Monthly Reading'!CG$1="", "", 'Monthly Reading'!CG$1)</f>
        <v/>
      </c>
      <c r="CH3" s="131" t="str">
        <f>IF('Monthly Reading'!CH$1="", "", 'Monthly Reading'!CH$1)</f>
        <v/>
      </c>
      <c r="CI3" s="131" t="str">
        <f>IF('Monthly Reading'!CI$1="", "", 'Monthly Reading'!CI$1)</f>
        <v/>
      </c>
      <c r="CJ3" s="131" t="str">
        <f>IF('Monthly Reading'!CJ$1="", "", 'Monthly Reading'!CJ$1)</f>
        <v/>
      </c>
      <c r="CK3" s="131" t="str">
        <f>IF('Monthly Reading'!CK$1="", "", 'Monthly Reading'!CK$1)</f>
        <v/>
      </c>
      <c r="CL3" s="131" t="str">
        <f>IF('Monthly Reading'!CL$1="", "", 'Monthly Reading'!CL$1)</f>
        <v/>
      </c>
      <c r="CM3" s="131" t="str">
        <f>IF('Monthly Reading'!CM$1="", "", 'Monthly Reading'!CM$1)</f>
        <v/>
      </c>
      <c r="CN3" s="131" t="str">
        <f>IF('Monthly Reading'!CN$1="", "", 'Monthly Reading'!CN$1)</f>
        <v/>
      </c>
      <c r="CO3" s="131" t="str">
        <f>IF('Monthly Reading'!CO$1="", "", 'Monthly Reading'!CO$1)</f>
        <v/>
      </c>
      <c r="CP3" s="131" t="str">
        <f>IF('Monthly Reading'!CP$1="", "", 'Monthly Reading'!CP$1)</f>
        <v/>
      </c>
      <c r="CQ3" s="131" t="str">
        <f>IF('Monthly Reading'!CQ$1="", "", 'Monthly Reading'!CQ$1)</f>
        <v/>
      </c>
      <c r="CR3" s="131" t="str">
        <f>IF('Monthly Reading'!CR$1="", "", 'Monthly Reading'!CR$1)</f>
        <v/>
      </c>
      <c r="CS3" s="131" t="str">
        <f>IF('Monthly Reading'!CS$1="", "", 'Monthly Reading'!CS$1)</f>
        <v/>
      </c>
      <c r="CT3" s="131" t="str">
        <f>IF('Monthly Reading'!CT$1="", "", 'Monthly Reading'!CT$1)</f>
        <v/>
      </c>
      <c r="CU3" s="131" t="str">
        <f>IF('Monthly Reading'!CU$1="", "", 'Monthly Reading'!CU$1)</f>
        <v/>
      </c>
      <c r="CV3" s="131" t="str">
        <f>IF('Monthly Reading'!CV$1="", "", 'Monthly Reading'!CV$1)</f>
        <v/>
      </c>
      <c r="CW3" s="131" t="str">
        <f>IF('Monthly Reading'!CW$1="", "", 'Monthly Reading'!CW$1)</f>
        <v/>
      </c>
      <c r="CX3" s="131" t="str">
        <f>IF('Monthly Reading'!CX$1="", "", 'Monthly Reading'!CX$1)</f>
        <v/>
      </c>
      <c r="CY3" s="131" t="str">
        <f>IF('Monthly Reading'!CY$1="", "", 'Monthly Reading'!CY$1)</f>
        <v/>
      </c>
      <c r="CZ3" s="131" t="str">
        <f>IF('Monthly Reading'!CZ$1="", "", 'Monthly Reading'!CZ$1)</f>
        <v/>
      </c>
      <c r="DA3" s="131" t="str">
        <f>IF('Monthly Reading'!DA$1="", "", 'Monthly Reading'!DA$1)</f>
        <v/>
      </c>
      <c r="DB3" s="131" t="str">
        <f>IF('Monthly Reading'!DB$1="", "", 'Monthly Reading'!DB$1)</f>
        <v/>
      </c>
      <c r="DC3" s="131" t="str">
        <f>IF('Monthly Reading'!DC$1="", "", 'Monthly Reading'!DC$1)</f>
        <v/>
      </c>
      <c r="DD3" s="131" t="str">
        <f>IF('Monthly Reading'!DD$1="", "", 'Monthly Reading'!DD$1)</f>
        <v/>
      </c>
      <c r="DE3" s="131" t="str">
        <f>IF('Monthly Reading'!DE$1="", "", 'Monthly Reading'!DE$1)</f>
        <v/>
      </c>
      <c r="DF3" s="131" t="str">
        <f>IF('Monthly Reading'!DF$1="", "", 'Monthly Reading'!DF$1)</f>
        <v/>
      </c>
      <c r="DG3" s="131" t="str">
        <f>IF('Monthly Reading'!DG$1="", "", 'Monthly Reading'!DG$1)</f>
        <v/>
      </c>
      <c r="DH3" s="131" t="str">
        <f>IF('Monthly Reading'!DH$1="", "", 'Monthly Reading'!DH$1)</f>
        <v/>
      </c>
      <c r="DI3" s="131" t="str">
        <f>IF('Monthly Reading'!DI$1="", "", 'Monthly Reading'!DI$1)</f>
        <v/>
      </c>
      <c r="DJ3" s="131" t="str">
        <f>IF('Monthly Reading'!DJ$1="", "", 'Monthly Reading'!DJ$1)</f>
        <v/>
      </c>
      <c r="DK3" s="131" t="str">
        <f>IF('Monthly Reading'!DK$1="", "", 'Monthly Reading'!DK$1)</f>
        <v/>
      </c>
      <c r="DL3" s="131" t="str">
        <f>IF('Monthly Reading'!DL$1="", "", 'Monthly Reading'!DL$1)</f>
        <v/>
      </c>
      <c r="DM3" s="131" t="str">
        <f>IF('Monthly Reading'!DM$1="", "", 'Monthly Reading'!DM$1)</f>
        <v/>
      </c>
      <c r="DN3" s="131" t="str">
        <f>IF('Monthly Reading'!DN$1="", "", 'Monthly Reading'!DN$1)</f>
        <v/>
      </c>
      <c r="DO3" s="131" t="str">
        <f>IF('Monthly Reading'!DO$1="", "", 'Monthly Reading'!DO$1)</f>
        <v/>
      </c>
      <c r="DP3" s="131" t="str">
        <f>IF('Monthly Reading'!DP$1="", "", 'Monthly Reading'!DP$1)</f>
        <v/>
      </c>
      <c r="DQ3" s="131" t="str">
        <f>IF('Monthly Reading'!DQ$1="", "", 'Monthly Reading'!DQ$1)</f>
        <v/>
      </c>
      <c r="DR3" s="131" t="str">
        <f>IF('Monthly Reading'!DR$1="", "", 'Monthly Reading'!DR$1)</f>
        <v/>
      </c>
      <c r="DS3" s="131" t="str">
        <f>IF('Monthly Reading'!DS$1="", "", 'Monthly Reading'!DS$1)</f>
        <v/>
      </c>
      <c r="DT3" s="131" t="str">
        <f>IF('Monthly Reading'!DT$1="", "", 'Monthly Reading'!DT$1)</f>
        <v/>
      </c>
      <c r="DU3" s="131" t="str">
        <f>IF('Monthly Reading'!DU$1="", "", 'Monthly Reading'!DU$1)</f>
        <v/>
      </c>
      <c r="DV3" s="131" t="str">
        <f>IF('Monthly Reading'!DV$1="", "", 'Monthly Reading'!DV$1)</f>
        <v/>
      </c>
      <c r="DW3" s="131" t="str">
        <f>IF('Monthly Reading'!DW$1="", "", 'Monthly Reading'!DW$1)</f>
        <v/>
      </c>
      <c r="DX3" s="131" t="str">
        <f>IF('Monthly Reading'!DX$1="", "", 'Monthly Reading'!DX$1)</f>
        <v/>
      </c>
      <c r="DY3" s="131" t="str">
        <f>IF('Monthly Reading'!DY$1="", "", 'Monthly Reading'!DY$1)</f>
        <v/>
      </c>
      <c r="DZ3" s="131" t="str">
        <f>IF('Monthly Reading'!DZ$1="", "", 'Monthly Reading'!DZ$1)</f>
        <v/>
      </c>
    </row>
    <row r="4" spans="1:130" s="25" customFormat="1" x14ac:dyDescent="0.25">
      <c r="A4" s="24"/>
      <c r="B4" s="24" t="s">
        <v>187</v>
      </c>
      <c r="C4" s="26">
        <f>SUM(C$5:C$68)</f>
        <v>69081</v>
      </c>
      <c r="D4" s="26">
        <f>IF('Monthly Reading'!D$1="", "", SUM(D$5:D$68))</f>
        <v>74291.683604938255</v>
      </c>
      <c r="E4" s="26">
        <f>IF('Monthly Reading'!E$1="", "", SUM(E$5:E$68))</f>
        <v>51740.512295081964</v>
      </c>
      <c r="F4" s="26">
        <f>IF('Monthly Reading'!F$1="", "", SUM(F$5:F$68))</f>
        <v>49762.726678062667</v>
      </c>
      <c r="G4" s="26">
        <f>IF('Monthly Reading'!G$1="", "", SUM(G$5:G$68))</f>
        <v>48649.553764411015</v>
      </c>
      <c r="H4" s="26" t="str">
        <f>IF('Monthly Reading'!H$1="", "", SUM(H$5:H$68))</f>
        <v/>
      </c>
      <c r="I4" s="26" t="str">
        <f>IF('Monthly Reading'!I$1="", "", SUM(I$5:I$68))</f>
        <v/>
      </c>
      <c r="J4" s="26" t="str">
        <f>IF('Monthly Reading'!J$1="", "", SUM(J$5:J$68))</f>
        <v/>
      </c>
      <c r="K4" s="26" t="str">
        <f>IF('Monthly Reading'!K$1="", "", SUM(K$5:K$68))</f>
        <v/>
      </c>
      <c r="L4" s="26" t="str">
        <f>IF('Monthly Reading'!L$1="", "", SUM(L$5:L$68))</f>
        <v/>
      </c>
      <c r="M4" s="26" t="str">
        <f>IF('Monthly Reading'!M$1="", "", SUM(M$5:M$68))</f>
        <v/>
      </c>
      <c r="N4" s="26" t="str">
        <f>IF('Monthly Reading'!N$1="", "", SUM(N$5:N$68))</f>
        <v/>
      </c>
      <c r="O4" s="26" t="str">
        <f>IF('Monthly Reading'!O$1="", "", SUM(O$5:O$68))</f>
        <v/>
      </c>
      <c r="P4" s="26" t="str">
        <f>IF('Monthly Reading'!P$1="", "", SUM(P$5:P$68))</f>
        <v/>
      </c>
      <c r="Q4" s="26" t="str">
        <f>IF('Monthly Reading'!Q$1="", "", SUM(Q$5:Q$68))</f>
        <v/>
      </c>
      <c r="R4" s="26" t="str">
        <f>IF('Monthly Reading'!R$1="", "", SUM(R$5:R$68))</f>
        <v/>
      </c>
      <c r="S4" s="26" t="str">
        <f>IF('Monthly Reading'!S$1="", "", SUM(S$5:S$68))</f>
        <v/>
      </c>
      <c r="T4" s="26" t="str">
        <f>IF('Monthly Reading'!T$1="", "", SUM(T$5:T$68))</f>
        <v/>
      </c>
      <c r="U4" s="26" t="str">
        <f>IF('Monthly Reading'!U$1="", "", SUM(U$5:U$68))</f>
        <v/>
      </c>
      <c r="V4" s="26" t="str">
        <f>IF('Monthly Reading'!V$1="", "", SUM(V$5:V$68))</f>
        <v/>
      </c>
      <c r="W4" s="26" t="str">
        <f>IF('Monthly Reading'!W$1="", "", SUM(W$5:W$68))</f>
        <v/>
      </c>
      <c r="X4" s="26" t="str">
        <f>IF('Monthly Reading'!X$1="", "", SUM(X$5:X$68))</f>
        <v/>
      </c>
      <c r="Y4" s="26" t="str">
        <f>IF('Monthly Reading'!Y$1="", "", SUM(Y$5:Y$68))</f>
        <v/>
      </c>
      <c r="Z4" s="26" t="str">
        <f>IF('Monthly Reading'!Z$1="", "", SUM(Z$5:Z$68))</f>
        <v/>
      </c>
      <c r="AA4" s="26" t="str">
        <f>IF('Monthly Reading'!AA$1="", "", SUM(AA$5:AA$68))</f>
        <v/>
      </c>
      <c r="AB4" s="26" t="str">
        <f>IF('Monthly Reading'!AB$1="", "", SUM(AB$5:AB$68))</f>
        <v/>
      </c>
      <c r="AC4" s="26" t="str">
        <f>IF('Monthly Reading'!AC$1="", "", SUM(AC$5:AC$68))</f>
        <v/>
      </c>
      <c r="AD4" s="26" t="str">
        <f>IF('Monthly Reading'!AD$1="", "", SUM(AD$5:AD$68))</f>
        <v/>
      </c>
      <c r="AE4" s="26" t="str">
        <f>IF('Monthly Reading'!AE$1="", "", SUM(AE$5:AE$68))</f>
        <v/>
      </c>
      <c r="AF4" s="26" t="str">
        <f>IF('Monthly Reading'!AF$1="", "", SUM(AF$5:AF$68))</f>
        <v/>
      </c>
      <c r="AG4" s="26" t="str">
        <f>IF('Monthly Reading'!AG$1="", "", SUM(AG$5:AG$68))</f>
        <v/>
      </c>
      <c r="AH4" s="26" t="str">
        <f>IF('Monthly Reading'!AH$1="", "", SUM(AH$5:AH$68))</f>
        <v/>
      </c>
      <c r="AI4" s="26" t="str">
        <f>IF('Monthly Reading'!AI$1="", "", SUM(AI$5:AI$68))</f>
        <v/>
      </c>
      <c r="AJ4" s="26" t="str">
        <f>IF('Monthly Reading'!AJ$1="", "", SUM(AJ$5:AJ$68))</f>
        <v/>
      </c>
      <c r="AK4" s="26" t="str">
        <f>IF('Monthly Reading'!AK$1="", "", SUM(AK$5:AK$68))</f>
        <v/>
      </c>
      <c r="AL4" s="26" t="str">
        <f>IF('Monthly Reading'!AL$1="", "", SUM(AL$5:AL$68))</f>
        <v/>
      </c>
      <c r="AM4" s="26" t="str">
        <f>IF('Monthly Reading'!AM$1="", "", SUM(AM$5:AM$68))</f>
        <v/>
      </c>
      <c r="AN4" s="26" t="str">
        <f>IF('Monthly Reading'!AN$1="", "", SUM(AN$5:AN$68))</f>
        <v/>
      </c>
      <c r="AO4" s="26" t="str">
        <f>IF('Monthly Reading'!AO$1="", "", SUM(AO$5:AO$68))</f>
        <v/>
      </c>
      <c r="AP4" s="26" t="str">
        <f>IF('Monthly Reading'!AP$1="", "", SUM(AP$5:AP$68))</f>
        <v/>
      </c>
      <c r="AQ4" s="26" t="str">
        <f>IF('Monthly Reading'!AQ$1="", "", SUM(AQ$5:AQ$68))</f>
        <v/>
      </c>
      <c r="AR4" s="26" t="str">
        <f>IF('Monthly Reading'!AR$1="", "", SUM(AR$5:AR$68))</f>
        <v/>
      </c>
      <c r="AS4" s="26" t="str">
        <f>IF('Monthly Reading'!AS$1="", "", SUM(AS$5:AS$68))</f>
        <v/>
      </c>
      <c r="AT4" s="26" t="str">
        <f>IF('Monthly Reading'!AT$1="", "", SUM(AT$5:AT$68))</f>
        <v/>
      </c>
      <c r="AU4" s="26" t="str">
        <f>IF('Monthly Reading'!AU$1="", "", SUM(AU$5:AU$68))</f>
        <v/>
      </c>
      <c r="AV4" s="26" t="str">
        <f>IF('Monthly Reading'!AV$1="", "", SUM(AV$5:AV$68))</f>
        <v/>
      </c>
      <c r="AW4" s="26" t="str">
        <f>IF('Monthly Reading'!AW$1="", "", SUM(AW$5:AW$68))</f>
        <v/>
      </c>
      <c r="AX4" s="26" t="str">
        <f>IF('Monthly Reading'!AX$1="", "", SUM(AX$5:AX$68))</f>
        <v/>
      </c>
      <c r="AY4" s="26" t="str">
        <f>IF('Monthly Reading'!AY$1="", "", SUM(AY$5:AY$68))</f>
        <v/>
      </c>
      <c r="AZ4" s="26" t="str">
        <f>IF('Monthly Reading'!AZ$1="", "", SUM(AZ$5:AZ$68))</f>
        <v/>
      </c>
      <c r="BA4" s="26" t="str">
        <f>IF('Monthly Reading'!BA$1="", "", SUM(BA$5:BA$68))</f>
        <v/>
      </c>
      <c r="BB4" s="26" t="str">
        <f>IF('Monthly Reading'!BB$1="", "", SUM(BB$5:BB$68))</f>
        <v/>
      </c>
      <c r="BC4" s="26" t="str">
        <f>IF('Monthly Reading'!BC$1="", "", SUM(BC$5:BC$68))</f>
        <v/>
      </c>
      <c r="BD4" s="26" t="str">
        <f>IF('Monthly Reading'!BD$1="", "", SUM(BD$5:BD$68))</f>
        <v/>
      </c>
      <c r="BE4" s="26" t="str">
        <f>IF('Monthly Reading'!BE$1="", "", SUM(BE$5:BE$68))</f>
        <v/>
      </c>
      <c r="BF4" s="26" t="str">
        <f>IF('Monthly Reading'!BF$1="", "", SUM(BF$5:BF$68))</f>
        <v/>
      </c>
      <c r="BG4" s="26" t="str">
        <f>IF('Monthly Reading'!BG$1="", "", SUM(BG$5:BG$68))</f>
        <v/>
      </c>
      <c r="BH4" s="26" t="str">
        <f>IF('Monthly Reading'!BH$1="", "", SUM(BH$5:BH$68))</f>
        <v/>
      </c>
      <c r="BI4" s="26" t="str">
        <f>IF('Monthly Reading'!BI$1="", "", SUM(BI$5:BI$68))</f>
        <v/>
      </c>
      <c r="BJ4" s="26" t="str">
        <f>IF('Monthly Reading'!BJ$1="", "", SUM(BJ$5:BJ$68))</f>
        <v/>
      </c>
      <c r="BK4" s="26" t="str">
        <f>IF('Monthly Reading'!BK$1="", "", SUM(BK$5:BK$68))</f>
        <v/>
      </c>
      <c r="BL4" s="26" t="str">
        <f>IF('Monthly Reading'!BL$1="", "", SUM(BL$5:BL$68))</f>
        <v/>
      </c>
      <c r="BM4" s="26" t="str">
        <f>IF('Monthly Reading'!BM$1="", "", SUM(BM$5:BM$68))</f>
        <v/>
      </c>
      <c r="BN4" s="26" t="str">
        <f>IF('Monthly Reading'!BN$1="", "", SUM(BN$5:BN$68))</f>
        <v/>
      </c>
      <c r="BO4" s="26" t="str">
        <f>IF('Monthly Reading'!BO$1="", "", SUM(BO$5:BO$68))</f>
        <v/>
      </c>
      <c r="BP4" s="26" t="str">
        <f>IF('Monthly Reading'!BP$1="", "", SUM(BP$5:BP$68))</f>
        <v/>
      </c>
      <c r="BQ4" s="26" t="str">
        <f>IF('Monthly Reading'!BQ$1="", "", SUM(BQ$5:BQ$68))</f>
        <v/>
      </c>
      <c r="BR4" s="26" t="str">
        <f>IF('Monthly Reading'!BR$1="", "", SUM(BR$5:BR$68))</f>
        <v/>
      </c>
      <c r="BS4" s="26" t="str">
        <f>IF('Monthly Reading'!BS$1="", "", SUM(BS$5:BS$68))</f>
        <v/>
      </c>
      <c r="BT4" s="26" t="str">
        <f>IF('Monthly Reading'!BT$1="", "", SUM(BT$5:BT$68))</f>
        <v/>
      </c>
      <c r="BU4" s="26" t="str">
        <f>IF('Monthly Reading'!BU$1="", "", SUM(BU$5:BU$68))</f>
        <v/>
      </c>
      <c r="BV4" s="26" t="str">
        <f>IF('Monthly Reading'!BV$1="", "", SUM(BV$5:BV$68))</f>
        <v/>
      </c>
      <c r="BW4" s="26" t="str">
        <f>IF('Monthly Reading'!BW$1="", "", SUM(BW$5:BW$68))</f>
        <v/>
      </c>
      <c r="BX4" s="26" t="str">
        <f>IF('Monthly Reading'!BX$1="", "", SUM(BX$5:BX$68))</f>
        <v/>
      </c>
      <c r="BY4" s="26" t="str">
        <f>IF('Monthly Reading'!BY$1="", "", SUM(BY$5:BY$68))</f>
        <v/>
      </c>
      <c r="BZ4" s="26" t="str">
        <f>IF('Monthly Reading'!BZ$1="", "", SUM(BZ$5:BZ$68))</f>
        <v/>
      </c>
      <c r="CA4" s="26" t="str">
        <f>IF('Monthly Reading'!CA$1="", "", SUM(CA$5:CA$68))</f>
        <v/>
      </c>
      <c r="CB4" s="26" t="str">
        <f>IF('Monthly Reading'!CB$1="", "", SUM(CB$5:CB$68))</f>
        <v/>
      </c>
      <c r="CC4" s="26" t="str">
        <f>IF('Monthly Reading'!CC$1="", "", SUM(CC$5:CC$68))</f>
        <v/>
      </c>
      <c r="CD4" s="26" t="str">
        <f>IF('Monthly Reading'!CD$1="", "", SUM(CD$5:CD$68))</f>
        <v/>
      </c>
      <c r="CE4" s="26" t="str">
        <f>IF('Monthly Reading'!CE$1="", "", SUM(CE$5:CE$68))</f>
        <v/>
      </c>
      <c r="CF4" s="26" t="str">
        <f>IF('Monthly Reading'!CF$1="", "", SUM(CF$5:CF$68))</f>
        <v/>
      </c>
      <c r="CG4" s="26" t="str">
        <f>IF('Monthly Reading'!CG$1="", "", SUM(CG$5:CG$68))</f>
        <v/>
      </c>
      <c r="CH4" s="26" t="str">
        <f>IF('Monthly Reading'!CH$1="", "", SUM(CH$5:CH$68))</f>
        <v/>
      </c>
      <c r="CI4" s="26" t="str">
        <f>IF('Monthly Reading'!CI$1="", "", SUM(CI$5:CI$68))</f>
        <v/>
      </c>
      <c r="CJ4" s="26" t="str">
        <f>IF('Monthly Reading'!CJ$1="", "", SUM(CJ$5:CJ$68))</f>
        <v/>
      </c>
      <c r="CK4" s="26" t="str">
        <f>IF('Monthly Reading'!CK$1="", "", SUM(CK$5:CK$68))</f>
        <v/>
      </c>
      <c r="CL4" s="26" t="str">
        <f>IF('Monthly Reading'!CL$1="", "", SUM(CL$5:CL$68))</f>
        <v/>
      </c>
      <c r="CM4" s="26" t="str">
        <f>IF('Monthly Reading'!CM$1="", "", SUM(CM$5:CM$68))</f>
        <v/>
      </c>
      <c r="CN4" s="26" t="str">
        <f>IF('Monthly Reading'!CN$1="", "", SUM(CN$5:CN$68))</f>
        <v/>
      </c>
      <c r="CO4" s="26" t="str">
        <f>IF('Monthly Reading'!CO$1="", "", SUM(CO$5:CO$68))</f>
        <v/>
      </c>
      <c r="CP4" s="26" t="str">
        <f>IF('Monthly Reading'!CP$1="", "", SUM(CP$5:CP$68))</f>
        <v/>
      </c>
      <c r="CQ4" s="26" t="str">
        <f>IF('Monthly Reading'!CQ$1="", "", SUM(CQ$5:CQ$68))</f>
        <v/>
      </c>
      <c r="CR4" s="26" t="str">
        <f>IF('Monthly Reading'!CR$1="", "", SUM(CR$5:CR$68))</f>
        <v/>
      </c>
      <c r="CS4" s="26" t="str">
        <f>IF('Monthly Reading'!CS$1="", "", SUM(CS$5:CS$68))</f>
        <v/>
      </c>
      <c r="CT4" s="26" t="str">
        <f>IF('Monthly Reading'!CT$1="", "", SUM(CT$5:CT$68))</f>
        <v/>
      </c>
      <c r="CU4" s="26" t="str">
        <f>IF('Monthly Reading'!CU$1="", "", SUM(CU$5:CU$68))</f>
        <v/>
      </c>
      <c r="CV4" s="26" t="str">
        <f>IF('Monthly Reading'!CV$1="", "", SUM(CV$5:CV$68))</f>
        <v/>
      </c>
      <c r="CW4" s="26" t="str">
        <f>IF('Monthly Reading'!CW$1="", "", SUM(CW$5:CW$68))</f>
        <v/>
      </c>
      <c r="CX4" s="26" t="str">
        <f>IF('Monthly Reading'!CX$1="", "", SUM(CX$5:CX$68))</f>
        <v/>
      </c>
      <c r="CY4" s="26" t="str">
        <f>IF('Monthly Reading'!CY$1="", "", SUM(CY$5:CY$68))</f>
        <v/>
      </c>
      <c r="CZ4" s="26" t="str">
        <f>IF('Monthly Reading'!CZ$1="", "", SUM(CZ$5:CZ$68))</f>
        <v/>
      </c>
      <c r="DA4" s="26" t="str">
        <f>IF('Monthly Reading'!DA$1="", "", SUM(DA$5:DA$68))</f>
        <v/>
      </c>
      <c r="DB4" s="26" t="str">
        <f>IF('Monthly Reading'!DB$1="", "", SUM(DB$5:DB$68))</f>
        <v/>
      </c>
      <c r="DC4" s="26" t="str">
        <f>IF('Monthly Reading'!DC$1="", "", SUM(DC$5:DC$68))</f>
        <v/>
      </c>
      <c r="DD4" s="26" t="str">
        <f>IF('Monthly Reading'!DD$1="", "", SUM(DD$5:DD$68))</f>
        <v/>
      </c>
      <c r="DE4" s="26" t="str">
        <f>IF('Monthly Reading'!DE$1="", "", SUM(DE$5:DE$68))</f>
        <v/>
      </c>
      <c r="DF4" s="26" t="str">
        <f>IF('Monthly Reading'!DF$1="", "", SUM(DF$5:DF$68))</f>
        <v/>
      </c>
      <c r="DG4" s="26" t="str">
        <f>IF('Monthly Reading'!DG$1="", "", SUM(DG$5:DG$68))</f>
        <v/>
      </c>
      <c r="DH4" s="26" t="str">
        <f>IF('Monthly Reading'!DH$1="", "", SUM(DH$5:DH$68))</f>
        <v/>
      </c>
      <c r="DI4" s="26" t="str">
        <f>IF('Monthly Reading'!DI$1="", "", SUM(DI$5:DI$68))</f>
        <v/>
      </c>
      <c r="DJ4" s="26" t="str">
        <f>IF('Monthly Reading'!DJ$1="", "", SUM(DJ$5:DJ$68))</f>
        <v/>
      </c>
      <c r="DK4" s="26" t="str">
        <f>IF('Monthly Reading'!DK$1="", "", SUM(DK$5:DK$68))</f>
        <v/>
      </c>
      <c r="DL4" s="26" t="str">
        <f>IF('Monthly Reading'!DL$1="", "", SUM(DL$5:DL$68))</f>
        <v/>
      </c>
      <c r="DM4" s="26" t="str">
        <f>IF('Monthly Reading'!DM$1="", "", SUM(DM$5:DM$68))</f>
        <v/>
      </c>
      <c r="DN4" s="26" t="str">
        <f>IF('Monthly Reading'!DN$1="", "", SUM(DN$5:DN$68))</f>
        <v/>
      </c>
      <c r="DO4" s="26" t="str">
        <f>IF('Monthly Reading'!DO$1="", "", SUM(DO$5:DO$68))</f>
        <v/>
      </c>
      <c r="DP4" s="26" t="str">
        <f>IF('Monthly Reading'!DP$1="", "", SUM(DP$5:DP$68))</f>
        <v/>
      </c>
      <c r="DQ4" s="26" t="str">
        <f>IF('Monthly Reading'!DQ$1="", "", SUM(DQ$5:DQ$68))</f>
        <v/>
      </c>
      <c r="DR4" s="26" t="str">
        <f>IF('Monthly Reading'!DR$1="", "", SUM(DR$5:DR$68))</f>
        <v/>
      </c>
      <c r="DS4" s="26" t="str">
        <f>IF('Monthly Reading'!DS$1="", "", SUM(DS$5:DS$68))</f>
        <v/>
      </c>
      <c r="DT4" s="26" t="str">
        <f>IF('Monthly Reading'!DT$1="", "", SUM(DT$5:DT$68))</f>
        <v/>
      </c>
      <c r="DU4" s="26" t="str">
        <f>IF('Monthly Reading'!DU$1="", "", SUM(DU$5:DU$68))</f>
        <v/>
      </c>
      <c r="DV4" s="26" t="str">
        <f>IF('Monthly Reading'!DV$1="", "", SUM(DV$5:DV$68))</f>
        <v/>
      </c>
      <c r="DW4" s="26" t="str">
        <f>IF('Monthly Reading'!DW$1="", "", SUM(DW$5:DW$68))</f>
        <v/>
      </c>
      <c r="DX4" s="26" t="str">
        <f>IF('Monthly Reading'!DX$1="", "", SUM(DX$5:DX$68))</f>
        <v/>
      </c>
      <c r="DY4" s="26" t="str">
        <f>IF('Monthly Reading'!DY$1="", "", SUM(DY$5:DY$68))</f>
        <v/>
      </c>
      <c r="DZ4" s="26" t="str">
        <f>IF('Monthly Reading'!DZ$1="", "", SUM(DZ$5:DZ$68))</f>
        <v/>
      </c>
    </row>
    <row r="5" spans="1:130" x14ac:dyDescent="0.25">
      <c r="A5" s="3">
        <f>'Homeowners Record'!$A2</f>
        <v>1</v>
      </c>
      <c r="B5" s="3" t="str">
        <f>'Homeowners Record'!$B2</f>
        <v>VIRGINIA AUSTRIA</v>
      </c>
      <c r="C5" s="4">
        <v>424</v>
      </c>
      <c r="D5" s="4">
        <f>IF('Monthly Reading'!D$1="", "", IF('Monthly Reading'!D79*'Monthly Reading'!D$7&gt;'Monthly Reading'!D$10, SUM('Monthly Reading'!D79*'Monthly Reading'!D$7, 'Homeowners Record'!$F2*'Monthly Reading'!D$8, 'Homeowners Record'!$G2*'Monthly Reading'!D$9), SUM('Monthly Reading'!D$10, 'Homeowners Record'!$F2*'Monthly Reading'!D$8, 'Homeowners Record'!$G2*'Monthly Reading'!D$9)))</f>
        <v>975.72197530864196</v>
      </c>
      <c r="E5" s="4">
        <f>IF('Monthly Reading'!E$1="", "", IF('Monthly Reading'!E79*'Monthly Reading'!E$7&gt;'Monthly Reading'!E$10, SUM('Monthly Reading'!E79*'Monthly Reading'!E$7, 'Homeowners Record'!$F2*'Monthly Reading'!E$8, 'Homeowners Record'!$G2*'Monthly Reading'!E$9), SUM('Monthly Reading'!E$10, 'Homeowners Record'!$F2*'Monthly Reading'!E$8, 'Homeowners Record'!$G2*'Monthly Reading'!E$9)))</f>
        <v>748.16644028103042</v>
      </c>
      <c r="F5" s="4">
        <f>IF('Monthly Reading'!F$1="", "", IF('Monthly Reading'!F79*'Monthly Reading'!F$7&gt;'Monthly Reading'!F$10, SUM('Monthly Reading'!F79*'Monthly Reading'!F$7, 'Homeowners Record'!$F2*'Monthly Reading'!F$8, 'Homeowners Record'!$G2*'Monthly Reading'!F$9), SUM('Monthly Reading'!F$10, 'Homeowners Record'!$F2*'Monthly Reading'!F$8, 'Homeowners Record'!$G2*'Monthly Reading'!F$9)))</f>
        <v>719.56398860398861</v>
      </c>
      <c r="G5" s="4">
        <f>IF('Monthly Reading'!G$1="", "", IF('Monthly Reading'!G79*'Monthly Reading'!G$7&gt;'Monthly Reading'!G$10, SUM('Monthly Reading'!G79*'Monthly Reading'!G$7, 'Homeowners Record'!$F2*'Monthly Reading'!G$8, 'Homeowners Record'!$G2*'Monthly Reading'!G$9), SUM('Monthly Reading'!G$10, 'Homeowners Record'!$F2*'Monthly Reading'!G$8, 'Homeowners Record'!$G2*'Monthly Reading'!G$9)))</f>
        <v>886.30055137844613</v>
      </c>
      <c r="H5" s="4" t="str">
        <f>IF('Monthly Reading'!H$1="", "", IF('Monthly Reading'!H79*'Monthly Reading'!H$7&gt;'Monthly Reading'!H$10, SUM('Monthly Reading'!H79*'Monthly Reading'!H$7, 'Homeowners Record'!$F2*'Monthly Reading'!H$8, 'Homeowners Record'!$G2*'Monthly Reading'!H$9), SUM('Monthly Reading'!H$10, 'Homeowners Record'!$F2*'Monthly Reading'!H$8, 'Homeowners Record'!$G2*'Monthly Reading'!H$9)))</f>
        <v/>
      </c>
      <c r="I5" s="4" t="str">
        <f>IF('Monthly Reading'!I$1="", "", IF('Monthly Reading'!I79*'Monthly Reading'!I$7&gt;'Monthly Reading'!I$10, SUM('Monthly Reading'!I79*'Monthly Reading'!I$7, 'Homeowners Record'!$F2*'Monthly Reading'!I$8, 'Homeowners Record'!$G2*'Monthly Reading'!I$9), SUM('Monthly Reading'!I$10, 'Homeowners Record'!$F2*'Monthly Reading'!I$8, 'Homeowners Record'!$G2*'Monthly Reading'!I$9)))</f>
        <v/>
      </c>
      <c r="J5" s="4" t="str">
        <f>IF('Monthly Reading'!J$1="", "", IF('Monthly Reading'!J79*'Monthly Reading'!J$7&gt;'Monthly Reading'!J$10, SUM('Monthly Reading'!J79*'Monthly Reading'!J$7, 'Homeowners Record'!$F2*'Monthly Reading'!J$8, 'Homeowners Record'!$G2*'Monthly Reading'!J$9), SUM('Monthly Reading'!J$10, 'Homeowners Record'!$F2*'Monthly Reading'!J$8, 'Homeowners Record'!$G2*'Monthly Reading'!J$9)))</f>
        <v/>
      </c>
      <c r="K5" s="4" t="str">
        <f>IF('Monthly Reading'!K$1="", "", IF('Monthly Reading'!K79*'Monthly Reading'!K$7&gt;'Monthly Reading'!K$10, SUM('Monthly Reading'!K79*'Monthly Reading'!K$7, 'Homeowners Record'!$F2*'Monthly Reading'!K$8, 'Homeowners Record'!$G2*'Monthly Reading'!K$9), SUM('Monthly Reading'!K$10, 'Homeowners Record'!$F2*'Monthly Reading'!K$8, 'Homeowners Record'!$G2*'Monthly Reading'!K$9)))</f>
        <v/>
      </c>
      <c r="L5" s="4" t="str">
        <f>IF('Monthly Reading'!L$1="", "", IF('Monthly Reading'!L79*'Monthly Reading'!L$7&gt;'Monthly Reading'!L$10, SUM('Monthly Reading'!L79*'Monthly Reading'!L$7, 'Homeowners Record'!$F2*'Monthly Reading'!L$8, 'Homeowners Record'!$G2*'Monthly Reading'!L$9), SUM('Monthly Reading'!L$10, 'Homeowners Record'!$F2*'Monthly Reading'!L$8, 'Homeowners Record'!$G2*'Monthly Reading'!L$9)))</f>
        <v/>
      </c>
      <c r="M5" s="4" t="str">
        <f>IF('Monthly Reading'!M$1="", "", IF('Monthly Reading'!M79*'Monthly Reading'!M$7&gt;'Monthly Reading'!M$10, SUM('Monthly Reading'!M79*'Monthly Reading'!M$7, 'Homeowners Record'!$F2*'Monthly Reading'!M$8, 'Homeowners Record'!$G2*'Monthly Reading'!M$9), SUM('Monthly Reading'!M$10, 'Homeowners Record'!$F2*'Monthly Reading'!M$8, 'Homeowners Record'!$G2*'Monthly Reading'!M$9)))</f>
        <v/>
      </c>
      <c r="N5" s="4" t="str">
        <f>IF('Monthly Reading'!N$1="", "", IF('Monthly Reading'!N79*'Monthly Reading'!N$7&gt;'Monthly Reading'!N$10, SUM('Monthly Reading'!N79*'Monthly Reading'!N$7, 'Homeowners Record'!$F2*'Monthly Reading'!N$8, 'Homeowners Record'!$G2*'Monthly Reading'!N$9), SUM('Monthly Reading'!N$10, 'Homeowners Record'!$F2*'Monthly Reading'!N$8, 'Homeowners Record'!$G2*'Monthly Reading'!N$9)))</f>
        <v/>
      </c>
      <c r="O5" s="4" t="str">
        <f>IF('Monthly Reading'!O$1="", "", IF('Monthly Reading'!O79*'Monthly Reading'!O$7&gt;'Monthly Reading'!O$10, SUM('Monthly Reading'!O79*'Monthly Reading'!O$7, 'Homeowners Record'!$F2*'Monthly Reading'!O$8, 'Homeowners Record'!$G2*'Monthly Reading'!O$9), SUM('Monthly Reading'!O$10, 'Homeowners Record'!$F2*'Monthly Reading'!O$8, 'Homeowners Record'!$G2*'Monthly Reading'!O$9)))</f>
        <v/>
      </c>
      <c r="P5" s="4" t="str">
        <f>IF('Monthly Reading'!P$1="", "", IF('Monthly Reading'!P79*'Monthly Reading'!P$7&gt;'Monthly Reading'!P$10, SUM('Monthly Reading'!P79*'Monthly Reading'!P$7, 'Homeowners Record'!$F2*'Monthly Reading'!P$8, 'Homeowners Record'!$G2*'Monthly Reading'!P$9), SUM('Monthly Reading'!P$10, 'Homeowners Record'!$F2*'Monthly Reading'!P$8, 'Homeowners Record'!$G2*'Monthly Reading'!P$9)))</f>
        <v/>
      </c>
      <c r="Q5" s="4" t="str">
        <f>IF('Monthly Reading'!Q$1="", "", IF('Monthly Reading'!Q79*'Monthly Reading'!Q$7&gt;'Monthly Reading'!Q$10, SUM('Monthly Reading'!Q79*'Monthly Reading'!Q$7, 'Homeowners Record'!$F2*'Monthly Reading'!Q$8, 'Homeowners Record'!$G2*'Monthly Reading'!Q$9), SUM('Monthly Reading'!Q$10, 'Homeowners Record'!$F2*'Monthly Reading'!Q$8, 'Homeowners Record'!$G2*'Monthly Reading'!Q$9)))</f>
        <v/>
      </c>
      <c r="R5" s="4" t="str">
        <f>IF('Monthly Reading'!R$1="", "", IF('Monthly Reading'!R79*'Monthly Reading'!R$7&gt;'Monthly Reading'!R$10, SUM('Monthly Reading'!R79*'Monthly Reading'!R$7, 'Homeowners Record'!$F2*'Monthly Reading'!R$8, 'Homeowners Record'!$G2*'Monthly Reading'!R$9), SUM('Monthly Reading'!R$10, 'Homeowners Record'!$F2*'Monthly Reading'!R$8, 'Homeowners Record'!$G2*'Monthly Reading'!R$9)))</f>
        <v/>
      </c>
      <c r="S5" s="4" t="str">
        <f>IF('Monthly Reading'!S$1="", "", IF('Monthly Reading'!S79*'Monthly Reading'!S$7&gt;'Monthly Reading'!S$10, SUM('Monthly Reading'!S79*'Monthly Reading'!S$7, 'Homeowners Record'!$F2*'Monthly Reading'!S$8, 'Homeowners Record'!$G2*'Monthly Reading'!S$9), SUM('Monthly Reading'!S$10, 'Homeowners Record'!$F2*'Monthly Reading'!S$8, 'Homeowners Record'!$G2*'Monthly Reading'!S$9)))</f>
        <v/>
      </c>
      <c r="T5" s="4" t="str">
        <f>IF('Monthly Reading'!T$1="", "", IF('Monthly Reading'!T79*'Monthly Reading'!T$7&gt;'Monthly Reading'!T$10, SUM('Monthly Reading'!T79*'Monthly Reading'!T$7, 'Homeowners Record'!$F2*'Monthly Reading'!T$8, 'Homeowners Record'!$G2*'Monthly Reading'!T$9), SUM('Monthly Reading'!T$10, 'Homeowners Record'!$F2*'Monthly Reading'!T$8, 'Homeowners Record'!$G2*'Monthly Reading'!T$9)))</f>
        <v/>
      </c>
      <c r="U5" s="4" t="str">
        <f>IF('Monthly Reading'!U$1="", "", IF('Monthly Reading'!U79*'Monthly Reading'!U$7&gt;'Monthly Reading'!U$10, SUM('Monthly Reading'!U79*'Monthly Reading'!U$7, 'Homeowners Record'!$F2*'Monthly Reading'!U$8, 'Homeowners Record'!$G2*'Monthly Reading'!U$9), SUM('Monthly Reading'!U$10, 'Homeowners Record'!$F2*'Monthly Reading'!U$8, 'Homeowners Record'!$G2*'Monthly Reading'!U$9)))</f>
        <v/>
      </c>
      <c r="V5" s="4" t="str">
        <f>IF('Monthly Reading'!V$1="", "", IF('Monthly Reading'!V79*'Monthly Reading'!V$7&gt;'Monthly Reading'!V$10, SUM('Monthly Reading'!V79*'Monthly Reading'!V$7, 'Homeowners Record'!$F2*'Monthly Reading'!V$8, 'Homeowners Record'!$G2*'Monthly Reading'!V$9), SUM('Monthly Reading'!V$10, 'Homeowners Record'!$F2*'Monthly Reading'!V$8, 'Homeowners Record'!$G2*'Monthly Reading'!V$9)))</f>
        <v/>
      </c>
      <c r="W5" s="4" t="str">
        <f>IF('Monthly Reading'!W$1="", "", IF('Monthly Reading'!W79*'Monthly Reading'!W$7&gt;'Monthly Reading'!W$10, SUM('Monthly Reading'!W79*'Monthly Reading'!W$7, 'Homeowners Record'!$F2*'Monthly Reading'!W$8, 'Homeowners Record'!$G2*'Monthly Reading'!W$9), SUM('Monthly Reading'!W$10, 'Homeowners Record'!$F2*'Monthly Reading'!W$8, 'Homeowners Record'!$G2*'Monthly Reading'!W$9)))</f>
        <v/>
      </c>
      <c r="X5" s="4" t="str">
        <f>IF('Monthly Reading'!X$1="", "", IF('Monthly Reading'!X79*'Monthly Reading'!X$7&gt;'Monthly Reading'!X$10, SUM('Monthly Reading'!X79*'Monthly Reading'!X$7, 'Homeowners Record'!$F2*'Monthly Reading'!X$8, 'Homeowners Record'!$G2*'Monthly Reading'!X$9), SUM('Monthly Reading'!X$10, 'Homeowners Record'!$F2*'Monthly Reading'!X$8, 'Homeowners Record'!$G2*'Monthly Reading'!X$9)))</f>
        <v/>
      </c>
      <c r="Y5" s="4" t="str">
        <f>IF('Monthly Reading'!Y$1="", "", IF('Monthly Reading'!Y79*'Monthly Reading'!Y$7&gt;'Monthly Reading'!Y$10, SUM('Monthly Reading'!Y79*'Monthly Reading'!Y$7, 'Homeowners Record'!$F2*'Monthly Reading'!Y$8, 'Homeowners Record'!$G2*'Monthly Reading'!Y$9), SUM('Monthly Reading'!Y$10, 'Homeowners Record'!$F2*'Monthly Reading'!Y$8, 'Homeowners Record'!$G2*'Monthly Reading'!Y$9)))</f>
        <v/>
      </c>
      <c r="Z5" s="4" t="str">
        <f>IF('Monthly Reading'!Z$1="", "", IF('Monthly Reading'!Z79*'Monthly Reading'!Z$7&gt;'Monthly Reading'!Z$10, SUM('Monthly Reading'!Z79*'Monthly Reading'!Z$7, 'Homeowners Record'!$F2*'Monthly Reading'!Z$8, 'Homeowners Record'!$G2*'Monthly Reading'!Z$9), SUM('Monthly Reading'!Z$10, 'Homeowners Record'!$F2*'Monthly Reading'!Z$8, 'Homeowners Record'!$G2*'Monthly Reading'!Z$9)))</f>
        <v/>
      </c>
      <c r="AA5" s="4" t="str">
        <f>IF('Monthly Reading'!AA$1="", "", IF('Monthly Reading'!AA79*'Monthly Reading'!AA$7&gt;'Monthly Reading'!AA$10, SUM('Monthly Reading'!AA79*'Monthly Reading'!AA$7, 'Homeowners Record'!$F2*'Monthly Reading'!AA$8, 'Homeowners Record'!$G2*'Monthly Reading'!AA$9), SUM('Monthly Reading'!AA$10, 'Homeowners Record'!$F2*'Monthly Reading'!AA$8, 'Homeowners Record'!$G2*'Monthly Reading'!AA$9)))</f>
        <v/>
      </c>
      <c r="AB5" s="4" t="str">
        <f>IF('Monthly Reading'!AB$1="", "", IF('Monthly Reading'!AB79*'Monthly Reading'!AB$7&gt;'Monthly Reading'!AB$10, SUM('Monthly Reading'!AB79*'Monthly Reading'!AB$7, 'Homeowners Record'!$F2*'Monthly Reading'!AB$8, 'Homeowners Record'!$G2*'Monthly Reading'!AB$9), SUM('Monthly Reading'!AB$10, 'Homeowners Record'!$F2*'Monthly Reading'!AB$8, 'Homeowners Record'!$G2*'Monthly Reading'!AB$9)))</f>
        <v/>
      </c>
      <c r="AC5" s="4" t="str">
        <f>IF('Monthly Reading'!AC$1="", "", IF('Monthly Reading'!AC79*'Monthly Reading'!AC$7&gt;'Monthly Reading'!AC$10, SUM('Monthly Reading'!AC79*'Monthly Reading'!AC$7, 'Homeowners Record'!$F2*'Monthly Reading'!AC$8, 'Homeowners Record'!$G2*'Monthly Reading'!AC$9), SUM('Monthly Reading'!AC$10, 'Homeowners Record'!$F2*'Monthly Reading'!AC$8, 'Homeowners Record'!$G2*'Monthly Reading'!AC$9)))</f>
        <v/>
      </c>
      <c r="AD5" s="4" t="str">
        <f>IF('Monthly Reading'!AD$1="", "", IF('Monthly Reading'!AD79*'Monthly Reading'!AD$7&gt;'Monthly Reading'!AD$10, SUM('Monthly Reading'!AD79*'Monthly Reading'!AD$7, 'Homeowners Record'!$F2*'Monthly Reading'!AD$8, 'Homeowners Record'!$G2*'Monthly Reading'!AD$9), SUM('Monthly Reading'!AD$10, 'Homeowners Record'!$F2*'Monthly Reading'!AD$8, 'Homeowners Record'!$G2*'Monthly Reading'!AD$9)))</f>
        <v/>
      </c>
      <c r="AE5" s="4" t="str">
        <f>IF('Monthly Reading'!AE$1="", "", IF('Monthly Reading'!AE79*'Monthly Reading'!AE$7&gt;'Monthly Reading'!AE$10, SUM('Monthly Reading'!AE79*'Monthly Reading'!AE$7, 'Homeowners Record'!$F2*'Monthly Reading'!AE$8, 'Homeowners Record'!$G2*'Monthly Reading'!AE$9), SUM('Monthly Reading'!AE$10, 'Homeowners Record'!$F2*'Monthly Reading'!AE$8, 'Homeowners Record'!$G2*'Monthly Reading'!AE$9)))</f>
        <v/>
      </c>
      <c r="AF5" s="4" t="str">
        <f>IF('Monthly Reading'!AF$1="", "", IF('Monthly Reading'!AF79*'Monthly Reading'!AF$7&gt;'Monthly Reading'!AF$10, SUM('Monthly Reading'!AF79*'Monthly Reading'!AF$7, 'Homeowners Record'!$F2*'Monthly Reading'!AF$8, 'Homeowners Record'!$G2*'Monthly Reading'!AF$9), SUM('Monthly Reading'!AF$10, 'Homeowners Record'!$F2*'Monthly Reading'!AF$8, 'Homeowners Record'!$G2*'Monthly Reading'!AF$9)))</f>
        <v/>
      </c>
      <c r="AG5" s="4" t="str">
        <f>IF('Monthly Reading'!AG$1="", "", IF('Monthly Reading'!AG79*'Monthly Reading'!AG$7&gt;'Monthly Reading'!AG$10, SUM('Monthly Reading'!AG79*'Monthly Reading'!AG$7, 'Homeowners Record'!$F2*'Monthly Reading'!AG$8, 'Homeowners Record'!$G2*'Monthly Reading'!AG$9), SUM('Monthly Reading'!AG$10, 'Homeowners Record'!$F2*'Monthly Reading'!AG$8, 'Homeowners Record'!$G2*'Monthly Reading'!AG$9)))</f>
        <v/>
      </c>
      <c r="AH5" s="4" t="str">
        <f>IF('Monthly Reading'!AH$1="", "", IF('Monthly Reading'!AH79*'Monthly Reading'!AH$7&gt;'Monthly Reading'!AH$10, SUM('Monthly Reading'!AH79*'Monthly Reading'!AH$7, 'Homeowners Record'!$F2*'Monthly Reading'!AH$8, 'Homeowners Record'!$G2*'Monthly Reading'!AH$9), SUM('Monthly Reading'!AH$10, 'Homeowners Record'!$F2*'Monthly Reading'!AH$8, 'Homeowners Record'!$G2*'Monthly Reading'!AH$9)))</f>
        <v/>
      </c>
      <c r="AI5" s="4" t="str">
        <f>IF('Monthly Reading'!AI$1="", "", IF('Monthly Reading'!AI79*'Monthly Reading'!AI$7&gt;'Monthly Reading'!AI$10, SUM('Monthly Reading'!AI79*'Monthly Reading'!AI$7, 'Homeowners Record'!$F2*'Monthly Reading'!AI$8, 'Homeowners Record'!$G2*'Monthly Reading'!AI$9), SUM('Monthly Reading'!AI$10, 'Homeowners Record'!$F2*'Monthly Reading'!AI$8, 'Homeowners Record'!$G2*'Monthly Reading'!AI$9)))</f>
        <v/>
      </c>
      <c r="AJ5" s="4" t="str">
        <f>IF('Monthly Reading'!AJ$1="", "", IF('Monthly Reading'!AJ79*'Monthly Reading'!AJ$7&gt;'Monthly Reading'!AJ$10, SUM('Monthly Reading'!AJ79*'Monthly Reading'!AJ$7, 'Homeowners Record'!$F2*'Monthly Reading'!AJ$8, 'Homeowners Record'!$G2*'Monthly Reading'!AJ$9), SUM('Monthly Reading'!AJ$10, 'Homeowners Record'!$F2*'Monthly Reading'!AJ$8, 'Homeowners Record'!$G2*'Monthly Reading'!AJ$9)))</f>
        <v/>
      </c>
      <c r="AK5" s="4" t="str">
        <f>IF('Monthly Reading'!AK$1="", "", IF('Monthly Reading'!AK79*'Monthly Reading'!AK$7&gt;'Monthly Reading'!AK$10, SUM('Monthly Reading'!AK79*'Monthly Reading'!AK$7, 'Homeowners Record'!$F2*'Monthly Reading'!AK$8, 'Homeowners Record'!$G2*'Monthly Reading'!AK$9), SUM('Monthly Reading'!AK$10, 'Homeowners Record'!$F2*'Monthly Reading'!AK$8, 'Homeowners Record'!$G2*'Monthly Reading'!AK$9)))</f>
        <v/>
      </c>
      <c r="AL5" s="4" t="str">
        <f>IF('Monthly Reading'!AL$1="", "", IF('Monthly Reading'!AL79*'Monthly Reading'!AL$7&gt;'Monthly Reading'!AL$10, SUM('Monthly Reading'!AL79*'Monthly Reading'!AL$7, 'Homeowners Record'!$F2*'Monthly Reading'!AL$8, 'Homeowners Record'!$G2*'Monthly Reading'!AL$9), SUM('Monthly Reading'!AL$10, 'Homeowners Record'!$F2*'Monthly Reading'!AL$8, 'Homeowners Record'!$G2*'Monthly Reading'!AL$9)))</f>
        <v/>
      </c>
      <c r="AM5" s="4" t="str">
        <f>IF('Monthly Reading'!AM$1="", "", IF('Monthly Reading'!AM79*'Monthly Reading'!AM$7&gt;'Monthly Reading'!AM$10, SUM('Monthly Reading'!AM79*'Monthly Reading'!AM$7, 'Homeowners Record'!$F2*'Monthly Reading'!AM$8, 'Homeowners Record'!$G2*'Monthly Reading'!AM$9), SUM('Monthly Reading'!AM$10, 'Homeowners Record'!$F2*'Monthly Reading'!AM$8, 'Homeowners Record'!$G2*'Monthly Reading'!AM$9)))</f>
        <v/>
      </c>
      <c r="AN5" s="4" t="str">
        <f>IF('Monthly Reading'!AN$1="", "", IF('Monthly Reading'!AN79*'Monthly Reading'!AN$7&gt;'Monthly Reading'!AN$10, SUM('Monthly Reading'!AN79*'Monthly Reading'!AN$7, 'Homeowners Record'!$F2*'Monthly Reading'!AN$8, 'Homeowners Record'!$G2*'Monthly Reading'!AN$9), SUM('Monthly Reading'!AN$10, 'Homeowners Record'!$F2*'Monthly Reading'!AN$8, 'Homeowners Record'!$G2*'Monthly Reading'!AN$9)))</f>
        <v/>
      </c>
      <c r="AO5" s="4" t="str">
        <f>IF('Monthly Reading'!AO$1="", "", IF('Monthly Reading'!AO79*'Monthly Reading'!AO$7&gt;'Monthly Reading'!AO$10, SUM('Monthly Reading'!AO79*'Monthly Reading'!AO$7, 'Homeowners Record'!$F2*'Monthly Reading'!AO$8, 'Homeowners Record'!$G2*'Monthly Reading'!AO$9), SUM('Monthly Reading'!AO$10, 'Homeowners Record'!$F2*'Monthly Reading'!AO$8, 'Homeowners Record'!$G2*'Monthly Reading'!AO$9)))</f>
        <v/>
      </c>
      <c r="AP5" s="4" t="str">
        <f>IF('Monthly Reading'!AP$1="", "", IF('Monthly Reading'!AP79*'Monthly Reading'!AP$7&gt;'Monthly Reading'!AP$10, SUM('Monthly Reading'!AP79*'Monthly Reading'!AP$7, 'Homeowners Record'!$F2*'Monthly Reading'!AP$8, 'Homeowners Record'!$G2*'Monthly Reading'!AP$9), SUM('Monthly Reading'!AP$10, 'Homeowners Record'!$F2*'Monthly Reading'!AP$8, 'Homeowners Record'!$G2*'Monthly Reading'!AP$9)))</f>
        <v/>
      </c>
      <c r="AQ5" s="4" t="str">
        <f>IF('Monthly Reading'!AQ$1="", "", IF('Monthly Reading'!AQ79*'Monthly Reading'!AQ$7&gt;'Monthly Reading'!AQ$10, SUM('Monthly Reading'!AQ79*'Monthly Reading'!AQ$7, 'Homeowners Record'!$F2*'Monthly Reading'!AQ$8, 'Homeowners Record'!$G2*'Monthly Reading'!AQ$9), SUM('Monthly Reading'!AQ$10, 'Homeowners Record'!$F2*'Monthly Reading'!AQ$8, 'Homeowners Record'!$G2*'Monthly Reading'!AQ$9)))</f>
        <v/>
      </c>
      <c r="AR5" s="4" t="str">
        <f>IF('Monthly Reading'!AR$1="", "", IF('Monthly Reading'!AR79*'Monthly Reading'!AR$7&gt;'Monthly Reading'!AR$10, SUM('Monthly Reading'!AR79*'Monthly Reading'!AR$7, 'Homeowners Record'!$F2*'Monthly Reading'!AR$8, 'Homeowners Record'!$G2*'Monthly Reading'!AR$9), SUM('Monthly Reading'!AR$10, 'Homeowners Record'!$F2*'Monthly Reading'!AR$8, 'Homeowners Record'!$G2*'Monthly Reading'!AR$9)))</f>
        <v/>
      </c>
      <c r="AS5" s="4" t="str">
        <f>IF('Monthly Reading'!AS$1="", "", IF('Monthly Reading'!AS79*'Monthly Reading'!AS$7&gt;'Monthly Reading'!AS$10, SUM('Monthly Reading'!AS79*'Monthly Reading'!AS$7, 'Homeowners Record'!$F2*'Monthly Reading'!AS$8, 'Homeowners Record'!$G2*'Monthly Reading'!AS$9), SUM('Monthly Reading'!AS$10, 'Homeowners Record'!$F2*'Monthly Reading'!AS$8, 'Homeowners Record'!$G2*'Monthly Reading'!AS$9)))</f>
        <v/>
      </c>
      <c r="AT5" s="4" t="str">
        <f>IF('Monthly Reading'!AT$1="", "", IF('Monthly Reading'!AT79*'Monthly Reading'!AT$7&gt;'Monthly Reading'!AT$10, SUM('Monthly Reading'!AT79*'Monthly Reading'!AT$7, 'Homeowners Record'!$F2*'Monthly Reading'!AT$8, 'Homeowners Record'!$G2*'Monthly Reading'!AT$9), SUM('Monthly Reading'!AT$10, 'Homeowners Record'!$F2*'Monthly Reading'!AT$8, 'Homeowners Record'!$G2*'Monthly Reading'!AT$9)))</f>
        <v/>
      </c>
      <c r="AU5" s="4" t="str">
        <f>IF('Monthly Reading'!AU$1="", "", IF('Monthly Reading'!AU79*'Monthly Reading'!AU$7&gt;'Monthly Reading'!AU$10, SUM('Monthly Reading'!AU79*'Monthly Reading'!AU$7, 'Homeowners Record'!$F2*'Monthly Reading'!AU$8, 'Homeowners Record'!$G2*'Monthly Reading'!AU$9), SUM('Monthly Reading'!AU$10, 'Homeowners Record'!$F2*'Monthly Reading'!AU$8, 'Homeowners Record'!$G2*'Monthly Reading'!AU$9)))</f>
        <v/>
      </c>
      <c r="AV5" s="4" t="str">
        <f>IF('Monthly Reading'!AV$1="", "", IF('Monthly Reading'!AV79*'Monthly Reading'!AV$7&gt;'Monthly Reading'!AV$10, SUM('Monthly Reading'!AV79*'Monthly Reading'!AV$7, 'Homeowners Record'!$F2*'Monthly Reading'!AV$8, 'Homeowners Record'!$G2*'Monthly Reading'!AV$9), SUM('Monthly Reading'!AV$10, 'Homeowners Record'!$F2*'Monthly Reading'!AV$8, 'Homeowners Record'!$G2*'Monthly Reading'!AV$9)))</f>
        <v/>
      </c>
      <c r="AW5" s="4" t="str">
        <f>IF('Monthly Reading'!AW$1="", "", IF('Monthly Reading'!AW79*'Monthly Reading'!AW$7&gt;'Monthly Reading'!AW$10, SUM('Monthly Reading'!AW79*'Monthly Reading'!AW$7, 'Homeowners Record'!$F2*'Monthly Reading'!AW$8, 'Homeowners Record'!$G2*'Monthly Reading'!AW$9), SUM('Monthly Reading'!AW$10, 'Homeowners Record'!$F2*'Monthly Reading'!AW$8, 'Homeowners Record'!$G2*'Monthly Reading'!AW$9)))</f>
        <v/>
      </c>
      <c r="AX5" s="4" t="str">
        <f>IF('Monthly Reading'!AX$1="", "", IF('Monthly Reading'!AX79*'Monthly Reading'!AX$7&gt;'Monthly Reading'!AX$10, SUM('Monthly Reading'!AX79*'Monthly Reading'!AX$7, 'Homeowners Record'!$F2*'Monthly Reading'!AX$8, 'Homeowners Record'!$G2*'Monthly Reading'!AX$9), SUM('Monthly Reading'!AX$10, 'Homeowners Record'!$F2*'Monthly Reading'!AX$8, 'Homeowners Record'!$G2*'Monthly Reading'!AX$9)))</f>
        <v/>
      </c>
      <c r="AY5" s="4" t="str">
        <f>IF('Monthly Reading'!AY$1="", "", IF('Monthly Reading'!AY79*'Monthly Reading'!AY$7&gt;'Monthly Reading'!AY$10, SUM('Monthly Reading'!AY79*'Monthly Reading'!AY$7, 'Homeowners Record'!$F2*'Monthly Reading'!AY$8, 'Homeowners Record'!$G2*'Monthly Reading'!AY$9), SUM('Monthly Reading'!AY$10, 'Homeowners Record'!$F2*'Monthly Reading'!AY$8, 'Homeowners Record'!$G2*'Monthly Reading'!AY$9)))</f>
        <v/>
      </c>
      <c r="AZ5" s="4" t="str">
        <f>IF('Monthly Reading'!AZ$1="", "", IF('Monthly Reading'!AZ79*'Monthly Reading'!AZ$7&gt;'Monthly Reading'!AZ$10, SUM('Monthly Reading'!AZ79*'Monthly Reading'!AZ$7, 'Homeowners Record'!$F2*'Monthly Reading'!AZ$8, 'Homeowners Record'!$G2*'Monthly Reading'!AZ$9), SUM('Monthly Reading'!AZ$10, 'Homeowners Record'!$F2*'Monthly Reading'!AZ$8, 'Homeowners Record'!$G2*'Monthly Reading'!AZ$9)))</f>
        <v/>
      </c>
      <c r="BA5" s="4" t="str">
        <f>IF('Monthly Reading'!BA$1="", "", IF('Monthly Reading'!BA79*'Monthly Reading'!BA$7&gt;'Monthly Reading'!BA$10, SUM('Monthly Reading'!BA79*'Monthly Reading'!BA$7, 'Homeowners Record'!$F2*'Monthly Reading'!BA$8, 'Homeowners Record'!$G2*'Monthly Reading'!BA$9), SUM('Monthly Reading'!BA$10, 'Homeowners Record'!$F2*'Monthly Reading'!BA$8, 'Homeowners Record'!$G2*'Monthly Reading'!BA$9)))</f>
        <v/>
      </c>
      <c r="BB5" s="4" t="str">
        <f>IF('Monthly Reading'!BB$1="", "", IF('Monthly Reading'!BB79*'Monthly Reading'!BB$7&gt;'Monthly Reading'!BB$10, SUM('Monthly Reading'!BB79*'Monthly Reading'!BB$7, 'Homeowners Record'!$F2*'Monthly Reading'!BB$8, 'Homeowners Record'!$G2*'Monthly Reading'!BB$9), SUM('Monthly Reading'!BB$10, 'Homeowners Record'!$F2*'Monthly Reading'!BB$8, 'Homeowners Record'!$G2*'Monthly Reading'!BB$9)))</f>
        <v/>
      </c>
      <c r="BC5" s="4" t="str">
        <f>IF('Monthly Reading'!BC$1="", "", IF('Monthly Reading'!BC79*'Monthly Reading'!BC$7&gt;'Monthly Reading'!BC$10, SUM('Monthly Reading'!BC79*'Monthly Reading'!BC$7, 'Homeowners Record'!$F2*'Monthly Reading'!BC$8, 'Homeowners Record'!$G2*'Monthly Reading'!BC$9), SUM('Monthly Reading'!BC$10, 'Homeowners Record'!$F2*'Monthly Reading'!BC$8, 'Homeowners Record'!$G2*'Monthly Reading'!BC$9)))</f>
        <v/>
      </c>
      <c r="BD5" s="4" t="str">
        <f>IF('Monthly Reading'!BD$1="", "", IF('Monthly Reading'!BD79*'Monthly Reading'!BD$7&gt;'Monthly Reading'!BD$10, SUM('Monthly Reading'!BD79*'Monthly Reading'!BD$7, 'Homeowners Record'!$F2*'Monthly Reading'!BD$8, 'Homeowners Record'!$G2*'Monthly Reading'!BD$9), SUM('Monthly Reading'!BD$10, 'Homeowners Record'!$F2*'Monthly Reading'!BD$8, 'Homeowners Record'!$G2*'Monthly Reading'!BD$9)))</f>
        <v/>
      </c>
      <c r="BE5" s="4" t="str">
        <f>IF('Monthly Reading'!BE$1="", "", IF('Monthly Reading'!BE79*'Monthly Reading'!BE$7&gt;'Monthly Reading'!BE$10, SUM('Monthly Reading'!BE79*'Monthly Reading'!BE$7, 'Homeowners Record'!$F2*'Monthly Reading'!BE$8, 'Homeowners Record'!$G2*'Monthly Reading'!BE$9), SUM('Monthly Reading'!BE$10, 'Homeowners Record'!$F2*'Monthly Reading'!BE$8, 'Homeowners Record'!$G2*'Monthly Reading'!BE$9)))</f>
        <v/>
      </c>
      <c r="BF5" s="4" t="str">
        <f>IF('Monthly Reading'!BF$1="", "", IF('Monthly Reading'!BF79*'Monthly Reading'!BF$7&gt;'Monthly Reading'!BF$10, SUM('Monthly Reading'!BF79*'Monthly Reading'!BF$7, 'Homeowners Record'!$F2*'Monthly Reading'!BF$8, 'Homeowners Record'!$G2*'Monthly Reading'!BF$9), SUM('Monthly Reading'!BF$10, 'Homeowners Record'!$F2*'Monthly Reading'!BF$8, 'Homeowners Record'!$G2*'Monthly Reading'!BF$9)))</f>
        <v/>
      </c>
      <c r="BG5" s="4" t="str">
        <f>IF('Monthly Reading'!BG$1="", "", IF('Monthly Reading'!BG79*'Monthly Reading'!BG$7&gt;'Monthly Reading'!BG$10, SUM('Monthly Reading'!BG79*'Monthly Reading'!BG$7, 'Homeowners Record'!$F2*'Monthly Reading'!BG$8, 'Homeowners Record'!$G2*'Monthly Reading'!BG$9), SUM('Monthly Reading'!BG$10, 'Homeowners Record'!$F2*'Monthly Reading'!BG$8, 'Homeowners Record'!$G2*'Monthly Reading'!BG$9)))</f>
        <v/>
      </c>
      <c r="BH5" s="4" t="str">
        <f>IF('Monthly Reading'!BH$1="", "", IF('Monthly Reading'!BH79*'Monthly Reading'!BH$7&gt;'Monthly Reading'!BH$10, SUM('Monthly Reading'!BH79*'Monthly Reading'!BH$7, 'Homeowners Record'!$F2*'Monthly Reading'!BH$8, 'Homeowners Record'!$G2*'Monthly Reading'!BH$9), SUM('Monthly Reading'!BH$10, 'Homeowners Record'!$F2*'Monthly Reading'!BH$8, 'Homeowners Record'!$G2*'Monthly Reading'!BH$9)))</f>
        <v/>
      </c>
      <c r="BI5" s="4" t="str">
        <f>IF('Monthly Reading'!BI$1="", "", IF('Monthly Reading'!BI79*'Monthly Reading'!BI$7&gt;'Monthly Reading'!BI$10, SUM('Monthly Reading'!BI79*'Monthly Reading'!BI$7, 'Homeowners Record'!$F2*'Monthly Reading'!BI$8, 'Homeowners Record'!$G2*'Monthly Reading'!BI$9), SUM('Monthly Reading'!BI$10, 'Homeowners Record'!$F2*'Monthly Reading'!BI$8, 'Homeowners Record'!$G2*'Monthly Reading'!BI$9)))</f>
        <v/>
      </c>
      <c r="BJ5" s="4" t="str">
        <f>IF('Monthly Reading'!BJ$1="", "", IF('Monthly Reading'!BJ79*'Monthly Reading'!BJ$7&gt;'Monthly Reading'!BJ$10, SUM('Monthly Reading'!BJ79*'Monthly Reading'!BJ$7, 'Homeowners Record'!$F2*'Monthly Reading'!BJ$8, 'Homeowners Record'!$G2*'Monthly Reading'!BJ$9), SUM('Monthly Reading'!BJ$10, 'Homeowners Record'!$F2*'Monthly Reading'!BJ$8, 'Homeowners Record'!$G2*'Monthly Reading'!BJ$9)))</f>
        <v/>
      </c>
      <c r="BK5" s="4" t="str">
        <f>IF('Monthly Reading'!BK$1="", "", IF('Monthly Reading'!BK79*'Monthly Reading'!BK$7&gt;'Monthly Reading'!BK$10, SUM('Monthly Reading'!BK79*'Monthly Reading'!BK$7, 'Homeowners Record'!$F2*'Monthly Reading'!BK$8, 'Homeowners Record'!$G2*'Monthly Reading'!BK$9), SUM('Monthly Reading'!BK$10, 'Homeowners Record'!$F2*'Monthly Reading'!BK$8, 'Homeowners Record'!$G2*'Monthly Reading'!BK$9)))</f>
        <v/>
      </c>
      <c r="BL5" s="4" t="str">
        <f>IF('Monthly Reading'!BL$1="", "", IF('Monthly Reading'!BL79*'Monthly Reading'!BL$7&gt;'Monthly Reading'!BL$10, SUM('Monthly Reading'!BL79*'Monthly Reading'!BL$7, 'Homeowners Record'!$F2*'Monthly Reading'!BL$8, 'Homeowners Record'!$G2*'Monthly Reading'!BL$9), SUM('Monthly Reading'!BL$10, 'Homeowners Record'!$F2*'Monthly Reading'!BL$8, 'Homeowners Record'!$G2*'Monthly Reading'!BL$9)))</f>
        <v/>
      </c>
      <c r="BM5" s="4" t="str">
        <f>IF('Monthly Reading'!BM$1="", "", IF('Monthly Reading'!BM79*'Monthly Reading'!BM$7&gt;'Monthly Reading'!BM$10, SUM('Monthly Reading'!BM79*'Monthly Reading'!BM$7, 'Homeowners Record'!$F2*'Monthly Reading'!BM$8, 'Homeowners Record'!$G2*'Monthly Reading'!BM$9), SUM('Monthly Reading'!BM$10, 'Homeowners Record'!$F2*'Monthly Reading'!BM$8, 'Homeowners Record'!$G2*'Monthly Reading'!BM$9)))</f>
        <v/>
      </c>
      <c r="BN5" s="4" t="str">
        <f>IF('Monthly Reading'!BN$1="", "", IF('Monthly Reading'!BN79*'Monthly Reading'!BN$7&gt;'Monthly Reading'!BN$10, SUM('Monthly Reading'!BN79*'Monthly Reading'!BN$7, 'Homeowners Record'!$F2*'Monthly Reading'!BN$8, 'Homeowners Record'!$G2*'Monthly Reading'!BN$9), SUM('Monthly Reading'!BN$10, 'Homeowners Record'!$F2*'Monthly Reading'!BN$8, 'Homeowners Record'!$G2*'Monthly Reading'!BN$9)))</f>
        <v/>
      </c>
      <c r="BO5" s="4" t="str">
        <f>IF('Monthly Reading'!BO$1="", "", IF('Monthly Reading'!BO79*'Monthly Reading'!BO$7&gt;'Monthly Reading'!BO$10, SUM('Monthly Reading'!BO79*'Monthly Reading'!BO$7, 'Homeowners Record'!$F2*'Monthly Reading'!BO$8, 'Homeowners Record'!$G2*'Monthly Reading'!BO$9), SUM('Monthly Reading'!BO$10, 'Homeowners Record'!$F2*'Monthly Reading'!BO$8, 'Homeowners Record'!$G2*'Monthly Reading'!BO$9)))</f>
        <v/>
      </c>
      <c r="BP5" s="4" t="str">
        <f>IF('Monthly Reading'!BP$1="", "", IF('Monthly Reading'!BP79*'Monthly Reading'!BP$7&gt;'Monthly Reading'!BP$10, SUM('Monthly Reading'!BP79*'Monthly Reading'!BP$7, 'Homeowners Record'!$F2*'Monthly Reading'!BP$8, 'Homeowners Record'!$G2*'Monthly Reading'!BP$9), SUM('Monthly Reading'!BP$10, 'Homeowners Record'!$F2*'Monthly Reading'!BP$8, 'Homeowners Record'!$G2*'Monthly Reading'!BP$9)))</f>
        <v/>
      </c>
      <c r="BQ5" s="4" t="str">
        <f>IF('Monthly Reading'!BQ$1="", "", IF('Monthly Reading'!BQ79*'Monthly Reading'!BQ$7&gt;'Monthly Reading'!BQ$10, SUM('Monthly Reading'!BQ79*'Monthly Reading'!BQ$7, 'Homeowners Record'!$F2*'Monthly Reading'!BQ$8, 'Homeowners Record'!$G2*'Monthly Reading'!BQ$9), SUM('Monthly Reading'!BQ$10, 'Homeowners Record'!$F2*'Monthly Reading'!BQ$8, 'Homeowners Record'!$G2*'Monthly Reading'!BQ$9)))</f>
        <v/>
      </c>
      <c r="BR5" s="4" t="str">
        <f>IF('Monthly Reading'!BR$1="", "", IF('Monthly Reading'!BR79*'Monthly Reading'!BR$7&gt;'Monthly Reading'!BR$10, SUM('Monthly Reading'!BR79*'Monthly Reading'!BR$7, 'Homeowners Record'!$F2*'Monthly Reading'!BR$8, 'Homeowners Record'!$G2*'Monthly Reading'!BR$9), SUM('Monthly Reading'!BR$10, 'Homeowners Record'!$F2*'Monthly Reading'!BR$8, 'Homeowners Record'!$G2*'Monthly Reading'!BR$9)))</f>
        <v/>
      </c>
      <c r="BS5" s="4" t="str">
        <f>IF('Monthly Reading'!BS$1="", "", IF('Monthly Reading'!BS79*'Monthly Reading'!BS$7&gt;'Monthly Reading'!BS$10, SUM('Monthly Reading'!BS79*'Monthly Reading'!BS$7, 'Homeowners Record'!$F2*'Monthly Reading'!BS$8, 'Homeowners Record'!$G2*'Monthly Reading'!BS$9), SUM('Monthly Reading'!BS$10, 'Homeowners Record'!$F2*'Monthly Reading'!BS$8, 'Homeowners Record'!$G2*'Monthly Reading'!BS$9)))</f>
        <v/>
      </c>
      <c r="BT5" s="4" t="str">
        <f>IF('Monthly Reading'!BT$1="", "", IF('Monthly Reading'!BT79*'Monthly Reading'!BT$7&gt;'Monthly Reading'!BT$10, SUM('Monthly Reading'!BT79*'Monthly Reading'!BT$7, 'Homeowners Record'!$F2*'Monthly Reading'!BT$8, 'Homeowners Record'!$G2*'Monthly Reading'!BT$9), SUM('Monthly Reading'!BT$10, 'Homeowners Record'!$F2*'Monthly Reading'!BT$8, 'Homeowners Record'!$G2*'Monthly Reading'!BT$9)))</f>
        <v/>
      </c>
      <c r="BU5" s="4" t="str">
        <f>IF('Monthly Reading'!BU$1="", "", IF('Monthly Reading'!BU79*'Monthly Reading'!BU$7&gt;'Monthly Reading'!BU$10, SUM('Monthly Reading'!BU79*'Monthly Reading'!BU$7, 'Homeowners Record'!$F2*'Monthly Reading'!BU$8, 'Homeowners Record'!$G2*'Monthly Reading'!BU$9), SUM('Monthly Reading'!BU$10, 'Homeowners Record'!$F2*'Monthly Reading'!BU$8, 'Homeowners Record'!$G2*'Monthly Reading'!BU$9)))</f>
        <v/>
      </c>
      <c r="BV5" s="4" t="str">
        <f>IF('Monthly Reading'!BV$1="", "", IF('Monthly Reading'!BV79*'Monthly Reading'!BV$7&gt;'Monthly Reading'!BV$10, SUM('Monthly Reading'!BV79*'Monthly Reading'!BV$7, 'Homeowners Record'!$F2*'Monthly Reading'!BV$8, 'Homeowners Record'!$G2*'Monthly Reading'!BV$9), SUM('Monthly Reading'!BV$10, 'Homeowners Record'!$F2*'Monthly Reading'!BV$8, 'Homeowners Record'!$G2*'Monthly Reading'!BV$9)))</f>
        <v/>
      </c>
      <c r="BW5" s="4" t="str">
        <f>IF('Monthly Reading'!BW$1="", "", IF('Monthly Reading'!BW79*'Monthly Reading'!BW$7&gt;'Monthly Reading'!BW$10, SUM('Monthly Reading'!BW79*'Monthly Reading'!BW$7, 'Homeowners Record'!$F2*'Monthly Reading'!BW$8, 'Homeowners Record'!$G2*'Monthly Reading'!BW$9), SUM('Monthly Reading'!BW$10, 'Homeowners Record'!$F2*'Monthly Reading'!BW$8, 'Homeowners Record'!$G2*'Monthly Reading'!BW$9)))</f>
        <v/>
      </c>
      <c r="BX5" s="4" t="str">
        <f>IF('Monthly Reading'!BX$1="", "", IF('Monthly Reading'!BX79*'Monthly Reading'!BX$7&gt;'Monthly Reading'!BX$10, SUM('Monthly Reading'!BX79*'Monthly Reading'!BX$7, 'Homeowners Record'!$F2*'Monthly Reading'!BX$8, 'Homeowners Record'!$G2*'Monthly Reading'!BX$9), SUM('Monthly Reading'!BX$10, 'Homeowners Record'!$F2*'Monthly Reading'!BX$8, 'Homeowners Record'!$G2*'Monthly Reading'!BX$9)))</f>
        <v/>
      </c>
      <c r="BY5" s="4" t="str">
        <f>IF('Monthly Reading'!BY$1="", "", IF('Monthly Reading'!BY79*'Monthly Reading'!BY$7&gt;'Monthly Reading'!BY$10, SUM('Monthly Reading'!BY79*'Monthly Reading'!BY$7, 'Homeowners Record'!$F2*'Monthly Reading'!BY$8, 'Homeowners Record'!$G2*'Monthly Reading'!BY$9), SUM('Monthly Reading'!BY$10, 'Homeowners Record'!$F2*'Monthly Reading'!BY$8, 'Homeowners Record'!$G2*'Monthly Reading'!BY$9)))</f>
        <v/>
      </c>
      <c r="BZ5" s="4" t="str">
        <f>IF('Monthly Reading'!BZ$1="", "", IF('Monthly Reading'!BZ79*'Monthly Reading'!BZ$7&gt;'Monthly Reading'!BZ$10, SUM('Monthly Reading'!BZ79*'Monthly Reading'!BZ$7, 'Homeowners Record'!$F2*'Monthly Reading'!BZ$8, 'Homeowners Record'!$G2*'Monthly Reading'!BZ$9), SUM('Monthly Reading'!BZ$10, 'Homeowners Record'!$F2*'Monthly Reading'!BZ$8, 'Homeowners Record'!$G2*'Monthly Reading'!BZ$9)))</f>
        <v/>
      </c>
      <c r="CA5" s="4" t="str">
        <f>IF('Monthly Reading'!CA$1="", "", IF('Monthly Reading'!CA79*'Monthly Reading'!CA$7&gt;'Monthly Reading'!CA$10, SUM('Monthly Reading'!CA79*'Monthly Reading'!CA$7, 'Homeowners Record'!$F2*'Monthly Reading'!CA$8, 'Homeowners Record'!$G2*'Monthly Reading'!CA$9), SUM('Monthly Reading'!CA$10, 'Homeowners Record'!$F2*'Monthly Reading'!CA$8, 'Homeowners Record'!$G2*'Monthly Reading'!CA$9)))</f>
        <v/>
      </c>
      <c r="CB5" s="4" t="str">
        <f>IF('Monthly Reading'!CB$1="", "", IF('Monthly Reading'!CB79*'Monthly Reading'!CB$7&gt;'Monthly Reading'!CB$10, SUM('Monthly Reading'!CB79*'Monthly Reading'!CB$7, 'Homeowners Record'!$F2*'Monthly Reading'!CB$8, 'Homeowners Record'!$G2*'Monthly Reading'!CB$9), SUM('Monthly Reading'!CB$10, 'Homeowners Record'!$F2*'Monthly Reading'!CB$8, 'Homeowners Record'!$G2*'Monthly Reading'!CB$9)))</f>
        <v/>
      </c>
      <c r="CC5" s="4" t="str">
        <f>IF('Monthly Reading'!CC$1="", "", IF('Monthly Reading'!CC79*'Monthly Reading'!CC$7&gt;'Monthly Reading'!CC$10, SUM('Monthly Reading'!CC79*'Monthly Reading'!CC$7, 'Homeowners Record'!$F2*'Monthly Reading'!CC$8, 'Homeowners Record'!$G2*'Monthly Reading'!CC$9), SUM('Monthly Reading'!CC$10, 'Homeowners Record'!$F2*'Monthly Reading'!CC$8, 'Homeowners Record'!$G2*'Monthly Reading'!CC$9)))</f>
        <v/>
      </c>
      <c r="CD5" s="4" t="str">
        <f>IF('Monthly Reading'!CD$1="", "", IF('Monthly Reading'!CD79*'Monthly Reading'!CD$7&gt;'Monthly Reading'!CD$10, SUM('Monthly Reading'!CD79*'Monthly Reading'!CD$7, 'Homeowners Record'!$F2*'Monthly Reading'!CD$8, 'Homeowners Record'!$G2*'Monthly Reading'!CD$9), SUM('Monthly Reading'!CD$10, 'Homeowners Record'!$F2*'Monthly Reading'!CD$8, 'Homeowners Record'!$G2*'Monthly Reading'!CD$9)))</f>
        <v/>
      </c>
      <c r="CE5" s="4" t="str">
        <f>IF('Monthly Reading'!CE$1="", "", IF('Monthly Reading'!CE79*'Monthly Reading'!CE$7&gt;'Monthly Reading'!CE$10, SUM('Monthly Reading'!CE79*'Monthly Reading'!CE$7, 'Homeowners Record'!$F2*'Monthly Reading'!CE$8, 'Homeowners Record'!$G2*'Monthly Reading'!CE$9), SUM('Monthly Reading'!CE$10, 'Homeowners Record'!$F2*'Monthly Reading'!CE$8, 'Homeowners Record'!$G2*'Monthly Reading'!CE$9)))</f>
        <v/>
      </c>
      <c r="CF5" s="4" t="str">
        <f>IF('Monthly Reading'!CF$1="", "", IF('Monthly Reading'!CF79*'Monthly Reading'!CF$7&gt;'Monthly Reading'!CF$10, SUM('Monthly Reading'!CF79*'Monthly Reading'!CF$7, 'Homeowners Record'!$F2*'Monthly Reading'!CF$8, 'Homeowners Record'!$G2*'Monthly Reading'!CF$9), SUM('Monthly Reading'!CF$10, 'Homeowners Record'!$F2*'Monthly Reading'!CF$8, 'Homeowners Record'!$G2*'Monthly Reading'!CF$9)))</f>
        <v/>
      </c>
      <c r="CG5" s="4" t="str">
        <f>IF('Monthly Reading'!CG$1="", "", IF('Monthly Reading'!CG79*'Monthly Reading'!CG$7&gt;'Monthly Reading'!CG$10, SUM('Monthly Reading'!CG79*'Monthly Reading'!CG$7, 'Homeowners Record'!$F2*'Monthly Reading'!CG$8, 'Homeowners Record'!$G2*'Monthly Reading'!CG$9), SUM('Monthly Reading'!CG$10, 'Homeowners Record'!$F2*'Monthly Reading'!CG$8, 'Homeowners Record'!$G2*'Monthly Reading'!CG$9)))</f>
        <v/>
      </c>
      <c r="CH5" s="4" t="str">
        <f>IF('Monthly Reading'!CH$1="", "", IF('Monthly Reading'!CH79*'Monthly Reading'!CH$7&gt;'Monthly Reading'!CH$10, SUM('Monthly Reading'!CH79*'Monthly Reading'!CH$7, 'Homeowners Record'!$F2*'Monthly Reading'!CH$8, 'Homeowners Record'!$G2*'Monthly Reading'!CH$9), SUM('Monthly Reading'!CH$10, 'Homeowners Record'!$F2*'Monthly Reading'!CH$8, 'Homeowners Record'!$G2*'Monthly Reading'!CH$9)))</f>
        <v/>
      </c>
      <c r="CI5" s="4" t="str">
        <f>IF('Monthly Reading'!CI$1="", "", IF('Monthly Reading'!CI79*'Monthly Reading'!CI$7&gt;'Monthly Reading'!CI$10, SUM('Monthly Reading'!CI79*'Monthly Reading'!CI$7, 'Homeowners Record'!$F2*'Monthly Reading'!CI$8, 'Homeowners Record'!$G2*'Monthly Reading'!CI$9), SUM('Monthly Reading'!CI$10, 'Homeowners Record'!$F2*'Monthly Reading'!CI$8, 'Homeowners Record'!$G2*'Monthly Reading'!CI$9)))</f>
        <v/>
      </c>
      <c r="CJ5" s="4" t="str">
        <f>IF('Monthly Reading'!CJ$1="", "", IF('Monthly Reading'!CJ79*'Monthly Reading'!CJ$7&gt;'Monthly Reading'!CJ$10, SUM('Monthly Reading'!CJ79*'Monthly Reading'!CJ$7, 'Homeowners Record'!$F2*'Monthly Reading'!CJ$8, 'Homeowners Record'!$G2*'Monthly Reading'!CJ$9), SUM('Monthly Reading'!CJ$10, 'Homeowners Record'!$F2*'Monthly Reading'!CJ$8, 'Homeowners Record'!$G2*'Monthly Reading'!CJ$9)))</f>
        <v/>
      </c>
      <c r="CK5" s="4" t="str">
        <f>IF('Monthly Reading'!CK$1="", "", IF('Monthly Reading'!CK79*'Monthly Reading'!CK$7&gt;'Monthly Reading'!CK$10, SUM('Monthly Reading'!CK79*'Monthly Reading'!CK$7, 'Homeowners Record'!$F2*'Monthly Reading'!CK$8, 'Homeowners Record'!$G2*'Monthly Reading'!CK$9), SUM('Monthly Reading'!CK$10, 'Homeowners Record'!$F2*'Monthly Reading'!CK$8, 'Homeowners Record'!$G2*'Monthly Reading'!CK$9)))</f>
        <v/>
      </c>
      <c r="CL5" s="4" t="str">
        <f>IF('Monthly Reading'!CL$1="", "", IF('Monthly Reading'!CL79*'Monthly Reading'!CL$7&gt;'Monthly Reading'!CL$10, SUM('Monthly Reading'!CL79*'Monthly Reading'!CL$7, 'Homeowners Record'!$F2*'Monthly Reading'!CL$8, 'Homeowners Record'!$G2*'Monthly Reading'!CL$9), SUM('Monthly Reading'!CL$10, 'Homeowners Record'!$F2*'Monthly Reading'!CL$8, 'Homeowners Record'!$G2*'Monthly Reading'!CL$9)))</f>
        <v/>
      </c>
      <c r="CM5" s="4" t="str">
        <f>IF('Monthly Reading'!CM$1="", "", IF('Monthly Reading'!CM79*'Monthly Reading'!CM$7&gt;'Monthly Reading'!CM$10, SUM('Monthly Reading'!CM79*'Monthly Reading'!CM$7, 'Homeowners Record'!$F2*'Monthly Reading'!CM$8, 'Homeowners Record'!$G2*'Monthly Reading'!CM$9), SUM('Monthly Reading'!CM$10, 'Homeowners Record'!$F2*'Monthly Reading'!CM$8, 'Homeowners Record'!$G2*'Monthly Reading'!CM$9)))</f>
        <v/>
      </c>
      <c r="CN5" s="4" t="str">
        <f>IF('Monthly Reading'!CN$1="", "", IF('Monthly Reading'!CN79*'Monthly Reading'!CN$7&gt;'Monthly Reading'!CN$10, SUM('Monthly Reading'!CN79*'Monthly Reading'!CN$7, 'Homeowners Record'!$F2*'Monthly Reading'!CN$8, 'Homeowners Record'!$G2*'Monthly Reading'!CN$9), SUM('Monthly Reading'!CN$10, 'Homeowners Record'!$F2*'Monthly Reading'!CN$8, 'Homeowners Record'!$G2*'Monthly Reading'!CN$9)))</f>
        <v/>
      </c>
      <c r="CO5" s="4" t="str">
        <f>IF('Monthly Reading'!CO$1="", "", IF('Monthly Reading'!CO79*'Monthly Reading'!CO$7&gt;'Monthly Reading'!CO$10, SUM('Monthly Reading'!CO79*'Monthly Reading'!CO$7, 'Homeowners Record'!$F2*'Monthly Reading'!CO$8, 'Homeowners Record'!$G2*'Monthly Reading'!CO$9), SUM('Monthly Reading'!CO$10, 'Homeowners Record'!$F2*'Monthly Reading'!CO$8, 'Homeowners Record'!$G2*'Monthly Reading'!CO$9)))</f>
        <v/>
      </c>
      <c r="CP5" s="4" t="str">
        <f>IF('Monthly Reading'!CP$1="", "", IF('Monthly Reading'!CP79*'Monthly Reading'!CP$7&gt;'Monthly Reading'!CP$10, SUM('Monthly Reading'!CP79*'Monthly Reading'!CP$7, 'Homeowners Record'!$F2*'Monthly Reading'!CP$8, 'Homeowners Record'!$G2*'Monthly Reading'!CP$9), SUM('Monthly Reading'!CP$10, 'Homeowners Record'!$F2*'Monthly Reading'!CP$8, 'Homeowners Record'!$G2*'Monthly Reading'!CP$9)))</f>
        <v/>
      </c>
      <c r="CQ5" s="4" t="str">
        <f>IF('Monthly Reading'!CQ$1="", "", IF('Monthly Reading'!CQ79*'Monthly Reading'!CQ$7&gt;'Monthly Reading'!CQ$10, SUM('Monthly Reading'!CQ79*'Monthly Reading'!CQ$7, 'Homeowners Record'!$F2*'Monthly Reading'!CQ$8, 'Homeowners Record'!$G2*'Monthly Reading'!CQ$9), SUM('Monthly Reading'!CQ$10, 'Homeowners Record'!$F2*'Monthly Reading'!CQ$8, 'Homeowners Record'!$G2*'Monthly Reading'!CQ$9)))</f>
        <v/>
      </c>
      <c r="CR5" s="4" t="str">
        <f>IF('Monthly Reading'!CR$1="", "", IF('Monthly Reading'!CR79*'Monthly Reading'!CR$7&gt;'Monthly Reading'!CR$10, SUM('Monthly Reading'!CR79*'Monthly Reading'!CR$7, 'Homeowners Record'!$F2*'Monthly Reading'!CR$8, 'Homeowners Record'!$G2*'Monthly Reading'!CR$9), SUM('Monthly Reading'!CR$10, 'Homeowners Record'!$F2*'Monthly Reading'!CR$8, 'Homeowners Record'!$G2*'Monthly Reading'!CR$9)))</f>
        <v/>
      </c>
      <c r="CS5" s="4" t="str">
        <f>IF('Monthly Reading'!CS$1="", "", IF('Monthly Reading'!CS79*'Monthly Reading'!CS$7&gt;'Monthly Reading'!CS$10, SUM('Monthly Reading'!CS79*'Monthly Reading'!CS$7, 'Homeowners Record'!$F2*'Monthly Reading'!CS$8, 'Homeowners Record'!$G2*'Monthly Reading'!CS$9), SUM('Monthly Reading'!CS$10, 'Homeowners Record'!$F2*'Monthly Reading'!CS$8, 'Homeowners Record'!$G2*'Monthly Reading'!CS$9)))</f>
        <v/>
      </c>
      <c r="CT5" s="4" t="str">
        <f>IF('Monthly Reading'!CT$1="", "", IF('Monthly Reading'!CT79*'Monthly Reading'!CT$7&gt;'Monthly Reading'!CT$10, SUM('Monthly Reading'!CT79*'Monthly Reading'!CT$7, 'Homeowners Record'!$F2*'Monthly Reading'!CT$8, 'Homeowners Record'!$G2*'Monthly Reading'!CT$9), SUM('Monthly Reading'!CT$10, 'Homeowners Record'!$F2*'Monthly Reading'!CT$8, 'Homeowners Record'!$G2*'Monthly Reading'!CT$9)))</f>
        <v/>
      </c>
      <c r="CU5" s="4" t="str">
        <f>IF('Monthly Reading'!CU$1="", "", IF('Monthly Reading'!CU79*'Monthly Reading'!CU$7&gt;'Monthly Reading'!CU$10, SUM('Monthly Reading'!CU79*'Monthly Reading'!CU$7, 'Homeowners Record'!$F2*'Monthly Reading'!CU$8, 'Homeowners Record'!$G2*'Monthly Reading'!CU$9), SUM('Monthly Reading'!CU$10, 'Homeowners Record'!$F2*'Monthly Reading'!CU$8, 'Homeowners Record'!$G2*'Monthly Reading'!CU$9)))</f>
        <v/>
      </c>
      <c r="CV5" s="4" t="str">
        <f>IF('Monthly Reading'!CV$1="", "", IF('Monthly Reading'!CV79*'Monthly Reading'!CV$7&gt;'Monthly Reading'!CV$10, SUM('Monthly Reading'!CV79*'Monthly Reading'!CV$7, 'Homeowners Record'!$F2*'Monthly Reading'!CV$8, 'Homeowners Record'!$G2*'Monthly Reading'!CV$9), SUM('Monthly Reading'!CV$10, 'Homeowners Record'!$F2*'Monthly Reading'!CV$8, 'Homeowners Record'!$G2*'Monthly Reading'!CV$9)))</f>
        <v/>
      </c>
      <c r="CW5" s="4" t="str">
        <f>IF('Monthly Reading'!CW$1="", "", IF('Monthly Reading'!CW79*'Monthly Reading'!CW$7&gt;'Monthly Reading'!CW$10, SUM('Monthly Reading'!CW79*'Monthly Reading'!CW$7, 'Homeowners Record'!$F2*'Monthly Reading'!CW$8, 'Homeowners Record'!$G2*'Monthly Reading'!CW$9), SUM('Monthly Reading'!CW$10, 'Homeowners Record'!$F2*'Monthly Reading'!CW$8, 'Homeowners Record'!$G2*'Monthly Reading'!CW$9)))</f>
        <v/>
      </c>
      <c r="CX5" s="4" t="str">
        <f>IF('Monthly Reading'!CX$1="", "", IF('Monthly Reading'!CX79*'Monthly Reading'!CX$7&gt;'Monthly Reading'!CX$10, SUM('Monthly Reading'!CX79*'Monthly Reading'!CX$7, 'Homeowners Record'!$F2*'Monthly Reading'!CX$8, 'Homeowners Record'!$G2*'Monthly Reading'!CX$9), SUM('Monthly Reading'!CX$10, 'Homeowners Record'!$F2*'Monthly Reading'!CX$8, 'Homeowners Record'!$G2*'Monthly Reading'!CX$9)))</f>
        <v/>
      </c>
      <c r="CY5" s="4" t="str">
        <f>IF('Monthly Reading'!CY$1="", "", IF('Monthly Reading'!CY79*'Monthly Reading'!CY$7&gt;'Monthly Reading'!CY$10, SUM('Monthly Reading'!CY79*'Monthly Reading'!CY$7, 'Homeowners Record'!$F2*'Monthly Reading'!CY$8, 'Homeowners Record'!$G2*'Monthly Reading'!CY$9), SUM('Monthly Reading'!CY$10, 'Homeowners Record'!$F2*'Monthly Reading'!CY$8, 'Homeowners Record'!$G2*'Monthly Reading'!CY$9)))</f>
        <v/>
      </c>
      <c r="CZ5" s="4" t="str">
        <f>IF('Monthly Reading'!CZ$1="", "", IF('Monthly Reading'!CZ79*'Monthly Reading'!CZ$7&gt;'Monthly Reading'!CZ$10, SUM('Monthly Reading'!CZ79*'Monthly Reading'!CZ$7, 'Homeowners Record'!$F2*'Monthly Reading'!CZ$8, 'Homeowners Record'!$G2*'Monthly Reading'!CZ$9), SUM('Monthly Reading'!CZ$10, 'Homeowners Record'!$F2*'Monthly Reading'!CZ$8, 'Homeowners Record'!$G2*'Monthly Reading'!CZ$9)))</f>
        <v/>
      </c>
      <c r="DA5" s="4" t="str">
        <f>IF('Monthly Reading'!DA$1="", "", IF('Monthly Reading'!DA79*'Monthly Reading'!DA$7&gt;'Monthly Reading'!DA$10, SUM('Monthly Reading'!DA79*'Monthly Reading'!DA$7, 'Homeowners Record'!$F2*'Monthly Reading'!DA$8, 'Homeowners Record'!$G2*'Monthly Reading'!DA$9), SUM('Monthly Reading'!DA$10, 'Homeowners Record'!$F2*'Monthly Reading'!DA$8, 'Homeowners Record'!$G2*'Monthly Reading'!DA$9)))</f>
        <v/>
      </c>
      <c r="DB5" s="4" t="str">
        <f>IF('Monthly Reading'!DB$1="", "", IF('Monthly Reading'!DB79*'Monthly Reading'!DB$7&gt;'Monthly Reading'!DB$10, SUM('Monthly Reading'!DB79*'Monthly Reading'!DB$7, 'Homeowners Record'!$F2*'Monthly Reading'!DB$8, 'Homeowners Record'!$G2*'Monthly Reading'!DB$9), SUM('Monthly Reading'!DB$10, 'Homeowners Record'!$F2*'Monthly Reading'!DB$8, 'Homeowners Record'!$G2*'Monthly Reading'!DB$9)))</f>
        <v/>
      </c>
      <c r="DC5" s="4" t="str">
        <f>IF('Monthly Reading'!DC$1="", "", IF('Monthly Reading'!DC79*'Monthly Reading'!DC$7&gt;'Monthly Reading'!DC$10, SUM('Monthly Reading'!DC79*'Monthly Reading'!DC$7, 'Homeowners Record'!$F2*'Monthly Reading'!DC$8, 'Homeowners Record'!$G2*'Monthly Reading'!DC$9), SUM('Monthly Reading'!DC$10, 'Homeowners Record'!$F2*'Monthly Reading'!DC$8, 'Homeowners Record'!$G2*'Monthly Reading'!DC$9)))</f>
        <v/>
      </c>
      <c r="DD5" s="4" t="str">
        <f>IF('Monthly Reading'!DD$1="", "", IF('Monthly Reading'!DD79*'Monthly Reading'!DD$7&gt;'Monthly Reading'!DD$10, SUM('Monthly Reading'!DD79*'Monthly Reading'!DD$7, 'Homeowners Record'!$F2*'Monthly Reading'!DD$8, 'Homeowners Record'!$G2*'Monthly Reading'!DD$9), SUM('Monthly Reading'!DD$10, 'Homeowners Record'!$F2*'Monthly Reading'!DD$8, 'Homeowners Record'!$G2*'Monthly Reading'!DD$9)))</f>
        <v/>
      </c>
      <c r="DE5" s="4" t="str">
        <f>IF('Monthly Reading'!DE$1="", "", IF('Monthly Reading'!DE79*'Monthly Reading'!DE$7&gt;'Monthly Reading'!DE$10, SUM('Monthly Reading'!DE79*'Monthly Reading'!DE$7, 'Homeowners Record'!$F2*'Monthly Reading'!DE$8, 'Homeowners Record'!$G2*'Monthly Reading'!DE$9), SUM('Monthly Reading'!DE$10, 'Homeowners Record'!$F2*'Monthly Reading'!DE$8, 'Homeowners Record'!$G2*'Monthly Reading'!DE$9)))</f>
        <v/>
      </c>
      <c r="DF5" s="4" t="str">
        <f>IF('Monthly Reading'!DF$1="", "", IF('Monthly Reading'!DF79*'Monthly Reading'!DF$7&gt;'Monthly Reading'!DF$10, SUM('Monthly Reading'!DF79*'Monthly Reading'!DF$7, 'Homeowners Record'!$F2*'Monthly Reading'!DF$8, 'Homeowners Record'!$G2*'Monthly Reading'!DF$9), SUM('Monthly Reading'!DF$10, 'Homeowners Record'!$F2*'Monthly Reading'!DF$8, 'Homeowners Record'!$G2*'Monthly Reading'!DF$9)))</f>
        <v/>
      </c>
      <c r="DG5" s="4" t="str">
        <f>IF('Monthly Reading'!DG$1="", "", IF('Monthly Reading'!DG79*'Monthly Reading'!DG$7&gt;'Monthly Reading'!DG$10, SUM('Monthly Reading'!DG79*'Monthly Reading'!DG$7, 'Homeowners Record'!$F2*'Monthly Reading'!DG$8, 'Homeowners Record'!$G2*'Monthly Reading'!DG$9), SUM('Monthly Reading'!DG$10, 'Homeowners Record'!$F2*'Monthly Reading'!DG$8, 'Homeowners Record'!$G2*'Monthly Reading'!DG$9)))</f>
        <v/>
      </c>
      <c r="DH5" s="4" t="str">
        <f>IF('Monthly Reading'!DH$1="", "", IF('Monthly Reading'!DH79*'Monthly Reading'!DH$7&gt;'Monthly Reading'!DH$10, SUM('Monthly Reading'!DH79*'Monthly Reading'!DH$7, 'Homeowners Record'!$F2*'Monthly Reading'!DH$8, 'Homeowners Record'!$G2*'Monthly Reading'!DH$9), SUM('Monthly Reading'!DH$10, 'Homeowners Record'!$F2*'Monthly Reading'!DH$8, 'Homeowners Record'!$G2*'Monthly Reading'!DH$9)))</f>
        <v/>
      </c>
      <c r="DI5" s="4" t="str">
        <f>IF('Monthly Reading'!DI$1="", "", IF('Monthly Reading'!DI79*'Monthly Reading'!DI$7&gt;'Monthly Reading'!DI$10, SUM('Monthly Reading'!DI79*'Monthly Reading'!DI$7, 'Homeowners Record'!$F2*'Monthly Reading'!DI$8, 'Homeowners Record'!$G2*'Monthly Reading'!DI$9), SUM('Monthly Reading'!DI$10, 'Homeowners Record'!$F2*'Monthly Reading'!DI$8, 'Homeowners Record'!$G2*'Monthly Reading'!DI$9)))</f>
        <v/>
      </c>
      <c r="DJ5" s="4" t="str">
        <f>IF('Monthly Reading'!DJ$1="", "", IF('Monthly Reading'!DJ79*'Monthly Reading'!DJ$7&gt;'Monthly Reading'!DJ$10, SUM('Monthly Reading'!DJ79*'Monthly Reading'!DJ$7, 'Homeowners Record'!$F2*'Monthly Reading'!DJ$8, 'Homeowners Record'!$G2*'Monthly Reading'!DJ$9), SUM('Monthly Reading'!DJ$10, 'Homeowners Record'!$F2*'Monthly Reading'!DJ$8, 'Homeowners Record'!$G2*'Monthly Reading'!DJ$9)))</f>
        <v/>
      </c>
      <c r="DK5" s="4" t="str">
        <f>IF('Monthly Reading'!DK$1="", "", IF('Monthly Reading'!DK79*'Monthly Reading'!DK$7&gt;'Monthly Reading'!DK$10, SUM('Monthly Reading'!DK79*'Monthly Reading'!DK$7, 'Homeowners Record'!$F2*'Monthly Reading'!DK$8, 'Homeowners Record'!$G2*'Monthly Reading'!DK$9), SUM('Monthly Reading'!DK$10, 'Homeowners Record'!$F2*'Monthly Reading'!DK$8, 'Homeowners Record'!$G2*'Monthly Reading'!DK$9)))</f>
        <v/>
      </c>
      <c r="DL5" s="4" t="str">
        <f>IF('Monthly Reading'!DL$1="", "", IF('Monthly Reading'!DL79*'Monthly Reading'!DL$7&gt;'Monthly Reading'!DL$10, SUM('Monthly Reading'!DL79*'Monthly Reading'!DL$7, 'Homeowners Record'!$F2*'Monthly Reading'!DL$8, 'Homeowners Record'!$G2*'Monthly Reading'!DL$9), SUM('Monthly Reading'!DL$10, 'Homeowners Record'!$F2*'Monthly Reading'!DL$8, 'Homeowners Record'!$G2*'Monthly Reading'!DL$9)))</f>
        <v/>
      </c>
      <c r="DM5" s="4" t="str">
        <f>IF('Monthly Reading'!DM$1="", "", IF('Monthly Reading'!DM79*'Monthly Reading'!DM$7&gt;'Monthly Reading'!DM$10, SUM('Monthly Reading'!DM79*'Monthly Reading'!DM$7, 'Homeowners Record'!$F2*'Monthly Reading'!DM$8, 'Homeowners Record'!$G2*'Monthly Reading'!DM$9), SUM('Monthly Reading'!DM$10, 'Homeowners Record'!$F2*'Monthly Reading'!DM$8, 'Homeowners Record'!$G2*'Monthly Reading'!DM$9)))</f>
        <v/>
      </c>
      <c r="DN5" s="4" t="str">
        <f>IF('Monthly Reading'!DN$1="", "", IF('Monthly Reading'!DN79*'Monthly Reading'!DN$7&gt;'Monthly Reading'!DN$10, SUM('Monthly Reading'!DN79*'Monthly Reading'!DN$7, 'Homeowners Record'!$F2*'Monthly Reading'!DN$8, 'Homeowners Record'!$G2*'Monthly Reading'!DN$9), SUM('Monthly Reading'!DN$10, 'Homeowners Record'!$F2*'Monthly Reading'!DN$8, 'Homeowners Record'!$G2*'Monthly Reading'!DN$9)))</f>
        <v/>
      </c>
      <c r="DO5" s="4" t="str">
        <f>IF('Monthly Reading'!DO$1="", "", IF('Monthly Reading'!DO79*'Monthly Reading'!DO$7&gt;'Monthly Reading'!DO$10, SUM('Monthly Reading'!DO79*'Monthly Reading'!DO$7, 'Homeowners Record'!$F2*'Monthly Reading'!DO$8, 'Homeowners Record'!$G2*'Monthly Reading'!DO$9), SUM('Monthly Reading'!DO$10, 'Homeowners Record'!$F2*'Monthly Reading'!DO$8, 'Homeowners Record'!$G2*'Monthly Reading'!DO$9)))</f>
        <v/>
      </c>
      <c r="DP5" s="4" t="str">
        <f>IF('Monthly Reading'!DP$1="", "", IF('Monthly Reading'!DP79*'Monthly Reading'!DP$7&gt;'Monthly Reading'!DP$10, SUM('Monthly Reading'!DP79*'Monthly Reading'!DP$7, 'Homeowners Record'!$F2*'Monthly Reading'!DP$8, 'Homeowners Record'!$G2*'Monthly Reading'!DP$9), SUM('Monthly Reading'!DP$10, 'Homeowners Record'!$F2*'Monthly Reading'!DP$8, 'Homeowners Record'!$G2*'Monthly Reading'!DP$9)))</f>
        <v/>
      </c>
      <c r="DQ5" s="4" t="str">
        <f>IF('Monthly Reading'!DQ$1="", "", IF('Monthly Reading'!DQ79*'Monthly Reading'!DQ$7&gt;'Monthly Reading'!DQ$10, SUM('Monthly Reading'!DQ79*'Monthly Reading'!DQ$7, 'Homeowners Record'!$F2*'Monthly Reading'!DQ$8, 'Homeowners Record'!$G2*'Monthly Reading'!DQ$9), SUM('Monthly Reading'!DQ$10, 'Homeowners Record'!$F2*'Monthly Reading'!DQ$8, 'Homeowners Record'!$G2*'Monthly Reading'!DQ$9)))</f>
        <v/>
      </c>
      <c r="DR5" s="4" t="str">
        <f>IF('Monthly Reading'!DR$1="", "", IF('Monthly Reading'!DR79*'Monthly Reading'!DR$7&gt;'Monthly Reading'!DR$10, SUM('Monthly Reading'!DR79*'Monthly Reading'!DR$7, 'Homeowners Record'!$F2*'Monthly Reading'!DR$8, 'Homeowners Record'!$G2*'Monthly Reading'!DR$9), SUM('Monthly Reading'!DR$10, 'Homeowners Record'!$F2*'Monthly Reading'!DR$8, 'Homeowners Record'!$G2*'Monthly Reading'!DR$9)))</f>
        <v/>
      </c>
      <c r="DS5" s="4" t="str">
        <f>IF('Monthly Reading'!DS$1="", "", IF('Monthly Reading'!DS79*'Monthly Reading'!DS$7&gt;'Monthly Reading'!DS$10, SUM('Monthly Reading'!DS79*'Monthly Reading'!DS$7, 'Homeowners Record'!$F2*'Monthly Reading'!DS$8, 'Homeowners Record'!$G2*'Monthly Reading'!DS$9), SUM('Monthly Reading'!DS$10, 'Homeowners Record'!$F2*'Monthly Reading'!DS$8, 'Homeowners Record'!$G2*'Monthly Reading'!DS$9)))</f>
        <v/>
      </c>
      <c r="DT5" s="4" t="str">
        <f>IF('Monthly Reading'!DT$1="", "", IF('Monthly Reading'!DT79*'Monthly Reading'!DT$7&gt;'Monthly Reading'!DT$10, SUM('Monthly Reading'!DT79*'Monthly Reading'!DT$7, 'Homeowners Record'!$F2*'Monthly Reading'!DT$8, 'Homeowners Record'!$G2*'Monthly Reading'!DT$9), SUM('Monthly Reading'!DT$10, 'Homeowners Record'!$F2*'Monthly Reading'!DT$8, 'Homeowners Record'!$G2*'Monthly Reading'!DT$9)))</f>
        <v/>
      </c>
      <c r="DU5" s="4" t="str">
        <f>IF('Monthly Reading'!DU$1="", "", IF('Monthly Reading'!DU79*'Monthly Reading'!DU$7&gt;'Monthly Reading'!DU$10, SUM('Monthly Reading'!DU79*'Monthly Reading'!DU$7, 'Homeowners Record'!$F2*'Monthly Reading'!DU$8, 'Homeowners Record'!$G2*'Monthly Reading'!DU$9), SUM('Monthly Reading'!DU$10, 'Homeowners Record'!$F2*'Monthly Reading'!DU$8, 'Homeowners Record'!$G2*'Monthly Reading'!DU$9)))</f>
        <v/>
      </c>
      <c r="DV5" s="4" t="str">
        <f>IF('Monthly Reading'!DV$1="", "", IF('Monthly Reading'!DV79*'Monthly Reading'!DV$7&gt;'Monthly Reading'!DV$10, SUM('Monthly Reading'!DV79*'Monthly Reading'!DV$7, 'Homeowners Record'!$F2*'Monthly Reading'!DV$8, 'Homeowners Record'!$G2*'Monthly Reading'!DV$9), SUM('Monthly Reading'!DV$10, 'Homeowners Record'!$F2*'Monthly Reading'!DV$8, 'Homeowners Record'!$G2*'Monthly Reading'!DV$9)))</f>
        <v/>
      </c>
      <c r="DW5" s="4" t="str">
        <f>IF('Monthly Reading'!DW$1="", "", IF('Monthly Reading'!DW79*'Monthly Reading'!DW$7&gt;'Monthly Reading'!DW$10, SUM('Monthly Reading'!DW79*'Monthly Reading'!DW$7, 'Homeowners Record'!$F2*'Monthly Reading'!DW$8, 'Homeowners Record'!$G2*'Monthly Reading'!DW$9), SUM('Monthly Reading'!DW$10, 'Homeowners Record'!$F2*'Monthly Reading'!DW$8, 'Homeowners Record'!$G2*'Monthly Reading'!DW$9)))</f>
        <v/>
      </c>
      <c r="DX5" s="4" t="str">
        <f>IF('Monthly Reading'!DX$1="", "", IF('Monthly Reading'!DX79*'Monthly Reading'!DX$7&gt;'Monthly Reading'!DX$10, SUM('Monthly Reading'!DX79*'Monthly Reading'!DX$7, 'Homeowners Record'!$F2*'Monthly Reading'!DX$8, 'Homeowners Record'!$G2*'Monthly Reading'!DX$9), SUM('Monthly Reading'!DX$10, 'Homeowners Record'!$F2*'Monthly Reading'!DX$8, 'Homeowners Record'!$G2*'Monthly Reading'!DX$9)))</f>
        <v/>
      </c>
      <c r="DY5" s="4" t="str">
        <f>IF('Monthly Reading'!DY$1="", "", IF('Monthly Reading'!DY79*'Monthly Reading'!DY$7&gt;'Monthly Reading'!DY$10, SUM('Monthly Reading'!DY79*'Monthly Reading'!DY$7, 'Homeowners Record'!$F2*'Monthly Reading'!DY$8, 'Homeowners Record'!$G2*'Monthly Reading'!DY$9), SUM('Monthly Reading'!DY$10, 'Homeowners Record'!$F2*'Monthly Reading'!DY$8, 'Homeowners Record'!$G2*'Monthly Reading'!DY$9)))</f>
        <v/>
      </c>
      <c r="DZ5" s="4" t="str">
        <f>IF('Monthly Reading'!DZ$1="", "", IF('Monthly Reading'!DZ79*'Monthly Reading'!DZ$7&gt;'Monthly Reading'!DZ$10, SUM('Monthly Reading'!DZ79*'Monthly Reading'!DZ$7, 'Homeowners Record'!$F2*'Monthly Reading'!DZ$8, 'Homeowners Record'!$G2*'Monthly Reading'!DZ$9), SUM('Monthly Reading'!DZ$10, 'Homeowners Record'!$F2*'Monthly Reading'!DZ$8, 'Homeowners Record'!$G2*'Monthly Reading'!DZ$9)))</f>
        <v/>
      </c>
    </row>
    <row r="6" spans="1:130" x14ac:dyDescent="0.25">
      <c r="A6" s="3">
        <f>'Homeowners Record'!$A3</f>
        <v>2</v>
      </c>
      <c r="B6" s="3" t="str">
        <f>'Homeowners Record'!$B3</f>
        <v>GARY SALCEDO</v>
      </c>
      <c r="C6" s="4">
        <v>45</v>
      </c>
      <c r="D6" s="4">
        <f>IF('Monthly Reading'!D$1="", "", IF('Monthly Reading'!D80*'Monthly Reading'!D$7&gt;'Monthly Reading'!D$10, SUM('Monthly Reading'!D80*'Monthly Reading'!D$7, 'Homeowners Record'!$F3*'Monthly Reading'!D$8, 'Homeowners Record'!$G3*'Monthly Reading'!D$9), SUM('Monthly Reading'!D$10, 'Homeowners Record'!$F3*'Monthly Reading'!D$8, 'Homeowners Record'!$G3*'Monthly Reading'!D$9)))</f>
        <v>1617.9466419753087</v>
      </c>
      <c r="E6" s="4">
        <f>IF('Monthly Reading'!E$1="", "", IF('Monthly Reading'!E80*'Monthly Reading'!E$7&gt;'Monthly Reading'!E$10, SUM('Monthly Reading'!E80*'Monthly Reading'!E$7, 'Homeowners Record'!$F3*'Monthly Reading'!E$8, 'Homeowners Record'!$G3*'Monthly Reading'!E$9), SUM('Monthly Reading'!E$10, 'Homeowners Record'!$F3*'Monthly Reading'!E$8, 'Homeowners Record'!$G3*'Monthly Reading'!E$9)))</f>
        <v>906.09053864168618</v>
      </c>
      <c r="F6" s="4">
        <f>IF('Monthly Reading'!F$1="", "", IF('Monthly Reading'!F80*'Monthly Reading'!F$7&gt;'Monthly Reading'!F$10, SUM('Monthly Reading'!F80*'Monthly Reading'!F$7, 'Homeowners Record'!$F3*'Monthly Reading'!F$8, 'Homeowners Record'!$G3*'Monthly Reading'!F$9), SUM('Monthly Reading'!F$10, 'Homeowners Record'!$F3*'Monthly Reading'!F$8, 'Homeowners Record'!$G3*'Monthly Reading'!F$9)))</f>
        <v>719.56398860398861</v>
      </c>
      <c r="G6" s="4">
        <f>IF('Monthly Reading'!G$1="", "", IF('Monthly Reading'!G80*'Monthly Reading'!G$7&gt;'Monthly Reading'!G$10, SUM('Monthly Reading'!G80*'Monthly Reading'!G$7, 'Homeowners Record'!$F3*'Monthly Reading'!G$8, 'Homeowners Record'!$G3*'Monthly Reading'!G$9), SUM('Monthly Reading'!G$10, 'Homeowners Record'!$F3*'Monthly Reading'!G$8, 'Homeowners Record'!$G3*'Monthly Reading'!G$9)))</f>
        <v>712.46530325814535</v>
      </c>
      <c r="H6" s="4" t="str">
        <f>IF('Monthly Reading'!H$1="", "", IF('Monthly Reading'!H80*'Monthly Reading'!H$7&gt;'Monthly Reading'!H$10, SUM('Monthly Reading'!H80*'Monthly Reading'!H$7, 'Homeowners Record'!$F3*'Monthly Reading'!H$8, 'Homeowners Record'!$G3*'Monthly Reading'!H$9), SUM('Monthly Reading'!H$10, 'Homeowners Record'!$F3*'Monthly Reading'!H$8, 'Homeowners Record'!$G3*'Monthly Reading'!H$9)))</f>
        <v/>
      </c>
      <c r="I6" s="4" t="str">
        <f>IF('Monthly Reading'!I$1="", "", IF('Monthly Reading'!I80*'Monthly Reading'!I$7&gt;'Monthly Reading'!I$10, SUM('Monthly Reading'!I80*'Monthly Reading'!I$7, 'Homeowners Record'!$F3*'Monthly Reading'!I$8, 'Homeowners Record'!$G3*'Monthly Reading'!I$9), SUM('Monthly Reading'!I$10, 'Homeowners Record'!$F3*'Monthly Reading'!I$8, 'Homeowners Record'!$G3*'Monthly Reading'!I$9)))</f>
        <v/>
      </c>
      <c r="J6" s="4" t="str">
        <f>IF('Monthly Reading'!J$1="", "", IF('Monthly Reading'!J80*'Monthly Reading'!J$7&gt;'Monthly Reading'!J$10, SUM('Monthly Reading'!J80*'Monthly Reading'!J$7, 'Homeowners Record'!$F3*'Monthly Reading'!J$8, 'Homeowners Record'!$G3*'Monthly Reading'!J$9), SUM('Monthly Reading'!J$10, 'Homeowners Record'!$F3*'Monthly Reading'!J$8, 'Homeowners Record'!$G3*'Monthly Reading'!J$9)))</f>
        <v/>
      </c>
      <c r="K6" s="4" t="str">
        <f>IF('Monthly Reading'!K$1="", "", IF('Monthly Reading'!K80*'Monthly Reading'!K$7&gt;'Monthly Reading'!K$10, SUM('Monthly Reading'!K80*'Monthly Reading'!K$7, 'Homeowners Record'!$F3*'Monthly Reading'!K$8, 'Homeowners Record'!$G3*'Monthly Reading'!K$9), SUM('Monthly Reading'!K$10, 'Homeowners Record'!$F3*'Monthly Reading'!K$8, 'Homeowners Record'!$G3*'Monthly Reading'!K$9)))</f>
        <v/>
      </c>
      <c r="L6" s="4" t="str">
        <f>IF('Monthly Reading'!L$1="", "", IF('Monthly Reading'!L80*'Monthly Reading'!L$7&gt;'Monthly Reading'!L$10, SUM('Monthly Reading'!L80*'Monthly Reading'!L$7, 'Homeowners Record'!$F3*'Monthly Reading'!L$8, 'Homeowners Record'!$G3*'Monthly Reading'!L$9), SUM('Monthly Reading'!L$10, 'Homeowners Record'!$F3*'Monthly Reading'!L$8, 'Homeowners Record'!$G3*'Monthly Reading'!L$9)))</f>
        <v/>
      </c>
      <c r="M6" s="4" t="str">
        <f>IF('Monthly Reading'!M$1="", "", IF('Monthly Reading'!M80*'Monthly Reading'!M$7&gt;'Monthly Reading'!M$10, SUM('Monthly Reading'!M80*'Monthly Reading'!M$7, 'Homeowners Record'!$F3*'Monthly Reading'!M$8, 'Homeowners Record'!$G3*'Monthly Reading'!M$9), SUM('Monthly Reading'!M$10, 'Homeowners Record'!$F3*'Monthly Reading'!M$8, 'Homeowners Record'!$G3*'Monthly Reading'!M$9)))</f>
        <v/>
      </c>
      <c r="N6" s="4" t="str">
        <f>IF('Monthly Reading'!N$1="", "", IF('Monthly Reading'!N80*'Monthly Reading'!N$7&gt;'Monthly Reading'!N$10, SUM('Monthly Reading'!N80*'Monthly Reading'!N$7, 'Homeowners Record'!$F3*'Monthly Reading'!N$8, 'Homeowners Record'!$G3*'Monthly Reading'!N$9), SUM('Monthly Reading'!N$10, 'Homeowners Record'!$F3*'Monthly Reading'!N$8, 'Homeowners Record'!$G3*'Monthly Reading'!N$9)))</f>
        <v/>
      </c>
      <c r="O6" s="4" t="str">
        <f>IF('Monthly Reading'!O$1="", "", IF('Monthly Reading'!O80*'Monthly Reading'!O$7&gt;'Monthly Reading'!O$10, SUM('Monthly Reading'!O80*'Monthly Reading'!O$7, 'Homeowners Record'!$F3*'Monthly Reading'!O$8, 'Homeowners Record'!$G3*'Monthly Reading'!O$9), SUM('Monthly Reading'!O$10, 'Homeowners Record'!$F3*'Monthly Reading'!O$8, 'Homeowners Record'!$G3*'Monthly Reading'!O$9)))</f>
        <v/>
      </c>
      <c r="P6" s="4" t="str">
        <f>IF('Monthly Reading'!P$1="", "", IF('Monthly Reading'!P80*'Monthly Reading'!P$7&gt;'Monthly Reading'!P$10, SUM('Monthly Reading'!P80*'Monthly Reading'!P$7, 'Homeowners Record'!$F3*'Monthly Reading'!P$8, 'Homeowners Record'!$G3*'Monthly Reading'!P$9), SUM('Monthly Reading'!P$10, 'Homeowners Record'!$F3*'Monthly Reading'!P$8, 'Homeowners Record'!$G3*'Monthly Reading'!P$9)))</f>
        <v/>
      </c>
      <c r="Q6" s="4" t="str">
        <f>IF('Monthly Reading'!Q$1="", "", IF('Monthly Reading'!Q80*'Monthly Reading'!Q$7&gt;'Monthly Reading'!Q$10, SUM('Monthly Reading'!Q80*'Monthly Reading'!Q$7, 'Homeowners Record'!$F3*'Monthly Reading'!Q$8, 'Homeowners Record'!$G3*'Monthly Reading'!Q$9), SUM('Monthly Reading'!Q$10, 'Homeowners Record'!$F3*'Monthly Reading'!Q$8, 'Homeowners Record'!$G3*'Monthly Reading'!Q$9)))</f>
        <v/>
      </c>
      <c r="R6" s="4" t="str">
        <f>IF('Monthly Reading'!R$1="", "", IF('Monthly Reading'!R80*'Monthly Reading'!R$7&gt;'Monthly Reading'!R$10, SUM('Monthly Reading'!R80*'Monthly Reading'!R$7, 'Homeowners Record'!$F3*'Monthly Reading'!R$8, 'Homeowners Record'!$G3*'Monthly Reading'!R$9), SUM('Monthly Reading'!R$10, 'Homeowners Record'!$F3*'Monthly Reading'!R$8, 'Homeowners Record'!$G3*'Monthly Reading'!R$9)))</f>
        <v/>
      </c>
      <c r="S6" s="4" t="str">
        <f>IF('Monthly Reading'!S$1="", "", IF('Monthly Reading'!S80*'Monthly Reading'!S$7&gt;'Monthly Reading'!S$10, SUM('Monthly Reading'!S80*'Monthly Reading'!S$7, 'Homeowners Record'!$F3*'Monthly Reading'!S$8, 'Homeowners Record'!$G3*'Monthly Reading'!S$9), SUM('Monthly Reading'!S$10, 'Homeowners Record'!$F3*'Monthly Reading'!S$8, 'Homeowners Record'!$G3*'Monthly Reading'!S$9)))</f>
        <v/>
      </c>
      <c r="T6" s="4" t="str">
        <f>IF('Monthly Reading'!T$1="", "", IF('Monthly Reading'!T80*'Monthly Reading'!T$7&gt;'Monthly Reading'!T$10, SUM('Monthly Reading'!T80*'Monthly Reading'!T$7, 'Homeowners Record'!$F3*'Monthly Reading'!T$8, 'Homeowners Record'!$G3*'Monthly Reading'!T$9), SUM('Monthly Reading'!T$10, 'Homeowners Record'!$F3*'Monthly Reading'!T$8, 'Homeowners Record'!$G3*'Monthly Reading'!T$9)))</f>
        <v/>
      </c>
      <c r="U6" s="4" t="str">
        <f>IF('Monthly Reading'!U$1="", "", IF('Monthly Reading'!U80*'Monthly Reading'!U$7&gt;'Monthly Reading'!U$10, SUM('Monthly Reading'!U80*'Monthly Reading'!U$7, 'Homeowners Record'!$F3*'Monthly Reading'!U$8, 'Homeowners Record'!$G3*'Monthly Reading'!U$9), SUM('Monthly Reading'!U$10, 'Homeowners Record'!$F3*'Monthly Reading'!U$8, 'Homeowners Record'!$G3*'Monthly Reading'!U$9)))</f>
        <v/>
      </c>
      <c r="V6" s="4" t="str">
        <f>IF('Monthly Reading'!V$1="", "", IF('Monthly Reading'!V80*'Monthly Reading'!V$7&gt;'Monthly Reading'!V$10, SUM('Monthly Reading'!V80*'Monthly Reading'!V$7, 'Homeowners Record'!$F3*'Monthly Reading'!V$8, 'Homeowners Record'!$G3*'Monthly Reading'!V$9), SUM('Monthly Reading'!V$10, 'Homeowners Record'!$F3*'Monthly Reading'!V$8, 'Homeowners Record'!$G3*'Monthly Reading'!V$9)))</f>
        <v/>
      </c>
      <c r="W6" s="4" t="str">
        <f>IF('Monthly Reading'!W$1="", "", IF('Monthly Reading'!W80*'Monthly Reading'!W$7&gt;'Monthly Reading'!W$10, SUM('Monthly Reading'!W80*'Monthly Reading'!W$7, 'Homeowners Record'!$F3*'Monthly Reading'!W$8, 'Homeowners Record'!$G3*'Monthly Reading'!W$9), SUM('Monthly Reading'!W$10, 'Homeowners Record'!$F3*'Monthly Reading'!W$8, 'Homeowners Record'!$G3*'Monthly Reading'!W$9)))</f>
        <v/>
      </c>
      <c r="X6" s="4" t="str">
        <f>IF('Monthly Reading'!X$1="", "", IF('Monthly Reading'!X80*'Monthly Reading'!X$7&gt;'Monthly Reading'!X$10, SUM('Monthly Reading'!X80*'Monthly Reading'!X$7, 'Homeowners Record'!$F3*'Monthly Reading'!X$8, 'Homeowners Record'!$G3*'Monthly Reading'!X$9), SUM('Monthly Reading'!X$10, 'Homeowners Record'!$F3*'Monthly Reading'!X$8, 'Homeowners Record'!$G3*'Monthly Reading'!X$9)))</f>
        <v/>
      </c>
      <c r="Y6" s="4" t="str">
        <f>IF('Monthly Reading'!Y$1="", "", IF('Monthly Reading'!Y80*'Monthly Reading'!Y$7&gt;'Monthly Reading'!Y$10, SUM('Monthly Reading'!Y80*'Monthly Reading'!Y$7, 'Homeowners Record'!$F3*'Monthly Reading'!Y$8, 'Homeowners Record'!$G3*'Monthly Reading'!Y$9), SUM('Monthly Reading'!Y$10, 'Homeowners Record'!$F3*'Monthly Reading'!Y$8, 'Homeowners Record'!$G3*'Monthly Reading'!Y$9)))</f>
        <v/>
      </c>
      <c r="Z6" s="4" t="str">
        <f>IF('Monthly Reading'!Z$1="", "", IF('Monthly Reading'!Z80*'Monthly Reading'!Z$7&gt;'Monthly Reading'!Z$10, SUM('Monthly Reading'!Z80*'Monthly Reading'!Z$7, 'Homeowners Record'!$F3*'Monthly Reading'!Z$8, 'Homeowners Record'!$G3*'Monthly Reading'!Z$9), SUM('Monthly Reading'!Z$10, 'Homeowners Record'!$F3*'Monthly Reading'!Z$8, 'Homeowners Record'!$G3*'Monthly Reading'!Z$9)))</f>
        <v/>
      </c>
      <c r="AA6" s="4" t="str">
        <f>IF('Monthly Reading'!AA$1="", "", IF('Monthly Reading'!AA80*'Monthly Reading'!AA$7&gt;'Monthly Reading'!AA$10, SUM('Monthly Reading'!AA80*'Monthly Reading'!AA$7, 'Homeowners Record'!$F3*'Monthly Reading'!AA$8, 'Homeowners Record'!$G3*'Monthly Reading'!AA$9), SUM('Monthly Reading'!AA$10, 'Homeowners Record'!$F3*'Monthly Reading'!AA$8, 'Homeowners Record'!$G3*'Monthly Reading'!AA$9)))</f>
        <v/>
      </c>
      <c r="AB6" s="4" t="str">
        <f>IF('Monthly Reading'!AB$1="", "", IF('Monthly Reading'!AB80*'Monthly Reading'!AB$7&gt;'Monthly Reading'!AB$10, SUM('Monthly Reading'!AB80*'Monthly Reading'!AB$7, 'Homeowners Record'!$F3*'Monthly Reading'!AB$8, 'Homeowners Record'!$G3*'Monthly Reading'!AB$9), SUM('Monthly Reading'!AB$10, 'Homeowners Record'!$F3*'Monthly Reading'!AB$8, 'Homeowners Record'!$G3*'Monthly Reading'!AB$9)))</f>
        <v/>
      </c>
      <c r="AC6" s="4" t="str">
        <f>IF('Monthly Reading'!AC$1="", "", IF('Monthly Reading'!AC80*'Monthly Reading'!AC$7&gt;'Monthly Reading'!AC$10, SUM('Monthly Reading'!AC80*'Monthly Reading'!AC$7, 'Homeowners Record'!$F3*'Monthly Reading'!AC$8, 'Homeowners Record'!$G3*'Monthly Reading'!AC$9), SUM('Monthly Reading'!AC$10, 'Homeowners Record'!$F3*'Monthly Reading'!AC$8, 'Homeowners Record'!$G3*'Monthly Reading'!AC$9)))</f>
        <v/>
      </c>
      <c r="AD6" s="4" t="str">
        <f>IF('Monthly Reading'!AD$1="", "", IF('Monthly Reading'!AD80*'Monthly Reading'!AD$7&gt;'Monthly Reading'!AD$10, SUM('Monthly Reading'!AD80*'Monthly Reading'!AD$7, 'Homeowners Record'!$F3*'Monthly Reading'!AD$8, 'Homeowners Record'!$G3*'Monthly Reading'!AD$9), SUM('Monthly Reading'!AD$10, 'Homeowners Record'!$F3*'Monthly Reading'!AD$8, 'Homeowners Record'!$G3*'Monthly Reading'!AD$9)))</f>
        <v/>
      </c>
      <c r="AE6" s="4" t="str">
        <f>IF('Monthly Reading'!AE$1="", "", IF('Monthly Reading'!AE80*'Monthly Reading'!AE$7&gt;'Monthly Reading'!AE$10, SUM('Monthly Reading'!AE80*'Monthly Reading'!AE$7, 'Homeowners Record'!$F3*'Monthly Reading'!AE$8, 'Homeowners Record'!$G3*'Monthly Reading'!AE$9), SUM('Monthly Reading'!AE$10, 'Homeowners Record'!$F3*'Monthly Reading'!AE$8, 'Homeowners Record'!$G3*'Monthly Reading'!AE$9)))</f>
        <v/>
      </c>
      <c r="AF6" s="4" t="str">
        <f>IF('Monthly Reading'!AF$1="", "", IF('Monthly Reading'!AF80*'Monthly Reading'!AF$7&gt;'Monthly Reading'!AF$10, SUM('Monthly Reading'!AF80*'Monthly Reading'!AF$7, 'Homeowners Record'!$F3*'Monthly Reading'!AF$8, 'Homeowners Record'!$G3*'Monthly Reading'!AF$9), SUM('Monthly Reading'!AF$10, 'Homeowners Record'!$F3*'Monthly Reading'!AF$8, 'Homeowners Record'!$G3*'Monthly Reading'!AF$9)))</f>
        <v/>
      </c>
      <c r="AG6" s="4" t="str">
        <f>IF('Monthly Reading'!AG$1="", "", IF('Monthly Reading'!AG80*'Monthly Reading'!AG$7&gt;'Monthly Reading'!AG$10, SUM('Monthly Reading'!AG80*'Monthly Reading'!AG$7, 'Homeowners Record'!$F3*'Monthly Reading'!AG$8, 'Homeowners Record'!$G3*'Monthly Reading'!AG$9), SUM('Monthly Reading'!AG$10, 'Homeowners Record'!$F3*'Monthly Reading'!AG$8, 'Homeowners Record'!$G3*'Monthly Reading'!AG$9)))</f>
        <v/>
      </c>
      <c r="AH6" s="4" t="str">
        <f>IF('Monthly Reading'!AH$1="", "", IF('Monthly Reading'!AH80*'Monthly Reading'!AH$7&gt;'Monthly Reading'!AH$10, SUM('Monthly Reading'!AH80*'Monthly Reading'!AH$7, 'Homeowners Record'!$F3*'Monthly Reading'!AH$8, 'Homeowners Record'!$G3*'Monthly Reading'!AH$9), SUM('Monthly Reading'!AH$10, 'Homeowners Record'!$F3*'Monthly Reading'!AH$8, 'Homeowners Record'!$G3*'Monthly Reading'!AH$9)))</f>
        <v/>
      </c>
      <c r="AI6" s="4" t="str">
        <f>IF('Monthly Reading'!AI$1="", "", IF('Monthly Reading'!AI80*'Monthly Reading'!AI$7&gt;'Monthly Reading'!AI$10, SUM('Monthly Reading'!AI80*'Monthly Reading'!AI$7, 'Homeowners Record'!$F3*'Monthly Reading'!AI$8, 'Homeowners Record'!$G3*'Monthly Reading'!AI$9), SUM('Monthly Reading'!AI$10, 'Homeowners Record'!$F3*'Monthly Reading'!AI$8, 'Homeowners Record'!$G3*'Monthly Reading'!AI$9)))</f>
        <v/>
      </c>
      <c r="AJ6" s="4" t="str">
        <f>IF('Monthly Reading'!AJ$1="", "", IF('Monthly Reading'!AJ80*'Monthly Reading'!AJ$7&gt;'Monthly Reading'!AJ$10, SUM('Monthly Reading'!AJ80*'Monthly Reading'!AJ$7, 'Homeowners Record'!$F3*'Monthly Reading'!AJ$8, 'Homeowners Record'!$G3*'Monthly Reading'!AJ$9), SUM('Monthly Reading'!AJ$10, 'Homeowners Record'!$F3*'Monthly Reading'!AJ$8, 'Homeowners Record'!$G3*'Monthly Reading'!AJ$9)))</f>
        <v/>
      </c>
      <c r="AK6" s="4" t="str">
        <f>IF('Monthly Reading'!AK$1="", "", IF('Monthly Reading'!AK80*'Monthly Reading'!AK$7&gt;'Monthly Reading'!AK$10, SUM('Monthly Reading'!AK80*'Monthly Reading'!AK$7, 'Homeowners Record'!$F3*'Monthly Reading'!AK$8, 'Homeowners Record'!$G3*'Monthly Reading'!AK$9), SUM('Monthly Reading'!AK$10, 'Homeowners Record'!$F3*'Monthly Reading'!AK$8, 'Homeowners Record'!$G3*'Monthly Reading'!AK$9)))</f>
        <v/>
      </c>
      <c r="AL6" s="4" t="str">
        <f>IF('Monthly Reading'!AL$1="", "", IF('Monthly Reading'!AL80*'Monthly Reading'!AL$7&gt;'Monthly Reading'!AL$10, SUM('Monthly Reading'!AL80*'Monthly Reading'!AL$7, 'Homeowners Record'!$F3*'Monthly Reading'!AL$8, 'Homeowners Record'!$G3*'Monthly Reading'!AL$9), SUM('Monthly Reading'!AL$10, 'Homeowners Record'!$F3*'Monthly Reading'!AL$8, 'Homeowners Record'!$G3*'Monthly Reading'!AL$9)))</f>
        <v/>
      </c>
      <c r="AM6" s="4" t="str">
        <f>IF('Monthly Reading'!AM$1="", "", IF('Monthly Reading'!AM80*'Monthly Reading'!AM$7&gt;'Monthly Reading'!AM$10, SUM('Monthly Reading'!AM80*'Monthly Reading'!AM$7, 'Homeowners Record'!$F3*'Monthly Reading'!AM$8, 'Homeowners Record'!$G3*'Monthly Reading'!AM$9), SUM('Monthly Reading'!AM$10, 'Homeowners Record'!$F3*'Monthly Reading'!AM$8, 'Homeowners Record'!$G3*'Monthly Reading'!AM$9)))</f>
        <v/>
      </c>
      <c r="AN6" s="4" t="str">
        <f>IF('Monthly Reading'!AN$1="", "", IF('Monthly Reading'!AN80*'Monthly Reading'!AN$7&gt;'Monthly Reading'!AN$10, SUM('Monthly Reading'!AN80*'Monthly Reading'!AN$7, 'Homeowners Record'!$F3*'Monthly Reading'!AN$8, 'Homeowners Record'!$G3*'Monthly Reading'!AN$9), SUM('Monthly Reading'!AN$10, 'Homeowners Record'!$F3*'Monthly Reading'!AN$8, 'Homeowners Record'!$G3*'Monthly Reading'!AN$9)))</f>
        <v/>
      </c>
      <c r="AO6" s="4" t="str">
        <f>IF('Monthly Reading'!AO$1="", "", IF('Monthly Reading'!AO80*'Monthly Reading'!AO$7&gt;'Monthly Reading'!AO$10, SUM('Monthly Reading'!AO80*'Monthly Reading'!AO$7, 'Homeowners Record'!$F3*'Monthly Reading'!AO$8, 'Homeowners Record'!$G3*'Monthly Reading'!AO$9), SUM('Monthly Reading'!AO$10, 'Homeowners Record'!$F3*'Monthly Reading'!AO$8, 'Homeowners Record'!$G3*'Monthly Reading'!AO$9)))</f>
        <v/>
      </c>
      <c r="AP6" s="4" t="str">
        <f>IF('Monthly Reading'!AP$1="", "", IF('Monthly Reading'!AP80*'Monthly Reading'!AP$7&gt;'Monthly Reading'!AP$10, SUM('Monthly Reading'!AP80*'Monthly Reading'!AP$7, 'Homeowners Record'!$F3*'Monthly Reading'!AP$8, 'Homeowners Record'!$G3*'Monthly Reading'!AP$9), SUM('Monthly Reading'!AP$10, 'Homeowners Record'!$F3*'Monthly Reading'!AP$8, 'Homeowners Record'!$G3*'Monthly Reading'!AP$9)))</f>
        <v/>
      </c>
      <c r="AQ6" s="4" t="str">
        <f>IF('Monthly Reading'!AQ$1="", "", IF('Monthly Reading'!AQ80*'Monthly Reading'!AQ$7&gt;'Monthly Reading'!AQ$10, SUM('Monthly Reading'!AQ80*'Monthly Reading'!AQ$7, 'Homeowners Record'!$F3*'Monthly Reading'!AQ$8, 'Homeowners Record'!$G3*'Monthly Reading'!AQ$9), SUM('Monthly Reading'!AQ$10, 'Homeowners Record'!$F3*'Monthly Reading'!AQ$8, 'Homeowners Record'!$G3*'Monthly Reading'!AQ$9)))</f>
        <v/>
      </c>
      <c r="AR6" s="4" t="str">
        <f>IF('Monthly Reading'!AR$1="", "", IF('Monthly Reading'!AR80*'Monthly Reading'!AR$7&gt;'Monthly Reading'!AR$10, SUM('Monthly Reading'!AR80*'Monthly Reading'!AR$7, 'Homeowners Record'!$F3*'Monthly Reading'!AR$8, 'Homeowners Record'!$G3*'Monthly Reading'!AR$9), SUM('Monthly Reading'!AR$10, 'Homeowners Record'!$F3*'Monthly Reading'!AR$8, 'Homeowners Record'!$G3*'Monthly Reading'!AR$9)))</f>
        <v/>
      </c>
      <c r="AS6" s="4" t="str">
        <f>IF('Monthly Reading'!AS$1="", "", IF('Monthly Reading'!AS80*'Monthly Reading'!AS$7&gt;'Monthly Reading'!AS$10, SUM('Monthly Reading'!AS80*'Monthly Reading'!AS$7, 'Homeowners Record'!$F3*'Monthly Reading'!AS$8, 'Homeowners Record'!$G3*'Monthly Reading'!AS$9), SUM('Monthly Reading'!AS$10, 'Homeowners Record'!$F3*'Monthly Reading'!AS$8, 'Homeowners Record'!$G3*'Monthly Reading'!AS$9)))</f>
        <v/>
      </c>
      <c r="AT6" s="4" t="str">
        <f>IF('Monthly Reading'!AT$1="", "", IF('Monthly Reading'!AT80*'Monthly Reading'!AT$7&gt;'Monthly Reading'!AT$10, SUM('Monthly Reading'!AT80*'Monthly Reading'!AT$7, 'Homeowners Record'!$F3*'Monthly Reading'!AT$8, 'Homeowners Record'!$G3*'Monthly Reading'!AT$9), SUM('Monthly Reading'!AT$10, 'Homeowners Record'!$F3*'Monthly Reading'!AT$8, 'Homeowners Record'!$G3*'Monthly Reading'!AT$9)))</f>
        <v/>
      </c>
      <c r="AU6" s="4" t="str">
        <f>IF('Monthly Reading'!AU$1="", "", IF('Monthly Reading'!AU80*'Monthly Reading'!AU$7&gt;'Monthly Reading'!AU$10, SUM('Monthly Reading'!AU80*'Monthly Reading'!AU$7, 'Homeowners Record'!$F3*'Monthly Reading'!AU$8, 'Homeowners Record'!$G3*'Monthly Reading'!AU$9), SUM('Monthly Reading'!AU$10, 'Homeowners Record'!$F3*'Monthly Reading'!AU$8, 'Homeowners Record'!$G3*'Monthly Reading'!AU$9)))</f>
        <v/>
      </c>
      <c r="AV6" s="4" t="str">
        <f>IF('Monthly Reading'!AV$1="", "", IF('Monthly Reading'!AV80*'Monthly Reading'!AV$7&gt;'Monthly Reading'!AV$10, SUM('Monthly Reading'!AV80*'Monthly Reading'!AV$7, 'Homeowners Record'!$F3*'Monthly Reading'!AV$8, 'Homeowners Record'!$G3*'Monthly Reading'!AV$9), SUM('Monthly Reading'!AV$10, 'Homeowners Record'!$F3*'Monthly Reading'!AV$8, 'Homeowners Record'!$G3*'Monthly Reading'!AV$9)))</f>
        <v/>
      </c>
      <c r="AW6" s="4" t="str">
        <f>IF('Monthly Reading'!AW$1="", "", IF('Monthly Reading'!AW80*'Monthly Reading'!AW$7&gt;'Monthly Reading'!AW$10, SUM('Monthly Reading'!AW80*'Monthly Reading'!AW$7, 'Homeowners Record'!$F3*'Monthly Reading'!AW$8, 'Homeowners Record'!$G3*'Monthly Reading'!AW$9), SUM('Monthly Reading'!AW$10, 'Homeowners Record'!$F3*'Monthly Reading'!AW$8, 'Homeowners Record'!$G3*'Monthly Reading'!AW$9)))</f>
        <v/>
      </c>
      <c r="AX6" s="4" t="str">
        <f>IF('Monthly Reading'!AX$1="", "", IF('Monthly Reading'!AX80*'Monthly Reading'!AX$7&gt;'Monthly Reading'!AX$10, SUM('Monthly Reading'!AX80*'Monthly Reading'!AX$7, 'Homeowners Record'!$F3*'Monthly Reading'!AX$8, 'Homeowners Record'!$G3*'Monthly Reading'!AX$9), SUM('Monthly Reading'!AX$10, 'Homeowners Record'!$F3*'Monthly Reading'!AX$8, 'Homeowners Record'!$G3*'Monthly Reading'!AX$9)))</f>
        <v/>
      </c>
      <c r="AY6" s="4" t="str">
        <f>IF('Monthly Reading'!AY$1="", "", IF('Monthly Reading'!AY80*'Monthly Reading'!AY$7&gt;'Monthly Reading'!AY$10, SUM('Monthly Reading'!AY80*'Monthly Reading'!AY$7, 'Homeowners Record'!$F3*'Monthly Reading'!AY$8, 'Homeowners Record'!$G3*'Monthly Reading'!AY$9), SUM('Monthly Reading'!AY$10, 'Homeowners Record'!$F3*'Monthly Reading'!AY$8, 'Homeowners Record'!$G3*'Monthly Reading'!AY$9)))</f>
        <v/>
      </c>
      <c r="AZ6" s="4" t="str">
        <f>IF('Monthly Reading'!AZ$1="", "", IF('Monthly Reading'!AZ80*'Monthly Reading'!AZ$7&gt;'Monthly Reading'!AZ$10, SUM('Monthly Reading'!AZ80*'Monthly Reading'!AZ$7, 'Homeowners Record'!$F3*'Monthly Reading'!AZ$8, 'Homeowners Record'!$G3*'Monthly Reading'!AZ$9), SUM('Monthly Reading'!AZ$10, 'Homeowners Record'!$F3*'Monthly Reading'!AZ$8, 'Homeowners Record'!$G3*'Monthly Reading'!AZ$9)))</f>
        <v/>
      </c>
      <c r="BA6" s="4" t="str">
        <f>IF('Monthly Reading'!BA$1="", "", IF('Monthly Reading'!BA80*'Monthly Reading'!BA$7&gt;'Monthly Reading'!BA$10, SUM('Monthly Reading'!BA80*'Monthly Reading'!BA$7, 'Homeowners Record'!$F3*'Monthly Reading'!BA$8, 'Homeowners Record'!$G3*'Monthly Reading'!BA$9), SUM('Monthly Reading'!BA$10, 'Homeowners Record'!$F3*'Monthly Reading'!BA$8, 'Homeowners Record'!$G3*'Monthly Reading'!BA$9)))</f>
        <v/>
      </c>
      <c r="BB6" s="4" t="str">
        <f>IF('Monthly Reading'!BB$1="", "", IF('Monthly Reading'!BB80*'Monthly Reading'!BB$7&gt;'Monthly Reading'!BB$10, SUM('Monthly Reading'!BB80*'Monthly Reading'!BB$7, 'Homeowners Record'!$F3*'Monthly Reading'!BB$8, 'Homeowners Record'!$G3*'Monthly Reading'!BB$9), SUM('Monthly Reading'!BB$10, 'Homeowners Record'!$F3*'Monthly Reading'!BB$8, 'Homeowners Record'!$G3*'Monthly Reading'!BB$9)))</f>
        <v/>
      </c>
      <c r="BC6" s="4" t="str">
        <f>IF('Monthly Reading'!BC$1="", "", IF('Monthly Reading'!BC80*'Monthly Reading'!BC$7&gt;'Monthly Reading'!BC$10, SUM('Monthly Reading'!BC80*'Monthly Reading'!BC$7, 'Homeowners Record'!$F3*'Monthly Reading'!BC$8, 'Homeowners Record'!$G3*'Monthly Reading'!BC$9), SUM('Monthly Reading'!BC$10, 'Homeowners Record'!$F3*'Monthly Reading'!BC$8, 'Homeowners Record'!$G3*'Monthly Reading'!BC$9)))</f>
        <v/>
      </c>
      <c r="BD6" s="4" t="str">
        <f>IF('Monthly Reading'!BD$1="", "", IF('Monthly Reading'!BD80*'Monthly Reading'!BD$7&gt;'Monthly Reading'!BD$10, SUM('Monthly Reading'!BD80*'Monthly Reading'!BD$7, 'Homeowners Record'!$F3*'Monthly Reading'!BD$8, 'Homeowners Record'!$G3*'Monthly Reading'!BD$9), SUM('Monthly Reading'!BD$10, 'Homeowners Record'!$F3*'Monthly Reading'!BD$8, 'Homeowners Record'!$G3*'Monthly Reading'!BD$9)))</f>
        <v/>
      </c>
      <c r="BE6" s="4" t="str">
        <f>IF('Monthly Reading'!BE$1="", "", IF('Monthly Reading'!BE80*'Monthly Reading'!BE$7&gt;'Monthly Reading'!BE$10, SUM('Monthly Reading'!BE80*'Monthly Reading'!BE$7, 'Homeowners Record'!$F3*'Monthly Reading'!BE$8, 'Homeowners Record'!$G3*'Monthly Reading'!BE$9), SUM('Monthly Reading'!BE$10, 'Homeowners Record'!$F3*'Monthly Reading'!BE$8, 'Homeowners Record'!$G3*'Monthly Reading'!BE$9)))</f>
        <v/>
      </c>
      <c r="BF6" s="4" t="str">
        <f>IF('Monthly Reading'!BF$1="", "", IF('Monthly Reading'!BF80*'Monthly Reading'!BF$7&gt;'Monthly Reading'!BF$10, SUM('Monthly Reading'!BF80*'Monthly Reading'!BF$7, 'Homeowners Record'!$F3*'Monthly Reading'!BF$8, 'Homeowners Record'!$G3*'Monthly Reading'!BF$9), SUM('Monthly Reading'!BF$10, 'Homeowners Record'!$F3*'Monthly Reading'!BF$8, 'Homeowners Record'!$G3*'Monthly Reading'!BF$9)))</f>
        <v/>
      </c>
      <c r="BG6" s="4" t="str">
        <f>IF('Monthly Reading'!BG$1="", "", IF('Monthly Reading'!BG80*'Monthly Reading'!BG$7&gt;'Monthly Reading'!BG$10, SUM('Monthly Reading'!BG80*'Monthly Reading'!BG$7, 'Homeowners Record'!$F3*'Monthly Reading'!BG$8, 'Homeowners Record'!$G3*'Monthly Reading'!BG$9), SUM('Monthly Reading'!BG$10, 'Homeowners Record'!$F3*'Monthly Reading'!BG$8, 'Homeowners Record'!$G3*'Monthly Reading'!BG$9)))</f>
        <v/>
      </c>
      <c r="BH6" s="4" t="str">
        <f>IF('Monthly Reading'!BH$1="", "", IF('Monthly Reading'!BH80*'Monthly Reading'!BH$7&gt;'Monthly Reading'!BH$10, SUM('Monthly Reading'!BH80*'Monthly Reading'!BH$7, 'Homeowners Record'!$F3*'Monthly Reading'!BH$8, 'Homeowners Record'!$G3*'Monthly Reading'!BH$9), SUM('Monthly Reading'!BH$10, 'Homeowners Record'!$F3*'Monthly Reading'!BH$8, 'Homeowners Record'!$G3*'Monthly Reading'!BH$9)))</f>
        <v/>
      </c>
      <c r="BI6" s="4" t="str">
        <f>IF('Monthly Reading'!BI$1="", "", IF('Monthly Reading'!BI80*'Monthly Reading'!BI$7&gt;'Monthly Reading'!BI$10, SUM('Monthly Reading'!BI80*'Monthly Reading'!BI$7, 'Homeowners Record'!$F3*'Monthly Reading'!BI$8, 'Homeowners Record'!$G3*'Monthly Reading'!BI$9), SUM('Monthly Reading'!BI$10, 'Homeowners Record'!$F3*'Monthly Reading'!BI$8, 'Homeowners Record'!$G3*'Monthly Reading'!BI$9)))</f>
        <v/>
      </c>
      <c r="BJ6" s="4" t="str">
        <f>IF('Monthly Reading'!BJ$1="", "", IF('Monthly Reading'!BJ80*'Monthly Reading'!BJ$7&gt;'Monthly Reading'!BJ$10, SUM('Monthly Reading'!BJ80*'Monthly Reading'!BJ$7, 'Homeowners Record'!$F3*'Monthly Reading'!BJ$8, 'Homeowners Record'!$G3*'Monthly Reading'!BJ$9), SUM('Monthly Reading'!BJ$10, 'Homeowners Record'!$F3*'Monthly Reading'!BJ$8, 'Homeowners Record'!$G3*'Monthly Reading'!BJ$9)))</f>
        <v/>
      </c>
      <c r="BK6" s="4" t="str">
        <f>IF('Monthly Reading'!BK$1="", "", IF('Monthly Reading'!BK80*'Monthly Reading'!BK$7&gt;'Monthly Reading'!BK$10, SUM('Monthly Reading'!BK80*'Monthly Reading'!BK$7, 'Homeowners Record'!$F3*'Monthly Reading'!BK$8, 'Homeowners Record'!$G3*'Monthly Reading'!BK$9), SUM('Monthly Reading'!BK$10, 'Homeowners Record'!$F3*'Monthly Reading'!BK$8, 'Homeowners Record'!$G3*'Monthly Reading'!BK$9)))</f>
        <v/>
      </c>
      <c r="BL6" s="4" t="str">
        <f>IF('Monthly Reading'!BL$1="", "", IF('Monthly Reading'!BL80*'Monthly Reading'!BL$7&gt;'Monthly Reading'!BL$10, SUM('Monthly Reading'!BL80*'Monthly Reading'!BL$7, 'Homeowners Record'!$F3*'Monthly Reading'!BL$8, 'Homeowners Record'!$G3*'Monthly Reading'!BL$9), SUM('Monthly Reading'!BL$10, 'Homeowners Record'!$F3*'Monthly Reading'!BL$8, 'Homeowners Record'!$G3*'Monthly Reading'!BL$9)))</f>
        <v/>
      </c>
      <c r="BM6" s="4" t="str">
        <f>IF('Monthly Reading'!BM$1="", "", IF('Monthly Reading'!BM80*'Monthly Reading'!BM$7&gt;'Monthly Reading'!BM$10, SUM('Monthly Reading'!BM80*'Monthly Reading'!BM$7, 'Homeowners Record'!$F3*'Monthly Reading'!BM$8, 'Homeowners Record'!$G3*'Monthly Reading'!BM$9), SUM('Monthly Reading'!BM$10, 'Homeowners Record'!$F3*'Monthly Reading'!BM$8, 'Homeowners Record'!$G3*'Monthly Reading'!BM$9)))</f>
        <v/>
      </c>
      <c r="BN6" s="4" t="str">
        <f>IF('Monthly Reading'!BN$1="", "", IF('Monthly Reading'!BN80*'Monthly Reading'!BN$7&gt;'Monthly Reading'!BN$10, SUM('Monthly Reading'!BN80*'Monthly Reading'!BN$7, 'Homeowners Record'!$F3*'Monthly Reading'!BN$8, 'Homeowners Record'!$G3*'Monthly Reading'!BN$9), SUM('Monthly Reading'!BN$10, 'Homeowners Record'!$F3*'Monthly Reading'!BN$8, 'Homeowners Record'!$G3*'Monthly Reading'!BN$9)))</f>
        <v/>
      </c>
      <c r="BO6" s="4" t="str">
        <f>IF('Monthly Reading'!BO$1="", "", IF('Monthly Reading'!BO80*'Monthly Reading'!BO$7&gt;'Monthly Reading'!BO$10, SUM('Monthly Reading'!BO80*'Monthly Reading'!BO$7, 'Homeowners Record'!$F3*'Monthly Reading'!BO$8, 'Homeowners Record'!$G3*'Monthly Reading'!BO$9), SUM('Monthly Reading'!BO$10, 'Homeowners Record'!$F3*'Monthly Reading'!BO$8, 'Homeowners Record'!$G3*'Monthly Reading'!BO$9)))</f>
        <v/>
      </c>
      <c r="BP6" s="4" t="str">
        <f>IF('Monthly Reading'!BP$1="", "", IF('Monthly Reading'!BP80*'Monthly Reading'!BP$7&gt;'Monthly Reading'!BP$10, SUM('Monthly Reading'!BP80*'Monthly Reading'!BP$7, 'Homeowners Record'!$F3*'Monthly Reading'!BP$8, 'Homeowners Record'!$G3*'Monthly Reading'!BP$9), SUM('Monthly Reading'!BP$10, 'Homeowners Record'!$F3*'Monthly Reading'!BP$8, 'Homeowners Record'!$G3*'Monthly Reading'!BP$9)))</f>
        <v/>
      </c>
      <c r="BQ6" s="4" t="str">
        <f>IF('Monthly Reading'!BQ$1="", "", IF('Monthly Reading'!BQ80*'Monthly Reading'!BQ$7&gt;'Monthly Reading'!BQ$10, SUM('Monthly Reading'!BQ80*'Monthly Reading'!BQ$7, 'Homeowners Record'!$F3*'Monthly Reading'!BQ$8, 'Homeowners Record'!$G3*'Monthly Reading'!BQ$9), SUM('Monthly Reading'!BQ$10, 'Homeowners Record'!$F3*'Monthly Reading'!BQ$8, 'Homeowners Record'!$G3*'Monthly Reading'!BQ$9)))</f>
        <v/>
      </c>
      <c r="BR6" s="4" t="str">
        <f>IF('Monthly Reading'!BR$1="", "", IF('Monthly Reading'!BR80*'Monthly Reading'!BR$7&gt;'Monthly Reading'!BR$10, SUM('Monthly Reading'!BR80*'Monthly Reading'!BR$7, 'Homeowners Record'!$F3*'Monthly Reading'!BR$8, 'Homeowners Record'!$G3*'Monthly Reading'!BR$9), SUM('Monthly Reading'!BR$10, 'Homeowners Record'!$F3*'Monthly Reading'!BR$8, 'Homeowners Record'!$G3*'Monthly Reading'!BR$9)))</f>
        <v/>
      </c>
      <c r="BS6" s="4" t="str">
        <f>IF('Monthly Reading'!BS$1="", "", IF('Monthly Reading'!BS80*'Monthly Reading'!BS$7&gt;'Monthly Reading'!BS$10, SUM('Monthly Reading'!BS80*'Monthly Reading'!BS$7, 'Homeowners Record'!$F3*'Monthly Reading'!BS$8, 'Homeowners Record'!$G3*'Monthly Reading'!BS$9), SUM('Monthly Reading'!BS$10, 'Homeowners Record'!$F3*'Monthly Reading'!BS$8, 'Homeowners Record'!$G3*'Monthly Reading'!BS$9)))</f>
        <v/>
      </c>
      <c r="BT6" s="4" t="str">
        <f>IF('Monthly Reading'!BT$1="", "", IF('Monthly Reading'!BT80*'Monthly Reading'!BT$7&gt;'Monthly Reading'!BT$10, SUM('Monthly Reading'!BT80*'Monthly Reading'!BT$7, 'Homeowners Record'!$F3*'Monthly Reading'!BT$8, 'Homeowners Record'!$G3*'Monthly Reading'!BT$9), SUM('Monthly Reading'!BT$10, 'Homeowners Record'!$F3*'Monthly Reading'!BT$8, 'Homeowners Record'!$G3*'Monthly Reading'!BT$9)))</f>
        <v/>
      </c>
      <c r="BU6" s="4" t="str">
        <f>IF('Monthly Reading'!BU$1="", "", IF('Monthly Reading'!BU80*'Monthly Reading'!BU$7&gt;'Monthly Reading'!BU$10, SUM('Monthly Reading'!BU80*'Monthly Reading'!BU$7, 'Homeowners Record'!$F3*'Monthly Reading'!BU$8, 'Homeowners Record'!$G3*'Monthly Reading'!BU$9), SUM('Monthly Reading'!BU$10, 'Homeowners Record'!$F3*'Monthly Reading'!BU$8, 'Homeowners Record'!$G3*'Monthly Reading'!BU$9)))</f>
        <v/>
      </c>
      <c r="BV6" s="4" t="str">
        <f>IF('Monthly Reading'!BV$1="", "", IF('Monthly Reading'!BV80*'Monthly Reading'!BV$7&gt;'Monthly Reading'!BV$10, SUM('Monthly Reading'!BV80*'Monthly Reading'!BV$7, 'Homeowners Record'!$F3*'Monthly Reading'!BV$8, 'Homeowners Record'!$G3*'Monthly Reading'!BV$9), SUM('Monthly Reading'!BV$10, 'Homeowners Record'!$F3*'Monthly Reading'!BV$8, 'Homeowners Record'!$G3*'Monthly Reading'!BV$9)))</f>
        <v/>
      </c>
      <c r="BW6" s="4" t="str">
        <f>IF('Monthly Reading'!BW$1="", "", IF('Monthly Reading'!BW80*'Monthly Reading'!BW$7&gt;'Monthly Reading'!BW$10, SUM('Monthly Reading'!BW80*'Monthly Reading'!BW$7, 'Homeowners Record'!$F3*'Monthly Reading'!BW$8, 'Homeowners Record'!$G3*'Monthly Reading'!BW$9), SUM('Monthly Reading'!BW$10, 'Homeowners Record'!$F3*'Monthly Reading'!BW$8, 'Homeowners Record'!$G3*'Monthly Reading'!BW$9)))</f>
        <v/>
      </c>
      <c r="BX6" s="4" t="str">
        <f>IF('Monthly Reading'!BX$1="", "", IF('Monthly Reading'!BX80*'Monthly Reading'!BX$7&gt;'Monthly Reading'!BX$10, SUM('Monthly Reading'!BX80*'Monthly Reading'!BX$7, 'Homeowners Record'!$F3*'Monthly Reading'!BX$8, 'Homeowners Record'!$G3*'Monthly Reading'!BX$9), SUM('Monthly Reading'!BX$10, 'Homeowners Record'!$F3*'Monthly Reading'!BX$8, 'Homeowners Record'!$G3*'Monthly Reading'!BX$9)))</f>
        <v/>
      </c>
      <c r="BY6" s="4" t="str">
        <f>IF('Monthly Reading'!BY$1="", "", IF('Monthly Reading'!BY80*'Monthly Reading'!BY$7&gt;'Monthly Reading'!BY$10, SUM('Monthly Reading'!BY80*'Monthly Reading'!BY$7, 'Homeowners Record'!$F3*'Monthly Reading'!BY$8, 'Homeowners Record'!$G3*'Monthly Reading'!BY$9), SUM('Monthly Reading'!BY$10, 'Homeowners Record'!$F3*'Monthly Reading'!BY$8, 'Homeowners Record'!$G3*'Monthly Reading'!BY$9)))</f>
        <v/>
      </c>
      <c r="BZ6" s="4" t="str">
        <f>IF('Monthly Reading'!BZ$1="", "", IF('Monthly Reading'!BZ80*'Monthly Reading'!BZ$7&gt;'Monthly Reading'!BZ$10, SUM('Monthly Reading'!BZ80*'Monthly Reading'!BZ$7, 'Homeowners Record'!$F3*'Monthly Reading'!BZ$8, 'Homeowners Record'!$G3*'Monthly Reading'!BZ$9), SUM('Monthly Reading'!BZ$10, 'Homeowners Record'!$F3*'Monthly Reading'!BZ$8, 'Homeowners Record'!$G3*'Monthly Reading'!BZ$9)))</f>
        <v/>
      </c>
      <c r="CA6" s="4" t="str">
        <f>IF('Monthly Reading'!CA$1="", "", IF('Monthly Reading'!CA80*'Monthly Reading'!CA$7&gt;'Monthly Reading'!CA$10, SUM('Monthly Reading'!CA80*'Monthly Reading'!CA$7, 'Homeowners Record'!$F3*'Monthly Reading'!CA$8, 'Homeowners Record'!$G3*'Monthly Reading'!CA$9), SUM('Monthly Reading'!CA$10, 'Homeowners Record'!$F3*'Monthly Reading'!CA$8, 'Homeowners Record'!$G3*'Monthly Reading'!CA$9)))</f>
        <v/>
      </c>
      <c r="CB6" s="4" t="str">
        <f>IF('Monthly Reading'!CB$1="", "", IF('Monthly Reading'!CB80*'Monthly Reading'!CB$7&gt;'Monthly Reading'!CB$10, SUM('Monthly Reading'!CB80*'Monthly Reading'!CB$7, 'Homeowners Record'!$F3*'Monthly Reading'!CB$8, 'Homeowners Record'!$G3*'Monthly Reading'!CB$9), SUM('Monthly Reading'!CB$10, 'Homeowners Record'!$F3*'Monthly Reading'!CB$8, 'Homeowners Record'!$G3*'Monthly Reading'!CB$9)))</f>
        <v/>
      </c>
      <c r="CC6" s="4" t="str">
        <f>IF('Monthly Reading'!CC$1="", "", IF('Monthly Reading'!CC80*'Monthly Reading'!CC$7&gt;'Monthly Reading'!CC$10, SUM('Monthly Reading'!CC80*'Monthly Reading'!CC$7, 'Homeowners Record'!$F3*'Monthly Reading'!CC$8, 'Homeowners Record'!$G3*'Monthly Reading'!CC$9), SUM('Monthly Reading'!CC$10, 'Homeowners Record'!$F3*'Monthly Reading'!CC$8, 'Homeowners Record'!$G3*'Monthly Reading'!CC$9)))</f>
        <v/>
      </c>
      <c r="CD6" s="4" t="str">
        <f>IF('Monthly Reading'!CD$1="", "", IF('Monthly Reading'!CD80*'Monthly Reading'!CD$7&gt;'Monthly Reading'!CD$10, SUM('Monthly Reading'!CD80*'Monthly Reading'!CD$7, 'Homeowners Record'!$F3*'Monthly Reading'!CD$8, 'Homeowners Record'!$G3*'Monthly Reading'!CD$9), SUM('Monthly Reading'!CD$10, 'Homeowners Record'!$F3*'Monthly Reading'!CD$8, 'Homeowners Record'!$G3*'Monthly Reading'!CD$9)))</f>
        <v/>
      </c>
      <c r="CE6" s="4" t="str">
        <f>IF('Monthly Reading'!CE$1="", "", IF('Monthly Reading'!CE80*'Monthly Reading'!CE$7&gt;'Monthly Reading'!CE$10, SUM('Monthly Reading'!CE80*'Monthly Reading'!CE$7, 'Homeowners Record'!$F3*'Monthly Reading'!CE$8, 'Homeowners Record'!$G3*'Monthly Reading'!CE$9), SUM('Monthly Reading'!CE$10, 'Homeowners Record'!$F3*'Monthly Reading'!CE$8, 'Homeowners Record'!$G3*'Monthly Reading'!CE$9)))</f>
        <v/>
      </c>
      <c r="CF6" s="4" t="str">
        <f>IF('Monthly Reading'!CF$1="", "", IF('Monthly Reading'!CF80*'Monthly Reading'!CF$7&gt;'Monthly Reading'!CF$10, SUM('Monthly Reading'!CF80*'Monthly Reading'!CF$7, 'Homeowners Record'!$F3*'Monthly Reading'!CF$8, 'Homeowners Record'!$G3*'Monthly Reading'!CF$9), SUM('Monthly Reading'!CF$10, 'Homeowners Record'!$F3*'Monthly Reading'!CF$8, 'Homeowners Record'!$G3*'Monthly Reading'!CF$9)))</f>
        <v/>
      </c>
      <c r="CG6" s="4" t="str">
        <f>IF('Monthly Reading'!CG$1="", "", IF('Monthly Reading'!CG80*'Monthly Reading'!CG$7&gt;'Monthly Reading'!CG$10, SUM('Monthly Reading'!CG80*'Monthly Reading'!CG$7, 'Homeowners Record'!$F3*'Monthly Reading'!CG$8, 'Homeowners Record'!$G3*'Monthly Reading'!CG$9), SUM('Monthly Reading'!CG$10, 'Homeowners Record'!$F3*'Monthly Reading'!CG$8, 'Homeowners Record'!$G3*'Monthly Reading'!CG$9)))</f>
        <v/>
      </c>
      <c r="CH6" s="4" t="str">
        <f>IF('Monthly Reading'!CH$1="", "", IF('Monthly Reading'!CH80*'Monthly Reading'!CH$7&gt;'Monthly Reading'!CH$10, SUM('Monthly Reading'!CH80*'Monthly Reading'!CH$7, 'Homeowners Record'!$F3*'Monthly Reading'!CH$8, 'Homeowners Record'!$G3*'Monthly Reading'!CH$9), SUM('Monthly Reading'!CH$10, 'Homeowners Record'!$F3*'Monthly Reading'!CH$8, 'Homeowners Record'!$G3*'Monthly Reading'!CH$9)))</f>
        <v/>
      </c>
      <c r="CI6" s="4" t="str">
        <f>IF('Monthly Reading'!CI$1="", "", IF('Monthly Reading'!CI80*'Monthly Reading'!CI$7&gt;'Monthly Reading'!CI$10, SUM('Monthly Reading'!CI80*'Monthly Reading'!CI$7, 'Homeowners Record'!$F3*'Monthly Reading'!CI$8, 'Homeowners Record'!$G3*'Monthly Reading'!CI$9), SUM('Monthly Reading'!CI$10, 'Homeowners Record'!$F3*'Monthly Reading'!CI$8, 'Homeowners Record'!$G3*'Monthly Reading'!CI$9)))</f>
        <v/>
      </c>
      <c r="CJ6" s="4" t="str">
        <f>IF('Monthly Reading'!CJ$1="", "", IF('Monthly Reading'!CJ80*'Monthly Reading'!CJ$7&gt;'Monthly Reading'!CJ$10, SUM('Monthly Reading'!CJ80*'Monthly Reading'!CJ$7, 'Homeowners Record'!$F3*'Monthly Reading'!CJ$8, 'Homeowners Record'!$G3*'Monthly Reading'!CJ$9), SUM('Monthly Reading'!CJ$10, 'Homeowners Record'!$F3*'Monthly Reading'!CJ$8, 'Homeowners Record'!$G3*'Monthly Reading'!CJ$9)))</f>
        <v/>
      </c>
      <c r="CK6" s="4" t="str">
        <f>IF('Monthly Reading'!CK$1="", "", IF('Monthly Reading'!CK80*'Monthly Reading'!CK$7&gt;'Monthly Reading'!CK$10, SUM('Monthly Reading'!CK80*'Monthly Reading'!CK$7, 'Homeowners Record'!$F3*'Monthly Reading'!CK$8, 'Homeowners Record'!$G3*'Monthly Reading'!CK$9), SUM('Monthly Reading'!CK$10, 'Homeowners Record'!$F3*'Monthly Reading'!CK$8, 'Homeowners Record'!$G3*'Monthly Reading'!CK$9)))</f>
        <v/>
      </c>
      <c r="CL6" s="4" t="str">
        <f>IF('Monthly Reading'!CL$1="", "", IF('Monthly Reading'!CL80*'Monthly Reading'!CL$7&gt;'Monthly Reading'!CL$10, SUM('Monthly Reading'!CL80*'Monthly Reading'!CL$7, 'Homeowners Record'!$F3*'Monthly Reading'!CL$8, 'Homeowners Record'!$G3*'Monthly Reading'!CL$9), SUM('Monthly Reading'!CL$10, 'Homeowners Record'!$F3*'Monthly Reading'!CL$8, 'Homeowners Record'!$G3*'Monthly Reading'!CL$9)))</f>
        <v/>
      </c>
      <c r="CM6" s="4" t="str">
        <f>IF('Monthly Reading'!CM$1="", "", IF('Monthly Reading'!CM80*'Monthly Reading'!CM$7&gt;'Monthly Reading'!CM$10, SUM('Monthly Reading'!CM80*'Monthly Reading'!CM$7, 'Homeowners Record'!$F3*'Monthly Reading'!CM$8, 'Homeowners Record'!$G3*'Monthly Reading'!CM$9), SUM('Monthly Reading'!CM$10, 'Homeowners Record'!$F3*'Monthly Reading'!CM$8, 'Homeowners Record'!$G3*'Monthly Reading'!CM$9)))</f>
        <v/>
      </c>
      <c r="CN6" s="4" t="str">
        <f>IF('Monthly Reading'!CN$1="", "", IF('Monthly Reading'!CN80*'Monthly Reading'!CN$7&gt;'Monthly Reading'!CN$10, SUM('Monthly Reading'!CN80*'Monthly Reading'!CN$7, 'Homeowners Record'!$F3*'Monthly Reading'!CN$8, 'Homeowners Record'!$G3*'Monthly Reading'!CN$9), SUM('Monthly Reading'!CN$10, 'Homeowners Record'!$F3*'Monthly Reading'!CN$8, 'Homeowners Record'!$G3*'Monthly Reading'!CN$9)))</f>
        <v/>
      </c>
      <c r="CO6" s="4" t="str">
        <f>IF('Monthly Reading'!CO$1="", "", IF('Monthly Reading'!CO80*'Monthly Reading'!CO$7&gt;'Monthly Reading'!CO$10, SUM('Monthly Reading'!CO80*'Monthly Reading'!CO$7, 'Homeowners Record'!$F3*'Monthly Reading'!CO$8, 'Homeowners Record'!$G3*'Monthly Reading'!CO$9), SUM('Monthly Reading'!CO$10, 'Homeowners Record'!$F3*'Monthly Reading'!CO$8, 'Homeowners Record'!$G3*'Monthly Reading'!CO$9)))</f>
        <v/>
      </c>
      <c r="CP6" s="4" t="str">
        <f>IF('Monthly Reading'!CP$1="", "", IF('Monthly Reading'!CP80*'Monthly Reading'!CP$7&gt;'Monthly Reading'!CP$10, SUM('Monthly Reading'!CP80*'Monthly Reading'!CP$7, 'Homeowners Record'!$F3*'Monthly Reading'!CP$8, 'Homeowners Record'!$G3*'Monthly Reading'!CP$9), SUM('Monthly Reading'!CP$10, 'Homeowners Record'!$F3*'Monthly Reading'!CP$8, 'Homeowners Record'!$G3*'Monthly Reading'!CP$9)))</f>
        <v/>
      </c>
      <c r="CQ6" s="4" t="str">
        <f>IF('Monthly Reading'!CQ$1="", "", IF('Monthly Reading'!CQ80*'Monthly Reading'!CQ$7&gt;'Monthly Reading'!CQ$10, SUM('Monthly Reading'!CQ80*'Monthly Reading'!CQ$7, 'Homeowners Record'!$F3*'Monthly Reading'!CQ$8, 'Homeowners Record'!$G3*'Monthly Reading'!CQ$9), SUM('Monthly Reading'!CQ$10, 'Homeowners Record'!$F3*'Monthly Reading'!CQ$8, 'Homeowners Record'!$G3*'Monthly Reading'!CQ$9)))</f>
        <v/>
      </c>
      <c r="CR6" s="4" t="str">
        <f>IF('Monthly Reading'!CR$1="", "", IF('Monthly Reading'!CR80*'Monthly Reading'!CR$7&gt;'Monthly Reading'!CR$10, SUM('Monthly Reading'!CR80*'Monthly Reading'!CR$7, 'Homeowners Record'!$F3*'Monthly Reading'!CR$8, 'Homeowners Record'!$G3*'Monthly Reading'!CR$9), SUM('Monthly Reading'!CR$10, 'Homeowners Record'!$F3*'Monthly Reading'!CR$8, 'Homeowners Record'!$G3*'Monthly Reading'!CR$9)))</f>
        <v/>
      </c>
      <c r="CS6" s="4" t="str">
        <f>IF('Monthly Reading'!CS$1="", "", IF('Monthly Reading'!CS80*'Monthly Reading'!CS$7&gt;'Monthly Reading'!CS$10, SUM('Monthly Reading'!CS80*'Monthly Reading'!CS$7, 'Homeowners Record'!$F3*'Monthly Reading'!CS$8, 'Homeowners Record'!$G3*'Monthly Reading'!CS$9), SUM('Monthly Reading'!CS$10, 'Homeowners Record'!$F3*'Monthly Reading'!CS$8, 'Homeowners Record'!$G3*'Monthly Reading'!CS$9)))</f>
        <v/>
      </c>
      <c r="CT6" s="4" t="str">
        <f>IF('Monthly Reading'!CT$1="", "", IF('Monthly Reading'!CT80*'Monthly Reading'!CT$7&gt;'Monthly Reading'!CT$10, SUM('Monthly Reading'!CT80*'Monthly Reading'!CT$7, 'Homeowners Record'!$F3*'Monthly Reading'!CT$8, 'Homeowners Record'!$G3*'Monthly Reading'!CT$9), SUM('Monthly Reading'!CT$10, 'Homeowners Record'!$F3*'Monthly Reading'!CT$8, 'Homeowners Record'!$G3*'Monthly Reading'!CT$9)))</f>
        <v/>
      </c>
      <c r="CU6" s="4" t="str">
        <f>IF('Monthly Reading'!CU$1="", "", IF('Monthly Reading'!CU80*'Monthly Reading'!CU$7&gt;'Monthly Reading'!CU$10, SUM('Monthly Reading'!CU80*'Monthly Reading'!CU$7, 'Homeowners Record'!$F3*'Monthly Reading'!CU$8, 'Homeowners Record'!$G3*'Monthly Reading'!CU$9), SUM('Monthly Reading'!CU$10, 'Homeowners Record'!$F3*'Monthly Reading'!CU$8, 'Homeowners Record'!$G3*'Monthly Reading'!CU$9)))</f>
        <v/>
      </c>
      <c r="CV6" s="4" t="str">
        <f>IF('Monthly Reading'!CV$1="", "", IF('Monthly Reading'!CV80*'Monthly Reading'!CV$7&gt;'Monthly Reading'!CV$10, SUM('Monthly Reading'!CV80*'Monthly Reading'!CV$7, 'Homeowners Record'!$F3*'Monthly Reading'!CV$8, 'Homeowners Record'!$G3*'Monthly Reading'!CV$9), SUM('Monthly Reading'!CV$10, 'Homeowners Record'!$F3*'Monthly Reading'!CV$8, 'Homeowners Record'!$G3*'Monthly Reading'!CV$9)))</f>
        <v/>
      </c>
      <c r="CW6" s="4" t="str">
        <f>IF('Monthly Reading'!CW$1="", "", IF('Monthly Reading'!CW80*'Monthly Reading'!CW$7&gt;'Monthly Reading'!CW$10, SUM('Monthly Reading'!CW80*'Monthly Reading'!CW$7, 'Homeowners Record'!$F3*'Monthly Reading'!CW$8, 'Homeowners Record'!$G3*'Monthly Reading'!CW$9), SUM('Monthly Reading'!CW$10, 'Homeowners Record'!$F3*'Monthly Reading'!CW$8, 'Homeowners Record'!$G3*'Monthly Reading'!CW$9)))</f>
        <v/>
      </c>
      <c r="CX6" s="4" t="str">
        <f>IF('Monthly Reading'!CX$1="", "", IF('Monthly Reading'!CX80*'Monthly Reading'!CX$7&gt;'Monthly Reading'!CX$10, SUM('Monthly Reading'!CX80*'Monthly Reading'!CX$7, 'Homeowners Record'!$F3*'Monthly Reading'!CX$8, 'Homeowners Record'!$G3*'Monthly Reading'!CX$9), SUM('Monthly Reading'!CX$10, 'Homeowners Record'!$F3*'Monthly Reading'!CX$8, 'Homeowners Record'!$G3*'Monthly Reading'!CX$9)))</f>
        <v/>
      </c>
      <c r="CY6" s="4" t="str">
        <f>IF('Monthly Reading'!CY$1="", "", IF('Monthly Reading'!CY80*'Monthly Reading'!CY$7&gt;'Monthly Reading'!CY$10, SUM('Monthly Reading'!CY80*'Monthly Reading'!CY$7, 'Homeowners Record'!$F3*'Monthly Reading'!CY$8, 'Homeowners Record'!$G3*'Monthly Reading'!CY$9), SUM('Monthly Reading'!CY$10, 'Homeowners Record'!$F3*'Monthly Reading'!CY$8, 'Homeowners Record'!$G3*'Monthly Reading'!CY$9)))</f>
        <v/>
      </c>
      <c r="CZ6" s="4" t="str">
        <f>IF('Monthly Reading'!CZ$1="", "", IF('Monthly Reading'!CZ80*'Monthly Reading'!CZ$7&gt;'Monthly Reading'!CZ$10, SUM('Monthly Reading'!CZ80*'Monthly Reading'!CZ$7, 'Homeowners Record'!$F3*'Monthly Reading'!CZ$8, 'Homeowners Record'!$G3*'Monthly Reading'!CZ$9), SUM('Monthly Reading'!CZ$10, 'Homeowners Record'!$F3*'Monthly Reading'!CZ$8, 'Homeowners Record'!$G3*'Monthly Reading'!CZ$9)))</f>
        <v/>
      </c>
      <c r="DA6" s="4" t="str">
        <f>IF('Monthly Reading'!DA$1="", "", IF('Monthly Reading'!DA80*'Monthly Reading'!DA$7&gt;'Monthly Reading'!DA$10, SUM('Monthly Reading'!DA80*'Monthly Reading'!DA$7, 'Homeowners Record'!$F3*'Monthly Reading'!DA$8, 'Homeowners Record'!$G3*'Monthly Reading'!DA$9), SUM('Monthly Reading'!DA$10, 'Homeowners Record'!$F3*'Monthly Reading'!DA$8, 'Homeowners Record'!$G3*'Monthly Reading'!DA$9)))</f>
        <v/>
      </c>
      <c r="DB6" s="4" t="str">
        <f>IF('Monthly Reading'!DB$1="", "", IF('Monthly Reading'!DB80*'Monthly Reading'!DB$7&gt;'Monthly Reading'!DB$10, SUM('Monthly Reading'!DB80*'Monthly Reading'!DB$7, 'Homeowners Record'!$F3*'Monthly Reading'!DB$8, 'Homeowners Record'!$G3*'Monthly Reading'!DB$9), SUM('Monthly Reading'!DB$10, 'Homeowners Record'!$F3*'Monthly Reading'!DB$8, 'Homeowners Record'!$G3*'Monthly Reading'!DB$9)))</f>
        <v/>
      </c>
      <c r="DC6" s="4" t="str">
        <f>IF('Monthly Reading'!DC$1="", "", IF('Monthly Reading'!DC80*'Monthly Reading'!DC$7&gt;'Monthly Reading'!DC$10, SUM('Monthly Reading'!DC80*'Monthly Reading'!DC$7, 'Homeowners Record'!$F3*'Monthly Reading'!DC$8, 'Homeowners Record'!$G3*'Monthly Reading'!DC$9), SUM('Monthly Reading'!DC$10, 'Homeowners Record'!$F3*'Monthly Reading'!DC$8, 'Homeowners Record'!$G3*'Monthly Reading'!DC$9)))</f>
        <v/>
      </c>
      <c r="DD6" s="4" t="str">
        <f>IF('Monthly Reading'!DD$1="", "", IF('Monthly Reading'!DD80*'Monthly Reading'!DD$7&gt;'Monthly Reading'!DD$10, SUM('Monthly Reading'!DD80*'Monthly Reading'!DD$7, 'Homeowners Record'!$F3*'Monthly Reading'!DD$8, 'Homeowners Record'!$G3*'Monthly Reading'!DD$9), SUM('Monthly Reading'!DD$10, 'Homeowners Record'!$F3*'Monthly Reading'!DD$8, 'Homeowners Record'!$G3*'Monthly Reading'!DD$9)))</f>
        <v/>
      </c>
      <c r="DE6" s="4" t="str">
        <f>IF('Monthly Reading'!DE$1="", "", IF('Monthly Reading'!DE80*'Monthly Reading'!DE$7&gt;'Monthly Reading'!DE$10, SUM('Monthly Reading'!DE80*'Monthly Reading'!DE$7, 'Homeowners Record'!$F3*'Monthly Reading'!DE$8, 'Homeowners Record'!$G3*'Monthly Reading'!DE$9), SUM('Monthly Reading'!DE$10, 'Homeowners Record'!$F3*'Monthly Reading'!DE$8, 'Homeowners Record'!$G3*'Monthly Reading'!DE$9)))</f>
        <v/>
      </c>
      <c r="DF6" s="4" t="str">
        <f>IF('Monthly Reading'!DF$1="", "", IF('Monthly Reading'!DF80*'Monthly Reading'!DF$7&gt;'Monthly Reading'!DF$10, SUM('Monthly Reading'!DF80*'Monthly Reading'!DF$7, 'Homeowners Record'!$F3*'Monthly Reading'!DF$8, 'Homeowners Record'!$G3*'Monthly Reading'!DF$9), SUM('Monthly Reading'!DF$10, 'Homeowners Record'!$F3*'Monthly Reading'!DF$8, 'Homeowners Record'!$G3*'Monthly Reading'!DF$9)))</f>
        <v/>
      </c>
      <c r="DG6" s="4" t="str">
        <f>IF('Monthly Reading'!DG$1="", "", IF('Monthly Reading'!DG80*'Monthly Reading'!DG$7&gt;'Monthly Reading'!DG$10, SUM('Monthly Reading'!DG80*'Monthly Reading'!DG$7, 'Homeowners Record'!$F3*'Monthly Reading'!DG$8, 'Homeowners Record'!$G3*'Monthly Reading'!DG$9), SUM('Monthly Reading'!DG$10, 'Homeowners Record'!$F3*'Monthly Reading'!DG$8, 'Homeowners Record'!$G3*'Monthly Reading'!DG$9)))</f>
        <v/>
      </c>
      <c r="DH6" s="4" t="str">
        <f>IF('Monthly Reading'!DH$1="", "", IF('Monthly Reading'!DH80*'Monthly Reading'!DH$7&gt;'Monthly Reading'!DH$10, SUM('Monthly Reading'!DH80*'Monthly Reading'!DH$7, 'Homeowners Record'!$F3*'Monthly Reading'!DH$8, 'Homeowners Record'!$G3*'Monthly Reading'!DH$9), SUM('Monthly Reading'!DH$10, 'Homeowners Record'!$F3*'Monthly Reading'!DH$8, 'Homeowners Record'!$G3*'Monthly Reading'!DH$9)))</f>
        <v/>
      </c>
      <c r="DI6" s="4" t="str">
        <f>IF('Monthly Reading'!DI$1="", "", IF('Monthly Reading'!DI80*'Monthly Reading'!DI$7&gt;'Monthly Reading'!DI$10, SUM('Monthly Reading'!DI80*'Monthly Reading'!DI$7, 'Homeowners Record'!$F3*'Monthly Reading'!DI$8, 'Homeowners Record'!$G3*'Monthly Reading'!DI$9), SUM('Monthly Reading'!DI$10, 'Homeowners Record'!$F3*'Monthly Reading'!DI$8, 'Homeowners Record'!$G3*'Monthly Reading'!DI$9)))</f>
        <v/>
      </c>
      <c r="DJ6" s="4" t="str">
        <f>IF('Monthly Reading'!DJ$1="", "", IF('Monthly Reading'!DJ80*'Monthly Reading'!DJ$7&gt;'Monthly Reading'!DJ$10, SUM('Monthly Reading'!DJ80*'Monthly Reading'!DJ$7, 'Homeowners Record'!$F3*'Monthly Reading'!DJ$8, 'Homeowners Record'!$G3*'Monthly Reading'!DJ$9), SUM('Monthly Reading'!DJ$10, 'Homeowners Record'!$F3*'Monthly Reading'!DJ$8, 'Homeowners Record'!$G3*'Monthly Reading'!DJ$9)))</f>
        <v/>
      </c>
      <c r="DK6" s="4" t="str">
        <f>IF('Monthly Reading'!DK$1="", "", IF('Monthly Reading'!DK80*'Monthly Reading'!DK$7&gt;'Monthly Reading'!DK$10, SUM('Monthly Reading'!DK80*'Monthly Reading'!DK$7, 'Homeowners Record'!$F3*'Monthly Reading'!DK$8, 'Homeowners Record'!$G3*'Monthly Reading'!DK$9), SUM('Monthly Reading'!DK$10, 'Homeowners Record'!$F3*'Monthly Reading'!DK$8, 'Homeowners Record'!$G3*'Monthly Reading'!DK$9)))</f>
        <v/>
      </c>
      <c r="DL6" s="4" t="str">
        <f>IF('Monthly Reading'!DL$1="", "", IF('Monthly Reading'!DL80*'Monthly Reading'!DL$7&gt;'Monthly Reading'!DL$10, SUM('Monthly Reading'!DL80*'Monthly Reading'!DL$7, 'Homeowners Record'!$F3*'Monthly Reading'!DL$8, 'Homeowners Record'!$G3*'Monthly Reading'!DL$9), SUM('Monthly Reading'!DL$10, 'Homeowners Record'!$F3*'Monthly Reading'!DL$8, 'Homeowners Record'!$G3*'Monthly Reading'!DL$9)))</f>
        <v/>
      </c>
      <c r="DM6" s="4" t="str">
        <f>IF('Monthly Reading'!DM$1="", "", IF('Monthly Reading'!DM80*'Monthly Reading'!DM$7&gt;'Monthly Reading'!DM$10, SUM('Monthly Reading'!DM80*'Monthly Reading'!DM$7, 'Homeowners Record'!$F3*'Monthly Reading'!DM$8, 'Homeowners Record'!$G3*'Monthly Reading'!DM$9), SUM('Monthly Reading'!DM$10, 'Homeowners Record'!$F3*'Monthly Reading'!DM$8, 'Homeowners Record'!$G3*'Monthly Reading'!DM$9)))</f>
        <v/>
      </c>
      <c r="DN6" s="4" t="str">
        <f>IF('Monthly Reading'!DN$1="", "", IF('Monthly Reading'!DN80*'Monthly Reading'!DN$7&gt;'Monthly Reading'!DN$10, SUM('Monthly Reading'!DN80*'Monthly Reading'!DN$7, 'Homeowners Record'!$F3*'Monthly Reading'!DN$8, 'Homeowners Record'!$G3*'Monthly Reading'!DN$9), SUM('Monthly Reading'!DN$10, 'Homeowners Record'!$F3*'Monthly Reading'!DN$8, 'Homeowners Record'!$G3*'Monthly Reading'!DN$9)))</f>
        <v/>
      </c>
      <c r="DO6" s="4" t="str">
        <f>IF('Monthly Reading'!DO$1="", "", IF('Monthly Reading'!DO80*'Monthly Reading'!DO$7&gt;'Monthly Reading'!DO$10, SUM('Monthly Reading'!DO80*'Monthly Reading'!DO$7, 'Homeowners Record'!$F3*'Monthly Reading'!DO$8, 'Homeowners Record'!$G3*'Monthly Reading'!DO$9), SUM('Monthly Reading'!DO$10, 'Homeowners Record'!$F3*'Monthly Reading'!DO$8, 'Homeowners Record'!$G3*'Monthly Reading'!DO$9)))</f>
        <v/>
      </c>
      <c r="DP6" s="4" t="str">
        <f>IF('Monthly Reading'!DP$1="", "", IF('Monthly Reading'!DP80*'Monthly Reading'!DP$7&gt;'Monthly Reading'!DP$10, SUM('Monthly Reading'!DP80*'Monthly Reading'!DP$7, 'Homeowners Record'!$F3*'Monthly Reading'!DP$8, 'Homeowners Record'!$G3*'Monthly Reading'!DP$9), SUM('Monthly Reading'!DP$10, 'Homeowners Record'!$F3*'Monthly Reading'!DP$8, 'Homeowners Record'!$G3*'Monthly Reading'!DP$9)))</f>
        <v/>
      </c>
      <c r="DQ6" s="4" t="str">
        <f>IF('Monthly Reading'!DQ$1="", "", IF('Monthly Reading'!DQ80*'Monthly Reading'!DQ$7&gt;'Monthly Reading'!DQ$10, SUM('Monthly Reading'!DQ80*'Monthly Reading'!DQ$7, 'Homeowners Record'!$F3*'Monthly Reading'!DQ$8, 'Homeowners Record'!$G3*'Monthly Reading'!DQ$9), SUM('Monthly Reading'!DQ$10, 'Homeowners Record'!$F3*'Monthly Reading'!DQ$8, 'Homeowners Record'!$G3*'Monthly Reading'!DQ$9)))</f>
        <v/>
      </c>
      <c r="DR6" s="4" t="str">
        <f>IF('Monthly Reading'!DR$1="", "", IF('Monthly Reading'!DR80*'Monthly Reading'!DR$7&gt;'Monthly Reading'!DR$10, SUM('Monthly Reading'!DR80*'Monthly Reading'!DR$7, 'Homeowners Record'!$F3*'Monthly Reading'!DR$8, 'Homeowners Record'!$G3*'Monthly Reading'!DR$9), SUM('Monthly Reading'!DR$10, 'Homeowners Record'!$F3*'Monthly Reading'!DR$8, 'Homeowners Record'!$G3*'Monthly Reading'!DR$9)))</f>
        <v/>
      </c>
      <c r="DS6" s="4" t="str">
        <f>IF('Monthly Reading'!DS$1="", "", IF('Monthly Reading'!DS80*'Monthly Reading'!DS$7&gt;'Monthly Reading'!DS$10, SUM('Monthly Reading'!DS80*'Monthly Reading'!DS$7, 'Homeowners Record'!$F3*'Monthly Reading'!DS$8, 'Homeowners Record'!$G3*'Monthly Reading'!DS$9), SUM('Monthly Reading'!DS$10, 'Homeowners Record'!$F3*'Monthly Reading'!DS$8, 'Homeowners Record'!$G3*'Monthly Reading'!DS$9)))</f>
        <v/>
      </c>
      <c r="DT6" s="4" t="str">
        <f>IF('Monthly Reading'!DT$1="", "", IF('Monthly Reading'!DT80*'Monthly Reading'!DT$7&gt;'Monthly Reading'!DT$10, SUM('Monthly Reading'!DT80*'Monthly Reading'!DT$7, 'Homeowners Record'!$F3*'Monthly Reading'!DT$8, 'Homeowners Record'!$G3*'Monthly Reading'!DT$9), SUM('Monthly Reading'!DT$10, 'Homeowners Record'!$F3*'Monthly Reading'!DT$8, 'Homeowners Record'!$G3*'Monthly Reading'!DT$9)))</f>
        <v/>
      </c>
      <c r="DU6" s="4" t="str">
        <f>IF('Monthly Reading'!DU$1="", "", IF('Monthly Reading'!DU80*'Monthly Reading'!DU$7&gt;'Monthly Reading'!DU$10, SUM('Monthly Reading'!DU80*'Monthly Reading'!DU$7, 'Homeowners Record'!$F3*'Monthly Reading'!DU$8, 'Homeowners Record'!$G3*'Monthly Reading'!DU$9), SUM('Monthly Reading'!DU$10, 'Homeowners Record'!$F3*'Monthly Reading'!DU$8, 'Homeowners Record'!$G3*'Monthly Reading'!DU$9)))</f>
        <v/>
      </c>
      <c r="DV6" s="4" t="str">
        <f>IF('Monthly Reading'!DV$1="", "", IF('Monthly Reading'!DV80*'Monthly Reading'!DV$7&gt;'Monthly Reading'!DV$10, SUM('Monthly Reading'!DV80*'Monthly Reading'!DV$7, 'Homeowners Record'!$F3*'Monthly Reading'!DV$8, 'Homeowners Record'!$G3*'Monthly Reading'!DV$9), SUM('Monthly Reading'!DV$10, 'Homeowners Record'!$F3*'Monthly Reading'!DV$8, 'Homeowners Record'!$G3*'Monthly Reading'!DV$9)))</f>
        <v/>
      </c>
      <c r="DW6" s="4" t="str">
        <f>IF('Monthly Reading'!DW$1="", "", IF('Monthly Reading'!DW80*'Monthly Reading'!DW$7&gt;'Monthly Reading'!DW$10, SUM('Monthly Reading'!DW80*'Monthly Reading'!DW$7, 'Homeowners Record'!$F3*'Monthly Reading'!DW$8, 'Homeowners Record'!$G3*'Monthly Reading'!DW$9), SUM('Monthly Reading'!DW$10, 'Homeowners Record'!$F3*'Monthly Reading'!DW$8, 'Homeowners Record'!$G3*'Monthly Reading'!DW$9)))</f>
        <v/>
      </c>
      <c r="DX6" s="4" t="str">
        <f>IF('Monthly Reading'!DX$1="", "", IF('Monthly Reading'!DX80*'Monthly Reading'!DX$7&gt;'Monthly Reading'!DX$10, SUM('Monthly Reading'!DX80*'Monthly Reading'!DX$7, 'Homeowners Record'!$F3*'Monthly Reading'!DX$8, 'Homeowners Record'!$G3*'Monthly Reading'!DX$9), SUM('Monthly Reading'!DX$10, 'Homeowners Record'!$F3*'Monthly Reading'!DX$8, 'Homeowners Record'!$G3*'Monthly Reading'!DX$9)))</f>
        <v/>
      </c>
      <c r="DY6" s="4" t="str">
        <f>IF('Monthly Reading'!DY$1="", "", IF('Monthly Reading'!DY80*'Monthly Reading'!DY$7&gt;'Monthly Reading'!DY$10, SUM('Monthly Reading'!DY80*'Monthly Reading'!DY$7, 'Homeowners Record'!$F3*'Monthly Reading'!DY$8, 'Homeowners Record'!$G3*'Monthly Reading'!DY$9), SUM('Monthly Reading'!DY$10, 'Homeowners Record'!$F3*'Monthly Reading'!DY$8, 'Homeowners Record'!$G3*'Monthly Reading'!DY$9)))</f>
        <v/>
      </c>
      <c r="DZ6" s="4" t="str">
        <f>IF('Monthly Reading'!DZ$1="", "", IF('Monthly Reading'!DZ80*'Monthly Reading'!DZ$7&gt;'Monthly Reading'!DZ$10, SUM('Monthly Reading'!DZ80*'Monthly Reading'!DZ$7, 'Homeowners Record'!$F3*'Monthly Reading'!DZ$8, 'Homeowners Record'!$G3*'Monthly Reading'!DZ$9), SUM('Monthly Reading'!DZ$10, 'Homeowners Record'!$F3*'Monthly Reading'!DZ$8, 'Homeowners Record'!$G3*'Monthly Reading'!DZ$9)))</f>
        <v/>
      </c>
    </row>
    <row r="7" spans="1:130" x14ac:dyDescent="0.25">
      <c r="A7" s="3">
        <f>'Homeowners Record'!$A4</f>
        <v>3</v>
      </c>
      <c r="B7" s="3" t="str">
        <f>'Homeowners Record'!$B4</f>
        <v>ESTER NAVARRO</v>
      </c>
      <c r="C7" s="4">
        <v>534</v>
      </c>
      <c r="D7" s="4">
        <f>IF('Monthly Reading'!D$1="", "", IF('Monthly Reading'!D81*'Monthly Reading'!D$7&gt;'Monthly Reading'!D$10, SUM('Monthly Reading'!D81*'Monthly Reading'!D$7, 'Homeowners Record'!$F4*'Monthly Reading'!D$8, 'Homeowners Record'!$G4*'Monthly Reading'!D$9), SUM('Monthly Reading'!D$10, 'Homeowners Record'!$F4*'Monthly Reading'!D$8, 'Homeowners Record'!$G4*'Monthly Reading'!D$9)))</f>
        <v>1189.7968641975308</v>
      </c>
      <c r="E7" s="4">
        <f>IF('Monthly Reading'!E$1="", "", IF('Monthly Reading'!E81*'Monthly Reading'!E$7&gt;'Monthly Reading'!E$10, SUM('Monthly Reading'!E81*'Monthly Reading'!E$7, 'Homeowners Record'!$F4*'Monthly Reading'!E$8, 'Homeowners Record'!$G4*'Monthly Reading'!E$9), SUM('Monthly Reading'!E$10, 'Homeowners Record'!$F4*'Monthly Reading'!E$8, 'Homeowners Record'!$G4*'Monthly Reading'!E$9)))</f>
        <v>793.28761124121775</v>
      </c>
      <c r="F7" s="4">
        <f>IF('Monthly Reading'!F$1="", "", IF('Monthly Reading'!F81*'Monthly Reading'!F$7&gt;'Monthly Reading'!F$10, SUM('Monthly Reading'!F81*'Monthly Reading'!F$7, 'Homeowners Record'!$F4*'Monthly Reading'!F$8, 'Homeowners Record'!$G4*'Monthly Reading'!F$9), SUM('Monthly Reading'!F$10, 'Homeowners Record'!$F4*'Monthly Reading'!F$8, 'Homeowners Record'!$G4*'Monthly Reading'!F$9)))</f>
        <v>719.56398860398861</v>
      </c>
      <c r="G7" s="4">
        <f>IF('Monthly Reading'!G$1="", "", IF('Monthly Reading'!G81*'Monthly Reading'!G$7&gt;'Monthly Reading'!G$10, SUM('Monthly Reading'!G81*'Monthly Reading'!G$7, 'Homeowners Record'!$F4*'Monthly Reading'!G$8, 'Homeowners Record'!$G4*'Monthly Reading'!G$9), SUM('Monthly Reading'!G$10, 'Homeowners Record'!$F4*'Monthly Reading'!G$8, 'Homeowners Record'!$G4*'Monthly Reading'!G$9)))</f>
        <v>866.98552380952378</v>
      </c>
      <c r="H7" s="4" t="str">
        <f>IF('Monthly Reading'!H$1="", "", IF('Monthly Reading'!H81*'Monthly Reading'!H$7&gt;'Monthly Reading'!H$10, SUM('Monthly Reading'!H81*'Monthly Reading'!H$7, 'Homeowners Record'!$F4*'Monthly Reading'!H$8, 'Homeowners Record'!$G4*'Monthly Reading'!H$9), SUM('Monthly Reading'!H$10, 'Homeowners Record'!$F4*'Monthly Reading'!H$8, 'Homeowners Record'!$G4*'Monthly Reading'!H$9)))</f>
        <v/>
      </c>
      <c r="I7" s="4" t="str">
        <f>IF('Monthly Reading'!I$1="", "", IF('Monthly Reading'!I81*'Monthly Reading'!I$7&gt;'Monthly Reading'!I$10, SUM('Monthly Reading'!I81*'Monthly Reading'!I$7, 'Homeowners Record'!$F4*'Monthly Reading'!I$8, 'Homeowners Record'!$G4*'Monthly Reading'!I$9), SUM('Monthly Reading'!I$10, 'Homeowners Record'!$F4*'Monthly Reading'!I$8, 'Homeowners Record'!$G4*'Monthly Reading'!I$9)))</f>
        <v/>
      </c>
      <c r="J7" s="4" t="str">
        <f>IF('Monthly Reading'!J$1="", "", IF('Monthly Reading'!J81*'Monthly Reading'!J$7&gt;'Monthly Reading'!J$10, SUM('Monthly Reading'!J81*'Monthly Reading'!J$7, 'Homeowners Record'!$F4*'Monthly Reading'!J$8, 'Homeowners Record'!$G4*'Monthly Reading'!J$9), SUM('Monthly Reading'!J$10, 'Homeowners Record'!$F4*'Monthly Reading'!J$8, 'Homeowners Record'!$G4*'Monthly Reading'!J$9)))</f>
        <v/>
      </c>
      <c r="K7" s="4" t="str">
        <f>IF('Monthly Reading'!K$1="", "", IF('Monthly Reading'!K81*'Monthly Reading'!K$7&gt;'Monthly Reading'!K$10, SUM('Monthly Reading'!K81*'Monthly Reading'!K$7, 'Homeowners Record'!$F4*'Monthly Reading'!K$8, 'Homeowners Record'!$G4*'Monthly Reading'!K$9), SUM('Monthly Reading'!K$10, 'Homeowners Record'!$F4*'Monthly Reading'!K$8, 'Homeowners Record'!$G4*'Monthly Reading'!K$9)))</f>
        <v/>
      </c>
      <c r="L7" s="4" t="str">
        <f>IF('Monthly Reading'!L$1="", "", IF('Monthly Reading'!L81*'Monthly Reading'!L$7&gt;'Monthly Reading'!L$10, SUM('Monthly Reading'!L81*'Monthly Reading'!L$7, 'Homeowners Record'!$F4*'Monthly Reading'!L$8, 'Homeowners Record'!$G4*'Monthly Reading'!L$9), SUM('Monthly Reading'!L$10, 'Homeowners Record'!$F4*'Monthly Reading'!L$8, 'Homeowners Record'!$G4*'Monthly Reading'!L$9)))</f>
        <v/>
      </c>
      <c r="M7" s="4" t="str">
        <f>IF('Monthly Reading'!M$1="", "", IF('Monthly Reading'!M81*'Monthly Reading'!M$7&gt;'Monthly Reading'!M$10, SUM('Monthly Reading'!M81*'Monthly Reading'!M$7, 'Homeowners Record'!$F4*'Monthly Reading'!M$8, 'Homeowners Record'!$G4*'Monthly Reading'!M$9), SUM('Monthly Reading'!M$10, 'Homeowners Record'!$F4*'Monthly Reading'!M$8, 'Homeowners Record'!$G4*'Monthly Reading'!M$9)))</f>
        <v/>
      </c>
      <c r="N7" s="4" t="str">
        <f>IF('Monthly Reading'!N$1="", "", IF('Monthly Reading'!N81*'Monthly Reading'!N$7&gt;'Monthly Reading'!N$10, SUM('Monthly Reading'!N81*'Monthly Reading'!N$7, 'Homeowners Record'!$F4*'Monthly Reading'!N$8, 'Homeowners Record'!$G4*'Monthly Reading'!N$9), SUM('Monthly Reading'!N$10, 'Homeowners Record'!$F4*'Monthly Reading'!N$8, 'Homeowners Record'!$G4*'Monthly Reading'!N$9)))</f>
        <v/>
      </c>
      <c r="O7" s="4" t="str">
        <f>IF('Monthly Reading'!O$1="", "", IF('Monthly Reading'!O81*'Monthly Reading'!O$7&gt;'Monthly Reading'!O$10, SUM('Monthly Reading'!O81*'Monthly Reading'!O$7, 'Homeowners Record'!$F4*'Monthly Reading'!O$8, 'Homeowners Record'!$G4*'Monthly Reading'!O$9), SUM('Monthly Reading'!O$10, 'Homeowners Record'!$F4*'Monthly Reading'!O$8, 'Homeowners Record'!$G4*'Monthly Reading'!O$9)))</f>
        <v/>
      </c>
      <c r="P7" s="4" t="str">
        <f>IF('Monthly Reading'!P$1="", "", IF('Monthly Reading'!P81*'Monthly Reading'!P$7&gt;'Monthly Reading'!P$10, SUM('Monthly Reading'!P81*'Monthly Reading'!P$7, 'Homeowners Record'!$F4*'Monthly Reading'!P$8, 'Homeowners Record'!$G4*'Monthly Reading'!P$9), SUM('Monthly Reading'!P$10, 'Homeowners Record'!$F4*'Monthly Reading'!P$8, 'Homeowners Record'!$G4*'Monthly Reading'!P$9)))</f>
        <v/>
      </c>
      <c r="Q7" s="4" t="str">
        <f>IF('Monthly Reading'!Q$1="", "", IF('Monthly Reading'!Q81*'Monthly Reading'!Q$7&gt;'Monthly Reading'!Q$10, SUM('Monthly Reading'!Q81*'Monthly Reading'!Q$7, 'Homeowners Record'!$F4*'Monthly Reading'!Q$8, 'Homeowners Record'!$G4*'Monthly Reading'!Q$9), SUM('Monthly Reading'!Q$10, 'Homeowners Record'!$F4*'Monthly Reading'!Q$8, 'Homeowners Record'!$G4*'Monthly Reading'!Q$9)))</f>
        <v/>
      </c>
      <c r="R7" s="4" t="str">
        <f>IF('Monthly Reading'!R$1="", "", IF('Monthly Reading'!R81*'Monthly Reading'!R$7&gt;'Monthly Reading'!R$10, SUM('Monthly Reading'!R81*'Monthly Reading'!R$7, 'Homeowners Record'!$F4*'Monthly Reading'!R$8, 'Homeowners Record'!$G4*'Monthly Reading'!R$9), SUM('Monthly Reading'!R$10, 'Homeowners Record'!$F4*'Monthly Reading'!R$8, 'Homeowners Record'!$G4*'Monthly Reading'!R$9)))</f>
        <v/>
      </c>
      <c r="S7" s="4" t="str">
        <f>IF('Monthly Reading'!S$1="", "", IF('Monthly Reading'!S81*'Monthly Reading'!S$7&gt;'Monthly Reading'!S$10, SUM('Monthly Reading'!S81*'Monthly Reading'!S$7, 'Homeowners Record'!$F4*'Monthly Reading'!S$8, 'Homeowners Record'!$G4*'Monthly Reading'!S$9), SUM('Monthly Reading'!S$10, 'Homeowners Record'!$F4*'Monthly Reading'!S$8, 'Homeowners Record'!$G4*'Monthly Reading'!S$9)))</f>
        <v/>
      </c>
      <c r="T7" s="4" t="str">
        <f>IF('Monthly Reading'!T$1="", "", IF('Monthly Reading'!T81*'Monthly Reading'!T$7&gt;'Monthly Reading'!T$10, SUM('Monthly Reading'!T81*'Monthly Reading'!T$7, 'Homeowners Record'!$F4*'Monthly Reading'!T$8, 'Homeowners Record'!$G4*'Monthly Reading'!T$9), SUM('Monthly Reading'!T$10, 'Homeowners Record'!$F4*'Monthly Reading'!T$8, 'Homeowners Record'!$G4*'Monthly Reading'!T$9)))</f>
        <v/>
      </c>
      <c r="U7" s="4" t="str">
        <f>IF('Monthly Reading'!U$1="", "", IF('Monthly Reading'!U81*'Monthly Reading'!U$7&gt;'Monthly Reading'!U$10, SUM('Monthly Reading'!U81*'Monthly Reading'!U$7, 'Homeowners Record'!$F4*'Monthly Reading'!U$8, 'Homeowners Record'!$G4*'Monthly Reading'!U$9), SUM('Monthly Reading'!U$10, 'Homeowners Record'!$F4*'Monthly Reading'!U$8, 'Homeowners Record'!$G4*'Monthly Reading'!U$9)))</f>
        <v/>
      </c>
      <c r="V7" s="4" t="str">
        <f>IF('Monthly Reading'!V$1="", "", IF('Monthly Reading'!V81*'Monthly Reading'!V$7&gt;'Monthly Reading'!V$10, SUM('Monthly Reading'!V81*'Monthly Reading'!V$7, 'Homeowners Record'!$F4*'Monthly Reading'!V$8, 'Homeowners Record'!$G4*'Monthly Reading'!V$9), SUM('Monthly Reading'!V$10, 'Homeowners Record'!$F4*'Monthly Reading'!V$8, 'Homeowners Record'!$G4*'Monthly Reading'!V$9)))</f>
        <v/>
      </c>
      <c r="W7" s="4" t="str">
        <f>IF('Monthly Reading'!W$1="", "", IF('Monthly Reading'!W81*'Monthly Reading'!W$7&gt;'Monthly Reading'!W$10, SUM('Monthly Reading'!W81*'Monthly Reading'!W$7, 'Homeowners Record'!$F4*'Monthly Reading'!W$8, 'Homeowners Record'!$G4*'Monthly Reading'!W$9), SUM('Monthly Reading'!W$10, 'Homeowners Record'!$F4*'Monthly Reading'!W$8, 'Homeowners Record'!$G4*'Monthly Reading'!W$9)))</f>
        <v/>
      </c>
      <c r="X7" s="4" t="str">
        <f>IF('Monthly Reading'!X$1="", "", IF('Monthly Reading'!X81*'Monthly Reading'!X$7&gt;'Monthly Reading'!X$10, SUM('Monthly Reading'!X81*'Monthly Reading'!X$7, 'Homeowners Record'!$F4*'Monthly Reading'!X$8, 'Homeowners Record'!$G4*'Monthly Reading'!X$9), SUM('Monthly Reading'!X$10, 'Homeowners Record'!$F4*'Monthly Reading'!X$8, 'Homeowners Record'!$G4*'Monthly Reading'!X$9)))</f>
        <v/>
      </c>
      <c r="Y7" s="4" t="str">
        <f>IF('Monthly Reading'!Y$1="", "", IF('Monthly Reading'!Y81*'Monthly Reading'!Y$7&gt;'Monthly Reading'!Y$10, SUM('Monthly Reading'!Y81*'Monthly Reading'!Y$7, 'Homeowners Record'!$F4*'Monthly Reading'!Y$8, 'Homeowners Record'!$G4*'Monthly Reading'!Y$9), SUM('Monthly Reading'!Y$10, 'Homeowners Record'!$F4*'Monthly Reading'!Y$8, 'Homeowners Record'!$G4*'Monthly Reading'!Y$9)))</f>
        <v/>
      </c>
      <c r="Z7" s="4" t="str">
        <f>IF('Monthly Reading'!Z$1="", "", IF('Monthly Reading'!Z81*'Monthly Reading'!Z$7&gt;'Monthly Reading'!Z$10, SUM('Monthly Reading'!Z81*'Monthly Reading'!Z$7, 'Homeowners Record'!$F4*'Monthly Reading'!Z$8, 'Homeowners Record'!$G4*'Monthly Reading'!Z$9), SUM('Monthly Reading'!Z$10, 'Homeowners Record'!$F4*'Monthly Reading'!Z$8, 'Homeowners Record'!$G4*'Monthly Reading'!Z$9)))</f>
        <v/>
      </c>
      <c r="AA7" s="4" t="str">
        <f>IF('Monthly Reading'!AA$1="", "", IF('Monthly Reading'!AA81*'Monthly Reading'!AA$7&gt;'Monthly Reading'!AA$10, SUM('Monthly Reading'!AA81*'Monthly Reading'!AA$7, 'Homeowners Record'!$F4*'Monthly Reading'!AA$8, 'Homeowners Record'!$G4*'Monthly Reading'!AA$9), SUM('Monthly Reading'!AA$10, 'Homeowners Record'!$F4*'Monthly Reading'!AA$8, 'Homeowners Record'!$G4*'Monthly Reading'!AA$9)))</f>
        <v/>
      </c>
      <c r="AB7" s="4" t="str">
        <f>IF('Monthly Reading'!AB$1="", "", IF('Monthly Reading'!AB81*'Monthly Reading'!AB$7&gt;'Monthly Reading'!AB$10, SUM('Monthly Reading'!AB81*'Monthly Reading'!AB$7, 'Homeowners Record'!$F4*'Monthly Reading'!AB$8, 'Homeowners Record'!$G4*'Monthly Reading'!AB$9), SUM('Monthly Reading'!AB$10, 'Homeowners Record'!$F4*'Monthly Reading'!AB$8, 'Homeowners Record'!$G4*'Monthly Reading'!AB$9)))</f>
        <v/>
      </c>
      <c r="AC7" s="4" t="str">
        <f>IF('Monthly Reading'!AC$1="", "", IF('Monthly Reading'!AC81*'Monthly Reading'!AC$7&gt;'Monthly Reading'!AC$10, SUM('Monthly Reading'!AC81*'Monthly Reading'!AC$7, 'Homeowners Record'!$F4*'Monthly Reading'!AC$8, 'Homeowners Record'!$G4*'Monthly Reading'!AC$9), SUM('Monthly Reading'!AC$10, 'Homeowners Record'!$F4*'Monthly Reading'!AC$8, 'Homeowners Record'!$G4*'Monthly Reading'!AC$9)))</f>
        <v/>
      </c>
      <c r="AD7" s="4" t="str">
        <f>IF('Monthly Reading'!AD$1="", "", IF('Monthly Reading'!AD81*'Monthly Reading'!AD$7&gt;'Monthly Reading'!AD$10, SUM('Monthly Reading'!AD81*'Monthly Reading'!AD$7, 'Homeowners Record'!$F4*'Monthly Reading'!AD$8, 'Homeowners Record'!$G4*'Monthly Reading'!AD$9), SUM('Monthly Reading'!AD$10, 'Homeowners Record'!$F4*'Monthly Reading'!AD$8, 'Homeowners Record'!$G4*'Monthly Reading'!AD$9)))</f>
        <v/>
      </c>
      <c r="AE7" s="4" t="str">
        <f>IF('Monthly Reading'!AE$1="", "", IF('Monthly Reading'!AE81*'Monthly Reading'!AE$7&gt;'Monthly Reading'!AE$10, SUM('Monthly Reading'!AE81*'Monthly Reading'!AE$7, 'Homeowners Record'!$F4*'Monthly Reading'!AE$8, 'Homeowners Record'!$G4*'Monthly Reading'!AE$9), SUM('Monthly Reading'!AE$10, 'Homeowners Record'!$F4*'Monthly Reading'!AE$8, 'Homeowners Record'!$G4*'Monthly Reading'!AE$9)))</f>
        <v/>
      </c>
      <c r="AF7" s="4" t="str">
        <f>IF('Monthly Reading'!AF$1="", "", IF('Monthly Reading'!AF81*'Monthly Reading'!AF$7&gt;'Monthly Reading'!AF$10, SUM('Monthly Reading'!AF81*'Monthly Reading'!AF$7, 'Homeowners Record'!$F4*'Monthly Reading'!AF$8, 'Homeowners Record'!$G4*'Monthly Reading'!AF$9), SUM('Monthly Reading'!AF$10, 'Homeowners Record'!$F4*'Monthly Reading'!AF$8, 'Homeowners Record'!$G4*'Monthly Reading'!AF$9)))</f>
        <v/>
      </c>
      <c r="AG7" s="4" t="str">
        <f>IF('Monthly Reading'!AG$1="", "", IF('Monthly Reading'!AG81*'Monthly Reading'!AG$7&gt;'Monthly Reading'!AG$10, SUM('Monthly Reading'!AG81*'Monthly Reading'!AG$7, 'Homeowners Record'!$F4*'Monthly Reading'!AG$8, 'Homeowners Record'!$G4*'Monthly Reading'!AG$9), SUM('Monthly Reading'!AG$10, 'Homeowners Record'!$F4*'Monthly Reading'!AG$8, 'Homeowners Record'!$G4*'Monthly Reading'!AG$9)))</f>
        <v/>
      </c>
      <c r="AH7" s="4" t="str">
        <f>IF('Monthly Reading'!AH$1="", "", IF('Monthly Reading'!AH81*'Monthly Reading'!AH$7&gt;'Monthly Reading'!AH$10, SUM('Monthly Reading'!AH81*'Monthly Reading'!AH$7, 'Homeowners Record'!$F4*'Monthly Reading'!AH$8, 'Homeowners Record'!$G4*'Monthly Reading'!AH$9), SUM('Monthly Reading'!AH$10, 'Homeowners Record'!$F4*'Monthly Reading'!AH$8, 'Homeowners Record'!$G4*'Monthly Reading'!AH$9)))</f>
        <v/>
      </c>
      <c r="AI7" s="4" t="str">
        <f>IF('Monthly Reading'!AI$1="", "", IF('Monthly Reading'!AI81*'Monthly Reading'!AI$7&gt;'Monthly Reading'!AI$10, SUM('Monthly Reading'!AI81*'Monthly Reading'!AI$7, 'Homeowners Record'!$F4*'Monthly Reading'!AI$8, 'Homeowners Record'!$G4*'Monthly Reading'!AI$9), SUM('Monthly Reading'!AI$10, 'Homeowners Record'!$F4*'Monthly Reading'!AI$8, 'Homeowners Record'!$G4*'Monthly Reading'!AI$9)))</f>
        <v/>
      </c>
      <c r="AJ7" s="4" t="str">
        <f>IF('Monthly Reading'!AJ$1="", "", IF('Monthly Reading'!AJ81*'Monthly Reading'!AJ$7&gt;'Monthly Reading'!AJ$10, SUM('Monthly Reading'!AJ81*'Monthly Reading'!AJ$7, 'Homeowners Record'!$F4*'Monthly Reading'!AJ$8, 'Homeowners Record'!$G4*'Monthly Reading'!AJ$9), SUM('Monthly Reading'!AJ$10, 'Homeowners Record'!$F4*'Monthly Reading'!AJ$8, 'Homeowners Record'!$G4*'Monthly Reading'!AJ$9)))</f>
        <v/>
      </c>
      <c r="AK7" s="4" t="str">
        <f>IF('Monthly Reading'!AK$1="", "", IF('Monthly Reading'!AK81*'Monthly Reading'!AK$7&gt;'Monthly Reading'!AK$10, SUM('Monthly Reading'!AK81*'Monthly Reading'!AK$7, 'Homeowners Record'!$F4*'Monthly Reading'!AK$8, 'Homeowners Record'!$G4*'Monthly Reading'!AK$9), SUM('Monthly Reading'!AK$10, 'Homeowners Record'!$F4*'Monthly Reading'!AK$8, 'Homeowners Record'!$G4*'Monthly Reading'!AK$9)))</f>
        <v/>
      </c>
      <c r="AL7" s="4" t="str">
        <f>IF('Monthly Reading'!AL$1="", "", IF('Monthly Reading'!AL81*'Monthly Reading'!AL$7&gt;'Monthly Reading'!AL$10, SUM('Monthly Reading'!AL81*'Monthly Reading'!AL$7, 'Homeowners Record'!$F4*'Monthly Reading'!AL$8, 'Homeowners Record'!$G4*'Monthly Reading'!AL$9), SUM('Monthly Reading'!AL$10, 'Homeowners Record'!$F4*'Monthly Reading'!AL$8, 'Homeowners Record'!$G4*'Monthly Reading'!AL$9)))</f>
        <v/>
      </c>
      <c r="AM7" s="4" t="str">
        <f>IF('Monthly Reading'!AM$1="", "", IF('Monthly Reading'!AM81*'Monthly Reading'!AM$7&gt;'Monthly Reading'!AM$10, SUM('Monthly Reading'!AM81*'Monthly Reading'!AM$7, 'Homeowners Record'!$F4*'Monthly Reading'!AM$8, 'Homeowners Record'!$G4*'Monthly Reading'!AM$9), SUM('Monthly Reading'!AM$10, 'Homeowners Record'!$F4*'Monthly Reading'!AM$8, 'Homeowners Record'!$G4*'Monthly Reading'!AM$9)))</f>
        <v/>
      </c>
      <c r="AN7" s="4" t="str">
        <f>IF('Monthly Reading'!AN$1="", "", IF('Monthly Reading'!AN81*'Monthly Reading'!AN$7&gt;'Monthly Reading'!AN$10, SUM('Monthly Reading'!AN81*'Monthly Reading'!AN$7, 'Homeowners Record'!$F4*'Monthly Reading'!AN$8, 'Homeowners Record'!$G4*'Monthly Reading'!AN$9), SUM('Monthly Reading'!AN$10, 'Homeowners Record'!$F4*'Monthly Reading'!AN$8, 'Homeowners Record'!$G4*'Monthly Reading'!AN$9)))</f>
        <v/>
      </c>
      <c r="AO7" s="4" t="str">
        <f>IF('Monthly Reading'!AO$1="", "", IF('Monthly Reading'!AO81*'Monthly Reading'!AO$7&gt;'Monthly Reading'!AO$10, SUM('Monthly Reading'!AO81*'Monthly Reading'!AO$7, 'Homeowners Record'!$F4*'Monthly Reading'!AO$8, 'Homeowners Record'!$G4*'Monthly Reading'!AO$9), SUM('Monthly Reading'!AO$10, 'Homeowners Record'!$F4*'Monthly Reading'!AO$8, 'Homeowners Record'!$G4*'Monthly Reading'!AO$9)))</f>
        <v/>
      </c>
      <c r="AP7" s="4" t="str">
        <f>IF('Monthly Reading'!AP$1="", "", IF('Monthly Reading'!AP81*'Monthly Reading'!AP$7&gt;'Monthly Reading'!AP$10, SUM('Monthly Reading'!AP81*'Monthly Reading'!AP$7, 'Homeowners Record'!$F4*'Monthly Reading'!AP$8, 'Homeowners Record'!$G4*'Monthly Reading'!AP$9), SUM('Monthly Reading'!AP$10, 'Homeowners Record'!$F4*'Monthly Reading'!AP$8, 'Homeowners Record'!$G4*'Monthly Reading'!AP$9)))</f>
        <v/>
      </c>
      <c r="AQ7" s="4" t="str">
        <f>IF('Monthly Reading'!AQ$1="", "", IF('Monthly Reading'!AQ81*'Monthly Reading'!AQ$7&gt;'Monthly Reading'!AQ$10, SUM('Monthly Reading'!AQ81*'Monthly Reading'!AQ$7, 'Homeowners Record'!$F4*'Monthly Reading'!AQ$8, 'Homeowners Record'!$G4*'Monthly Reading'!AQ$9), SUM('Monthly Reading'!AQ$10, 'Homeowners Record'!$F4*'Monthly Reading'!AQ$8, 'Homeowners Record'!$G4*'Monthly Reading'!AQ$9)))</f>
        <v/>
      </c>
      <c r="AR7" s="4" t="str">
        <f>IF('Monthly Reading'!AR$1="", "", IF('Monthly Reading'!AR81*'Monthly Reading'!AR$7&gt;'Monthly Reading'!AR$10, SUM('Monthly Reading'!AR81*'Monthly Reading'!AR$7, 'Homeowners Record'!$F4*'Monthly Reading'!AR$8, 'Homeowners Record'!$G4*'Monthly Reading'!AR$9), SUM('Monthly Reading'!AR$10, 'Homeowners Record'!$F4*'Monthly Reading'!AR$8, 'Homeowners Record'!$G4*'Monthly Reading'!AR$9)))</f>
        <v/>
      </c>
      <c r="AS7" s="4" t="str">
        <f>IF('Monthly Reading'!AS$1="", "", IF('Monthly Reading'!AS81*'Monthly Reading'!AS$7&gt;'Monthly Reading'!AS$10, SUM('Monthly Reading'!AS81*'Monthly Reading'!AS$7, 'Homeowners Record'!$F4*'Monthly Reading'!AS$8, 'Homeowners Record'!$G4*'Monthly Reading'!AS$9), SUM('Monthly Reading'!AS$10, 'Homeowners Record'!$F4*'Monthly Reading'!AS$8, 'Homeowners Record'!$G4*'Monthly Reading'!AS$9)))</f>
        <v/>
      </c>
      <c r="AT7" s="4" t="str">
        <f>IF('Monthly Reading'!AT$1="", "", IF('Monthly Reading'!AT81*'Monthly Reading'!AT$7&gt;'Monthly Reading'!AT$10, SUM('Monthly Reading'!AT81*'Monthly Reading'!AT$7, 'Homeowners Record'!$F4*'Monthly Reading'!AT$8, 'Homeowners Record'!$G4*'Monthly Reading'!AT$9), SUM('Monthly Reading'!AT$10, 'Homeowners Record'!$F4*'Monthly Reading'!AT$8, 'Homeowners Record'!$G4*'Monthly Reading'!AT$9)))</f>
        <v/>
      </c>
      <c r="AU7" s="4" t="str">
        <f>IF('Monthly Reading'!AU$1="", "", IF('Monthly Reading'!AU81*'Monthly Reading'!AU$7&gt;'Monthly Reading'!AU$10, SUM('Monthly Reading'!AU81*'Monthly Reading'!AU$7, 'Homeowners Record'!$F4*'Monthly Reading'!AU$8, 'Homeowners Record'!$G4*'Monthly Reading'!AU$9), SUM('Monthly Reading'!AU$10, 'Homeowners Record'!$F4*'Monthly Reading'!AU$8, 'Homeowners Record'!$G4*'Monthly Reading'!AU$9)))</f>
        <v/>
      </c>
      <c r="AV7" s="4" t="str">
        <f>IF('Monthly Reading'!AV$1="", "", IF('Monthly Reading'!AV81*'Monthly Reading'!AV$7&gt;'Monthly Reading'!AV$10, SUM('Monthly Reading'!AV81*'Monthly Reading'!AV$7, 'Homeowners Record'!$F4*'Monthly Reading'!AV$8, 'Homeowners Record'!$G4*'Monthly Reading'!AV$9), SUM('Monthly Reading'!AV$10, 'Homeowners Record'!$F4*'Monthly Reading'!AV$8, 'Homeowners Record'!$G4*'Monthly Reading'!AV$9)))</f>
        <v/>
      </c>
      <c r="AW7" s="4" t="str">
        <f>IF('Monthly Reading'!AW$1="", "", IF('Monthly Reading'!AW81*'Monthly Reading'!AW$7&gt;'Monthly Reading'!AW$10, SUM('Monthly Reading'!AW81*'Monthly Reading'!AW$7, 'Homeowners Record'!$F4*'Monthly Reading'!AW$8, 'Homeowners Record'!$G4*'Monthly Reading'!AW$9), SUM('Monthly Reading'!AW$10, 'Homeowners Record'!$F4*'Monthly Reading'!AW$8, 'Homeowners Record'!$G4*'Monthly Reading'!AW$9)))</f>
        <v/>
      </c>
      <c r="AX7" s="4" t="str">
        <f>IF('Monthly Reading'!AX$1="", "", IF('Monthly Reading'!AX81*'Monthly Reading'!AX$7&gt;'Monthly Reading'!AX$10, SUM('Monthly Reading'!AX81*'Monthly Reading'!AX$7, 'Homeowners Record'!$F4*'Monthly Reading'!AX$8, 'Homeowners Record'!$G4*'Monthly Reading'!AX$9), SUM('Monthly Reading'!AX$10, 'Homeowners Record'!$F4*'Monthly Reading'!AX$8, 'Homeowners Record'!$G4*'Monthly Reading'!AX$9)))</f>
        <v/>
      </c>
      <c r="AY7" s="4" t="str">
        <f>IF('Monthly Reading'!AY$1="", "", IF('Monthly Reading'!AY81*'Monthly Reading'!AY$7&gt;'Monthly Reading'!AY$10, SUM('Monthly Reading'!AY81*'Monthly Reading'!AY$7, 'Homeowners Record'!$F4*'Monthly Reading'!AY$8, 'Homeowners Record'!$G4*'Monthly Reading'!AY$9), SUM('Monthly Reading'!AY$10, 'Homeowners Record'!$F4*'Monthly Reading'!AY$8, 'Homeowners Record'!$G4*'Monthly Reading'!AY$9)))</f>
        <v/>
      </c>
      <c r="AZ7" s="4" t="str">
        <f>IF('Monthly Reading'!AZ$1="", "", IF('Monthly Reading'!AZ81*'Monthly Reading'!AZ$7&gt;'Monthly Reading'!AZ$10, SUM('Monthly Reading'!AZ81*'Monthly Reading'!AZ$7, 'Homeowners Record'!$F4*'Monthly Reading'!AZ$8, 'Homeowners Record'!$G4*'Monthly Reading'!AZ$9), SUM('Monthly Reading'!AZ$10, 'Homeowners Record'!$F4*'Monthly Reading'!AZ$8, 'Homeowners Record'!$G4*'Monthly Reading'!AZ$9)))</f>
        <v/>
      </c>
      <c r="BA7" s="4" t="str">
        <f>IF('Monthly Reading'!BA$1="", "", IF('Monthly Reading'!BA81*'Monthly Reading'!BA$7&gt;'Monthly Reading'!BA$10, SUM('Monthly Reading'!BA81*'Monthly Reading'!BA$7, 'Homeowners Record'!$F4*'Monthly Reading'!BA$8, 'Homeowners Record'!$G4*'Monthly Reading'!BA$9), SUM('Monthly Reading'!BA$10, 'Homeowners Record'!$F4*'Monthly Reading'!BA$8, 'Homeowners Record'!$G4*'Monthly Reading'!BA$9)))</f>
        <v/>
      </c>
      <c r="BB7" s="4" t="str">
        <f>IF('Monthly Reading'!BB$1="", "", IF('Monthly Reading'!BB81*'Monthly Reading'!BB$7&gt;'Monthly Reading'!BB$10, SUM('Monthly Reading'!BB81*'Monthly Reading'!BB$7, 'Homeowners Record'!$F4*'Monthly Reading'!BB$8, 'Homeowners Record'!$G4*'Monthly Reading'!BB$9), SUM('Monthly Reading'!BB$10, 'Homeowners Record'!$F4*'Monthly Reading'!BB$8, 'Homeowners Record'!$G4*'Monthly Reading'!BB$9)))</f>
        <v/>
      </c>
      <c r="BC7" s="4" t="str">
        <f>IF('Monthly Reading'!BC$1="", "", IF('Monthly Reading'!BC81*'Monthly Reading'!BC$7&gt;'Monthly Reading'!BC$10, SUM('Monthly Reading'!BC81*'Monthly Reading'!BC$7, 'Homeowners Record'!$F4*'Monthly Reading'!BC$8, 'Homeowners Record'!$G4*'Monthly Reading'!BC$9), SUM('Monthly Reading'!BC$10, 'Homeowners Record'!$F4*'Monthly Reading'!BC$8, 'Homeowners Record'!$G4*'Monthly Reading'!BC$9)))</f>
        <v/>
      </c>
      <c r="BD7" s="4" t="str">
        <f>IF('Monthly Reading'!BD$1="", "", IF('Monthly Reading'!BD81*'Monthly Reading'!BD$7&gt;'Monthly Reading'!BD$10, SUM('Monthly Reading'!BD81*'Monthly Reading'!BD$7, 'Homeowners Record'!$F4*'Monthly Reading'!BD$8, 'Homeowners Record'!$G4*'Monthly Reading'!BD$9), SUM('Monthly Reading'!BD$10, 'Homeowners Record'!$F4*'Monthly Reading'!BD$8, 'Homeowners Record'!$G4*'Monthly Reading'!BD$9)))</f>
        <v/>
      </c>
      <c r="BE7" s="4" t="str">
        <f>IF('Monthly Reading'!BE$1="", "", IF('Monthly Reading'!BE81*'Monthly Reading'!BE$7&gt;'Monthly Reading'!BE$10, SUM('Monthly Reading'!BE81*'Monthly Reading'!BE$7, 'Homeowners Record'!$F4*'Monthly Reading'!BE$8, 'Homeowners Record'!$G4*'Monthly Reading'!BE$9), SUM('Monthly Reading'!BE$10, 'Homeowners Record'!$F4*'Monthly Reading'!BE$8, 'Homeowners Record'!$G4*'Monthly Reading'!BE$9)))</f>
        <v/>
      </c>
      <c r="BF7" s="4" t="str">
        <f>IF('Monthly Reading'!BF$1="", "", IF('Monthly Reading'!BF81*'Monthly Reading'!BF$7&gt;'Monthly Reading'!BF$10, SUM('Monthly Reading'!BF81*'Monthly Reading'!BF$7, 'Homeowners Record'!$F4*'Monthly Reading'!BF$8, 'Homeowners Record'!$G4*'Monthly Reading'!BF$9), SUM('Monthly Reading'!BF$10, 'Homeowners Record'!$F4*'Monthly Reading'!BF$8, 'Homeowners Record'!$G4*'Monthly Reading'!BF$9)))</f>
        <v/>
      </c>
      <c r="BG7" s="4" t="str">
        <f>IF('Monthly Reading'!BG$1="", "", IF('Monthly Reading'!BG81*'Monthly Reading'!BG$7&gt;'Monthly Reading'!BG$10, SUM('Monthly Reading'!BG81*'Monthly Reading'!BG$7, 'Homeowners Record'!$F4*'Monthly Reading'!BG$8, 'Homeowners Record'!$G4*'Monthly Reading'!BG$9), SUM('Monthly Reading'!BG$10, 'Homeowners Record'!$F4*'Monthly Reading'!BG$8, 'Homeowners Record'!$G4*'Monthly Reading'!BG$9)))</f>
        <v/>
      </c>
      <c r="BH7" s="4" t="str">
        <f>IF('Monthly Reading'!BH$1="", "", IF('Monthly Reading'!BH81*'Monthly Reading'!BH$7&gt;'Monthly Reading'!BH$10, SUM('Monthly Reading'!BH81*'Monthly Reading'!BH$7, 'Homeowners Record'!$F4*'Monthly Reading'!BH$8, 'Homeowners Record'!$G4*'Monthly Reading'!BH$9), SUM('Monthly Reading'!BH$10, 'Homeowners Record'!$F4*'Monthly Reading'!BH$8, 'Homeowners Record'!$G4*'Monthly Reading'!BH$9)))</f>
        <v/>
      </c>
      <c r="BI7" s="4" t="str">
        <f>IF('Monthly Reading'!BI$1="", "", IF('Monthly Reading'!BI81*'Monthly Reading'!BI$7&gt;'Monthly Reading'!BI$10, SUM('Monthly Reading'!BI81*'Monthly Reading'!BI$7, 'Homeowners Record'!$F4*'Monthly Reading'!BI$8, 'Homeowners Record'!$G4*'Monthly Reading'!BI$9), SUM('Monthly Reading'!BI$10, 'Homeowners Record'!$F4*'Monthly Reading'!BI$8, 'Homeowners Record'!$G4*'Monthly Reading'!BI$9)))</f>
        <v/>
      </c>
      <c r="BJ7" s="4" t="str">
        <f>IF('Monthly Reading'!BJ$1="", "", IF('Monthly Reading'!BJ81*'Monthly Reading'!BJ$7&gt;'Monthly Reading'!BJ$10, SUM('Monthly Reading'!BJ81*'Monthly Reading'!BJ$7, 'Homeowners Record'!$F4*'Monthly Reading'!BJ$8, 'Homeowners Record'!$G4*'Monthly Reading'!BJ$9), SUM('Monthly Reading'!BJ$10, 'Homeowners Record'!$F4*'Monthly Reading'!BJ$8, 'Homeowners Record'!$G4*'Monthly Reading'!BJ$9)))</f>
        <v/>
      </c>
      <c r="BK7" s="4" t="str">
        <f>IF('Monthly Reading'!BK$1="", "", IF('Monthly Reading'!BK81*'Monthly Reading'!BK$7&gt;'Monthly Reading'!BK$10, SUM('Monthly Reading'!BK81*'Monthly Reading'!BK$7, 'Homeowners Record'!$F4*'Monthly Reading'!BK$8, 'Homeowners Record'!$G4*'Monthly Reading'!BK$9), SUM('Monthly Reading'!BK$10, 'Homeowners Record'!$F4*'Monthly Reading'!BK$8, 'Homeowners Record'!$G4*'Monthly Reading'!BK$9)))</f>
        <v/>
      </c>
      <c r="BL7" s="4" t="str">
        <f>IF('Monthly Reading'!BL$1="", "", IF('Monthly Reading'!BL81*'Monthly Reading'!BL$7&gt;'Monthly Reading'!BL$10, SUM('Monthly Reading'!BL81*'Monthly Reading'!BL$7, 'Homeowners Record'!$F4*'Monthly Reading'!BL$8, 'Homeowners Record'!$G4*'Monthly Reading'!BL$9), SUM('Monthly Reading'!BL$10, 'Homeowners Record'!$F4*'Monthly Reading'!BL$8, 'Homeowners Record'!$G4*'Monthly Reading'!BL$9)))</f>
        <v/>
      </c>
      <c r="BM7" s="4" t="str">
        <f>IF('Monthly Reading'!BM$1="", "", IF('Monthly Reading'!BM81*'Monthly Reading'!BM$7&gt;'Monthly Reading'!BM$10, SUM('Monthly Reading'!BM81*'Monthly Reading'!BM$7, 'Homeowners Record'!$F4*'Monthly Reading'!BM$8, 'Homeowners Record'!$G4*'Monthly Reading'!BM$9), SUM('Monthly Reading'!BM$10, 'Homeowners Record'!$F4*'Monthly Reading'!BM$8, 'Homeowners Record'!$G4*'Monthly Reading'!BM$9)))</f>
        <v/>
      </c>
      <c r="BN7" s="4" t="str">
        <f>IF('Monthly Reading'!BN$1="", "", IF('Monthly Reading'!BN81*'Monthly Reading'!BN$7&gt;'Monthly Reading'!BN$10, SUM('Monthly Reading'!BN81*'Monthly Reading'!BN$7, 'Homeowners Record'!$F4*'Monthly Reading'!BN$8, 'Homeowners Record'!$G4*'Monthly Reading'!BN$9), SUM('Monthly Reading'!BN$10, 'Homeowners Record'!$F4*'Monthly Reading'!BN$8, 'Homeowners Record'!$G4*'Monthly Reading'!BN$9)))</f>
        <v/>
      </c>
      <c r="BO7" s="4" t="str">
        <f>IF('Monthly Reading'!BO$1="", "", IF('Monthly Reading'!BO81*'Monthly Reading'!BO$7&gt;'Monthly Reading'!BO$10, SUM('Monthly Reading'!BO81*'Monthly Reading'!BO$7, 'Homeowners Record'!$F4*'Monthly Reading'!BO$8, 'Homeowners Record'!$G4*'Monthly Reading'!BO$9), SUM('Monthly Reading'!BO$10, 'Homeowners Record'!$F4*'Monthly Reading'!BO$8, 'Homeowners Record'!$G4*'Monthly Reading'!BO$9)))</f>
        <v/>
      </c>
      <c r="BP7" s="4" t="str">
        <f>IF('Monthly Reading'!BP$1="", "", IF('Monthly Reading'!BP81*'Monthly Reading'!BP$7&gt;'Monthly Reading'!BP$10, SUM('Monthly Reading'!BP81*'Monthly Reading'!BP$7, 'Homeowners Record'!$F4*'Monthly Reading'!BP$8, 'Homeowners Record'!$G4*'Monthly Reading'!BP$9), SUM('Monthly Reading'!BP$10, 'Homeowners Record'!$F4*'Monthly Reading'!BP$8, 'Homeowners Record'!$G4*'Monthly Reading'!BP$9)))</f>
        <v/>
      </c>
      <c r="BQ7" s="4" t="str">
        <f>IF('Monthly Reading'!BQ$1="", "", IF('Monthly Reading'!BQ81*'Monthly Reading'!BQ$7&gt;'Monthly Reading'!BQ$10, SUM('Monthly Reading'!BQ81*'Monthly Reading'!BQ$7, 'Homeowners Record'!$F4*'Monthly Reading'!BQ$8, 'Homeowners Record'!$G4*'Monthly Reading'!BQ$9), SUM('Monthly Reading'!BQ$10, 'Homeowners Record'!$F4*'Monthly Reading'!BQ$8, 'Homeowners Record'!$G4*'Monthly Reading'!BQ$9)))</f>
        <v/>
      </c>
      <c r="BR7" s="4" t="str">
        <f>IF('Monthly Reading'!BR$1="", "", IF('Monthly Reading'!BR81*'Monthly Reading'!BR$7&gt;'Monthly Reading'!BR$10, SUM('Monthly Reading'!BR81*'Monthly Reading'!BR$7, 'Homeowners Record'!$F4*'Monthly Reading'!BR$8, 'Homeowners Record'!$G4*'Monthly Reading'!BR$9), SUM('Monthly Reading'!BR$10, 'Homeowners Record'!$F4*'Monthly Reading'!BR$8, 'Homeowners Record'!$G4*'Monthly Reading'!BR$9)))</f>
        <v/>
      </c>
      <c r="BS7" s="4" t="str">
        <f>IF('Monthly Reading'!BS$1="", "", IF('Monthly Reading'!BS81*'Monthly Reading'!BS$7&gt;'Monthly Reading'!BS$10, SUM('Monthly Reading'!BS81*'Monthly Reading'!BS$7, 'Homeowners Record'!$F4*'Monthly Reading'!BS$8, 'Homeowners Record'!$G4*'Monthly Reading'!BS$9), SUM('Monthly Reading'!BS$10, 'Homeowners Record'!$F4*'Monthly Reading'!BS$8, 'Homeowners Record'!$G4*'Monthly Reading'!BS$9)))</f>
        <v/>
      </c>
      <c r="BT7" s="4" t="str">
        <f>IF('Monthly Reading'!BT$1="", "", IF('Monthly Reading'!BT81*'Monthly Reading'!BT$7&gt;'Monthly Reading'!BT$10, SUM('Monthly Reading'!BT81*'Monthly Reading'!BT$7, 'Homeowners Record'!$F4*'Monthly Reading'!BT$8, 'Homeowners Record'!$G4*'Monthly Reading'!BT$9), SUM('Monthly Reading'!BT$10, 'Homeowners Record'!$F4*'Monthly Reading'!BT$8, 'Homeowners Record'!$G4*'Monthly Reading'!BT$9)))</f>
        <v/>
      </c>
      <c r="BU7" s="4" t="str">
        <f>IF('Monthly Reading'!BU$1="", "", IF('Monthly Reading'!BU81*'Monthly Reading'!BU$7&gt;'Monthly Reading'!BU$10, SUM('Monthly Reading'!BU81*'Monthly Reading'!BU$7, 'Homeowners Record'!$F4*'Monthly Reading'!BU$8, 'Homeowners Record'!$G4*'Monthly Reading'!BU$9), SUM('Monthly Reading'!BU$10, 'Homeowners Record'!$F4*'Monthly Reading'!BU$8, 'Homeowners Record'!$G4*'Monthly Reading'!BU$9)))</f>
        <v/>
      </c>
      <c r="BV7" s="4" t="str">
        <f>IF('Monthly Reading'!BV$1="", "", IF('Monthly Reading'!BV81*'Monthly Reading'!BV$7&gt;'Monthly Reading'!BV$10, SUM('Monthly Reading'!BV81*'Monthly Reading'!BV$7, 'Homeowners Record'!$F4*'Monthly Reading'!BV$8, 'Homeowners Record'!$G4*'Monthly Reading'!BV$9), SUM('Monthly Reading'!BV$10, 'Homeowners Record'!$F4*'Monthly Reading'!BV$8, 'Homeowners Record'!$G4*'Monthly Reading'!BV$9)))</f>
        <v/>
      </c>
      <c r="BW7" s="4" t="str">
        <f>IF('Monthly Reading'!BW$1="", "", IF('Monthly Reading'!BW81*'Monthly Reading'!BW$7&gt;'Monthly Reading'!BW$10, SUM('Monthly Reading'!BW81*'Monthly Reading'!BW$7, 'Homeowners Record'!$F4*'Monthly Reading'!BW$8, 'Homeowners Record'!$G4*'Monthly Reading'!BW$9), SUM('Monthly Reading'!BW$10, 'Homeowners Record'!$F4*'Monthly Reading'!BW$8, 'Homeowners Record'!$G4*'Monthly Reading'!BW$9)))</f>
        <v/>
      </c>
      <c r="BX7" s="4" t="str">
        <f>IF('Monthly Reading'!BX$1="", "", IF('Monthly Reading'!BX81*'Monthly Reading'!BX$7&gt;'Monthly Reading'!BX$10, SUM('Monthly Reading'!BX81*'Monthly Reading'!BX$7, 'Homeowners Record'!$F4*'Monthly Reading'!BX$8, 'Homeowners Record'!$G4*'Monthly Reading'!BX$9), SUM('Monthly Reading'!BX$10, 'Homeowners Record'!$F4*'Monthly Reading'!BX$8, 'Homeowners Record'!$G4*'Monthly Reading'!BX$9)))</f>
        <v/>
      </c>
      <c r="BY7" s="4" t="str">
        <f>IF('Monthly Reading'!BY$1="", "", IF('Monthly Reading'!BY81*'Monthly Reading'!BY$7&gt;'Monthly Reading'!BY$10, SUM('Monthly Reading'!BY81*'Monthly Reading'!BY$7, 'Homeowners Record'!$F4*'Monthly Reading'!BY$8, 'Homeowners Record'!$G4*'Monthly Reading'!BY$9), SUM('Monthly Reading'!BY$10, 'Homeowners Record'!$F4*'Monthly Reading'!BY$8, 'Homeowners Record'!$G4*'Monthly Reading'!BY$9)))</f>
        <v/>
      </c>
      <c r="BZ7" s="4" t="str">
        <f>IF('Monthly Reading'!BZ$1="", "", IF('Monthly Reading'!BZ81*'Monthly Reading'!BZ$7&gt;'Monthly Reading'!BZ$10, SUM('Monthly Reading'!BZ81*'Monthly Reading'!BZ$7, 'Homeowners Record'!$F4*'Monthly Reading'!BZ$8, 'Homeowners Record'!$G4*'Monthly Reading'!BZ$9), SUM('Monthly Reading'!BZ$10, 'Homeowners Record'!$F4*'Monthly Reading'!BZ$8, 'Homeowners Record'!$G4*'Monthly Reading'!BZ$9)))</f>
        <v/>
      </c>
      <c r="CA7" s="4" t="str">
        <f>IF('Monthly Reading'!CA$1="", "", IF('Monthly Reading'!CA81*'Monthly Reading'!CA$7&gt;'Monthly Reading'!CA$10, SUM('Monthly Reading'!CA81*'Monthly Reading'!CA$7, 'Homeowners Record'!$F4*'Monthly Reading'!CA$8, 'Homeowners Record'!$G4*'Monthly Reading'!CA$9), SUM('Monthly Reading'!CA$10, 'Homeowners Record'!$F4*'Monthly Reading'!CA$8, 'Homeowners Record'!$G4*'Monthly Reading'!CA$9)))</f>
        <v/>
      </c>
      <c r="CB7" s="4" t="str">
        <f>IF('Monthly Reading'!CB$1="", "", IF('Monthly Reading'!CB81*'Monthly Reading'!CB$7&gt;'Monthly Reading'!CB$10, SUM('Monthly Reading'!CB81*'Monthly Reading'!CB$7, 'Homeowners Record'!$F4*'Monthly Reading'!CB$8, 'Homeowners Record'!$G4*'Monthly Reading'!CB$9), SUM('Monthly Reading'!CB$10, 'Homeowners Record'!$F4*'Monthly Reading'!CB$8, 'Homeowners Record'!$G4*'Monthly Reading'!CB$9)))</f>
        <v/>
      </c>
      <c r="CC7" s="4" t="str">
        <f>IF('Monthly Reading'!CC$1="", "", IF('Monthly Reading'!CC81*'Monthly Reading'!CC$7&gt;'Monthly Reading'!CC$10, SUM('Monthly Reading'!CC81*'Monthly Reading'!CC$7, 'Homeowners Record'!$F4*'Monthly Reading'!CC$8, 'Homeowners Record'!$G4*'Monthly Reading'!CC$9), SUM('Monthly Reading'!CC$10, 'Homeowners Record'!$F4*'Monthly Reading'!CC$8, 'Homeowners Record'!$G4*'Monthly Reading'!CC$9)))</f>
        <v/>
      </c>
      <c r="CD7" s="4" t="str">
        <f>IF('Monthly Reading'!CD$1="", "", IF('Monthly Reading'!CD81*'Monthly Reading'!CD$7&gt;'Monthly Reading'!CD$10, SUM('Monthly Reading'!CD81*'Monthly Reading'!CD$7, 'Homeowners Record'!$F4*'Monthly Reading'!CD$8, 'Homeowners Record'!$G4*'Monthly Reading'!CD$9), SUM('Monthly Reading'!CD$10, 'Homeowners Record'!$F4*'Monthly Reading'!CD$8, 'Homeowners Record'!$G4*'Monthly Reading'!CD$9)))</f>
        <v/>
      </c>
      <c r="CE7" s="4" t="str">
        <f>IF('Monthly Reading'!CE$1="", "", IF('Monthly Reading'!CE81*'Monthly Reading'!CE$7&gt;'Monthly Reading'!CE$10, SUM('Monthly Reading'!CE81*'Monthly Reading'!CE$7, 'Homeowners Record'!$F4*'Monthly Reading'!CE$8, 'Homeowners Record'!$G4*'Monthly Reading'!CE$9), SUM('Monthly Reading'!CE$10, 'Homeowners Record'!$F4*'Monthly Reading'!CE$8, 'Homeowners Record'!$G4*'Monthly Reading'!CE$9)))</f>
        <v/>
      </c>
      <c r="CF7" s="4" t="str">
        <f>IF('Monthly Reading'!CF$1="", "", IF('Monthly Reading'!CF81*'Monthly Reading'!CF$7&gt;'Monthly Reading'!CF$10, SUM('Monthly Reading'!CF81*'Monthly Reading'!CF$7, 'Homeowners Record'!$F4*'Monthly Reading'!CF$8, 'Homeowners Record'!$G4*'Monthly Reading'!CF$9), SUM('Monthly Reading'!CF$10, 'Homeowners Record'!$F4*'Monthly Reading'!CF$8, 'Homeowners Record'!$G4*'Monthly Reading'!CF$9)))</f>
        <v/>
      </c>
      <c r="CG7" s="4" t="str">
        <f>IF('Monthly Reading'!CG$1="", "", IF('Monthly Reading'!CG81*'Monthly Reading'!CG$7&gt;'Monthly Reading'!CG$10, SUM('Monthly Reading'!CG81*'Monthly Reading'!CG$7, 'Homeowners Record'!$F4*'Monthly Reading'!CG$8, 'Homeowners Record'!$G4*'Monthly Reading'!CG$9), SUM('Monthly Reading'!CG$10, 'Homeowners Record'!$F4*'Monthly Reading'!CG$8, 'Homeowners Record'!$G4*'Monthly Reading'!CG$9)))</f>
        <v/>
      </c>
      <c r="CH7" s="4" t="str">
        <f>IF('Monthly Reading'!CH$1="", "", IF('Monthly Reading'!CH81*'Monthly Reading'!CH$7&gt;'Monthly Reading'!CH$10, SUM('Monthly Reading'!CH81*'Monthly Reading'!CH$7, 'Homeowners Record'!$F4*'Monthly Reading'!CH$8, 'Homeowners Record'!$G4*'Monthly Reading'!CH$9), SUM('Monthly Reading'!CH$10, 'Homeowners Record'!$F4*'Monthly Reading'!CH$8, 'Homeowners Record'!$G4*'Monthly Reading'!CH$9)))</f>
        <v/>
      </c>
      <c r="CI7" s="4" t="str">
        <f>IF('Monthly Reading'!CI$1="", "", IF('Monthly Reading'!CI81*'Monthly Reading'!CI$7&gt;'Monthly Reading'!CI$10, SUM('Monthly Reading'!CI81*'Monthly Reading'!CI$7, 'Homeowners Record'!$F4*'Monthly Reading'!CI$8, 'Homeowners Record'!$G4*'Monthly Reading'!CI$9), SUM('Monthly Reading'!CI$10, 'Homeowners Record'!$F4*'Monthly Reading'!CI$8, 'Homeowners Record'!$G4*'Monthly Reading'!CI$9)))</f>
        <v/>
      </c>
      <c r="CJ7" s="4" t="str">
        <f>IF('Monthly Reading'!CJ$1="", "", IF('Monthly Reading'!CJ81*'Monthly Reading'!CJ$7&gt;'Monthly Reading'!CJ$10, SUM('Monthly Reading'!CJ81*'Monthly Reading'!CJ$7, 'Homeowners Record'!$F4*'Monthly Reading'!CJ$8, 'Homeowners Record'!$G4*'Monthly Reading'!CJ$9), SUM('Monthly Reading'!CJ$10, 'Homeowners Record'!$F4*'Monthly Reading'!CJ$8, 'Homeowners Record'!$G4*'Monthly Reading'!CJ$9)))</f>
        <v/>
      </c>
      <c r="CK7" s="4" t="str">
        <f>IF('Monthly Reading'!CK$1="", "", IF('Monthly Reading'!CK81*'Monthly Reading'!CK$7&gt;'Monthly Reading'!CK$10, SUM('Monthly Reading'!CK81*'Monthly Reading'!CK$7, 'Homeowners Record'!$F4*'Monthly Reading'!CK$8, 'Homeowners Record'!$G4*'Monthly Reading'!CK$9), SUM('Monthly Reading'!CK$10, 'Homeowners Record'!$F4*'Monthly Reading'!CK$8, 'Homeowners Record'!$G4*'Monthly Reading'!CK$9)))</f>
        <v/>
      </c>
      <c r="CL7" s="4" t="str">
        <f>IF('Monthly Reading'!CL$1="", "", IF('Monthly Reading'!CL81*'Monthly Reading'!CL$7&gt;'Monthly Reading'!CL$10, SUM('Monthly Reading'!CL81*'Monthly Reading'!CL$7, 'Homeowners Record'!$F4*'Monthly Reading'!CL$8, 'Homeowners Record'!$G4*'Monthly Reading'!CL$9), SUM('Monthly Reading'!CL$10, 'Homeowners Record'!$F4*'Monthly Reading'!CL$8, 'Homeowners Record'!$G4*'Monthly Reading'!CL$9)))</f>
        <v/>
      </c>
      <c r="CM7" s="4" t="str">
        <f>IF('Monthly Reading'!CM$1="", "", IF('Monthly Reading'!CM81*'Monthly Reading'!CM$7&gt;'Monthly Reading'!CM$10, SUM('Monthly Reading'!CM81*'Monthly Reading'!CM$7, 'Homeowners Record'!$F4*'Monthly Reading'!CM$8, 'Homeowners Record'!$G4*'Monthly Reading'!CM$9), SUM('Monthly Reading'!CM$10, 'Homeowners Record'!$F4*'Monthly Reading'!CM$8, 'Homeowners Record'!$G4*'Monthly Reading'!CM$9)))</f>
        <v/>
      </c>
      <c r="CN7" s="4" t="str">
        <f>IF('Monthly Reading'!CN$1="", "", IF('Monthly Reading'!CN81*'Monthly Reading'!CN$7&gt;'Monthly Reading'!CN$10, SUM('Monthly Reading'!CN81*'Monthly Reading'!CN$7, 'Homeowners Record'!$F4*'Monthly Reading'!CN$8, 'Homeowners Record'!$G4*'Monthly Reading'!CN$9), SUM('Monthly Reading'!CN$10, 'Homeowners Record'!$F4*'Monthly Reading'!CN$8, 'Homeowners Record'!$G4*'Monthly Reading'!CN$9)))</f>
        <v/>
      </c>
      <c r="CO7" s="4" t="str">
        <f>IF('Monthly Reading'!CO$1="", "", IF('Monthly Reading'!CO81*'Monthly Reading'!CO$7&gt;'Monthly Reading'!CO$10, SUM('Monthly Reading'!CO81*'Monthly Reading'!CO$7, 'Homeowners Record'!$F4*'Monthly Reading'!CO$8, 'Homeowners Record'!$G4*'Monthly Reading'!CO$9), SUM('Monthly Reading'!CO$10, 'Homeowners Record'!$F4*'Monthly Reading'!CO$8, 'Homeowners Record'!$G4*'Monthly Reading'!CO$9)))</f>
        <v/>
      </c>
      <c r="CP7" s="4" t="str">
        <f>IF('Monthly Reading'!CP$1="", "", IF('Monthly Reading'!CP81*'Monthly Reading'!CP$7&gt;'Monthly Reading'!CP$10, SUM('Monthly Reading'!CP81*'Monthly Reading'!CP$7, 'Homeowners Record'!$F4*'Monthly Reading'!CP$8, 'Homeowners Record'!$G4*'Monthly Reading'!CP$9), SUM('Monthly Reading'!CP$10, 'Homeowners Record'!$F4*'Monthly Reading'!CP$8, 'Homeowners Record'!$G4*'Monthly Reading'!CP$9)))</f>
        <v/>
      </c>
      <c r="CQ7" s="4" t="str">
        <f>IF('Monthly Reading'!CQ$1="", "", IF('Monthly Reading'!CQ81*'Monthly Reading'!CQ$7&gt;'Monthly Reading'!CQ$10, SUM('Monthly Reading'!CQ81*'Monthly Reading'!CQ$7, 'Homeowners Record'!$F4*'Monthly Reading'!CQ$8, 'Homeowners Record'!$G4*'Monthly Reading'!CQ$9), SUM('Monthly Reading'!CQ$10, 'Homeowners Record'!$F4*'Monthly Reading'!CQ$8, 'Homeowners Record'!$G4*'Monthly Reading'!CQ$9)))</f>
        <v/>
      </c>
      <c r="CR7" s="4" t="str">
        <f>IF('Monthly Reading'!CR$1="", "", IF('Monthly Reading'!CR81*'Monthly Reading'!CR$7&gt;'Monthly Reading'!CR$10, SUM('Monthly Reading'!CR81*'Monthly Reading'!CR$7, 'Homeowners Record'!$F4*'Monthly Reading'!CR$8, 'Homeowners Record'!$G4*'Monthly Reading'!CR$9), SUM('Monthly Reading'!CR$10, 'Homeowners Record'!$F4*'Monthly Reading'!CR$8, 'Homeowners Record'!$G4*'Monthly Reading'!CR$9)))</f>
        <v/>
      </c>
      <c r="CS7" s="4" t="str">
        <f>IF('Monthly Reading'!CS$1="", "", IF('Monthly Reading'!CS81*'Monthly Reading'!CS$7&gt;'Monthly Reading'!CS$10, SUM('Monthly Reading'!CS81*'Monthly Reading'!CS$7, 'Homeowners Record'!$F4*'Monthly Reading'!CS$8, 'Homeowners Record'!$G4*'Monthly Reading'!CS$9), SUM('Monthly Reading'!CS$10, 'Homeowners Record'!$F4*'Monthly Reading'!CS$8, 'Homeowners Record'!$G4*'Monthly Reading'!CS$9)))</f>
        <v/>
      </c>
      <c r="CT7" s="4" t="str">
        <f>IF('Monthly Reading'!CT$1="", "", IF('Monthly Reading'!CT81*'Monthly Reading'!CT$7&gt;'Monthly Reading'!CT$10, SUM('Monthly Reading'!CT81*'Monthly Reading'!CT$7, 'Homeowners Record'!$F4*'Monthly Reading'!CT$8, 'Homeowners Record'!$G4*'Monthly Reading'!CT$9), SUM('Monthly Reading'!CT$10, 'Homeowners Record'!$F4*'Monthly Reading'!CT$8, 'Homeowners Record'!$G4*'Monthly Reading'!CT$9)))</f>
        <v/>
      </c>
      <c r="CU7" s="4" t="str">
        <f>IF('Monthly Reading'!CU$1="", "", IF('Monthly Reading'!CU81*'Monthly Reading'!CU$7&gt;'Monthly Reading'!CU$10, SUM('Monthly Reading'!CU81*'Monthly Reading'!CU$7, 'Homeowners Record'!$F4*'Monthly Reading'!CU$8, 'Homeowners Record'!$G4*'Monthly Reading'!CU$9), SUM('Monthly Reading'!CU$10, 'Homeowners Record'!$F4*'Monthly Reading'!CU$8, 'Homeowners Record'!$G4*'Monthly Reading'!CU$9)))</f>
        <v/>
      </c>
      <c r="CV7" s="4" t="str">
        <f>IF('Monthly Reading'!CV$1="", "", IF('Monthly Reading'!CV81*'Monthly Reading'!CV$7&gt;'Monthly Reading'!CV$10, SUM('Monthly Reading'!CV81*'Monthly Reading'!CV$7, 'Homeowners Record'!$F4*'Monthly Reading'!CV$8, 'Homeowners Record'!$G4*'Monthly Reading'!CV$9), SUM('Monthly Reading'!CV$10, 'Homeowners Record'!$F4*'Monthly Reading'!CV$8, 'Homeowners Record'!$G4*'Monthly Reading'!CV$9)))</f>
        <v/>
      </c>
      <c r="CW7" s="4" t="str">
        <f>IF('Monthly Reading'!CW$1="", "", IF('Monthly Reading'!CW81*'Monthly Reading'!CW$7&gt;'Monthly Reading'!CW$10, SUM('Monthly Reading'!CW81*'Monthly Reading'!CW$7, 'Homeowners Record'!$F4*'Monthly Reading'!CW$8, 'Homeowners Record'!$G4*'Monthly Reading'!CW$9), SUM('Monthly Reading'!CW$10, 'Homeowners Record'!$F4*'Monthly Reading'!CW$8, 'Homeowners Record'!$G4*'Monthly Reading'!CW$9)))</f>
        <v/>
      </c>
      <c r="CX7" s="4" t="str">
        <f>IF('Monthly Reading'!CX$1="", "", IF('Monthly Reading'!CX81*'Monthly Reading'!CX$7&gt;'Monthly Reading'!CX$10, SUM('Monthly Reading'!CX81*'Monthly Reading'!CX$7, 'Homeowners Record'!$F4*'Monthly Reading'!CX$8, 'Homeowners Record'!$G4*'Monthly Reading'!CX$9), SUM('Monthly Reading'!CX$10, 'Homeowners Record'!$F4*'Monthly Reading'!CX$8, 'Homeowners Record'!$G4*'Monthly Reading'!CX$9)))</f>
        <v/>
      </c>
      <c r="CY7" s="4" t="str">
        <f>IF('Monthly Reading'!CY$1="", "", IF('Monthly Reading'!CY81*'Monthly Reading'!CY$7&gt;'Monthly Reading'!CY$10, SUM('Monthly Reading'!CY81*'Monthly Reading'!CY$7, 'Homeowners Record'!$F4*'Monthly Reading'!CY$8, 'Homeowners Record'!$G4*'Monthly Reading'!CY$9), SUM('Monthly Reading'!CY$10, 'Homeowners Record'!$F4*'Monthly Reading'!CY$8, 'Homeowners Record'!$G4*'Monthly Reading'!CY$9)))</f>
        <v/>
      </c>
      <c r="CZ7" s="4" t="str">
        <f>IF('Monthly Reading'!CZ$1="", "", IF('Monthly Reading'!CZ81*'Monthly Reading'!CZ$7&gt;'Monthly Reading'!CZ$10, SUM('Monthly Reading'!CZ81*'Monthly Reading'!CZ$7, 'Homeowners Record'!$F4*'Monthly Reading'!CZ$8, 'Homeowners Record'!$G4*'Monthly Reading'!CZ$9), SUM('Monthly Reading'!CZ$10, 'Homeowners Record'!$F4*'Monthly Reading'!CZ$8, 'Homeowners Record'!$G4*'Monthly Reading'!CZ$9)))</f>
        <v/>
      </c>
      <c r="DA7" s="4" t="str">
        <f>IF('Monthly Reading'!DA$1="", "", IF('Monthly Reading'!DA81*'Monthly Reading'!DA$7&gt;'Monthly Reading'!DA$10, SUM('Monthly Reading'!DA81*'Monthly Reading'!DA$7, 'Homeowners Record'!$F4*'Monthly Reading'!DA$8, 'Homeowners Record'!$G4*'Monthly Reading'!DA$9), SUM('Monthly Reading'!DA$10, 'Homeowners Record'!$F4*'Monthly Reading'!DA$8, 'Homeowners Record'!$G4*'Monthly Reading'!DA$9)))</f>
        <v/>
      </c>
      <c r="DB7" s="4" t="str">
        <f>IF('Monthly Reading'!DB$1="", "", IF('Monthly Reading'!DB81*'Monthly Reading'!DB$7&gt;'Monthly Reading'!DB$10, SUM('Monthly Reading'!DB81*'Monthly Reading'!DB$7, 'Homeowners Record'!$F4*'Monthly Reading'!DB$8, 'Homeowners Record'!$G4*'Monthly Reading'!DB$9), SUM('Monthly Reading'!DB$10, 'Homeowners Record'!$F4*'Monthly Reading'!DB$8, 'Homeowners Record'!$G4*'Monthly Reading'!DB$9)))</f>
        <v/>
      </c>
      <c r="DC7" s="4" t="str">
        <f>IF('Monthly Reading'!DC$1="", "", IF('Monthly Reading'!DC81*'Monthly Reading'!DC$7&gt;'Monthly Reading'!DC$10, SUM('Monthly Reading'!DC81*'Monthly Reading'!DC$7, 'Homeowners Record'!$F4*'Monthly Reading'!DC$8, 'Homeowners Record'!$G4*'Monthly Reading'!DC$9), SUM('Monthly Reading'!DC$10, 'Homeowners Record'!$F4*'Monthly Reading'!DC$8, 'Homeowners Record'!$G4*'Monthly Reading'!DC$9)))</f>
        <v/>
      </c>
      <c r="DD7" s="4" t="str">
        <f>IF('Monthly Reading'!DD$1="", "", IF('Monthly Reading'!DD81*'Monthly Reading'!DD$7&gt;'Monthly Reading'!DD$10, SUM('Monthly Reading'!DD81*'Monthly Reading'!DD$7, 'Homeowners Record'!$F4*'Monthly Reading'!DD$8, 'Homeowners Record'!$G4*'Monthly Reading'!DD$9), SUM('Monthly Reading'!DD$10, 'Homeowners Record'!$F4*'Monthly Reading'!DD$8, 'Homeowners Record'!$G4*'Monthly Reading'!DD$9)))</f>
        <v/>
      </c>
      <c r="DE7" s="4" t="str">
        <f>IF('Monthly Reading'!DE$1="", "", IF('Monthly Reading'!DE81*'Monthly Reading'!DE$7&gt;'Monthly Reading'!DE$10, SUM('Monthly Reading'!DE81*'Monthly Reading'!DE$7, 'Homeowners Record'!$F4*'Monthly Reading'!DE$8, 'Homeowners Record'!$G4*'Monthly Reading'!DE$9), SUM('Monthly Reading'!DE$10, 'Homeowners Record'!$F4*'Monthly Reading'!DE$8, 'Homeowners Record'!$G4*'Monthly Reading'!DE$9)))</f>
        <v/>
      </c>
      <c r="DF7" s="4" t="str">
        <f>IF('Monthly Reading'!DF$1="", "", IF('Monthly Reading'!DF81*'Monthly Reading'!DF$7&gt;'Monthly Reading'!DF$10, SUM('Monthly Reading'!DF81*'Monthly Reading'!DF$7, 'Homeowners Record'!$F4*'Monthly Reading'!DF$8, 'Homeowners Record'!$G4*'Monthly Reading'!DF$9), SUM('Monthly Reading'!DF$10, 'Homeowners Record'!$F4*'Monthly Reading'!DF$8, 'Homeowners Record'!$G4*'Monthly Reading'!DF$9)))</f>
        <v/>
      </c>
      <c r="DG7" s="4" t="str">
        <f>IF('Monthly Reading'!DG$1="", "", IF('Monthly Reading'!DG81*'Monthly Reading'!DG$7&gt;'Monthly Reading'!DG$10, SUM('Monthly Reading'!DG81*'Monthly Reading'!DG$7, 'Homeowners Record'!$F4*'Monthly Reading'!DG$8, 'Homeowners Record'!$G4*'Monthly Reading'!DG$9), SUM('Monthly Reading'!DG$10, 'Homeowners Record'!$F4*'Monthly Reading'!DG$8, 'Homeowners Record'!$G4*'Monthly Reading'!DG$9)))</f>
        <v/>
      </c>
      <c r="DH7" s="4" t="str">
        <f>IF('Monthly Reading'!DH$1="", "", IF('Monthly Reading'!DH81*'Monthly Reading'!DH$7&gt;'Monthly Reading'!DH$10, SUM('Monthly Reading'!DH81*'Monthly Reading'!DH$7, 'Homeowners Record'!$F4*'Monthly Reading'!DH$8, 'Homeowners Record'!$G4*'Monthly Reading'!DH$9), SUM('Monthly Reading'!DH$10, 'Homeowners Record'!$F4*'Monthly Reading'!DH$8, 'Homeowners Record'!$G4*'Monthly Reading'!DH$9)))</f>
        <v/>
      </c>
      <c r="DI7" s="4" t="str">
        <f>IF('Monthly Reading'!DI$1="", "", IF('Monthly Reading'!DI81*'Monthly Reading'!DI$7&gt;'Monthly Reading'!DI$10, SUM('Monthly Reading'!DI81*'Monthly Reading'!DI$7, 'Homeowners Record'!$F4*'Monthly Reading'!DI$8, 'Homeowners Record'!$G4*'Monthly Reading'!DI$9), SUM('Monthly Reading'!DI$10, 'Homeowners Record'!$F4*'Monthly Reading'!DI$8, 'Homeowners Record'!$G4*'Monthly Reading'!DI$9)))</f>
        <v/>
      </c>
      <c r="DJ7" s="4" t="str">
        <f>IF('Monthly Reading'!DJ$1="", "", IF('Monthly Reading'!DJ81*'Monthly Reading'!DJ$7&gt;'Monthly Reading'!DJ$10, SUM('Monthly Reading'!DJ81*'Monthly Reading'!DJ$7, 'Homeowners Record'!$F4*'Monthly Reading'!DJ$8, 'Homeowners Record'!$G4*'Monthly Reading'!DJ$9), SUM('Monthly Reading'!DJ$10, 'Homeowners Record'!$F4*'Monthly Reading'!DJ$8, 'Homeowners Record'!$G4*'Monthly Reading'!DJ$9)))</f>
        <v/>
      </c>
      <c r="DK7" s="4" t="str">
        <f>IF('Monthly Reading'!DK$1="", "", IF('Monthly Reading'!DK81*'Monthly Reading'!DK$7&gt;'Monthly Reading'!DK$10, SUM('Monthly Reading'!DK81*'Monthly Reading'!DK$7, 'Homeowners Record'!$F4*'Monthly Reading'!DK$8, 'Homeowners Record'!$G4*'Monthly Reading'!DK$9), SUM('Monthly Reading'!DK$10, 'Homeowners Record'!$F4*'Monthly Reading'!DK$8, 'Homeowners Record'!$G4*'Monthly Reading'!DK$9)))</f>
        <v/>
      </c>
      <c r="DL7" s="4" t="str">
        <f>IF('Monthly Reading'!DL$1="", "", IF('Monthly Reading'!DL81*'Monthly Reading'!DL$7&gt;'Monthly Reading'!DL$10, SUM('Monthly Reading'!DL81*'Monthly Reading'!DL$7, 'Homeowners Record'!$F4*'Monthly Reading'!DL$8, 'Homeowners Record'!$G4*'Monthly Reading'!DL$9), SUM('Monthly Reading'!DL$10, 'Homeowners Record'!$F4*'Monthly Reading'!DL$8, 'Homeowners Record'!$G4*'Monthly Reading'!DL$9)))</f>
        <v/>
      </c>
      <c r="DM7" s="4" t="str">
        <f>IF('Monthly Reading'!DM$1="", "", IF('Monthly Reading'!DM81*'Monthly Reading'!DM$7&gt;'Monthly Reading'!DM$10, SUM('Monthly Reading'!DM81*'Monthly Reading'!DM$7, 'Homeowners Record'!$F4*'Monthly Reading'!DM$8, 'Homeowners Record'!$G4*'Monthly Reading'!DM$9), SUM('Monthly Reading'!DM$10, 'Homeowners Record'!$F4*'Monthly Reading'!DM$8, 'Homeowners Record'!$G4*'Monthly Reading'!DM$9)))</f>
        <v/>
      </c>
      <c r="DN7" s="4" t="str">
        <f>IF('Monthly Reading'!DN$1="", "", IF('Monthly Reading'!DN81*'Monthly Reading'!DN$7&gt;'Monthly Reading'!DN$10, SUM('Monthly Reading'!DN81*'Monthly Reading'!DN$7, 'Homeowners Record'!$F4*'Monthly Reading'!DN$8, 'Homeowners Record'!$G4*'Monthly Reading'!DN$9), SUM('Monthly Reading'!DN$10, 'Homeowners Record'!$F4*'Monthly Reading'!DN$8, 'Homeowners Record'!$G4*'Monthly Reading'!DN$9)))</f>
        <v/>
      </c>
      <c r="DO7" s="4" t="str">
        <f>IF('Monthly Reading'!DO$1="", "", IF('Monthly Reading'!DO81*'Monthly Reading'!DO$7&gt;'Monthly Reading'!DO$10, SUM('Monthly Reading'!DO81*'Monthly Reading'!DO$7, 'Homeowners Record'!$F4*'Monthly Reading'!DO$8, 'Homeowners Record'!$G4*'Monthly Reading'!DO$9), SUM('Monthly Reading'!DO$10, 'Homeowners Record'!$F4*'Monthly Reading'!DO$8, 'Homeowners Record'!$G4*'Monthly Reading'!DO$9)))</f>
        <v/>
      </c>
      <c r="DP7" s="4" t="str">
        <f>IF('Monthly Reading'!DP$1="", "", IF('Monthly Reading'!DP81*'Monthly Reading'!DP$7&gt;'Monthly Reading'!DP$10, SUM('Monthly Reading'!DP81*'Monthly Reading'!DP$7, 'Homeowners Record'!$F4*'Monthly Reading'!DP$8, 'Homeowners Record'!$G4*'Monthly Reading'!DP$9), SUM('Monthly Reading'!DP$10, 'Homeowners Record'!$F4*'Monthly Reading'!DP$8, 'Homeowners Record'!$G4*'Monthly Reading'!DP$9)))</f>
        <v/>
      </c>
      <c r="DQ7" s="4" t="str">
        <f>IF('Monthly Reading'!DQ$1="", "", IF('Monthly Reading'!DQ81*'Monthly Reading'!DQ$7&gt;'Monthly Reading'!DQ$10, SUM('Monthly Reading'!DQ81*'Monthly Reading'!DQ$7, 'Homeowners Record'!$F4*'Monthly Reading'!DQ$8, 'Homeowners Record'!$G4*'Monthly Reading'!DQ$9), SUM('Monthly Reading'!DQ$10, 'Homeowners Record'!$F4*'Monthly Reading'!DQ$8, 'Homeowners Record'!$G4*'Monthly Reading'!DQ$9)))</f>
        <v/>
      </c>
      <c r="DR7" s="4" t="str">
        <f>IF('Monthly Reading'!DR$1="", "", IF('Monthly Reading'!DR81*'Monthly Reading'!DR$7&gt;'Monthly Reading'!DR$10, SUM('Monthly Reading'!DR81*'Monthly Reading'!DR$7, 'Homeowners Record'!$F4*'Monthly Reading'!DR$8, 'Homeowners Record'!$G4*'Monthly Reading'!DR$9), SUM('Monthly Reading'!DR$10, 'Homeowners Record'!$F4*'Monthly Reading'!DR$8, 'Homeowners Record'!$G4*'Monthly Reading'!DR$9)))</f>
        <v/>
      </c>
      <c r="DS7" s="4" t="str">
        <f>IF('Monthly Reading'!DS$1="", "", IF('Monthly Reading'!DS81*'Monthly Reading'!DS$7&gt;'Monthly Reading'!DS$10, SUM('Monthly Reading'!DS81*'Monthly Reading'!DS$7, 'Homeowners Record'!$F4*'Monthly Reading'!DS$8, 'Homeowners Record'!$G4*'Monthly Reading'!DS$9), SUM('Monthly Reading'!DS$10, 'Homeowners Record'!$F4*'Monthly Reading'!DS$8, 'Homeowners Record'!$G4*'Monthly Reading'!DS$9)))</f>
        <v/>
      </c>
      <c r="DT7" s="4" t="str">
        <f>IF('Monthly Reading'!DT$1="", "", IF('Monthly Reading'!DT81*'Monthly Reading'!DT$7&gt;'Monthly Reading'!DT$10, SUM('Monthly Reading'!DT81*'Monthly Reading'!DT$7, 'Homeowners Record'!$F4*'Monthly Reading'!DT$8, 'Homeowners Record'!$G4*'Monthly Reading'!DT$9), SUM('Monthly Reading'!DT$10, 'Homeowners Record'!$F4*'Monthly Reading'!DT$8, 'Homeowners Record'!$G4*'Monthly Reading'!DT$9)))</f>
        <v/>
      </c>
      <c r="DU7" s="4" t="str">
        <f>IF('Monthly Reading'!DU$1="", "", IF('Monthly Reading'!DU81*'Monthly Reading'!DU$7&gt;'Monthly Reading'!DU$10, SUM('Monthly Reading'!DU81*'Monthly Reading'!DU$7, 'Homeowners Record'!$F4*'Monthly Reading'!DU$8, 'Homeowners Record'!$G4*'Monthly Reading'!DU$9), SUM('Monthly Reading'!DU$10, 'Homeowners Record'!$F4*'Monthly Reading'!DU$8, 'Homeowners Record'!$G4*'Monthly Reading'!DU$9)))</f>
        <v/>
      </c>
      <c r="DV7" s="4" t="str">
        <f>IF('Monthly Reading'!DV$1="", "", IF('Monthly Reading'!DV81*'Monthly Reading'!DV$7&gt;'Monthly Reading'!DV$10, SUM('Monthly Reading'!DV81*'Monthly Reading'!DV$7, 'Homeowners Record'!$F4*'Monthly Reading'!DV$8, 'Homeowners Record'!$G4*'Monthly Reading'!DV$9), SUM('Monthly Reading'!DV$10, 'Homeowners Record'!$F4*'Monthly Reading'!DV$8, 'Homeowners Record'!$G4*'Monthly Reading'!DV$9)))</f>
        <v/>
      </c>
      <c r="DW7" s="4" t="str">
        <f>IF('Monthly Reading'!DW$1="", "", IF('Monthly Reading'!DW81*'Monthly Reading'!DW$7&gt;'Monthly Reading'!DW$10, SUM('Monthly Reading'!DW81*'Monthly Reading'!DW$7, 'Homeowners Record'!$F4*'Monthly Reading'!DW$8, 'Homeowners Record'!$G4*'Monthly Reading'!DW$9), SUM('Monthly Reading'!DW$10, 'Homeowners Record'!$F4*'Monthly Reading'!DW$8, 'Homeowners Record'!$G4*'Monthly Reading'!DW$9)))</f>
        <v/>
      </c>
      <c r="DX7" s="4" t="str">
        <f>IF('Monthly Reading'!DX$1="", "", IF('Monthly Reading'!DX81*'Monthly Reading'!DX$7&gt;'Monthly Reading'!DX$10, SUM('Monthly Reading'!DX81*'Monthly Reading'!DX$7, 'Homeowners Record'!$F4*'Monthly Reading'!DX$8, 'Homeowners Record'!$G4*'Monthly Reading'!DX$9), SUM('Monthly Reading'!DX$10, 'Homeowners Record'!$F4*'Monthly Reading'!DX$8, 'Homeowners Record'!$G4*'Monthly Reading'!DX$9)))</f>
        <v/>
      </c>
      <c r="DY7" s="4" t="str">
        <f>IF('Monthly Reading'!DY$1="", "", IF('Monthly Reading'!DY81*'Monthly Reading'!DY$7&gt;'Monthly Reading'!DY$10, SUM('Monthly Reading'!DY81*'Monthly Reading'!DY$7, 'Homeowners Record'!$F4*'Monthly Reading'!DY$8, 'Homeowners Record'!$G4*'Monthly Reading'!DY$9), SUM('Monthly Reading'!DY$10, 'Homeowners Record'!$F4*'Monthly Reading'!DY$8, 'Homeowners Record'!$G4*'Monthly Reading'!DY$9)))</f>
        <v/>
      </c>
      <c r="DZ7" s="4" t="str">
        <f>IF('Monthly Reading'!DZ$1="", "", IF('Monthly Reading'!DZ81*'Monthly Reading'!DZ$7&gt;'Monthly Reading'!DZ$10, SUM('Monthly Reading'!DZ81*'Monthly Reading'!DZ$7, 'Homeowners Record'!$F4*'Monthly Reading'!DZ$8, 'Homeowners Record'!$G4*'Monthly Reading'!DZ$9), SUM('Monthly Reading'!DZ$10, 'Homeowners Record'!$F4*'Monthly Reading'!DZ$8, 'Homeowners Record'!$G4*'Monthly Reading'!DZ$9)))</f>
        <v/>
      </c>
    </row>
    <row r="8" spans="1:130" x14ac:dyDescent="0.25">
      <c r="A8" s="3">
        <f>'Homeowners Record'!$A5</f>
        <v>4</v>
      </c>
      <c r="B8" s="3" t="str">
        <f>'Homeowners Record'!$B5</f>
        <v>BETTY ARCEO</v>
      </c>
      <c r="C8" s="4">
        <v>534</v>
      </c>
      <c r="D8" s="4">
        <f>IF('Monthly Reading'!D$1="", "", IF('Monthly Reading'!D82*'Monthly Reading'!D$7&gt;'Monthly Reading'!D$10, SUM('Monthly Reading'!D82*'Monthly Reading'!D$7, 'Homeowners Record'!$F5*'Monthly Reading'!D$8, 'Homeowners Record'!$G5*'Monthly Reading'!D$9), SUM('Monthly Reading'!D$10, 'Homeowners Record'!$F5*'Monthly Reading'!D$8, 'Homeowners Record'!$G5*'Monthly Reading'!D$9)))</f>
        <v>1475.2300493827161</v>
      </c>
      <c r="E8" s="4">
        <f>IF('Monthly Reading'!E$1="", "", IF('Monthly Reading'!E82*'Monthly Reading'!E$7&gt;'Monthly Reading'!E$10, SUM('Monthly Reading'!E82*'Monthly Reading'!E$7, 'Homeowners Record'!$F5*'Monthly Reading'!E$8, 'Homeowners Record'!$G5*'Monthly Reading'!E$9), SUM('Monthly Reading'!E$10, 'Homeowners Record'!$F5*'Monthly Reading'!E$8, 'Homeowners Record'!$G5*'Monthly Reading'!E$9)))</f>
        <v>725.60585480093675</v>
      </c>
      <c r="F8" s="4">
        <f>IF('Monthly Reading'!F$1="", "", IF('Monthly Reading'!F82*'Monthly Reading'!F$7&gt;'Monthly Reading'!F$10, SUM('Monthly Reading'!F82*'Monthly Reading'!F$7, 'Homeowners Record'!$F5*'Monthly Reading'!F$8, 'Homeowners Record'!$G5*'Monthly Reading'!F$9), SUM('Monthly Reading'!F$10, 'Homeowners Record'!$F5*'Monthly Reading'!F$8, 'Homeowners Record'!$G5*'Monthly Reading'!F$9)))</f>
        <v>741.52038746438757</v>
      </c>
      <c r="G8" s="4">
        <f>IF('Monthly Reading'!G$1="", "", IF('Monthly Reading'!G82*'Monthly Reading'!G$7&gt;'Monthly Reading'!G$10, SUM('Monthly Reading'!G82*'Monthly Reading'!G$7, 'Homeowners Record'!$F5*'Monthly Reading'!G$8, 'Homeowners Record'!$G5*'Monthly Reading'!G$9), SUM('Monthly Reading'!G$10, 'Homeowners Record'!$F5*'Monthly Reading'!G$8, 'Homeowners Record'!$G5*'Monthly Reading'!G$9)))</f>
        <v>828.3554686716792</v>
      </c>
      <c r="H8" s="4" t="str">
        <f>IF('Monthly Reading'!H$1="", "", IF('Monthly Reading'!H82*'Monthly Reading'!H$7&gt;'Monthly Reading'!H$10, SUM('Monthly Reading'!H82*'Monthly Reading'!H$7, 'Homeowners Record'!$F5*'Monthly Reading'!H$8, 'Homeowners Record'!$G5*'Monthly Reading'!H$9), SUM('Monthly Reading'!H$10, 'Homeowners Record'!$F5*'Monthly Reading'!H$8, 'Homeowners Record'!$G5*'Monthly Reading'!H$9)))</f>
        <v/>
      </c>
      <c r="I8" s="4" t="str">
        <f>IF('Monthly Reading'!I$1="", "", IF('Monthly Reading'!I82*'Monthly Reading'!I$7&gt;'Monthly Reading'!I$10, SUM('Monthly Reading'!I82*'Monthly Reading'!I$7, 'Homeowners Record'!$F5*'Monthly Reading'!I$8, 'Homeowners Record'!$G5*'Monthly Reading'!I$9), SUM('Monthly Reading'!I$10, 'Homeowners Record'!$F5*'Monthly Reading'!I$8, 'Homeowners Record'!$G5*'Monthly Reading'!I$9)))</f>
        <v/>
      </c>
      <c r="J8" s="4" t="str">
        <f>IF('Monthly Reading'!J$1="", "", IF('Monthly Reading'!J82*'Monthly Reading'!J$7&gt;'Monthly Reading'!J$10, SUM('Monthly Reading'!J82*'Monthly Reading'!J$7, 'Homeowners Record'!$F5*'Monthly Reading'!J$8, 'Homeowners Record'!$G5*'Monthly Reading'!J$9), SUM('Monthly Reading'!J$10, 'Homeowners Record'!$F5*'Monthly Reading'!J$8, 'Homeowners Record'!$G5*'Monthly Reading'!J$9)))</f>
        <v/>
      </c>
      <c r="K8" s="4" t="str">
        <f>IF('Monthly Reading'!K$1="", "", IF('Monthly Reading'!K82*'Monthly Reading'!K$7&gt;'Monthly Reading'!K$10, SUM('Monthly Reading'!K82*'Monthly Reading'!K$7, 'Homeowners Record'!$F5*'Monthly Reading'!K$8, 'Homeowners Record'!$G5*'Monthly Reading'!K$9), SUM('Monthly Reading'!K$10, 'Homeowners Record'!$F5*'Monthly Reading'!K$8, 'Homeowners Record'!$G5*'Monthly Reading'!K$9)))</f>
        <v/>
      </c>
      <c r="L8" s="4" t="str">
        <f>IF('Monthly Reading'!L$1="", "", IF('Monthly Reading'!L82*'Monthly Reading'!L$7&gt;'Monthly Reading'!L$10, SUM('Monthly Reading'!L82*'Monthly Reading'!L$7, 'Homeowners Record'!$F5*'Monthly Reading'!L$8, 'Homeowners Record'!$G5*'Monthly Reading'!L$9), SUM('Monthly Reading'!L$10, 'Homeowners Record'!$F5*'Monthly Reading'!L$8, 'Homeowners Record'!$G5*'Monthly Reading'!L$9)))</f>
        <v/>
      </c>
      <c r="M8" s="4" t="str">
        <f>IF('Monthly Reading'!M$1="", "", IF('Monthly Reading'!M82*'Monthly Reading'!M$7&gt;'Monthly Reading'!M$10, SUM('Monthly Reading'!M82*'Monthly Reading'!M$7, 'Homeowners Record'!$F5*'Monthly Reading'!M$8, 'Homeowners Record'!$G5*'Monthly Reading'!M$9), SUM('Monthly Reading'!M$10, 'Homeowners Record'!$F5*'Monthly Reading'!M$8, 'Homeowners Record'!$G5*'Monthly Reading'!M$9)))</f>
        <v/>
      </c>
      <c r="N8" s="4" t="str">
        <f>IF('Monthly Reading'!N$1="", "", IF('Monthly Reading'!N82*'Monthly Reading'!N$7&gt;'Monthly Reading'!N$10, SUM('Monthly Reading'!N82*'Monthly Reading'!N$7, 'Homeowners Record'!$F5*'Monthly Reading'!N$8, 'Homeowners Record'!$G5*'Monthly Reading'!N$9), SUM('Monthly Reading'!N$10, 'Homeowners Record'!$F5*'Monthly Reading'!N$8, 'Homeowners Record'!$G5*'Monthly Reading'!N$9)))</f>
        <v/>
      </c>
      <c r="O8" s="4" t="str">
        <f>IF('Monthly Reading'!O$1="", "", IF('Monthly Reading'!O82*'Monthly Reading'!O$7&gt;'Monthly Reading'!O$10, SUM('Monthly Reading'!O82*'Monthly Reading'!O$7, 'Homeowners Record'!$F5*'Monthly Reading'!O$8, 'Homeowners Record'!$G5*'Monthly Reading'!O$9), SUM('Monthly Reading'!O$10, 'Homeowners Record'!$F5*'Monthly Reading'!O$8, 'Homeowners Record'!$G5*'Monthly Reading'!O$9)))</f>
        <v/>
      </c>
      <c r="P8" s="4" t="str">
        <f>IF('Monthly Reading'!P$1="", "", IF('Monthly Reading'!P82*'Monthly Reading'!P$7&gt;'Monthly Reading'!P$10, SUM('Monthly Reading'!P82*'Monthly Reading'!P$7, 'Homeowners Record'!$F5*'Monthly Reading'!P$8, 'Homeowners Record'!$G5*'Monthly Reading'!P$9), SUM('Monthly Reading'!P$10, 'Homeowners Record'!$F5*'Monthly Reading'!P$8, 'Homeowners Record'!$G5*'Monthly Reading'!P$9)))</f>
        <v/>
      </c>
      <c r="Q8" s="4" t="str">
        <f>IF('Monthly Reading'!Q$1="", "", IF('Monthly Reading'!Q82*'Monthly Reading'!Q$7&gt;'Monthly Reading'!Q$10, SUM('Monthly Reading'!Q82*'Monthly Reading'!Q$7, 'Homeowners Record'!$F5*'Monthly Reading'!Q$8, 'Homeowners Record'!$G5*'Monthly Reading'!Q$9), SUM('Monthly Reading'!Q$10, 'Homeowners Record'!$F5*'Monthly Reading'!Q$8, 'Homeowners Record'!$G5*'Monthly Reading'!Q$9)))</f>
        <v/>
      </c>
      <c r="R8" s="4" t="str">
        <f>IF('Monthly Reading'!R$1="", "", IF('Monthly Reading'!R82*'Monthly Reading'!R$7&gt;'Monthly Reading'!R$10, SUM('Monthly Reading'!R82*'Monthly Reading'!R$7, 'Homeowners Record'!$F5*'Monthly Reading'!R$8, 'Homeowners Record'!$G5*'Monthly Reading'!R$9), SUM('Monthly Reading'!R$10, 'Homeowners Record'!$F5*'Monthly Reading'!R$8, 'Homeowners Record'!$G5*'Monthly Reading'!R$9)))</f>
        <v/>
      </c>
      <c r="S8" s="4" t="str">
        <f>IF('Monthly Reading'!S$1="", "", IF('Monthly Reading'!S82*'Monthly Reading'!S$7&gt;'Monthly Reading'!S$10, SUM('Monthly Reading'!S82*'Monthly Reading'!S$7, 'Homeowners Record'!$F5*'Monthly Reading'!S$8, 'Homeowners Record'!$G5*'Monthly Reading'!S$9), SUM('Monthly Reading'!S$10, 'Homeowners Record'!$F5*'Monthly Reading'!S$8, 'Homeowners Record'!$G5*'Monthly Reading'!S$9)))</f>
        <v/>
      </c>
      <c r="T8" s="4" t="str">
        <f>IF('Monthly Reading'!T$1="", "", IF('Monthly Reading'!T82*'Monthly Reading'!T$7&gt;'Monthly Reading'!T$10, SUM('Monthly Reading'!T82*'Monthly Reading'!T$7, 'Homeowners Record'!$F5*'Monthly Reading'!T$8, 'Homeowners Record'!$G5*'Monthly Reading'!T$9), SUM('Monthly Reading'!T$10, 'Homeowners Record'!$F5*'Monthly Reading'!T$8, 'Homeowners Record'!$G5*'Monthly Reading'!T$9)))</f>
        <v/>
      </c>
      <c r="U8" s="4" t="str">
        <f>IF('Monthly Reading'!U$1="", "", IF('Monthly Reading'!U82*'Monthly Reading'!U$7&gt;'Monthly Reading'!U$10, SUM('Monthly Reading'!U82*'Monthly Reading'!U$7, 'Homeowners Record'!$F5*'Monthly Reading'!U$8, 'Homeowners Record'!$G5*'Monthly Reading'!U$9), SUM('Monthly Reading'!U$10, 'Homeowners Record'!$F5*'Monthly Reading'!U$8, 'Homeowners Record'!$G5*'Monthly Reading'!U$9)))</f>
        <v/>
      </c>
      <c r="V8" s="4" t="str">
        <f>IF('Monthly Reading'!V$1="", "", IF('Monthly Reading'!V82*'Monthly Reading'!V$7&gt;'Monthly Reading'!V$10, SUM('Monthly Reading'!V82*'Monthly Reading'!V$7, 'Homeowners Record'!$F5*'Monthly Reading'!V$8, 'Homeowners Record'!$G5*'Monthly Reading'!V$9), SUM('Monthly Reading'!V$10, 'Homeowners Record'!$F5*'Monthly Reading'!V$8, 'Homeowners Record'!$G5*'Monthly Reading'!V$9)))</f>
        <v/>
      </c>
      <c r="W8" s="4" t="str">
        <f>IF('Monthly Reading'!W$1="", "", IF('Monthly Reading'!W82*'Monthly Reading'!W$7&gt;'Monthly Reading'!W$10, SUM('Monthly Reading'!W82*'Monthly Reading'!W$7, 'Homeowners Record'!$F5*'Monthly Reading'!W$8, 'Homeowners Record'!$G5*'Monthly Reading'!W$9), SUM('Monthly Reading'!W$10, 'Homeowners Record'!$F5*'Monthly Reading'!W$8, 'Homeowners Record'!$G5*'Monthly Reading'!W$9)))</f>
        <v/>
      </c>
      <c r="X8" s="4" t="str">
        <f>IF('Monthly Reading'!X$1="", "", IF('Monthly Reading'!X82*'Monthly Reading'!X$7&gt;'Monthly Reading'!X$10, SUM('Monthly Reading'!X82*'Monthly Reading'!X$7, 'Homeowners Record'!$F5*'Monthly Reading'!X$8, 'Homeowners Record'!$G5*'Monthly Reading'!X$9), SUM('Monthly Reading'!X$10, 'Homeowners Record'!$F5*'Monthly Reading'!X$8, 'Homeowners Record'!$G5*'Monthly Reading'!X$9)))</f>
        <v/>
      </c>
      <c r="Y8" s="4" t="str">
        <f>IF('Monthly Reading'!Y$1="", "", IF('Monthly Reading'!Y82*'Monthly Reading'!Y$7&gt;'Monthly Reading'!Y$10, SUM('Monthly Reading'!Y82*'Monthly Reading'!Y$7, 'Homeowners Record'!$F5*'Monthly Reading'!Y$8, 'Homeowners Record'!$G5*'Monthly Reading'!Y$9), SUM('Monthly Reading'!Y$10, 'Homeowners Record'!$F5*'Monthly Reading'!Y$8, 'Homeowners Record'!$G5*'Monthly Reading'!Y$9)))</f>
        <v/>
      </c>
      <c r="Z8" s="4" t="str">
        <f>IF('Monthly Reading'!Z$1="", "", IF('Monthly Reading'!Z82*'Monthly Reading'!Z$7&gt;'Monthly Reading'!Z$10, SUM('Monthly Reading'!Z82*'Monthly Reading'!Z$7, 'Homeowners Record'!$F5*'Monthly Reading'!Z$8, 'Homeowners Record'!$G5*'Monthly Reading'!Z$9), SUM('Monthly Reading'!Z$10, 'Homeowners Record'!$F5*'Monthly Reading'!Z$8, 'Homeowners Record'!$G5*'Monthly Reading'!Z$9)))</f>
        <v/>
      </c>
      <c r="AA8" s="4" t="str">
        <f>IF('Monthly Reading'!AA$1="", "", IF('Monthly Reading'!AA82*'Monthly Reading'!AA$7&gt;'Monthly Reading'!AA$10, SUM('Monthly Reading'!AA82*'Monthly Reading'!AA$7, 'Homeowners Record'!$F5*'Monthly Reading'!AA$8, 'Homeowners Record'!$G5*'Monthly Reading'!AA$9), SUM('Monthly Reading'!AA$10, 'Homeowners Record'!$F5*'Monthly Reading'!AA$8, 'Homeowners Record'!$G5*'Monthly Reading'!AA$9)))</f>
        <v/>
      </c>
      <c r="AB8" s="4" t="str">
        <f>IF('Monthly Reading'!AB$1="", "", IF('Monthly Reading'!AB82*'Monthly Reading'!AB$7&gt;'Monthly Reading'!AB$10, SUM('Monthly Reading'!AB82*'Monthly Reading'!AB$7, 'Homeowners Record'!$F5*'Monthly Reading'!AB$8, 'Homeowners Record'!$G5*'Monthly Reading'!AB$9), SUM('Monthly Reading'!AB$10, 'Homeowners Record'!$F5*'Monthly Reading'!AB$8, 'Homeowners Record'!$G5*'Monthly Reading'!AB$9)))</f>
        <v/>
      </c>
      <c r="AC8" s="4" t="str">
        <f>IF('Monthly Reading'!AC$1="", "", IF('Monthly Reading'!AC82*'Monthly Reading'!AC$7&gt;'Monthly Reading'!AC$10, SUM('Monthly Reading'!AC82*'Monthly Reading'!AC$7, 'Homeowners Record'!$F5*'Monthly Reading'!AC$8, 'Homeowners Record'!$G5*'Monthly Reading'!AC$9), SUM('Monthly Reading'!AC$10, 'Homeowners Record'!$F5*'Monthly Reading'!AC$8, 'Homeowners Record'!$G5*'Monthly Reading'!AC$9)))</f>
        <v/>
      </c>
      <c r="AD8" s="4" t="str">
        <f>IF('Monthly Reading'!AD$1="", "", IF('Monthly Reading'!AD82*'Monthly Reading'!AD$7&gt;'Monthly Reading'!AD$10, SUM('Monthly Reading'!AD82*'Monthly Reading'!AD$7, 'Homeowners Record'!$F5*'Monthly Reading'!AD$8, 'Homeowners Record'!$G5*'Monthly Reading'!AD$9), SUM('Monthly Reading'!AD$10, 'Homeowners Record'!$F5*'Monthly Reading'!AD$8, 'Homeowners Record'!$G5*'Monthly Reading'!AD$9)))</f>
        <v/>
      </c>
      <c r="AE8" s="4" t="str">
        <f>IF('Monthly Reading'!AE$1="", "", IF('Monthly Reading'!AE82*'Monthly Reading'!AE$7&gt;'Monthly Reading'!AE$10, SUM('Monthly Reading'!AE82*'Monthly Reading'!AE$7, 'Homeowners Record'!$F5*'Monthly Reading'!AE$8, 'Homeowners Record'!$G5*'Monthly Reading'!AE$9), SUM('Monthly Reading'!AE$10, 'Homeowners Record'!$F5*'Monthly Reading'!AE$8, 'Homeowners Record'!$G5*'Monthly Reading'!AE$9)))</f>
        <v/>
      </c>
      <c r="AF8" s="4" t="str">
        <f>IF('Monthly Reading'!AF$1="", "", IF('Monthly Reading'!AF82*'Monthly Reading'!AF$7&gt;'Monthly Reading'!AF$10, SUM('Monthly Reading'!AF82*'Monthly Reading'!AF$7, 'Homeowners Record'!$F5*'Monthly Reading'!AF$8, 'Homeowners Record'!$G5*'Monthly Reading'!AF$9), SUM('Monthly Reading'!AF$10, 'Homeowners Record'!$F5*'Monthly Reading'!AF$8, 'Homeowners Record'!$G5*'Monthly Reading'!AF$9)))</f>
        <v/>
      </c>
      <c r="AG8" s="4" t="str">
        <f>IF('Monthly Reading'!AG$1="", "", IF('Monthly Reading'!AG82*'Monthly Reading'!AG$7&gt;'Monthly Reading'!AG$10, SUM('Monthly Reading'!AG82*'Monthly Reading'!AG$7, 'Homeowners Record'!$F5*'Monthly Reading'!AG$8, 'Homeowners Record'!$G5*'Monthly Reading'!AG$9), SUM('Monthly Reading'!AG$10, 'Homeowners Record'!$F5*'Monthly Reading'!AG$8, 'Homeowners Record'!$G5*'Monthly Reading'!AG$9)))</f>
        <v/>
      </c>
      <c r="AH8" s="4" t="str">
        <f>IF('Monthly Reading'!AH$1="", "", IF('Monthly Reading'!AH82*'Monthly Reading'!AH$7&gt;'Monthly Reading'!AH$10, SUM('Monthly Reading'!AH82*'Monthly Reading'!AH$7, 'Homeowners Record'!$F5*'Monthly Reading'!AH$8, 'Homeowners Record'!$G5*'Monthly Reading'!AH$9), SUM('Monthly Reading'!AH$10, 'Homeowners Record'!$F5*'Monthly Reading'!AH$8, 'Homeowners Record'!$G5*'Monthly Reading'!AH$9)))</f>
        <v/>
      </c>
      <c r="AI8" s="4" t="str">
        <f>IF('Monthly Reading'!AI$1="", "", IF('Monthly Reading'!AI82*'Monthly Reading'!AI$7&gt;'Monthly Reading'!AI$10, SUM('Monthly Reading'!AI82*'Monthly Reading'!AI$7, 'Homeowners Record'!$F5*'Monthly Reading'!AI$8, 'Homeowners Record'!$G5*'Monthly Reading'!AI$9), SUM('Monthly Reading'!AI$10, 'Homeowners Record'!$F5*'Monthly Reading'!AI$8, 'Homeowners Record'!$G5*'Monthly Reading'!AI$9)))</f>
        <v/>
      </c>
      <c r="AJ8" s="4" t="str">
        <f>IF('Monthly Reading'!AJ$1="", "", IF('Monthly Reading'!AJ82*'Monthly Reading'!AJ$7&gt;'Monthly Reading'!AJ$10, SUM('Monthly Reading'!AJ82*'Monthly Reading'!AJ$7, 'Homeowners Record'!$F5*'Monthly Reading'!AJ$8, 'Homeowners Record'!$G5*'Monthly Reading'!AJ$9), SUM('Monthly Reading'!AJ$10, 'Homeowners Record'!$F5*'Monthly Reading'!AJ$8, 'Homeowners Record'!$G5*'Monthly Reading'!AJ$9)))</f>
        <v/>
      </c>
      <c r="AK8" s="4" t="str">
        <f>IF('Monthly Reading'!AK$1="", "", IF('Monthly Reading'!AK82*'Monthly Reading'!AK$7&gt;'Monthly Reading'!AK$10, SUM('Monthly Reading'!AK82*'Monthly Reading'!AK$7, 'Homeowners Record'!$F5*'Monthly Reading'!AK$8, 'Homeowners Record'!$G5*'Monthly Reading'!AK$9), SUM('Monthly Reading'!AK$10, 'Homeowners Record'!$F5*'Monthly Reading'!AK$8, 'Homeowners Record'!$G5*'Monthly Reading'!AK$9)))</f>
        <v/>
      </c>
      <c r="AL8" s="4" t="str">
        <f>IF('Monthly Reading'!AL$1="", "", IF('Monthly Reading'!AL82*'Monthly Reading'!AL$7&gt;'Monthly Reading'!AL$10, SUM('Monthly Reading'!AL82*'Monthly Reading'!AL$7, 'Homeowners Record'!$F5*'Monthly Reading'!AL$8, 'Homeowners Record'!$G5*'Monthly Reading'!AL$9), SUM('Monthly Reading'!AL$10, 'Homeowners Record'!$F5*'Monthly Reading'!AL$8, 'Homeowners Record'!$G5*'Monthly Reading'!AL$9)))</f>
        <v/>
      </c>
      <c r="AM8" s="4" t="str">
        <f>IF('Monthly Reading'!AM$1="", "", IF('Monthly Reading'!AM82*'Monthly Reading'!AM$7&gt;'Monthly Reading'!AM$10, SUM('Monthly Reading'!AM82*'Monthly Reading'!AM$7, 'Homeowners Record'!$F5*'Monthly Reading'!AM$8, 'Homeowners Record'!$G5*'Monthly Reading'!AM$9), SUM('Monthly Reading'!AM$10, 'Homeowners Record'!$F5*'Monthly Reading'!AM$8, 'Homeowners Record'!$G5*'Monthly Reading'!AM$9)))</f>
        <v/>
      </c>
      <c r="AN8" s="4" t="str">
        <f>IF('Monthly Reading'!AN$1="", "", IF('Monthly Reading'!AN82*'Monthly Reading'!AN$7&gt;'Monthly Reading'!AN$10, SUM('Monthly Reading'!AN82*'Monthly Reading'!AN$7, 'Homeowners Record'!$F5*'Monthly Reading'!AN$8, 'Homeowners Record'!$G5*'Monthly Reading'!AN$9), SUM('Monthly Reading'!AN$10, 'Homeowners Record'!$F5*'Monthly Reading'!AN$8, 'Homeowners Record'!$G5*'Monthly Reading'!AN$9)))</f>
        <v/>
      </c>
      <c r="AO8" s="4" t="str">
        <f>IF('Monthly Reading'!AO$1="", "", IF('Monthly Reading'!AO82*'Monthly Reading'!AO$7&gt;'Monthly Reading'!AO$10, SUM('Monthly Reading'!AO82*'Monthly Reading'!AO$7, 'Homeowners Record'!$F5*'Monthly Reading'!AO$8, 'Homeowners Record'!$G5*'Monthly Reading'!AO$9), SUM('Monthly Reading'!AO$10, 'Homeowners Record'!$F5*'Monthly Reading'!AO$8, 'Homeowners Record'!$G5*'Monthly Reading'!AO$9)))</f>
        <v/>
      </c>
      <c r="AP8" s="4" t="str">
        <f>IF('Monthly Reading'!AP$1="", "", IF('Monthly Reading'!AP82*'Monthly Reading'!AP$7&gt;'Monthly Reading'!AP$10, SUM('Monthly Reading'!AP82*'Monthly Reading'!AP$7, 'Homeowners Record'!$F5*'Monthly Reading'!AP$8, 'Homeowners Record'!$G5*'Monthly Reading'!AP$9), SUM('Monthly Reading'!AP$10, 'Homeowners Record'!$F5*'Monthly Reading'!AP$8, 'Homeowners Record'!$G5*'Monthly Reading'!AP$9)))</f>
        <v/>
      </c>
      <c r="AQ8" s="4" t="str">
        <f>IF('Monthly Reading'!AQ$1="", "", IF('Monthly Reading'!AQ82*'Monthly Reading'!AQ$7&gt;'Monthly Reading'!AQ$10, SUM('Monthly Reading'!AQ82*'Monthly Reading'!AQ$7, 'Homeowners Record'!$F5*'Monthly Reading'!AQ$8, 'Homeowners Record'!$G5*'Monthly Reading'!AQ$9), SUM('Monthly Reading'!AQ$10, 'Homeowners Record'!$F5*'Monthly Reading'!AQ$8, 'Homeowners Record'!$G5*'Monthly Reading'!AQ$9)))</f>
        <v/>
      </c>
      <c r="AR8" s="4" t="str">
        <f>IF('Monthly Reading'!AR$1="", "", IF('Monthly Reading'!AR82*'Monthly Reading'!AR$7&gt;'Monthly Reading'!AR$10, SUM('Monthly Reading'!AR82*'Monthly Reading'!AR$7, 'Homeowners Record'!$F5*'Monthly Reading'!AR$8, 'Homeowners Record'!$G5*'Monthly Reading'!AR$9), SUM('Monthly Reading'!AR$10, 'Homeowners Record'!$F5*'Monthly Reading'!AR$8, 'Homeowners Record'!$G5*'Monthly Reading'!AR$9)))</f>
        <v/>
      </c>
      <c r="AS8" s="4" t="str">
        <f>IF('Monthly Reading'!AS$1="", "", IF('Monthly Reading'!AS82*'Monthly Reading'!AS$7&gt;'Monthly Reading'!AS$10, SUM('Monthly Reading'!AS82*'Monthly Reading'!AS$7, 'Homeowners Record'!$F5*'Monthly Reading'!AS$8, 'Homeowners Record'!$G5*'Monthly Reading'!AS$9), SUM('Monthly Reading'!AS$10, 'Homeowners Record'!$F5*'Monthly Reading'!AS$8, 'Homeowners Record'!$G5*'Monthly Reading'!AS$9)))</f>
        <v/>
      </c>
      <c r="AT8" s="4" t="str">
        <f>IF('Monthly Reading'!AT$1="", "", IF('Monthly Reading'!AT82*'Monthly Reading'!AT$7&gt;'Monthly Reading'!AT$10, SUM('Monthly Reading'!AT82*'Monthly Reading'!AT$7, 'Homeowners Record'!$F5*'Monthly Reading'!AT$8, 'Homeowners Record'!$G5*'Monthly Reading'!AT$9), SUM('Monthly Reading'!AT$10, 'Homeowners Record'!$F5*'Monthly Reading'!AT$8, 'Homeowners Record'!$G5*'Monthly Reading'!AT$9)))</f>
        <v/>
      </c>
      <c r="AU8" s="4" t="str">
        <f>IF('Monthly Reading'!AU$1="", "", IF('Monthly Reading'!AU82*'Monthly Reading'!AU$7&gt;'Monthly Reading'!AU$10, SUM('Monthly Reading'!AU82*'Monthly Reading'!AU$7, 'Homeowners Record'!$F5*'Monthly Reading'!AU$8, 'Homeowners Record'!$G5*'Monthly Reading'!AU$9), SUM('Monthly Reading'!AU$10, 'Homeowners Record'!$F5*'Monthly Reading'!AU$8, 'Homeowners Record'!$G5*'Monthly Reading'!AU$9)))</f>
        <v/>
      </c>
      <c r="AV8" s="4" t="str">
        <f>IF('Monthly Reading'!AV$1="", "", IF('Monthly Reading'!AV82*'Monthly Reading'!AV$7&gt;'Monthly Reading'!AV$10, SUM('Monthly Reading'!AV82*'Monthly Reading'!AV$7, 'Homeowners Record'!$F5*'Monthly Reading'!AV$8, 'Homeowners Record'!$G5*'Monthly Reading'!AV$9), SUM('Monthly Reading'!AV$10, 'Homeowners Record'!$F5*'Monthly Reading'!AV$8, 'Homeowners Record'!$G5*'Monthly Reading'!AV$9)))</f>
        <v/>
      </c>
      <c r="AW8" s="4" t="str">
        <f>IF('Monthly Reading'!AW$1="", "", IF('Monthly Reading'!AW82*'Monthly Reading'!AW$7&gt;'Monthly Reading'!AW$10, SUM('Monthly Reading'!AW82*'Monthly Reading'!AW$7, 'Homeowners Record'!$F5*'Monthly Reading'!AW$8, 'Homeowners Record'!$G5*'Monthly Reading'!AW$9), SUM('Monthly Reading'!AW$10, 'Homeowners Record'!$F5*'Monthly Reading'!AW$8, 'Homeowners Record'!$G5*'Monthly Reading'!AW$9)))</f>
        <v/>
      </c>
      <c r="AX8" s="4" t="str">
        <f>IF('Monthly Reading'!AX$1="", "", IF('Monthly Reading'!AX82*'Monthly Reading'!AX$7&gt;'Monthly Reading'!AX$10, SUM('Monthly Reading'!AX82*'Monthly Reading'!AX$7, 'Homeowners Record'!$F5*'Monthly Reading'!AX$8, 'Homeowners Record'!$G5*'Monthly Reading'!AX$9), SUM('Monthly Reading'!AX$10, 'Homeowners Record'!$F5*'Monthly Reading'!AX$8, 'Homeowners Record'!$G5*'Monthly Reading'!AX$9)))</f>
        <v/>
      </c>
      <c r="AY8" s="4" t="str">
        <f>IF('Monthly Reading'!AY$1="", "", IF('Monthly Reading'!AY82*'Monthly Reading'!AY$7&gt;'Monthly Reading'!AY$10, SUM('Monthly Reading'!AY82*'Monthly Reading'!AY$7, 'Homeowners Record'!$F5*'Monthly Reading'!AY$8, 'Homeowners Record'!$G5*'Monthly Reading'!AY$9), SUM('Monthly Reading'!AY$10, 'Homeowners Record'!$F5*'Monthly Reading'!AY$8, 'Homeowners Record'!$G5*'Monthly Reading'!AY$9)))</f>
        <v/>
      </c>
      <c r="AZ8" s="4" t="str">
        <f>IF('Monthly Reading'!AZ$1="", "", IF('Monthly Reading'!AZ82*'Monthly Reading'!AZ$7&gt;'Monthly Reading'!AZ$10, SUM('Monthly Reading'!AZ82*'Monthly Reading'!AZ$7, 'Homeowners Record'!$F5*'Monthly Reading'!AZ$8, 'Homeowners Record'!$G5*'Monthly Reading'!AZ$9), SUM('Monthly Reading'!AZ$10, 'Homeowners Record'!$F5*'Monthly Reading'!AZ$8, 'Homeowners Record'!$G5*'Monthly Reading'!AZ$9)))</f>
        <v/>
      </c>
      <c r="BA8" s="4" t="str">
        <f>IF('Monthly Reading'!BA$1="", "", IF('Monthly Reading'!BA82*'Monthly Reading'!BA$7&gt;'Monthly Reading'!BA$10, SUM('Monthly Reading'!BA82*'Monthly Reading'!BA$7, 'Homeowners Record'!$F5*'Monthly Reading'!BA$8, 'Homeowners Record'!$G5*'Monthly Reading'!BA$9), SUM('Monthly Reading'!BA$10, 'Homeowners Record'!$F5*'Monthly Reading'!BA$8, 'Homeowners Record'!$G5*'Monthly Reading'!BA$9)))</f>
        <v/>
      </c>
      <c r="BB8" s="4" t="str">
        <f>IF('Monthly Reading'!BB$1="", "", IF('Monthly Reading'!BB82*'Monthly Reading'!BB$7&gt;'Monthly Reading'!BB$10, SUM('Monthly Reading'!BB82*'Monthly Reading'!BB$7, 'Homeowners Record'!$F5*'Monthly Reading'!BB$8, 'Homeowners Record'!$G5*'Monthly Reading'!BB$9), SUM('Monthly Reading'!BB$10, 'Homeowners Record'!$F5*'Monthly Reading'!BB$8, 'Homeowners Record'!$G5*'Monthly Reading'!BB$9)))</f>
        <v/>
      </c>
      <c r="BC8" s="4" t="str">
        <f>IF('Monthly Reading'!BC$1="", "", IF('Monthly Reading'!BC82*'Monthly Reading'!BC$7&gt;'Monthly Reading'!BC$10, SUM('Monthly Reading'!BC82*'Monthly Reading'!BC$7, 'Homeowners Record'!$F5*'Monthly Reading'!BC$8, 'Homeowners Record'!$G5*'Monthly Reading'!BC$9), SUM('Monthly Reading'!BC$10, 'Homeowners Record'!$F5*'Monthly Reading'!BC$8, 'Homeowners Record'!$G5*'Monthly Reading'!BC$9)))</f>
        <v/>
      </c>
      <c r="BD8" s="4" t="str">
        <f>IF('Monthly Reading'!BD$1="", "", IF('Monthly Reading'!BD82*'Monthly Reading'!BD$7&gt;'Monthly Reading'!BD$10, SUM('Monthly Reading'!BD82*'Monthly Reading'!BD$7, 'Homeowners Record'!$F5*'Monthly Reading'!BD$8, 'Homeowners Record'!$G5*'Monthly Reading'!BD$9), SUM('Monthly Reading'!BD$10, 'Homeowners Record'!$F5*'Monthly Reading'!BD$8, 'Homeowners Record'!$G5*'Monthly Reading'!BD$9)))</f>
        <v/>
      </c>
      <c r="BE8" s="4" t="str">
        <f>IF('Monthly Reading'!BE$1="", "", IF('Monthly Reading'!BE82*'Monthly Reading'!BE$7&gt;'Monthly Reading'!BE$10, SUM('Monthly Reading'!BE82*'Monthly Reading'!BE$7, 'Homeowners Record'!$F5*'Monthly Reading'!BE$8, 'Homeowners Record'!$G5*'Monthly Reading'!BE$9), SUM('Monthly Reading'!BE$10, 'Homeowners Record'!$F5*'Monthly Reading'!BE$8, 'Homeowners Record'!$G5*'Monthly Reading'!BE$9)))</f>
        <v/>
      </c>
      <c r="BF8" s="4" t="str">
        <f>IF('Monthly Reading'!BF$1="", "", IF('Monthly Reading'!BF82*'Monthly Reading'!BF$7&gt;'Monthly Reading'!BF$10, SUM('Monthly Reading'!BF82*'Monthly Reading'!BF$7, 'Homeowners Record'!$F5*'Monthly Reading'!BF$8, 'Homeowners Record'!$G5*'Monthly Reading'!BF$9), SUM('Monthly Reading'!BF$10, 'Homeowners Record'!$F5*'Monthly Reading'!BF$8, 'Homeowners Record'!$G5*'Monthly Reading'!BF$9)))</f>
        <v/>
      </c>
      <c r="BG8" s="4" t="str">
        <f>IF('Monthly Reading'!BG$1="", "", IF('Monthly Reading'!BG82*'Monthly Reading'!BG$7&gt;'Monthly Reading'!BG$10, SUM('Monthly Reading'!BG82*'Monthly Reading'!BG$7, 'Homeowners Record'!$F5*'Monthly Reading'!BG$8, 'Homeowners Record'!$G5*'Monthly Reading'!BG$9), SUM('Monthly Reading'!BG$10, 'Homeowners Record'!$F5*'Monthly Reading'!BG$8, 'Homeowners Record'!$G5*'Monthly Reading'!BG$9)))</f>
        <v/>
      </c>
      <c r="BH8" s="4" t="str">
        <f>IF('Monthly Reading'!BH$1="", "", IF('Monthly Reading'!BH82*'Monthly Reading'!BH$7&gt;'Monthly Reading'!BH$10, SUM('Monthly Reading'!BH82*'Monthly Reading'!BH$7, 'Homeowners Record'!$F5*'Monthly Reading'!BH$8, 'Homeowners Record'!$G5*'Monthly Reading'!BH$9), SUM('Monthly Reading'!BH$10, 'Homeowners Record'!$F5*'Monthly Reading'!BH$8, 'Homeowners Record'!$G5*'Monthly Reading'!BH$9)))</f>
        <v/>
      </c>
      <c r="BI8" s="4" t="str">
        <f>IF('Monthly Reading'!BI$1="", "", IF('Monthly Reading'!BI82*'Monthly Reading'!BI$7&gt;'Monthly Reading'!BI$10, SUM('Monthly Reading'!BI82*'Monthly Reading'!BI$7, 'Homeowners Record'!$F5*'Monthly Reading'!BI$8, 'Homeowners Record'!$G5*'Monthly Reading'!BI$9), SUM('Monthly Reading'!BI$10, 'Homeowners Record'!$F5*'Monthly Reading'!BI$8, 'Homeowners Record'!$G5*'Monthly Reading'!BI$9)))</f>
        <v/>
      </c>
      <c r="BJ8" s="4" t="str">
        <f>IF('Monthly Reading'!BJ$1="", "", IF('Monthly Reading'!BJ82*'Monthly Reading'!BJ$7&gt;'Monthly Reading'!BJ$10, SUM('Monthly Reading'!BJ82*'Monthly Reading'!BJ$7, 'Homeowners Record'!$F5*'Monthly Reading'!BJ$8, 'Homeowners Record'!$G5*'Monthly Reading'!BJ$9), SUM('Monthly Reading'!BJ$10, 'Homeowners Record'!$F5*'Monthly Reading'!BJ$8, 'Homeowners Record'!$G5*'Monthly Reading'!BJ$9)))</f>
        <v/>
      </c>
      <c r="BK8" s="4" t="str">
        <f>IF('Monthly Reading'!BK$1="", "", IF('Monthly Reading'!BK82*'Monthly Reading'!BK$7&gt;'Monthly Reading'!BK$10, SUM('Monthly Reading'!BK82*'Monthly Reading'!BK$7, 'Homeowners Record'!$F5*'Monthly Reading'!BK$8, 'Homeowners Record'!$G5*'Monthly Reading'!BK$9), SUM('Monthly Reading'!BK$10, 'Homeowners Record'!$F5*'Monthly Reading'!BK$8, 'Homeowners Record'!$G5*'Monthly Reading'!BK$9)))</f>
        <v/>
      </c>
      <c r="BL8" s="4" t="str">
        <f>IF('Monthly Reading'!BL$1="", "", IF('Monthly Reading'!BL82*'Monthly Reading'!BL$7&gt;'Monthly Reading'!BL$10, SUM('Monthly Reading'!BL82*'Monthly Reading'!BL$7, 'Homeowners Record'!$F5*'Monthly Reading'!BL$8, 'Homeowners Record'!$G5*'Monthly Reading'!BL$9), SUM('Monthly Reading'!BL$10, 'Homeowners Record'!$F5*'Monthly Reading'!BL$8, 'Homeowners Record'!$G5*'Monthly Reading'!BL$9)))</f>
        <v/>
      </c>
      <c r="BM8" s="4" t="str">
        <f>IF('Monthly Reading'!BM$1="", "", IF('Monthly Reading'!BM82*'Monthly Reading'!BM$7&gt;'Monthly Reading'!BM$10, SUM('Monthly Reading'!BM82*'Monthly Reading'!BM$7, 'Homeowners Record'!$F5*'Monthly Reading'!BM$8, 'Homeowners Record'!$G5*'Monthly Reading'!BM$9), SUM('Monthly Reading'!BM$10, 'Homeowners Record'!$F5*'Monthly Reading'!BM$8, 'Homeowners Record'!$G5*'Monthly Reading'!BM$9)))</f>
        <v/>
      </c>
      <c r="BN8" s="4" t="str">
        <f>IF('Monthly Reading'!BN$1="", "", IF('Monthly Reading'!BN82*'Monthly Reading'!BN$7&gt;'Monthly Reading'!BN$10, SUM('Monthly Reading'!BN82*'Monthly Reading'!BN$7, 'Homeowners Record'!$F5*'Monthly Reading'!BN$8, 'Homeowners Record'!$G5*'Monthly Reading'!BN$9), SUM('Monthly Reading'!BN$10, 'Homeowners Record'!$F5*'Monthly Reading'!BN$8, 'Homeowners Record'!$G5*'Monthly Reading'!BN$9)))</f>
        <v/>
      </c>
      <c r="BO8" s="4" t="str">
        <f>IF('Monthly Reading'!BO$1="", "", IF('Monthly Reading'!BO82*'Monthly Reading'!BO$7&gt;'Monthly Reading'!BO$10, SUM('Monthly Reading'!BO82*'Monthly Reading'!BO$7, 'Homeowners Record'!$F5*'Monthly Reading'!BO$8, 'Homeowners Record'!$G5*'Monthly Reading'!BO$9), SUM('Monthly Reading'!BO$10, 'Homeowners Record'!$F5*'Monthly Reading'!BO$8, 'Homeowners Record'!$G5*'Monthly Reading'!BO$9)))</f>
        <v/>
      </c>
      <c r="BP8" s="4" t="str">
        <f>IF('Monthly Reading'!BP$1="", "", IF('Monthly Reading'!BP82*'Monthly Reading'!BP$7&gt;'Monthly Reading'!BP$10, SUM('Monthly Reading'!BP82*'Monthly Reading'!BP$7, 'Homeowners Record'!$F5*'Monthly Reading'!BP$8, 'Homeowners Record'!$G5*'Monthly Reading'!BP$9), SUM('Monthly Reading'!BP$10, 'Homeowners Record'!$F5*'Monthly Reading'!BP$8, 'Homeowners Record'!$G5*'Monthly Reading'!BP$9)))</f>
        <v/>
      </c>
      <c r="BQ8" s="4" t="str">
        <f>IF('Monthly Reading'!BQ$1="", "", IF('Monthly Reading'!BQ82*'Monthly Reading'!BQ$7&gt;'Monthly Reading'!BQ$10, SUM('Monthly Reading'!BQ82*'Monthly Reading'!BQ$7, 'Homeowners Record'!$F5*'Monthly Reading'!BQ$8, 'Homeowners Record'!$G5*'Monthly Reading'!BQ$9), SUM('Monthly Reading'!BQ$10, 'Homeowners Record'!$F5*'Monthly Reading'!BQ$8, 'Homeowners Record'!$G5*'Monthly Reading'!BQ$9)))</f>
        <v/>
      </c>
      <c r="BR8" s="4" t="str">
        <f>IF('Monthly Reading'!BR$1="", "", IF('Monthly Reading'!BR82*'Monthly Reading'!BR$7&gt;'Monthly Reading'!BR$10, SUM('Monthly Reading'!BR82*'Monthly Reading'!BR$7, 'Homeowners Record'!$F5*'Monthly Reading'!BR$8, 'Homeowners Record'!$G5*'Monthly Reading'!BR$9), SUM('Monthly Reading'!BR$10, 'Homeowners Record'!$F5*'Monthly Reading'!BR$8, 'Homeowners Record'!$G5*'Monthly Reading'!BR$9)))</f>
        <v/>
      </c>
      <c r="BS8" s="4" t="str">
        <f>IF('Monthly Reading'!BS$1="", "", IF('Monthly Reading'!BS82*'Monthly Reading'!BS$7&gt;'Monthly Reading'!BS$10, SUM('Monthly Reading'!BS82*'Monthly Reading'!BS$7, 'Homeowners Record'!$F5*'Monthly Reading'!BS$8, 'Homeowners Record'!$G5*'Monthly Reading'!BS$9), SUM('Monthly Reading'!BS$10, 'Homeowners Record'!$F5*'Monthly Reading'!BS$8, 'Homeowners Record'!$G5*'Monthly Reading'!BS$9)))</f>
        <v/>
      </c>
      <c r="BT8" s="4" t="str">
        <f>IF('Monthly Reading'!BT$1="", "", IF('Monthly Reading'!BT82*'Monthly Reading'!BT$7&gt;'Monthly Reading'!BT$10, SUM('Monthly Reading'!BT82*'Monthly Reading'!BT$7, 'Homeowners Record'!$F5*'Monthly Reading'!BT$8, 'Homeowners Record'!$G5*'Monthly Reading'!BT$9), SUM('Monthly Reading'!BT$10, 'Homeowners Record'!$F5*'Monthly Reading'!BT$8, 'Homeowners Record'!$G5*'Monthly Reading'!BT$9)))</f>
        <v/>
      </c>
      <c r="BU8" s="4" t="str">
        <f>IF('Monthly Reading'!BU$1="", "", IF('Monthly Reading'!BU82*'Monthly Reading'!BU$7&gt;'Monthly Reading'!BU$10, SUM('Monthly Reading'!BU82*'Monthly Reading'!BU$7, 'Homeowners Record'!$F5*'Monthly Reading'!BU$8, 'Homeowners Record'!$G5*'Monthly Reading'!BU$9), SUM('Monthly Reading'!BU$10, 'Homeowners Record'!$F5*'Monthly Reading'!BU$8, 'Homeowners Record'!$G5*'Monthly Reading'!BU$9)))</f>
        <v/>
      </c>
      <c r="BV8" s="4" t="str">
        <f>IF('Monthly Reading'!BV$1="", "", IF('Monthly Reading'!BV82*'Monthly Reading'!BV$7&gt;'Monthly Reading'!BV$10, SUM('Monthly Reading'!BV82*'Monthly Reading'!BV$7, 'Homeowners Record'!$F5*'Monthly Reading'!BV$8, 'Homeowners Record'!$G5*'Monthly Reading'!BV$9), SUM('Monthly Reading'!BV$10, 'Homeowners Record'!$F5*'Monthly Reading'!BV$8, 'Homeowners Record'!$G5*'Monthly Reading'!BV$9)))</f>
        <v/>
      </c>
      <c r="BW8" s="4" t="str">
        <f>IF('Monthly Reading'!BW$1="", "", IF('Monthly Reading'!BW82*'Monthly Reading'!BW$7&gt;'Monthly Reading'!BW$10, SUM('Monthly Reading'!BW82*'Monthly Reading'!BW$7, 'Homeowners Record'!$F5*'Monthly Reading'!BW$8, 'Homeowners Record'!$G5*'Monthly Reading'!BW$9), SUM('Monthly Reading'!BW$10, 'Homeowners Record'!$F5*'Monthly Reading'!BW$8, 'Homeowners Record'!$G5*'Monthly Reading'!BW$9)))</f>
        <v/>
      </c>
      <c r="BX8" s="4" t="str">
        <f>IF('Monthly Reading'!BX$1="", "", IF('Monthly Reading'!BX82*'Monthly Reading'!BX$7&gt;'Monthly Reading'!BX$10, SUM('Monthly Reading'!BX82*'Monthly Reading'!BX$7, 'Homeowners Record'!$F5*'Monthly Reading'!BX$8, 'Homeowners Record'!$G5*'Monthly Reading'!BX$9), SUM('Monthly Reading'!BX$10, 'Homeowners Record'!$F5*'Monthly Reading'!BX$8, 'Homeowners Record'!$G5*'Monthly Reading'!BX$9)))</f>
        <v/>
      </c>
      <c r="BY8" s="4" t="str">
        <f>IF('Monthly Reading'!BY$1="", "", IF('Monthly Reading'!BY82*'Monthly Reading'!BY$7&gt;'Monthly Reading'!BY$10, SUM('Monthly Reading'!BY82*'Monthly Reading'!BY$7, 'Homeowners Record'!$F5*'Monthly Reading'!BY$8, 'Homeowners Record'!$G5*'Monthly Reading'!BY$9), SUM('Monthly Reading'!BY$10, 'Homeowners Record'!$F5*'Monthly Reading'!BY$8, 'Homeowners Record'!$G5*'Monthly Reading'!BY$9)))</f>
        <v/>
      </c>
      <c r="BZ8" s="4" t="str">
        <f>IF('Monthly Reading'!BZ$1="", "", IF('Monthly Reading'!BZ82*'Monthly Reading'!BZ$7&gt;'Monthly Reading'!BZ$10, SUM('Monthly Reading'!BZ82*'Monthly Reading'!BZ$7, 'Homeowners Record'!$F5*'Monthly Reading'!BZ$8, 'Homeowners Record'!$G5*'Monthly Reading'!BZ$9), SUM('Monthly Reading'!BZ$10, 'Homeowners Record'!$F5*'Monthly Reading'!BZ$8, 'Homeowners Record'!$G5*'Monthly Reading'!BZ$9)))</f>
        <v/>
      </c>
      <c r="CA8" s="4" t="str">
        <f>IF('Monthly Reading'!CA$1="", "", IF('Monthly Reading'!CA82*'Monthly Reading'!CA$7&gt;'Monthly Reading'!CA$10, SUM('Monthly Reading'!CA82*'Monthly Reading'!CA$7, 'Homeowners Record'!$F5*'Monthly Reading'!CA$8, 'Homeowners Record'!$G5*'Monthly Reading'!CA$9), SUM('Monthly Reading'!CA$10, 'Homeowners Record'!$F5*'Monthly Reading'!CA$8, 'Homeowners Record'!$G5*'Monthly Reading'!CA$9)))</f>
        <v/>
      </c>
      <c r="CB8" s="4" t="str">
        <f>IF('Monthly Reading'!CB$1="", "", IF('Monthly Reading'!CB82*'Monthly Reading'!CB$7&gt;'Monthly Reading'!CB$10, SUM('Monthly Reading'!CB82*'Monthly Reading'!CB$7, 'Homeowners Record'!$F5*'Monthly Reading'!CB$8, 'Homeowners Record'!$G5*'Monthly Reading'!CB$9), SUM('Monthly Reading'!CB$10, 'Homeowners Record'!$F5*'Monthly Reading'!CB$8, 'Homeowners Record'!$G5*'Monthly Reading'!CB$9)))</f>
        <v/>
      </c>
      <c r="CC8" s="4" t="str">
        <f>IF('Monthly Reading'!CC$1="", "", IF('Monthly Reading'!CC82*'Monthly Reading'!CC$7&gt;'Monthly Reading'!CC$10, SUM('Monthly Reading'!CC82*'Monthly Reading'!CC$7, 'Homeowners Record'!$F5*'Monthly Reading'!CC$8, 'Homeowners Record'!$G5*'Monthly Reading'!CC$9), SUM('Monthly Reading'!CC$10, 'Homeowners Record'!$F5*'Monthly Reading'!CC$8, 'Homeowners Record'!$G5*'Monthly Reading'!CC$9)))</f>
        <v/>
      </c>
      <c r="CD8" s="4" t="str">
        <f>IF('Monthly Reading'!CD$1="", "", IF('Monthly Reading'!CD82*'Monthly Reading'!CD$7&gt;'Monthly Reading'!CD$10, SUM('Monthly Reading'!CD82*'Monthly Reading'!CD$7, 'Homeowners Record'!$F5*'Monthly Reading'!CD$8, 'Homeowners Record'!$G5*'Monthly Reading'!CD$9), SUM('Monthly Reading'!CD$10, 'Homeowners Record'!$F5*'Monthly Reading'!CD$8, 'Homeowners Record'!$G5*'Monthly Reading'!CD$9)))</f>
        <v/>
      </c>
      <c r="CE8" s="4" t="str">
        <f>IF('Monthly Reading'!CE$1="", "", IF('Monthly Reading'!CE82*'Monthly Reading'!CE$7&gt;'Monthly Reading'!CE$10, SUM('Monthly Reading'!CE82*'Monthly Reading'!CE$7, 'Homeowners Record'!$F5*'Monthly Reading'!CE$8, 'Homeowners Record'!$G5*'Monthly Reading'!CE$9), SUM('Monthly Reading'!CE$10, 'Homeowners Record'!$F5*'Monthly Reading'!CE$8, 'Homeowners Record'!$G5*'Monthly Reading'!CE$9)))</f>
        <v/>
      </c>
      <c r="CF8" s="4" t="str">
        <f>IF('Monthly Reading'!CF$1="", "", IF('Monthly Reading'!CF82*'Monthly Reading'!CF$7&gt;'Monthly Reading'!CF$10, SUM('Monthly Reading'!CF82*'Monthly Reading'!CF$7, 'Homeowners Record'!$F5*'Monthly Reading'!CF$8, 'Homeowners Record'!$G5*'Monthly Reading'!CF$9), SUM('Monthly Reading'!CF$10, 'Homeowners Record'!$F5*'Monthly Reading'!CF$8, 'Homeowners Record'!$G5*'Monthly Reading'!CF$9)))</f>
        <v/>
      </c>
      <c r="CG8" s="4" t="str">
        <f>IF('Monthly Reading'!CG$1="", "", IF('Monthly Reading'!CG82*'Monthly Reading'!CG$7&gt;'Monthly Reading'!CG$10, SUM('Monthly Reading'!CG82*'Monthly Reading'!CG$7, 'Homeowners Record'!$F5*'Monthly Reading'!CG$8, 'Homeowners Record'!$G5*'Monthly Reading'!CG$9), SUM('Monthly Reading'!CG$10, 'Homeowners Record'!$F5*'Monthly Reading'!CG$8, 'Homeowners Record'!$G5*'Monthly Reading'!CG$9)))</f>
        <v/>
      </c>
      <c r="CH8" s="4" t="str">
        <f>IF('Monthly Reading'!CH$1="", "", IF('Monthly Reading'!CH82*'Monthly Reading'!CH$7&gt;'Monthly Reading'!CH$10, SUM('Monthly Reading'!CH82*'Monthly Reading'!CH$7, 'Homeowners Record'!$F5*'Monthly Reading'!CH$8, 'Homeowners Record'!$G5*'Monthly Reading'!CH$9), SUM('Monthly Reading'!CH$10, 'Homeowners Record'!$F5*'Monthly Reading'!CH$8, 'Homeowners Record'!$G5*'Monthly Reading'!CH$9)))</f>
        <v/>
      </c>
      <c r="CI8" s="4" t="str">
        <f>IF('Monthly Reading'!CI$1="", "", IF('Monthly Reading'!CI82*'Monthly Reading'!CI$7&gt;'Monthly Reading'!CI$10, SUM('Monthly Reading'!CI82*'Monthly Reading'!CI$7, 'Homeowners Record'!$F5*'Monthly Reading'!CI$8, 'Homeowners Record'!$G5*'Monthly Reading'!CI$9), SUM('Monthly Reading'!CI$10, 'Homeowners Record'!$F5*'Monthly Reading'!CI$8, 'Homeowners Record'!$G5*'Monthly Reading'!CI$9)))</f>
        <v/>
      </c>
      <c r="CJ8" s="4" t="str">
        <f>IF('Monthly Reading'!CJ$1="", "", IF('Monthly Reading'!CJ82*'Monthly Reading'!CJ$7&gt;'Monthly Reading'!CJ$10, SUM('Monthly Reading'!CJ82*'Monthly Reading'!CJ$7, 'Homeowners Record'!$F5*'Monthly Reading'!CJ$8, 'Homeowners Record'!$G5*'Monthly Reading'!CJ$9), SUM('Monthly Reading'!CJ$10, 'Homeowners Record'!$F5*'Monthly Reading'!CJ$8, 'Homeowners Record'!$G5*'Monthly Reading'!CJ$9)))</f>
        <v/>
      </c>
      <c r="CK8" s="4" t="str">
        <f>IF('Monthly Reading'!CK$1="", "", IF('Monthly Reading'!CK82*'Monthly Reading'!CK$7&gt;'Monthly Reading'!CK$10, SUM('Monthly Reading'!CK82*'Monthly Reading'!CK$7, 'Homeowners Record'!$F5*'Monthly Reading'!CK$8, 'Homeowners Record'!$G5*'Monthly Reading'!CK$9), SUM('Monthly Reading'!CK$10, 'Homeowners Record'!$F5*'Monthly Reading'!CK$8, 'Homeowners Record'!$G5*'Monthly Reading'!CK$9)))</f>
        <v/>
      </c>
      <c r="CL8" s="4" t="str">
        <f>IF('Monthly Reading'!CL$1="", "", IF('Monthly Reading'!CL82*'Monthly Reading'!CL$7&gt;'Monthly Reading'!CL$10, SUM('Monthly Reading'!CL82*'Monthly Reading'!CL$7, 'Homeowners Record'!$F5*'Monthly Reading'!CL$8, 'Homeowners Record'!$G5*'Monthly Reading'!CL$9), SUM('Monthly Reading'!CL$10, 'Homeowners Record'!$F5*'Monthly Reading'!CL$8, 'Homeowners Record'!$G5*'Monthly Reading'!CL$9)))</f>
        <v/>
      </c>
      <c r="CM8" s="4" t="str">
        <f>IF('Monthly Reading'!CM$1="", "", IF('Monthly Reading'!CM82*'Monthly Reading'!CM$7&gt;'Monthly Reading'!CM$10, SUM('Monthly Reading'!CM82*'Monthly Reading'!CM$7, 'Homeowners Record'!$F5*'Monthly Reading'!CM$8, 'Homeowners Record'!$G5*'Monthly Reading'!CM$9), SUM('Monthly Reading'!CM$10, 'Homeowners Record'!$F5*'Monthly Reading'!CM$8, 'Homeowners Record'!$G5*'Monthly Reading'!CM$9)))</f>
        <v/>
      </c>
      <c r="CN8" s="4" t="str">
        <f>IF('Monthly Reading'!CN$1="", "", IF('Monthly Reading'!CN82*'Monthly Reading'!CN$7&gt;'Monthly Reading'!CN$10, SUM('Monthly Reading'!CN82*'Monthly Reading'!CN$7, 'Homeowners Record'!$F5*'Monthly Reading'!CN$8, 'Homeowners Record'!$G5*'Monthly Reading'!CN$9), SUM('Monthly Reading'!CN$10, 'Homeowners Record'!$F5*'Monthly Reading'!CN$8, 'Homeowners Record'!$G5*'Monthly Reading'!CN$9)))</f>
        <v/>
      </c>
      <c r="CO8" s="4" t="str">
        <f>IF('Monthly Reading'!CO$1="", "", IF('Monthly Reading'!CO82*'Monthly Reading'!CO$7&gt;'Monthly Reading'!CO$10, SUM('Monthly Reading'!CO82*'Monthly Reading'!CO$7, 'Homeowners Record'!$F5*'Monthly Reading'!CO$8, 'Homeowners Record'!$G5*'Monthly Reading'!CO$9), SUM('Monthly Reading'!CO$10, 'Homeowners Record'!$F5*'Monthly Reading'!CO$8, 'Homeowners Record'!$G5*'Monthly Reading'!CO$9)))</f>
        <v/>
      </c>
      <c r="CP8" s="4" t="str">
        <f>IF('Monthly Reading'!CP$1="", "", IF('Monthly Reading'!CP82*'Monthly Reading'!CP$7&gt;'Monthly Reading'!CP$10, SUM('Monthly Reading'!CP82*'Monthly Reading'!CP$7, 'Homeowners Record'!$F5*'Monthly Reading'!CP$8, 'Homeowners Record'!$G5*'Monthly Reading'!CP$9), SUM('Monthly Reading'!CP$10, 'Homeowners Record'!$F5*'Monthly Reading'!CP$8, 'Homeowners Record'!$G5*'Monthly Reading'!CP$9)))</f>
        <v/>
      </c>
      <c r="CQ8" s="4" t="str">
        <f>IF('Monthly Reading'!CQ$1="", "", IF('Monthly Reading'!CQ82*'Monthly Reading'!CQ$7&gt;'Monthly Reading'!CQ$10, SUM('Monthly Reading'!CQ82*'Monthly Reading'!CQ$7, 'Homeowners Record'!$F5*'Monthly Reading'!CQ$8, 'Homeowners Record'!$G5*'Monthly Reading'!CQ$9), SUM('Monthly Reading'!CQ$10, 'Homeowners Record'!$F5*'Monthly Reading'!CQ$8, 'Homeowners Record'!$G5*'Monthly Reading'!CQ$9)))</f>
        <v/>
      </c>
      <c r="CR8" s="4" t="str">
        <f>IF('Monthly Reading'!CR$1="", "", IF('Monthly Reading'!CR82*'Monthly Reading'!CR$7&gt;'Monthly Reading'!CR$10, SUM('Monthly Reading'!CR82*'Monthly Reading'!CR$7, 'Homeowners Record'!$F5*'Monthly Reading'!CR$8, 'Homeowners Record'!$G5*'Monthly Reading'!CR$9), SUM('Monthly Reading'!CR$10, 'Homeowners Record'!$F5*'Monthly Reading'!CR$8, 'Homeowners Record'!$G5*'Monthly Reading'!CR$9)))</f>
        <v/>
      </c>
      <c r="CS8" s="4" t="str">
        <f>IF('Monthly Reading'!CS$1="", "", IF('Monthly Reading'!CS82*'Monthly Reading'!CS$7&gt;'Monthly Reading'!CS$10, SUM('Monthly Reading'!CS82*'Monthly Reading'!CS$7, 'Homeowners Record'!$F5*'Monthly Reading'!CS$8, 'Homeowners Record'!$G5*'Monthly Reading'!CS$9), SUM('Monthly Reading'!CS$10, 'Homeowners Record'!$F5*'Monthly Reading'!CS$8, 'Homeowners Record'!$G5*'Monthly Reading'!CS$9)))</f>
        <v/>
      </c>
      <c r="CT8" s="4" t="str">
        <f>IF('Monthly Reading'!CT$1="", "", IF('Monthly Reading'!CT82*'Monthly Reading'!CT$7&gt;'Monthly Reading'!CT$10, SUM('Monthly Reading'!CT82*'Monthly Reading'!CT$7, 'Homeowners Record'!$F5*'Monthly Reading'!CT$8, 'Homeowners Record'!$G5*'Monthly Reading'!CT$9), SUM('Monthly Reading'!CT$10, 'Homeowners Record'!$F5*'Monthly Reading'!CT$8, 'Homeowners Record'!$G5*'Monthly Reading'!CT$9)))</f>
        <v/>
      </c>
      <c r="CU8" s="4" t="str">
        <f>IF('Monthly Reading'!CU$1="", "", IF('Monthly Reading'!CU82*'Monthly Reading'!CU$7&gt;'Monthly Reading'!CU$10, SUM('Monthly Reading'!CU82*'Monthly Reading'!CU$7, 'Homeowners Record'!$F5*'Monthly Reading'!CU$8, 'Homeowners Record'!$G5*'Monthly Reading'!CU$9), SUM('Monthly Reading'!CU$10, 'Homeowners Record'!$F5*'Monthly Reading'!CU$8, 'Homeowners Record'!$G5*'Monthly Reading'!CU$9)))</f>
        <v/>
      </c>
      <c r="CV8" s="4" t="str">
        <f>IF('Monthly Reading'!CV$1="", "", IF('Monthly Reading'!CV82*'Monthly Reading'!CV$7&gt;'Monthly Reading'!CV$10, SUM('Monthly Reading'!CV82*'Monthly Reading'!CV$7, 'Homeowners Record'!$F5*'Monthly Reading'!CV$8, 'Homeowners Record'!$G5*'Monthly Reading'!CV$9), SUM('Monthly Reading'!CV$10, 'Homeowners Record'!$F5*'Monthly Reading'!CV$8, 'Homeowners Record'!$G5*'Monthly Reading'!CV$9)))</f>
        <v/>
      </c>
      <c r="CW8" s="4" t="str">
        <f>IF('Monthly Reading'!CW$1="", "", IF('Monthly Reading'!CW82*'Monthly Reading'!CW$7&gt;'Monthly Reading'!CW$10, SUM('Monthly Reading'!CW82*'Monthly Reading'!CW$7, 'Homeowners Record'!$F5*'Monthly Reading'!CW$8, 'Homeowners Record'!$G5*'Monthly Reading'!CW$9), SUM('Monthly Reading'!CW$10, 'Homeowners Record'!$F5*'Monthly Reading'!CW$8, 'Homeowners Record'!$G5*'Monthly Reading'!CW$9)))</f>
        <v/>
      </c>
      <c r="CX8" s="4" t="str">
        <f>IF('Monthly Reading'!CX$1="", "", IF('Monthly Reading'!CX82*'Monthly Reading'!CX$7&gt;'Monthly Reading'!CX$10, SUM('Monthly Reading'!CX82*'Monthly Reading'!CX$7, 'Homeowners Record'!$F5*'Monthly Reading'!CX$8, 'Homeowners Record'!$G5*'Monthly Reading'!CX$9), SUM('Monthly Reading'!CX$10, 'Homeowners Record'!$F5*'Monthly Reading'!CX$8, 'Homeowners Record'!$G5*'Monthly Reading'!CX$9)))</f>
        <v/>
      </c>
      <c r="CY8" s="4" t="str">
        <f>IF('Monthly Reading'!CY$1="", "", IF('Monthly Reading'!CY82*'Monthly Reading'!CY$7&gt;'Monthly Reading'!CY$10, SUM('Monthly Reading'!CY82*'Monthly Reading'!CY$7, 'Homeowners Record'!$F5*'Monthly Reading'!CY$8, 'Homeowners Record'!$G5*'Monthly Reading'!CY$9), SUM('Monthly Reading'!CY$10, 'Homeowners Record'!$F5*'Monthly Reading'!CY$8, 'Homeowners Record'!$G5*'Monthly Reading'!CY$9)))</f>
        <v/>
      </c>
      <c r="CZ8" s="4" t="str">
        <f>IF('Monthly Reading'!CZ$1="", "", IF('Monthly Reading'!CZ82*'Monthly Reading'!CZ$7&gt;'Monthly Reading'!CZ$10, SUM('Monthly Reading'!CZ82*'Monthly Reading'!CZ$7, 'Homeowners Record'!$F5*'Monthly Reading'!CZ$8, 'Homeowners Record'!$G5*'Monthly Reading'!CZ$9), SUM('Monthly Reading'!CZ$10, 'Homeowners Record'!$F5*'Monthly Reading'!CZ$8, 'Homeowners Record'!$G5*'Monthly Reading'!CZ$9)))</f>
        <v/>
      </c>
      <c r="DA8" s="4" t="str">
        <f>IF('Monthly Reading'!DA$1="", "", IF('Monthly Reading'!DA82*'Monthly Reading'!DA$7&gt;'Monthly Reading'!DA$10, SUM('Monthly Reading'!DA82*'Monthly Reading'!DA$7, 'Homeowners Record'!$F5*'Monthly Reading'!DA$8, 'Homeowners Record'!$G5*'Monthly Reading'!DA$9), SUM('Monthly Reading'!DA$10, 'Homeowners Record'!$F5*'Monthly Reading'!DA$8, 'Homeowners Record'!$G5*'Monthly Reading'!DA$9)))</f>
        <v/>
      </c>
      <c r="DB8" s="4" t="str">
        <f>IF('Monthly Reading'!DB$1="", "", IF('Monthly Reading'!DB82*'Monthly Reading'!DB$7&gt;'Monthly Reading'!DB$10, SUM('Monthly Reading'!DB82*'Monthly Reading'!DB$7, 'Homeowners Record'!$F5*'Monthly Reading'!DB$8, 'Homeowners Record'!$G5*'Monthly Reading'!DB$9), SUM('Monthly Reading'!DB$10, 'Homeowners Record'!$F5*'Monthly Reading'!DB$8, 'Homeowners Record'!$G5*'Monthly Reading'!DB$9)))</f>
        <v/>
      </c>
      <c r="DC8" s="4" t="str">
        <f>IF('Monthly Reading'!DC$1="", "", IF('Monthly Reading'!DC82*'Monthly Reading'!DC$7&gt;'Monthly Reading'!DC$10, SUM('Monthly Reading'!DC82*'Monthly Reading'!DC$7, 'Homeowners Record'!$F5*'Monthly Reading'!DC$8, 'Homeowners Record'!$G5*'Monthly Reading'!DC$9), SUM('Monthly Reading'!DC$10, 'Homeowners Record'!$F5*'Monthly Reading'!DC$8, 'Homeowners Record'!$G5*'Monthly Reading'!DC$9)))</f>
        <v/>
      </c>
      <c r="DD8" s="4" t="str">
        <f>IF('Monthly Reading'!DD$1="", "", IF('Monthly Reading'!DD82*'Monthly Reading'!DD$7&gt;'Monthly Reading'!DD$10, SUM('Monthly Reading'!DD82*'Monthly Reading'!DD$7, 'Homeowners Record'!$F5*'Monthly Reading'!DD$8, 'Homeowners Record'!$G5*'Monthly Reading'!DD$9), SUM('Monthly Reading'!DD$10, 'Homeowners Record'!$F5*'Monthly Reading'!DD$8, 'Homeowners Record'!$G5*'Monthly Reading'!DD$9)))</f>
        <v/>
      </c>
      <c r="DE8" s="4" t="str">
        <f>IF('Monthly Reading'!DE$1="", "", IF('Monthly Reading'!DE82*'Monthly Reading'!DE$7&gt;'Monthly Reading'!DE$10, SUM('Monthly Reading'!DE82*'Monthly Reading'!DE$7, 'Homeowners Record'!$F5*'Monthly Reading'!DE$8, 'Homeowners Record'!$G5*'Monthly Reading'!DE$9), SUM('Monthly Reading'!DE$10, 'Homeowners Record'!$F5*'Monthly Reading'!DE$8, 'Homeowners Record'!$G5*'Monthly Reading'!DE$9)))</f>
        <v/>
      </c>
      <c r="DF8" s="4" t="str">
        <f>IF('Monthly Reading'!DF$1="", "", IF('Monthly Reading'!DF82*'Monthly Reading'!DF$7&gt;'Monthly Reading'!DF$10, SUM('Monthly Reading'!DF82*'Monthly Reading'!DF$7, 'Homeowners Record'!$F5*'Monthly Reading'!DF$8, 'Homeowners Record'!$G5*'Monthly Reading'!DF$9), SUM('Monthly Reading'!DF$10, 'Homeowners Record'!$F5*'Monthly Reading'!DF$8, 'Homeowners Record'!$G5*'Monthly Reading'!DF$9)))</f>
        <v/>
      </c>
      <c r="DG8" s="4" t="str">
        <f>IF('Monthly Reading'!DG$1="", "", IF('Monthly Reading'!DG82*'Monthly Reading'!DG$7&gt;'Monthly Reading'!DG$10, SUM('Monthly Reading'!DG82*'Monthly Reading'!DG$7, 'Homeowners Record'!$F5*'Monthly Reading'!DG$8, 'Homeowners Record'!$G5*'Monthly Reading'!DG$9), SUM('Monthly Reading'!DG$10, 'Homeowners Record'!$F5*'Monthly Reading'!DG$8, 'Homeowners Record'!$G5*'Monthly Reading'!DG$9)))</f>
        <v/>
      </c>
      <c r="DH8" s="4" t="str">
        <f>IF('Monthly Reading'!DH$1="", "", IF('Monthly Reading'!DH82*'Monthly Reading'!DH$7&gt;'Monthly Reading'!DH$10, SUM('Monthly Reading'!DH82*'Monthly Reading'!DH$7, 'Homeowners Record'!$F5*'Monthly Reading'!DH$8, 'Homeowners Record'!$G5*'Monthly Reading'!DH$9), SUM('Monthly Reading'!DH$10, 'Homeowners Record'!$F5*'Monthly Reading'!DH$8, 'Homeowners Record'!$G5*'Monthly Reading'!DH$9)))</f>
        <v/>
      </c>
      <c r="DI8" s="4" t="str">
        <f>IF('Monthly Reading'!DI$1="", "", IF('Monthly Reading'!DI82*'Monthly Reading'!DI$7&gt;'Monthly Reading'!DI$10, SUM('Monthly Reading'!DI82*'Monthly Reading'!DI$7, 'Homeowners Record'!$F5*'Monthly Reading'!DI$8, 'Homeowners Record'!$G5*'Monthly Reading'!DI$9), SUM('Monthly Reading'!DI$10, 'Homeowners Record'!$F5*'Monthly Reading'!DI$8, 'Homeowners Record'!$G5*'Monthly Reading'!DI$9)))</f>
        <v/>
      </c>
      <c r="DJ8" s="4" t="str">
        <f>IF('Monthly Reading'!DJ$1="", "", IF('Monthly Reading'!DJ82*'Monthly Reading'!DJ$7&gt;'Monthly Reading'!DJ$10, SUM('Monthly Reading'!DJ82*'Monthly Reading'!DJ$7, 'Homeowners Record'!$F5*'Monthly Reading'!DJ$8, 'Homeowners Record'!$G5*'Monthly Reading'!DJ$9), SUM('Monthly Reading'!DJ$10, 'Homeowners Record'!$F5*'Monthly Reading'!DJ$8, 'Homeowners Record'!$G5*'Monthly Reading'!DJ$9)))</f>
        <v/>
      </c>
      <c r="DK8" s="4" t="str">
        <f>IF('Monthly Reading'!DK$1="", "", IF('Monthly Reading'!DK82*'Monthly Reading'!DK$7&gt;'Monthly Reading'!DK$10, SUM('Monthly Reading'!DK82*'Monthly Reading'!DK$7, 'Homeowners Record'!$F5*'Monthly Reading'!DK$8, 'Homeowners Record'!$G5*'Monthly Reading'!DK$9), SUM('Monthly Reading'!DK$10, 'Homeowners Record'!$F5*'Monthly Reading'!DK$8, 'Homeowners Record'!$G5*'Monthly Reading'!DK$9)))</f>
        <v/>
      </c>
      <c r="DL8" s="4" t="str">
        <f>IF('Monthly Reading'!DL$1="", "", IF('Monthly Reading'!DL82*'Monthly Reading'!DL$7&gt;'Monthly Reading'!DL$10, SUM('Monthly Reading'!DL82*'Monthly Reading'!DL$7, 'Homeowners Record'!$F5*'Monthly Reading'!DL$8, 'Homeowners Record'!$G5*'Monthly Reading'!DL$9), SUM('Monthly Reading'!DL$10, 'Homeowners Record'!$F5*'Monthly Reading'!DL$8, 'Homeowners Record'!$G5*'Monthly Reading'!DL$9)))</f>
        <v/>
      </c>
      <c r="DM8" s="4" t="str">
        <f>IF('Monthly Reading'!DM$1="", "", IF('Monthly Reading'!DM82*'Monthly Reading'!DM$7&gt;'Monthly Reading'!DM$10, SUM('Monthly Reading'!DM82*'Monthly Reading'!DM$7, 'Homeowners Record'!$F5*'Monthly Reading'!DM$8, 'Homeowners Record'!$G5*'Monthly Reading'!DM$9), SUM('Monthly Reading'!DM$10, 'Homeowners Record'!$F5*'Monthly Reading'!DM$8, 'Homeowners Record'!$G5*'Monthly Reading'!DM$9)))</f>
        <v/>
      </c>
      <c r="DN8" s="4" t="str">
        <f>IF('Monthly Reading'!DN$1="", "", IF('Monthly Reading'!DN82*'Monthly Reading'!DN$7&gt;'Monthly Reading'!DN$10, SUM('Monthly Reading'!DN82*'Monthly Reading'!DN$7, 'Homeowners Record'!$F5*'Monthly Reading'!DN$8, 'Homeowners Record'!$G5*'Monthly Reading'!DN$9), SUM('Monthly Reading'!DN$10, 'Homeowners Record'!$F5*'Monthly Reading'!DN$8, 'Homeowners Record'!$G5*'Monthly Reading'!DN$9)))</f>
        <v/>
      </c>
      <c r="DO8" s="4" t="str">
        <f>IF('Monthly Reading'!DO$1="", "", IF('Monthly Reading'!DO82*'Monthly Reading'!DO$7&gt;'Monthly Reading'!DO$10, SUM('Monthly Reading'!DO82*'Monthly Reading'!DO$7, 'Homeowners Record'!$F5*'Monthly Reading'!DO$8, 'Homeowners Record'!$G5*'Monthly Reading'!DO$9), SUM('Monthly Reading'!DO$10, 'Homeowners Record'!$F5*'Monthly Reading'!DO$8, 'Homeowners Record'!$G5*'Monthly Reading'!DO$9)))</f>
        <v/>
      </c>
      <c r="DP8" s="4" t="str">
        <f>IF('Monthly Reading'!DP$1="", "", IF('Monthly Reading'!DP82*'Monthly Reading'!DP$7&gt;'Monthly Reading'!DP$10, SUM('Monthly Reading'!DP82*'Monthly Reading'!DP$7, 'Homeowners Record'!$F5*'Monthly Reading'!DP$8, 'Homeowners Record'!$G5*'Monthly Reading'!DP$9), SUM('Monthly Reading'!DP$10, 'Homeowners Record'!$F5*'Monthly Reading'!DP$8, 'Homeowners Record'!$G5*'Monthly Reading'!DP$9)))</f>
        <v/>
      </c>
      <c r="DQ8" s="4" t="str">
        <f>IF('Monthly Reading'!DQ$1="", "", IF('Monthly Reading'!DQ82*'Monthly Reading'!DQ$7&gt;'Monthly Reading'!DQ$10, SUM('Monthly Reading'!DQ82*'Monthly Reading'!DQ$7, 'Homeowners Record'!$F5*'Monthly Reading'!DQ$8, 'Homeowners Record'!$G5*'Monthly Reading'!DQ$9), SUM('Monthly Reading'!DQ$10, 'Homeowners Record'!$F5*'Monthly Reading'!DQ$8, 'Homeowners Record'!$G5*'Monthly Reading'!DQ$9)))</f>
        <v/>
      </c>
      <c r="DR8" s="4" t="str">
        <f>IF('Monthly Reading'!DR$1="", "", IF('Monthly Reading'!DR82*'Monthly Reading'!DR$7&gt;'Monthly Reading'!DR$10, SUM('Monthly Reading'!DR82*'Monthly Reading'!DR$7, 'Homeowners Record'!$F5*'Monthly Reading'!DR$8, 'Homeowners Record'!$G5*'Monthly Reading'!DR$9), SUM('Monthly Reading'!DR$10, 'Homeowners Record'!$F5*'Monthly Reading'!DR$8, 'Homeowners Record'!$G5*'Monthly Reading'!DR$9)))</f>
        <v/>
      </c>
      <c r="DS8" s="4" t="str">
        <f>IF('Monthly Reading'!DS$1="", "", IF('Monthly Reading'!DS82*'Monthly Reading'!DS$7&gt;'Monthly Reading'!DS$10, SUM('Monthly Reading'!DS82*'Monthly Reading'!DS$7, 'Homeowners Record'!$F5*'Monthly Reading'!DS$8, 'Homeowners Record'!$G5*'Monthly Reading'!DS$9), SUM('Monthly Reading'!DS$10, 'Homeowners Record'!$F5*'Monthly Reading'!DS$8, 'Homeowners Record'!$G5*'Monthly Reading'!DS$9)))</f>
        <v/>
      </c>
      <c r="DT8" s="4" t="str">
        <f>IF('Monthly Reading'!DT$1="", "", IF('Monthly Reading'!DT82*'Monthly Reading'!DT$7&gt;'Monthly Reading'!DT$10, SUM('Monthly Reading'!DT82*'Monthly Reading'!DT$7, 'Homeowners Record'!$F5*'Monthly Reading'!DT$8, 'Homeowners Record'!$G5*'Monthly Reading'!DT$9), SUM('Monthly Reading'!DT$10, 'Homeowners Record'!$F5*'Monthly Reading'!DT$8, 'Homeowners Record'!$G5*'Monthly Reading'!DT$9)))</f>
        <v/>
      </c>
      <c r="DU8" s="4" t="str">
        <f>IF('Monthly Reading'!DU$1="", "", IF('Monthly Reading'!DU82*'Monthly Reading'!DU$7&gt;'Monthly Reading'!DU$10, SUM('Monthly Reading'!DU82*'Monthly Reading'!DU$7, 'Homeowners Record'!$F5*'Monthly Reading'!DU$8, 'Homeowners Record'!$G5*'Monthly Reading'!DU$9), SUM('Monthly Reading'!DU$10, 'Homeowners Record'!$F5*'Monthly Reading'!DU$8, 'Homeowners Record'!$G5*'Monthly Reading'!DU$9)))</f>
        <v/>
      </c>
      <c r="DV8" s="4" t="str">
        <f>IF('Monthly Reading'!DV$1="", "", IF('Monthly Reading'!DV82*'Monthly Reading'!DV$7&gt;'Monthly Reading'!DV$10, SUM('Monthly Reading'!DV82*'Monthly Reading'!DV$7, 'Homeowners Record'!$F5*'Monthly Reading'!DV$8, 'Homeowners Record'!$G5*'Monthly Reading'!DV$9), SUM('Monthly Reading'!DV$10, 'Homeowners Record'!$F5*'Monthly Reading'!DV$8, 'Homeowners Record'!$G5*'Monthly Reading'!DV$9)))</f>
        <v/>
      </c>
      <c r="DW8" s="4" t="str">
        <f>IF('Monthly Reading'!DW$1="", "", IF('Monthly Reading'!DW82*'Monthly Reading'!DW$7&gt;'Monthly Reading'!DW$10, SUM('Monthly Reading'!DW82*'Monthly Reading'!DW$7, 'Homeowners Record'!$F5*'Monthly Reading'!DW$8, 'Homeowners Record'!$G5*'Monthly Reading'!DW$9), SUM('Monthly Reading'!DW$10, 'Homeowners Record'!$F5*'Monthly Reading'!DW$8, 'Homeowners Record'!$G5*'Monthly Reading'!DW$9)))</f>
        <v/>
      </c>
      <c r="DX8" s="4" t="str">
        <f>IF('Monthly Reading'!DX$1="", "", IF('Monthly Reading'!DX82*'Monthly Reading'!DX$7&gt;'Monthly Reading'!DX$10, SUM('Monthly Reading'!DX82*'Monthly Reading'!DX$7, 'Homeowners Record'!$F5*'Monthly Reading'!DX$8, 'Homeowners Record'!$G5*'Monthly Reading'!DX$9), SUM('Monthly Reading'!DX$10, 'Homeowners Record'!$F5*'Monthly Reading'!DX$8, 'Homeowners Record'!$G5*'Monthly Reading'!DX$9)))</f>
        <v/>
      </c>
      <c r="DY8" s="4" t="str">
        <f>IF('Monthly Reading'!DY$1="", "", IF('Monthly Reading'!DY82*'Monthly Reading'!DY$7&gt;'Monthly Reading'!DY$10, SUM('Monthly Reading'!DY82*'Monthly Reading'!DY$7, 'Homeowners Record'!$F5*'Monthly Reading'!DY$8, 'Homeowners Record'!$G5*'Monthly Reading'!DY$9), SUM('Monthly Reading'!DY$10, 'Homeowners Record'!$F5*'Monthly Reading'!DY$8, 'Homeowners Record'!$G5*'Monthly Reading'!DY$9)))</f>
        <v/>
      </c>
      <c r="DZ8" s="4" t="str">
        <f>IF('Monthly Reading'!DZ$1="", "", IF('Monthly Reading'!DZ82*'Monthly Reading'!DZ$7&gt;'Monthly Reading'!DZ$10, SUM('Monthly Reading'!DZ82*'Monthly Reading'!DZ$7, 'Homeowners Record'!$F5*'Monthly Reading'!DZ$8, 'Homeowners Record'!$G5*'Monthly Reading'!DZ$9), SUM('Monthly Reading'!DZ$10, 'Homeowners Record'!$F5*'Monthly Reading'!DZ$8, 'Homeowners Record'!$G5*'Monthly Reading'!DZ$9)))</f>
        <v/>
      </c>
    </row>
    <row r="9" spans="1:130" x14ac:dyDescent="0.25">
      <c r="A9" s="3">
        <f>'Homeowners Record'!$A6</f>
        <v>5</v>
      </c>
      <c r="B9" s="3" t="str">
        <f>'Homeowners Record'!$B6</f>
        <v>BELEN SEPILLO</v>
      </c>
      <c r="C9" s="4">
        <v>3574</v>
      </c>
      <c r="D9" s="4">
        <f>IF('Monthly Reading'!D$1="", "", IF('Monthly Reading'!D83*'Monthly Reading'!D$7&gt;'Monthly Reading'!D$10, SUM('Monthly Reading'!D83*'Monthly Reading'!D$7, 'Homeowners Record'!$F6*'Monthly Reading'!D$8, 'Homeowners Record'!$G6*'Monthly Reading'!D$9), SUM('Monthly Reading'!D$10, 'Homeowners Record'!$F6*'Monthly Reading'!D$8, 'Homeowners Record'!$G6*'Monthly Reading'!D$9)))</f>
        <v>1237.3690617283951</v>
      </c>
      <c r="E9" s="4">
        <f>IF('Monthly Reading'!E$1="", "", IF('Monthly Reading'!E83*'Monthly Reading'!E$7&gt;'Monthly Reading'!E$10, SUM('Monthly Reading'!E83*'Monthly Reading'!E$7, 'Homeowners Record'!$F6*'Monthly Reading'!E$8, 'Homeowners Record'!$G6*'Monthly Reading'!E$9), SUM('Monthly Reading'!E$10, 'Homeowners Record'!$F6*'Monthly Reading'!E$8, 'Homeowners Record'!$G6*'Monthly Reading'!E$9)))</f>
        <v>906.09053864168618</v>
      </c>
      <c r="F9" s="4">
        <f>IF('Monthly Reading'!F$1="", "", IF('Monthly Reading'!F83*'Monthly Reading'!F$7&gt;'Monthly Reading'!F$10, SUM('Monthly Reading'!F83*'Monthly Reading'!F$7, 'Homeowners Record'!$F6*'Monthly Reading'!F$8, 'Homeowners Record'!$G6*'Monthly Reading'!F$9), SUM('Monthly Reading'!F$10, 'Homeowners Record'!$F6*'Monthly Reading'!F$8, 'Homeowners Record'!$G6*'Monthly Reading'!F$9)))</f>
        <v>719.56398860398861</v>
      </c>
      <c r="G9" s="4">
        <f>IF('Monthly Reading'!G$1="", "", IF('Monthly Reading'!G83*'Monthly Reading'!G$7&gt;'Monthly Reading'!G$10, SUM('Monthly Reading'!G83*'Monthly Reading'!G$7, 'Homeowners Record'!$F6*'Monthly Reading'!G$8, 'Homeowners Record'!$G6*'Monthly Reading'!G$9), SUM('Monthly Reading'!G$10, 'Homeowners Record'!$F6*'Monthly Reading'!G$8, 'Homeowners Record'!$G6*'Monthly Reading'!G$9)))</f>
        <v>712.46530325814535</v>
      </c>
      <c r="H9" s="4" t="str">
        <f>IF('Monthly Reading'!H$1="", "", IF('Monthly Reading'!H83*'Monthly Reading'!H$7&gt;'Monthly Reading'!H$10, SUM('Monthly Reading'!H83*'Monthly Reading'!H$7, 'Homeowners Record'!$F6*'Monthly Reading'!H$8, 'Homeowners Record'!$G6*'Monthly Reading'!H$9), SUM('Monthly Reading'!H$10, 'Homeowners Record'!$F6*'Monthly Reading'!H$8, 'Homeowners Record'!$G6*'Monthly Reading'!H$9)))</f>
        <v/>
      </c>
      <c r="I9" s="4" t="str">
        <f>IF('Monthly Reading'!I$1="", "", IF('Monthly Reading'!I83*'Monthly Reading'!I$7&gt;'Monthly Reading'!I$10, SUM('Monthly Reading'!I83*'Monthly Reading'!I$7, 'Homeowners Record'!$F6*'Monthly Reading'!I$8, 'Homeowners Record'!$G6*'Monthly Reading'!I$9), SUM('Monthly Reading'!I$10, 'Homeowners Record'!$F6*'Monthly Reading'!I$8, 'Homeowners Record'!$G6*'Monthly Reading'!I$9)))</f>
        <v/>
      </c>
      <c r="J9" s="4" t="str">
        <f>IF('Monthly Reading'!J$1="", "", IF('Monthly Reading'!J83*'Monthly Reading'!J$7&gt;'Monthly Reading'!J$10, SUM('Monthly Reading'!J83*'Monthly Reading'!J$7, 'Homeowners Record'!$F6*'Monthly Reading'!J$8, 'Homeowners Record'!$G6*'Monthly Reading'!J$9), SUM('Monthly Reading'!J$10, 'Homeowners Record'!$F6*'Monthly Reading'!J$8, 'Homeowners Record'!$G6*'Monthly Reading'!J$9)))</f>
        <v/>
      </c>
      <c r="K9" s="4" t="str">
        <f>IF('Monthly Reading'!K$1="", "", IF('Monthly Reading'!K83*'Monthly Reading'!K$7&gt;'Monthly Reading'!K$10, SUM('Monthly Reading'!K83*'Monthly Reading'!K$7, 'Homeowners Record'!$F6*'Monthly Reading'!K$8, 'Homeowners Record'!$G6*'Monthly Reading'!K$9), SUM('Monthly Reading'!K$10, 'Homeowners Record'!$F6*'Monthly Reading'!K$8, 'Homeowners Record'!$G6*'Monthly Reading'!K$9)))</f>
        <v/>
      </c>
      <c r="L9" s="4" t="str">
        <f>IF('Monthly Reading'!L$1="", "", IF('Monthly Reading'!L83*'Monthly Reading'!L$7&gt;'Monthly Reading'!L$10, SUM('Monthly Reading'!L83*'Monthly Reading'!L$7, 'Homeowners Record'!$F6*'Monthly Reading'!L$8, 'Homeowners Record'!$G6*'Monthly Reading'!L$9), SUM('Monthly Reading'!L$10, 'Homeowners Record'!$F6*'Monthly Reading'!L$8, 'Homeowners Record'!$G6*'Monthly Reading'!L$9)))</f>
        <v/>
      </c>
      <c r="M9" s="4" t="str">
        <f>IF('Monthly Reading'!M$1="", "", IF('Monthly Reading'!M83*'Monthly Reading'!M$7&gt;'Monthly Reading'!M$10, SUM('Monthly Reading'!M83*'Monthly Reading'!M$7, 'Homeowners Record'!$F6*'Monthly Reading'!M$8, 'Homeowners Record'!$G6*'Monthly Reading'!M$9), SUM('Monthly Reading'!M$10, 'Homeowners Record'!$F6*'Monthly Reading'!M$8, 'Homeowners Record'!$G6*'Monthly Reading'!M$9)))</f>
        <v/>
      </c>
      <c r="N9" s="4" t="str">
        <f>IF('Monthly Reading'!N$1="", "", IF('Monthly Reading'!N83*'Monthly Reading'!N$7&gt;'Monthly Reading'!N$10, SUM('Monthly Reading'!N83*'Monthly Reading'!N$7, 'Homeowners Record'!$F6*'Monthly Reading'!N$8, 'Homeowners Record'!$G6*'Monthly Reading'!N$9), SUM('Monthly Reading'!N$10, 'Homeowners Record'!$F6*'Monthly Reading'!N$8, 'Homeowners Record'!$G6*'Monthly Reading'!N$9)))</f>
        <v/>
      </c>
      <c r="O9" s="4" t="str">
        <f>IF('Monthly Reading'!O$1="", "", IF('Monthly Reading'!O83*'Monthly Reading'!O$7&gt;'Monthly Reading'!O$10, SUM('Monthly Reading'!O83*'Monthly Reading'!O$7, 'Homeowners Record'!$F6*'Monthly Reading'!O$8, 'Homeowners Record'!$G6*'Monthly Reading'!O$9), SUM('Monthly Reading'!O$10, 'Homeowners Record'!$F6*'Monthly Reading'!O$8, 'Homeowners Record'!$G6*'Monthly Reading'!O$9)))</f>
        <v/>
      </c>
      <c r="P9" s="4" t="str">
        <f>IF('Monthly Reading'!P$1="", "", IF('Monthly Reading'!P83*'Monthly Reading'!P$7&gt;'Monthly Reading'!P$10, SUM('Monthly Reading'!P83*'Monthly Reading'!P$7, 'Homeowners Record'!$F6*'Monthly Reading'!P$8, 'Homeowners Record'!$G6*'Monthly Reading'!P$9), SUM('Monthly Reading'!P$10, 'Homeowners Record'!$F6*'Monthly Reading'!P$8, 'Homeowners Record'!$G6*'Monthly Reading'!P$9)))</f>
        <v/>
      </c>
      <c r="Q9" s="4" t="str">
        <f>IF('Monthly Reading'!Q$1="", "", IF('Monthly Reading'!Q83*'Monthly Reading'!Q$7&gt;'Monthly Reading'!Q$10, SUM('Monthly Reading'!Q83*'Monthly Reading'!Q$7, 'Homeowners Record'!$F6*'Monthly Reading'!Q$8, 'Homeowners Record'!$G6*'Monthly Reading'!Q$9), SUM('Monthly Reading'!Q$10, 'Homeowners Record'!$F6*'Monthly Reading'!Q$8, 'Homeowners Record'!$G6*'Monthly Reading'!Q$9)))</f>
        <v/>
      </c>
      <c r="R9" s="4" t="str">
        <f>IF('Monthly Reading'!R$1="", "", IF('Monthly Reading'!R83*'Monthly Reading'!R$7&gt;'Monthly Reading'!R$10, SUM('Monthly Reading'!R83*'Monthly Reading'!R$7, 'Homeowners Record'!$F6*'Monthly Reading'!R$8, 'Homeowners Record'!$G6*'Monthly Reading'!R$9), SUM('Monthly Reading'!R$10, 'Homeowners Record'!$F6*'Monthly Reading'!R$8, 'Homeowners Record'!$G6*'Monthly Reading'!R$9)))</f>
        <v/>
      </c>
      <c r="S9" s="4" t="str">
        <f>IF('Monthly Reading'!S$1="", "", IF('Monthly Reading'!S83*'Monthly Reading'!S$7&gt;'Monthly Reading'!S$10, SUM('Monthly Reading'!S83*'Monthly Reading'!S$7, 'Homeowners Record'!$F6*'Monthly Reading'!S$8, 'Homeowners Record'!$G6*'Monthly Reading'!S$9), SUM('Monthly Reading'!S$10, 'Homeowners Record'!$F6*'Monthly Reading'!S$8, 'Homeowners Record'!$G6*'Monthly Reading'!S$9)))</f>
        <v/>
      </c>
      <c r="T9" s="4" t="str">
        <f>IF('Monthly Reading'!T$1="", "", IF('Monthly Reading'!T83*'Monthly Reading'!T$7&gt;'Monthly Reading'!T$10, SUM('Monthly Reading'!T83*'Monthly Reading'!T$7, 'Homeowners Record'!$F6*'Monthly Reading'!T$8, 'Homeowners Record'!$G6*'Monthly Reading'!T$9), SUM('Monthly Reading'!T$10, 'Homeowners Record'!$F6*'Monthly Reading'!T$8, 'Homeowners Record'!$G6*'Monthly Reading'!T$9)))</f>
        <v/>
      </c>
      <c r="U9" s="4" t="str">
        <f>IF('Monthly Reading'!U$1="", "", IF('Monthly Reading'!U83*'Monthly Reading'!U$7&gt;'Monthly Reading'!U$10, SUM('Monthly Reading'!U83*'Monthly Reading'!U$7, 'Homeowners Record'!$F6*'Monthly Reading'!U$8, 'Homeowners Record'!$G6*'Monthly Reading'!U$9), SUM('Monthly Reading'!U$10, 'Homeowners Record'!$F6*'Monthly Reading'!U$8, 'Homeowners Record'!$G6*'Monthly Reading'!U$9)))</f>
        <v/>
      </c>
      <c r="V9" s="4" t="str">
        <f>IF('Monthly Reading'!V$1="", "", IF('Monthly Reading'!V83*'Monthly Reading'!V$7&gt;'Monthly Reading'!V$10, SUM('Monthly Reading'!V83*'Monthly Reading'!V$7, 'Homeowners Record'!$F6*'Monthly Reading'!V$8, 'Homeowners Record'!$G6*'Monthly Reading'!V$9), SUM('Monthly Reading'!V$10, 'Homeowners Record'!$F6*'Monthly Reading'!V$8, 'Homeowners Record'!$G6*'Monthly Reading'!V$9)))</f>
        <v/>
      </c>
      <c r="W9" s="4" t="str">
        <f>IF('Monthly Reading'!W$1="", "", IF('Monthly Reading'!W83*'Monthly Reading'!W$7&gt;'Monthly Reading'!W$10, SUM('Monthly Reading'!W83*'Monthly Reading'!W$7, 'Homeowners Record'!$F6*'Monthly Reading'!W$8, 'Homeowners Record'!$G6*'Monthly Reading'!W$9), SUM('Monthly Reading'!W$10, 'Homeowners Record'!$F6*'Monthly Reading'!W$8, 'Homeowners Record'!$G6*'Monthly Reading'!W$9)))</f>
        <v/>
      </c>
      <c r="X9" s="4" t="str">
        <f>IF('Monthly Reading'!X$1="", "", IF('Monthly Reading'!X83*'Monthly Reading'!X$7&gt;'Monthly Reading'!X$10, SUM('Monthly Reading'!X83*'Monthly Reading'!X$7, 'Homeowners Record'!$F6*'Monthly Reading'!X$8, 'Homeowners Record'!$G6*'Monthly Reading'!X$9), SUM('Monthly Reading'!X$10, 'Homeowners Record'!$F6*'Monthly Reading'!X$8, 'Homeowners Record'!$G6*'Monthly Reading'!X$9)))</f>
        <v/>
      </c>
      <c r="Y9" s="4" t="str">
        <f>IF('Monthly Reading'!Y$1="", "", IF('Monthly Reading'!Y83*'Monthly Reading'!Y$7&gt;'Monthly Reading'!Y$10, SUM('Monthly Reading'!Y83*'Monthly Reading'!Y$7, 'Homeowners Record'!$F6*'Monthly Reading'!Y$8, 'Homeowners Record'!$G6*'Monthly Reading'!Y$9), SUM('Monthly Reading'!Y$10, 'Homeowners Record'!$F6*'Monthly Reading'!Y$8, 'Homeowners Record'!$G6*'Monthly Reading'!Y$9)))</f>
        <v/>
      </c>
      <c r="Z9" s="4" t="str">
        <f>IF('Monthly Reading'!Z$1="", "", IF('Monthly Reading'!Z83*'Monthly Reading'!Z$7&gt;'Monthly Reading'!Z$10, SUM('Monthly Reading'!Z83*'Monthly Reading'!Z$7, 'Homeowners Record'!$F6*'Monthly Reading'!Z$8, 'Homeowners Record'!$G6*'Monthly Reading'!Z$9), SUM('Monthly Reading'!Z$10, 'Homeowners Record'!$F6*'Monthly Reading'!Z$8, 'Homeowners Record'!$G6*'Monthly Reading'!Z$9)))</f>
        <v/>
      </c>
      <c r="AA9" s="4" t="str">
        <f>IF('Monthly Reading'!AA$1="", "", IF('Monthly Reading'!AA83*'Monthly Reading'!AA$7&gt;'Monthly Reading'!AA$10, SUM('Monthly Reading'!AA83*'Monthly Reading'!AA$7, 'Homeowners Record'!$F6*'Monthly Reading'!AA$8, 'Homeowners Record'!$G6*'Monthly Reading'!AA$9), SUM('Monthly Reading'!AA$10, 'Homeowners Record'!$F6*'Monthly Reading'!AA$8, 'Homeowners Record'!$G6*'Monthly Reading'!AA$9)))</f>
        <v/>
      </c>
      <c r="AB9" s="4" t="str">
        <f>IF('Monthly Reading'!AB$1="", "", IF('Monthly Reading'!AB83*'Monthly Reading'!AB$7&gt;'Monthly Reading'!AB$10, SUM('Monthly Reading'!AB83*'Monthly Reading'!AB$7, 'Homeowners Record'!$F6*'Monthly Reading'!AB$8, 'Homeowners Record'!$G6*'Monthly Reading'!AB$9), SUM('Monthly Reading'!AB$10, 'Homeowners Record'!$F6*'Monthly Reading'!AB$8, 'Homeowners Record'!$G6*'Monthly Reading'!AB$9)))</f>
        <v/>
      </c>
      <c r="AC9" s="4" t="str">
        <f>IF('Monthly Reading'!AC$1="", "", IF('Monthly Reading'!AC83*'Monthly Reading'!AC$7&gt;'Monthly Reading'!AC$10, SUM('Monthly Reading'!AC83*'Monthly Reading'!AC$7, 'Homeowners Record'!$F6*'Monthly Reading'!AC$8, 'Homeowners Record'!$G6*'Monthly Reading'!AC$9), SUM('Monthly Reading'!AC$10, 'Homeowners Record'!$F6*'Monthly Reading'!AC$8, 'Homeowners Record'!$G6*'Monthly Reading'!AC$9)))</f>
        <v/>
      </c>
      <c r="AD9" s="4" t="str">
        <f>IF('Monthly Reading'!AD$1="", "", IF('Monthly Reading'!AD83*'Monthly Reading'!AD$7&gt;'Monthly Reading'!AD$10, SUM('Monthly Reading'!AD83*'Monthly Reading'!AD$7, 'Homeowners Record'!$F6*'Monthly Reading'!AD$8, 'Homeowners Record'!$G6*'Monthly Reading'!AD$9), SUM('Monthly Reading'!AD$10, 'Homeowners Record'!$F6*'Monthly Reading'!AD$8, 'Homeowners Record'!$G6*'Monthly Reading'!AD$9)))</f>
        <v/>
      </c>
      <c r="AE9" s="4" t="str">
        <f>IF('Monthly Reading'!AE$1="", "", IF('Monthly Reading'!AE83*'Monthly Reading'!AE$7&gt;'Monthly Reading'!AE$10, SUM('Monthly Reading'!AE83*'Monthly Reading'!AE$7, 'Homeowners Record'!$F6*'Monthly Reading'!AE$8, 'Homeowners Record'!$G6*'Monthly Reading'!AE$9), SUM('Monthly Reading'!AE$10, 'Homeowners Record'!$F6*'Monthly Reading'!AE$8, 'Homeowners Record'!$G6*'Monthly Reading'!AE$9)))</f>
        <v/>
      </c>
      <c r="AF9" s="4" t="str">
        <f>IF('Monthly Reading'!AF$1="", "", IF('Monthly Reading'!AF83*'Monthly Reading'!AF$7&gt;'Monthly Reading'!AF$10, SUM('Monthly Reading'!AF83*'Monthly Reading'!AF$7, 'Homeowners Record'!$F6*'Monthly Reading'!AF$8, 'Homeowners Record'!$G6*'Monthly Reading'!AF$9), SUM('Monthly Reading'!AF$10, 'Homeowners Record'!$F6*'Monthly Reading'!AF$8, 'Homeowners Record'!$G6*'Monthly Reading'!AF$9)))</f>
        <v/>
      </c>
      <c r="AG9" s="4" t="str">
        <f>IF('Monthly Reading'!AG$1="", "", IF('Monthly Reading'!AG83*'Monthly Reading'!AG$7&gt;'Monthly Reading'!AG$10, SUM('Monthly Reading'!AG83*'Monthly Reading'!AG$7, 'Homeowners Record'!$F6*'Monthly Reading'!AG$8, 'Homeowners Record'!$G6*'Monthly Reading'!AG$9), SUM('Monthly Reading'!AG$10, 'Homeowners Record'!$F6*'Monthly Reading'!AG$8, 'Homeowners Record'!$G6*'Monthly Reading'!AG$9)))</f>
        <v/>
      </c>
      <c r="AH9" s="4" t="str">
        <f>IF('Monthly Reading'!AH$1="", "", IF('Monthly Reading'!AH83*'Monthly Reading'!AH$7&gt;'Monthly Reading'!AH$10, SUM('Monthly Reading'!AH83*'Monthly Reading'!AH$7, 'Homeowners Record'!$F6*'Monthly Reading'!AH$8, 'Homeowners Record'!$G6*'Monthly Reading'!AH$9), SUM('Monthly Reading'!AH$10, 'Homeowners Record'!$F6*'Monthly Reading'!AH$8, 'Homeowners Record'!$G6*'Monthly Reading'!AH$9)))</f>
        <v/>
      </c>
      <c r="AI9" s="4" t="str">
        <f>IF('Monthly Reading'!AI$1="", "", IF('Monthly Reading'!AI83*'Monthly Reading'!AI$7&gt;'Monthly Reading'!AI$10, SUM('Monthly Reading'!AI83*'Monthly Reading'!AI$7, 'Homeowners Record'!$F6*'Monthly Reading'!AI$8, 'Homeowners Record'!$G6*'Monthly Reading'!AI$9), SUM('Monthly Reading'!AI$10, 'Homeowners Record'!$F6*'Monthly Reading'!AI$8, 'Homeowners Record'!$G6*'Monthly Reading'!AI$9)))</f>
        <v/>
      </c>
      <c r="AJ9" s="4" t="str">
        <f>IF('Monthly Reading'!AJ$1="", "", IF('Monthly Reading'!AJ83*'Monthly Reading'!AJ$7&gt;'Monthly Reading'!AJ$10, SUM('Monthly Reading'!AJ83*'Monthly Reading'!AJ$7, 'Homeowners Record'!$F6*'Monthly Reading'!AJ$8, 'Homeowners Record'!$G6*'Monthly Reading'!AJ$9), SUM('Monthly Reading'!AJ$10, 'Homeowners Record'!$F6*'Monthly Reading'!AJ$8, 'Homeowners Record'!$G6*'Monthly Reading'!AJ$9)))</f>
        <v/>
      </c>
      <c r="AK9" s="4" t="str">
        <f>IF('Monthly Reading'!AK$1="", "", IF('Monthly Reading'!AK83*'Monthly Reading'!AK$7&gt;'Monthly Reading'!AK$10, SUM('Monthly Reading'!AK83*'Monthly Reading'!AK$7, 'Homeowners Record'!$F6*'Monthly Reading'!AK$8, 'Homeowners Record'!$G6*'Monthly Reading'!AK$9), SUM('Monthly Reading'!AK$10, 'Homeowners Record'!$F6*'Monthly Reading'!AK$8, 'Homeowners Record'!$G6*'Monthly Reading'!AK$9)))</f>
        <v/>
      </c>
      <c r="AL9" s="4" t="str">
        <f>IF('Monthly Reading'!AL$1="", "", IF('Monthly Reading'!AL83*'Monthly Reading'!AL$7&gt;'Monthly Reading'!AL$10, SUM('Monthly Reading'!AL83*'Monthly Reading'!AL$7, 'Homeowners Record'!$F6*'Monthly Reading'!AL$8, 'Homeowners Record'!$G6*'Monthly Reading'!AL$9), SUM('Monthly Reading'!AL$10, 'Homeowners Record'!$F6*'Monthly Reading'!AL$8, 'Homeowners Record'!$G6*'Monthly Reading'!AL$9)))</f>
        <v/>
      </c>
      <c r="AM9" s="4" t="str">
        <f>IF('Monthly Reading'!AM$1="", "", IF('Monthly Reading'!AM83*'Monthly Reading'!AM$7&gt;'Monthly Reading'!AM$10, SUM('Monthly Reading'!AM83*'Monthly Reading'!AM$7, 'Homeowners Record'!$F6*'Monthly Reading'!AM$8, 'Homeowners Record'!$G6*'Monthly Reading'!AM$9), SUM('Monthly Reading'!AM$10, 'Homeowners Record'!$F6*'Monthly Reading'!AM$8, 'Homeowners Record'!$G6*'Monthly Reading'!AM$9)))</f>
        <v/>
      </c>
      <c r="AN9" s="4" t="str">
        <f>IF('Monthly Reading'!AN$1="", "", IF('Monthly Reading'!AN83*'Monthly Reading'!AN$7&gt;'Monthly Reading'!AN$10, SUM('Monthly Reading'!AN83*'Monthly Reading'!AN$7, 'Homeowners Record'!$F6*'Monthly Reading'!AN$8, 'Homeowners Record'!$G6*'Monthly Reading'!AN$9), SUM('Monthly Reading'!AN$10, 'Homeowners Record'!$F6*'Monthly Reading'!AN$8, 'Homeowners Record'!$G6*'Monthly Reading'!AN$9)))</f>
        <v/>
      </c>
      <c r="AO9" s="4" t="str">
        <f>IF('Monthly Reading'!AO$1="", "", IF('Monthly Reading'!AO83*'Monthly Reading'!AO$7&gt;'Monthly Reading'!AO$10, SUM('Monthly Reading'!AO83*'Monthly Reading'!AO$7, 'Homeowners Record'!$F6*'Monthly Reading'!AO$8, 'Homeowners Record'!$G6*'Monthly Reading'!AO$9), SUM('Monthly Reading'!AO$10, 'Homeowners Record'!$F6*'Monthly Reading'!AO$8, 'Homeowners Record'!$G6*'Monthly Reading'!AO$9)))</f>
        <v/>
      </c>
      <c r="AP9" s="4" t="str">
        <f>IF('Monthly Reading'!AP$1="", "", IF('Monthly Reading'!AP83*'Monthly Reading'!AP$7&gt;'Monthly Reading'!AP$10, SUM('Monthly Reading'!AP83*'Monthly Reading'!AP$7, 'Homeowners Record'!$F6*'Monthly Reading'!AP$8, 'Homeowners Record'!$G6*'Monthly Reading'!AP$9), SUM('Monthly Reading'!AP$10, 'Homeowners Record'!$F6*'Monthly Reading'!AP$8, 'Homeowners Record'!$G6*'Monthly Reading'!AP$9)))</f>
        <v/>
      </c>
      <c r="AQ9" s="4" t="str">
        <f>IF('Monthly Reading'!AQ$1="", "", IF('Monthly Reading'!AQ83*'Monthly Reading'!AQ$7&gt;'Monthly Reading'!AQ$10, SUM('Monthly Reading'!AQ83*'Monthly Reading'!AQ$7, 'Homeowners Record'!$F6*'Monthly Reading'!AQ$8, 'Homeowners Record'!$G6*'Monthly Reading'!AQ$9), SUM('Monthly Reading'!AQ$10, 'Homeowners Record'!$F6*'Monthly Reading'!AQ$8, 'Homeowners Record'!$G6*'Monthly Reading'!AQ$9)))</f>
        <v/>
      </c>
      <c r="AR9" s="4" t="str">
        <f>IF('Monthly Reading'!AR$1="", "", IF('Monthly Reading'!AR83*'Monthly Reading'!AR$7&gt;'Monthly Reading'!AR$10, SUM('Monthly Reading'!AR83*'Monthly Reading'!AR$7, 'Homeowners Record'!$F6*'Monthly Reading'!AR$8, 'Homeowners Record'!$G6*'Monthly Reading'!AR$9), SUM('Monthly Reading'!AR$10, 'Homeowners Record'!$F6*'Monthly Reading'!AR$8, 'Homeowners Record'!$G6*'Monthly Reading'!AR$9)))</f>
        <v/>
      </c>
      <c r="AS9" s="4" t="str">
        <f>IF('Monthly Reading'!AS$1="", "", IF('Monthly Reading'!AS83*'Monthly Reading'!AS$7&gt;'Monthly Reading'!AS$10, SUM('Monthly Reading'!AS83*'Monthly Reading'!AS$7, 'Homeowners Record'!$F6*'Monthly Reading'!AS$8, 'Homeowners Record'!$G6*'Monthly Reading'!AS$9), SUM('Monthly Reading'!AS$10, 'Homeowners Record'!$F6*'Monthly Reading'!AS$8, 'Homeowners Record'!$G6*'Monthly Reading'!AS$9)))</f>
        <v/>
      </c>
      <c r="AT9" s="4" t="str">
        <f>IF('Monthly Reading'!AT$1="", "", IF('Monthly Reading'!AT83*'Monthly Reading'!AT$7&gt;'Monthly Reading'!AT$10, SUM('Monthly Reading'!AT83*'Monthly Reading'!AT$7, 'Homeowners Record'!$F6*'Monthly Reading'!AT$8, 'Homeowners Record'!$G6*'Monthly Reading'!AT$9), SUM('Monthly Reading'!AT$10, 'Homeowners Record'!$F6*'Monthly Reading'!AT$8, 'Homeowners Record'!$G6*'Monthly Reading'!AT$9)))</f>
        <v/>
      </c>
      <c r="AU9" s="4" t="str">
        <f>IF('Monthly Reading'!AU$1="", "", IF('Monthly Reading'!AU83*'Monthly Reading'!AU$7&gt;'Monthly Reading'!AU$10, SUM('Monthly Reading'!AU83*'Monthly Reading'!AU$7, 'Homeowners Record'!$F6*'Monthly Reading'!AU$8, 'Homeowners Record'!$G6*'Monthly Reading'!AU$9), SUM('Monthly Reading'!AU$10, 'Homeowners Record'!$F6*'Monthly Reading'!AU$8, 'Homeowners Record'!$G6*'Monthly Reading'!AU$9)))</f>
        <v/>
      </c>
      <c r="AV9" s="4" t="str">
        <f>IF('Monthly Reading'!AV$1="", "", IF('Monthly Reading'!AV83*'Monthly Reading'!AV$7&gt;'Monthly Reading'!AV$10, SUM('Monthly Reading'!AV83*'Monthly Reading'!AV$7, 'Homeowners Record'!$F6*'Monthly Reading'!AV$8, 'Homeowners Record'!$G6*'Monthly Reading'!AV$9), SUM('Monthly Reading'!AV$10, 'Homeowners Record'!$F6*'Monthly Reading'!AV$8, 'Homeowners Record'!$G6*'Monthly Reading'!AV$9)))</f>
        <v/>
      </c>
      <c r="AW9" s="4" t="str">
        <f>IF('Monthly Reading'!AW$1="", "", IF('Monthly Reading'!AW83*'Monthly Reading'!AW$7&gt;'Monthly Reading'!AW$10, SUM('Monthly Reading'!AW83*'Monthly Reading'!AW$7, 'Homeowners Record'!$F6*'Monthly Reading'!AW$8, 'Homeowners Record'!$G6*'Monthly Reading'!AW$9), SUM('Monthly Reading'!AW$10, 'Homeowners Record'!$F6*'Monthly Reading'!AW$8, 'Homeowners Record'!$G6*'Monthly Reading'!AW$9)))</f>
        <v/>
      </c>
      <c r="AX9" s="4" t="str">
        <f>IF('Monthly Reading'!AX$1="", "", IF('Monthly Reading'!AX83*'Monthly Reading'!AX$7&gt;'Monthly Reading'!AX$10, SUM('Monthly Reading'!AX83*'Monthly Reading'!AX$7, 'Homeowners Record'!$F6*'Monthly Reading'!AX$8, 'Homeowners Record'!$G6*'Monthly Reading'!AX$9), SUM('Monthly Reading'!AX$10, 'Homeowners Record'!$F6*'Monthly Reading'!AX$8, 'Homeowners Record'!$G6*'Monthly Reading'!AX$9)))</f>
        <v/>
      </c>
      <c r="AY9" s="4" t="str">
        <f>IF('Monthly Reading'!AY$1="", "", IF('Monthly Reading'!AY83*'Monthly Reading'!AY$7&gt;'Monthly Reading'!AY$10, SUM('Monthly Reading'!AY83*'Monthly Reading'!AY$7, 'Homeowners Record'!$F6*'Monthly Reading'!AY$8, 'Homeowners Record'!$G6*'Monthly Reading'!AY$9), SUM('Monthly Reading'!AY$10, 'Homeowners Record'!$F6*'Monthly Reading'!AY$8, 'Homeowners Record'!$G6*'Monthly Reading'!AY$9)))</f>
        <v/>
      </c>
      <c r="AZ9" s="4" t="str">
        <f>IF('Monthly Reading'!AZ$1="", "", IF('Monthly Reading'!AZ83*'Monthly Reading'!AZ$7&gt;'Monthly Reading'!AZ$10, SUM('Monthly Reading'!AZ83*'Monthly Reading'!AZ$7, 'Homeowners Record'!$F6*'Monthly Reading'!AZ$8, 'Homeowners Record'!$G6*'Monthly Reading'!AZ$9), SUM('Monthly Reading'!AZ$10, 'Homeowners Record'!$F6*'Monthly Reading'!AZ$8, 'Homeowners Record'!$G6*'Monthly Reading'!AZ$9)))</f>
        <v/>
      </c>
      <c r="BA9" s="4" t="str">
        <f>IF('Monthly Reading'!BA$1="", "", IF('Monthly Reading'!BA83*'Monthly Reading'!BA$7&gt;'Monthly Reading'!BA$10, SUM('Monthly Reading'!BA83*'Monthly Reading'!BA$7, 'Homeowners Record'!$F6*'Monthly Reading'!BA$8, 'Homeowners Record'!$G6*'Monthly Reading'!BA$9), SUM('Monthly Reading'!BA$10, 'Homeowners Record'!$F6*'Monthly Reading'!BA$8, 'Homeowners Record'!$G6*'Monthly Reading'!BA$9)))</f>
        <v/>
      </c>
      <c r="BB9" s="4" t="str">
        <f>IF('Monthly Reading'!BB$1="", "", IF('Monthly Reading'!BB83*'Monthly Reading'!BB$7&gt;'Monthly Reading'!BB$10, SUM('Monthly Reading'!BB83*'Monthly Reading'!BB$7, 'Homeowners Record'!$F6*'Monthly Reading'!BB$8, 'Homeowners Record'!$G6*'Monthly Reading'!BB$9), SUM('Monthly Reading'!BB$10, 'Homeowners Record'!$F6*'Monthly Reading'!BB$8, 'Homeowners Record'!$G6*'Monthly Reading'!BB$9)))</f>
        <v/>
      </c>
      <c r="BC9" s="4" t="str">
        <f>IF('Monthly Reading'!BC$1="", "", IF('Monthly Reading'!BC83*'Monthly Reading'!BC$7&gt;'Monthly Reading'!BC$10, SUM('Monthly Reading'!BC83*'Monthly Reading'!BC$7, 'Homeowners Record'!$F6*'Monthly Reading'!BC$8, 'Homeowners Record'!$G6*'Monthly Reading'!BC$9), SUM('Monthly Reading'!BC$10, 'Homeowners Record'!$F6*'Monthly Reading'!BC$8, 'Homeowners Record'!$G6*'Monthly Reading'!BC$9)))</f>
        <v/>
      </c>
      <c r="BD9" s="4" t="str">
        <f>IF('Monthly Reading'!BD$1="", "", IF('Monthly Reading'!BD83*'Monthly Reading'!BD$7&gt;'Monthly Reading'!BD$10, SUM('Monthly Reading'!BD83*'Monthly Reading'!BD$7, 'Homeowners Record'!$F6*'Monthly Reading'!BD$8, 'Homeowners Record'!$G6*'Monthly Reading'!BD$9), SUM('Monthly Reading'!BD$10, 'Homeowners Record'!$F6*'Monthly Reading'!BD$8, 'Homeowners Record'!$G6*'Monthly Reading'!BD$9)))</f>
        <v/>
      </c>
      <c r="BE9" s="4" t="str">
        <f>IF('Monthly Reading'!BE$1="", "", IF('Monthly Reading'!BE83*'Monthly Reading'!BE$7&gt;'Monthly Reading'!BE$10, SUM('Monthly Reading'!BE83*'Monthly Reading'!BE$7, 'Homeowners Record'!$F6*'Monthly Reading'!BE$8, 'Homeowners Record'!$G6*'Monthly Reading'!BE$9), SUM('Monthly Reading'!BE$10, 'Homeowners Record'!$F6*'Monthly Reading'!BE$8, 'Homeowners Record'!$G6*'Monthly Reading'!BE$9)))</f>
        <v/>
      </c>
      <c r="BF9" s="4" t="str">
        <f>IF('Monthly Reading'!BF$1="", "", IF('Monthly Reading'!BF83*'Monthly Reading'!BF$7&gt;'Monthly Reading'!BF$10, SUM('Monthly Reading'!BF83*'Monthly Reading'!BF$7, 'Homeowners Record'!$F6*'Monthly Reading'!BF$8, 'Homeowners Record'!$G6*'Monthly Reading'!BF$9), SUM('Monthly Reading'!BF$10, 'Homeowners Record'!$F6*'Monthly Reading'!BF$8, 'Homeowners Record'!$G6*'Monthly Reading'!BF$9)))</f>
        <v/>
      </c>
      <c r="BG9" s="4" t="str">
        <f>IF('Monthly Reading'!BG$1="", "", IF('Monthly Reading'!BG83*'Monthly Reading'!BG$7&gt;'Monthly Reading'!BG$10, SUM('Monthly Reading'!BG83*'Monthly Reading'!BG$7, 'Homeowners Record'!$F6*'Monthly Reading'!BG$8, 'Homeowners Record'!$G6*'Monthly Reading'!BG$9), SUM('Monthly Reading'!BG$10, 'Homeowners Record'!$F6*'Monthly Reading'!BG$8, 'Homeowners Record'!$G6*'Monthly Reading'!BG$9)))</f>
        <v/>
      </c>
      <c r="BH9" s="4" t="str">
        <f>IF('Monthly Reading'!BH$1="", "", IF('Monthly Reading'!BH83*'Monthly Reading'!BH$7&gt;'Monthly Reading'!BH$10, SUM('Monthly Reading'!BH83*'Monthly Reading'!BH$7, 'Homeowners Record'!$F6*'Monthly Reading'!BH$8, 'Homeowners Record'!$G6*'Monthly Reading'!BH$9), SUM('Monthly Reading'!BH$10, 'Homeowners Record'!$F6*'Monthly Reading'!BH$8, 'Homeowners Record'!$G6*'Monthly Reading'!BH$9)))</f>
        <v/>
      </c>
      <c r="BI9" s="4" t="str">
        <f>IF('Monthly Reading'!BI$1="", "", IF('Monthly Reading'!BI83*'Monthly Reading'!BI$7&gt;'Monthly Reading'!BI$10, SUM('Monthly Reading'!BI83*'Monthly Reading'!BI$7, 'Homeowners Record'!$F6*'Monthly Reading'!BI$8, 'Homeowners Record'!$G6*'Monthly Reading'!BI$9), SUM('Monthly Reading'!BI$10, 'Homeowners Record'!$F6*'Monthly Reading'!BI$8, 'Homeowners Record'!$G6*'Monthly Reading'!BI$9)))</f>
        <v/>
      </c>
      <c r="BJ9" s="4" t="str">
        <f>IF('Monthly Reading'!BJ$1="", "", IF('Monthly Reading'!BJ83*'Monthly Reading'!BJ$7&gt;'Monthly Reading'!BJ$10, SUM('Monthly Reading'!BJ83*'Monthly Reading'!BJ$7, 'Homeowners Record'!$F6*'Monthly Reading'!BJ$8, 'Homeowners Record'!$G6*'Monthly Reading'!BJ$9), SUM('Monthly Reading'!BJ$10, 'Homeowners Record'!$F6*'Monthly Reading'!BJ$8, 'Homeowners Record'!$G6*'Monthly Reading'!BJ$9)))</f>
        <v/>
      </c>
      <c r="BK9" s="4" t="str">
        <f>IF('Monthly Reading'!BK$1="", "", IF('Monthly Reading'!BK83*'Monthly Reading'!BK$7&gt;'Monthly Reading'!BK$10, SUM('Monthly Reading'!BK83*'Monthly Reading'!BK$7, 'Homeowners Record'!$F6*'Monthly Reading'!BK$8, 'Homeowners Record'!$G6*'Monthly Reading'!BK$9), SUM('Monthly Reading'!BK$10, 'Homeowners Record'!$F6*'Monthly Reading'!BK$8, 'Homeowners Record'!$G6*'Monthly Reading'!BK$9)))</f>
        <v/>
      </c>
      <c r="BL9" s="4" t="str">
        <f>IF('Monthly Reading'!BL$1="", "", IF('Monthly Reading'!BL83*'Monthly Reading'!BL$7&gt;'Monthly Reading'!BL$10, SUM('Monthly Reading'!BL83*'Monthly Reading'!BL$7, 'Homeowners Record'!$F6*'Monthly Reading'!BL$8, 'Homeowners Record'!$G6*'Monthly Reading'!BL$9), SUM('Monthly Reading'!BL$10, 'Homeowners Record'!$F6*'Monthly Reading'!BL$8, 'Homeowners Record'!$G6*'Monthly Reading'!BL$9)))</f>
        <v/>
      </c>
      <c r="BM9" s="4" t="str">
        <f>IF('Monthly Reading'!BM$1="", "", IF('Monthly Reading'!BM83*'Monthly Reading'!BM$7&gt;'Monthly Reading'!BM$10, SUM('Monthly Reading'!BM83*'Monthly Reading'!BM$7, 'Homeowners Record'!$F6*'Monthly Reading'!BM$8, 'Homeowners Record'!$G6*'Monthly Reading'!BM$9), SUM('Monthly Reading'!BM$10, 'Homeowners Record'!$F6*'Monthly Reading'!BM$8, 'Homeowners Record'!$G6*'Monthly Reading'!BM$9)))</f>
        <v/>
      </c>
      <c r="BN9" s="4" t="str">
        <f>IF('Monthly Reading'!BN$1="", "", IF('Monthly Reading'!BN83*'Monthly Reading'!BN$7&gt;'Monthly Reading'!BN$10, SUM('Monthly Reading'!BN83*'Monthly Reading'!BN$7, 'Homeowners Record'!$F6*'Monthly Reading'!BN$8, 'Homeowners Record'!$G6*'Monthly Reading'!BN$9), SUM('Monthly Reading'!BN$10, 'Homeowners Record'!$F6*'Monthly Reading'!BN$8, 'Homeowners Record'!$G6*'Monthly Reading'!BN$9)))</f>
        <v/>
      </c>
      <c r="BO9" s="4" t="str">
        <f>IF('Monthly Reading'!BO$1="", "", IF('Monthly Reading'!BO83*'Monthly Reading'!BO$7&gt;'Monthly Reading'!BO$10, SUM('Monthly Reading'!BO83*'Monthly Reading'!BO$7, 'Homeowners Record'!$F6*'Monthly Reading'!BO$8, 'Homeowners Record'!$G6*'Monthly Reading'!BO$9), SUM('Monthly Reading'!BO$10, 'Homeowners Record'!$F6*'Monthly Reading'!BO$8, 'Homeowners Record'!$G6*'Monthly Reading'!BO$9)))</f>
        <v/>
      </c>
      <c r="BP9" s="4" t="str">
        <f>IF('Monthly Reading'!BP$1="", "", IF('Monthly Reading'!BP83*'Monthly Reading'!BP$7&gt;'Monthly Reading'!BP$10, SUM('Monthly Reading'!BP83*'Monthly Reading'!BP$7, 'Homeowners Record'!$F6*'Monthly Reading'!BP$8, 'Homeowners Record'!$G6*'Monthly Reading'!BP$9), SUM('Monthly Reading'!BP$10, 'Homeowners Record'!$F6*'Monthly Reading'!BP$8, 'Homeowners Record'!$G6*'Monthly Reading'!BP$9)))</f>
        <v/>
      </c>
      <c r="BQ9" s="4" t="str">
        <f>IF('Monthly Reading'!BQ$1="", "", IF('Monthly Reading'!BQ83*'Monthly Reading'!BQ$7&gt;'Monthly Reading'!BQ$10, SUM('Monthly Reading'!BQ83*'Monthly Reading'!BQ$7, 'Homeowners Record'!$F6*'Monthly Reading'!BQ$8, 'Homeowners Record'!$G6*'Monthly Reading'!BQ$9), SUM('Monthly Reading'!BQ$10, 'Homeowners Record'!$F6*'Monthly Reading'!BQ$8, 'Homeowners Record'!$G6*'Monthly Reading'!BQ$9)))</f>
        <v/>
      </c>
      <c r="BR9" s="4" t="str">
        <f>IF('Monthly Reading'!BR$1="", "", IF('Monthly Reading'!BR83*'Monthly Reading'!BR$7&gt;'Monthly Reading'!BR$10, SUM('Monthly Reading'!BR83*'Monthly Reading'!BR$7, 'Homeowners Record'!$F6*'Monthly Reading'!BR$8, 'Homeowners Record'!$G6*'Monthly Reading'!BR$9), SUM('Monthly Reading'!BR$10, 'Homeowners Record'!$F6*'Monthly Reading'!BR$8, 'Homeowners Record'!$G6*'Monthly Reading'!BR$9)))</f>
        <v/>
      </c>
      <c r="BS9" s="4" t="str">
        <f>IF('Monthly Reading'!BS$1="", "", IF('Monthly Reading'!BS83*'Monthly Reading'!BS$7&gt;'Monthly Reading'!BS$10, SUM('Monthly Reading'!BS83*'Monthly Reading'!BS$7, 'Homeowners Record'!$F6*'Monthly Reading'!BS$8, 'Homeowners Record'!$G6*'Monthly Reading'!BS$9), SUM('Monthly Reading'!BS$10, 'Homeowners Record'!$F6*'Monthly Reading'!BS$8, 'Homeowners Record'!$G6*'Monthly Reading'!BS$9)))</f>
        <v/>
      </c>
      <c r="BT9" s="4" t="str">
        <f>IF('Monthly Reading'!BT$1="", "", IF('Monthly Reading'!BT83*'Monthly Reading'!BT$7&gt;'Monthly Reading'!BT$10, SUM('Monthly Reading'!BT83*'Monthly Reading'!BT$7, 'Homeowners Record'!$F6*'Monthly Reading'!BT$8, 'Homeowners Record'!$G6*'Monthly Reading'!BT$9), SUM('Monthly Reading'!BT$10, 'Homeowners Record'!$F6*'Monthly Reading'!BT$8, 'Homeowners Record'!$G6*'Monthly Reading'!BT$9)))</f>
        <v/>
      </c>
      <c r="BU9" s="4" t="str">
        <f>IF('Monthly Reading'!BU$1="", "", IF('Monthly Reading'!BU83*'Monthly Reading'!BU$7&gt;'Monthly Reading'!BU$10, SUM('Monthly Reading'!BU83*'Monthly Reading'!BU$7, 'Homeowners Record'!$F6*'Monthly Reading'!BU$8, 'Homeowners Record'!$G6*'Monthly Reading'!BU$9), SUM('Monthly Reading'!BU$10, 'Homeowners Record'!$F6*'Monthly Reading'!BU$8, 'Homeowners Record'!$G6*'Monthly Reading'!BU$9)))</f>
        <v/>
      </c>
      <c r="BV9" s="4" t="str">
        <f>IF('Monthly Reading'!BV$1="", "", IF('Monthly Reading'!BV83*'Monthly Reading'!BV$7&gt;'Monthly Reading'!BV$10, SUM('Monthly Reading'!BV83*'Monthly Reading'!BV$7, 'Homeowners Record'!$F6*'Monthly Reading'!BV$8, 'Homeowners Record'!$G6*'Monthly Reading'!BV$9), SUM('Monthly Reading'!BV$10, 'Homeowners Record'!$F6*'Monthly Reading'!BV$8, 'Homeowners Record'!$G6*'Monthly Reading'!BV$9)))</f>
        <v/>
      </c>
      <c r="BW9" s="4" t="str">
        <f>IF('Monthly Reading'!BW$1="", "", IF('Monthly Reading'!BW83*'Monthly Reading'!BW$7&gt;'Monthly Reading'!BW$10, SUM('Monthly Reading'!BW83*'Monthly Reading'!BW$7, 'Homeowners Record'!$F6*'Monthly Reading'!BW$8, 'Homeowners Record'!$G6*'Monthly Reading'!BW$9), SUM('Monthly Reading'!BW$10, 'Homeowners Record'!$F6*'Monthly Reading'!BW$8, 'Homeowners Record'!$G6*'Monthly Reading'!BW$9)))</f>
        <v/>
      </c>
      <c r="BX9" s="4" t="str">
        <f>IF('Monthly Reading'!BX$1="", "", IF('Monthly Reading'!BX83*'Monthly Reading'!BX$7&gt;'Monthly Reading'!BX$10, SUM('Monthly Reading'!BX83*'Monthly Reading'!BX$7, 'Homeowners Record'!$F6*'Monthly Reading'!BX$8, 'Homeowners Record'!$G6*'Monthly Reading'!BX$9), SUM('Monthly Reading'!BX$10, 'Homeowners Record'!$F6*'Monthly Reading'!BX$8, 'Homeowners Record'!$G6*'Monthly Reading'!BX$9)))</f>
        <v/>
      </c>
      <c r="BY9" s="4" t="str">
        <f>IF('Monthly Reading'!BY$1="", "", IF('Monthly Reading'!BY83*'Monthly Reading'!BY$7&gt;'Monthly Reading'!BY$10, SUM('Monthly Reading'!BY83*'Monthly Reading'!BY$7, 'Homeowners Record'!$F6*'Monthly Reading'!BY$8, 'Homeowners Record'!$G6*'Monthly Reading'!BY$9), SUM('Monthly Reading'!BY$10, 'Homeowners Record'!$F6*'Monthly Reading'!BY$8, 'Homeowners Record'!$G6*'Monthly Reading'!BY$9)))</f>
        <v/>
      </c>
      <c r="BZ9" s="4" t="str">
        <f>IF('Monthly Reading'!BZ$1="", "", IF('Monthly Reading'!BZ83*'Monthly Reading'!BZ$7&gt;'Monthly Reading'!BZ$10, SUM('Monthly Reading'!BZ83*'Monthly Reading'!BZ$7, 'Homeowners Record'!$F6*'Monthly Reading'!BZ$8, 'Homeowners Record'!$G6*'Monthly Reading'!BZ$9), SUM('Monthly Reading'!BZ$10, 'Homeowners Record'!$F6*'Monthly Reading'!BZ$8, 'Homeowners Record'!$G6*'Monthly Reading'!BZ$9)))</f>
        <v/>
      </c>
      <c r="CA9" s="4" t="str">
        <f>IF('Monthly Reading'!CA$1="", "", IF('Monthly Reading'!CA83*'Monthly Reading'!CA$7&gt;'Monthly Reading'!CA$10, SUM('Monthly Reading'!CA83*'Monthly Reading'!CA$7, 'Homeowners Record'!$F6*'Monthly Reading'!CA$8, 'Homeowners Record'!$G6*'Monthly Reading'!CA$9), SUM('Monthly Reading'!CA$10, 'Homeowners Record'!$F6*'Monthly Reading'!CA$8, 'Homeowners Record'!$G6*'Monthly Reading'!CA$9)))</f>
        <v/>
      </c>
      <c r="CB9" s="4" t="str">
        <f>IF('Monthly Reading'!CB$1="", "", IF('Monthly Reading'!CB83*'Monthly Reading'!CB$7&gt;'Monthly Reading'!CB$10, SUM('Monthly Reading'!CB83*'Monthly Reading'!CB$7, 'Homeowners Record'!$F6*'Monthly Reading'!CB$8, 'Homeowners Record'!$G6*'Monthly Reading'!CB$9), SUM('Monthly Reading'!CB$10, 'Homeowners Record'!$F6*'Monthly Reading'!CB$8, 'Homeowners Record'!$G6*'Monthly Reading'!CB$9)))</f>
        <v/>
      </c>
      <c r="CC9" s="4" t="str">
        <f>IF('Monthly Reading'!CC$1="", "", IF('Monthly Reading'!CC83*'Monthly Reading'!CC$7&gt;'Monthly Reading'!CC$10, SUM('Monthly Reading'!CC83*'Monthly Reading'!CC$7, 'Homeowners Record'!$F6*'Monthly Reading'!CC$8, 'Homeowners Record'!$G6*'Monthly Reading'!CC$9), SUM('Monthly Reading'!CC$10, 'Homeowners Record'!$F6*'Monthly Reading'!CC$8, 'Homeowners Record'!$G6*'Monthly Reading'!CC$9)))</f>
        <v/>
      </c>
      <c r="CD9" s="4" t="str">
        <f>IF('Monthly Reading'!CD$1="", "", IF('Monthly Reading'!CD83*'Monthly Reading'!CD$7&gt;'Monthly Reading'!CD$10, SUM('Monthly Reading'!CD83*'Monthly Reading'!CD$7, 'Homeowners Record'!$F6*'Monthly Reading'!CD$8, 'Homeowners Record'!$G6*'Monthly Reading'!CD$9), SUM('Monthly Reading'!CD$10, 'Homeowners Record'!$F6*'Monthly Reading'!CD$8, 'Homeowners Record'!$G6*'Monthly Reading'!CD$9)))</f>
        <v/>
      </c>
      <c r="CE9" s="4" t="str">
        <f>IF('Monthly Reading'!CE$1="", "", IF('Monthly Reading'!CE83*'Monthly Reading'!CE$7&gt;'Monthly Reading'!CE$10, SUM('Monthly Reading'!CE83*'Monthly Reading'!CE$7, 'Homeowners Record'!$F6*'Monthly Reading'!CE$8, 'Homeowners Record'!$G6*'Monthly Reading'!CE$9), SUM('Monthly Reading'!CE$10, 'Homeowners Record'!$F6*'Monthly Reading'!CE$8, 'Homeowners Record'!$G6*'Monthly Reading'!CE$9)))</f>
        <v/>
      </c>
      <c r="CF9" s="4" t="str">
        <f>IF('Monthly Reading'!CF$1="", "", IF('Monthly Reading'!CF83*'Monthly Reading'!CF$7&gt;'Monthly Reading'!CF$10, SUM('Monthly Reading'!CF83*'Monthly Reading'!CF$7, 'Homeowners Record'!$F6*'Monthly Reading'!CF$8, 'Homeowners Record'!$G6*'Monthly Reading'!CF$9), SUM('Monthly Reading'!CF$10, 'Homeowners Record'!$F6*'Monthly Reading'!CF$8, 'Homeowners Record'!$G6*'Monthly Reading'!CF$9)))</f>
        <v/>
      </c>
      <c r="CG9" s="4" t="str">
        <f>IF('Monthly Reading'!CG$1="", "", IF('Monthly Reading'!CG83*'Monthly Reading'!CG$7&gt;'Monthly Reading'!CG$10, SUM('Monthly Reading'!CG83*'Monthly Reading'!CG$7, 'Homeowners Record'!$F6*'Monthly Reading'!CG$8, 'Homeowners Record'!$G6*'Monthly Reading'!CG$9), SUM('Monthly Reading'!CG$10, 'Homeowners Record'!$F6*'Monthly Reading'!CG$8, 'Homeowners Record'!$G6*'Monthly Reading'!CG$9)))</f>
        <v/>
      </c>
      <c r="CH9" s="4" t="str">
        <f>IF('Monthly Reading'!CH$1="", "", IF('Monthly Reading'!CH83*'Monthly Reading'!CH$7&gt;'Monthly Reading'!CH$10, SUM('Monthly Reading'!CH83*'Monthly Reading'!CH$7, 'Homeowners Record'!$F6*'Monthly Reading'!CH$8, 'Homeowners Record'!$G6*'Monthly Reading'!CH$9), SUM('Monthly Reading'!CH$10, 'Homeowners Record'!$F6*'Monthly Reading'!CH$8, 'Homeowners Record'!$G6*'Monthly Reading'!CH$9)))</f>
        <v/>
      </c>
      <c r="CI9" s="4" t="str">
        <f>IF('Monthly Reading'!CI$1="", "", IF('Monthly Reading'!CI83*'Monthly Reading'!CI$7&gt;'Monthly Reading'!CI$10, SUM('Monthly Reading'!CI83*'Monthly Reading'!CI$7, 'Homeowners Record'!$F6*'Monthly Reading'!CI$8, 'Homeowners Record'!$G6*'Monthly Reading'!CI$9), SUM('Monthly Reading'!CI$10, 'Homeowners Record'!$F6*'Monthly Reading'!CI$8, 'Homeowners Record'!$G6*'Monthly Reading'!CI$9)))</f>
        <v/>
      </c>
      <c r="CJ9" s="4" t="str">
        <f>IF('Monthly Reading'!CJ$1="", "", IF('Monthly Reading'!CJ83*'Monthly Reading'!CJ$7&gt;'Monthly Reading'!CJ$10, SUM('Monthly Reading'!CJ83*'Monthly Reading'!CJ$7, 'Homeowners Record'!$F6*'Monthly Reading'!CJ$8, 'Homeowners Record'!$G6*'Monthly Reading'!CJ$9), SUM('Monthly Reading'!CJ$10, 'Homeowners Record'!$F6*'Monthly Reading'!CJ$8, 'Homeowners Record'!$G6*'Monthly Reading'!CJ$9)))</f>
        <v/>
      </c>
      <c r="CK9" s="4" t="str">
        <f>IF('Monthly Reading'!CK$1="", "", IF('Monthly Reading'!CK83*'Monthly Reading'!CK$7&gt;'Monthly Reading'!CK$10, SUM('Monthly Reading'!CK83*'Monthly Reading'!CK$7, 'Homeowners Record'!$F6*'Monthly Reading'!CK$8, 'Homeowners Record'!$G6*'Monthly Reading'!CK$9), SUM('Monthly Reading'!CK$10, 'Homeowners Record'!$F6*'Monthly Reading'!CK$8, 'Homeowners Record'!$G6*'Monthly Reading'!CK$9)))</f>
        <v/>
      </c>
      <c r="CL9" s="4" t="str">
        <f>IF('Monthly Reading'!CL$1="", "", IF('Monthly Reading'!CL83*'Monthly Reading'!CL$7&gt;'Monthly Reading'!CL$10, SUM('Monthly Reading'!CL83*'Monthly Reading'!CL$7, 'Homeowners Record'!$F6*'Monthly Reading'!CL$8, 'Homeowners Record'!$G6*'Monthly Reading'!CL$9), SUM('Monthly Reading'!CL$10, 'Homeowners Record'!$F6*'Monthly Reading'!CL$8, 'Homeowners Record'!$G6*'Monthly Reading'!CL$9)))</f>
        <v/>
      </c>
      <c r="CM9" s="4" t="str">
        <f>IF('Monthly Reading'!CM$1="", "", IF('Monthly Reading'!CM83*'Monthly Reading'!CM$7&gt;'Monthly Reading'!CM$10, SUM('Monthly Reading'!CM83*'Monthly Reading'!CM$7, 'Homeowners Record'!$F6*'Monthly Reading'!CM$8, 'Homeowners Record'!$G6*'Monthly Reading'!CM$9), SUM('Monthly Reading'!CM$10, 'Homeowners Record'!$F6*'Monthly Reading'!CM$8, 'Homeowners Record'!$G6*'Monthly Reading'!CM$9)))</f>
        <v/>
      </c>
      <c r="CN9" s="4" t="str">
        <f>IF('Monthly Reading'!CN$1="", "", IF('Monthly Reading'!CN83*'Monthly Reading'!CN$7&gt;'Monthly Reading'!CN$10, SUM('Monthly Reading'!CN83*'Monthly Reading'!CN$7, 'Homeowners Record'!$F6*'Monthly Reading'!CN$8, 'Homeowners Record'!$G6*'Monthly Reading'!CN$9), SUM('Monthly Reading'!CN$10, 'Homeowners Record'!$F6*'Monthly Reading'!CN$8, 'Homeowners Record'!$G6*'Monthly Reading'!CN$9)))</f>
        <v/>
      </c>
      <c r="CO9" s="4" t="str">
        <f>IF('Monthly Reading'!CO$1="", "", IF('Monthly Reading'!CO83*'Monthly Reading'!CO$7&gt;'Monthly Reading'!CO$10, SUM('Monthly Reading'!CO83*'Monthly Reading'!CO$7, 'Homeowners Record'!$F6*'Monthly Reading'!CO$8, 'Homeowners Record'!$G6*'Monthly Reading'!CO$9), SUM('Monthly Reading'!CO$10, 'Homeowners Record'!$F6*'Monthly Reading'!CO$8, 'Homeowners Record'!$G6*'Monthly Reading'!CO$9)))</f>
        <v/>
      </c>
      <c r="CP9" s="4" t="str">
        <f>IF('Monthly Reading'!CP$1="", "", IF('Monthly Reading'!CP83*'Monthly Reading'!CP$7&gt;'Monthly Reading'!CP$10, SUM('Monthly Reading'!CP83*'Monthly Reading'!CP$7, 'Homeowners Record'!$F6*'Monthly Reading'!CP$8, 'Homeowners Record'!$G6*'Monthly Reading'!CP$9), SUM('Monthly Reading'!CP$10, 'Homeowners Record'!$F6*'Monthly Reading'!CP$8, 'Homeowners Record'!$G6*'Monthly Reading'!CP$9)))</f>
        <v/>
      </c>
      <c r="CQ9" s="4" t="str">
        <f>IF('Monthly Reading'!CQ$1="", "", IF('Monthly Reading'!CQ83*'Monthly Reading'!CQ$7&gt;'Monthly Reading'!CQ$10, SUM('Monthly Reading'!CQ83*'Monthly Reading'!CQ$7, 'Homeowners Record'!$F6*'Monthly Reading'!CQ$8, 'Homeowners Record'!$G6*'Monthly Reading'!CQ$9), SUM('Monthly Reading'!CQ$10, 'Homeowners Record'!$F6*'Monthly Reading'!CQ$8, 'Homeowners Record'!$G6*'Monthly Reading'!CQ$9)))</f>
        <v/>
      </c>
      <c r="CR9" s="4" t="str">
        <f>IF('Monthly Reading'!CR$1="", "", IF('Monthly Reading'!CR83*'Monthly Reading'!CR$7&gt;'Monthly Reading'!CR$10, SUM('Monthly Reading'!CR83*'Monthly Reading'!CR$7, 'Homeowners Record'!$F6*'Monthly Reading'!CR$8, 'Homeowners Record'!$G6*'Monthly Reading'!CR$9), SUM('Monthly Reading'!CR$10, 'Homeowners Record'!$F6*'Monthly Reading'!CR$8, 'Homeowners Record'!$G6*'Monthly Reading'!CR$9)))</f>
        <v/>
      </c>
      <c r="CS9" s="4" t="str">
        <f>IF('Monthly Reading'!CS$1="", "", IF('Monthly Reading'!CS83*'Monthly Reading'!CS$7&gt;'Monthly Reading'!CS$10, SUM('Monthly Reading'!CS83*'Monthly Reading'!CS$7, 'Homeowners Record'!$F6*'Monthly Reading'!CS$8, 'Homeowners Record'!$G6*'Monthly Reading'!CS$9), SUM('Monthly Reading'!CS$10, 'Homeowners Record'!$F6*'Monthly Reading'!CS$8, 'Homeowners Record'!$G6*'Monthly Reading'!CS$9)))</f>
        <v/>
      </c>
      <c r="CT9" s="4" t="str">
        <f>IF('Monthly Reading'!CT$1="", "", IF('Monthly Reading'!CT83*'Monthly Reading'!CT$7&gt;'Monthly Reading'!CT$10, SUM('Monthly Reading'!CT83*'Monthly Reading'!CT$7, 'Homeowners Record'!$F6*'Monthly Reading'!CT$8, 'Homeowners Record'!$G6*'Monthly Reading'!CT$9), SUM('Monthly Reading'!CT$10, 'Homeowners Record'!$F6*'Monthly Reading'!CT$8, 'Homeowners Record'!$G6*'Monthly Reading'!CT$9)))</f>
        <v/>
      </c>
      <c r="CU9" s="4" t="str">
        <f>IF('Monthly Reading'!CU$1="", "", IF('Monthly Reading'!CU83*'Monthly Reading'!CU$7&gt;'Monthly Reading'!CU$10, SUM('Monthly Reading'!CU83*'Monthly Reading'!CU$7, 'Homeowners Record'!$F6*'Monthly Reading'!CU$8, 'Homeowners Record'!$G6*'Monthly Reading'!CU$9), SUM('Monthly Reading'!CU$10, 'Homeowners Record'!$F6*'Monthly Reading'!CU$8, 'Homeowners Record'!$G6*'Monthly Reading'!CU$9)))</f>
        <v/>
      </c>
      <c r="CV9" s="4" t="str">
        <f>IF('Monthly Reading'!CV$1="", "", IF('Monthly Reading'!CV83*'Monthly Reading'!CV$7&gt;'Monthly Reading'!CV$10, SUM('Monthly Reading'!CV83*'Monthly Reading'!CV$7, 'Homeowners Record'!$F6*'Monthly Reading'!CV$8, 'Homeowners Record'!$G6*'Monthly Reading'!CV$9), SUM('Monthly Reading'!CV$10, 'Homeowners Record'!$F6*'Monthly Reading'!CV$8, 'Homeowners Record'!$G6*'Monthly Reading'!CV$9)))</f>
        <v/>
      </c>
      <c r="CW9" s="4" t="str">
        <f>IF('Monthly Reading'!CW$1="", "", IF('Monthly Reading'!CW83*'Monthly Reading'!CW$7&gt;'Monthly Reading'!CW$10, SUM('Monthly Reading'!CW83*'Monthly Reading'!CW$7, 'Homeowners Record'!$F6*'Monthly Reading'!CW$8, 'Homeowners Record'!$G6*'Monthly Reading'!CW$9), SUM('Monthly Reading'!CW$10, 'Homeowners Record'!$F6*'Monthly Reading'!CW$8, 'Homeowners Record'!$G6*'Monthly Reading'!CW$9)))</f>
        <v/>
      </c>
      <c r="CX9" s="4" t="str">
        <f>IF('Monthly Reading'!CX$1="", "", IF('Monthly Reading'!CX83*'Monthly Reading'!CX$7&gt;'Monthly Reading'!CX$10, SUM('Monthly Reading'!CX83*'Monthly Reading'!CX$7, 'Homeowners Record'!$F6*'Monthly Reading'!CX$8, 'Homeowners Record'!$G6*'Monthly Reading'!CX$9), SUM('Monthly Reading'!CX$10, 'Homeowners Record'!$F6*'Monthly Reading'!CX$8, 'Homeowners Record'!$G6*'Monthly Reading'!CX$9)))</f>
        <v/>
      </c>
      <c r="CY9" s="4" t="str">
        <f>IF('Monthly Reading'!CY$1="", "", IF('Monthly Reading'!CY83*'Monthly Reading'!CY$7&gt;'Monthly Reading'!CY$10, SUM('Monthly Reading'!CY83*'Monthly Reading'!CY$7, 'Homeowners Record'!$F6*'Monthly Reading'!CY$8, 'Homeowners Record'!$G6*'Monthly Reading'!CY$9), SUM('Monthly Reading'!CY$10, 'Homeowners Record'!$F6*'Monthly Reading'!CY$8, 'Homeowners Record'!$G6*'Monthly Reading'!CY$9)))</f>
        <v/>
      </c>
      <c r="CZ9" s="4" t="str">
        <f>IF('Monthly Reading'!CZ$1="", "", IF('Monthly Reading'!CZ83*'Monthly Reading'!CZ$7&gt;'Monthly Reading'!CZ$10, SUM('Monthly Reading'!CZ83*'Monthly Reading'!CZ$7, 'Homeowners Record'!$F6*'Monthly Reading'!CZ$8, 'Homeowners Record'!$G6*'Monthly Reading'!CZ$9), SUM('Monthly Reading'!CZ$10, 'Homeowners Record'!$F6*'Monthly Reading'!CZ$8, 'Homeowners Record'!$G6*'Monthly Reading'!CZ$9)))</f>
        <v/>
      </c>
      <c r="DA9" s="4" t="str">
        <f>IF('Monthly Reading'!DA$1="", "", IF('Monthly Reading'!DA83*'Monthly Reading'!DA$7&gt;'Monthly Reading'!DA$10, SUM('Monthly Reading'!DA83*'Monthly Reading'!DA$7, 'Homeowners Record'!$F6*'Monthly Reading'!DA$8, 'Homeowners Record'!$G6*'Monthly Reading'!DA$9), SUM('Monthly Reading'!DA$10, 'Homeowners Record'!$F6*'Monthly Reading'!DA$8, 'Homeowners Record'!$G6*'Monthly Reading'!DA$9)))</f>
        <v/>
      </c>
      <c r="DB9" s="4" t="str">
        <f>IF('Monthly Reading'!DB$1="", "", IF('Monthly Reading'!DB83*'Monthly Reading'!DB$7&gt;'Monthly Reading'!DB$10, SUM('Monthly Reading'!DB83*'Monthly Reading'!DB$7, 'Homeowners Record'!$F6*'Monthly Reading'!DB$8, 'Homeowners Record'!$G6*'Monthly Reading'!DB$9), SUM('Monthly Reading'!DB$10, 'Homeowners Record'!$F6*'Monthly Reading'!DB$8, 'Homeowners Record'!$G6*'Monthly Reading'!DB$9)))</f>
        <v/>
      </c>
      <c r="DC9" s="4" t="str">
        <f>IF('Monthly Reading'!DC$1="", "", IF('Monthly Reading'!DC83*'Monthly Reading'!DC$7&gt;'Monthly Reading'!DC$10, SUM('Monthly Reading'!DC83*'Monthly Reading'!DC$7, 'Homeowners Record'!$F6*'Monthly Reading'!DC$8, 'Homeowners Record'!$G6*'Monthly Reading'!DC$9), SUM('Monthly Reading'!DC$10, 'Homeowners Record'!$F6*'Monthly Reading'!DC$8, 'Homeowners Record'!$G6*'Monthly Reading'!DC$9)))</f>
        <v/>
      </c>
      <c r="DD9" s="4" t="str">
        <f>IF('Monthly Reading'!DD$1="", "", IF('Monthly Reading'!DD83*'Monthly Reading'!DD$7&gt;'Monthly Reading'!DD$10, SUM('Monthly Reading'!DD83*'Monthly Reading'!DD$7, 'Homeowners Record'!$F6*'Monthly Reading'!DD$8, 'Homeowners Record'!$G6*'Monthly Reading'!DD$9), SUM('Monthly Reading'!DD$10, 'Homeowners Record'!$F6*'Monthly Reading'!DD$8, 'Homeowners Record'!$G6*'Monthly Reading'!DD$9)))</f>
        <v/>
      </c>
      <c r="DE9" s="4" t="str">
        <f>IF('Monthly Reading'!DE$1="", "", IF('Monthly Reading'!DE83*'Monthly Reading'!DE$7&gt;'Monthly Reading'!DE$10, SUM('Monthly Reading'!DE83*'Monthly Reading'!DE$7, 'Homeowners Record'!$F6*'Monthly Reading'!DE$8, 'Homeowners Record'!$G6*'Monthly Reading'!DE$9), SUM('Monthly Reading'!DE$10, 'Homeowners Record'!$F6*'Monthly Reading'!DE$8, 'Homeowners Record'!$G6*'Monthly Reading'!DE$9)))</f>
        <v/>
      </c>
      <c r="DF9" s="4" t="str">
        <f>IF('Monthly Reading'!DF$1="", "", IF('Monthly Reading'!DF83*'Monthly Reading'!DF$7&gt;'Monthly Reading'!DF$10, SUM('Monthly Reading'!DF83*'Monthly Reading'!DF$7, 'Homeowners Record'!$F6*'Monthly Reading'!DF$8, 'Homeowners Record'!$G6*'Monthly Reading'!DF$9), SUM('Monthly Reading'!DF$10, 'Homeowners Record'!$F6*'Monthly Reading'!DF$8, 'Homeowners Record'!$G6*'Monthly Reading'!DF$9)))</f>
        <v/>
      </c>
      <c r="DG9" s="4" t="str">
        <f>IF('Monthly Reading'!DG$1="", "", IF('Monthly Reading'!DG83*'Monthly Reading'!DG$7&gt;'Monthly Reading'!DG$10, SUM('Monthly Reading'!DG83*'Monthly Reading'!DG$7, 'Homeowners Record'!$F6*'Monthly Reading'!DG$8, 'Homeowners Record'!$G6*'Monthly Reading'!DG$9), SUM('Monthly Reading'!DG$10, 'Homeowners Record'!$F6*'Monthly Reading'!DG$8, 'Homeowners Record'!$G6*'Monthly Reading'!DG$9)))</f>
        <v/>
      </c>
      <c r="DH9" s="4" t="str">
        <f>IF('Monthly Reading'!DH$1="", "", IF('Monthly Reading'!DH83*'Monthly Reading'!DH$7&gt;'Monthly Reading'!DH$10, SUM('Monthly Reading'!DH83*'Monthly Reading'!DH$7, 'Homeowners Record'!$F6*'Monthly Reading'!DH$8, 'Homeowners Record'!$G6*'Monthly Reading'!DH$9), SUM('Monthly Reading'!DH$10, 'Homeowners Record'!$F6*'Monthly Reading'!DH$8, 'Homeowners Record'!$G6*'Monthly Reading'!DH$9)))</f>
        <v/>
      </c>
      <c r="DI9" s="4" t="str">
        <f>IF('Monthly Reading'!DI$1="", "", IF('Monthly Reading'!DI83*'Monthly Reading'!DI$7&gt;'Monthly Reading'!DI$10, SUM('Monthly Reading'!DI83*'Monthly Reading'!DI$7, 'Homeowners Record'!$F6*'Monthly Reading'!DI$8, 'Homeowners Record'!$G6*'Monthly Reading'!DI$9), SUM('Monthly Reading'!DI$10, 'Homeowners Record'!$F6*'Monthly Reading'!DI$8, 'Homeowners Record'!$G6*'Monthly Reading'!DI$9)))</f>
        <v/>
      </c>
      <c r="DJ9" s="4" t="str">
        <f>IF('Monthly Reading'!DJ$1="", "", IF('Monthly Reading'!DJ83*'Monthly Reading'!DJ$7&gt;'Monthly Reading'!DJ$10, SUM('Monthly Reading'!DJ83*'Monthly Reading'!DJ$7, 'Homeowners Record'!$F6*'Monthly Reading'!DJ$8, 'Homeowners Record'!$G6*'Monthly Reading'!DJ$9), SUM('Monthly Reading'!DJ$10, 'Homeowners Record'!$F6*'Monthly Reading'!DJ$8, 'Homeowners Record'!$G6*'Monthly Reading'!DJ$9)))</f>
        <v/>
      </c>
      <c r="DK9" s="4" t="str">
        <f>IF('Monthly Reading'!DK$1="", "", IF('Monthly Reading'!DK83*'Monthly Reading'!DK$7&gt;'Monthly Reading'!DK$10, SUM('Monthly Reading'!DK83*'Monthly Reading'!DK$7, 'Homeowners Record'!$F6*'Monthly Reading'!DK$8, 'Homeowners Record'!$G6*'Monthly Reading'!DK$9), SUM('Monthly Reading'!DK$10, 'Homeowners Record'!$F6*'Monthly Reading'!DK$8, 'Homeowners Record'!$G6*'Monthly Reading'!DK$9)))</f>
        <v/>
      </c>
      <c r="DL9" s="4" t="str">
        <f>IF('Monthly Reading'!DL$1="", "", IF('Monthly Reading'!DL83*'Monthly Reading'!DL$7&gt;'Monthly Reading'!DL$10, SUM('Monthly Reading'!DL83*'Monthly Reading'!DL$7, 'Homeowners Record'!$F6*'Monthly Reading'!DL$8, 'Homeowners Record'!$G6*'Monthly Reading'!DL$9), SUM('Monthly Reading'!DL$10, 'Homeowners Record'!$F6*'Monthly Reading'!DL$8, 'Homeowners Record'!$G6*'Monthly Reading'!DL$9)))</f>
        <v/>
      </c>
      <c r="DM9" s="4" t="str">
        <f>IF('Monthly Reading'!DM$1="", "", IF('Monthly Reading'!DM83*'Monthly Reading'!DM$7&gt;'Monthly Reading'!DM$10, SUM('Monthly Reading'!DM83*'Monthly Reading'!DM$7, 'Homeowners Record'!$F6*'Monthly Reading'!DM$8, 'Homeowners Record'!$G6*'Monthly Reading'!DM$9), SUM('Monthly Reading'!DM$10, 'Homeowners Record'!$F6*'Monthly Reading'!DM$8, 'Homeowners Record'!$G6*'Monthly Reading'!DM$9)))</f>
        <v/>
      </c>
      <c r="DN9" s="4" t="str">
        <f>IF('Monthly Reading'!DN$1="", "", IF('Monthly Reading'!DN83*'Monthly Reading'!DN$7&gt;'Monthly Reading'!DN$10, SUM('Monthly Reading'!DN83*'Monthly Reading'!DN$7, 'Homeowners Record'!$F6*'Monthly Reading'!DN$8, 'Homeowners Record'!$G6*'Monthly Reading'!DN$9), SUM('Monthly Reading'!DN$10, 'Homeowners Record'!$F6*'Monthly Reading'!DN$8, 'Homeowners Record'!$G6*'Monthly Reading'!DN$9)))</f>
        <v/>
      </c>
      <c r="DO9" s="4" t="str">
        <f>IF('Monthly Reading'!DO$1="", "", IF('Monthly Reading'!DO83*'Monthly Reading'!DO$7&gt;'Monthly Reading'!DO$10, SUM('Monthly Reading'!DO83*'Monthly Reading'!DO$7, 'Homeowners Record'!$F6*'Monthly Reading'!DO$8, 'Homeowners Record'!$G6*'Monthly Reading'!DO$9), SUM('Monthly Reading'!DO$10, 'Homeowners Record'!$F6*'Monthly Reading'!DO$8, 'Homeowners Record'!$G6*'Monthly Reading'!DO$9)))</f>
        <v/>
      </c>
      <c r="DP9" s="4" t="str">
        <f>IF('Monthly Reading'!DP$1="", "", IF('Monthly Reading'!DP83*'Monthly Reading'!DP$7&gt;'Monthly Reading'!DP$10, SUM('Monthly Reading'!DP83*'Monthly Reading'!DP$7, 'Homeowners Record'!$F6*'Monthly Reading'!DP$8, 'Homeowners Record'!$G6*'Monthly Reading'!DP$9), SUM('Monthly Reading'!DP$10, 'Homeowners Record'!$F6*'Monthly Reading'!DP$8, 'Homeowners Record'!$G6*'Monthly Reading'!DP$9)))</f>
        <v/>
      </c>
      <c r="DQ9" s="4" t="str">
        <f>IF('Monthly Reading'!DQ$1="", "", IF('Monthly Reading'!DQ83*'Monthly Reading'!DQ$7&gt;'Monthly Reading'!DQ$10, SUM('Monthly Reading'!DQ83*'Monthly Reading'!DQ$7, 'Homeowners Record'!$F6*'Monthly Reading'!DQ$8, 'Homeowners Record'!$G6*'Monthly Reading'!DQ$9), SUM('Monthly Reading'!DQ$10, 'Homeowners Record'!$F6*'Monthly Reading'!DQ$8, 'Homeowners Record'!$G6*'Monthly Reading'!DQ$9)))</f>
        <v/>
      </c>
      <c r="DR9" s="4" t="str">
        <f>IF('Monthly Reading'!DR$1="", "", IF('Monthly Reading'!DR83*'Monthly Reading'!DR$7&gt;'Monthly Reading'!DR$10, SUM('Monthly Reading'!DR83*'Monthly Reading'!DR$7, 'Homeowners Record'!$F6*'Monthly Reading'!DR$8, 'Homeowners Record'!$G6*'Monthly Reading'!DR$9), SUM('Monthly Reading'!DR$10, 'Homeowners Record'!$F6*'Monthly Reading'!DR$8, 'Homeowners Record'!$G6*'Monthly Reading'!DR$9)))</f>
        <v/>
      </c>
      <c r="DS9" s="4" t="str">
        <f>IF('Monthly Reading'!DS$1="", "", IF('Monthly Reading'!DS83*'Monthly Reading'!DS$7&gt;'Monthly Reading'!DS$10, SUM('Monthly Reading'!DS83*'Monthly Reading'!DS$7, 'Homeowners Record'!$F6*'Monthly Reading'!DS$8, 'Homeowners Record'!$G6*'Monthly Reading'!DS$9), SUM('Monthly Reading'!DS$10, 'Homeowners Record'!$F6*'Monthly Reading'!DS$8, 'Homeowners Record'!$G6*'Monthly Reading'!DS$9)))</f>
        <v/>
      </c>
      <c r="DT9" s="4" t="str">
        <f>IF('Monthly Reading'!DT$1="", "", IF('Monthly Reading'!DT83*'Monthly Reading'!DT$7&gt;'Monthly Reading'!DT$10, SUM('Monthly Reading'!DT83*'Monthly Reading'!DT$7, 'Homeowners Record'!$F6*'Monthly Reading'!DT$8, 'Homeowners Record'!$G6*'Monthly Reading'!DT$9), SUM('Monthly Reading'!DT$10, 'Homeowners Record'!$F6*'Monthly Reading'!DT$8, 'Homeowners Record'!$G6*'Monthly Reading'!DT$9)))</f>
        <v/>
      </c>
      <c r="DU9" s="4" t="str">
        <f>IF('Monthly Reading'!DU$1="", "", IF('Monthly Reading'!DU83*'Monthly Reading'!DU$7&gt;'Monthly Reading'!DU$10, SUM('Monthly Reading'!DU83*'Monthly Reading'!DU$7, 'Homeowners Record'!$F6*'Monthly Reading'!DU$8, 'Homeowners Record'!$G6*'Monthly Reading'!DU$9), SUM('Monthly Reading'!DU$10, 'Homeowners Record'!$F6*'Monthly Reading'!DU$8, 'Homeowners Record'!$G6*'Monthly Reading'!DU$9)))</f>
        <v/>
      </c>
      <c r="DV9" s="4" t="str">
        <f>IF('Monthly Reading'!DV$1="", "", IF('Monthly Reading'!DV83*'Monthly Reading'!DV$7&gt;'Monthly Reading'!DV$10, SUM('Monthly Reading'!DV83*'Monthly Reading'!DV$7, 'Homeowners Record'!$F6*'Monthly Reading'!DV$8, 'Homeowners Record'!$G6*'Monthly Reading'!DV$9), SUM('Monthly Reading'!DV$10, 'Homeowners Record'!$F6*'Monthly Reading'!DV$8, 'Homeowners Record'!$G6*'Monthly Reading'!DV$9)))</f>
        <v/>
      </c>
      <c r="DW9" s="4" t="str">
        <f>IF('Monthly Reading'!DW$1="", "", IF('Monthly Reading'!DW83*'Monthly Reading'!DW$7&gt;'Monthly Reading'!DW$10, SUM('Monthly Reading'!DW83*'Monthly Reading'!DW$7, 'Homeowners Record'!$F6*'Monthly Reading'!DW$8, 'Homeowners Record'!$G6*'Monthly Reading'!DW$9), SUM('Monthly Reading'!DW$10, 'Homeowners Record'!$F6*'Monthly Reading'!DW$8, 'Homeowners Record'!$G6*'Monthly Reading'!DW$9)))</f>
        <v/>
      </c>
      <c r="DX9" s="4" t="str">
        <f>IF('Monthly Reading'!DX$1="", "", IF('Monthly Reading'!DX83*'Monthly Reading'!DX$7&gt;'Monthly Reading'!DX$10, SUM('Monthly Reading'!DX83*'Monthly Reading'!DX$7, 'Homeowners Record'!$F6*'Monthly Reading'!DX$8, 'Homeowners Record'!$G6*'Monthly Reading'!DX$9), SUM('Monthly Reading'!DX$10, 'Homeowners Record'!$F6*'Monthly Reading'!DX$8, 'Homeowners Record'!$G6*'Monthly Reading'!DX$9)))</f>
        <v/>
      </c>
      <c r="DY9" s="4" t="str">
        <f>IF('Monthly Reading'!DY$1="", "", IF('Monthly Reading'!DY83*'Monthly Reading'!DY$7&gt;'Monthly Reading'!DY$10, SUM('Monthly Reading'!DY83*'Monthly Reading'!DY$7, 'Homeowners Record'!$F6*'Monthly Reading'!DY$8, 'Homeowners Record'!$G6*'Monthly Reading'!DY$9), SUM('Monthly Reading'!DY$10, 'Homeowners Record'!$F6*'Monthly Reading'!DY$8, 'Homeowners Record'!$G6*'Monthly Reading'!DY$9)))</f>
        <v/>
      </c>
      <c r="DZ9" s="4" t="str">
        <f>IF('Monthly Reading'!DZ$1="", "", IF('Monthly Reading'!DZ83*'Monthly Reading'!DZ$7&gt;'Monthly Reading'!DZ$10, SUM('Monthly Reading'!DZ83*'Monthly Reading'!DZ$7, 'Homeowners Record'!$F6*'Monthly Reading'!DZ$8, 'Homeowners Record'!$G6*'Monthly Reading'!DZ$9), SUM('Monthly Reading'!DZ$10, 'Homeowners Record'!$F6*'Monthly Reading'!DZ$8, 'Homeowners Record'!$G6*'Monthly Reading'!DZ$9)))</f>
        <v/>
      </c>
    </row>
    <row r="10" spans="1:130" x14ac:dyDescent="0.25">
      <c r="A10" s="3">
        <f>'Homeowners Record'!$A7</f>
        <v>6</v>
      </c>
      <c r="B10" s="3" t="str">
        <f>'Homeowners Record'!$B7</f>
        <v>VANGIE AVILA</v>
      </c>
      <c r="C10" s="4">
        <v>735</v>
      </c>
      <c r="D10" s="4">
        <f>IF('Monthly Reading'!D$1="", "", IF('Monthly Reading'!D84*'Monthly Reading'!D$7&gt;'Monthly Reading'!D$10, SUM('Monthly Reading'!D84*'Monthly Reading'!D$7, 'Homeowners Record'!$F7*'Monthly Reading'!D$8, 'Homeowners Record'!$G7*'Monthly Reading'!D$9), SUM('Monthly Reading'!D$10, 'Homeowners Record'!$F7*'Monthly Reading'!D$8, 'Homeowners Record'!$G7*'Monthly Reading'!D$9)))</f>
        <v>1903.379827160494</v>
      </c>
      <c r="E10" s="4">
        <f>IF('Monthly Reading'!E$1="", "", IF('Monthly Reading'!E84*'Monthly Reading'!E$7&gt;'Monthly Reading'!E$10, SUM('Monthly Reading'!E84*'Monthly Reading'!E$7, 'Homeowners Record'!$F7*'Monthly Reading'!E$8, 'Homeowners Record'!$G7*'Monthly Reading'!E$9), SUM('Monthly Reading'!E$10, 'Homeowners Record'!$F7*'Monthly Reading'!E$8, 'Homeowners Record'!$G7*'Monthly Reading'!E$9)))</f>
        <v>725.60585480093675</v>
      </c>
      <c r="F10" s="4">
        <f>IF('Monthly Reading'!F$1="", "", IF('Monthly Reading'!F84*'Monthly Reading'!F$7&gt;'Monthly Reading'!F$10, SUM('Monthly Reading'!F84*'Monthly Reading'!F$7, 'Homeowners Record'!$F7*'Monthly Reading'!F$8, 'Homeowners Record'!$G7*'Monthly Reading'!F$9), SUM('Monthly Reading'!F$10, 'Homeowners Record'!$F7*'Monthly Reading'!F$8, 'Homeowners Record'!$G7*'Monthly Reading'!F$9)))</f>
        <v>719.56398860398861</v>
      </c>
      <c r="G10" s="4">
        <f>IF('Monthly Reading'!G$1="", "", IF('Monthly Reading'!G84*'Monthly Reading'!G$7&gt;'Monthly Reading'!G$10, SUM('Monthly Reading'!G84*'Monthly Reading'!G$7, 'Homeowners Record'!$F7*'Monthly Reading'!G$8, 'Homeowners Record'!$G7*'Monthly Reading'!G$9), SUM('Monthly Reading'!G$10, 'Homeowners Record'!$F7*'Monthly Reading'!G$8, 'Homeowners Record'!$G7*'Monthly Reading'!G$9)))</f>
        <v>731.7803308270677</v>
      </c>
      <c r="H10" s="4" t="str">
        <f>IF('Monthly Reading'!H$1="", "", IF('Monthly Reading'!H84*'Monthly Reading'!H$7&gt;'Monthly Reading'!H$10, SUM('Monthly Reading'!H84*'Monthly Reading'!H$7, 'Homeowners Record'!$F7*'Monthly Reading'!H$8, 'Homeowners Record'!$G7*'Monthly Reading'!H$9), SUM('Monthly Reading'!H$10, 'Homeowners Record'!$F7*'Monthly Reading'!H$8, 'Homeowners Record'!$G7*'Monthly Reading'!H$9)))</f>
        <v/>
      </c>
      <c r="I10" s="4" t="str">
        <f>IF('Monthly Reading'!I$1="", "", IF('Monthly Reading'!I84*'Monthly Reading'!I$7&gt;'Monthly Reading'!I$10, SUM('Monthly Reading'!I84*'Monthly Reading'!I$7, 'Homeowners Record'!$F7*'Monthly Reading'!I$8, 'Homeowners Record'!$G7*'Monthly Reading'!I$9), SUM('Monthly Reading'!I$10, 'Homeowners Record'!$F7*'Monthly Reading'!I$8, 'Homeowners Record'!$G7*'Monthly Reading'!I$9)))</f>
        <v/>
      </c>
      <c r="J10" s="4" t="str">
        <f>IF('Monthly Reading'!J$1="", "", IF('Monthly Reading'!J84*'Monthly Reading'!J$7&gt;'Monthly Reading'!J$10, SUM('Monthly Reading'!J84*'Monthly Reading'!J$7, 'Homeowners Record'!$F7*'Monthly Reading'!J$8, 'Homeowners Record'!$G7*'Monthly Reading'!J$9), SUM('Monthly Reading'!J$10, 'Homeowners Record'!$F7*'Monthly Reading'!J$8, 'Homeowners Record'!$G7*'Monthly Reading'!J$9)))</f>
        <v/>
      </c>
      <c r="K10" s="4" t="str">
        <f>IF('Monthly Reading'!K$1="", "", IF('Monthly Reading'!K84*'Monthly Reading'!K$7&gt;'Monthly Reading'!K$10, SUM('Monthly Reading'!K84*'Monthly Reading'!K$7, 'Homeowners Record'!$F7*'Monthly Reading'!K$8, 'Homeowners Record'!$G7*'Monthly Reading'!K$9), SUM('Monthly Reading'!K$10, 'Homeowners Record'!$F7*'Monthly Reading'!K$8, 'Homeowners Record'!$G7*'Monthly Reading'!K$9)))</f>
        <v/>
      </c>
      <c r="L10" s="4" t="str">
        <f>IF('Monthly Reading'!L$1="", "", IF('Monthly Reading'!L84*'Monthly Reading'!L$7&gt;'Monthly Reading'!L$10, SUM('Monthly Reading'!L84*'Monthly Reading'!L$7, 'Homeowners Record'!$F7*'Monthly Reading'!L$8, 'Homeowners Record'!$G7*'Monthly Reading'!L$9), SUM('Monthly Reading'!L$10, 'Homeowners Record'!$F7*'Monthly Reading'!L$8, 'Homeowners Record'!$G7*'Monthly Reading'!L$9)))</f>
        <v/>
      </c>
      <c r="M10" s="4" t="str">
        <f>IF('Monthly Reading'!M$1="", "", IF('Monthly Reading'!M84*'Monthly Reading'!M$7&gt;'Monthly Reading'!M$10, SUM('Monthly Reading'!M84*'Monthly Reading'!M$7, 'Homeowners Record'!$F7*'Monthly Reading'!M$8, 'Homeowners Record'!$G7*'Monthly Reading'!M$9), SUM('Monthly Reading'!M$10, 'Homeowners Record'!$F7*'Monthly Reading'!M$8, 'Homeowners Record'!$G7*'Monthly Reading'!M$9)))</f>
        <v/>
      </c>
      <c r="N10" s="4" t="str">
        <f>IF('Monthly Reading'!N$1="", "", IF('Monthly Reading'!N84*'Monthly Reading'!N$7&gt;'Monthly Reading'!N$10, SUM('Monthly Reading'!N84*'Monthly Reading'!N$7, 'Homeowners Record'!$F7*'Monthly Reading'!N$8, 'Homeowners Record'!$G7*'Monthly Reading'!N$9), SUM('Monthly Reading'!N$10, 'Homeowners Record'!$F7*'Monthly Reading'!N$8, 'Homeowners Record'!$G7*'Monthly Reading'!N$9)))</f>
        <v/>
      </c>
      <c r="O10" s="4" t="str">
        <f>IF('Monthly Reading'!O$1="", "", IF('Monthly Reading'!O84*'Monthly Reading'!O$7&gt;'Monthly Reading'!O$10, SUM('Monthly Reading'!O84*'Monthly Reading'!O$7, 'Homeowners Record'!$F7*'Monthly Reading'!O$8, 'Homeowners Record'!$G7*'Monthly Reading'!O$9), SUM('Monthly Reading'!O$10, 'Homeowners Record'!$F7*'Monthly Reading'!O$8, 'Homeowners Record'!$G7*'Monthly Reading'!O$9)))</f>
        <v/>
      </c>
      <c r="P10" s="4" t="str">
        <f>IF('Monthly Reading'!P$1="", "", IF('Monthly Reading'!P84*'Monthly Reading'!P$7&gt;'Monthly Reading'!P$10, SUM('Monthly Reading'!P84*'Monthly Reading'!P$7, 'Homeowners Record'!$F7*'Monthly Reading'!P$8, 'Homeowners Record'!$G7*'Monthly Reading'!P$9), SUM('Monthly Reading'!P$10, 'Homeowners Record'!$F7*'Monthly Reading'!P$8, 'Homeowners Record'!$G7*'Monthly Reading'!P$9)))</f>
        <v/>
      </c>
      <c r="Q10" s="4" t="str">
        <f>IF('Monthly Reading'!Q$1="", "", IF('Monthly Reading'!Q84*'Monthly Reading'!Q$7&gt;'Monthly Reading'!Q$10, SUM('Monthly Reading'!Q84*'Monthly Reading'!Q$7, 'Homeowners Record'!$F7*'Monthly Reading'!Q$8, 'Homeowners Record'!$G7*'Monthly Reading'!Q$9), SUM('Monthly Reading'!Q$10, 'Homeowners Record'!$F7*'Monthly Reading'!Q$8, 'Homeowners Record'!$G7*'Monthly Reading'!Q$9)))</f>
        <v/>
      </c>
      <c r="R10" s="4" t="str">
        <f>IF('Monthly Reading'!R$1="", "", IF('Monthly Reading'!R84*'Monthly Reading'!R$7&gt;'Monthly Reading'!R$10, SUM('Monthly Reading'!R84*'Monthly Reading'!R$7, 'Homeowners Record'!$F7*'Monthly Reading'!R$8, 'Homeowners Record'!$G7*'Monthly Reading'!R$9), SUM('Monthly Reading'!R$10, 'Homeowners Record'!$F7*'Monthly Reading'!R$8, 'Homeowners Record'!$G7*'Monthly Reading'!R$9)))</f>
        <v/>
      </c>
      <c r="S10" s="4" t="str">
        <f>IF('Monthly Reading'!S$1="", "", IF('Monthly Reading'!S84*'Monthly Reading'!S$7&gt;'Monthly Reading'!S$10, SUM('Monthly Reading'!S84*'Monthly Reading'!S$7, 'Homeowners Record'!$F7*'Monthly Reading'!S$8, 'Homeowners Record'!$G7*'Monthly Reading'!S$9), SUM('Monthly Reading'!S$10, 'Homeowners Record'!$F7*'Monthly Reading'!S$8, 'Homeowners Record'!$G7*'Monthly Reading'!S$9)))</f>
        <v/>
      </c>
      <c r="T10" s="4" t="str">
        <f>IF('Monthly Reading'!T$1="", "", IF('Monthly Reading'!T84*'Monthly Reading'!T$7&gt;'Monthly Reading'!T$10, SUM('Monthly Reading'!T84*'Monthly Reading'!T$7, 'Homeowners Record'!$F7*'Monthly Reading'!T$8, 'Homeowners Record'!$G7*'Monthly Reading'!T$9), SUM('Monthly Reading'!T$10, 'Homeowners Record'!$F7*'Monthly Reading'!T$8, 'Homeowners Record'!$G7*'Monthly Reading'!T$9)))</f>
        <v/>
      </c>
      <c r="U10" s="4" t="str">
        <f>IF('Monthly Reading'!U$1="", "", IF('Monthly Reading'!U84*'Monthly Reading'!U$7&gt;'Monthly Reading'!U$10, SUM('Monthly Reading'!U84*'Monthly Reading'!U$7, 'Homeowners Record'!$F7*'Monthly Reading'!U$8, 'Homeowners Record'!$G7*'Monthly Reading'!U$9), SUM('Monthly Reading'!U$10, 'Homeowners Record'!$F7*'Monthly Reading'!U$8, 'Homeowners Record'!$G7*'Monthly Reading'!U$9)))</f>
        <v/>
      </c>
      <c r="V10" s="4" t="str">
        <f>IF('Monthly Reading'!V$1="", "", IF('Monthly Reading'!V84*'Monthly Reading'!V$7&gt;'Monthly Reading'!V$10, SUM('Monthly Reading'!V84*'Monthly Reading'!V$7, 'Homeowners Record'!$F7*'Monthly Reading'!V$8, 'Homeowners Record'!$G7*'Monthly Reading'!V$9), SUM('Monthly Reading'!V$10, 'Homeowners Record'!$F7*'Monthly Reading'!V$8, 'Homeowners Record'!$G7*'Monthly Reading'!V$9)))</f>
        <v/>
      </c>
      <c r="W10" s="4" t="str">
        <f>IF('Monthly Reading'!W$1="", "", IF('Monthly Reading'!W84*'Monthly Reading'!W$7&gt;'Monthly Reading'!W$10, SUM('Monthly Reading'!W84*'Monthly Reading'!W$7, 'Homeowners Record'!$F7*'Monthly Reading'!W$8, 'Homeowners Record'!$G7*'Monthly Reading'!W$9), SUM('Monthly Reading'!W$10, 'Homeowners Record'!$F7*'Monthly Reading'!W$8, 'Homeowners Record'!$G7*'Monthly Reading'!W$9)))</f>
        <v/>
      </c>
      <c r="X10" s="4" t="str">
        <f>IF('Monthly Reading'!X$1="", "", IF('Monthly Reading'!X84*'Monthly Reading'!X$7&gt;'Monthly Reading'!X$10, SUM('Monthly Reading'!X84*'Monthly Reading'!X$7, 'Homeowners Record'!$F7*'Monthly Reading'!X$8, 'Homeowners Record'!$G7*'Monthly Reading'!X$9), SUM('Monthly Reading'!X$10, 'Homeowners Record'!$F7*'Monthly Reading'!X$8, 'Homeowners Record'!$G7*'Monthly Reading'!X$9)))</f>
        <v/>
      </c>
      <c r="Y10" s="4" t="str">
        <f>IF('Monthly Reading'!Y$1="", "", IF('Monthly Reading'!Y84*'Monthly Reading'!Y$7&gt;'Monthly Reading'!Y$10, SUM('Monthly Reading'!Y84*'Monthly Reading'!Y$7, 'Homeowners Record'!$F7*'Monthly Reading'!Y$8, 'Homeowners Record'!$G7*'Monthly Reading'!Y$9), SUM('Monthly Reading'!Y$10, 'Homeowners Record'!$F7*'Monthly Reading'!Y$8, 'Homeowners Record'!$G7*'Monthly Reading'!Y$9)))</f>
        <v/>
      </c>
      <c r="Z10" s="4" t="str">
        <f>IF('Monthly Reading'!Z$1="", "", IF('Monthly Reading'!Z84*'Monthly Reading'!Z$7&gt;'Monthly Reading'!Z$10, SUM('Monthly Reading'!Z84*'Monthly Reading'!Z$7, 'Homeowners Record'!$F7*'Monthly Reading'!Z$8, 'Homeowners Record'!$G7*'Monthly Reading'!Z$9), SUM('Monthly Reading'!Z$10, 'Homeowners Record'!$F7*'Monthly Reading'!Z$8, 'Homeowners Record'!$G7*'Monthly Reading'!Z$9)))</f>
        <v/>
      </c>
      <c r="AA10" s="4" t="str">
        <f>IF('Monthly Reading'!AA$1="", "", IF('Monthly Reading'!AA84*'Monthly Reading'!AA$7&gt;'Monthly Reading'!AA$10, SUM('Monthly Reading'!AA84*'Monthly Reading'!AA$7, 'Homeowners Record'!$F7*'Monthly Reading'!AA$8, 'Homeowners Record'!$G7*'Monthly Reading'!AA$9), SUM('Monthly Reading'!AA$10, 'Homeowners Record'!$F7*'Monthly Reading'!AA$8, 'Homeowners Record'!$G7*'Monthly Reading'!AA$9)))</f>
        <v/>
      </c>
      <c r="AB10" s="4" t="str">
        <f>IF('Monthly Reading'!AB$1="", "", IF('Monthly Reading'!AB84*'Monthly Reading'!AB$7&gt;'Monthly Reading'!AB$10, SUM('Monthly Reading'!AB84*'Monthly Reading'!AB$7, 'Homeowners Record'!$F7*'Monthly Reading'!AB$8, 'Homeowners Record'!$G7*'Monthly Reading'!AB$9), SUM('Monthly Reading'!AB$10, 'Homeowners Record'!$F7*'Monthly Reading'!AB$8, 'Homeowners Record'!$G7*'Monthly Reading'!AB$9)))</f>
        <v/>
      </c>
      <c r="AC10" s="4" t="str">
        <f>IF('Monthly Reading'!AC$1="", "", IF('Monthly Reading'!AC84*'Monthly Reading'!AC$7&gt;'Monthly Reading'!AC$10, SUM('Monthly Reading'!AC84*'Monthly Reading'!AC$7, 'Homeowners Record'!$F7*'Monthly Reading'!AC$8, 'Homeowners Record'!$G7*'Monthly Reading'!AC$9), SUM('Monthly Reading'!AC$10, 'Homeowners Record'!$F7*'Monthly Reading'!AC$8, 'Homeowners Record'!$G7*'Monthly Reading'!AC$9)))</f>
        <v/>
      </c>
      <c r="AD10" s="4" t="str">
        <f>IF('Monthly Reading'!AD$1="", "", IF('Monthly Reading'!AD84*'Monthly Reading'!AD$7&gt;'Monthly Reading'!AD$10, SUM('Monthly Reading'!AD84*'Monthly Reading'!AD$7, 'Homeowners Record'!$F7*'Monthly Reading'!AD$8, 'Homeowners Record'!$G7*'Monthly Reading'!AD$9), SUM('Monthly Reading'!AD$10, 'Homeowners Record'!$F7*'Monthly Reading'!AD$8, 'Homeowners Record'!$G7*'Monthly Reading'!AD$9)))</f>
        <v/>
      </c>
      <c r="AE10" s="4" t="str">
        <f>IF('Monthly Reading'!AE$1="", "", IF('Monthly Reading'!AE84*'Monthly Reading'!AE$7&gt;'Monthly Reading'!AE$10, SUM('Monthly Reading'!AE84*'Monthly Reading'!AE$7, 'Homeowners Record'!$F7*'Monthly Reading'!AE$8, 'Homeowners Record'!$G7*'Monthly Reading'!AE$9), SUM('Monthly Reading'!AE$10, 'Homeowners Record'!$F7*'Monthly Reading'!AE$8, 'Homeowners Record'!$G7*'Monthly Reading'!AE$9)))</f>
        <v/>
      </c>
      <c r="AF10" s="4" t="str">
        <f>IF('Monthly Reading'!AF$1="", "", IF('Monthly Reading'!AF84*'Monthly Reading'!AF$7&gt;'Monthly Reading'!AF$10, SUM('Monthly Reading'!AF84*'Monthly Reading'!AF$7, 'Homeowners Record'!$F7*'Monthly Reading'!AF$8, 'Homeowners Record'!$G7*'Monthly Reading'!AF$9), SUM('Monthly Reading'!AF$10, 'Homeowners Record'!$F7*'Monthly Reading'!AF$8, 'Homeowners Record'!$G7*'Monthly Reading'!AF$9)))</f>
        <v/>
      </c>
      <c r="AG10" s="4" t="str">
        <f>IF('Monthly Reading'!AG$1="", "", IF('Monthly Reading'!AG84*'Monthly Reading'!AG$7&gt;'Monthly Reading'!AG$10, SUM('Monthly Reading'!AG84*'Monthly Reading'!AG$7, 'Homeowners Record'!$F7*'Monthly Reading'!AG$8, 'Homeowners Record'!$G7*'Monthly Reading'!AG$9), SUM('Monthly Reading'!AG$10, 'Homeowners Record'!$F7*'Monthly Reading'!AG$8, 'Homeowners Record'!$G7*'Monthly Reading'!AG$9)))</f>
        <v/>
      </c>
      <c r="AH10" s="4" t="str">
        <f>IF('Monthly Reading'!AH$1="", "", IF('Monthly Reading'!AH84*'Monthly Reading'!AH$7&gt;'Monthly Reading'!AH$10, SUM('Monthly Reading'!AH84*'Monthly Reading'!AH$7, 'Homeowners Record'!$F7*'Monthly Reading'!AH$8, 'Homeowners Record'!$G7*'Monthly Reading'!AH$9), SUM('Monthly Reading'!AH$10, 'Homeowners Record'!$F7*'Monthly Reading'!AH$8, 'Homeowners Record'!$G7*'Monthly Reading'!AH$9)))</f>
        <v/>
      </c>
      <c r="AI10" s="4" t="str">
        <f>IF('Monthly Reading'!AI$1="", "", IF('Monthly Reading'!AI84*'Monthly Reading'!AI$7&gt;'Monthly Reading'!AI$10, SUM('Monthly Reading'!AI84*'Monthly Reading'!AI$7, 'Homeowners Record'!$F7*'Monthly Reading'!AI$8, 'Homeowners Record'!$G7*'Monthly Reading'!AI$9), SUM('Monthly Reading'!AI$10, 'Homeowners Record'!$F7*'Monthly Reading'!AI$8, 'Homeowners Record'!$G7*'Monthly Reading'!AI$9)))</f>
        <v/>
      </c>
      <c r="AJ10" s="4" t="str">
        <f>IF('Monthly Reading'!AJ$1="", "", IF('Monthly Reading'!AJ84*'Monthly Reading'!AJ$7&gt;'Monthly Reading'!AJ$10, SUM('Monthly Reading'!AJ84*'Monthly Reading'!AJ$7, 'Homeowners Record'!$F7*'Monthly Reading'!AJ$8, 'Homeowners Record'!$G7*'Monthly Reading'!AJ$9), SUM('Monthly Reading'!AJ$10, 'Homeowners Record'!$F7*'Monthly Reading'!AJ$8, 'Homeowners Record'!$G7*'Monthly Reading'!AJ$9)))</f>
        <v/>
      </c>
      <c r="AK10" s="4" t="str">
        <f>IF('Monthly Reading'!AK$1="", "", IF('Monthly Reading'!AK84*'Monthly Reading'!AK$7&gt;'Monthly Reading'!AK$10, SUM('Monthly Reading'!AK84*'Monthly Reading'!AK$7, 'Homeowners Record'!$F7*'Monthly Reading'!AK$8, 'Homeowners Record'!$G7*'Monthly Reading'!AK$9), SUM('Monthly Reading'!AK$10, 'Homeowners Record'!$F7*'Monthly Reading'!AK$8, 'Homeowners Record'!$G7*'Monthly Reading'!AK$9)))</f>
        <v/>
      </c>
      <c r="AL10" s="4" t="str">
        <f>IF('Monthly Reading'!AL$1="", "", IF('Monthly Reading'!AL84*'Monthly Reading'!AL$7&gt;'Monthly Reading'!AL$10, SUM('Monthly Reading'!AL84*'Monthly Reading'!AL$7, 'Homeowners Record'!$F7*'Monthly Reading'!AL$8, 'Homeowners Record'!$G7*'Monthly Reading'!AL$9), SUM('Monthly Reading'!AL$10, 'Homeowners Record'!$F7*'Monthly Reading'!AL$8, 'Homeowners Record'!$G7*'Monthly Reading'!AL$9)))</f>
        <v/>
      </c>
      <c r="AM10" s="4" t="str">
        <f>IF('Monthly Reading'!AM$1="", "", IF('Monthly Reading'!AM84*'Monthly Reading'!AM$7&gt;'Monthly Reading'!AM$10, SUM('Monthly Reading'!AM84*'Monthly Reading'!AM$7, 'Homeowners Record'!$F7*'Monthly Reading'!AM$8, 'Homeowners Record'!$G7*'Monthly Reading'!AM$9), SUM('Monthly Reading'!AM$10, 'Homeowners Record'!$F7*'Monthly Reading'!AM$8, 'Homeowners Record'!$G7*'Monthly Reading'!AM$9)))</f>
        <v/>
      </c>
      <c r="AN10" s="4" t="str">
        <f>IF('Monthly Reading'!AN$1="", "", IF('Monthly Reading'!AN84*'Monthly Reading'!AN$7&gt;'Monthly Reading'!AN$10, SUM('Monthly Reading'!AN84*'Monthly Reading'!AN$7, 'Homeowners Record'!$F7*'Monthly Reading'!AN$8, 'Homeowners Record'!$G7*'Monthly Reading'!AN$9), SUM('Monthly Reading'!AN$10, 'Homeowners Record'!$F7*'Monthly Reading'!AN$8, 'Homeowners Record'!$G7*'Monthly Reading'!AN$9)))</f>
        <v/>
      </c>
      <c r="AO10" s="4" t="str">
        <f>IF('Monthly Reading'!AO$1="", "", IF('Monthly Reading'!AO84*'Monthly Reading'!AO$7&gt;'Monthly Reading'!AO$10, SUM('Monthly Reading'!AO84*'Monthly Reading'!AO$7, 'Homeowners Record'!$F7*'Monthly Reading'!AO$8, 'Homeowners Record'!$G7*'Monthly Reading'!AO$9), SUM('Monthly Reading'!AO$10, 'Homeowners Record'!$F7*'Monthly Reading'!AO$8, 'Homeowners Record'!$G7*'Monthly Reading'!AO$9)))</f>
        <v/>
      </c>
      <c r="AP10" s="4" t="str">
        <f>IF('Monthly Reading'!AP$1="", "", IF('Monthly Reading'!AP84*'Monthly Reading'!AP$7&gt;'Monthly Reading'!AP$10, SUM('Monthly Reading'!AP84*'Monthly Reading'!AP$7, 'Homeowners Record'!$F7*'Monthly Reading'!AP$8, 'Homeowners Record'!$G7*'Monthly Reading'!AP$9), SUM('Monthly Reading'!AP$10, 'Homeowners Record'!$F7*'Monthly Reading'!AP$8, 'Homeowners Record'!$G7*'Monthly Reading'!AP$9)))</f>
        <v/>
      </c>
      <c r="AQ10" s="4" t="str">
        <f>IF('Monthly Reading'!AQ$1="", "", IF('Monthly Reading'!AQ84*'Monthly Reading'!AQ$7&gt;'Monthly Reading'!AQ$10, SUM('Monthly Reading'!AQ84*'Monthly Reading'!AQ$7, 'Homeowners Record'!$F7*'Monthly Reading'!AQ$8, 'Homeowners Record'!$G7*'Monthly Reading'!AQ$9), SUM('Monthly Reading'!AQ$10, 'Homeowners Record'!$F7*'Monthly Reading'!AQ$8, 'Homeowners Record'!$G7*'Monthly Reading'!AQ$9)))</f>
        <v/>
      </c>
      <c r="AR10" s="4" t="str">
        <f>IF('Monthly Reading'!AR$1="", "", IF('Monthly Reading'!AR84*'Monthly Reading'!AR$7&gt;'Monthly Reading'!AR$10, SUM('Monthly Reading'!AR84*'Monthly Reading'!AR$7, 'Homeowners Record'!$F7*'Monthly Reading'!AR$8, 'Homeowners Record'!$G7*'Monthly Reading'!AR$9), SUM('Monthly Reading'!AR$10, 'Homeowners Record'!$F7*'Monthly Reading'!AR$8, 'Homeowners Record'!$G7*'Monthly Reading'!AR$9)))</f>
        <v/>
      </c>
      <c r="AS10" s="4" t="str">
        <f>IF('Monthly Reading'!AS$1="", "", IF('Monthly Reading'!AS84*'Monthly Reading'!AS$7&gt;'Monthly Reading'!AS$10, SUM('Monthly Reading'!AS84*'Monthly Reading'!AS$7, 'Homeowners Record'!$F7*'Monthly Reading'!AS$8, 'Homeowners Record'!$G7*'Monthly Reading'!AS$9), SUM('Monthly Reading'!AS$10, 'Homeowners Record'!$F7*'Monthly Reading'!AS$8, 'Homeowners Record'!$G7*'Monthly Reading'!AS$9)))</f>
        <v/>
      </c>
      <c r="AT10" s="4" t="str">
        <f>IF('Monthly Reading'!AT$1="", "", IF('Monthly Reading'!AT84*'Monthly Reading'!AT$7&gt;'Monthly Reading'!AT$10, SUM('Monthly Reading'!AT84*'Monthly Reading'!AT$7, 'Homeowners Record'!$F7*'Monthly Reading'!AT$8, 'Homeowners Record'!$G7*'Monthly Reading'!AT$9), SUM('Monthly Reading'!AT$10, 'Homeowners Record'!$F7*'Monthly Reading'!AT$8, 'Homeowners Record'!$G7*'Monthly Reading'!AT$9)))</f>
        <v/>
      </c>
      <c r="AU10" s="4" t="str">
        <f>IF('Monthly Reading'!AU$1="", "", IF('Monthly Reading'!AU84*'Monthly Reading'!AU$7&gt;'Monthly Reading'!AU$10, SUM('Monthly Reading'!AU84*'Monthly Reading'!AU$7, 'Homeowners Record'!$F7*'Monthly Reading'!AU$8, 'Homeowners Record'!$G7*'Monthly Reading'!AU$9), SUM('Monthly Reading'!AU$10, 'Homeowners Record'!$F7*'Monthly Reading'!AU$8, 'Homeowners Record'!$G7*'Monthly Reading'!AU$9)))</f>
        <v/>
      </c>
      <c r="AV10" s="4" t="str">
        <f>IF('Monthly Reading'!AV$1="", "", IF('Monthly Reading'!AV84*'Monthly Reading'!AV$7&gt;'Monthly Reading'!AV$10, SUM('Monthly Reading'!AV84*'Monthly Reading'!AV$7, 'Homeowners Record'!$F7*'Monthly Reading'!AV$8, 'Homeowners Record'!$G7*'Monthly Reading'!AV$9), SUM('Monthly Reading'!AV$10, 'Homeowners Record'!$F7*'Monthly Reading'!AV$8, 'Homeowners Record'!$G7*'Monthly Reading'!AV$9)))</f>
        <v/>
      </c>
      <c r="AW10" s="4" t="str">
        <f>IF('Monthly Reading'!AW$1="", "", IF('Monthly Reading'!AW84*'Monthly Reading'!AW$7&gt;'Monthly Reading'!AW$10, SUM('Monthly Reading'!AW84*'Monthly Reading'!AW$7, 'Homeowners Record'!$F7*'Monthly Reading'!AW$8, 'Homeowners Record'!$G7*'Monthly Reading'!AW$9), SUM('Monthly Reading'!AW$10, 'Homeowners Record'!$F7*'Monthly Reading'!AW$8, 'Homeowners Record'!$G7*'Monthly Reading'!AW$9)))</f>
        <v/>
      </c>
      <c r="AX10" s="4" t="str">
        <f>IF('Monthly Reading'!AX$1="", "", IF('Monthly Reading'!AX84*'Monthly Reading'!AX$7&gt;'Monthly Reading'!AX$10, SUM('Monthly Reading'!AX84*'Monthly Reading'!AX$7, 'Homeowners Record'!$F7*'Monthly Reading'!AX$8, 'Homeowners Record'!$G7*'Monthly Reading'!AX$9), SUM('Monthly Reading'!AX$10, 'Homeowners Record'!$F7*'Monthly Reading'!AX$8, 'Homeowners Record'!$G7*'Monthly Reading'!AX$9)))</f>
        <v/>
      </c>
      <c r="AY10" s="4" t="str">
        <f>IF('Monthly Reading'!AY$1="", "", IF('Monthly Reading'!AY84*'Monthly Reading'!AY$7&gt;'Monthly Reading'!AY$10, SUM('Monthly Reading'!AY84*'Monthly Reading'!AY$7, 'Homeowners Record'!$F7*'Monthly Reading'!AY$8, 'Homeowners Record'!$G7*'Monthly Reading'!AY$9), SUM('Monthly Reading'!AY$10, 'Homeowners Record'!$F7*'Monthly Reading'!AY$8, 'Homeowners Record'!$G7*'Monthly Reading'!AY$9)))</f>
        <v/>
      </c>
      <c r="AZ10" s="4" t="str">
        <f>IF('Monthly Reading'!AZ$1="", "", IF('Monthly Reading'!AZ84*'Monthly Reading'!AZ$7&gt;'Monthly Reading'!AZ$10, SUM('Monthly Reading'!AZ84*'Monthly Reading'!AZ$7, 'Homeowners Record'!$F7*'Monthly Reading'!AZ$8, 'Homeowners Record'!$G7*'Monthly Reading'!AZ$9), SUM('Monthly Reading'!AZ$10, 'Homeowners Record'!$F7*'Monthly Reading'!AZ$8, 'Homeowners Record'!$G7*'Monthly Reading'!AZ$9)))</f>
        <v/>
      </c>
      <c r="BA10" s="4" t="str">
        <f>IF('Monthly Reading'!BA$1="", "", IF('Monthly Reading'!BA84*'Monthly Reading'!BA$7&gt;'Monthly Reading'!BA$10, SUM('Monthly Reading'!BA84*'Monthly Reading'!BA$7, 'Homeowners Record'!$F7*'Monthly Reading'!BA$8, 'Homeowners Record'!$G7*'Monthly Reading'!BA$9), SUM('Monthly Reading'!BA$10, 'Homeowners Record'!$F7*'Monthly Reading'!BA$8, 'Homeowners Record'!$G7*'Monthly Reading'!BA$9)))</f>
        <v/>
      </c>
      <c r="BB10" s="4" t="str">
        <f>IF('Monthly Reading'!BB$1="", "", IF('Monthly Reading'!BB84*'Monthly Reading'!BB$7&gt;'Monthly Reading'!BB$10, SUM('Monthly Reading'!BB84*'Monthly Reading'!BB$7, 'Homeowners Record'!$F7*'Monthly Reading'!BB$8, 'Homeowners Record'!$G7*'Monthly Reading'!BB$9), SUM('Monthly Reading'!BB$10, 'Homeowners Record'!$F7*'Monthly Reading'!BB$8, 'Homeowners Record'!$G7*'Monthly Reading'!BB$9)))</f>
        <v/>
      </c>
      <c r="BC10" s="4" t="str">
        <f>IF('Monthly Reading'!BC$1="", "", IF('Monthly Reading'!BC84*'Monthly Reading'!BC$7&gt;'Monthly Reading'!BC$10, SUM('Monthly Reading'!BC84*'Monthly Reading'!BC$7, 'Homeowners Record'!$F7*'Monthly Reading'!BC$8, 'Homeowners Record'!$G7*'Monthly Reading'!BC$9), SUM('Monthly Reading'!BC$10, 'Homeowners Record'!$F7*'Monthly Reading'!BC$8, 'Homeowners Record'!$G7*'Monthly Reading'!BC$9)))</f>
        <v/>
      </c>
      <c r="BD10" s="4" t="str">
        <f>IF('Monthly Reading'!BD$1="", "", IF('Monthly Reading'!BD84*'Monthly Reading'!BD$7&gt;'Monthly Reading'!BD$10, SUM('Monthly Reading'!BD84*'Monthly Reading'!BD$7, 'Homeowners Record'!$F7*'Monthly Reading'!BD$8, 'Homeowners Record'!$G7*'Monthly Reading'!BD$9), SUM('Monthly Reading'!BD$10, 'Homeowners Record'!$F7*'Monthly Reading'!BD$8, 'Homeowners Record'!$G7*'Monthly Reading'!BD$9)))</f>
        <v/>
      </c>
      <c r="BE10" s="4" t="str">
        <f>IF('Monthly Reading'!BE$1="", "", IF('Monthly Reading'!BE84*'Monthly Reading'!BE$7&gt;'Monthly Reading'!BE$10, SUM('Monthly Reading'!BE84*'Monthly Reading'!BE$7, 'Homeowners Record'!$F7*'Monthly Reading'!BE$8, 'Homeowners Record'!$G7*'Monthly Reading'!BE$9), SUM('Monthly Reading'!BE$10, 'Homeowners Record'!$F7*'Monthly Reading'!BE$8, 'Homeowners Record'!$G7*'Monthly Reading'!BE$9)))</f>
        <v/>
      </c>
      <c r="BF10" s="4" t="str">
        <f>IF('Monthly Reading'!BF$1="", "", IF('Monthly Reading'!BF84*'Monthly Reading'!BF$7&gt;'Monthly Reading'!BF$10, SUM('Monthly Reading'!BF84*'Monthly Reading'!BF$7, 'Homeowners Record'!$F7*'Monthly Reading'!BF$8, 'Homeowners Record'!$G7*'Monthly Reading'!BF$9), SUM('Monthly Reading'!BF$10, 'Homeowners Record'!$F7*'Monthly Reading'!BF$8, 'Homeowners Record'!$G7*'Monthly Reading'!BF$9)))</f>
        <v/>
      </c>
      <c r="BG10" s="4" t="str">
        <f>IF('Monthly Reading'!BG$1="", "", IF('Monthly Reading'!BG84*'Monthly Reading'!BG$7&gt;'Monthly Reading'!BG$10, SUM('Monthly Reading'!BG84*'Monthly Reading'!BG$7, 'Homeowners Record'!$F7*'Monthly Reading'!BG$8, 'Homeowners Record'!$G7*'Monthly Reading'!BG$9), SUM('Monthly Reading'!BG$10, 'Homeowners Record'!$F7*'Monthly Reading'!BG$8, 'Homeowners Record'!$G7*'Monthly Reading'!BG$9)))</f>
        <v/>
      </c>
      <c r="BH10" s="4" t="str">
        <f>IF('Monthly Reading'!BH$1="", "", IF('Monthly Reading'!BH84*'Monthly Reading'!BH$7&gt;'Monthly Reading'!BH$10, SUM('Monthly Reading'!BH84*'Monthly Reading'!BH$7, 'Homeowners Record'!$F7*'Monthly Reading'!BH$8, 'Homeowners Record'!$G7*'Monthly Reading'!BH$9), SUM('Monthly Reading'!BH$10, 'Homeowners Record'!$F7*'Monthly Reading'!BH$8, 'Homeowners Record'!$G7*'Monthly Reading'!BH$9)))</f>
        <v/>
      </c>
      <c r="BI10" s="4" t="str">
        <f>IF('Monthly Reading'!BI$1="", "", IF('Monthly Reading'!BI84*'Monthly Reading'!BI$7&gt;'Monthly Reading'!BI$10, SUM('Monthly Reading'!BI84*'Monthly Reading'!BI$7, 'Homeowners Record'!$F7*'Monthly Reading'!BI$8, 'Homeowners Record'!$G7*'Monthly Reading'!BI$9), SUM('Monthly Reading'!BI$10, 'Homeowners Record'!$F7*'Monthly Reading'!BI$8, 'Homeowners Record'!$G7*'Monthly Reading'!BI$9)))</f>
        <v/>
      </c>
      <c r="BJ10" s="4" t="str">
        <f>IF('Monthly Reading'!BJ$1="", "", IF('Monthly Reading'!BJ84*'Monthly Reading'!BJ$7&gt;'Monthly Reading'!BJ$10, SUM('Monthly Reading'!BJ84*'Monthly Reading'!BJ$7, 'Homeowners Record'!$F7*'Monthly Reading'!BJ$8, 'Homeowners Record'!$G7*'Monthly Reading'!BJ$9), SUM('Monthly Reading'!BJ$10, 'Homeowners Record'!$F7*'Monthly Reading'!BJ$8, 'Homeowners Record'!$G7*'Monthly Reading'!BJ$9)))</f>
        <v/>
      </c>
      <c r="BK10" s="4" t="str">
        <f>IF('Monthly Reading'!BK$1="", "", IF('Monthly Reading'!BK84*'Monthly Reading'!BK$7&gt;'Monthly Reading'!BK$10, SUM('Monthly Reading'!BK84*'Monthly Reading'!BK$7, 'Homeowners Record'!$F7*'Monthly Reading'!BK$8, 'Homeowners Record'!$G7*'Monthly Reading'!BK$9), SUM('Monthly Reading'!BK$10, 'Homeowners Record'!$F7*'Monthly Reading'!BK$8, 'Homeowners Record'!$G7*'Monthly Reading'!BK$9)))</f>
        <v/>
      </c>
      <c r="BL10" s="4" t="str">
        <f>IF('Monthly Reading'!BL$1="", "", IF('Monthly Reading'!BL84*'Monthly Reading'!BL$7&gt;'Monthly Reading'!BL$10, SUM('Monthly Reading'!BL84*'Monthly Reading'!BL$7, 'Homeowners Record'!$F7*'Monthly Reading'!BL$8, 'Homeowners Record'!$G7*'Monthly Reading'!BL$9), SUM('Monthly Reading'!BL$10, 'Homeowners Record'!$F7*'Monthly Reading'!BL$8, 'Homeowners Record'!$G7*'Monthly Reading'!BL$9)))</f>
        <v/>
      </c>
      <c r="BM10" s="4" t="str">
        <f>IF('Monthly Reading'!BM$1="", "", IF('Monthly Reading'!BM84*'Monthly Reading'!BM$7&gt;'Monthly Reading'!BM$10, SUM('Monthly Reading'!BM84*'Monthly Reading'!BM$7, 'Homeowners Record'!$F7*'Monthly Reading'!BM$8, 'Homeowners Record'!$G7*'Monthly Reading'!BM$9), SUM('Monthly Reading'!BM$10, 'Homeowners Record'!$F7*'Monthly Reading'!BM$8, 'Homeowners Record'!$G7*'Monthly Reading'!BM$9)))</f>
        <v/>
      </c>
      <c r="BN10" s="4" t="str">
        <f>IF('Monthly Reading'!BN$1="", "", IF('Monthly Reading'!BN84*'Monthly Reading'!BN$7&gt;'Monthly Reading'!BN$10, SUM('Monthly Reading'!BN84*'Monthly Reading'!BN$7, 'Homeowners Record'!$F7*'Monthly Reading'!BN$8, 'Homeowners Record'!$G7*'Monthly Reading'!BN$9), SUM('Monthly Reading'!BN$10, 'Homeowners Record'!$F7*'Monthly Reading'!BN$8, 'Homeowners Record'!$G7*'Monthly Reading'!BN$9)))</f>
        <v/>
      </c>
      <c r="BO10" s="4" t="str">
        <f>IF('Monthly Reading'!BO$1="", "", IF('Monthly Reading'!BO84*'Monthly Reading'!BO$7&gt;'Monthly Reading'!BO$10, SUM('Monthly Reading'!BO84*'Monthly Reading'!BO$7, 'Homeowners Record'!$F7*'Monthly Reading'!BO$8, 'Homeowners Record'!$G7*'Monthly Reading'!BO$9), SUM('Monthly Reading'!BO$10, 'Homeowners Record'!$F7*'Monthly Reading'!BO$8, 'Homeowners Record'!$G7*'Monthly Reading'!BO$9)))</f>
        <v/>
      </c>
      <c r="BP10" s="4" t="str">
        <f>IF('Monthly Reading'!BP$1="", "", IF('Monthly Reading'!BP84*'Monthly Reading'!BP$7&gt;'Monthly Reading'!BP$10, SUM('Monthly Reading'!BP84*'Monthly Reading'!BP$7, 'Homeowners Record'!$F7*'Monthly Reading'!BP$8, 'Homeowners Record'!$G7*'Monthly Reading'!BP$9), SUM('Monthly Reading'!BP$10, 'Homeowners Record'!$F7*'Monthly Reading'!BP$8, 'Homeowners Record'!$G7*'Monthly Reading'!BP$9)))</f>
        <v/>
      </c>
      <c r="BQ10" s="4" t="str">
        <f>IF('Monthly Reading'!BQ$1="", "", IF('Monthly Reading'!BQ84*'Monthly Reading'!BQ$7&gt;'Monthly Reading'!BQ$10, SUM('Monthly Reading'!BQ84*'Monthly Reading'!BQ$7, 'Homeowners Record'!$F7*'Monthly Reading'!BQ$8, 'Homeowners Record'!$G7*'Monthly Reading'!BQ$9), SUM('Monthly Reading'!BQ$10, 'Homeowners Record'!$F7*'Monthly Reading'!BQ$8, 'Homeowners Record'!$G7*'Monthly Reading'!BQ$9)))</f>
        <v/>
      </c>
      <c r="BR10" s="4" t="str">
        <f>IF('Monthly Reading'!BR$1="", "", IF('Monthly Reading'!BR84*'Monthly Reading'!BR$7&gt;'Monthly Reading'!BR$10, SUM('Monthly Reading'!BR84*'Monthly Reading'!BR$7, 'Homeowners Record'!$F7*'Monthly Reading'!BR$8, 'Homeowners Record'!$G7*'Monthly Reading'!BR$9), SUM('Monthly Reading'!BR$10, 'Homeowners Record'!$F7*'Monthly Reading'!BR$8, 'Homeowners Record'!$G7*'Monthly Reading'!BR$9)))</f>
        <v/>
      </c>
      <c r="BS10" s="4" t="str">
        <f>IF('Monthly Reading'!BS$1="", "", IF('Monthly Reading'!BS84*'Monthly Reading'!BS$7&gt;'Monthly Reading'!BS$10, SUM('Monthly Reading'!BS84*'Monthly Reading'!BS$7, 'Homeowners Record'!$F7*'Monthly Reading'!BS$8, 'Homeowners Record'!$G7*'Monthly Reading'!BS$9), SUM('Monthly Reading'!BS$10, 'Homeowners Record'!$F7*'Monthly Reading'!BS$8, 'Homeowners Record'!$G7*'Monthly Reading'!BS$9)))</f>
        <v/>
      </c>
      <c r="BT10" s="4" t="str">
        <f>IF('Monthly Reading'!BT$1="", "", IF('Monthly Reading'!BT84*'Monthly Reading'!BT$7&gt;'Monthly Reading'!BT$10, SUM('Monthly Reading'!BT84*'Monthly Reading'!BT$7, 'Homeowners Record'!$F7*'Monthly Reading'!BT$8, 'Homeowners Record'!$G7*'Monthly Reading'!BT$9), SUM('Monthly Reading'!BT$10, 'Homeowners Record'!$F7*'Monthly Reading'!BT$8, 'Homeowners Record'!$G7*'Monthly Reading'!BT$9)))</f>
        <v/>
      </c>
      <c r="BU10" s="4" t="str">
        <f>IF('Monthly Reading'!BU$1="", "", IF('Monthly Reading'!BU84*'Monthly Reading'!BU$7&gt;'Monthly Reading'!BU$10, SUM('Monthly Reading'!BU84*'Monthly Reading'!BU$7, 'Homeowners Record'!$F7*'Monthly Reading'!BU$8, 'Homeowners Record'!$G7*'Monthly Reading'!BU$9), SUM('Monthly Reading'!BU$10, 'Homeowners Record'!$F7*'Monthly Reading'!BU$8, 'Homeowners Record'!$G7*'Monthly Reading'!BU$9)))</f>
        <v/>
      </c>
      <c r="BV10" s="4" t="str">
        <f>IF('Monthly Reading'!BV$1="", "", IF('Monthly Reading'!BV84*'Monthly Reading'!BV$7&gt;'Monthly Reading'!BV$10, SUM('Monthly Reading'!BV84*'Monthly Reading'!BV$7, 'Homeowners Record'!$F7*'Monthly Reading'!BV$8, 'Homeowners Record'!$G7*'Monthly Reading'!BV$9), SUM('Monthly Reading'!BV$10, 'Homeowners Record'!$F7*'Monthly Reading'!BV$8, 'Homeowners Record'!$G7*'Monthly Reading'!BV$9)))</f>
        <v/>
      </c>
      <c r="BW10" s="4" t="str">
        <f>IF('Monthly Reading'!BW$1="", "", IF('Monthly Reading'!BW84*'Monthly Reading'!BW$7&gt;'Monthly Reading'!BW$10, SUM('Monthly Reading'!BW84*'Monthly Reading'!BW$7, 'Homeowners Record'!$F7*'Monthly Reading'!BW$8, 'Homeowners Record'!$G7*'Monthly Reading'!BW$9), SUM('Monthly Reading'!BW$10, 'Homeowners Record'!$F7*'Monthly Reading'!BW$8, 'Homeowners Record'!$G7*'Monthly Reading'!BW$9)))</f>
        <v/>
      </c>
      <c r="BX10" s="4" t="str">
        <f>IF('Monthly Reading'!BX$1="", "", IF('Monthly Reading'!BX84*'Monthly Reading'!BX$7&gt;'Monthly Reading'!BX$10, SUM('Monthly Reading'!BX84*'Monthly Reading'!BX$7, 'Homeowners Record'!$F7*'Monthly Reading'!BX$8, 'Homeowners Record'!$G7*'Monthly Reading'!BX$9), SUM('Monthly Reading'!BX$10, 'Homeowners Record'!$F7*'Monthly Reading'!BX$8, 'Homeowners Record'!$G7*'Monthly Reading'!BX$9)))</f>
        <v/>
      </c>
      <c r="BY10" s="4" t="str">
        <f>IF('Monthly Reading'!BY$1="", "", IF('Monthly Reading'!BY84*'Monthly Reading'!BY$7&gt;'Monthly Reading'!BY$10, SUM('Monthly Reading'!BY84*'Monthly Reading'!BY$7, 'Homeowners Record'!$F7*'Monthly Reading'!BY$8, 'Homeowners Record'!$G7*'Monthly Reading'!BY$9), SUM('Monthly Reading'!BY$10, 'Homeowners Record'!$F7*'Monthly Reading'!BY$8, 'Homeowners Record'!$G7*'Monthly Reading'!BY$9)))</f>
        <v/>
      </c>
      <c r="BZ10" s="4" t="str">
        <f>IF('Monthly Reading'!BZ$1="", "", IF('Monthly Reading'!BZ84*'Monthly Reading'!BZ$7&gt;'Monthly Reading'!BZ$10, SUM('Monthly Reading'!BZ84*'Monthly Reading'!BZ$7, 'Homeowners Record'!$F7*'Monthly Reading'!BZ$8, 'Homeowners Record'!$G7*'Monthly Reading'!BZ$9), SUM('Monthly Reading'!BZ$10, 'Homeowners Record'!$F7*'Monthly Reading'!BZ$8, 'Homeowners Record'!$G7*'Monthly Reading'!BZ$9)))</f>
        <v/>
      </c>
      <c r="CA10" s="4" t="str">
        <f>IF('Monthly Reading'!CA$1="", "", IF('Monthly Reading'!CA84*'Monthly Reading'!CA$7&gt;'Monthly Reading'!CA$10, SUM('Monthly Reading'!CA84*'Monthly Reading'!CA$7, 'Homeowners Record'!$F7*'Monthly Reading'!CA$8, 'Homeowners Record'!$G7*'Monthly Reading'!CA$9), SUM('Monthly Reading'!CA$10, 'Homeowners Record'!$F7*'Monthly Reading'!CA$8, 'Homeowners Record'!$G7*'Monthly Reading'!CA$9)))</f>
        <v/>
      </c>
      <c r="CB10" s="4" t="str">
        <f>IF('Monthly Reading'!CB$1="", "", IF('Monthly Reading'!CB84*'Monthly Reading'!CB$7&gt;'Monthly Reading'!CB$10, SUM('Monthly Reading'!CB84*'Monthly Reading'!CB$7, 'Homeowners Record'!$F7*'Monthly Reading'!CB$8, 'Homeowners Record'!$G7*'Monthly Reading'!CB$9), SUM('Monthly Reading'!CB$10, 'Homeowners Record'!$F7*'Monthly Reading'!CB$8, 'Homeowners Record'!$G7*'Monthly Reading'!CB$9)))</f>
        <v/>
      </c>
      <c r="CC10" s="4" t="str">
        <f>IF('Monthly Reading'!CC$1="", "", IF('Monthly Reading'!CC84*'Monthly Reading'!CC$7&gt;'Monthly Reading'!CC$10, SUM('Monthly Reading'!CC84*'Monthly Reading'!CC$7, 'Homeowners Record'!$F7*'Monthly Reading'!CC$8, 'Homeowners Record'!$G7*'Monthly Reading'!CC$9), SUM('Monthly Reading'!CC$10, 'Homeowners Record'!$F7*'Monthly Reading'!CC$8, 'Homeowners Record'!$G7*'Monthly Reading'!CC$9)))</f>
        <v/>
      </c>
      <c r="CD10" s="4" t="str">
        <f>IF('Monthly Reading'!CD$1="", "", IF('Monthly Reading'!CD84*'Monthly Reading'!CD$7&gt;'Monthly Reading'!CD$10, SUM('Monthly Reading'!CD84*'Monthly Reading'!CD$7, 'Homeowners Record'!$F7*'Monthly Reading'!CD$8, 'Homeowners Record'!$G7*'Monthly Reading'!CD$9), SUM('Monthly Reading'!CD$10, 'Homeowners Record'!$F7*'Monthly Reading'!CD$8, 'Homeowners Record'!$G7*'Monthly Reading'!CD$9)))</f>
        <v/>
      </c>
      <c r="CE10" s="4" t="str">
        <f>IF('Monthly Reading'!CE$1="", "", IF('Monthly Reading'!CE84*'Monthly Reading'!CE$7&gt;'Monthly Reading'!CE$10, SUM('Monthly Reading'!CE84*'Monthly Reading'!CE$7, 'Homeowners Record'!$F7*'Monthly Reading'!CE$8, 'Homeowners Record'!$G7*'Monthly Reading'!CE$9), SUM('Monthly Reading'!CE$10, 'Homeowners Record'!$F7*'Monthly Reading'!CE$8, 'Homeowners Record'!$G7*'Monthly Reading'!CE$9)))</f>
        <v/>
      </c>
      <c r="CF10" s="4" t="str">
        <f>IF('Monthly Reading'!CF$1="", "", IF('Monthly Reading'!CF84*'Monthly Reading'!CF$7&gt;'Monthly Reading'!CF$10, SUM('Monthly Reading'!CF84*'Monthly Reading'!CF$7, 'Homeowners Record'!$F7*'Monthly Reading'!CF$8, 'Homeowners Record'!$G7*'Monthly Reading'!CF$9), SUM('Monthly Reading'!CF$10, 'Homeowners Record'!$F7*'Monthly Reading'!CF$8, 'Homeowners Record'!$G7*'Monthly Reading'!CF$9)))</f>
        <v/>
      </c>
      <c r="CG10" s="4" t="str">
        <f>IF('Monthly Reading'!CG$1="", "", IF('Monthly Reading'!CG84*'Monthly Reading'!CG$7&gt;'Monthly Reading'!CG$10, SUM('Monthly Reading'!CG84*'Monthly Reading'!CG$7, 'Homeowners Record'!$F7*'Monthly Reading'!CG$8, 'Homeowners Record'!$G7*'Monthly Reading'!CG$9), SUM('Monthly Reading'!CG$10, 'Homeowners Record'!$F7*'Monthly Reading'!CG$8, 'Homeowners Record'!$G7*'Monthly Reading'!CG$9)))</f>
        <v/>
      </c>
      <c r="CH10" s="4" t="str">
        <f>IF('Monthly Reading'!CH$1="", "", IF('Monthly Reading'!CH84*'Monthly Reading'!CH$7&gt;'Monthly Reading'!CH$10, SUM('Monthly Reading'!CH84*'Monthly Reading'!CH$7, 'Homeowners Record'!$F7*'Monthly Reading'!CH$8, 'Homeowners Record'!$G7*'Monthly Reading'!CH$9), SUM('Monthly Reading'!CH$10, 'Homeowners Record'!$F7*'Monthly Reading'!CH$8, 'Homeowners Record'!$G7*'Monthly Reading'!CH$9)))</f>
        <v/>
      </c>
      <c r="CI10" s="4" t="str">
        <f>IF('Monthly Reading'!CI$1="", "", IF('Monthly Reading'!CI84*'Monthly Reading'!CI$7&gt;'Monthly Reading'!CI$10, SUM('Monthly Reading'!CI84*'Monthly Reading'!CI$7, 'Homeowners Record'!$F7*'Monthly Reading'!CI$8, 'Homeowners Record'!$G7*'Monthly Reading'!CI$9), SUM('Monthly Reading'!CI$10, 'Homeowners Record'!$F7*'Monthly Reading'!CI$8, 'Homeowners Record'!$G7*'Monthly Reading'!CI$9)))</f>
        <v/>
      </c>
      <c r="CJ10" s="4" t="str">
        <f>IF('Monthly Reading'!CJ$1="", "", IF('Monthly Reading'!CJ84*'Monthly Reading'!CJ$7&gt;'Monthly Reading'!CJ$10, SUM('Monthly Reading'!CJ84*'Monthly Reading'!CJ$7, 'Homeowners Record'!$F7*'Monthly Reading'!CJ$8, 'Homeowners Record'!$G7*'Monthly Reading'!CJ$9), SUM('Monthly Reading'!CJ$10, 'Homeowners Record'!$F7*'Monthly Reading'!CJ$8, 'Homeowners Record'!$G7*'Monthly Reading'!CJ$9)))</f>
        <v/>
      </c>
      <c r="CK10" s="4" t="str">
        <f>IF('Monthly Reading'!CK$1="", "", IF('Monthly Reading'!CK84*'Monthly Reading'!CK$7&gt;'Monthly Reading'!CK$10, SUM('Monthly Reading'!CK84*'Monthly Reading'!CK$7, 'Homeowners Record'!$F7*'Monthly Reading'!CK$8, 'Homeowners Record'!$G7*'Monthly Reading'!CK$9), SUM('Monthly Reading'!CK$10, 'Homeowners Record'!$F7*'Monthly Reading'!CK$8, 'Homeowners Record'!$G7*'Monthly Reading'!CK$9)))</f>
        <v/>
      </c>
      <c r="CL10" s="4" t="str">
        <f>IF('Monthly Reading'!CL$1="", "", IF('Monthly Reading'!CL84*'Monthly Reading'!CL$7&gt;'Monthly Reading'!CL$10, SUM('Monthly Reading'!CL84*'Monthly Reading'!CL$7, 'Homeowners Record'!$F7*'Monthly Reading'!CL$8, 'Homeowners Record'!$G7*'Monthly Reading'!CL$9), SUM('Monthly Reading'!CL$10, 'Homeowners Record'!$F7*'Monthly Reading'!CL$8, 'Homeowners Record'!$G7*'Monthly Reading'!CL$9)))</f>
        <v/>
      </c>
      <c r="CM10" s="4" t="str">
        <f>IF('Monthly Reading'!CM$1="", "", IF('Monthly Reading'!CM84*'Monthly Reading'!CM$7&gt;'Monthly Reading'!CM$10, SUM('Monthly Reading'!CM84*'Monthly Reading'!CM$7, 'Homeowners Record'!$F7*'Monthly Reading'!CM$8, 'Homeowners Record'!$G7*'Monthly Reading'!CM$9), SUM('Monthly Reading'!CM$10, 'Homeowners Record'!$F7*'Monthly Reading'!CM$8, 'Homeowners Record'!$G7*'Monthly Reading'!CM$9)))</f>
        <v/>
      </c>
      <c r="CN10" s="4" t="str">
        <f>IF('Monthly Reading'!CN$1="", "", IF('Monthly Reading'!CN84*'Monthly Reading'!CN$7&gt;'Monthly Reading'!CN$10, SUM('Monthly Reading'!CN84*'Monthly Reading'!CN$7, 'Homeowners Record'!$F7*'Monthly Reading'!CN$8, 'Homeowners Record'!$G7*'Monthly Reading'!CN$9), SUM('Monthly Reading'!CN$10, 'Homeowners Record'!$F7*'Monthly Reading'!CN$8, 'Homeowners Record'!$G7*'Monthly Reading'!CN$9)))</f>
        <v/>
      </c>
      <c r="CO10" s="4" t="str">
        <f>IF('Monthly Reading'!CO$1="", "", IF('Monthly Reading'!CO84*'Monthly Reading'!CO$7&gt;'Monthly Reading'!CO$10, SUM('Monthly Reading'!CO84*'Monthly Reading'!CO$7, 'Homeowners Record'!$F7*'Monthly Reading'!CO$8, 'Homeowners Record'!$G7*'Monthly Reading'!CO$9), SUM('Monthly Reading'!CO$10, 'Homeowners Record'!$F7*'Monthly Reading'!CO$8, 'Homeowners Record'!$G7*'Monthly Reading'!CO$9)))</f>
        <v/>
      </c>
      <c r="CP10" s="4" t="str">
        <f>IF('Monthly Reading'!CP$1="", "", IF('Monthly Reading'!CP84*'Monthly Reading'!CP$7&gt;'Monthly Reading'!CP$10, SUM('Monthly Reading'!CP84*'Monthly Reading'!CP$7, 'Homeowners Record'!$F7*'Monthly Reading'!CP$8, 'Homeowners Record'!$G7*'Monthly Reading'!CP$9), SUM('Monthly Reading'!CP$10, 'Homeowners Record'!$F7*'Monthly Reading'!CP$8, 'Homeowners Record'!$G7*'Monthly Reading'!CP$9)))</f>
        <v/>
      </c>
      <c r="CQ10" s="4" t="str">
        <f>IF('Monthly Reading'!CQ$1="", "", IF('Monthly Reading'!CQ84*'Monthly Reading'!CQ$7&gt;'Monthly Reading'!CQ$10, SUM('Monthly Reading'!CQ84*'Monthly Reading'!CQ$7, 'Homeowners Record'!$F7*'Monthly Reading'!CQ$8, 'Homeowners Record'!$G7*'Monthly Reading'!CQ$9), SUM('Monthly Reading'!CQ$10, 'Homeowners Record'!$F7*'Monthly Reading'!CQ$8, 'Homeowners Record'!$G7*'Monthly Reading'!CQ$9)))</f>
        <v/>
      </c>
      <c r="CR10" s="4" t="str">
        <f>IF('Monthly Reading'!CR$1="", "", IF('Monthly Reading'!CR84*'Monthly Reading'!CR$7&gt;'Monthly Reading'!CR$10, SUM('Monthly Reading'!CR84*'Monthly Reading'!CR$7, 'Homeowners Record'!$F7*'Monthly Reading'!CR$8, 'Homeowners Record'!$G7*'Monthly Reading'!CR$9), SUM('Monthly Reading'!CR$10, 'Homeowners Record'!$F7*'Monthly Reading'!CR$8, 'Homeowners Record'!$G7*'Monthly Reading'!CR$9)))</f>
        <v/>
      </c>
      <c r="CS10" s="4" t="str">
        <f>IF('Monthly Reading'!CS$1="", "", IF('Monthly Reading'!CS84*'Monthly Reading'!CS$7&gt;'Monthly Reading'!CS$10, SUM('Monthly Reading'!CS84*'Monthly Reading'!CS$7, 'Homeowners Record'!$F7*'Monthly Reading'!CS$8, 'Homeowners Record'!$G7*'Monthly Reading'!CS$9), SUM('Monthly Reading'!CS$10, 'Homeowners Record'!$F7*'Monthly Reading'!CS$8, 'Homeowners Record'!$G7*'Monthly Reading'!CS$9)))</f>
        <v/>
      </c>
      <c r="CT10" s="4" t="str">
        <f>IF('Monthly Reading'!CT$1="", "", IF('Monthly Reading'!CT84*'Monthly Reading'!CT$7&gt;'Monthly Reading'!CT$10, SUM('Monthly Reading'!CT84*'Monthly Reading'!CT$7, 'Homeowners Record'!$F7*'Monthly Reading'!CT$8, 'Homeowners Record'!$G7*'Monthly Reading'!CT$9), SUM('Monthly Reading'!CT$10, 'Homeowners Record'!$F7*'Monthly Reading'!CT$8, 'Homeowners Record'!$G7*'Monthly Reading'!CT$9)))</f>
        <v/>
      </c>
      <c r="CU10" s="4" t="str">
        <f>IF('Monthly Reading'!CU$1="", "", IF('Monthly Reading'!CU84*'Monthly Reading'!CU$7&gt;'Monthly Reading'!CU$10, SUM('Monthly Reading'!CU84*'Monthly Reading'!CU$7, 'Homeowners Record'!$F7*'Monthly Reading'!CU$8, 'Homeowners Record'!$G7*'Monthly Reading'!CU$9), SUM('Monthly Reading'!CU$10, 'Homeowners Record'!$F7*'Monthly Reading'!CU$8, 'Homeowners Record'!$G7*'Monthly Reading'!CU$9)))</f>
        <v/>
      </c>
      <c r="CV10" s="4" t="str">
        <f>IF('Monthly Reading'!CV$1="", "", IF('Monthly Reading'!CV84*'Monthly Reading'!CV$7&gt;'Monthly Reading'!CV$10, SUM('Monthly Reading'!CV84*'Monthly Reading'!CV$7, 'Homeowners Record'!$F7*'Monthly Reading'!CV$8, 'Homeowners Record'!$G7*'Monthly Reading'!CV$9), SUM('Monthly Reading'!CV$10, 'Homeowners Record'!$F7*'Monthly Reading'!CV$8, 'Homeowners Record'!$G7*'Monthly Reading'!CV$9)))</f>
        <v/>
      </c>
      <c r="CW10" s="4" t="str">
        <f>IF('Monthly Reading'!CW$1="", "", IF('Monthly Reading'!CW84*'Monthly Reading'!CW$7&gt;'Monthly Reading'!CW$10, SUM('Monthly Reading'!CW84*'Monthly Reading'!CW$7, 'Homeowners Record'!$F7*'Monthly Reading'!CW$8, 'Homeowners Record'!$G7*'Monthly Reading'!CW$9), SUM('Monthly Reading'!CW$10, 'Homeowners Record'!$F7*'Monthly Reading'!CW$8, 'Homeowners Record'!$G7*'Monthly Reading'!CW$9)))</f>
        <v/>
      </c>
      <c r="CX10" s="4" t="str">
        <f>IF('Monthly Reading'!CX$1="", "", IF('Monthly Reading'!CX84*'Monthly Reading'!CX$7&gt;'Monthly Reading'!CX$10, SUM('Monthly Reading'!CX84*'Monthly Reading'!CX$7, 'Homeowners Record'!$F7*'Monthly Reading'!CX$8, 'Homeowners Record'!$G7*'Monthly Reading'!CX$9), SUM('Monthly Reading'!CX$10, 'Homeowners Record'!$F7*'Monthly Reading'!CX$8, 'Homeowners Record'!$G7*'Monthly Reading'!CX$9)))</f>
        <v/>
      </c>
      <c r="CY10" s="4" t="str">
        <f>IF('Monthly Reading'!CY$1="", "", IF('Monthly Reading'!CY84*'Monthly Reading'!CY$7&gt;'Monthly Reading'!CY$10, SUM('Monthly Reading'!CY84*'Monthly Reading'!CY$7, 'Homeowners Record'!$F7*'Monthly Reading'!CY$8, 'Homeowners Record'!$G7*'Monthly Reading'!CY$9), SUM('Monthly Reading'!CY$10, 'Homeowners Record'!$F7*'Monthly Reading'!CY$8, 'Homeowners Record'!$G7*'Monthly Reading'!CY$9)))</f>
        <v/>
      </c>
      <c r="CZ10" s="4" t="str">
        <f>IF('Monthly Reading'!CZ$1="", "", IF('Monthly Reading'!CZ84*'Monthly Reading'!CZ$7&gt;'Monthly Reading'!CZ$10, SUM('Monthly Reading'!CZ84*'Monthly Reading'!CZ$7, 'Homeowners Record'!$F7*'Monthly Reading'!CZ$8, 'Homeowners Record'!$G7*'Monthly Reading'!CZ$9), SUM('Monthly Reading'!CZ$10, 'Homeowners Record'!$F7*'Monthly Reading'!CZ$8, 'Homeowners Record'!$G7*'Monthly Reading'!CZ$9)))</f>
        <v/>
      </c>
      <c r="DA10" s="4" t="str">
        <f>IF('Monthly Reading'!DA$1="", "", IF('Monthly Reading'!DA84*'Monthly Reading'!DA$7&gt;'Monthly Reading'!DA$10, SUM('Monthly Reading'!DA84*'Monthly Reading'!DA$7, 'Homeowners Record'!$F7*'Monthly Reading'!DA$8, 'Homeowners Record'!$G7*'Monthly Reading'!DA$9), SUM('Monthly Reading'!DA$10, 'Homeowners Record'!$F7*'Monthly Reading'!DA$8, 'Homeowners Record'!$G7*'Monthly Reading'!DA$9)))</f>
        <v/>
      </c>
      <c r="DB10" s="4" t="str">
        <f>IF('Monthly Reading'!DB$1="", "", IF('Monthly Reading'!DB84*'Monthly Reading'!DB$7&gt;'Monthly Reading'!DB$10, SUM('Monthly Reading'!DB84*'Monthly Reading'!DB$7, 'Homeowners Record'!$F7*'Monthly Reading'!DB$8, 'Homeowners Record'!$G7*'Monthly Reading'!DB$9), SUM('Monthly Reading'!DB$10, 'Homeowners Record'!$F7*'Monthly Reading'!DB$8, 'Homeowners Record'!$G7*'Monthly Reading'!DB$9)))</f>
        <v/>
      </c>
      <c r="DC10" s="4" t="str">
        <f>IF('Monthly Reading'!DC$1="", "", IF('Monthly Reading'!DC84*'Monthly Reading'!DC$7&gt;'Monthly Reading'!DC$10, SUM('Monthly Reading'!DC84*'Monthly Reading'!DC$7, 'Homeowners Record'!$F7*'Monthly Reading'!DC$8, 'Homeowners Record'!$G7*'Monthly Reading'!DC$9), SUM('Monthly Reading'!DC$10, 'Homeowners Record'!$F7*'Monthly Reading'!DC$8, 'Homeowners Record'!$G7*'Monthly Reading'!DC$9)))</f>
        <v/>
      </c>
      <c r="DD10" s="4" t="str">
        <f>IF('Monthly Reading'!DD$1="", "", IF('Monthly Reading'!DD84*'Monthly Reading'!DD$7&gt;'Monthly Reading'!DD$10, SUM('Monthly Reading'!DD84*'Monthly Reading'!DD$7, 'Homeowners Record'!$F7*'Monthly Reading'!DD$8, 'Homeowners Record'!$G7*'Monthly Reading'!DD$9), SUM('Monthly Reading'!DD$10, 'Homeowners Record'!$F7*'Monthly Reading'!DD$8, 'Homeowners Record'!$G7*'Monthly Reading'!DD$9)))</f>
        <v/>
      </c>
      <c r="DE10" s="4" t="str">
        <f>IF('Monthly Reading'!DE$1="", "", IF('Monthly Reading'!DE84*'Monthly Reading'!DE$7&gt;'Monthly Reading'!DE$10, SUM('Monthly Reading'!DE84*'Monthly Reading'!DE$7, 'Homeowners Record'!$F7*'Monthly Reading'!DE$8, 'Homeowners Record'!$G7*'Monthly Reading'!DE$9), SUM('Monthly Reading'!DE$10, 'Homeowners Record'!$F7*'Monthly Reading'!DE$8, 'Homeowners Record'!$G7*'Monthly Reading'!DE$9)))</f>
        <v/>
      </c>
      <c r="DF10" s="4" t="str">
        <f>IF('Monthly Reading'!DF$1="", "", IF('Monthly Reading'!DF84*'Monthly Reading'!DF$7&gt;'Monthly Reading'!DF$10, SUM('Monthly Reading'!DF84*'Monthly Reading'!DF$7, 'Homeowners Record'!$F7*'Monthly Reading'!DF$8, 'Homeowners Record'!$G7*'Monthly Reading'!DF$9), SUM('Monthly Reading'!DF$10, 'Homeowners Record'!$F7*'Monthly Reading'!DF$8, 'Homeowners Record'!$G7*'Monthly Reading'!DF$9)))</f>
        <v/>
      </c>
      <c r="DG10" s="4" t="str">
        <f>IF('Monthly Reading'!DG$1="", "", IF('Monthly Reading'!DG84*'Monthly Reading'!DG$7&gt;'Monthly Reading'!DG$10, SUM('Monthly Reading'!DG84*'Monthly Reading'!DG$7, 'Homeowners Record'!$F7*'Monthly Reading'!DG$8, 'Homeowners Record'!$G7*'Monthly Reading'!DG$9), SUM('Monthly Reading'!DG$10, 'Homeowners Record'!$F7*'Monthly Reading'!DG$8, 'Homeowners Record'!$G7*'Monthly Reading'!DG$9)))</f>
        <v/>
      </c>
      <c r="DH10" s="4" t="str">
        <f>IF('Monthly Reading'!DH$1="", "", IF('Monthly Reading'!DH84*'Monthly Reading'!DH$7&gt;'Monthly Reading'!DH$10, SUM('Monthly Reading'!DH84*'Monthly Reading'!DH$7, 'Homeowners Record'!$F7*'Monthly Reading'!DH$8, 'Homeowners Record'!$G7*'Monthly Reading'!DH$9), SUM('Monthly Reading'!DH$10, 'Homeowners Record'!$F7*'Monthly Reading'!DH$8, 'Homeowners Record'!$G7*'Monthly Reading'!DH$9)))</f>
        <v/>
      </c>
      <c r="DI10" s="4" t="str">
        <f>IF('Monthly Reading'!DI$1="", "", IF('Monthly Reading'!DI84*'Monthly Reading'!DI$7&gt;'Monthly Reading'!DI$10, SUM('Monthly Reading'!DI84*'Monthly Reading'!DI$7, 'Homeowners Record'!$F7*'Monthly Reading'!DI$8, 'Homeowners Record'!$G7*'Monthly Reading'!DI$9), SUM('Monthly Reading'!DI$10, 'Homeowners Record'!$F7*'Monthly Reading'!DI$8, 'Homeowners Record'!$G7*'Monthly Reading'!DI$9)))</f>
        <v/>
      </c>
      <c r="DJ10" s="4" t="str">
        <f>IF('Monthly Reading'!DJ$1="", "", IF('Monthly Reading'!DJ84*'Monthly Reading'!DJ$7&gt;'Monthly Reading'!DJ$10, SUM('Monthly Reading'!DJ84*'Monthly Reading'!DJ$7, 'Homeowners Record'!$F7*'Monthly Reading'!DJ$8, 'Homeowners Record'!$G7*'Monthly Reading'!DJ$9), SUM('Monthly Reading'!DJ$10, 'Homeowners Record'!$F7*'Monthly Reading'!DJ$8, 'Homeowners Record'!$G7*'Monthly Reading'!DJ$9)))</f>
        <v/>
      </c>
      <c r="DK10" s="4" t="str">
        <f>IF('Monthly Reading'!DK$1="", "", IF('Monthly Reading'!DK84*'Monthly Reading'!DK$7&gt;'Monthly Reading'!DK$10, SUM('Monthly Reading'!DK84*'Monthly Reading'!DK$7, 'Homeowners Record'!$F7*'Monthly Reading'!DK$8, 'Homeowners Record'!$G7*'Monthly Reading'!DK$9), SUM('Monthly Reading'!DK$10, 'Homeowners Record'!$F7*'Monthly Reading'!DK$8, 'Homeowners Record'!$G7*'Monthly Reading'!DK$9)))</f>
        <v/>
      </c>
      <c r="DL10" s="4" t="str">
        <f>IF('Monthly Reading'!DL$1="", "", IF('Monthly Reading'!DL84*'Monthly Reading'!DL$7&gt;'Monthly Reading'!DL$10, SUM('Monthly Reading'!DL84*'Monthly Reading'!DL$7, 'Homeowners Record'!$F7*'Monthly Reading'!DL$8, 'Homeowners Record'!$G7*'Monthly Reading'!DL$9), SUM('Monthly Reading'!DL$10, 'Homeowners Record'!$F7*'Monthly Reading'!DL$8, 'Homeowners Record'!$G7*'Monthly Reading'!DL$9)))</f>
        <v/>
      </c>
      <c r="DM10" s="4" t="str">
        <f>IF('Monthly Reading'!DM$1="", "", IF('Monthly Reading'!DM84*'Monthly Reading'!DM$7&gt;'Monthly Reading'!DM$10, SUM('Monthly Reading'!DM84*'Monthly Reading'!DM$7, 'Homeowners Record'!$F7*'Monthly Reading'!DM$8, 'Homeowners Record'!$G7*'Monthly Reading'!DM$9), SUM('Monthly Reading'!DM$10, 'Homeowners Record'!$F7*'Monthly Reading'!DM$8, 'Homeowners Record'!$G7*'Monthly Reading'!DM$9)))</f>
        <v/>
      </c>
      <c r="DN10" s="4" t="str">
        <f>IF('Monthly Reading'!DN$1="", "", IF('Monthly Reading'!DN84*'Monthly Reading'!DN$7&gt;'Monthly Reading'!DN$10, SUM('Monthly Reading'!DN84*'Monthly Reading'!DN$7, 'Homeowners Record'!$F7*'Monthly Reading'!DN$8, 'Homeowners Record'!$G7*'Monthly Reading'!DN$9), SUM('Monthly Reading'!DN$10, 'Homeowners Record'!$F7*'Monthly Reading'!DN$8, 'Homeowners Record'!$G7*'Monthly Reading'!DN$9)))</f>
        <v/>
      </c>
      <c r="DO10" s="4" t="str">
        <f>IF('Monthly Reading'!DO$1="", "", IF('Monthly Reading'!DO84*'Monthly Reading'!DO$7&gt;'Monthly Reading'!DO$10, SUM('Monthly Reading'!DO84*'Monthly Reading'!DO$7, 'Homeowners Record'!$F7*'Monthly Reading'!DO$8, 'Homeowners Record'!$G7*'Monthly Reading'!DO$9), SUM('Monthly Reading'!DO$10, 'Homeowners Record'!$F7*'Monthly Reading'!DO$8, 'Homeowners Record'!$G7*'Monthly Reading'!DO$9)))</f>
        <v/>
      </c>
      <c r="DP10" s="4" t="str">
        <f>IF('Monthly Reading'!DP$1="", "", IF('Monthly Reading'!DP84*'Monthly Reading'!DP$7&gt;'Monthly Reading'!DP$10, SUM('Monthly Reading'!DP84*'Monthly Reading'!DP$7, 'Homeowners Record'!$F7*'Monthly Reading'!DP$8, 'Homeowners Record'!$G7*'Monthly Reading'!DP$9), SUM('Monthly Reading'!DP$10, 'Homeowners Record'!$F7*'Monthly Reading'!DP$8, 'Homeowners Record'!$G7*'Monthly Reading'!DP$9)))</f>
        <v/>
      </c>
      <c r="DQ10" s="4" t="str">
        <f>IF('Monthly Reading'!DQ$1="", "", IF('Monthly Reading'!DQ84*'Monthly Reading'!DQ$7&gt;'Monthly Reading'!DQ$10, SUM('Monthly Reading'!DQ84*'Monthly Reading'!DQ$7, 'Homeowners Record'!$F7*'Monthly Reading'!DQ$8, 'Homeowners Record'!$G7*'Monthly Reading'!DQ$9), SUM('Monthly Reading'!DQ$10, 'Homeowners Record'!$F7*'Monthly Reading'!DQ$8, 'Homeowners Record'!$G7*'Monthly Reading'!DQ$9)))</f>
        <v/>
      </c>
      <c r="DR10" s="4" t="str">
        <f>IF('Monthly Reading'!DR$1="", "", IF('Monthly Reading'!DR84*'Monthly Reading'!DR$7&gt;'Monthly Reading'!DR$10, SUM('Monthly Reading'!DR84*'Monthly Reading'!DR$7, 'Homeowners Record'!$F7*'Monthly Reading'!DR$8, 'Homeowners Record'!$G7*'Monthly Reading'!DR$9), SUM('Monthly Reading'!DR$10, 'Homeowners Record'!$F7*'Monthly Reading'!DR$8, 'Homeowners Record'!$G7*'Monthly Reading'!DR$9)))</f>
        <v/>
      </c>
      <c r="DS10" s="4" t="str">
        <f>IF('Monthly Reading'!DS$1="", "", IF('Monthly Reading'!DS84*'Monthly Reading'!DS$7&gt;'Monthly Reading'!DS$10, SUM('Monthly Reading'!DS84*'Monthly Reading'!DS$7, 'Homeowners Record'!$F7*'Monthly Reading'!DS$8, 'Homeowners Record'!$G7*'Monthly Reading'!DS$9), SUM('Monthly Reading'!DS$10, 'Homeowners Record'!$F7*'Monthly Reading'!DS$8, 'Homeowners Record'!$G7*'Monthly Reading'!DS$9)))</f>
        <v/>
      </c>
      <c r="DT10" s="4" t="str">
        <f>IF('Monthly Reading'!DT$1="", "", IF('Monthly Reading'!DT84*'Monthly Reading'!DT$7&gt;'Monthly Reading'!DT$10, SUM('Monthly Reading'!DT84*'Monthly Reading'!DT$7, 'Homeowners Record'!$F7*'Monthly Reading'!DT$8, 'Homeowners Record'!$G7*'Monthly Reading'!DT$9), SUM('Monthly Reading'!DT$10, 'Homeowners Record'!$F7*'Monthly Reading'!DT$8, 'Homeowners Record'!$G7*'Monthly Reading'!DT$9)))</f>
        <v/>
      </c>
      <c r="DU10" s="4" t="str">
        <f>IF('Monthly Reading'!DU$1="", "", IF('Monthly Reading'!DU84*'Monthly Reading'!DU$7&gt;'Monthly Reading'!DU$10, SUM('Monthly Reading'!DU84*'Monthly Reading'!DU$7, 'Homeowners Record'!$F7*'Monthly Reading'!DU$8, 'Homeowners Record'!$G7*'Monthly Reading'!DU$9), SUM('Monthly Reading'!DU$10, 'Homeowners Record'!$F7*'Monthly Reading'!DU$8, 'Homeowners Record'!$G7*'Monthly Reading'!DU$9)))</f>
        <v/>
      </c>
      <c r="DV10" s="4" t="str">
        <f>IF('Monthly Reading'!DV$1="", "", IF('Monthly Reading'!DV84*'Monthly Reading'!DV$7&gt;'Monthly Reading'!DV$10, SUM('Monthly Reading'!DV84*'Monthly Reading'!DV$7, 'Homeowners Record'!$F7*'Monthly Reading'!DV$8, 'Homeowners Record'!$G7*'Monthly Reading'!DV$9), SUM('Monthly Reading'!DV$10, 'Homeowners Record'!$F7*'Monthly Reading'!DV$8, 'Homeowners Record'!$G7*'Monthly Reading'!DV$9)))</f>
        <v/>
      </c>
      <c r="DW10" s="4" t="str">
        <f>IF('Monthly Reading'!DW$1="", "", IF('Monthly Reading'!DW84*'Monthly Reading'!DW$7&gt;'Monthly Reading'!DW$10, SUM('Monthly Reading'!DW84*'Monthly Reading'!DW$7, 'Homeowners Record'!$F7*'Monthly Reading'!DW$8, 'Homeowners Record'!$G7*'Monthly Reading'!DW$9), SUM('Monthly Reading'!DW$10, 'Homeowners Record'!$F7*'Monthly Reading'!DW$8, 'Homeowners Record'!$G7*'Monthly Reading'!DW$9)))</f>
        <v/>
      </c>
      <c r="DX10" s="4" t="str">
        <f>IF('Monthly Reading'!DX$1="", "", IF('Monthly Reading'!DX84*'Monthly Reading'!DX$7&gt;'Monthly Reading'!DX$10, SUM('Monthly Reading'!DX84*'Monthly Reading'!DX$7, 'Homeowners Record'!$F7*'Monthly Reading'!DX$8, 'Homeowners Record'!$G7*'Monthly Reading'!DX$9), SUM('Monthly Reading'!DX$10, 'Homeowners Record'!$F7*'Monthly Reading'!DX$8, 'Homeowners Record'!$G7*'Monthly Reading'!DX$9)))</f>
        <v/>
      </c>
      <c r="DY10" s="4" t="str">
        <f>IF('Monthly Reading'!DY$1="", "", IF('Monthly Reading'!DY84*'Monthly Reading'!DY$7&gt;'Monthly Reading'!DY$10, SUM('Monthly Reading'!DY84*'Monthly Reading'!DY$7, 'Homeowners Record'!$F7*'Monthly Reading'!DY$8, 'Homeowners Record'!$G7*'Monthly Reading'!DY$9), SUM('Monthly Reading'!DY$10, 'Homeowners Record'!$F7*'Monthly Reading'!DY$8, 'Homeowners Record'!$G7*'Monthly Reading'!DY$9)))</f>
        <v/>
      </c>
      <c r="DZ10" s="4" t="str">
        <f>IF('Monthly Reading'!DZ$1="", "", IF('Monthly Reading'!DZ84*'Monthly Reading'!DZ$7&gt;'Monthly Reading'!DZ$10, SUM('Monthly Reading'!DZ84*'Monthly Reading'!DZ$7, 'Homeowners Record'!$F7*'Monthly Reading'!DZ$8, 'Homeowners Record'!$G7*'Monthly Reading'!DZ$9), SUM('Monthly Reading'!DZ$10, 'Homeowners Record'!$F7*'Monthly Reading'!DZ$8, 'Homeowners Record'!$G7*'Monthly Reading'!DZ$9)))</f>
        <v/>
      </c>
    </row>
    <row r="11" spans="1:130" x14ac:dyDescent="0.25">
      <c r="A11" s="3">
        <f>'Homeowners Record'!$A8</f>
        <v>7</v>
      </c>
      <c r="B11" s="3" t="str">
        <f>'Homeowners Record'!$B8</f>
        <v>AGNES TECSON</v>
      </c>
      <c r="C11" s="4">
        <v>775</v>
      </c>
      <c r="D11" s="4">
        <f>IF('Monthly Reading'!D$1="", "", IF('Monthly Reading'!D85*'Monthly Reading'!D$7&gt;'Monthly Reading'!D$10, SUM('Monthly Reading'!D85*'Monthly Reading'!D$7, 'Homeowners Record'!$F8*'Monthly Reading'!D$8, 'Homeowners Record'!$G8*'Monthly Reading'!D$9), SUM('Monthly Reading'!D$10, 'Homeowners Record'!$F8*'Monthly Reading'!D$8, 'Homeowners Record'!$G8*'Monthly Reading'!D$9)))</f>
        <v>737.86098765432098</v>
      </c>
      <c r="E11" s="4">
        <f>IF('Monthly Reading'!E$1="", "", IF('Monthly Reading'!E85*'Monthly Reading'!E$7&gt;'Monthly Reading'!E$10, SUM('Monthly Reading'!E85*'Monthly Reading'!E$7, 'Homeowners Record'!$F8*'Monthly Reading'!E$8, 'Homeowners Record'!$G8*'Monthly Reading'!E$9), SUM('Monthly Reading'!E$10, 'Homeowners Record'!$F8*'Monthly Reading'!E$8, 'Homeowners Record'!$G8*'Monthly Reading'!E$9)))</f>
        <v>838.40878220140519</v>
      </c>
      <c r="F11" s="4">
        <f>IF('Monthly Reading'!F$1="", "", IF('Monthly Reading'!F85*'Monthly Reading'!F$7&gt;'Monthly Reading'!F$10, SUM('Monthly Reading'!F85*'Monthly Reading'!F$7, 'Homeowners Record'!$F8*'Monthly Reading'!F$8, 'Homeowners Record'!$G8*'Monthly Reading'!F$9), SUM('Monthly Reading'!F$10, 'Homeowners Record'!$F8*'Monthly Reading'!F$8, 'Homeowners Record'!$G8*'Monthly Reading'!F$9)))</f>
        <v>895.21517948717951</v>
      </c>
      <c r="G11" s="4">
        <f>IF('Monthly Reading'!G$1="", "", IF('Monthly Reading'!G85*'Monthly Reading'!G$7&gt;'Monthly Reading'!G$10, SUM('Monthly Reading'!G85*'Monthly Reading'!G$7, 'Homeowners Record'!$F8*'Monthly Reading'!G$8, 'Homeowners Record'!$G8*'Monthly Reading'!G$9), SUM('Monthly Reading'!G$10, 'Homeowners Record'!$F8*'Monthly Reading'!G$8, 'Homeowners Record'!$G8*'Monthly Reading'!G$9)))</f>
        <v>693.15027568922301</v>
      </c>
      <c r="H11" s="4" t="str">
        <f>IF('Monthly Reading'!H$1="", "", IF('Monthly Reading'!H85*'Monthly Reading'!H$7&gt;'Monthly Reading'!H$10, SUM('Monthly Reading'!H85*'Monthly Reading'!H$7, 'Homeowners Record'!$F8*'Monthly Reading'!H$8, 'Homeowners Record'!$G8*'Monthly Reading'!H$9), SUM('Monthly Reading'!H$10, 'Homeowners Record'!$F8*'Monthly Reading'!H$8, 'Homeowners Record'!$G8*'Monthly Reading'!H$9)))</f>
        <v/>
      </c>
      <c r="I11" s="4" t="str">
        <f>IF('Monthly Reading'!I$1="", "", IF('Monthly Reading'!I85*'Monthly Reading'!I$7&gt;'Monthly Reading'!I$10, SUM('Monthly Reading'!I85*'Monthly Reading'!I$7, 'Homeowners Record'!$F8*'Monthly Reading'!I$8, 'Homeowners Record'!$G8*'Monthly Reading'!I$9), SUM('Monthly Reading'!I$10, 'Homeowners Record'!$F8*'Monthly Reading'!I$8, 'Homeowners Record'!$G8*'Monthly Reading'!I$9)))</f>
        <v/>
      </c>
      <c r="J11" s="4" t="str">
        <f>IF('Monthly Reading'!J$1="", "", IF('Monthly Reading'!J85*'Monthly Reading'!J$7&gt;'Monthly Reading'!J$10, SUM('Monthly Reading'!J85*'Monthly Reading'!J$7, 'Homeowners Record'!$F8*'Monthly Reading'!J$8, 'Homeowners Record'!$G8*'Monthly Reading'!J$9), SUM('Monthly Reading'!J$10, 'Homeowners Record'!$F8*'Monthly Reading'!J$8, 'Homeowners Record'!$G8*'Monthly Reading'!J$9)))</f>
        <v/>
      </c>
      <c r="K11" s="4" t="str">
        <f>IF('Monthly Reading'!K$1="", "", IF('Monthly Reading'!K85*'Monthly Reading'!K$7&gt;'Monthly Reading'!K$10, SUM('Monthly Reading'!K85*'Monthly Reading'!K$7, 'Homeowners Record'!$F8*'Monthly Reading'!K$8, 'Homeowners Record'!$G8*'Monthly Reading'!K$9), SUM('Monthly Reading'!K$10, 'Homeowners Record'!$F8*'Monthly Reading'!K$8, 'Homeowners Record'!$G8*'Monthly Reading'!K$9)))</f>
        <v/>
      </c>
      <c r="L11" s="4" t="str">
        <f>IF('Monthly Reading'!L$1="", "", IF('Monthly Reading'!L85*'Monthly Reading'!L$7&gt;'Monthly Reading'!L$10, SUM('Monthly Reading'!L85*'Monthly Reading'!L$7, 'Homeowners Record'!$F8*'Monthly Reading'!L$8, 'Homeowners Record'!$G8*'Monthly Reading'!L$9), SUM('Monthly Reading'!L$10, 'Homeowners Record'!$F8*'Monthly Reading'!L$8, 'Homeowners Record'!$G8*'Monthly Reading'!L$9)))</f>
        <v/>
      </c>
      <c r="M11" s="4" t="str">
        <f>IF('Monthly Reading'!M$1="", "", IF('Monthly Reading'!M85*'Monthly Reading'!M$7&gt;'Monthly Reading'!M$10, SUM('Monthly Reading'!M85*'Monthly Reading'!M$7, 'Homeowners Record'!$F8*'Monthly Reading'!M$8, 'Homeowners Record'!$G8*'Monthly Reading'!M$9), SUM('Monthly Reading'!M$10, 'Homeowners Record'!$F8*'Monthly Reading'!M$8, 'Homeowners Record'!$G8*'Monthly Reading'!M$9)))</f>
        <v/>
      </c>
      <c r="N11" s="4" t="str">
        <f>IF('Monthly Reading'!N$1="", "", IF('Monthly Reading'!N85*'Monthly Reading'!N$7&gt;'Monthly Reading'!N$10, SUM('Monthly Reading'!N85*'Monthly Reading'!N$7, 'Homeowners Record'!$F8*'Monthly Reading'!N$8, 'Homeowners Record'!$G8*'Monthly Reading'!N$9), SUM('Monthly Reading'!N$10, 'Homeowners Record'!$F8*'Monthly Reading'!N$8, 'Homeowners Record'!$G8*'Monthly Reading'!N$9)))</f>
        <v/>
      </c>
      <c r="O11" s="4" t="str">
        <f>IF('Monthly Reading'!O$1="", "", IF('Monthly Reading'!O85*'Monthly Reading'!O$7&gt;'Monthly Reading'!O$10, SUM('Monthly Reading'!O85*'Monthly Reading'!O$7, 'Homeowners Record'!$F8*'Monthly Reading'!O$8, 'Homeowners Record'!$G8*'Monthly Reading'!O$9), SUM('Monthly Reading'!O$10, 'Homeowners Record'!$F8*'Monthly Reading'!O$8, 'Homeowners Record'!$G8*'Monthly Reading'!O$9)))</f>
        <v/>
      </c>
      <c r="P11" s="4" t="str">
        <f>IF('Monthly Reading'!P$1="", "", IF('Monthly Reading'!P85*'Monthly Reading'!P$7&gt;'Monthly Reading'!P$10, SUM('Monthly Reading'!P85*'Monthly Reading'!P$7, 'Homeowners Record'!$F8*'Monthly Reading'!P$8, 'Homeowners Record'!$G8*'Monthly Reading'!P$9), SUM('Monthly Reading'!P$10, 'Homeowners Record'!$F8*'Monthly Reading'!P$8, 'Homeowners Record'!$G8*'Monthly Reading'!P$9)))</f>
        <v/>
      </c>
      <c r="Q11" s="4" t="str">
        <f>IF('Monthly Reading'!Q$1="", "", IF('Monthly Reading'!Q85*'Monthly Reading'!Q$7&gt;'Monthly Reading'!Q$10, SUM('Monthly Reading'!Q85*'Monthly Reading'!Q$7, 'Homeowners Record'!$F8*'Monthly Reading'!Q$8, 'Homeowners Record'!$G8*'Monthly Reading'!Q$9), SUM('Monthly Reading'!Q$10, 'Homeowners Record'!$F8*'Monthly Reading'!Q$8, 'Homeowners Record'!$G8*'Monthly Reading'!Q$9)))</f>
        <v/>
      </c>
      <c r="R11" s="4" t="str">
        <f>IF('Monthly Reading'!R$1="", "", IF('Monthly Reading'!R85*'Monthly Reading'!R$7&gt;'Monthly Reading'!R$10, SUM('Monthly Reading'!R85*'Monthly Reading'!R$7, 'Homeowners Record'!$F8*'Monthly Reading'!R$8, 'Homeowners Record'!$G8*'Monthly Reading'!R$9), SUM('Monthly Reading'!R$10, 'Homeowners Record'!$F8*'Monthly Reading'!R$8, 'Homeowners Record'!$G8*'Monthly Reading'!R$9)))</f>
        <v/>
      </c>
      <c r="S11" s="4" t="str">
        <f>IF('Monthly Reading'!S$1="", "", IF('Monthly Reading'!S85*'Monthly Reading'!S$7&gt;'Monthly Reading'!S$10, SUM('Monthly Reading'!S85*'Monthly Reading'!S$7, 'Homeowners Record'!$F8*'Monthly Reading'!S$8, 'Homeowners Record'!$G8*'Monthly Reading'!S$9), SUM('Monthly Reading'!S$10, 'Homeowners Record'!$F8*'Monthly Reading'!S$8, 'Homeowners Record'!$G8*'Monthly Reading'!S$9)))</f>
        <v/>
      </c>
      <c r="T11" s="4" t="str">
        <f>IF('Monthly Reading'!T$1="", "", IF('Monthly Reading'!T85*'Monthly Reading'!T$7&gt;'Monthly Reading'!T$10, SUM('Monthly Reading'!T85*'Monthly Reading'!T$7, 'Homeowners Record'!$F8*'Monthly Reading'!T$8, 'Homeowners Record'!$G8*'Monthly Reading'!T$9), SUM('Monthly Reading'!T$10, 'Homeowners Record'!$F8*'Monthly Reading'!T$8, 'Homeowners Record'!$G8*'Monthly Reading'!T$9)))</f>
        <v/>
      </c>
      <c r="U11" s="4" t="str">
        <f>IF('Monthly Reading'!U$1="", "", IF('Monthly Reading'!U85*'Monthly Reading'!U$7&gt;'Monthly Reading'!U$10, SUM('Monthly Reading'!U85*'Monthly Reading'!U$7, 'Homeowners Record'!$F8*'Monthly Reading'!U$8, 'Homeowners Record'!$G8*'Monthly Reading'!U$9), SUM('Monthly Reading'!U$10, 'Homeowners Record'!$F8*'Monthly Reading'!U$8, 'Homeowners Record'!$G8*'Monthly Reading'!U$9)))</f>
        <v/>
      </c>
      <c r="V11" s="4" t="str">
        <f>IF('Monthly Reading'!V$1="", "", IF('Monthly Reading'!V85*'Monthly Reading'!V$7&gt;'Monthly Reading'!V$10, SUM('Monthly Reading'!V85*'Monthly Reading'!V$7, 'Homeowners Record'!$F8*'Monthly Reading'!V$8, 'Homeowners Record'!$G8*'Monthly Reading'!V$9), SUM('Monthly Reading'!V$10, 'Homeowners Record'!$F8*'Monthly Reading'!V$8, 'Homeowners Record'!$G8*'Monthly Reading'!V$9)))</f>
        <v/>
      </c>
      <c r="W11" s="4" t="str">
        <f>IF('Monthly Reading'!W$1="", "", IF('Monthly Reading'!W85*'Monthly Reading'!W$7&gt;'Monthly Reading'!W$10, SUM('Monthly Reading'!W85*'Monthly Reading'!W$7, 'Homeowners Record'!$F8*'Monthly Reading'!W$8, 'Homeowners Record'!$G8*'Monthly Reading'!W$9), SUM('Monthly Reading'!W$10, 'Homeowners Record'!$F8*'Monthly Reading'!W$8, 'Homeowners Record'!$G8*'Monthly Reading'!W$9)))</f>
        <v/>
      </c>
      <c r="X11" s="4" t="str">
        <f>IF('Monthly Reading'!X$1="", "", IF('Monthly Reading'!X85*'Monthly Reading'!X$7&gt;'Monthly Reading'!X$10, SUM('Monthly Reading'!X85*'Monthly Reading'!X$7, 'Homeowners Record'!$F8*'Monthly Reading'!X$8, 'Homeowners Record'!$G8*'Monthly Reading'!X$9), SUM('Monthly Reading'!X$10, 'Homeowners Record'!$F8*'Monthly Reading'!X$8, 'Homeowners Record'!$G8*'Monthly Reading'!X$9)))</f>
        <v/>
      </c>
      <c r="Y11" s="4" t="str">
        <f>IF('Monthly Reading'!Y$1="", "", IF('Monthly Reading'!Y85*'Monthly Reading'!Y$7&gt;'Monthly Reading'!Y$10, SUM('Monthly Reading'!Y85*'Monthly Reading'!Y$7, 'Homeowners Record'!$F8*'Monthly Reading'!Y$8, 'Homeowners Record'!$G8*'Monthly Reading'!Y$9), SUM('Monthly Reading'!Y$10, 'Homeowners Record'!$F8*'Monthly Reading'!Y$8, 'Homeowners Record'!$G8*'Monthly Reading'!Y$9)))</f>
        <v/>
      </c>
      <c r="Z11" s="4" t="str">
        <f>IF('Monthly Reading'!Z$1="", "", IF('Monthly Reading'!Z85*'Monthly Reading'!Z$7&gt;'Monthly Reading'!Z$10, SUM('Monthly Reading'!Z85*'Monthly Reading'!Z$7, 'Homeowners Record'!$F8*'Monthly Reading'!Z$8, 'Homeowners Record'!$G8*'Monthly Reading'!Z$9), SUM('Monthly Reading'!Z$10, 'Homeowners Record'!$F8*'Monthly Reading'!Z$8, 'Homeowners Record'!$G8*'Monthly Reading'!Z$9)))</f>
        <v/>
      </c>
      <c r="AA11" s="4" t="str">
        <f>IF('Monthly Reading'!AA$1="", "", IF('Monthly Reading'!AA85*'Monthly Reading'!AA$7&gt;'Monthly Reading'!AA$10, SUM('Monthly Reading'!AA85*'Monthly Reading'!AA$7, 'Homeowners Record'!$F8*'Monthly Reading'!AA$8, 'Homeowners Record'!$G8*'Monthly Reading'!AA$9), SUM('Monthly Reading'!AA$10, 'Homeowners Record'!$F8*'Monthly Reading'!AA$8, 'Homeowners Record'!$G8*'Monthly Reading'!AA$9)))</f>
        <v/>
      </c>
      <c r="AB11" s="4" t="str">
        <f>IF('Monthly Reading'!AB$1="", "", IF('Monthly Reading'!AB85*'Monthly Reading'!AB$7&gt;'Monthly Reading'!AB$10, SUM('Monthly Reading'!AB85*'Monthly Reading'!AB$7, 'Homeowners Record'!$F8*'Monthly Reading'!AB$8, 'Homeowners Record'!$G8*'Monthly Reading'!AB$9), SUM('Monthly Reading'!AB$10, 'Homeowners Record'!$F8*'Monthly Reading'!AB$8, 'Homeowners Record'!$G8*'Monthly Reading'!AB$9)))</f>
        <v/>
      </c>
      <c r="AC11" s="4" t="str">
        <f>IF('Monthly Reading'!AC$1="", "", IF('Monthly Reading'!AC85*'Monthly Reading'!AC$7&gt;'Monthly Reading'!AC$10, SUM('Monthly Reading'!AC85*'Monthly Reading'!AC$7, 'Homeowners Record'!$F8*'Monthly Reading'!AC$8, 'Homeowners Record'!$G8*'Monthly Reading'!AC$9), SUM('Monthly Reading'!AC$10, 'Homeowners Record'!$F8*'Monthly Reading'!AC$8, 'Homeowners Record'!$G8*'Monthly Reading'!AC$9)))</f>
        <v/>
      </c>
      <c r="AD11" s="4" t="str">
        <f>IF('Monthly Reading'!AD$1="", "", IF('Monthly Reading'!AD85*'Monthly Reading'!AD$7&gt;'Monthly Reading'!AD$10, SUM('Monthly Reading'!AD85*'Monthly Reading'!AD$7, 'Homeowners Record'!$F8*'Monthly Reading'!AD$8, 'Homeowners Record'!$G8*'Monthly Reading'!AD$9), SUM('Monthly Reading'!AD$10, 'Homeowners Record'!$F8*'Monthly Reading'!AD$8, 'Homeowners Record'!$G8*'Monthly Reading'!AD$9)))</f>
        <v/>
      </c>
      <c r="AE11" s="4" t="str">
        <f>IF('Monthly Reading'!AE$1="", "", IF('Monthly Reading'!AE85*'Monthly Reading'!AE$7&gt;'Monthly Reading'!AE$10, SUM('Monthly Reading'!AE85*'Monthly Reading'!AE$7, 'Homeowners Record'!$F8*'Monthly Reading'!AE$8, 'Homeowners Record'!$G8*'Monthly Reading'!AE$9), SUM('Monthly Reading'!AE$10, 'Homeowners Record'!$F8*'Monthly Reading'!AE$8, 'Homeowners Record'!$G8*'Monthly Reading'!AE$9)))</f>
        <v/>
      </c>
      <c r="AF11" s="4" t="str">
        <f>IF('Monthly Reading'!AF$1="", "", IF('Monthly Reading'!AF85*'Monthly Reading'!AF$7&gt;'Monthly Reading'!AF$10, SUM('Monthly Reading'!AF85*'Monthly Reading'!AF$7, 'Homeowners Record'!$F8*'Monthly Reading'!AF$8, 'Homeowners Record'!$G8*'Monthly Reading'!AF$9), SUM('Monthly Reading'!AF$10, 'Homeowners Record'!$F8*'Monthly Reading'!AF$8, 'Homeowners Record'!$G8*'Monthly Reading'!AF$9)))</f>
        <v/>
      </c>
      <c r="AG11" s="4" t="str">
        <f>IF('Monthly Reading'!AG$1="", "", IF('Monthly Reading'!AG85*'Monthly Reading'!AG$7&gt;'Monthly Reading'!AG$10, SUM('Monthly Reading'!AG85*'Monthly Reading'!AG$7, 'Homeowners Record'!$F8*'Monthly Reading'!AG$8, 'Homeowners Record'!$G8*'Monthly Reading'!AG$9), SUM('Monthly Reading'!AG$10, 'Homeowners Record'!$F8*'Monthly Reading'!AG$8, 'Homeowners Record'!$G8*'Monthly Reading'!AG$9)))</f>
        <v/>
      </c>
      <c r="AH11" s="4" t="str">
        <f>IF('Monthly Reading'!AH$1="", "", IF('Monthly Reading'!AH85*'Monthly Reading'!AH$7&gt;'Monthly Reading'!AH$10, SUM('Monthly Reading'!AH85*'Monthly Reading'!AH$7, 'Homeowners Record'!$F8*'Monthly Reading'!AH$8, 'Homeowners Record'!$G8*'Monthly Reading'!AH$9), SUM('Monthly Reading'!AH$10, 'Homeowners Record'!$F8*'Monthly Reading'!AH$8, 'Homeowners Record'!$G8*'Monthly Reading'!AH$9)))</f>
        <v/>
      </c>
      <c r="AI11" s="4" t="str">
        <f>IF('Monthly Reading'!AI$1="", "", IF('Monthly Reading'!AI85*'Monthly Reading'!AI$7&gt;'Monthly Reading'!AI$10, SUM('Monthly Reading'!AI85*'Monthly Reading'!AI$7, 'Homeowners Record'!$F8*'Monthly Reading'!AI$8, 'Homeowners Record'!$G8*'Monthly Reading'!AI$9), SUM('Monthly Reading'!AI$10, 'Homeowners Record'!$F8*'Monthly Reading'!AI$8, 'Homeowners Record'!$G8*'Monthly Reading'!AI$9)))</f>
        <v/>
      </c>
      <c r="AJ11" s="4" t="str">
        <f>IF('Monthly Reading'!AJ$1="", "", IF('Monthly Reading'!AJ85*'Monthly Reading'!AJ$7&gt;'Monthly Reading'!AJ$10, SUM('Monthly Reading'!AJ85*'Monthly Reading'!AJ$7, 'Homeowners Record'!$F8*'Monthly Reading'!AJ$8, 'Homeowners Record'!$G8*'Monthly Reading'!AJ$9), SUM('Monthly Reading'!AJ$10, 'Homeowners Record'!$F8*'Monthly Reading'!AJ$8, 'Homeowners Record'!$G8*'Monthly Reading'!AJ$9)))</f>
        <v/>
      </c>
      <c r="AK11" s="4" t="str">
        <f>IF('Monthly Reading'!AK$1="", "", IF('Monthly Reading'!AK85*'Monthly Reading'!AK$7&gt;'Monthly Reading'!AK$10, SUM('Monthly Reading'!AK85*'Monthly Reading'!AK$7, 'Homeowners Record'!$F8*'Monthly Reading'!AK$8, 'Homeowners Record'!$G8*'Monthly Reading'!AK$9), SUM('Monthly Reading'!AK$10, 'Homeowners Record'!$F8*'Monthly Reading'!AK$8, 'Homeowners Record'!$G8*'Monthly Reading'!AK$9)))</f>
        <v/>
      </c>
      <c r="AL11" s="4" t="str">
        <f>IF('Monthly Reading'!AL$1="", "", IF('Monthly Reading'!AL85*'Monthly Reading'!AL$7&gt;'Monthly Reading'!AL$10, SUM('Monthly Reading'!AL85*'Monthly Reading'!AL$7, 'Homeowners Record'!$F8*'Monthly Reading'!AL$8, 'Homeowners Record'!$G8*'Monthly Reading'!AL$9), SUM('Monthly Reading'!AL$10, 'Homeowners Record'!$F8*'Monthly Reading'!AL$8, 'Homeowners Record'!$G8*'Monthly Reading'!AL$9)))</f>
        <v/>
      </c>
      <c r="AM11" s="4" t="str">
        <f>IF('Monthly Reading'!AM$1="", "", IF('Monthly Reading'!AM85*'Monthly Reading'!AM$7&gt;'Monthly Reading'!AM$10, SUM('Monthly Reading'!AM85*'Monthly Reading'!AM$7, 'Homeowners Record'!$F8*'Monthly Reading'!AM$8, 'Homeowners Record'!$G8*'Monthly Reading'!AM$9), SUM('Monthly Reading'!AM$10, 'Homeowners Record'!$F8*'Monthly Reading'!AM$8, 'Homeowners Record'!$G8*'Monthly Reading'!AM$9)))</f>
        <v/>
      </c>
      <c r="AN11" s="4" t="str">
        <f>IF('Monthly Reading'!AN$1="", "", IF('Monthly Reading'!AN85*'Monthly Reading'!AN$7&gt;'Monthly Reading'!AN$10, SUM('Monthly Reading'!AN85*'Monthly Reading'!AN$7, 'Homeowners Record'!$F8*'Monthly Reading'!AN$8, 'Homeowners Record'!$G8*'Monthly Reading'!AN$9), SUM('Monthly Reading'!AN$10, 'Homeowners Record'!$F8*'Monthly Reading'!AN$8, 'Homeowners Record'!$G8*'Monthly Reading'!AN$9)))</f>
        <v/>
      </c>
      <c r="AO11" s="4" t="str">
        <f>IF('Monthly Reading'!AO$1="", "", IF('Monthly Reading'!AO85*'Monthly Reading'!AO$7&gt;'Monthly Reading'!AO$10, SUM('Monthly Reading'!AO85*'Monthly Reading'!AO$7, 'Homeowners Record'!$F8*'Monthly Reading'!AO$8, 'Homeowners Record'!$G8*'Monthly Reading'!AO$9), SUM('Monthly Reading'!AO$10, 'Homeowners Record'!$F8*'Monthly Reading'!AO$8, 'Homeowners Record'!$G8*'Monthly Reading'!AO$9)))</f>
        <v/>
      </c>
      <c r="AP11" s="4" t="str">
        <f>IF('Monthly Reading'!AP$1="", "", IF('Monthly Reading'!AP85*'Monthly Reading'!AP$7&gt;'Monthly Reading'!AP$10, SUM('Monthly Reading'!AP85*'Monthly Reading'!AP$7, 'Homeowners Record'!$F8*'Monthly Reading'!AP$8, 'Homeowners Record'!$G8*'Monthly Reading'!AP$9), SUM('Monthly Reading'!AP$10, 'Homeowners Record'!$F8*'Monthly Reading'!AP$8, 'Homeowners Record'!$G8*'Monthly Reading'!AP$9)))</f>
        <v/>
      </c>
      <c r="AQ11" s="4" t="str">
        <f>IF('Monthly Reading'!AQ$1="", "", IF('Monthly Reading'!AQ85*'Monthly Reading'!AQ$7&gt;'Monthly Reading'!AQ$10, SUM('Monthly Reading'!AQ85*'Monthly Reading'!AQ$7, 'Homeowners Record'!$F8*'Monthly Reading'!AQ$8, 'Homeowners Record'!$G8*'Monthly Reading'!AQ$9), SUM('Monthly Reading'!AQ$10, 'Homeowners Record'!$F8*'Monthly Reading'!AQ$8, 'Homeowners Record'!$G8*'Monthly Reading'!AQ$9)))</f>
        <v/>
      </c>
      <c r="AR11" s="4" t="str">
        <f>IF('Monthly Reading'!AR$1="", "", IF('Monthly Reading'!AR85*'Monthly Reading'!AR$7&gt;'Monthly Reading'!AR$10, SUM('Monthly Reading'!AR85*'Monthly Reading'!AR$7, 'Homeowners Record'!$F8*'Monthly Reading'!AR$8, 'Homeowners Record'!$G8*'Monthly Reading'!AR$9), SUM('Monthly Reading'!AR$10, 'Homeowners Record'!$F8*'Monthly Reading'!AR$8, 'Homeowners Record'!$G8*'Monthly Reading'!AR$9)))</f>
        <v/>
      </c>
      <c r="AS11" s="4" t="str">
        <f>IF('Monthly Reading'!AS$1="", "", IF('Monthly Reading'!AS85*'Monthly Reading'!AS$7&gt;'Monthly Reading'!AS$10, SUM('Monthly Reading'!AS85*'Monthly Reading'!AS$7, 'Homeowners Record'!$F8*'Monthly Reading'!AS$8, 'Homeowners Record'!$G8*'Monthly Reading'!AS$9), SUM('Monthly Reading'!AS$10, 'Homeowners Record'!$F8*'Monthly Reading'!AS$8, 'Homeowners Record'!$G8*'Monthly Reading'!AS$9)))</f>
        <v/>
      </c>
      <c r="AT11" s="4" t="str">
        <f>IF('Monthly Reading'!AT$1="", "", IF('Monthly Reading'!AT85*'Monthly Reading'!AT$7&gt;'Monthly Reading'!AT$10, SUM('Monthly Reading'!AT85*'Monthly Reading'!AT$7, 'Homeowners Record'!$F8*'Monthly Reading'!AT$8, 'Homeowners Record'!$G8*'Monthly Reading'!AT$9), SUM('Monthly Reading'!AT$10, 'Homeowners Record'!$F8*'Monthly Reading'!AT$8, 'Homeowners Record'!$G8*'Monthly Reading'!AT$9)))</f>
        <v/>
      </c>
      <c r="AU11" s="4" t="str">
        <f>IF('Monthly Reading'!AU$1="", "", IF('Monthly Reading'!AU85*'Monthly Reading'!AU$7&gt;'Monthly Reading'!AU$10, SUM('Monthly Reading'!AU85*'Monthly Reading'!AU$7, 'Homeowners Record'!$F8*'Monthly Reading'!AU$8, 'Homeowners Record'!$G8*'Monthly Reading'!AU$9), SUM('Monthly Reading'!AU$10, 'Homeowners Record'!$F8*'Monthly Reading'!AU$8, 'Homeowners Record'!$G8*'Monthly Reading'!AU$9)))</f>
        <v/>
      </c>
      <c r="AV11" s="4" t="str">
        <f>IF('Monthly Reading'!AV$1="", "", IF('Monthly Reading'!AV85*'Monthly Reading'!AV$7&gt;'Monthly Reading'!AV$10, SUM('Monthly Reading'!AV85*'Monthly Reading'!AV$7, 'Homeowners Record'!$F8*'Monthly Reading'!AV$8, 'Homeowners Record'!$G8*'Monthly Reading'!AV$9), SUM('Monthly Reading'!AV$10, 'Homeowners Record'!$F8*'Monthly Reading'!AV$8, 'Homeowners Record'!$G8*'Monthly Reading'!AV$9)))</f>
        <v/>
      </c>
      <c r="AW11" s="4" t="str">
        <f>IF('Monthly Reading'!AW$1="", "", IF('Monthly Reading'!AW85*'Monthly Reading'!AW$7&gt;'Monthly Reading'!AW$10, SUM('Monthly Reading'!AW85*'Monthly Reading'!AW$7, 'Homeowners Record'!$F8*'Monthly Reading'!AW$8, 'Homeowners Record'!$G8*'Monthly Reading'!AW$9), SUM('Monthly Reading'!AW$10, 'Homeowners Record'!$F8*'Monthly Reading'!AW$8, 'Homeowners Record'!$G8*'Monthly Reading'!AW$9)))</f>
        <v/>
      </c>
      <c r="AX11" s="4" t="str">
        <f>IF('Monthly Reading'!AX$1="", "", IF('Monthly Reading'!AX85*'Monthly Reading'!AX$7&gt;'Monthly Reading'!AX$10, SUM('Monthly Reading'!AX85*'Monthly Reading'!AX$7, 'Homeowners Record'!$F8*'Monthly Reading'!AX$8, 'Homeowners Record'!$G8*'Monthly Reading'!AX$9), SUM('Monthly Reading'!AX$10, 'Homeowners Record'!$F8*'Monthly Reading'!AX$8, 'Homeowners Record'!$G8*'Monthly Reading'!AX$9)))</f>
        <v/>
      </c>
      <c r="AY11" s="4" t="str">
        <f>IF('Monthly Reading'!AY$1="", "", IF('Monthly Reading'!AY85*'Monthly Reading'!AY$7&gt;'Monthly Reading'!AY$10, SUM('Monthly Reading'!AY85*'Monthly Reading'!AY$7, 'Homeowners Record'!$F8*'Monthly Reading'!AY$8, 'Homeowners Record'!$G8*'Monthly Reading'!AY$9), SUM('Monthly Reading'!AY$10, 'Homeowners Record'!$F8*'Monthly Reading'!AY$8, 'Homeowners Record'!$G8*'Monthly Reading'!AY$9)))</f>
        <v/>
      </c>
      <c r="AZ11" s="4" t="str">
        <f>IF('Monthly Reading'!AZ$1="", "", IF('Monthly Reading'!AZ85*'Monthly Reading'!AZ$7&gt;'Monthly Reading'!AZ$10, SUM('Monthly Reading'!AZ85*'Monthly Reading'!AZ$7, 'Homeowners Record'!$F8*'Monthly Reading'!AZ$8, 'Homeowners Record'!$G8*'Monthly Reading'!AZ$9), SUM('Monthly Reading'!AZ$10, 'Homeowners Record'!$F8*'Monthly Reading'!AZ$8, 'Homeowners Record'!$G8*'Monthly Reading'!AZ$9)))</f>
        <v/>
      </c>
      <c r="BA11" s="4" t="str">
        <f>IF('Monthly Reading'!BA$1="", "", IF('Monthly Reading'!BA85*'Monthly Reading'!BA$7&gt;'Monthly Reading'!BA$10, SUM('Monthly Reading'!BA85*'Monthly Reading'!BA$7, 'Homeowners Record'!$F8*'Monthly Reading'!BA$8, 'Homeowners Record'!$G8*'Monthly Reading'!BA$9), SUM('Monthly Reading'!BA$10, 'Homeowners Record'!$F8*'Monthly Reading'!BA$8, 'Homeowners Record'!$G8*'Monthly Reading'!BA$9)))</f>
        <v/>
      </c>
      <c r="BB11" s="4" t="str">
        <f>IF('Monthly Reading'!BB$1="", "", IF('Monthly Reading'!BB85*'Monthly Reading'!BB$7&gt;'Monthly Reading'!BB$10, SUM('Monthly Reading'!BB85*'Monthly Reading'!BB$7, 'Homeowners Record'!$F8*'Monthly Reading'!BB$8, 'Homeowners Record'!$G8*'Monthly Reading'!BB$9), SUM('Monthly Reading'!BB$10, 'Homeowners Record'!$F8*'Monthly Reading'!BB$8, 'Homeowners Record'!$G8*'Monthly Reading'!BB$9)))</f>
        <v/>
      </c>
      <c r="BC11" s="4" t="str">
        <f>IF('Monthly Reading'!BC$1="", "", IF('Monthly Reading'!BC85*'Monthly Reading'!BC$7&gt;'Monthly Reading'!BC$10, SUM('Monthly Reading'!BC85*'Monthly Reading'!BC$7, 'Homeowners Record'!$F8*'Monthly Reading'!BC$8, 'Homeowners Record'!$G8*'Monthly Reading'!BC$9), SUM('Monthly Reading'!BC$10, 'Homeowners Record'!$F8*'Monthly Reading'!BC$8, 'Homeowners Record'!$G8*'Monthly Reading'!BC$9)))</f>
        <v/>
      </c>
      <c r="BD11" s="4" t="str">
        <f>IF('Monthly Reading'!BD$1="", "", IF('Monthly Reading'!BD85*'Monthly Reading'!BD$7&gt;'Monthly Reading'!BD$10, SUM('Monthly Reading'!BD85*'Monthly Reading'!BD$7, 'Homeowners Record'!$F8*'Monthly Reading'!BD$8, 'Homeowners Record'!$G8*'Monthly Reading'!BD$9), SUM('Monthly Reading'!BD$10, 'Homeowners Record'!$F8*'Monthly Reading'!BD$8, 'Homeowners Record'!$G8*'Monthly Reading'!BD$9)))</f>
        <v/>
      </c>
      <c r="BE11" s="4" t="str">
        <f>IF('Monthly Reading'!BE$1="", "", IF('Monthly Reading'!BE85*'Monthly Reading'!BE$7&gt;'Monthly Reading'!BE$10, SUM('Monthly Reading'!BE85*'Monthly Reading'!BE$7, 'Homeowners Record'!$F8*'Monthly Reading'!BE$8, 'Homeowners Record'!$G8*'Monthly Reading'!BE$9), SUM('Monthly Reading'!BE$10, 'Homeowners Record'!$F8*'Monthly Reading'!BE$8, 'Homeowners Record'!$G8*'Monthly Reading'!BE$9)))</f>
        <v/>
      </c>
      <c r="BF11" s="4" t="str">
        <f>IF('Monthly Reading'!BF$1="", "", IF('Monthly Reading'!BF85*'Monthly Reading'!BF$7&gt;'Monthly Reading'!BF$10, SUM('Monthly Reading'!BF85*'Monthly Reading'!BF$7, 'Homeowners Record'!$F8*'Monthly Reading'!BF$8, 'Homeowners Record'!$G8*'Monthly Reading'!BF$9), SUM('Monthly Reading'!BF$10, 'Homeowners Record'!$F8*'Monthly Reading'!BF$8, 'Homeowners Record'!$G8*'Monthly Reading'!BF$9)))</f>
        <v/>
      </c>
      <c r="BG11" s="4" t="str">
        <f>IF('Monthly Reading'!BG$1="", "", IF('Monthly Reading'!BG85*'Monthly Reading'!BG$7&gt;'Monthly Reading'!BG$10, SUM('Monthly Reading'!BG85*'Monthly Reading'!BG$7, 'Homeowners Record'!$F8*'Monthly Reading'!BG$8, 'Homeowners Record'!$G8*'Monthly Reading'!BG$9), SUM('Monthly Reading'!BG$10, 'Homeowners Record'!$F8*'Monthly Reading'!BG$8, 'Homeowners Record'!$G8*'Monthly Reading'!BG$9)))</f>
        <v/>
      </c>
      <c r="BH11" s="4" t="str">
        <f>IF('Monthly Reading'!BH$1="", "", IF('Monthly Reading'!BH85*'Monthly Reading'!BH$7&gt;'Monthly Reading'!BH$10, SUM('Monthly Reading'!BH85*'Monthly Reading'!BH$7, 'Homeowners Record'!$F8*'Monthly Reading'!BH$8, 'Homeowners Record'!$G8*'Monthly Reading'!BH$9), SUM('Monthly Reading'!BH$10, 'Homeowners Record'!$F8*'Monthly Reading'!BH$8, 'Homeowners Record'!$G8*'Monthly Reading'!BH$9)))</f>
        <v/>
      </c>
      <c r="BI11" s="4" t="str">
        <f>IF('Monthly Reading'!BI$1="", "", IF('Monthly Reading'!BI85*'Monthly Reading'!BI$7&gt;'Monthly Reading'!BI$10, SUM('Monthly Reading'!BI85*'Monthly Reading'!BI$7, 'Homeowners Record'!$F8*'Monthly Reading'!BI$8, 'Homeowners Record'!$G8*'Monthly Reading'!BI$9), SUM('Monthly Reading'!BI$10, 'Homeowners Record'!$F8*'Monthly Reading'!BI$8, 'Homeowners Record'!$G8*'Monthly Reading'!BI$9)))</f>
        <v/>
      </c>
      <c r="BJ11" s="4" t="str">
        <f>IF('Monthly Reading'!BJ$1="", "", IF('Monthly Reading'!BJ85*'Monthly Reading'!BJ$7&gt;'Monthly Reading'!BJ$10, SUM('Monthly Reading'!BJ85*'Monthly Reading'!BJ$7, 'Homeowners Record'!$F8*'Monthly Reading'!BJ$8, 'Homeowners Record'!$G8*'Monthly Reading'!BJ$9), SUM('Monthly Reading'!BJ$10, 'Homeowners Record'!$F8*'Monthly Reading'!BJ$8, 'Homeowners Record'!$G8*'Monthly Reading'!BJ$9)))</f>
        <v/>
      </c>
      <c r="BK11" s="4" t="str">
        <f>IF('Monthly Reading'!BK$1="", "", IF('Monthly Reading'!BK85*'Monthly Reading'!BK$7&gt;'Monthly Reading'!BK$10, SUM('Monthly Reading'!BK85*'Monthly Reading'!BK$7, 'Homeowners Record'!$F8*'Monthly Reading'!BK$8, 'Homeowners Record'!$G8*'Monthly Reading'!BK$9), SUM('Monthly Reading'!BK$10, 'Homeowners Record'!$F8*'Monthly Reading'!BK$8, 'Homeowners Record'!$G8*'Monthly Reading'!BK$9)))</f>
        <v/>
      </c>
      <c r="BL11" s="4" t="str">
        <f>IF('Monthly Reading'!BL$1="", "", IF('Monthly Reading'!BL85*'Monthly Reading'!BL$7&gt;'Monthly Reading'!BL$10, SUM('Monthly Reading'!BL85*'Monthly Reading'!BL$7, 'Homeowners Record'!$F8*'Monthly Reading'!BL$8, 'Homeowners Record'!$G8*'Monthly Reading'!BL$9), SUM('Monthly Reading'!BL$10, 'Homeowners Record'!$F8*'Monthly Reading'!BL$8, 'Homeowners Record'!$G8*'Monthly Reading'!BL$9)))</f>
        <v/>
      </c>
      <c r="BM11" s="4" t="str">
        <f>IF('Monthly Reading'!BM$1="", "", IF('Monthly Reading'!BM85*'Monthly Reading'!BM$7&gt;'Monthly Reading'!BM$10, SUM('Monthly Reading'!BM85*'Monthly Reading'!BM$7, 'Homeowners Record'!$F8*'Monthly Reading'!BM$8, 'Homeowners Record'!$G8*'Monthly Reading'!BM$9), SUM('Monthly Reading'!BM$10, 'Homeowners Record'!$F8*'Monthly Reading'!BM$8, 'Homeowners Record'!$G8*'Monthly Reading'!BM$9)))</f>
        <v/>
      </c>
      <c r="BN11" s="4" t="str">
        <f>IF('Monthly Reading'!BN$1="", "", IF('Monthly Reading'!BN85*'Monthly Reading'!BN$7&gt;'Monthly Reading'!BN$10, SUM('Monthly Reading'!BN85*'Monthly Reading'!BN$7, 'Homeowners Record'!$F8*'Monthly Reading'!BN$8, 'Homeowners Record'!$G8*'Monthly Reading'!BN$9), SUM('Monthly Reading'!BN$10, 'Homeowners Record'!$F8*'Monthly Reading'!BN$8, 'Homeowners Record'!$G8*'Monthly Reading'!BN$9)))</f>
        <v/>
      </c>
      <c r="BO11" s="4" t="str">
        <f>IF('Monthly Reading'!BO$1="", "", IF('Monthly Reading'!BO85*'Monthly Reading'!BO$7&gt;'Monthly Reading'!BO$10, SUM('Monthly Reading'!BO85*'Monthly Reading'!BO$7, 'Homeowners Record'!$F8*'Monthly Reading'!BO$8, 'Homeowners Record'!$G8*'Monthly Reading'!BO$9), SUM('Monthly Reading'!BO$10, 'Homeowners Record'!$F8*'Monthly Reading'!BO$8, 'Homeowners Record'!$G8*'Monthly Reading'!BO$9)))</f>
        <v/>
      </c>
      <c r="BP11" s="4" t="str">
        <f>IF('Monthly Reading'!BP$1="", "", IF('Monthly Reading'!BP85*'Monthly Reading'!BP$7&gt;'Monthly Reading'!BP$10, SUM('Monthly Reading'!BP85*'Monthly Reading'!BP$7, 'Homeowners Record'!$F8*'Monthly Reading'!BP$8, 'Homeowners Record'!$G8*'Monthly Reading'!BP$9), SUM('Monthly Reading'!BP$10, 'Homeowners Record'!$F8*'Monthly Reading'!BP$8, 'Homeowners Record'!$G8*'Monthly Reading'!BP$9)))</f>
        <v/>
      </c>
      <c r="BQ11" s="4" t="str">
        <f>IF('Monthly Reading'!BQ$1="", "", IF('Monthly Reading'!BQ85*'Monthly Reading'!BQ$7&gt;'Monthly Reading'!BQ$10, SUM('Monthly Reading'!BQ85*'Monthly Reading'!BQ$7, 'Homeowners Record'!$F8*'Monthly Reading'!BQ$8, 'Homeowners Record'!$G8*'Monthly Reading'!BQ$9), SUM('Monthly Reading'!BQ$10, 'Homeowners Record'!$F8*'Monthly Reading'!BQ$8, 'Homeowners Record'!$G8*'Monthly Reading'!BQ$9)))</f>
        <v/>
      </c>
      <c r="BR11" s="4" t="str">
        <f>IF('Monthly Reading'!BR$1="", "", IF('Monthly Reading'!BR85*'Monthly Reading'!BR$7&gt;'Monthly Reading'!BR$10, SUM('Monthly Reading'!BR85*'Monthly Reading'!BR$7, 'Homeowners Record'!$F8*'Monthly Reading'!BR$8, 'Homeowners Record'!$G8*'Monthly Reading'!BR$9), SUM('Monthly Reading'!BR$10, 'Homeowners Record'!$F8*'Monthly Reading'!BR$8, 'Homeowners Record'!$G8*'Monthly Reading'!BR$9)))</f>
        <v/>
      </c>
      <c r="BS11" s="4" t="str">
        <f>IF('Monthly Reading'!BS$1="", "", IF('Monthly Reading'!BS85*'Monthly Reading'!BS$7&gt;'Monthly Reading'!BS$10, SUM('Monthly Reading'!BS85*'Monthly Reading'!BS$7, 'Homeowners Record'!$F8*'Monthly Reading'!BS$8, 'Homeowners Record'!$G8*'Monthly Reading'!BS$9), SUM('Monthly Reading'!BS$10, 'Homeowners Record'!$F8*'Monthly Reading'!BS$8, 'Homeowners Record'!$G8*'Monthly Reading'!BS$9)))</f>
        <v/>
      </c>
      <c r="BT11" s="4" t="str">
        <f>IF('Monthly Reading'!BT$1="", "", IF('Monthly Reading'!BT85*'Monthly Reading'!BT$7&gt;'Monthly Reading'!BT$10, SUM('Monthly Reading'!BT85*'Monthly Reading'!BT$7, 'Homeowners Record'!$F8*'Monthly Reading'!BT$8, 'Homeowners Record'!$G8*'Monthly Reading'!BT$9), SUM('Monthly Reading'!BT$10, 'Homeowners Record'!$F8*'Monthly Reading'!BT$8, 'Homeowners Record'!$G8*'Monthly Reading'!BT$9)))</f>
        <v/>
      </c>
      <c r="BU11" s="4" t="str">
        <f>IF('Monthly Reading'!BU$1="", "", IF('Monthly Reading'!BU85*'Monthly Reading'!BU$7&gt;'Monthly Reading'!BU$10, SUM('Monthly Reading'!BU85*'Monthly Reading'!BU$7, 'Homeowners Record'!$F8*'Monthly Reading'!BU$8, 'Homeowners Record'!$G8*'Monthly Reading'!BU$9), SUM('Monthly Reading'!BU$10, 'Homeowners Record'!$F8*'Monthly Reading'!BU$8, 'Homeowners Record'!$G8*'Monthly Reading'!BU$9)))</f>
        <v/>
      </c>
      <c r="BV11" s="4" t="str">
        <f>IF('Monthly Reading'!BV$1="", "", IF('Monthly Reading'!BV85*'Monthly Reading'!BV$7&gt;'Monthly Reading'!BV$10, SUM('Monthly Reading'!BV85*'Monthly Reading'!BV$7, 'Homeowners Record'!$F8*'Monthly Reading'!BV$8, 'Homeowners Record'!$G8*'Monthly Reading'!BV$9), SUM('Monthly Reading'!BV$10, 'Homeowners Record'!$F8*'Monthly Reading'!BV$8, 'Homeowners Record'!$G8*'Monthly Reading'!BV$9)))</f>
        <v/>
      </c>
      <c r="BW11" s="4" t="str">
        <f>IF('Monthly Reading'!BW$1="", "", IF('Monthly Reading'!BW85*'Monthly Reading'!BW$7&gt;'Monthly Reading'!BW$10, SUM('Monthly Reading'!BW85*'Monthly Reading'!BW$7, 'Homeowners Record'!$F8*'Monthly Reading'!BW$8, 'Homeowners Record'!$G8*'Monthly Reading'!BW$9), SUM('Monthly Reading'!BW$10, 'Homeowners Record'!$F8*'Monthly Reading'!BW$8, 'Homeowners Record'!$G8*'Monthly Reading'!BW$9)))</f>
        <v/>
      </c>
      <c r="BX11" s="4" t="str">
        <f>IF('Monthly Reading'!BX$1="", "", IF('Monthly Reading'!BX85*'Monthly Reading'!BX$7&gt;'Monthly Reading'!BX$10, SUM('Monthly Reading'!BX85*'Monthly Reading'!BX$7, 'Homeowners Record'!$F8*'Monthly Reading'!BX$8, 'Homeowners Record'!$G8*'Monthly Reading'!BX$9), SUM('Monthly Reading'!BX$10, 'Homeowners Record'!$F8*'Monthly Reading'!BX$8, 'Homeowners Record'!$G8*'Monthly Reading'!BX$9)))</f>
        <v/>
      </c>
      <c r="BY11" s="4" t="str">
        <f>IF('Monthly Reading'!BY$1="", "", IF('Monthly Reading'!BY85*'Monthly Reading'!BY$7&gt;'Monthly Reading'!BY$10, SUM('Monthly Reading'!BY85*'Monthly Reading'!BY$7, 'Homeowners Record'!$F8*'Monthly Reading'!BY$8, 'Homeowners Record'!$G8*'Monthly Reading'!BY$9), SUM('Monthly Reading'!BY$10, 'Homeowners Record'!$F8*'Monthly Reading'!BY$8, 'Homeowners Record'!$G8*'Monthly Reading'!BY$9)))</f>
        <v/>
      </c>
      <c r="BZ11" s="4" t="str">
        <f>IF('Monthly Reading'!BZ$1="", "", IF('Monthly Reading'!BZ85*'Monthly Reading'!BZ$7&gt;'Monthly Reading'!BZ$10, SUM('Monthly Reading'!BZ85*'Monthly Reading'!BZ$7, 'Homeowners Record'!$F8*'Monthly Reading'!BZ$8, 'Homeowners Record'!$G8*'Monthly Reading'!BZ$9), SUM('Monthly Reading'!BZ$10, 'Homeowners Record'!$F8*'Monthly Reading'!BZ$8, 'Homeowners Record'!$G8*'Monthly Reading'!BZ$9)))</f>
        <v/>
      </c>
      <c r="CA11" s="4" t="str">
        <f>IF('Monthly Reading'!CA$1="", "", IF('Monthly Reading'!CA85*'Monthly Reading'!CA$7&gt;'Monthly Reading'!CA$10, SUM('Monthly Reading'!CA85*'Monthly Reading'!CA$7, 'Homeowners Record'!$F8*'Monthly Reading'!CA$8, 'Homeowners Record'!$G8*'Monthly Reading'!CA$9), SUM('Monthly Reading'!CA$10, 'Homeowners Record'!$F8*'Monthly Reading'!CA$8, 'Homeowners Record'!$G8*'Monthly Reading'!CA$9)))</f>
        <v/>
      </c>
      <c r="CB11" s="4" t="str">
        <f>IF('Monthly Reading'!CB$1="", "", IF('Monthly Reading'!CB85*'Monthly Reading'!CB$7&gt;'Monthly Reading'!CB$10, SUM('Monthly Reading'!CB85*'Monthly Reading'!CB$7, 'Homeowners Record'!$F8*'Monthly Reading'!CB$8, 'Homeowners Record'!$G8*'Monthly Reading'!CB$9), SUM('Monthly Reading'!CB$10, 'Homeowners Record'!$F8*'Monthly Reading'!CB$8, 'Homeowners Record'!$G8*'Monthly Reading'!CB$9)))</f>
        <v/>
      </c>
      <c r="CC11" s="4" t="str">
        <f>IF('Monthly Reading'!CC$1="", "", IF('Monthly Reading'!CC85*'Monthly Reading'!CC$7&gt;'Monthly Reading'!CC$10, SUM('Monthly Reading'!CC85*'Monthly Reading'!CC$7, 'Homeowners Record'!$F8*'Monthly Reading'!CC$8, 'Homeowners Record'!$G8*'Monthly Reading'!CC$9), SUM('Monthly Reading'!CC$10, 'Homeowners Record'!$F8*'Monthly Reading'!CC$8, 'Homeowners Record'!$G8*'Monthly Reading'!CC$9)))</f>
        <v/>
      </c>
      <c r="CD11" s="4" t="str">
        <f>IF('Monthly Reading'!CD$1="", "", IF('Monthly Reading'!CD85*'Monthly Reading'!CD$7&gt;'Monthly Reading'!CD$10, SUM('Monthly Reading'!CD85*'Monthly Reading'!CD$7, 'Homeowners Record'!$F8*'Monthly Reading'!CD$8, 'Homeowners Record'!$G8*'Monthly Reading'!CD$9), SUM('Monthly Reading'!CD$10, 'Homeowners Record'!$F8*'Monthly Reading'!CD$8, 'Homeowners Record'!$G8*'Monthly Reading'!CD$9)))</f>
        <v/>
      </c>
      <c r="CE11" s="4" t="str">
        <f>IF('Monthly Reading'!CE$1="", "", IF('Monthly Reading'!CE85*'Monthly Reading'!CE$7&gt;'Monthly Reading'!CE$10, SUM('Monthly Reading'!CE85*'Monthly Reading'!CE$7, 'Homeowners Record'!$F8*'Monthly Reading'!CE$8, 'Homeowners Record'!$G8*'Monthly Reading'!CE$9), SUM('Monthly Reading'!CE$10, 'Homeowners Record'!$F8*'Monthly Reading'!CE$8, 'Homeowners Record'!$G8*'Monthly Reading'!CE$9)))</f>
        <v/>
      </c>
      <c r="CF11" s="4" t="str">
        <f>IF('Monthly Reading'!CF$1="", "", IF('Monthly Reading'!CF85*'Monthly Reading'!CF$7&gt;'Monthly Reading'!CF$10, SUM('Monthly Reading'!CF85*'Monthly Reading'!CF$7, 'Homeowners Record'!$F8*'Monthly Reading'!CF$8, 'Homeowners Record'!$G8*'Monthly Reading'!CF$9), SUM('Monthly Reading'!CF$10, 'Homeowners Record'!$F8*'Monthly Reading'!CF$8, 'Homeowners Record'!$G8*'Monthly Reading'!CF$9)))</f>
        <v/>
      </c>
      <c r="CG11" s="4" t="str">
        <f>IF('Monthly Reading'!CG$1="", "", IF('Monthly Reading'!CG85*'Monthly Reading'!CG$7&gt;'Monthly Reading'!CG$10, SUM('Monthly Reading'!CG85*'Monthly Reading'!CG$7, 'Homeowners Record'!$F8*'Monthly Reading'!CG$8, 'Homeowners Record'!$G8*'Monthly Reading'!CG$9), SUM('Monthly Reading'!CG$10, 'Homeowners Record'!$F8*'Monthly Reading'!CG$8, 'Homeowners Record'!$G8*'Monthly Reading'!CG$9)))</f>
        <v/>
      </c>
      <c r="CH11" s="4" t="str">
        <f>IF('Monthly Reading'!CH$1="", "", IF('Monthly Reading'!CH85*'Monthly Reading'!CH$7&gt;'Monthly Reading'!CH$10, SUM('Monthly Reading'!CH85*'Monthly Reading'!CH$7, 'Homeowners Record'!$F8*'Monthly Reading'!CH$8, 'Homeowners Record'!$G8*'Monthly Reading'!CH$9), SUM('Monthly Reading'!CH$10, 'Homeowners Record'!$F8*'Monthly Reading'!CH$8, 'Homeowners Record'!$G8*'Monthly Reading'!CH$9)))</f>
        <v/>
      </c>
      <c r="CI11" s="4" t="str">
        <f>IF('Monthly Reading'!CI$1="", "", IF('Monthly Reading'!CI85*'Monthly Reading'!CI$7&gt;'Monthly Reading'!CI$10, SUM('Monthly Reading'!CI85*'Monthly Reading'!CI$7, 'Homeowners Record'!$F8*'Monthly Reading'!CI$8, 'Homeowners Record'!$G8*'Monthly Reading'!CI$9), SUM('Monthly Reading'!CI$10, 'Homeowners Record'!$F8*'Monthly Reading'!CI$8, 'Homeowners Record'!$G8*'Monthly Reading'!CI$9)))</f>
        <v/>
      </c>
      <c r="CJ11" s="4" t="str">
        <f>IF('Monthly Reading'!CJ$1="", "", IF('Monthly Reading'!CJ85*'Monthly Reading'!CJ$7&gt;'Monthly Reading'!CJ$10, SUM('Monthly Reading'!CJ85*'Monthly Reading'!CJ$7, 'Homeowners Record'!$F8*'Monthly Reading'!CJ$8, 'Homeowners Record'!$G8*'Monthly Reading'!CJ$9), SUM('Monthly Reading'!CJ$10, 'Homeowners Record'!$F8*'Monthly Reading'!CJ$8, 'Homeowners Record'!$G8*'Monthly Reading'!CJ$9)))</f>
        <v/>
      </c>
      <c r="CK11" s="4" t="str">
        <f>IF('Monthly Reading'!CK$1="", "", IF('Monthly Reading'!CK85*'Monthly Reading'!CK$7&gt;'Monthly Reading'!CK$10, SUM('Monthly Reading'!CK85*'Monthly Reading'!CK$7, 'Homeowners Record'!$F8*'Monthly Reading'!CK$8, 'Homeowners Record'!$G8*'Monthly Reading'!CK$9), SUM('Monthly Reading'!CK$10, 'Homeowners Record'!$F8*'Monthly Reading'!CK$8, 'Homeowners Record'!$G8*'Monthly Reading'!CK$9)))</f>
        <v/>
      </c>
      <c r="CL11" s="4" t="str">
        <f>IF('Monthly Reading'!CL$1="", "", IF('Monthly Reading'!CL85*'Monthly Reading'!CL$7&gt;'Monthly Reading'!CL$10, SUM('Monthly Reading'!CL85*'Monthly Reading'!CL$7, 'Homeowners Record'!$F8*'Monthly Reading'!CL$8, 'Homeowners Record'!$G8*'Monthly Reading'!CL$9), SUM('Monthly Reading'!CL$10, 'Homeowners Record'!$F8*'Monthly Reading'!CL$8, 'Homeowners Record'!$G8*'Monthly Reading'!CL$9)))</f>
        <v/>
      </c>
      <c r="CM11" s="4" t="str">
        <f>IF('Monthly Reading'!CM$1="", "", IF('Monthly Reading'!CM85*'Monthly Reading'!CM$7&gt;'Monthly Reading'!CM$10, SUM('Monthly Reading'!CM85*'Monthly Reading'!CM$7, 'Homeowners Record'!$F8*'Monthly Reading'!CM$8, 'Homeowners Record'!$G8*'Monthly Reading'!CM$9), SUM('Monthly Reading'!CM$10, 'Homeowners Record'!$F8*'Monthly Reading'!CM$8, 'Homeowners Record'!$G8*'Monthly Reading'!CM$9)))</f>
        <v/>
      </c>
      <c r="CN11" s="4" t="str">
        <f>IF('Monthly Reading'!CN$1="", "", IF('Monthly Reading'!CN85*'Monthly Reading'!CN$7&gt;'Monthly Reading'!CN$10, SUM('Monthly Reading'!CN85*'Monthly Reading'!CN$7, 'Homeowners Record'!$F8*'Monthly Reading'!CN$8, 'Homeowners Record'!$G8*'Monthly Reading'!CN$9), SUM('Monthly Reading'!CN$10, 'Homeowners Record'!$F8*'Monthly Reading'!CN$8, 'Homeowners Record'!$G8*'Monthly Reading'!CN$9)))</f>
        <v/>
      </c>
      <c r="CO11" s="4" t="str">
        <f>IF('Monthly Reading'!CO$1="", "", IF('Monthly Reading'!CO85*'Monthly Reading'!CO$7&gt;'Monthly Reading'!CO$10, SUM('Monthly Reading'!CO85*'Monthly Reading'!CO$7, 'Homeowners Record'!$F8*'Monthly Reading'!CO$8, 'Homeowners Record'!$G8*'Monthly Reading'!CO$9), SUM('Monthly Reading'!CO$10, 'Homeowners Record'!$F8*'Monthly Reading'!CO$8, 'Homeowners Record'!$G8*'Monthly Reading'!CO$9)))</f>
        <v/>
      </c>
      <c r="CP11" s="4" t="str">
        <f>IF('Monthly Reading'!CP$1="", "", IF('Monthly Reading'!CP85*'Monthly Reading'!CP$7&gt;'Monthly Reading'!CP$10, SUM('Monthly Reading'!CP85*'Monthly Reading'!CP$7, 'Homeowners Record'!$F8*'Monthly Reading'!CP$8, 'Homeowners Record'!$G8*'Monthly Reading'!CP$9), SUM('Monthly Reading'!CP$10, 'Homeowners Record'!$F8*'Monthly Reading'!CP$8, 'Homeowners Record'!$G8*'Monthly Reading'!CP$9)))</f>
        <v/>
      </c>
      <c r="CQ11" s="4" t="str">
        <f>IF('Monthly Reading'!CQ$1="", "", IF('Monthly Reading'!CQ85*'Monthly Reading'!CQ$7&gt;'Monthly Reading'!CQ$10, SUM('Monthly Reading'!CQ85*'Monthly Reading'!CQ$7, 'Homeowners Record'!$F8*'Monthly Reading'!CQ$8, 'Homeowners Record'!$G8*'Monthly Reading'!CQ$9), SUM('Monthly Reading'!CQ$10, 'Homeowners Record'!$F8*'Monthly Reading'!CQ$8, 'Homeowners Record'!$G8*'Monthly Reading'!CQ$9)))</f>
        <v/>
      </c>
      <c r="CR11" s="4" t="str">
        <f>IF('Monthly Reading'!CR$1="", "", IF('Monthly Reading'!CR85*'Monthly Reading'!CR$7&gt;'Monthly Reading'!CR$10, SUM('Monthly Reading'!CR85*'Monthly Reading'!CR$7, 'Homeowners Record'!$F8*'Monthly Reading'!CR$8, 'Homeowners Record'!$G8*'Monthly Reading'!CR$9), SUM('Monthly Reading'!CR$10, 'Homeowners Record'!$F8*'Monthly Reading'!CR$8, 'Homeowners Record'!$G8*'Monthly Reading'!CR$9)))</f>
        <v/>
      </c>
      <c r="CS11" s="4" t="str">
        <f>IF('Monthly Reading'!CS$1="", "", IF('Monthly Reading'!CS85*'Monthly Reading'!CS$7&gt;'Monthly Reading'!CS$10, SUM('Monthly Reading'!CS85*'Monthly Reading'!CS$7, 'Homeowners Record'!$F8*'Monthly Reading'!CS$8, 'Homeowners Record'!$G8*'Monthly Reading'!CS$9), SUM('Monthly Reading'!CS$10, 'Homeowners Record'!$F8*'Monthly Reading'!CS$8, 'Homeowners Record'!$G8*'Monthly Reading'!CS$9)))</f>
        <v/>
      </c>
      <c r="CT11" s="4" t="str">
        <f>IF('Monthly Reading'!CT$1="", "", IF('Monthly Reading'!CT85*'Monthly Reading'!CT$7&gt;'Monthly Reading'!CT$10, SUM('Monthly Reading'!CT85*'Monthly Reading'!CT$7, 'Homeowners Record'!$F8*'Monthly Reading'!CT$8, 'Homeowners Record'!$G8*'Monthly Reading'!CT$9), SUM('Monthly Reading'!CT$10, 'Homeowners Record'!$F8*'Monthly Reading'!CT$8, 'Homeowners Record'!$G8*'Monthly Reading'!CT$9)))</f>
        <v/>
      </c>
      <c r="CU11" s="4" t="str">
        <f>IF('Monthly Reading'!CU$1="", "", IF('Monthly Reading'!CU85*'Monthly Reading'!CU$7&gt;'Monthly Reading'!CU$10, SUM('Monthly Reading'!CU85*'Monthly Reading'!CU$7, 'Homeowners Record'!$F8*'Monthly Reading'!CU$8, 'Homeowners Record'!$G8*'Monthly Reading'!CU$9), SUM('Monthly Reading'!CU$10, 'Homeowners Record'!$F8*'Monthly Reading'!CU$8, 'Homeowners Record'!$G8*'Monthly Reading'!CU$9)))</f>
        <v/>
      </c>
      <c r="CV11" s="4" t="str">
        <f>IF('Monthly Reading'!CV$1="", "", IF('Monthly Reading'!CV85*'Monthly Reading'!CV$7&gt;'Monthly Reading'!CV$10, SUM('Monthly Reading'!CV85*'Monthly Reading'!CV$7, 'Homeowners Record'!$F8*'Monthly Reading'!CV$8, 'Homeowners Record'!$G8*'Monthly Reading'!CV$9), SUM('Monthly Reading'!CV$10, 'Homeowners Record'!$F8*'Monthly Reading'!CV$8, 'Homeowners Record'!$G8*'Monthly Reading'!CV$9)))</f>
        <v/>
      </c>
      <c r="CW11" s="4" t="str">
        <f>IF('Monthly Reading'!CW$1="", "", IF('Monthly Reading'!CW85*'Monthly Reading'!CW$7&gt;'Monthly Reading'!CW$10, SUM('Monthly Reading'!CW85*'Monthly Reading'!CW$7, 'Homeowners Record'!$F8*'Monthly Reading'!CW$8, 'Homeowners Record'!$G8*'Monthly Reading'!CW$9), SUM('Monthly Reading'!CW$10, 'Homeowners Record'!$F8*'Monthly Reading'!CW$8, 'Homeowners Record'!$G8*'Monthly Reading'!CW$9)))</f>
        <v/>
      </c>
      <c r="CX11" s="4" t="str">
        <f>IF('Monthly Reading'!CX$1="", "", IF('Monthly Reading'!CX85*'Monthly Reading'!CX$7&gt;'Monthly Reading'!CX$10, SUM('Monthly Reading'!CX85*'Monthly Reading'!CX$7, 'Homeowners Record'!$F8*'Monthly Reading'!CX$8, 'Homeowners Record'!$G8*'Monthly Reading'!CX$9), SUM('Monthly Reading'!CX$10, 'Homeowners Record'!$F8*'Monthly Reading'!CX$8, 'Homeowners Record'!$G8*'Monthly Reading'!CX$9)))</f>
        <v/>
      </c>
      <c r="CY11" s="4" t="str">
        <f>IF('Monthly Reading'!CY$1="", "", IF('Monthly Reading'!CY85*'Monthly Reading'!CY$7&gt;'Monthly Reading'!CY$10, SUM('Monthly Reading'!CY85*'Monthly Reading'!CY$7, 'Homeowners Record'!$F8*'Monthly Reading'!CY$8, 'Homeowners Record'!$G8*'Monthly Reading'!CY$9), SUM('Monthly Reading'!CY$10, 'Homeowners Record'!$F8*'Monthly Reading'!CY$8, 'Homeowners Record'!$G8*'Monthly Reading'!CY$9)))</f>
        <v/>
      </c>
      <c r="CZ11" s="4" t="str">
        <f>IF('Monthly Reading'!CZ$1="", "", IF('Monthly Reading'!CZ85*'Monthly Reading'!CZ$7&gt;'Monthly Reading'!CZ$10, SUM('Monthly Reading'!CZ85*'Monthly Reading'!CZ$7, 'Homeowners Record'!$F8*'Monthly Reading'!CZ$8, 'Homeowners Record'!$G8*'Monthly Reading'!CZ$9), SUM('Monthly Reading'!CZ$10, 'Homeowners Record'!$F8*'Monthly Reading'!CZ$8, 'Homeowners Record'!$G8*'Monthly Reading'!CZ$9)))</f>
        <v/>
      </c>
      <c r="DA11" s="4" t="str">
        <f>IF('Monthly Reading'!DA$1="", "", IF('Monthly Reading'!DA85*'Monthly Reading'!DA$7&gt;'Monthly Reading'!DA$10, SUM('Monthly Reading'!DA85*'Monthly Reading'!DA$7, 'Homeowners Record'!$F8*'Monthly Reading'!DA$8, 'Homeowners Record'!$G8*'Monthly Reading'!DA$9), SUM('Monthly Reading'!DA$10, 'Homeowners Record'!$F8*'Monthly Reading'!DA$8, 'Homeowners Record'!$G8*'Monthly Reading'!DA$9)))</f>
        <v/>
      </c>
      <c r="DB11" s="4" t="str">
        <f>IF('Monthly Reading'!DB$1="", "", IF('Monthly Reading'!DB85*'Monthly Reading'!DB$7&gt;'Monthly Reading'!DB$10, SUM('Monthly Reading'!DB85*'Monthly Reading'!DB$7, 'Homeowners Record'!$F8*'Monthly Reading'!DB$8, 'Homeowners Record'!$G8*'Monthly Reading'!DB$9), SUM('Monthly Reading'!DB$10, 'Homeowners Record'!$F8*'Monthly Reading'!DB$8, 'Homeowners Record'!$G8*'Monthly Reading'!DB$9)))</f>
        <v/>
      </c>
      <c r="DC11" s="4" t="str">
        <f>IF('Monthly Reading'!DC$1="", "", IF('Monthly Reading'!DC85*'Monthly Reading'!DC$7&gt;'Monthly Reading'!DC$10, SUM('Monthly Reading'!DC85*'Monthly Reading'!DC$7, 'Homeowners Record'!$F8*'Monthly Reading'!DC$8, 'Homeowners Record'!$G8*'Monthly Reading'!DC$9), SUM('Monthly Reading'!DC$10, 'Homeowners Record'!$F8*'Monthly Reading'!DC$8, 'Homeowners Record'!$G8*'Monthly Reading'!DC$9)))</f>
        <v/>
      </c>
      <c r="DD11" s="4" t="str">
        <f>IF('Monthly Reading'!DD$1="", "", IF('Monthly Reading'!DD85*'Monthly Reading'!DD$7&gt;'Monthly Reading'!DD$10, SUM('Monthly Reading'!DD85*'Monthly Reading'!DD$7, 'Homeowners Record'!$F8*'Monthly Reading'!DD$8, 'Homeowners Record'!$G8*'Monthly Reading'!DD$9), SUM('Monthly Reading'!DD$10, 'Homeowners Record'!$F8*'Monthly Reading'!DD$8, 'Homeowners Record'!$G8*'Monthly Reading'!DD$9)))</f>
        <v/>
      </c>
      <c r="DE11" s="4" t="str">
        <f>IF('Monthly Reading'!DE$1="", "", IF('Monthly Reading'!DE85*'Monthly Reading'!DE$7&gt;'Monthly Reading'!DE$10, SUM('Monthly Reading'!DE85*'Monthly Reading'!DE$7, 'Homeowners Record'!$F8*'Monthly Reading'!DE$8, 'Homeowners Record'!$G8*'Monthly Reading'!DE$9), SUM('Monthly Reading'!DE$10, 'Homeowners Record'!$F8*'Monthly Reading'!DE$8, 'Homeowners Record'!$G8*'Monthly Reading'!DE$9)))</f>
        <v/>
      </c>
      <c r="DF11" s="4" t="str">
        <f>IF('Monthly Reading'!DF$1="", "", IF('Monthly Reading'!DF85*'Monthly Reading'!DF$7&gt;'Monthly Reading'!DF$10, SUM('Monthly Reading'!DF85*'Monthly Reading'!DF$7, 'Homeowners Record'!$F8*'Monthly Reading'!DF$8, 'Homeowners Record'!$G8*'Monthly Reading'!DF$9), SUM('Monthly Reading'!DF$10, 'Homeowners Record'!$F8*'Monthly Reading'!DF$8, 'Homeowners Record'!$G8*'Monthly Reading'!DF$9)))</f>
        <v/>
      </c>
      <c r="DG11" s="4" t="str">
        <f>IF('Monthly Reading'!DG$1="", "", IF('Monthly Reading'!DG85*'Monthly Reading'!DG$7&gt;'Monthly Reading'!DG$10, SUM('Monthly Reading'!DG85*'Monthly Reading'!DG$7, 'Homeowners Record'!$F8*'Monthly Reading'!DG$8, 'Homeowners Record'!$G8*'Monthly Reading'!DG$9), SUM('Monthly Reading'!DG$10, 'Homeowners Record'!$F8*'Monthly Reading'!DG$8, 'Homeowners Record'!$G8*'Monthly Reading'!DG$9)))</f>
        <v/>
      </c>
      <c r="DH11" s="4" t="str">
        <f>IF('Monthly Reading'!DH$1="", "", IF('Monthly Reading'!DH85*'Monthly Reading'!DH$7&gt;'Monthly Reading'!DH$10, SUM('Monthly Reading'!DH85*'Monthly Reading'!DH$7, 'Homeowners Record'!$F8*'Monthly Reading'!DH$8, 'Homeowners Record'!$G8*'Monthly Reading'!DH$9), SUM('Monthly Reading'!DH$10, 'Homeowners Record'!$F8*'Monthly Reading'!DH$8, 'Homeowners Record'!$G8*'Monthly Reading'!DH$9)))</f>
        <v/>
      </c>
      <c r="DI11" s="4" t="str">
        <f>IF('Monthly Reading'!DI$1="", "", IF('Monthly Reading'!DI85*'Monthly Reading'!DI$7&gt;'Monthly Reading'!DI$10, SUM('Monthly Reading'!DI85*'Monthly Reading'!DI$7, 'Homeowners Record'!$F8*'Monthly Reading'!DI$8, 'Homeowners Record'!$G8*'Monthly Reading'!DI$9), SUM('Monthly Reading'!DI$10, 'Homeowners Record'!$F8*'Monthly Reading'!DI$8, 'Homeowners Record'!$G8*'Monthly Reading'!DI$9)))</f>
        <v/>
      </c>
      <c r="DJ11" s="4" t="str">
        <f>IF('Monthly Reading'!DJ$1="", "", IF('Monthly Reading'!DJ85*'Monthly Reading'!DJ$7&gt;'Monthly Reading'!DJ$10, SUM('Monthly Reading'!DJ85*'Monthly Reading'!DJ$7, 'Homeowners Record'!$F8*'Monthly Reading'!DJ$8, 'Homeowners Record'!$G8*'Monthly Reading'!DJ$9), SUM('Monthly Reading'!DJ$10, 'Homeowners Record'!$F8*'Monthly Reading'!DJ$8, 'Homeowners Record'!$G8*'Monthly Reading'!DJ$9)))</f>
        <v/>
      </c>
      <c r="DK11" s="4" t="str">
        <f>IF('Monthly Reading'!DK$1="", "", IF('Monthly Reading'!DK85*'Monthly Reading'!DK$7&gt;'Monthly Reading'!DK$10, SUM('Monthly Reading'!DK85*'Monthly Reading'!DK$7, 'Homeowners Record'!$F8*'Monthly Reading'!DK$8, 'Homeowners Record'!$G8*'Monthly Reading'!DK$9), SUM('Monthly Reading'!DK$10, 'Homeowners Record'!$F8*'Monthly Reading'!DK$8, 'Homeowners Record'!$G8*'Monthly Reading'!DK$9)))</f>
        <v/>
      </c>
      <c r="DL11" s="4" t="str">
        <f>IF('Monthly Reading'!DL$1="", "", IF('Monthly Reading'!DL85*'Monthly Reading'!DL$7&gt;'Monthly Reading'!DL$10, SUM('Monthly Reading'!DL85*'Monthly Reading'!DL$7, 'Homeowners Record'!$F8*'Monthly Reading'!DL$8, 'Homeowners Record'!$G8*'Monthly Reading'!DL$9), SUM('Monthly Reading'!DL$10, 'Homeowners Record'!$F8*'Monthly Reading'!DL$8, 'Homeowners Record'!$G8*'Monthly Reading'!DL$9)))</f>
        <v/>
      </c>
      <c r="DM11" s="4" t="str">
        <f>IF('Monthly Reading'!DM$1="", "", IF('Monthly Reading'!DM85*'Monthly Reading'!DM$7&gt;'Monthly Reading'!DM$10, SUM('Monthly Reading'!DM85*'Monthly Reading'!DM$7, 'Homeowners Record'!$F8*'Monthly Reading'!DM$8, 'Homeowners Record'!$G8*'Monthly Reading'!DM$9), SUM('Monthly Reading'!DM$10, 'Homeowners Record'!$F8*'Monthly Reading'!DM$8, 'Homeowners Record'!$G8*'Monthly Reading'!DM$9)))</f>
        <v/>
      </c>
      <c r="DN11" s="4" t="str">
        <f>IF('Monthly Reading'!DN$1="", "", IF('Monthly Reading'!DN85*'Monthly Reading'!DN$7&gt;'Monthly Reading'!DN$10, SUM('Monthly Reading'!DN85*'Monthly Reading'!DN$7, 'Homeowners Record'!$F8*'Monthly Reading'!DN$8, 'Homeowners Record'!$G8*'Monthly Reading'!DN$9), SUM('Monthly Reading'!DN$10, 'Homeowners Record'!$F8*'Monthly Reading'!DN$8, 'Homeowners Record'!$G8*'Monthly Reading'!DN$9)))</f>
        <v/>
      </c>
      <c r="DO11" s="4" t="str">
        <f>IF('Monthly Reading'!DO$1="", "", IF('Monthly Reading'!DO85*'Monthly Reading'!DO$7&gt;'Monthly Reading'!DO$10, SUM('Monthly Reading'!DO85*'Monthly Reading'!DO$7, 'Homeowners Record'!$F8*'Monthly Reading'!DO$8, 'Homeowners Record'!$G8*'Monthly Reading'!DO$9), SUM('Monthly Reading'!DO$10, 'Homeowners Record'!$F8*'Monthly Reading'!DO$8, 'Homeowners Record'!$G8*'Monthly Reading'!DO$9)))</f>
        <v/>
      </c>
      <c r="DP11" s="4" t="str">
        <f>IF('Monthly Reading'!DP$1="", "", IF('Monthly Reading'!DP85*'Monthly Reading'!DP$7&gt;'Monthly Reading'!DP$10, SUM('Monthly Reading'!DP85*'Monthly Reading'!DP$7, 'Homeowners Record'!$F8*'Monthly Reading'!DP$8, 'Homeowners Record'!$G8*'Monthly Reading'!DP$9), SUM('Monthly Reading'!DP$10, 'Homeowners Record'!$F8*'Monthly Reading'!DP$8, 'Homeowners Record'!$G8*'Monthly Reading'!DP$9)))</f>
        <v/>
      </c>
      <c r="DQ11" s="4" t="str">
        <f>IF('Monthly Reading'!DQ$1="", "", IF('Monthly Reading'!DQ85*'Monthly Reading'!DQ$7&gt;'Monthly Reading'!DQ$10, SUM('Monthly Reading'!DQ85*'Monthly Reading'!DQ$7, 'Homeowners Record'!$F8*'Monthly Reading'!DQ$8, 'Homeowners Record'!$G8*'Monthly Reading'!DQ$9), SUM('Monthly Reading'!DQ$10, 'Homeowners Record'!$F8*'Monthly Reading'!DQ$8, 'Homeowners Record'!$G8*'Monthly Reading'!DQ$9)))</f>
        <v/>
      </c>
      <c r="DR11" s="4" t="str">
        <f>IF('Monthly Reading'!DR$1="", "", IF('Monthly Reading'!DR85*'Monthly Reading'!DR$7&gt;'Monthly Reading'!DR$10, SUM('Monthly Reading'!DR85*'Monthly Reading'!DR$7, 'Homeowners Record'!$F8*'Monthly Reading'!DR$8, 'Homeowners Record'!$G8*'Monthly Reading'!DR$9), SUM('Monthly Reading'!DR$10, 'Homeowners Record'!$F8*'Monthly Reading'!DR$8, 'Homeowners Record'!$G8*'Monthly Reading'!DR$9)))</f>
        <v/>
      </c>
      <c r="DS11" s="4" t="str">
        <f>IF('Monthly Reading'!DS$1="", "", IF('Monthly Reading'!DS85*'Monthly Reading'!DS$7&gt;'Monthly Reading'!DS$10, SUM('Monthly Reading'!DS85*'Monthly Reading'!DS$7, 'Homeowners Record'!$F8*'Monthly Reading'!DS$8, 'Homeowners Record'!$G8*'Monthly Reading'!DS$9), SUM('Monthly Reading'!DS$10, 'Homeowners Record'!$F8*'Monthly Reading'!DS$8, 'Homeowners Record'!$G8*'Monthly Reading'!DS$9)))</f>
        <v/>
      </c>
      <c r="DT11" s="4" t="str">
        <f>IF('Monthly Reading'!DT$1="", "", IF('Monthly Reading'!DT85*'Monthly Reading'!DT$7&gt;'Monthly Reading'!DT$10, SUM('Monthly Reading'!DT85*'Monthly Reading'!DT$7, 'Homeowners Record'!$F8*'Monthly Reading'!DT$8, 'Homeowners Record'!$G8*'Monthly Reading'!DT$9), SUM('Monthly Reading'!DT$10, 'Homeowners Record'!$F8*'Monthly Reading'!DT$8, 'Homeowners Record'!$G8*'Monthly Reading'!DT$9)))</f>
        <v/>
      </c>
      <c r="DU11" s="4" t="str">
        <f>IF('Monthly Reading'!DU$1="", "", IF('Monthly Reading'!DU85*'Monthly Reading'!DU$7&gt;'Monthly Reading'!DU$10, SUM('Monthly Reading'!DU85*'Monthly Reading'!DU$7, 'Homeowners Record'!$F8*'Monthly Reading'!DU$8, 'Homeowners Record'!$G8*'Monthly Reading'!DU$9), SUM('Monthly Reading'!DU$10, 'Homeowners Record'!$F8*'Monthly Reading'!DU$8, 'Homeowners Record'!$G8*'Monthly Reading'!DU$9)))</f>
        <v/>
      </c>
      <c r="DV11" s="4" t="str">
        <f>IF('Monthly Reading'!DV$1="", "", IF('Monthly Reading'!DV85*'Monthly Reading'!DV$7&gt;'Monthly Reading'!DV$10, SUM('Monthly Reading'!DV85*'Monthly Reading'!DV$7, 'Homeowners Record'!$F8*'Monthly Reading'!DV$8, 'Homeowners Record'!$G8*'Monthly Reading'!DV$9), SUM('Monthly Reading'!DV$10, 'Homeowners Record'!$F8*'Monthly Reading'!DV$8, 'Homeowners Record'!$G8*'Monthly Reading'!DV$9)))</f>
        <v/>
      </c>
      <c r="DW11" s="4" t="str">
        <f>IF('Monthly Reading'!DW$1="", "", IF('Monthly Reading'!DW85*'Monthly Reading'!DW$7&gt;'Monthly Reading'!DW$10, SUM('Monthly Reading'!DW85*'Monthly Reading'!DW$7, 'Homeowners Record'!$F8*'Monthly Reading'!DW$8, 'Homeowners Record'!$G8*'Monthly Reading'!DW$9), SUM('Monthly Reading'!DW$10, 'Homeowners Record'!$F8*'Monthly Reading'!DW$8, 'Homeowners Record'!$G8*'Monthly Reading'!DW$9)))</f>
        <v/>
      </c>
      <c r="DX11" s="4" t="str">
        <f>IF('Monthly Reading'!DX$1="", "", IF('Monthly Reading'!DX85*'Monthly Reading'!DX$7&gt;'Monthly Reading'!DX$10, SUM('Monthly Reading'!DX85*'Monthly Reading'!DX$7, 'Homeowners Record'!$F8*'Monthly Reading'!DX$8, 'Homeowners Record'!$G8*'Monthly Reading'!DX$9), SUM('Monthly Reading'!DX$10, 'Homeowners Record'!$F8*'Monthly Reading'!DX$8, 'Homeowners Record'!$G8*'Monthly Reading'!DX$9)))</f>
        <v/>
      </c>
      <c r="DY11" s="4" t="str">
        <f>IF('Monthly Reading'!DY$1="", "", IF('Monthly Reading'!DY85*'Monthly Reading'!DY$7&gt;'Monthly Reading'!DY$10, SUM('Monthly Reading'!DY85*'Monthly Reading'!DY$7, 'Homeowners Record'!$F8*'Monthly Reading'!DY$8, 'Homeowners Record'!$G8*'Monthly Reading'!DY$9), SUM('Monthly Reading'!DY$10, 'Homeowners Record'!$F8*'Monthly Reading'!DY$8, 'Homeowners Record'!$G8*'Monthly Reading'!DY$9)))</f>
        <v/>
      </c>
      <c r="DZ11" s="4" t="str">
        <f>IF('Monthly Reading'!DZ$1="", "", IF('Monthly Reading'!DZ85*'Monthly Reading'!DZ$7&gt;'Monthly Reading'!DZ$10, SUM('Monthly Reading'!DZ85*'Monthly Reading'!DZ$7, 'Homeowners Record'!$F8*'Monthly Reading'!DZ$8, 'Homeowners Record'!$G8*'Monthly Reading'!DZ$9), SUM('Monthly Reading'!DZ$10, 'Homeowners Record'!$F8*'Monthly Reading'!DZ$8, 'Homeowners Record'!$G8*'Monthly Reading'!DZ$9)))</f>
        <v/>
      </c>
    </row>
    <row r="12" spans="1:130" x14ac:dyDescent="0.25">
      <c r="A12" s="3">
        <f>'Homeowners Record'!$A9</f>
        <v>8</v>
      </c>
      <c r="B12" s="3" t="str">
        <f>'Homeowners Record'!$B9</f>
        <v>MARY GRACE DIAGONO</v>
      </c>
      <c r="C12" s="4">
        <v>555</v>
      </c>
      <c r="D12" s="4">
        <f>IF('Monthly Reading'!D$1="", "", IF('Monthly Reading'!D86*'Monthly Reading'!D$7&gt;'Monthly Reading'!D$10, SUM('Monthly Reading'!D86*'Monthly Reading'!D$7, 'Homeowners Record'!$F9*'Monthly Reading'!D$8, 'Homeowners Record'!$G9*'Monthly Reading'!D$9), SUM('Monthly Reading'!D$10, 'Homeowners Record'!$F9*'Monthly Reading'!D$8, 'Homeowners Record'!$G9*'Monthly Reading'!D$9)))</f>
        <v>1189.7968641975308</v>
      </c>
      <c r="E12" s="4">
        <f>IF('Monthly Reading'!E$1="", "", IF('Monthly Reading'!E86*'Monthly Reading'!E$7&gt;'Monthly Reading'!E$10, SUM('Monthly Reading'!E86*'Monthly Reading'!E$7, 'Homeowners Record'!$F9*'Monthly Reading'!E$8, 'Homeowners Record'!$G9*'Monthly Reading'!E$9), SUM('Monthly Reading'!E$10, 'Homeowners Record'!$F9*'Monthly Reading'!E$8, 'Homeowners Record'!$G9*'Monthly Reading'!E$9)))</f>
        <v>838.40878220140519</v>
      </c>
      <c r="F12" s="4">
        <f>IF('Monthly Reading'!F$1="", "", IF('Monthly Reading'!F86*'Monthly Reading'!F$7&gt;'Monthly Reading'!F$10, SUM('Monthly Reading'!F86*'Monthly Reading'!F$7, 'Homeowners Record'!$F9*'Monthly Reading'!F$8, 'Homeowners Record'!$G9*'Monthly Reading'!F$9), SUM('Monthly Reading'!F$10, 'Homeowners Record'!$F9*'Monthly Reading'!F$8, 'Homeowners Record'!$G9*'Monthly Reading'!F$9)))</f>
        <v>719.56398860398861</v>
      </c>
      <c r="G12" s="4">
        <f>IF('Monthly Reading'!G$1="", "", IF('Monthly Reading'!G86*'Monthly Reading'!G$7&gt;'Monthly Reading'!G$10, SUM('Monthly Reading'!G86*'Monthly Reading'!G$7, 'Homeowners Record'!$F9*'Monthly Reading'!G$8, 'Homeowners Record'!$G9*'Monthly Reading'!G$9), SUM('Monthly Reading'!G$10, 'Homeowners Record'!$F9*'Monthly Reading'!G$8, 'Homeowners Record'!$G9*'Monthly Reading'!G$9)))</f>
        <v>809.04044110275686</v>
      </c>
      <c r="H12" s="4" t="str">
        <f>IF('Monthly Reading'!H$1="", "", IF('Monthly Reading'!H86*'Monthly Reading'!H$7&gt;'Monthly Reading'!H$10, SUM('Monthly Reading'!H86*'Monthly Reading'!H$7, 'Homeowners Record'!$F9*'Monthly Reading'!H$8, 'Homeowners Record'!$G9*'Monthly Reading'!H$9), SUM('Monthly Reading'!H$10, 'Homeowners Record'!$F9*'Monthly Reading'!H$8, 'Homeowners Record'!$G9*'Monthly Reading'!H$9)))</f>
        <v/>
      </c>
      <c r="I12" s="4" t="str">
        <f>IF('Monthly Reading'!I$1="", "", IF('Monthly Reading'!I86*'Monthly Reading'!I$7&gt;'Monthly Reading'!I$10, SUM('Monthly Reading'!I86*'Monthly Reading'!I$7, 'Homeowners Record'!$F9*'Monthly Reading'!I$8, 'Homeowners Record'!$G9*'Monthly Reading'!I$9), SUM('Monthly Reading'!I$10, 'Homeowners Record'!$F9*'Monthly Reading'!I$8, 'Homeowners Record'!$G9*'Monthly Reading'!I$9)))</f>
        <v/>
      </c>
      <c r="J12" s="4" t="str">
        <f>IF('Monthly Reading'!J$1="", "", IF('Monthly Reading'!J86*'Monthly Reading'!J$7&gt;'Monthly Reading'!J$10, SUM('Monthly Reading'!J86*'Monthly Reading'!J$7, 'Homeowners Record'!$F9*'Monthly Reading'!J$8, 'Homeowners Record'!$G9*'Monthly Reading'!J$9), SUM('Monthly Reading'!J$10, 'Homeowners Record'!$F9*'Monthly Reading'!J$8, 'Homeowners Record'!$G9*'Monthly Reading'!J$9)))</f>
        <v/>
      </c>
      <c r="K12" s="4" t="str">
        <f>IF('Monthly Reading'!K$1="", "", IF('Monthly Reading'!K86*'Monthly Reading'!K$7&gt;'Monthly Reading'!K$10, SUM('Monthly Reading'!K86*'Monthly Reading'!K$7, 'Homeowners Record'!$F9*'Monthly Reading'!K$8, 'Homeowners Record'!$G9*'Monthly Reading'!K$9), SUM('Monthly Reading'!K$10, 'Homeowners Record'!$F9*'Monthly Reading'!K$8, 'Homeowners Record'!$G9*'Monthly Reading'!K$9)))</f>
        <v/>
      </c>
      <c r="L12" s="4" t="str">
        <f>IF('Monthly Reading'!L$1="", "", IF('Monthly Reading'!L86*'Monthly Reading'!L$7&gt;'Monthly Reading'!L$10, SUM('Monthly Reading'!L86*'Monthly Reading'!L$7, 'Homeowners Record'!$F9*'Monthly Reading'!L$8, 'Homeowners Record'!$G9*'Monthly Reading'!L$9), SUM('Monthly Reading'!L$10, 'Homeowners Record'!$F9*'Monthly Reading'!L$8, 'Homeowners Record'!$G9*'Monthly Reading'!L$9)))</f>
        <v/>
      </c>
      <c r="M12" s="4" t="str">
        <f>IF('Monthly Reading'!M$1="", "", IF('Monthly Reading'!M86*'Monthly Reading'!M$7&gt;'Monthly Reading'!M$10, SUM('Monthly Reading'!M86*'Monthly Reading'!M$7, 'Homeowners Record'!$F9*'Monthly Reading'!M$8, 'Homeowners Record'!$G9*'Monthly Reading'!M$9), SUM('Monthly Reading'!M$10, 'Homeowners Record'!$F9*'Monthly Reading'!M$8, 'Homeowners Record'!$G9*'Monthly Reading'!M$9)))</f>
        <v/>
      </c>
      <c r="N12" s="4" t="str">
        <f>IF('Monthly Reading'!N$1="", "", IF('Monthly Reading'!N86*'Monthly Reading'!N$7&gt;'Monthly Reading'!N$10, SUM('Monthly Reading'!N86*'Monthly Reading'!N$7, 'Homeowners Record'!$F9*'Monthly Reading'!N$8, 'Homeowners Record'!$G9*'Monthly Reading'!N$9), SUM('Monthly Reading'!N$10, 'Homeowners Record'!$F9*'Monthly Reading'!N$8, 'Homeowners Record'!$G9*'Monthly Reading'!N$9)))</f>
        <v/>
      </c>
      <c r="O12" s="4" t="str">
        <f>IF('Monthly Reading'!O$1="", "", IF('Monthly Reading'!O86*'Monthly Reading'!O$7&gt;'Monthly Reading'!O$10, SUM('Monthly Reading'!O86*'Monthly Reading'!O$7, 'Homeowners Record'!$F9*'Monthly Reading'!O$8, 'Homeowners Record'!$G9*'Monthly Reading'!O$9), SUM('Monthly Reading'!O$10, 'Homeowners Record'!$F9*'Monthly Reading'!O$8, 'Homeowners Record'!$G9*'Monthly Reading'!O$9)))</f>
        <v/>
      </c>
      <c r="P12" s="4" t="str">
        <f>IF('Monthly Reading'!P$1="", "", IF('Monthly Reading'!P86*'Monthly Reading'!P$7&gt;'Monthly Reading'!P$10, SUM('Monthly Reading'!P86*'Monthly Reading'!P$7, 'Homeowners Record'!$F9*'Monthly Reading'!P$8, 'Homeowners Record'!$G9*'Monthly Reading'!P$9), SUM('Monthly Reading'!P$10, 'Homeowners Record'!$F9*'Monthly Reading'!P$8, 'Homeowners Record'!$G9*'Monthly Reading'!P$9)))</f>
        <v/>
      </c>
      <c r="Q12" s="4" t="str">
        <f>IF('Monthly Reading'!Q$1="", "", IF('Monthly Reading'!Q86*'Monthly Reading'!Q$7&gt;'Monthly Reading'!Q$10, SUM('Monthly Reading'!Q86*'Monthly Reading'!Q$7, 'Homeowners Record'!$F9*'Monthly Reading'!Q$8, 'Homeowners Record'!$G9*'Monthly Reading'!Q$9), SUM('Monthly Reading'!Q$10, 'Homeowners Record'!$F9*'Monthly Reading'!Q$8, 'Homeowners Record'!$G9*'Monthly Reading'!Q$9)))</f>
        <v/>
      </c>
      <c r="R12" s="4" t="str">
        <f>IF('Monthly Reading'!R$1="", "", IF('Monthly Reading'!R86*'Monthly Reading'!R$7&gt;'Monthly Reading'!R$10, SUM('Monthly Reading'!R86*'Monthly Reading'!R$7, 'Homeowners Record'!$F9*'Monthly Reading'!R$8, 'Homeowners Record'!$G9*'Monthly Reading'!R$9), SUM('Monthly Reading'!R$10, 'Homeowners Record'!$F9*'Monthly Reading'!R$8, 'Homeowners Record'!$G9*'Monthly Reading'!R$9)))</f>
        <v/>
      </c>
      <c r="S12" s="4" t="str">
        <f>IF('Monthly Reading'!S$1="", "", IF('Monthly Reading'!S86*'Monthly Reading'!S$7&gt;'Monthly Reading'!S$10, SUM('Monthly Reading'!S86*'Monthly Reading'!S$7, 'Homeowners Record'!$F9*'Monthly Reading'!S$8, 'Homeowners Record'!$G9*'Monthly Reading'!S$9), SUM('Monthly Reading'!S$10, 'Homeowners Record'!$F9*'Monthly Reading'!S$8, 'Homeowners Record'!$G9*'Monthly Reading'!S$9)))</f>
        <v/>
      </c>
      <c r="T12" s="4" t="str">
        <f>IF('Monthly Reading'!T$1="", "", IF('Monthly Reading'!T86*'Monthly Reading'!T$7&gt;'Monthly Reading'!T$10, SUM('Monthly Reading'!T86*'Monthly Reading'!T$7, 'Homeowners Record'!$F9*'Monthly Reading'!T$8, 'Homeowners Record'!$G9*'Monthly Reading'!T$9), SUM('Monthly Reading'!T$10, 'Homeowners Record'!$F9*'Monthly Reading'!T$8, 'Homeowners Record'!$G9*'Monthly Reading'!T$9)))</f>
        <v/>
      </c>
      <c r="U12" s="4" t="str">
        <f>IF('Monthly Reading'!U$1="", "", IF('Monthly Reading'!U86*'Monthly Reading'!U$7&gt;'Monthly Reading'!U$10, SUM('Monthly Reading'!U86*'Monthly Reading'!U$7, 'Homeowners Record'!$F9*'Monthly Reading'!U$8, 'Homeowners Record'!$G9*'Monthly Reading'!U$9), SUM('Monthly Reading'!U$10, 'Homeowners Record'!$F9*'Monthly Reading'!U$8, 'Homeowners Record'!$G9*'Monthly Reading'!U$9)))</f>
        <v/>
      </c>
      <c r="V12" s="4" t="str">
        <f>IF('Monthly Reading'!V$1="", "", IF('Monthly Reading'!V86*'Monthly Reading'!V$7&gt;'Monthly Reading'!V$10, SUM('Monthly Reading'!V86*'Monthly Reading'!V$7, 'Homeowners Record'!$F9*'Monthly Reading'!V$8, 'Homeowners Record'!$G9*'Monthly Reading'!V$9), SUM('Monthly Reading'!V$10, 'Homeowners Record'!$F9*'Monthly Reading'!V$8, 'Homeowners Record'!$G9*'Monthly Reading'!V$9)))</f>
        <v/>
      </c>
      <c r="W12" s="4" t="str">
        <f>IF('Monthly Reading'!W$1="", "", IF('Monthly Reading'!W86*'Monthly Reading'!W$7&gt;'Monthly Reading'!W$10, SUM('Monthly Reading'!W86*'Monthly Reading'!W$7, 'Homeowners Record'!$F9*'Monthly Reading'!W$8, 'Homeowners Record'!$G9*'Monthly Reading'!W$9), SUM('Monthly Reading'!W$10, 'Homeowners Record'!$F9*'Monthly Reading'!W$8, 'Homeowners Record'!$G9*'Monthly Reading'!W$9)))</f>
        <v/>
      </c>
      <c r="X12" s="4" t="str">
        <f>IF('Monthly Reading'!X$1="", "", IF('Monthly Reading'!X86*'Monthly Reading'!X$7&gt;'Monthly Reading'!X$10, SUM('Monthly Reading'!X86*'Monthly Reading'!X$7, 'Homeowners Record'!$F9*'Monthly Reading'!X$8, 'Homeowners Record'!$G9*'Monthly Reading'!X$9), SUM('Monthly Reading'!X$10, 'Homeowners Record'!$F9*'Monthly Reading'!X$8, 'Homeowners Record'!$G9*'Monthly Reading'!X$9)))</f>
        <v/>
      </c>
      <c r="Y12" s="4" t="str">
        <f>IF('Monthly Reading'!Y$1="", "", IF('Monthly Reading'!Y86*'Monthly Reading'!Y$7&gt;'Monthly Reading'!Y$10, SUM('Monthly Reading'!Y86*'Monthly Reading'!Y$7, 'Homeowners Record'!$F9*'Monthly Reading'!Y$8, 'Homeowners Record'!$G9*'Monthly Reading'!Y$9), SUM('Monthly Reading'!Y$10, 'Homeowners Record'!$F9*'Monthly Reading'!Y$8, 'Homeowners Record'!$G9*'Monthly Reading'!Y$9)))</f>
        <v/>
      </c>
      <c r="Z12" s="4" t="str">
        <f>IF('Monthly Reading'!Z$1="", "", IF('Monthly Reading'!Z86*'Monthly Reading'!Z$7&gt;'Monthly Reading'!Z$10, SUM('Monthly Reading'!Z86*'Monthly Reading'!Z$7, 'Homeowners Record'!$F9*'Monthly Reading'!Z$8, 'Homeowners Record'!$G9*'Monthly Reading'!Z$9), SUM('Monthly Reading'!Z$10, 'Homeowners Record'!$F9*'Monthly Reading'!Z$8, 'Homeowners Record'!$G9*'Monthly Reading'!Z$9)))</f>
        <v/>
      </c>
      <c r="AA12" s="4" t="str">
        <f>IF('Monthly Reading'!AA$1="", "", IF('Monthly Reading'!AA86*'Monthly Reading'!AA$7&gt;'Monthly Reading'!AA$10, SUM('Monthly Reading'!AA86*'Monthly Reading'!AA$7, 'Homeowners Record'!$F9*'Monthly Reading'!AA$8, 'Homeowners Record'!$G9*'Monthly Reading'!AA$9), SUM('Monthly Reading'!AA$10, 'Homeowners Record'!$F9*'Monthly Reading'!AA$8, 'Homeowners Record'!$G9*'Monthly Reading'!AA$9)))</f>
        <v/>
      </c>
      <c r="AB12" s="4" t="str">
        <f>IF('Monthly Reading'!AB$1="", "", IF('Monthly Reading'!AB86*'Monthly Reading'!AB$7&gt;'Monthly Reading'!AB$10, SUM('Monthly Reading'!AB86*'Monthly Reading'!AB$7, 'Homeowners Record'!$F9*'Monthly Reading'!AB$8, 'Homeowners Record'!$G9*'Monthly Reading'!AB$9), SUM('Monthly Reading'!AB$10, 'Homeowners Record'!$F9*'Monthly Reading'!AB$8, 'Homeowners Record'!$G9*'Monthly Reading'!AB$9)))</f>
        <v/>
      </c>
      <c r="AC12" s="4" t="str">
        <f>IF('Monthly Reading'!AC$1="", "", IF('Monthly Reading'!AC86*'Monthly Reading'!AC$7&gt;'Monthly Reading'!AC$10, SUM('Monthly Reading'!AC86*'Monthly Reading'!AC$7, 'Homeowners Record'!$F9*'Monthly Reading'!AC$8, 'Homeowners Record'!$G9*'Monthly Reading'!AC$9), SUM('Monthly Reading'!AC$10, 'Homeowners Record'!$F9*'Monthly Reading'!AC$8, 'Homeowners Record'!$G9*'Monthly Reading'!AC$9)))</f>
        <v/>
      </c>
      <c r="AD12" s="4" t="str">
        <f>IF('Monthly Reading'!AD$1="", "", IF('Monthly Reading'!AD86*'Monthly Reading'!AD$7&gt;'Monthly Reading'!AD$10, SUM('Monthly Reading'!AD86*'Monthly Reading'!AD$7, 'Homeowners Record'!$F9*'Monthly Reading'!AD$8, 'Homeowners Record'!$G9*'Monthly Reading'!AD$9), SUM('Monthly Reading'!AD$10, 'Homeowners Record'!$F9*'Monthly Reading'!AD$8, 'Homeowners Record'!$G9*'Monthly Reading'!AD$9)))</f>
        <v/>
      </c>
      <c r="AE12" s="4" t="str">
        <f>IF('Monthly Reading'!AE$1="", "", IF('Monthly Reading'!AE86*'Monthly Reading'!AE$7&gt;'Monthly Reading'!AE$10, SUM('Monthly Reading'!AE86*'Monthly Reading'!AE$7, 'Homeowners Record'!$F9*'Monthly Reading'!AE$8, 'Homeowners Record'!$G9*'Monthly Reading'!AE$9), SUM('Monthly Reading'!AE$10, 'Homeowners Record'!$F9*'Monthly Reading'!AE$8, 'Homeowners Record'!$G9*'Monthly Reading'!AE$9)))</f>
        <v/>
      </c>
      <c r="AF12" s="4" t="str">
        <f>IF('Monthly Reading'!AF$1="", "", IF('Monthly Reading'!AF86*'Monthly Reading'!AF$7&gt;'Monthly Reading'!AF$10, SUM('Monthly Reading'!AF86*'Monthly Reading'!AF$7, 'Homeowners Record'!$F9*'Monthly Reading'!AF$8, 'Homeowners Record'!$G9*'Monthly Reading'!AF$9), SUM('Monthly Reading'!AF$10, 'Homeowners Record'!$F9*'Monthly Reading'!AF$8, 'Homeowners Record'!$G9*'Monthly Reading'!AF$9)))</f>
        <v/>
      </c>
      <c r="AG12" s="4" t="str">
        <f>IF('Monthly Reading'!AG$1="", "", IF('Monthly Reading'!AG86*'Monthly Reading'!AG$7&gt;'Monthly Reading'!AG$10, SUM('Monthly Reading'!AG86*'Monthly Reading'!AG$7, 'Homeowners Record'!$F9*'Monthly Reading'!AG$8, 'Homeowners Record'!$G9*'Monthly Reading'!AG$9), SUM('Monthly Reading'!AG$10, 'Homeowners Record'!$F9*'Monthly Reading'!AG$8, 'Homeowners Record'!$G9*'Monthly Reading'!AG$9)))</f>
        <v/>
      </c>
      <c r="AH12" s="4" t="str">
        <f>IF('Monthly Reading'!AH$1="", "", IF('Monthly Reading'!AH86*'Monthly Reading'!AH$7&gt;'Monthly Reading'!AH$10, SUM('Monthly Reading'!AH86*'Monthly Reading'!AH$7, 'Homeowners Record'!$F9*'Monthly Reading'!AH$8, 'Homeowners Record'!$G9*'Monthly Reading'!AH$9), SUM('Monthly Reading'!AH$10, 'Homeowners Record'!$F9*'Monthly Reading'!AH$8, 'Homeowners Record'!$G9*'Monthly Reading'!AH$9)))</f>
        <v/>
      </c>
      <c r="AI12" s="4" t="str">
        <f>IF('Monthly Reading'!AI$1="", "", IF('Monthly Reading'!AI86*'Monthly Reading'!AI$7&gt;'Monthly Reading'!AI$10, SUM('Monthly Reading'!AI86*'Monthly Reading'!AI$7, 'Homeowners Record'!$F9*'Monthly Reading'!AI$8, 'Homeowners Record'!$G9*'Monthly Reading'!AI$9), SUM('Monthly Reading'!AI$10, 'Homeowners Record'!$F9*'Monthly Reading'!AI$8, 'Homeowners Record'!$G9*'Monthly Reading'!AI$9)))</f>
        <v/>
      </c>
      <c r="AJ12" s="4" t="str">
        <f>IF('Monthly Reading'!AJ$1="", "", IF('Monthly Reading'!AJ86*'Monthly Reading'!AJ$7&gt;'Monthly Reading'!AJ$10, SUM('Monthly Reading'!AJ86*'Monthly Reading'!AJ$7, 'Homeowners Record'!$F9*'Monthly Reading'!AJ$8, 'Homeowners Record'!$G9*'Monthly Reading'!AJ$9), SUM('Monthly Reading'!AJ$10, 'Homeowners Record'!$F9*'Monthly Reading'!AJ$8, 'Homeowners Record'!$G9*'Monthly Reading'!AJ$9)))</f>
        <v/>
      </c>
      <c r="AK12" s="4" t="str">
        <f>IF('Monthly Reading'!AK$1="", "", IF('Monthly Reading'!AK86*'Monthly Reading'!AK$7&gt;'Monthly Reading'!AK$10, SUM('Monthly Reading'!AK86*'Monthly Reading'!AK$7, 'Homeowners Record'!$F9*'Monthly Reading'!AK$8, 'Homeowners Record'!$G9*'Monthly Reading'!AK$9), SUM('Monthly Reading'!AK$10, 'Homeowners Record'!$F9*'Monthly Reading'!AK$8, 'Homeowners Record'!$G9*'Monthly Reading'!AK$9)))</f>
        <v/>
      </c>
      <c r="AL12" s="4" t="str">
        <f>IF('Monthly Reading'!AL$1="", "", IF('Monthly Reading'!AL86*'Monthly Reading'!AL$7&gt;'Monthly Reading'!AL$10, SUM('Monthly Reading'!AL86*'Monthly Reading'!AL$7, 'Homeowners Record'!$F9*'Monthly Reading'!AL$8, 'Homeowners Record'!$G9*'Monthly Reading'!AL$9), SUM('Monthly Reading'!AL$10, 'Homeowners Record'!$F9*'Monthly Reading'!AL$8, 'Homeowners Record'!$G9*'Monthly Reading'!AL$9)))</f>
        <v/>
      </c>
      <c r="AM12" s="4" t="str">
        <f>IF('Monthly Reading'!AM$1="", "", IF('Monthly Reading'!AM86*'Monthly Reading'!AM$7&gt;'Monthly Reading'!AM$10, SUM('Monthly Reading'!AM86*'Monthly Reading'!AM$7, 'Homeowners Record'!$F9*'Monthly Reading'!AM$8, 'Homeowners Record'!$G9*'Monthly Reading'!AM$9), SUM('Monthly Reading'!AM$10, 'Homeowners Record'!$F9*'Monthly Reading'!AM$8, 'Homeowners Record'!$G9*'Monthly Reading'!AM$9)))</f>
        <v/>
      </c>
      <c r="AN12" s="4" t="str">
        <f>IF('Monthly Reading'!AN$1="", "", IF('Monthly Reading'!AN86*'Monthly Reading'!AN$7&gt;'Monthly Reading'!AN$10, SUM('Monthly Reading'!AN86*'Monthly Reading'!AN$7, 'Homeowners Record'!$F9*'Monthly Reading'!AN$8, 'Homeowners Record'!$G9*'Monthly Reading'!AN$9), SUM('Monthly Reading'!AN$10, 'Homeowners Record'!$F9*'Monthly Reading'!AN$8, 'Homeowners Record'!$G9*'Monthly Reading'!AN$9)))</f>
        <v/>
      </c>
      <c r="AO12" s="4" t="str">
        <f>IF('Monthly Reading'!AO$1="", "", IF('Monthly Reading'!AO86*'Monthly Reading'!AO$7&gt;'Monthly Reading'!AO$10, SUM('Monthly Reading'!AO86*'Monthly Reading'!AO$7, 'Homeowners Record'!$F9*'Monthly Reading'!AO$8, 'Homeowners Record'!$G9*'Monthly Reading'!AO$9), SUM('Monthly Reading'!AO$10, 'Homeowners Record'!$F9*'Monthly Reading'!AO$8, 'Homeowners Record'!$G9*'Monthly Reading'!AO$9)))</f>
        <v/>
      </c>
      <c r="AP12" s="4" t="str">
        <f>IF('Monthly Reading'!AP$1="", "", IF('Monthly Reading'!AP86*'Monthly Reading'!AP$7&gt;'Monthly Reading'!AP$10, SUM('Monthly Reading'!AP86*'Monthly Reading'!AP$7, 'Homeowners Record'!$F9*'Monthly Reading'!AP$8, 'Homeowners Record'!$G9*'Monthly Reading'!AP$9), SUM('Monthly Reading'!AP$10, 'Homeowners Record'!$F9*'Monthly Reading'!AP$8, 'Homeowners Record'!$G9*'Monthly Reading'!AP$9)))</f>
        <v/>
      </c>
      <c r="AQ12" s="4" t="str">
        <f>IF('Monthly Reading'!AQ$1="", "", IF('Monthly Reading'!AQ86*'Monthly Reading'!AQ$7&gt;'Monthly Reading'!AQ$10, SUM('Monthly Reading'!AQ86*'Monthly Reading'!AQ$7, 'Homeowners Record'!$F9*'Monthly Reading'!AQ$8, 'Homeowners Record'!$G9*'Monthly Reading'!AQ$9), SUM('Monthly Reading'!AQ$10, 'Homeowners Record'!$F9*'Monthly Reading'!AQ$8, 'Homeowners Record'!$G9*'Monthly Reading'!AQ$9)))</f>
        <v/>
      </c>
      <c r="AR12" s="4" t="str">
        <f>IF('Monthly Reading'!AR$1="", "", IF('Monthly Reading'!AR86*'Monthly Reading'!AR$7&gt;'Monthly Reading'!AR$10, SUM('Monthly Reading'!AR86*'Monthly Reading'!AR$7, 'Homeowners Record'!$F9*'Monthly Reading'!AR$8, 'Homeowners Record'!$G9*'Monthly Reading'!AR$9), SUM('Monthly Reading'!AR$10, 'Homeowners Record'!$F9*'Monthly Reading'!AR$8, 'Homeowners Record'!$G9*'Monthly Reading'!AR$9)))</f>
        <v/>
      </c>
      <c r="AS12" s="4" t="str">
        <f>IF('Monthly Reading'!AS$1="", "", IF('Monthly Reading'!AS86*'Monthly Reading'!AS$7&gt;'Monthly Reading'!AS$10, SUM('Monthly Reading'!AS86*'Monthly Reading'!AS$7, 'Homeowners Record'!$F9*'Monthly Reading'!AS$8, 'Homeowners Record'!$G9*'Monthly Reading'!AS$9), SUM('Monthly Reading'!AS$10, 'Homeowners Record'!$F9*'Monthly Reading'!AS$8, 'Homeowners Record'!$G9*'Monthly Reading'!AS$9)))</f>
        <v/>
      </c>
      <c r="AT12" s="4" t="str">
        <f>IF('Monthly Reading'!AT$1="", "", IF('Monthly Reading'!AT86*'Monthly Reading'!AT$7&gt;'Monthly Reading'!AT$10, SUM('Monthly Reading'!AT86*'Monthly Reading'!AT$7, 'Homeowners Record'!$F9*'Monthly Reading'!AT$8, 'Homeowners Record'!$G9*'Monthly Reading'!AT$9), SUM('Monthly Reading'!AT$10, 'Homeowners Record'!$F9*'Monthly Reading'!AT$8, 'Homeowners Record'!$G9*'Monthly Reading'!AT$9)))</f>
        <v/>
      </c>
      <c r="AU12" s="4" t="str">
        <f>IF('Monthly Reading'!AU$1="", "", IF('Monthly Reading'!AU86*'Monthly Reading'!AU$7&gt;'Monthly Reading'!AU$10, SUM('Monthly Reading'!AU86*'Monthly Reading'!AU$7, 'Homeowners Record'!$F9*'Monthly Reading'!AU$8, 'Homeowners Record'!$G9*'Monthly Reading'!AU$9), SUM('Monthly Reading'!AU$10, 'Homeowners Record'!$F9*'Monthly Reading'!AU$8, 'Homeowners Record'!$G9*'Monthly Reading'!AU$9)))</f>
        <v/>
      </c>
      <c r="AV12" s="4" t="str">
        <f>IF('Monthly Reading'!AV$1="", "", IF('Monthly Reading'!AV86*'Monthly Reading'!AV$7&gt;'Monthly Reading'!AV$10, SUM('Monthly Reading'!AV86*'Monthly Reading'!AV$7, 'Homeowners Record'!$F9*'Monthly Reading'!AV$8, 'Homeowners Record'!$G9*'Monthly Reading'!AV$9), SUM('Monthly Reading'!AV$10, 'Homeowners Record'!$F9*'Monthly Reading'!AV$8, 'Homeowners Record'!$G9*'Monthly Reading'!AV$9)))</f>
        <v/>
      </c>
      <c r="AW12" s="4" t="str">
        <f>IF('Monthly Reading'!AW$1="", "", IF('Monthly Reading'!AW86*'Monthly Reading'!AW$7&gt;'Monthly Reading'!AW$10, SUM('Monthly Reading'!AW86*'Monthly Reading'!AW$7, 'Homeowners Record'!$F9*'Monthly Reading'!AW$8, 'Homeowners Record'!$G9*'Monthly Reading'!AW$9), SUM('Monthly Reading'!AW$10, 'Homeowners Record'!$F9*'Monthly Reading'!AW$8, 'Homeowners Record'!$G9*'Monthly Reading'!AW$9)))</f>
        <v/>
      </c>
      <c r="AX12" s="4" t="str">
        <f>IF('Monthly Reading'!AX$1="", "", IF('Monthly Reading'!AX86*'Monthly Reading'!AX$7&gt;'Monthly Reading'!AX$10, SUM('Monthly Reading'!AX86*'Monthly Reading'!AX$7, 'Homeowners Record'!$F9*'Monthly Reading'!AX$8, 'Homeowners Record'!$G9*'Monthly Reading'!AX$9), SUM('Monthly Reading'!AX$10, 'Homeowners Record'!$F9*'Monthly Reading'!AX$8, 'Homeowners Record'!$G9*'Monthly Reading'!AX$9)))</f>
        <v/>
      </c>
      <c r="AY12" s="4" t="str">
        <f>IF('Monthly Reading'!AY$1="", "", IF('Monthly Reading'!AY86*'Monthly Reading'!AY$7&gt;'Monthly Reading'!AY$10, SUM('Monthly Reading'!AY86*'Monthly Reading'!AY$7, 'Homeowners Record'!$F9*'Monthly Reading'!AY$8, 'Homeowners Record'!$G9*'Monthly Reading'!AY$9), SUM('Monthly Reading'!AY$10, 'Homeowners Record'!$F9*'Monthly Reading'!AY$8, 'Homeowners Record'!$G9*'Monthly Reading'!AY$9)))</f>
        <v/>
      </c>
      <c r="AZ12" s="4" t="str">
        <f>IF('Monthly Reading'!AZ$1="", "", IF('Monthly Reading'!AZ86*'Monthly Reading'!AZ$7&gt;'Monthly Reading'!AZ$10, SUM('Monthly Reading'!AZ86*'Monthly Reading'!AZ$7, 'Homeowners Record'!$F9*'Monthly Reading'!AZ$8, 'Homeowners Record'!$G9*'Monthly Reading'!AZ$9), SUM('Monthly Reading'!AZ$10, 'Homeowners Record'!$F9*'Monthly Reading'!AZ$8, 'Homeowners Record'!$G9*'Monthly Reading'!AZ$9)))</f>
        <v/>
      </c>
      <c r="BA12" s="4" t="str">
        <f>IF('Monthly Reading'!BA$1="", "", IF('Monthly Reading'!BA86*'Monthly Reading'!BA$7&gt;'Monthly Reading'!BA$10, SUM('Monthly Reading'!BA86*'Monthly Reading'!BA$7, 'Homeowners Record'!$F9*'Monthly Reading'!BA$8, 'Homeowners Record'!$G9*'Monthly Reading'!BA$9), SUM('Monthly Reading'!BA$10, 'Homeowners Record'!$F9*'Monthly Reading'!BA$8, 'Homeowners Record'!$G9*'Monthly Reading'!BA$9)))</f>
        <v/>
      </c>
      <c r="BB12" s="4" t="str">
        <f>IF('Monthly Reading'!BB$1="", "", IF('Monthly Reading'!BB86*'Monthly Reading'!BB$7&gt;'Monthly Reading'!BB$10, SUM('Monthly Reading'!BB86*'Monthly Reading'!BB$7, 'Homeowners Record'!$F9*'Monthly Reading'!BB$8, 'Homeowners Record'!$G9*'Monthly Reading'!BB$9), SUM('Monthly Reading'!BB$10, 'Homeowners Record'!$F9*'Monthly Reading'!BB$8, 'Homeowners Record'!$G9*'Monthly Reading'!BB$9)))</f>
        <v/>
      </c>
      <c r="BC12" s="4" t="str">
        <f>IF('Monthly Reading'!BC$1="", "", IF('Monthly Reading'!BC86*'Monthly Reading'!BC$7&gt;'Monthly Reading'!BC$10, SUM('Monthly Reading'!BC86*'Monthly Reading'!BC$7, 'Homeowners Record'!$F9*'Monthly Reading'!BC$8, 'Homeowners Record'!$G9*'Monthly Reading'!BC$9), SUM('Monthly Reading'!BC$10, 'Homeowners Record'!$F9*'Monthly Reading'!BC$8, 'Homeowners Record'!$G9*'Monthly Reading'!BC$9)))</f>
        <v/>
      </c>
      <c r="BD12" s="4" t="str">
        <f>IF('Monthly Reading'!BD$1="", "", IF('Monthly Reading'!BD86*'Monthly Reading'!BD$7&gt;'Monthly Reading'!BD$10, SUM('Monthly Reading'!BD86*'Monthly Reading'!BD$7, 'Homeowners Record'!$F9*'Monthly Reading'!BD$8, 'Homeowners Record'!$G9*'Monthly Reading'!BD$9), SUM('Monthly Reading'!BD$10, 'Homeowners Record'!$F9*'Monthly Reading'!BD$8, 'Homeowners Record'!$G9*'Monthly Reading'!BD$9)))</f>
        <v/>
      </c>
      <c r="BE12" s="4" t="str">
        <f>IF('Monthly Reading'!BE$1="", "", IF('Monthly Reading'!BE86*'Monthly Reading'!BE$7&gt;'Monthly Reading'!BE$10, SUM('Monthly Reading'!BE86*'Monthly Reading'!BE$7, 'Homeowners Record'!$F9*'Monthly Reading'!BE$8, 'Homeowners Record'!$G9*'Monthly Reading'!BE$9), SUM('Monthly Reading'!BE$10, 'Homeowners Record'!$F9*'Monthly Reading'!BE$8, 'Homeowners Record'!$G9*'Monthly Reading'!BE$9)))</f>
        <v/>
      </c>
      <c r="BF12" s="4" t="str">
        <f>IF('Monthly Reading'!BF$1="", "", IF('Monthly Reading'!BF86*'Monthly Reading'!BF$7&gt;'Monthly Reading'!BF$10, SUM('Monthly Reading'!BF86*'Monthly Reading'!BF$7, 'Homeowners Record'!$F9*'Monthly Reading'!BF$8, 'Homeowners Record'!$G9*'Monthly Reading'!BF$9), SUM('Monthly Reading'!BF$10, 'Homeowners Record'!$F9*'Monthly Reading'!BF$8, 'Homeowners Record'!$G9*'Monthly Reading'!BF$9)))</f>
        <v/>
      </c>
      <c r="BG12" s="4" t="str">
        <f>IF('Monthly Reading'!BG$1="", "", IF('Monthly Reading'!BG86*'Monthly Reading'!BG$7&gt;'Monthly Reading'!BG$10, SUM('Monthly Reading'!BG86*'Monthly Reading'!BG$7, 'Homeowners Record'!$F9*'Monthly Reading'!BG$8, 'Homeowners Record'!$G9*'Monthly Reading'!BG$9), SUM('Monthly Reading'!BG$10, 'Homeowners Record'!$F9*'Monthly Reading'!BG$8, 'Homeowners Record'!$G9*'Monthly Reading'!BG$9)))</f>
        <v/>
      </c>
      <c r="BH12" s="4" t="str">
        <f>IF('Monthly Reading'!BH$1="", "", IF('Monthly Reading'!BH86*'Monthly Reading'!BH$7&gt;'Monthly Reading'!BH$10, SUM('Monthly Reading'!BH86*'Monthly Reading'!BH$7, 'Homeowners Record'!$F9*'Monthly Reading'!BH$8, 'Homeowners Record'!$G9*'Monthly Reading'!BH$9), SUM('Monthly Reading'!BH$10, 'Homeowners Record'!$F9*'Monthly Reading'!BH$8, 'Homeowners Record'!$G9*'Monthly Reading'!BH$9)))</f>
        <v/>
      </c>
      <c r="BI12" s="4" t="str">
        <f>IF('Monthly Reading'!BI$1="", "", IF('Monthly Reading'!BI86*'Monthly Reading'!BI$7&gt;'Monthly Reading'!BI$10, SUM('Monthly Reading'!BI86*'Monthly Reading'!BI$7, 'Homeowners Record'!$F9*'Monthly Reading'!BI$8, 'Homeowners Record'!$G9*'Monthly Reading'!BI$9), SUM('Monthly Reading'!BI$10, 'Homeowners Record'!$F9*'Monthly Reading'!BI$8, 'Homeowners Record'!$G9*'Monthly Reading'!BI$9)))</f>
        <v/>
      </c>
      <c r="BJ12" s="4" t="str">
        <f>IF('Monthly Reading'!BJ$1="", "", IF('Monthly Reading'!BJ86*'Monthly Reading'!BJ$7&gt;'Monthly Reading'!BJ$10, SUM('Monthly Reading'!BJ86*'Monthly Reading'!BJ$7, 'Homeowners Record'!$F9*'Monthly Reading'!BJ$8, 'Homeowners Record'!$G9*'Monthly Reading'!BJ$9), SUM('Monthly Reading'!BJ$10, 'Homeowners Record'!$F9*'Monthly Reading'!BJ$8, 'Homeowners Record'!$G9*'Monthly Reading'!BJ$9)))</f>
        <v/>
      </c>
      <c r="BK12" s="4" t="str">
        <f>IF('Monthly Reading'!BK$1="", "", IF('Monthly Reading'!BK86*'Monthly Reading'!BK$7&gt;'Monthly Reading'!BK$10, SUM('Monthly Reading'!BK86*'Monthly Reading'!BK$7, 'Homeowners Record'!$F9*'Monthly Reading'!BK$8, 'Homeowners Record'!$G9*'Monthly Reading'!BK$9), SUM('Monthly Reading'!BK$10, 'Homeowners Record'!$F9*'Monthly Reading'!BK$8, 'Homeowners Record'!$G9*'Monthly Reading'!BK$9)))</f>
        <v/>
      </c>
      <c r="BL12" s="4" t="str">
        <f>IF('Monthly Reading'!BL$1="", "", IF('Monthly Reading'!BL86*'Monthly Reading'!BL$7&gt;'Monthly Reading'!BL$10, SUM('Monthly Reading'!BL86*'Monthly Reading'!BL$7, 'Homeowners Record'!$F9*'Monthly Reading'!BL$8, 'Homeowners Record'!$G9*'Monthly Reading'!BL$9), SUM('Monthly Reading'!BL$10, 'Homeowners Record'!$F9*'Monthly Reading'!BL$8, 'Homeowners Record'!$G9*'Monthly Reading'!BL$9)))</f>
        <v/>
      </c>
      <c r="BM12" s="4" t="str">
        <f>IF('Monthly Reading'!BM$1="", "", IF('Monthly Reading'!BM86*'Monthly Reading'!BM$7&gt;'Monthly Reading'!BM$10, SUM('Monthly Reading'!BM86*'Monthly Reading'!BM$7, 'Homeowners Record'!$F9*'Monthly Reading'!BM$8, 'Homeowners Record'!$G9*'Monthly Reading'!BM$9), SUM('Monthly Reading'!BM$10, 'Homeowners Record'!$F9*'Monthly Reading'!BM$8, 'Homeowners Record'!$G9*'Monthly Reading'!BM$9)))</f>
        <v/>
      </c>
      <c r="BN12" s="4" t="str">
        <f>IF('Monthly Reading'!BN$1="", "", IF('Monthly Reading'!BN86*'Monthly Reading'!BN$7&gt;'Monthly Reading'!BN$10, SUM('Monthly Reading'!BN86*'Monthly Reading'!BN$7, 'Homeowners Record'!$F9*'Monthly Reading'!BN$8, 'Homeowners Record'!$G9*'Monthly Reading'!BN$9), SUM('Monthly Reading'!BN$10, 'Homeowners Record'!$F9*'Monthly Reading'!BN$8, 'Homeowners Record'!$G9*'Monthly Reading'!BN$9)))</f>
        <v/>
      </c>
      <c r="BO12" s="4" t="str">
        <f>IF('Monthly Reading'!BO$1="", "", IF('Monthly Reading'!BO86*'Monthly Reading'!BO$7&gt;'Monthly Reading'!BO$10, SUM('Monthly Reading'!BO86*'Monthly Reading'!BO$7, 'Homeowners Record'!$F9*'Monthly Reading'!BO$8, 'Homeowners Record'!$G9*'Monthly Reading'!BO$9), SUM('Monthly Reading'!BO$10, 'Homeowners Record'!$F9*'Monthly Reading'!BO$8, 'Homeowners Record'!$G9*'Monthly Reading'!BO$9)))</f>
        <v/>
      </c>
      <c r="BP12" s="4" t="str">
        <f>IF('Monthly Reading'!BP$1="", "", IF('Monthly Reading'!BP86*'Monthly Reading'!BP$7&gt;'Monthly Reading'!BP$10, SUM('Monthly Reading'!BP86*'Monthly Reading'!BP$7, 'Homeowners Record'!$F9*'Monthly Reading'!BP$8, 'Homeowners Record'!$G9*'Monthly Reading'!BP$9), SUM('Monthly Reading'!BP$10, 'Homeowners Record'!$F9*'Monthly Reading'!BP$8, 'Homeowners Record'!$G9*'Monthly Reading'!BP$9)))</f>
        <v/>
      </c>
      <c r="BQ12" s="4" t="str">
        <f>IF('Monthly Reading'!BQ$1="", "", IF('Monthly Reading'!BQ86*'Monthly Reading'!BQ$7&gt;'Monthly Reading'!BQ$10, SUM('Monthly Reading'!BQ86*'Monthly Reading'!BQ$7, 'Homeowners Record'!$F9*'Monthly Reading'!BQ$8, 'Homeowners Record'!$G9*'Monthly Reading'!BQ$9), SUM('Monthly Reading'!BQ$10, 'Homeowners Record'!$F9*'Monthly Reading'!BQ$8, 'Homeowners Record'!$G9*'Monthly Reading'!BQ$9)))</f>
        <v/>
      </c>
      <c r="BR12" s="4" t="str">
        <f>IF('Monthly Reading'!BR$1="", "", IF('Monthly Reading'!BR86*'Monthly Reading'!BR$7&gt;'Monthly Reading'!BR$10, SUM('Monthly Reading'!BR86*'Monthly Reading'!BR$7, 'Homeowners Record'!$F9*'Monthly Reading'!BR$8, 'Homeowners Record'!$G9*'Monthly Reading'!BR$9), SUM('Monthly Reading'!BR$10, 'Homeowners Record'!$F9*'Monthly Reading'!BR$8, 'Homeowners Record'!$G9*'Monthly Reading'!BR$9)))</f>
        <v/>
      </c>
      <c r="BS12" s="4" t="str">
        <f>IF('Monthly Reading'!BS$1="", "", IF('Monthly Reading'!BS86*'Monthly Reading'!BS$7&gt;'Monthly Reading'!BS$10, SUM('Monthly Reading'!BS86*'Monthly Reading'!BS$7, 'Homeowners Record'!$F9*'Monthly Reading'!BS$8, 'Homeowners Record'!$G9*'Monthly Reading'!BS$9), SUM('Monthly Reading'!BS$10, 'Homeowners Record'!$F9*'Monthly Reading'!BS$8, 'Homeowners Record'!$G9*'Monthly Reading'!BS$9)))</f>
        <v/>
      </c>
      <c r="BT12" s="4" t="str">
        <f>IF('Monthly Reading'!BT$1="", "", IF('Monthly Reading'!BT86*'Monthly Reading'!BT$7&gt;'Monthly Reading'!BT$10, SUM('Monthly Reading'!BT86*'Monthly Reading'!BT$7, 'Homeowners Record'!$F9*'Monthly Reading'!BT$8, 'Homeowners Record'!$G9*'Monthly Reading'!BT$9), SUM('Monthly Reading'!BT$10, 'Homeowners Record'!$F9*'Monthly Reading'!BT$8, 'Homeowners Record'!$G9*'Monthly Reading'!BT$9)))</f>
        <v/>
      </c>
      <c r="BU12" s="4" t="str">
        <f>IF('Monthly Reading'!BU$1="", "", IF('Monthly Reading'!BU86*'Monthly Reading'!BU$7&gt;'Monthly Reading'!BU$10, SUM('Monthly Reading'!BU86*'Monthly Reading'!BU$7, 'Homeowners Record'!$F9*'Monthly Reading'!BU$8, 'Homeowners Record'!$G9*'Monthly Reading'!BU$9), SUM('Monthly Reading'!BU$10, 'Homeowners Record'!$F9*'Monthly Reading'!BU$8, 'Homeowners Record'!$G9*'Monthly Reading'!BU$9)))</f>
        <v/>
      </c>
      <c r="BV12" s="4" t="str">
        <f>IF('Monthly Reading'!BV$1="", "", IF('Monthly Reading'!BV86*'Monthly Reading'!BV$7&gt;'Monthly Reading'!BV$10, SUM('Monthly Reading'!BV86*'Monthly Reading'!BV$7, 'Homeowners Record'!$F9*'Monthly Reading'!BV$8, 'Homeowners Record'!$G9*'Monthly Reading'!BV$9), SUM('Monthly Reading'!BV$10, 'Homeowners Record'!$F9*'Monthly Reading'!BV$8, 'Homeowners Record'!$G9*'Monthly Reading'!BV$9)))</f>
        <v/>
      </c>
      <c r="BW12" s="4" t="str">
        <f>IF('Monthly Reading'!BW$1="", "", IF('Monthly Reading'!BW86*'Monthly Reading'!BW$7&gt;'Monthly Reading'!BW$10, SUM('Monthly Reading'!BW86*'Monthly Reading'!BW$7, 'Homeowners Record'!$F9*'Monthly Reading'!BW$8, 'Homeowners Record'!$G9*'Monthly Reading'!BW$9), SUM('Monthly Reading'!BW$10, 'Homeowners Record'!$F9*'Monthly Reading'!BW$8, 'Homeowners Record'!$G9*'Monthly Reading'!BW$9)))</f>
        <v/>
      </c>
      <c r="BX12" s="4" t="str">
        <f>IF('Monthly Reading'!BX$1="", "", IF('Monthly Reading'!BX86*'Monthly Reading'!BX$7&gt;'Monthly Reading'!BX$10, SUM('Monthly Reading'!BX86*'Monthly Reading'!BX$7, 'Homeowners Record'!$F9*'Monthly Reading'!BX$8, 'Homeowners Record'!$G9*'Monthly Reading'!BX$9), SUM('Monthly Reading'!BX$10, 'Homeowners Record'!$F9*'Monthly Reading'!BX$8, 'Homeowners Record'!$G9*'Monthly Reading'!BX$9)))</f>
        <v/>
      </c>
      <c r="BY12" s="4" t="str">
        <f>IF('Monthly Reading'!BY$1="", "", IF('Monthly Reading'!BY86*'Monthly Reading'!BY$7&gt;'Monthly Reading'!BY$10, SUM('Monthly Reading'!BY86*'Monthly Reading'!BY$7, 'Homeowners Record'!$F9*'Monthly Reading'!BY$8, 'Homeowners Record'!$G9*'Monthly Reading'!BY$9), SUM('Monthly Reading'!BY$10, 'Homeowners Record'!$F9*'Monthly Reading'!BY$8, 'Homeowners Record'!$G9*'Monthly Reading'!BY$9)))</f>
        <v/>
      </c>
      <c r="BZ12" s="4" t="str">
        <f>IF('Monthly Reading'!BZ$1="", "", IF('Monthly Reading'!BZ86*'Monthly Reading'!BZ$7&gt;'Monthly Reading'!BZ$10, SUM('Monthly Reading'!BZ86*'Monthly Reading'!BZ$7, 'Homeowners Record'!$F9*'Monthly Reading'!BZ$8, 'Homeowners Record'!$G9*'Monthly Reading'!BZ$9), SUM('Monthly Reading'!BZ$10, 'Homeowners Record'!$F9*'Monthly Reading'!BZ$8, 'Homeowners Record'!$G9*'Monthly Reading'!BZ$9)))</f>
        <v/>
      </c>
      <c r="CA12" s="4" t="str">
        <f>IF('Monthly Reading'!CA$1="", "", IF('Monthly Reading'!CA86*'Monthly Reading'!CA$7&gt;'Monthly Reading'!CA$10, SUM('Monthly Reading'!CA86*'Monthly Reading'!CA$7, 'Homeowners Record'!$F9*'Monthly Reading'!CA$8, 'Homeowners Record'!$G9*'Monthly Reading'!CA$9), SUM('Monthly Reading'!CA$10, 'Homeowners Record'!$F9*'Monthly Reading'!CA$8, 'Homeowners Record'!$G9*'Monthly Reading'!CA$9)))</f>
        <v/>
      </c>
      <c r="CB12" s="4" t="str">
        <f>IF('Monthly Reading'!CB$1="", "", IF('Monthly Reading'!CB86*'Monthly Reading'!CB$7&gt;'Monthly Reading'!CB$10, SUM('Monthly Reading'!CB86*'Monthly Reading'!CB$7, 'Homeowners Record'!$F9*'Monthly Reading'!CB$8, 'Homeowners Record'!$G9*'Monthly Reading'!CB$9), SUM('Monthly Reading'!CB$10, 'Homeowners Record'!$F9*'Monthly Reading'!CB$8, 'Homeowners Record'!$G9*'Monthly Reading'!CB$9)))</f>
        <v/>
      </c>
      <c r="CC12" s="4" t="str">
        <f>IF('Monthly Reading'!CC$1="", "", IF('Monthly Reading'!CC86*'Monthly Reading'!CC$7&gt;'Monthly Reading'!CC$10, SUM('Monthly Reading'!CC86*'Monthly Reading'!CC$7, 'Homeowners Record'!$F9*'Monthly Reading'!CC$8, 'Homeowners Record'!$G9*'Monthly Reading'!CC$9), SUM('Monthly Reading'!CC$10, 'Homeowners Record'!$F9*'Monthly Reading'!CC$8, 'Homeowners Record'!$G9*'Monthly Reading'!CC$9)))</f>
        <v/>
      </c>
      <c r="CD12" s="4" t="str">
        <f>IF('Monthly Reading'!CD$1="", "", IF('Monthly Reading'!CD86*'Monthly Reading'!CD$7&gt;'Monthly Reading'!CD$10, SUM('Monthly Reading'!CD86*'Monthly Reading'!CD$7, 'Homeowners Record'!$F9*'Monthly Reading'!CD$8, 'Homeowners Record'!$G9*'Monthly Reading'!CD$9), SUM('Monthly Reading'!CD$10, 'Homeowners Record'!$F9*'Monthly Reading'!CD$8, 'Homeowners Record'!$G9*'Monthly Reading'!CD$9)))</f>
        <v/>
      </c>
      <c r="CE12" s="4" t="str">
        <f>IF('Monthly Reading'!CE$1="", "", IF('Monthly Reading'!CE86*'Monthly Reading'!CE$7&gt;'Monthly Reading'!CE$10, SUM('Monthly Reading'!CE86*'Monthly Reading'!CE$7, 'Homeowners Record'!$F9*'Monthly Reading'!CE$8, 'Homeowners Record'!$G9*'Monthly Reading'!CE$9), SUM('Monthly Reading'!CE$10, 'Homeowners Record'!$F9*'Monthly Reading'!CE$8, 'Homeowners Record'!$G9*'Monthly Reading'!CE$9)))</f>
        <v/>
      </c>
      <c r="CF12" s="4" t="str">
        <f>IF('Monthly Reading'!CF$1="", "", IF('Monthly Reading'!CF86*'Monthly Reading'!CF$7&gt;'Monthly Reading'!CF$10, SUM('Monthly Reading'!CF86*'Monthly Reading'!CF$7, 'Homeowners Record'!$F9*'Monthly Reading'!CF$8, 'Homeowners Record'!$G9*'Monthly Reading'!CF$9), SUM('Monthly Reading'!CF$10, 'Homeowners Record'!$F9*'Monthly Reading'!CF$8, 'Homeowners Record'!$G9*'Monthly Reading'!CF$9)))</f>
        <v/>
      </c>
      <c r="CG12" s="4" t="str">
        <f>IF('Monthly Reading'!CG$1="", "", IF('Monthly Reading'!CG86*'Monthly Reading'!CG$7&gt;'Monthly Reading'!CG$10, SUM('Monthly Reading'!CG86*'Monthly Reading'!CG$7, 'Homeowners Record'!$F9*'Monthly Reading'!CG$8, 'Homeowners Record'!$G9*'Monthly Reading'!CG$9), SUM('Monthly Reading'!CG$10, 'Homeowners Record'!$F9*'Monthly Reading'!CG$8, 'Homeowners Record'!$G9*'Monthly Reading'!CG$9)))</f>
        <v/>
      </c>
      <c r="CH12" s="4" t="str">
        <f>IF('Monthly Reading'!CH$1="", "", IF('Monthly Reading'!CH86*'Monthly Reading'!CH$7&gt;'Monthly Reading'!CH$10, SUM('Monthly Reading'!CH86*'Monthly Reading'!CH$7, 'Homeowners Record'!$F9*'Monthly Reading'!CH$8, 'Homeowners Record'!$G9*'Monthly Reading'!CH$9), SUM('Monthly Reading'!CH$10, 'Homeowners Record'!$F9*'Monthly Reading'!CH$8, 'Homeowners Record'!$G9*'Monthly Reading'!CH$9)))</f>
        <v/>
      </c>
      <c r="CI12" s="4" t="str">
        <f>IF('Monthly Reading'!CI$1="", "", IF('Monthly Reading'!CI86*'Monthly Reading'!CI$7&gt;'Monthly Reading'!CI$10, SUM('Monthly Reading'!CI86*'Monthly Reading'!CI$7, 'Homeowners Record'!$F9*'Monthly Reading'!CI$8, 'Homeowners Record'!$G9*'Monthly Reading'!CI$9), SUM('Monthly Reading'!CI$10, 'Homeowners Record'!$F9*'Monthly Reading'!CI$8, 'Homeowners Record'!$G9*'Monthly Reading'!CI$9)))</f>
        <v/>
      </c>
      <c r="CJ12" s="4" t="str">
        <f>IF('Monthly Reading'!CJ$1="", "", IF('Monthly Reading'!CJ86*'Monthly Reading'!CJ$7&gt;'Monthly Reading'!CJ$10, SUM('Monthly Reading'!CJ86*'Monthly Reading'!CJ$7, 'Homeowners Record'!$F9*'Monthly Reading'!CJ$8, 'Homeowners Record'!$G9*'Monthly Reading'!CJ$9), SUM('Monthly Reading'!CJ$10, 'Homeowners Record'!$F9*'Monthly Reading'!CJ$8, 'Homeowners Record'!$G9*'Monthly Reading'!CJ$9)))</f>
        <v/>
      </c>
      <c r="CK12" s="4" t="str">
        <f>IF('Monthly Reading'!CK$1="", "", IF('Monthly Reading'!CK86*'Monthly Reading'!CK$7&gt;'Monthly Reading'!CK$10, SUM('Monthly Reading'!CK86*'Monthly Reading'!CK$7, 'Homeowners Record'!$F9*'Monthly Reading'!CK$8, 'Homeowners Record'!$G9*'Monthly Reading'!CK$9), SUM('Monthly Reading'!CK$10, 'Homeowners Record'!$F9*'Monthly Reading'!CK$8, 'Homeowners Record'!$G9*'Monthly Reading'!CK$9)))</f>
        <v/>
      </c>
      <c r="CL12" s="4" t="str">
        <f>IF('Monthly Reading'!CL$1="", "", IF('Monthly Reading'!CL86*'Monthly Reading'!CL$7&gt;'Monthly Reading'!CL$10, SUM('Monthly Reading'!CL86*'Monthly Reading'!CL$7, 'Homeowners Record'!$F9*'Monthly Reading'!CL$8, 'Homeowners Record'!$G9*'Monthly Reading'!CL$9), SUM('Monthly Reading'!CL$10, 'Homeowners Record'!$F9*'Monthly Reading'!CL$8, 'Homeowners Record'!$G9*'Monthly Reading'!CL$9)))</f>
        <v/>
      </c>
      <c r="CM12" s="4" t="str">
        <f>IF('Monthly Reading'!CM$1="", "", IF('Monthly Reading'!CM86*'Monthly Reading'!CM$7&gt;'Monthly Reading'!CM$10, SUM('Monthly Reading'!CM86*'Monthly Reading'!CM$7, 'Homeowners Record'!$F9*'Monthly Reading'!CM$8, 'Homeowners Record'!$G9*'Monthly Reading'!CM$9), SUM('Monthly Reading'!CM$10, 'Homeowners Record'!$F9*'Monthly Reading'!CM$8, 'Homeowners Record'!$G9*'Monthly Reading'!CM$9)))</f>
        <v/>
      </c>
      <c r="CN12" s="4" t="str">
        <f>IF('Monthly Reading'!CN$1="", "", IF('Monthly Reading'!CN86*'Monthly Reading'!CN$7&gt;'Monthly Reading'!CN$10, SUM('Monthly Reading'!CN86*'Monthly Reading'!CN$7, 'Homeowners Record'!$F9*'Monthly Reading'!CN$8, 'Homeowners Record'!$G9*'Monthly Reading'!CN$9), SUM('Monthly Reading'!CN$10, 'Homeowners Record'!$F9*'Monthly Reading'!CN$8, 'Homeowners Record'!$G9*'Monthly Reading'!CN$9)))</f>
        <v/>
      </c>
      <c r="CO12" s="4" t="str">
        <f>IF('Monthly Reading'!CO$1="", "", IF('Monthly Reading'!CO86*'Monthly Reading'!CO$7&gt;'Monthly Reading'!CO$10, SUM('Monthly Reading'!CO86*'Monthly Reading'!CO$7, 'Homeowners Record'!$F9*'Monthly Reading'!CO$8, 'Homeowners Record'!$G9*'Monthly Reading'!CO$9), SUM('Monthly Reading'!CO$10, 'Homeowners Record'!$F9*'Monthly Reading'!CO$8, 'Homeowners Record'!$G9*'Monthly Reading'!CO$9)))</f>
        <v/>
      </c>
      <c r="CP12" s="4" t="str">
        <f>IF('Monthly Reading'!CP$1="", "", IF('Monthly Reading'!CP86*'Monthly Reading'!CP$7&gt;'Monthly Reading'!CP$10, SUM('Monthly Reading'!CP86*'Monthly Reading'!CP$7, 'Homeowners Record'!$F9*'Monthly Reading'!CP$8, 'Homeowners Record'!$G9*'Monthly Reading'!CP$9), SUM('Monthly Reading'!CP$10, 'Homeowners Record'!$F9*'Monthly Reading'!CP$8, 'Homeowners Record'!$G9*'Monthly Reading'!CP$9)))</f>
        <v/>
      </c>
      <c r="CQ12" s="4" t="str">
        <f>IF('Monthly Reading'!CQ$1="", "", IF('Monthly Reading'!CQ86*'Monthly Reading'!CQ$7&gt;'Monthly Reading'!CQ$10, SUM('Monthly Reading'!CQ86*'Monthly Reading'!CQ$7, 'Homeowners Record'!$F9*'Monthly Reading'!CQ$8, 'Homeowners Record'!$G9*'Monthly Reading'!CQ$9), SUM('Monthly Reading'!CQ$10, 'Homeowners Record'!$F9*'Monthly Reading'!CQ$8, 'Homeowners Record'!$G9*'Monthly Reading'!CQ$9)))</f>
        <v/>
      </c>
      <c r="CR12" s="4" t="str">
        <f>IF('Monthly Reading'!CR$1="", "", IF('Monthly Reading'!CR86*'Monthly Reading'!CR$7&gt;'Monthly Reading'!CR$10, SUM('Monthly Reading'!CR86*'Monthly Reading'!CR$7, 'Homeowners Record'!$F9*'Monthly Reading'!CR$8, 'Homeowners Record'!$G9*'Monthly Reading'!CR$9), SUM('Monthly Reading'!CR$10, 'Homeowners Record'!$F9*'Monthly Reading'!CR$8, 'Homeowners Record'!$G9*'Monthly Reading'!CR$9)))</f>
        <v/>
      </c>
      <c r="CS12" s="4" t="str">
        <f>IF('Monthly Reading'!CS$1="", "", IF('Monthly Reading'!CS86*'Monthly Reading'!CS$7&gt;'Monthly Reading'!CS$10, SUM('Monthly Reading'!CS86*'Monthly Reading'!CS$7, 'Homeowners Record'!$F9*'Monthly Reading'!CS$8, 'Homeowners Record'!$G9*'Monthly Reading'!CS$9), SUM('Monthly Reading'!CS$10, 'Homeowners Record'!$F9*'Monthly Reading'!CS$8, 'Homeowners Record'!$G9*'Monthly Reading'!CS$9)))</f>
        <v/>
      </c>
      <c r="CT12" s="4" t="str">
        <f>IF('Monthly Reading'!CT$1="", "", IF('Monthly Reading'!CT86*'Monthly Reading'!CT$7&gt;'Monthly Reading'!CT$10, SUM('Monthly Reading'!CT86*'Monthly Reading'!CT$7, 'Homeowners Record'!$F9*'Monthly Reading'!CT$8, 'Homeowners Record'!$G9*'Monthly Reading'!CT$9), SUM('Monthly Reading'!CT$10, 'Homeowners Record'!$F9*'Monthly Reading'!CT$8, 'Homeowners Record'!$G9*'Monthly Reading'!CT$9)))</f>
        <v/>
      </c>
      <c r="CU12" s="4" t="str">
        <f>IF('Monthly Reading'!CU$1="", "", IF('Monthly Reading'!CU86*'Monthly Reading'!CU$7&gt;'Monthly Reading'!CU$10, SUM('Monthly Reading'!CU86*'Monthly Reading'!CU$7, 'Homeowners Record'!$F9*'Monthly Reading'!CU$8, 'Homeowners Record'!$G9*'Monthly Reading'!CU$9), SUM('Monthly Reading'!CU$10, 'Homeowners Record'!$F9*'Monthly Reading'!CU$8, 'Homeowners Record'!$G9*'Monthly Reading'!CU$9)))</f>
        <v/>
      </c>
      <c r="CV12" s="4" t="str">
        <f>IF('Monthly Reading'!CV$1="", "", IF('Monthly Reading'!CV86*'Monthly Reading'!CV$7&gt;'Monthly Reading'!CV$10, SUM('Monthly Reading'!CV86*'Monthly Reading'!CV$7, 'Homeowners Record'!$F9*'Monthly Reading'!CV$8, 'Homeowners Record'!$G9*'Monthly Reading'!CV$9), SUM('Monthly Reading'!CV$10, 'Homeowners Record'!$F9*'Monthly Reading'!CV$8, 'Homeowners Record'!$G9*'Monthly Reading'!CV$9)))</f>
        <v/>
      </c>
      <c r="CW12" s="4" t="str">
        <f>IF('Monthly Reading'!CW$1="", "", IF('Monthly Reading'!CW86*'Monthly Reading'!CW$7&gt;'Monthly Reading'!CW$10, SUM('Monthly Reading'!CW86*'Monthly Reading'!CW$7, 'Homeowners Record'!$F9*'Monthly Reading'!CW$8, 'Homeowners Record'!$G9*'Monthly Reading'!CW$9), SUM('Monthly Reading'!CW$10, 'Homeowners Record'!$F9*'Monthly Reading'!CW$8, 'Homeowners Record'!$G9*'Monthly Reading'!CW$9)))</f>
        <v/>
      </c>
      <c r="CX12" s="4" t="str">
        <f>IF('Monthly Reading'!CX$1="", "", IF('Monthly Reading'!CX86*'Monthly Reading'!CX$7&gt;'Monthly Reading'!CX$10, SUM('Monthly Reading'!CX86*'Monthly Reading'!CX$7, 'Homeowners Record'!$F9*'Monthly Reading'!CX$8, 'Homeowners Record'!$G9*'Monthly Reading'!CX$9), SUM('Monthly Reading'!CX$10, 'Homeowners Record'!$F9*'Monthly Reading'!CX$8, 'Homeowners Record'!$G9*'Monthly Reading'!CX$9)))</f>
        <v/>
      </c>
      <c r="CY12" s="4" t="str">
        <f>IF('Monthly Reading'!CY$1="", "", IF('Monthly Reading'!CY86*'Monthly Reading'!CY$7&gt;'Monthly Reading'!CY$10, SUM('Monthly Reading'!CY86*'Monthly Reading'!CY$7, 'Homeowners Record'!$F9*'Monthly Reading'!CY$8, 'Homeowners Record'!$G9*'Monthly Reading'!CY$9), SUM('Monthly Reading'!CY$10, 'Homeowners Record'!$F9*'Monthly Reading'!CY$8, 'Homeowners Record'!$G9*'Monthly Reading'!CY$9)))</f>
        <v/>
      </c>
      <c r="CZ12" s="4" t="str">
        <f>IF('Monthly Reading'!CZ$1="", "", IF('Monthly Reading'!CZ86*'Monthly Reading'!CZ$7&gt;'Monthly Reading'!CZ$10, SUM('Monthly Reading'!CZ86*'Monthly Reading'!CZ$7, 'Homeowners Record'!$F9*'Monthly Reading'!CZ$8, 'Homeowners Record'!$G9*'Monthly Reading'!CZ$9), SUM('Monthly Reading'!CZ$10, 'Homeowners Record'!$F9*'Monthly Reading'!CZ$8, 'Homeowners Record'!$G9*'Monthly Reading'!CZ$9)))</f>
        <v/>
      </c>
      <c r="DA12" s="4" t="str">
        <f>IF('Monthly Reading'!DA$1="", "", IF('Monthly Reading'!DA86*'Monthly Reading'!DA$7&gt;'Monthly Reading'!DA$10, SUM('Monthly Reading'!DA86*'Monthly Reading'!DA$7, 'Homeowners Record'!$F9*'Monthly Reading'!DA$8, 'Homeowners Record'!$G9*'Monthly Reading'!DA$9), SUM('Monthly Reading'!DA$10, 'Homeowners Record'!$F9*'Monthly Reading'!DA$8, 'Homeowners Record'!$G9*'Monthly Reading'!DA$9)))</f>
        <v/>
      </c>
      <c r="DB12" s="4" t="str">
        <f>IF('Monthly Reading'!DB$1="", "", IF('Monthly Reading'!DB86*'Monthly Reading'!DB$7&gt;'Monthly Reading'!DB$10, SUM('Monthly Reading'!DB86*'Monthly Reading'!DB$7, 'Homeowners Record'!$F9*'Monthly Reading'!DB$8, 'Homeowners Record'!$G9*'Monthly Reading'!DB$9), SUM('Monthly Reading'!DB$10, 'Homeowners Record'!$F9*'Monthly Reading'!DB$8, 'Homeowners Record'!$G9*'Monthly Reading'!DB$9)))</f>
        <v/>
      </c>
      <c r="DC12" s="4" t="str">
        <f>IF('Monthly Reading'!DC$1="", "", IF('Monthly Reading'!DC86*'Monthly Reading'!DC$7&gt;'Monthly Reading'!DC$10, SUM('Monthly Reading'!DC86*'Monthly Reading'!DC$7, 'Homeowners Record'!$F9*'Monthly Reading'!DC$8, 'Homeowners Record'!$G9*'Monthly Reading'!DC$9), SUM('Monthly Reading'!DC$10, 'Homeowners Record'!$F9*'Monthly Reading'!DC$8, 'Homeowners Record'!$G9*'Monthly Reading'!DC$9)))</f>
        <v/>
      </c>
      <c r="DD12" s="4" t="str">
        <f>IF('Monthly Reading'!DD$1="", "", IF('Monthly Reading'!DD86*'Monthly Reading'!DD$7&gt;'Monthly Reading'!DD$10, SUM('Monthly Reading'!DD86*'Monthly Reading'!DD$7, 'Homeowners Record'!$F9*'Monthly Reading'!DD$8, 'Homeowners Record'!$G9*'Monthly Reading'!DD$9), SUM('Monthly Reading'!DD$10, 'Homeowners Record'!$F9*'Monthly Reading'!DD$8, 'Homeowners Record'!$G9*'Monthly Reading'!DD$9)))</f>
        <v/>
      </c>
      <c r="DE12" s="4" t="str">
        <f>IF('Monthly Reading'!DE$1="", "", IF('Monthly Reading'!DE86*'Monthly Reading'!DE$7&gt;'Monthly Reading'!DE$10, SUM('Monthly Reading'!DE86*'Monthly Reading'!DE$7, 'Homeowners Record'!$F9*'Monthly Reading'!DE$8, 'Homeowners Record'!$G9*'Monthly Reading'!DE$9), SUM('Monthly Reading'!DE$10, 'Homeowners Record'!$F9*'Monthly Reading'!DE$8, 'Homeowners Record'!$G9*'Monthly Reading'!DE$9)))</f>
        <v/>
      </c>
      <c r="DF12" s="4" t="str">
        <f>IF('Monthly Reading'!DF$1="", "", IF('Monthly Reading'!DF86*'Monthly Reading'!DF$7&gt;'Monthly Reading'!DF$10, SUM('Monthly Reading'!DF86*'Monthly Reading'!DF$7, 'Homeowners Record'!$F9*'Monthly Reading'!DF$8, 'Homeowners Record'!$G9*'Monthly Reading'!DF$9), SUM('Monthly Reading'!DF$10, 'Homeowners Record'!$F9*'Monthly Reading'!DF$8, 'Homeowners Record'!$G9*'Monthly Reading'!DF$9)))</f>
        <v/>
      </c>
      <c r="DG12" s="4" t="str">
        <f>IF('Monthly Reading'!DG$1="", "", IF('Monthly Reading'!DG86*'Monthly Reading'!DG$7&gt;'Monthly Reading'!DG$10, SUM('Monthly Reading'!DG86*'Monthly Reading'!DG$7, 'Homeowners Record'!$F9*'Monthly Reading'!DG$8, 'Homeowners Record'!$G9*'Monthly Reading'!DG$9), SUM('Monthly Reading'!DG$10, 'Homeowners Record'!$F9*'Monthly Reading'!DG$8, 'Homeowners Record'!$G9*'Monthly Reading'!DG$9)))</f>
        <v/>
      </c>
      <c r="DH12" s="4" t="str">
        <f>IF('Monthly Reading'!DH$1="", "", IF('Monthly Reading'!DH86*'Monthly Reading'!DH$7&gt;'Monthly Reading'!DH$10, SUM('Monthly Reading'!DH86*'Monthly Reading'!DH$7, 'Homeowners Record'!$F9*'Monthly Reading'!DH$8, 'Homeowners Record'!$G9*'Monthly Reading'!DH$9), SUM('Monthly Reading'!DH$10, 'Homeowners Record'!$F9*'Monthly Reading'!DH$8, 'Homeowners Record'!$G9*'Monthly Reading'!DH$9)))</f>
        <v/>
      </c>
      <c r="DI12" s="4" t="str">
        <f>IF('Monthly Reading'!DI$1="", "", IF('Monthly Reading'!DI86*'Monthly Reading'!DI$7&gt;'Monthly Reading'!DI$10, SUM('Monthly Reading'!DI86*'Monthly Reading'!DI$7, 'Homeowners Record'!$F9*'Monthly Reading'!DI$8, 'Homeowners Record'!$G9*'Monthly Reading'!DI$9), SUM('Monthly Reading'!DI$10, 'Homeowners Record'!$F9*'Monthly Reading'!DI$8, 'Homeowners Record'!$G9*'Monthly Reading'!DI$9)))</f>
        <v/>
      </c>
      <c r="DJ12" s="4" t="str">
        <f>IF('Monthly Reading'!DJ$1="", "", IF('Monthly Reading'!DJ86*'Monthly Reading'!DJ$7&gt;'Monthly Reading'!DJ$10, SUM('Monthly Reading'!DJ86*'Monthly Reading'!DJ$7, 'Homeowners Record'!$F9*'Monthly Reading'!DJ$8, 'Homeowners Record'!$G9*'Monthly Reading'!DJ$9), SUM('Monthly Reading'!DJ$10, 'Homeowners Record'!$F9*'Monthly Reading'!DJ$8, 'Homeowners Record'!$G9*'Monthly Reading'!DJ$9)))</f>
        <v/>
      </c>
      <c r="DK12" s="4" t="str">
        <f>IF('Monthly Reading'!DK$1="", "", IF('Monthly Reading'!DK86*'Monthly Reading'!DK$7&gt;'Monthly Reading'!DK$10, SUM('Monthly Reading'!DK86*'Monthly Reading'!DK$7, 'Homeowners Record'!$F9*'Monthly Reading'!DK$8, 'Homeowners Record'!$G9*'Monthly Reading'!DK$9), SUM('Monthly Reading'!DK$10, 'Homeowners Record'!$F9*'Monthly Reading'!DK$8, 'Homeowners Record'!$G9*'Monthly Reading'!DK$9)))</f>
        <v/>
      </c>
      <c r="DL12" s="4" t="str">
        <f>IF('Monthly Reading'!DL$1="", "", IF('Monthly Reading'!DL86*'Monthly Reading'!DL$7&gt;'Monthly Reading'!DL$10, SUM('Monthly Reading'!DL86*'Monthly Reading'!DL$7, 'Homeowners Record'!$F9*'Monthly Reading'!DL$8, 'Homeowners Record'!$G9*'Monthly Reading'!DL$9), SUM('Monthly Reading'!DL$10, 'Homeowners Record'!$F9*'Monthly Reading'!DL$8, 'Homeowners Record'!$G9*'Monthly Reading'!DL$9)))</f>
        <v/>
      </c>
      <c r="DM12" s="4" t="str">
        <f>IF('Monthly Reading'!DM$1="", "", IF('Monthly Reading'!DM86*'Monthly Reading'!DM$7&gt;'Monthly Reading'!DM$10, SUM('Monthly Reading'!DM86*'Monthly Reading'!DM$7, 'Homeowners Record'!$F9*'Monthly Reading'!DM$8, 'Homeowners Record'!$G9*'Monthly Reading'!DM$9), SUM('Monthly Reading'!DM$10, 'Homeowners Record'!$F9*'Monthly Reading'!DM$8, 'Homeowners Record'!$G9*'Monthly Reading'!DM$9)))</f>
        <v/>
      </c>
      <c r="DN12" s="4" t="str">
        <f>IF('Monthly Reading'!DN$1="", "", IF('Monthly Reading'!DN86*'Monthly Reading'!DN$7&gt;'Monthly Reading'!DN$10, SUM('Monthly Reading'!DN86*'Monthly Reading'!DN$7, 'Homeowners Record'!$F9*'Monthly Reading'!DN$8, 'Homeowners Record'!$G9*'Monthly Reading'!DN$9), SUM('Monthly Reading'!DN$10, 'Homeowners Record'!$F9*'Monthly Reading'!DN$8, 'Homeowners Record'!$G9*'Monthly Reading'!DN$9)))</f>
        <v/>
      </c>
      <c r="DO12" s="4" t="str">
        <f>IF('Monthly Reading'!DO$1="", "", IF('Monthly Reading'!DO86*'Monthly Reading'!DO$7&gt;'Monthly Reading'!DO$10, SUM('Monthly Reading'!DO86*'Monthly Reading'!DO$7, 'Homeowners Record'!$F9*'Monthly Reading'!DO$8, 'Homeowners Record'!$G9*'Monthly Reading'!DO$9), SUM('Monthly Reading'!DO$10, 'Homeowners Record'!$F9*'Monthly Reading'!DO$8, 'Homeowners Record'!$G9*'Monthly Reading'!DO$9)))</f>
        <v/>
      </c>
      <c r="DP12" s="4" t="str">
        <f>IF('Monthly Reading'!DP$1="", "", IF('Monthly Reading'!DP86*'Monthly Reading'!DP$7&gt;'Monthly Reading'!DP$10, SUM('Monthly Reading'!DP86*'Monthly Reading'!DP$7, 'Homeowners Record'!$F9*'Monthly Reading'!DP$8, 'Homeowners Record'!$G9*'Monthly Reading'!DP$9), SUM('Monthly Reading'!DP$10, 'Homeowners Record'!$F9*'Monthly Reading'!DP$8, 'Homeowners Record'!$G9*'Monthly Reading'!DP$9)))</f>
        <v/>
      </c>
      <c r="DQ12" s="4" t="str">
        <f>IF('Monthly Reading'!DQ$1="", "", IF('Monthly Reading'!DQ86*'Monthly Reading'!DQ$7&gt;'Monthly Reading'!DQ$10, SUM('Monthly Reading'!DQ86*'Monthly Reading'!DQ$7, 'Homeowners Record'!$F9*'Monthly Reading'!DQ$8, 'Homeowners Record'!$G9*'Monthly Reading'!DQ$9), SUM('Monthly Reading'!DQ$10, 'Homeowners Record'!$F9*'Monthly Reading'!DQ$8, 'Homeowners Record'!$G9*'Monthly Reading'!DQ$9)))</f>
        <v/>
      </c>
      <c r="DR12" s="4" t="str">
        <f>IF('Monthly Reading'!DR$1="", "", IF('Monthly Reading'!DR86*'Monthly Reading'!DR$7&gt;'Monthly Reading'!DR$10, SUM('Monthly Reading'!DR86*'Monthly Reading'!DR$7, 'Homeowners Record'!$F9*'Monthly Reading'!DR$8, 'Homeowners Record'!$G9*'Monthly Reading'!DR$9), SUM('Monthly Reading'!DR$10, 'Homeowners Record'!$F9*'Monthly Reading'!DR$8, 'Homeowners Record'!$G9*'Monthly Reading'!DR$9)))</f>
        <v/>
      </c>
      <c r="DS12" s="4" t="str">
        <f>IF('Monthly Reading'!DS$1="", "", IF('Monthly Reading'!DS86*'Monthly Reading'!DS$7&gt;'Monthly Reading'!DS$10, SUM('Monthly Reading'!DS86*'Monthly Reading'!DS$7, 'Homeowners Record'!$F9*'Monthly Reading'!DS$8, 'Homeowners Record'!$G9*'Monthly Reading'!DS$9), SUM('Monthly Reading'!DS$10, 'Homeowners Record'!$F9*'Monthly Reading'!DS$8, 'Homeowners Record'!$G9*'Monthly Reading'!DS$9)))</f>
        <v/>
      </c>
      <c r="DT12" s="4" t="str">
        <f>IF('Monthly Reading'!DT$1="", "", IF('Monthly Reading'!DT86*'Monthly Reading'!DT$7&gt;'Monthly Reading'!DT$10, SUM('Monthly Reading'!DT86*'Monthly Reading'!DT$7, 'Homeowners Record'!$F9*'Monthly Reading'!DT$8, 'Homeowners Record'!$G9*'Monthly Reading'!DT$9), SUM('Monthly Reading'!DT$10, 'Homeowners Record'!$F9*'Monthly Reading'!DT$8, 'Homeowners Record'!$G9*'Monthly Reading'!DT$9)))</f>
        <v/>
      </c>
      <c r="DU12" s="4" t="str">
        <f>IF('Monthly Reading'!DU$1="", "", IF('Monthly Reading'!DU86*'Monthly Reading'!DU$7&gt;'Monthly Reading'!DU$10, SUM('Monthly Reading'!DU86*'Monthly Reading'!DU$7, 'Homeowners Record'!$F9*'Monthly Reading'!DU$8, 'Homeowners Record'!$G9*'Monthly Reading'!DU$9), SUM('Monthly Reading'!DU$10, 'Homeowners Record'!$F9*'Monthly Reading'!DU$8, 'Homeowners Record'!$G9*'Monthly Reading'!DU$9)))</f>
        <v/>
      </c>
      <c r="DV12" s="4" t="str">
        <f>IF('Monthly Reading'!DV$1="", "", IF('Monthly Reading'!DV86*'Monthly Reading'!DV$7&gt;'Monthly Reading'!DV$10, SUM('Monthly Reading'!DV86*'Monthly Reading'!DV$7, 'Homeowners Record'!$F9*'Monthly Reading'!DV$8, 'Homeowners Record'!$G9*'Monthly Reading'!DV$9), SUM('Monthly Reading'!DV$10, 'Homeowners Record'!$F9*'Monthly Reading'!DV$8, 'Homeowners Record'!$G9*'Monthly Reading'!DV$9)))</f>
        <v/>
      </c>
      <c r="DW12" s="4" t="str">
        <f>IF('Monthly Reading'!DW$1="", "", IF('Monthly Reading'!DW86*'Monthly Reading'!DW$7&gt;'Monthly Reading'!DW$10, SUM('Monthly Reading'!DW86*'Monthly Reading'!DW$7, 'Homeowners Record'!$F9*'Monthly Reading'!DW$8, 'Homeowners Record'!$G9*'Monthly Reading'!DW$9), SUM('Monthly Reading'!DW$10, 'Homeowners Record'!$F9*'Monthly Reading'!DW$8, 'Homeowners Record'!$G9*'Monthly Reading'!DW$9)))</f>
        <v/>
      </c>
      <c r="DX12" s="4" t="str">
        <f>IF('Monthly Reading'!DX$1="", "", IF('Monthly Reading'!DX86*'Monthly Reading'!DX$7&gt;'Monthly Reading'!DX$10, SUM('Monthly Reading'!DX86*'Monthly Reading'!DX$7, 'Homeowners Record'!$F9*'Monthly Reading'!DX$8, 'Homeowners Record'!$G9*'Monthly Reading'!DX$9), SUM('Monthly Reading'!DX$10, 'Homeowners Record'!$F9*'Monthly Reading'!DX$8, 'Homeowners Record'!$G9*'Monthly Reading'!DX$9)))</f>
        <v/>
      </c>
      <c r="DY12" s="4" t="str">
        <f>IF('Monthly Reading'!DY$1="", "", IF('Monthly Reading'!DY86*'Monthly Reading'!DY$7&gt;'Monthly Reading'!DY$10, SUM('Monthly Reading'!DY86*'Monthly Reading'!DY$7, 'Homeowners Record'!$F9*'Monthly Reading'!DY$8, 'Homeowners Record'!$G9*'Monthly Reading'!DY$9), SUM('Monthly Reading'!DY$10, 'Homeowners Record'!$F9*'Monthly Reading'!DY$8, 'Homeowners Record'!$G9*'Monthly Reading'!DY$9)))</f>
        <v/>
      </c>
      <c r="DZ12" s="4" t="str">
        <f>IF('Monthly Reading'!DZ$1="", "", IF('Monthly Reading'!DZ86*'Monthly Reading'!DZ$7&gt;'Monthly Reading'!DZ$10, SUM('Monthly Reading'!DZ86*'Monthly Reading'!DZ$7, 'Homeowners Record'!$F9*'Monthly Reading'!DZ$8, 'Homeowners Record'!$G9*'Monthly Reading'!DZ$9), SUM('Monthly Reading'!DZ$10, 'Homeowners Record'!$F9*'Monthly Reading'!DZ$8, 'Homeowners Record'!$G9*'Monthly Reading'!DZ$9)))</f>
        <v/>
      </c>
    </row>
    <row r="13" spans="1:130" x14ac:dyDescent="0.25">
      <c r="A13" s="3">
        <f>'Homeowners Record'!$A10</f>
        <v>9</v>
      </c>
      <c r="B13" s="3" t="str">
        <f>'Homeowners Record'!$B10</f>
        <v>RYAN GAMBOA</v>
      </c>
      <c r="C13" s="4">
        <v>1156</v>
      </c>
      <c r="D13" s="4">
        <f>IF('Monthly Reading'!D$1="", "", IF('Monthly Reading'!D87*'Monthly Reading'!D$7&gt;'Monthly Reading'!D$10, SUM('Monthly Reading'!D87*'Monthly Reading'!D$7, 'Homeowners Record'!$F10*'Monthly Reading'!D$8, 'Homeowners Record'!$G10*'Monthly Reading'!D$9), SUM('Monthly Reading'!D$10, 'Homeowners Record'!$F10*'Monthly Reading'!D$8, 'Homeowners Record'!$G10*'Monthly Reading'!D$9)))</f>
        <v>2283.9574074074076</v>
      </c>
      <c r="E13" s="4">
        <f>IF('Monthly Reading'!E$1="", "", IF('Monthly Reading'!E87*'Monthly Reading'!E$7&gt;'Monthly Reading'!E$10, SUM('Monthly Reading'!E87*'Monthly Reading'!E$7, 'Homeowners Record'!$F10*'Monthly Reading'!E$8, 'Homeowners Record'!$G10*'Monthly Reading'!E$9), SUM('Monthly Reading'!E$10, 'Homeowners Record'!$F10*'Monthly Reading'!E$8, 'Homeowners Record'!$G10*'Monthly Reading'!E$9)))</f>
        <v>951.21170960187351</v>
      </c>
      <c r="F13" s="4">
        <f>IF('Monthly Reading'!F$1="", "", IF('Monthly Reading'!F87*'Monthly Reading'!F$7&gt;'Monthly Reading'!F$10, SUM('Monthly Reading'!F87*'Monthly Reading'!F$7, 'Homeowners Record'!$F10*'Monthly Reading'!F$8, 'Homeowners Record'!$G10*'Monthly Reading'!F$9), SUM('Monthly Reading'!F$10, 'Homeowners Record'!$F10*'Monthly Reading'!F$8, 'Homeowners Record'!$G10*'Monthly Reading'!F$9)))</f>
        <v>741.52038746438757</v>
      </c>
      <c r="G13" s="4">
        <f>IF('Monthly Reading'!G$1="", "", IF('Monthly Reading'!G87*'Monthly Reading'!G$7&gt;'Monthly Reading'!G$10, SUM('Monthly Reading'!G87*'Monthly Reading'!G$7, 'Homeowners Record'!$F10*'Monthly Reading'!G$8, 'Homeowners Record'!$G10*'Monthly Reading'!G$9), SUM('Monthly Reading'!G$10, 'Homeowners Record'!$F10*'Monthly Reading'!G$8, 'Homeowners Record'!$G10*'Monthly Reading'!G$9)))</f>
        <v>731.7803308270677</v>
      </c>
      <c r="H13" s="4" t="str">
        <f>IF('Monthly Reading'!H$1="", "", IF('Monthly Reading'!H87*'Monthly Reading'!H$7&gt;'Monthly Reading'!H$10, SUM('Monthly Reading'!H87*'Monthly Reading'!H$7, 'Homeowners Record'!$F10*'Monthly Reading'!H$8, 'Homeowners Record'!$G10*'Monthly Reading'!H$9), SUM('Monthly Reading'!H$10, 'Homeowners Record'!$F10*'Monthly Reading'!H$8, 'Homeowners Record'!$G10*'Monthly Reading'!H$9)))</f>
        <v/>
      </c>
      <c r="I13" s="4" t="str">
        <f>IF('Monthly Reading'!I$1="", "", IF('Monthly Reading'!I87*'Monthly Reading'!I$7&gt;'Monthly Reading'!I$10, SUM('Monthly Reading'!I87*'Monthly Reading'!I$7, 'Homeowners Record'!$F10*'Monthly Reading'!I$8, 'Homeowners Record'!$G10*'Monthly Reading'!I$9), SUM('Monthly Reading'!I$10, 'Homeowners Record'!$F10*'Monthly Reading'!I$8, 'Homeowners Record'!$G10*'Monthly Reading'!I$9)))</f>
        <v/>
      </c>
      <c r="J13" s="4" t="str">
        <f>IF('Monthly Reading'!J$1="", "", IF('Monthly Reading'!J87*'Monthly Reading'!J$7&gt;'Monthly Reading'!J$10, SUM('Monthly Reading'!J87*'Monthly Reading'!J$7, 'Homeowners Record'!$F10*'Monthly Reading'!J$8, 'Homeowners Record'!$G10*'Monthly Reading'!J$9), SUM('Monthly Reading'!J$10, 'Homeowners Record'!$F10*'Monthly Reading'!J$8, 'Homeowners Record'!$G10*'Monthly Reading'!J$9)))</f>
        <v/>
      </c>
      <c r="K13" s="4" t="str">
        <f>IF('Monthly Reading'!K$1="", "", IF('Monthly Reading'!K87*'Monthly Reading'!K$7&gt;'Monthly Reading'!K$10, SUM('Monthly Reading'!K87*'Monthly Reading'!K$7, 'Homeowners Record'!$F10*'Monthly Reading'!K$8, 'Homeowners Record'!$G10*'Monthly Reading'!K$9), SUM('Monthly Reading'!K$10, 'Homeowners Record'!$F10*'Monthly Reading'!K$8, 'Homeowners Record'!$G10*'Monthly Reading'!K$9)))</f>
        <v/>
      </c>
      <c r="L13" s="4" t="str">
        <f>IF('Monthly Reading'!L$1="", "", IF('Monthly Reading'!L87*'Monthly Reading'!L$7&gt;'Monthly Reading'!L$10, SUM('Monthly Reading'!L87*'Monthly Reading'!L$7, 'Homeowners Record'!$F10*'Monthly Reading'!L$8, 'Homeowners Record'!$G10*'Monthly Reading'!L$9), SUM('Monthly Reading'!L$10, 'Homeowners Record'!$F10*'Monthly Reading'!L$8, 'Homeowners Record'!$G10*'Monthly Reading'!L$9)))</f>
        <v/>
      </c>
      <c r="M13" s="4" t="str">
        <f>IF('Monthly Reading'!M$1="", "", IF('Monthly Reading'!M87*'Monthly Reading'!M$7&gt;'Monthly Reading'!M$10, SUM('Monthly Reading'!M87*'Monthly Reading'!M$7, 'Homeowners Record'!$F10*'Monthly Reading'!M$8, 'Homeowners Record'!$G10*'Monthly Reading'!M$9), SUM('Monthly Reading'!M$10, 'Homeowners Record'!$F10*'Monthly Reading'!M$8, 'Homeowners Record'!$G10*'Monthly Reading'!M$9)))</f>
        <v/>
      </c>
      <c r="N13" s="4" t="str">
        <f>IF('Monthly Reading'!N$1="", "", IF('Monthly Reading'!N87*'Monthly Reading'!N$7&gt;'Monthly Reading'!N$10, SUM('Monthly Reading'!N87*'Monthly Reading'!N$7, 'Homeowners Record'!$F10*'Monthly Reading'!N$8, 'Homeowners Record'!$G10*'Monthly Reading'!N$9), SUM('Monthly Reading'!N$10, 'Homeowners Record'!$F10*'Monthly Reading'!N$8, 'Homeowners Record'!$G10*'Monthly Reading'!N$9)))</f>
        <v/>
      </c>
      <c r="O13" s="4" t="str">
        <f>IF('Monthly Reading'!O$1="", "", IF('Monthly Reading'!O87*'Monthly Reading'!O$7&gt;'Monthly Reading'!O$10, SUM('Monthly Reading'!O87*'Monthly Reading'!O$7, 'Homeowners Record'!$F10*'Monthly Reading'!O$8, 'Homeowners Record'!$G10*'Monthly Reading'!O$9), SUM('Monthly Reading'!O$10, 'Homeowners Record'!$F10*'Monthly Reading'!O$8, 'Homeowners Record'!$G10*'Monthly Reading'!O$9)))</f>
        <v/>
      </c>
      <c r="P13" s="4" t="str">
        <f>IF('Monthly Reading'!P$1="", "", IF('Monthly Reading'!P87*'Monthly Reading'!P$7&gt;'Monthly Reading'!P$10, SUM('Monthly Reading'!P87*'Monthly Reading'!P$7, 'Homeowners Record'!$F10*'Monthly Reading'!P$8, 'Homeowners Record'!$G10*'Monthly Reading'!P$9), SUM('Monthly Reading'!P$10, 'Homeowners Record'!$F10*'Monthly Reading'!P$8, 'Homeowners Record'!$G10*'Monthly Reading'!P$9)))</f>
        <v/>
      </c>
      <c r="Q13" s="4" t="str">
        <f>IF('Monthly Reading'!Q$1="", "", IF('Monthly Reading'!Q87*'Monthly Reading'!Q$7&gt;'Monthly Reading'!Q$10, SUM('Monthly Reading'!Q87*'Monthly Reading'!Q$7, 'Homeowners Record'!$F10*'Monthly Reading'!Q$8, 'Homeowners Record'!$G10*'Monthly Reading'!Q$9), SUM('Monthly Reading'!Q$10, 'Homeowners Record'!$F10*'Monthly Reading'!Q$8, 'Homeowners Record'!$G10*'Monthly Reading'!Q$9)))</f>
        <v/>
      </c>
      <c r="R13" s="4" t="str">
        <f>IF('Monthly Reading'!R$1="", "", IF('Monthly Reading'!R87*'Monthly Reading'!R$7&gt;'Monthly Reading'!R$10, SUM('Monthly Reading'!R87*'Monthly Reading'!R$7, 'Homeowners Record'!$F10*'Monthly Reading'!R$8, 'Homeowners Record'!$G10*'Monthly Reading'!R$9), SUM('Monthly Reading'!R$10, 'Homeowners Record'!$F10*'Monthly Reading'!R$8, 'Homeowners Record'!$G10*'Monthly Reading'!R$9)))</f>
        <v/>
      </c>
      <c r="S13" s="4" t="str">
        <f>IF('Monthly Reading'!S$1="", "", IF('Monthly Reading'!S87*'Monthly Reading'!S$7&gt;'Monthly Reading'!S$10, SUM('Monthly Reading'!S87*'Monthly Reading'!S$7, 'Homeowners Record'!$F10*'Monthly Reading'!S$8, 'Homeowners Record'!$G10*'Monthly Reading'!S$9), SUM('Monthly Reading'!S$10, 'Homeowners Record'!$F10*'Monthly Reading'!S$8, 'Homeowners Record'!$G10*'Monthly Reading'!S$9)))</f>
        <v/>
      </c>
      <c r="T13" s="4" t="str">
        <f>IF('Monthly Reading'!T$1="", "", IF('Monthly Reading'!T87*'Monthly Reading'!T$7&gt;'Monthly Reading'!T$10, SUM('Monthly Reading'!T87*'Monthly Reading'!T$7, 'Homeowners Record'!$F10*'Monthly Reading'!T$8, 'Homeowners Record'!$G10*'Monthly Reading'!T$9), SUM('Monthly Reading'!T$10, 'Homeowners Record'!$F10*'Monthly Reading'!T$8, 'Homeowners Record'!$G10*'Monthly Reading'!T$9)))</f>
        <v/>
      </c>
      <c r="U13" s="4" t="str">
        <f>IF('Monthly Reading'!U$1="", "", IF('Monthly Reading'!U87*'Monthly Reading'!U$7&gt;'Monthly Reading'!U$10, SUM('Monthly Reading'!U87*'Monthly Reading'!U$7, 'Homeowners Record'!$F10*'Monthly Reading'!U$8, 'Homeowners Record'!$G10*'Monthly Reading'!U$9), SUM('Monthly Reading'!U$10, 'Homeowners Record'!$F10*'Monthly Reading'!U$8, 'Homeowners Record'!$G10*'Monthly Reading'!U$9)))</f>
        <v/>
      </c>
      <c r="V13" s="4" t="str">
        <f>IF('Monthly Reading'!V$1="", "", IF('Monthly Reading'!V87*'Monthly Reading'!V$7&gt;'Monthly Reading'!V$10, SUM('Monthly Reading'!V87*'Monthly Reading'!V$7, 'Homeowners Record'!$F10*'Monthly Reading'!V$8, 'Homeowners Record'!$G10*'Monthly Reading'!V$9), SUM('Monthly Reading'!V$10, 'Homeowners Record'!$F10*'Monthly Reading'!V$8, 'Homeowners Record'!$G10*'Monthly Reading'!V$9)))</f>
        <v/>
      </c>
      <c r="W13" s="4" t="str">
        <f>IF('Monthly Reading'!W$1="", "", IF('Monthly Reading'!W87*'Monthly Reading'!W$7&gt;'Monthly Reading'!W$10, SUM('Monthly Reading'!W87*'Monthly Reading'!W$7, 'Homeowners Record'!$F10*'Monthly Reading'!W$8, 'Homeowners Record'!$G10*'Monthly Reading'!W$9), SUM('Monthly Reading'!W$10, 'Homeowners Record'!$F10*'Monthly Reading'!W$8, 'Homeowners Record'!$G10*'Monthly Reading'!W$9)))</f>
        <v/>
      </c>
      <c r="X13" s="4" t="str">
        <f>IF('Monthly Reading'!X$1="", "", IF('Monthly Reading'!X87*'Monthly Reading'!X$7&gt;'Monthly Reading'!X$10, SUM('Monthly Reading'!X87*'Monthly Reading'!X$7, 'Homeowners Record'!$F10*'Monthly Reading'!X$8, 'Homeowners Record'!$G10*'Monthly Reading'!X$9), SUM('Monthly Reading'!X$10, 'Homeowners Record'!$F10*'Monthly Reading'!X$8, 'Homeowners Record'!$G10*'Monthly Reading'!X$9)))</f>
        <v/>
      </c>
      <c r="Y13" s="4" t="str">
        <f>IF('Monthly Reading'!Y$1="", "", IF('Monthly Reading'!Y87*'Monthly Reading'!Y$7&gt;'Monthly Reading'!Y$10, SUM('Monthly Reading'!Y87*'Monthly Reading'!Y$7, 'Homeowners Record'!$F10*'Monthly Reading'!Y$8, 'Homeowners Record'!$G10*'Monthly Reading'!Y$9), SUM('Monthly Reading'!Y$10, 'Homeowners Record'!$F10*'Monthly Reading'!Y$8, 'Homeowners Record'!$G10*'Monthly Reading'!Y$9)))</f>
        <v/>
      </c>
      <c r="Z13" s="4" t="str">
        <f>IF('Monthly Reading'!Z$1="", "", IF('Monthly Reading'!Z87*'Monthly Reading'!Z$7&gt;'Monthly Reading'!Z$10, SUM('Monthly Reading'!Z87*'Monthly Reading'!Z$7, 'Homeowners Record'!$F10*'Monthly Reading'!Z$8, 'Homeowners Record'!$G10*'Monthly Reading'!Z$9), SUM('Monthly Reading'!Z$10, 'Homeowners Record'!$F10*'Monthly Reading'!Z$8, 'Homeowners Record'!$G10*'Monthly Reading'!Z$9)))</f>
        <v/>
      </c>
      <c r="AA13" s="4" t="str">
        <f>IF('Monthly Reading'!AA$1="", "", IF('Monthly Reading'!AA87*'Monthly Reading'!AA$7&gt;'Monthly Reading'!AA$10, SUM('Monthly Reading'!AA87*'Monthly Reading'!AA$7, 'Homeowners Record'!$F10*'Monthly Reading'!AA$8, 'Homeowners Record'!$G10*'Monthly Reading'!AA$9), SUM('Monthly Reading'!AA$10, 'Homeowners Record'!$F10*'Monthly Reading'!AA$8, 'Homeowners Record'!$G10*'Monthly Reading'!AA$9)))</f>
        <v/>
      </c>
      <c r="AB13" s="4" t="str">
        <f>IF('Monthly Reading'!AB$1="", "", IF('Monthly Reading'!AB87*'Monthly Reading'!AB$7&gt;'Monthly Reading'!AB$10, SUM('Monthly Reading'!AB87*'Monthly Reading'!AB$7, 'Homeowners Record'!$F10*'Monthly Reading'!AB$8, 'Homeowners Record'!$G10*'Monthly Reading'!AB$9), SUM('Monthly Reading'!AB$10, 'Homeowners Record'!$F10*'Monthly Reading'!AB$8, 'Homeowners Record'!$G10*'Monthly Reading'!AB$9)))</f>
        <v/>
      </c>
      <c r="AC13" s="4" t="str">
        <f>IF('Monthly Reading'!AC$1="", "", IF('Monthly Reading'!AC87*'Monthly Reading'!AC$7&gt;'Monthly Reading'!AC$10, SUM('Monthly Reading'!AC87*'Monthly Reading'!AC$7, 'Homeowners Record'!$F10*'Monthly Reading'!AC$8, 'Homeowners Record'!$G10*'Monthly Reading'!AC$9), SUM('Monthly Reading'!AC$10, 'Homeowners Record'!$F10*'Monthly Reading'!AC$8, 'Homeowners Record'!$G10*'Monthly Reading'!AC$9)))</f>
        <v/>
      </c>
      <c r="AD13" s="4" t="str">
        <f>IF('Monthly Reading'!AD$1="", "", IF('Monthly Reading'!AD87*'Monthly Reading'!AD$7&gt;'Monthly Reading'!AD$10, SUM('Monthly Reading'!AD87*'Monthly Reading'!AD$7, 'Homeowners Record'!$F10*'Monthly Reading'!AD$8, 'Homeowners Record'!$G10*'Monthly Reading'!AD$9), SUM('Monthly Reading'!AD$10, 'Homeowners Record'!$F10*'Monthly Reading'!AD$8, 'Homeowners Record'!$G10*'Monthly Reading'!AD$9)))</f>
        <v/>
      </c>
      <c r="AE13" s="4" t="str">
        <f>IF('Monthly Reading'!AE$1="", "", IF('Monthly Reading'!AE87*'Monthly Reading'!AE$7&gt;'Monthly Reading'!AE$10, SUM('Monthly Reading'!AE87*'Monthly Reading'!AE$7, 'Homeowners Record'!$F10*'Monthly Reading'!AE$8, 'Homeowners Record'!$G10*'Monthly Reading'!AE$9), SUM('Monthly Reading'!AE$10, 'Homeowners Record'!$F10*'Monthly Reading'!AE$8, 'Homeowners Record'!$G10*'Monthly Reading'!AE$9)))</f>
        <v/>
      </c>
      <c r="AF13" s="4" t="str">
        <f>IF('Monthly Reading'!AF$1="", "", IF('Monthly Reading'!AF87*'Monthly Reading'!AF$7&gt;'Monthly Reading'!AF$10, SUM('Monthly Reading'!AF87*'Monthly Reading'!AF$7, 'Homeowners Record'!$F10*'Monthly Reading'!AF$8, 'Homeowners Record'!$G10*'Monthly Reading'!AF$9), SUM('Monthly Reading'!AF$10, 'Homeowners Record'!$F10*'Monthly Reading'!AF$8, 'Homeowners Record'!$G10*'Monthly Reading'!AF$9)))</f>
        <v/>
      </c>
      <c r="AG13" s="4" t="str">
        <f>IF('Monthly Reading'!AG$1="", "", IF('Monthly Reading'!AG87*'Monthly Reading'!AG$7&gt;'Monthly Reading'!AG$10, SUM('Monthly Reading'!AG87*'Monthly Reading'!AG$7, 'Homeowners Record'!$F10*'Monthly Reading'!AG$8, 'Homeowners Record'!$G10*'Monthly Reading'!AG$9), SUM('Monthly Reading'!AG$10, 'Homeowners Record'!$F10*'Monthly Reading'!AG$8, 'Homeowners Record'!$G10*'Monthly Reading'!AG$9)))</f>
        <v/>
      </c>
      <c r="AH13" s="4" t="str">
        <f>IF('Monthly Reading'!AH$1="", "", IF('Monthly Reading'!AH87*'Monthly Reading'!AH$7&gt;'Monthly Reading'!AH$10, SUM('Monthly Reading'!AH87*'Monthly Reading'!AH$7, 'Homeowners Record'!$F10*'Monthly Reading'!AH$8, 'Homeowners Record'!$G10*'Monthly Reading'!AH$9), SUM('Monthly Reading'!AH$10, 'Homeowners Record'!$F10*'Monthly Reading'!AH$8, 'Homeowners Record'!$G10*'Monthly Reading'!AH$9)))</f>
        <v/>
      </c>
      <c r="AI13" s="4" t="str">
        <f>IF('Monthly Reading'!AI$1="", "", IF('Monthly Reading'!AI87*'Monthly Reading'!AI$7&gt;'Monthly Reading'!AI$10, SUM('Monthly Reading'!AI87*'Monthly Reading'!AI$7, 'Homeowners Record'!$F10*'Monthly Reading'!AI$8, 'Homeowners Record'!$G10*'Monthly Reading'!AI$9), SUM('Monthly Reading'!AI$10, 'Homeowners Record'!$F10*'Monthly Reading'!AI$8, 'Homeowners Record'!$G10*'Monthly Reading'!AI$9)))</f>
        <v/>
      </c>
      <c r="AJ13" s="4" t="str">
        <f>IF('Monthly Reading'!AJ$1="", "", IF('Monthly Reading'!AJ87*'Monthly Reading'!AJ$7&gt;'Monthly Reading'!AJ$10, SUM('Monthly Reading'!AJ87*'Monthly Reading'!AJ$7, 'Homeowners Record'!$F10*'Monthly Reading'!AJ$8, 'Homeowners Record'!$G10*'Monthly Reading'!AJ$9), SUM('Monthly Reading'!AJ$10, 'Homeowners Record'!$F10*'Monthly Reading'!AJ$8, 'Homeowners Record'!$G10*'Monthly Reading'!AJ$9)))</f>
        <v/>
      </c>
      <c r="AK13" s="4" t="str">
        <f>IF('Monthly Reading'!AK$1="", "", IF('Monthly Reading'!AK87*'Monthly Reading'!AK$7&gt;'Monthly Reading'!AK$10, SUM('Monthly Reading'!AK87*'Monthly Reading'!AK$7, 'Homeowners Record'!$F10*'Monthly Reading'!AK$8, 'Homeowners Record'!$G10*'Monthly Reading'!AK$9), SUM('Monthly Reading'!AK$10, 'Homeowners Record'!$F10*'Monthly Reading'!AK$8, 'Homeowners Record'!$G10*'Monthly Reading'!AK$9)))</f>
        <v/>
      </c>
      <c r="AL13" s="4" t="str">
        <f>IF('Monthly Reading'!AL$1="", "", IF('Monthly Reading'!AL87*'Monthly Reading'!AL$7&gt;'Monthly Reading'!AL$10, SUM('Monthly Reading'!AL87*'Monthly Reading'!AL$7, 'Homeowners Record'!$F10*'Monthly Reading'!AL$8, 'Homeowners Record'!$G10*'Monthly Reading'!AL$9), SUM('Monthly Reading'!AL$10, 'Homeowners Record'!$F10*'Monthly Reading'!AL$8, 'Homeowners Record'!$G10*'Monthly Reading'!AL$9)))</f>
        <v/>
      </c>
      <c r="AM13" s="4" t="str">
        <f>IF('Monthly Reading'!AM$1="", "", IF('Monthly Reading'!AM87*'Monthly Reading'!AM$7&gt;'Monthly Reading'!AM$10, SUM('Monthly Reading'!AM87*'Monthly Reading'!AM$7, 'Homeowners Record'!$F10*'Monthly Reading'!AM$8, 'Homeowners Record'!$G10*'Monthly Reading'!AM$9), SUM('Monthly Reading'!AM$10, 'Homeowners Record'!$F10*'Monthly Reading'!AM$8, 'Homeowners Record'!$G10*'Monthly Reading'!AM$9)))</f>
        <v/>
      </c>
      <c r="AN13" s="4" t="str">
        <f>IF('Monthly Reading'!AN$1="", "", IF('Monthly Reading'!AN87*'Monthly Reading'!AN$7&gt;'Monthly Reading'!AN$10, SUM('Monthly Reading'!AN87*'Monthly Reading'!AN$7, 'Homeowners Record'!$F10*'Monthly Reading'!AN$8, 'Homeowners Record'!$G10*'Monthly Reading'!AN$9), SUM('Monthly Reading'!AN$10, 'Homeowners Record'!$F10*'Monthly Reading'!AN$8, 'Homeowners Record'!$G10*'Monthly Reading'!AN$9)))</f>
        <v/>
      </c>
      <c r="AO13" s="4" t="str">
        <f>IF('Monthly Reading'!AO$1="", "", IF('Monthly Reading'!AO87*'Monthly Reading'!AO$7&gt;'Monthly Reading'!AO$10, SUM('Monthly Reading'!AO87*'Monthly Reading'!AO$7, 'Homeowners Record'!$F10*'Monthly Reading'!AO$8, 'Homeowners Record'!$G10*'Monthly Reading'!AO$9), SUM('Monthly Reading'!AO$10, 'Homeowners Record'!$F10*'Monthly Reading'!AO$8, 'Homeowners Record'!$G10*'Monthly Reading'!AO$9)))</f>
        <v/>
      </c>
      <c r="AP13" s="4" t="str">
        <f>IF('Monthly Reading'!AP$1="", "", IF('Monthly Reading'!AP87*'Monthly Reading'!AP$7&gt;'Monthly Reading'!AP$10, SUM('Monthly Reading'!AP87*'Monthly Reading'!AP$7, 'Homeowners Record'!$F10*'Monthly Reading'!AP$8, 'Homeowners Record'!$G10*'Monthly Reading'!AP$9), SUM('Monthly Reading'!AP$10, 'Homeowners Record'!$F10*'Monthly Reading'!AP$8, 'Homeowners Record'!$G10*'Monthly Reading'!AP$9)))</f>
        <v/>
      </c>
      <c r="AQ13" s="4" t="str">
        <f>IF('Monthly Reading'!AQ$1="", "", IF('Monthly Reading'!AQ87*'Monthly Reading'!AQ$7&gt;'Monthly Reading'!AQ$10, SUM('Monthly Reading'!AQ87*'Monthly Reading'!AQ$7, 'Homeowners Record'!$F10*'Monthly Reading'!AQ$8, 'Homeowners Record'!$G10*'Monthly Reading'!AQ$9), SUM('Monthly Reading'!AQ$10, 'Homeowners Record'!$F10*'Monthly Reading'!AQ$8, 'Homeowners Record'!$G10*'Monthly Reading'!AQ$9)))</f>
        <v/>
      </c>
      <c r="AR13" s="4" t="str">
        <f>IF('Monthly Reading'!AR$1="", "", IF('Monthly Reading'!AR87*'Monthly Reading'!AR$7&gt;'Monthly Reading'!AR$10, SUM('Monthly Reading'!AR87*'Monthly Reading'!AR$7, 'Homeowners Record'!$F10*'Monthly Reading'!AR$8, 'Homeowners Record'!$G10*'Monthly Reading'!AR$9), SUM('Monthly Reading'!AR$10, 'Homeowners Record'!$F10*'Monthly Reading'!AR$8, 'Homeowners Record'!$G10*'Monthly Reading'!AR$9)))</f>
        <v/>
      </c>
      <c r="AS13" s="4" t="str">
        <f>IF('Monthly Reading'!AS$1="", "", IF('Monthly Reading'!AS87*'Monthly Reading'!AS$7&gt;'Monthly Reading'!AS$10, SUM('Monthly Reading'!AS87*'Monthly Reading'!AS$7, 'Homeowners Record'!$F10*'Monthly Reading'!AS$8, 'Homeowners Record'!$G10*'Monthly Reading'!AS$9), SUM('Monthly Reading'!AS$10, 'Homeowners Record'!$F10*'Monthly Reading'!AS$8, 'Homeowners Record'!$G10*'Monthly Reading'!AS$9)))</f>
        <v/>
      </c>
      <c r="AT13" s="4" t="str">
        <f>IF('Monthly Reading'!AT$1="", "", IF('Monthly Reading'!AT87*'Monthly Reading'!AT$7&gt;'Monthly Reading'!AT$10, SUM('Monthly Reading'!AT87*'Monthly Reading'!AT$7, 'Homeowners Record'!$F10*'Monthly Reading'!AT$8, 'Homeowners Record'!$G10*'Monthly Reading'!AT$9), SUM('Monthly Reading'!AT$10, 'Homeowners Record'!$F10*'Monthly Reading'!AT$8, 'Homeowners Record'!$G10*'Monthly Reading'!AT$9)))</f>
        <v/>
      </c>
      <c r="AU13" s="4" t="str">
        <f>IF('Monthly Reading'!AU$1="", "", IF('Monthly Reading'!AU87*'Monthly Reading'!AU$7&gt;'Monthly Reading'!AU$10, SUM('Monthly Reading'!AU87*'Monthly Reading'!AU$7, 'Homeowners Record'!$F10*'Monthly Reading'!AU$8, 'Homeowners Record'!$G10*'Monthly Reading'!AU$9), SUM('Monthly Reading'!AU$10, 'Homeowners Record'!$F10*'Monthly Reading'!AU$8, 'Homeowners Record'!$G10*'Monthly Reading'!AU$9)))</f>
        <v/>
      </c>
      <c r="AV13" s="4" t="str">
        <f>IF('Monthly Reading'!AV$1="", "", IF('Monthly Reading'!AV87*'Monthly Reading'!AV$7&gt;'Monthly Reading'!AV$10, SUM('Monthly Reading'!AV87*'Monthly Reading'!AV$7, 'Homeowners Record'!$F10*'Monthly Reading'!AV$8, 'Homeowners Record'!$G10*'Monthly Reading'!AV$9), SUM('Monthly Reading'!AV$10, 'Homeowners Record'!$F10*'Monthly Reading'!AV$8, 'Homeowners Record'!$G10*'Monthly Reading'!AV$9)))</f>
        <v/>
      </c>
      <c r="AW13" s="4" t="str">
        <f>IF('Monthly Reading'!AW$1="", "", IF('Monthly Reading'!AW87*'Monthly Reading'!AW$7&gt;'Monthly Reading'!AW$10, SUM('Monthly Reading'!AW87*'Monthly Reading'!AW$7, 'Homeowners Record'!$F10*'Monthly Reading'!AW$8, 'Homeowners Record'!$G10*'Monthly Reading'!AW$9), SUM('Monthly Reading'!AW$10, 'Homeowners Record'!$F10*'Monthly Reading'!AW$8, 'Homeowners Record'!$G10*'Monthly Reading'!AW$9)))</f>
        <v/>
      </c>
      <c r="AX13" s="4" t="str">
        <f>IF('Monthly Reading'!AX$1="", "", IF('Monthly Reading'!AX87*'Monthly Reading'!AX$7&gt;'Monthly Reading'!AX$10, SUM('Monthly Reading'!AX87*'Monthly Reading'!AX$7, 'Homeowners Record'!$F10*'Monthly Reading'!AX$8, 'Homeowners Record'!$G10*'Monthly Reading'!AX$9), SUM('Monthly Reading'!AX$10, 'Homeowners Record'!$F10*'Monthly Reading'!AX$8, 'Homeowners Record'!$G10*'Monthly Reading'!AX$9)))</f>
        <v/>
      </c>
      <c r="AY13" s="4" t="str">
        <f>IF('Monthly Reading'!AY$1="", "", IF('Monthly Reading'!AY87*'Monthly Reading'!AY$7&gt;'Monthly Reading'!AY$10, SUM('Monthly Reading'!AY87*'Monthly Reading'!AY$7, 'Homeowners Record'!$F10*'Monthly Reading'!AY$8, 'Homeowners Record'!$G10*'Monthly Reading'!AY$9), SUM('Monthly Reading'!AY$10, 'Homeowners Record'!$F10*'Monthly Reading'!AY$8, 'Homeowners Record'!$G10*'Monthly Reading'!AY$9)))</f>
        <v/>
      </c>
      <c r="AZ13" s="4" t="str">
        <f>IF('Monthly Reading'!AZ$1="", "", IF('Monthly Reading'!AZ87*'Monthly Reading'!AZ$7&gt;'Monthly Reading'!AZ$10, SUM('Monthly Reading'!AZ87*'Monthly Reading'!AZ$7, 'Homeowners Record'!$F10*'Monthly Reading'!AZ$8, 'Homeowners Record'!$G10*'Monthly Reading'!AZ$9), SUM('Monthly Reading'!AZ$10, 'Homeowners Record'!$F10*'Monthly Reading'!AZ$8, 'Homeowners Record'!$G10*'Monthly Reading'!AZ$9)))</f>
        <v/>
      </c>
      <c r="BA13" s="4" t="str">
        <f>IF('Monthly Reading'!BA$1="", "", IF('Monthly Reading'!BA87*'Monthly Reading'!BA$7&gt;'Monthly Reading'!BA$10, SUM('Monthly Reading'!BA87*'Monthly Reading'!BA$7, 'Homeowners Record'!$F10*'Monthly Reading'!BA$8, 'Homeowners Record'!$G10*'Monthly Reading'!BA$9), SUM('Monthly Reading'!BA$10, 'Homeowners Record'!$F10*'Monthly Reading'!BA$8, 'Homeowners Record'!$G10*'Monthly Reading'!BA$9)))</f>
        <v/>
      </c>
      <c r="BB13" s="4" t="str">
        <f>IF('Monthly Reading'!BB$1="", "", IF('Monthly Reading'!BB87*'Monthly Reading'!BB$7&gt;'Monthly Reading'!BB$10, SUM('Monthly Reading'!BB87*'Monthly Reading'!BB$7, 'Homeowners Record'!$F10*'Monthly Reading'!BB$8, 'Homeowners Record'!$G10*'Monthly Reading'!BB$9), SUM('Monthly Reading'!BB$10, 'Homeowners Record'!$F10*'Monthly Reading'!BB$8, 'Homeowners Record'!$G10*'Monthly Reading'!BB$9)))</f>
        <v/>
      </c>
      <c r="BC13" s="4" t="str">
        <f>IF('Monthly Reading'!BC$1="", "", IF('Monthly Reading'!BC87*'Monthly Reading'!BC$7&gt;'Monthly Reading'!BC$10, SUM('Monthly Reading'!BC87*'Monthly Reading'!BC$7, 'Homeowners Record'!$F10*'Monthly Reading'!BC$8, 'Homeowners Record'!$G10*'Monthly Reading'!BC$9), SUM('Monthly Reading'!BC$10, 'Homeowners Record'!$F10*'Monthly Reading'!BC$8, 'Homeowners Record'!$G10*'Monthly Reading'!BC$9)))</f>
        <v/>
      </c>
      <c r="BD13" s="4" t="str">
        <f>IF('Monthly Reading'!BD$1="", "", IF('Monthly Reading'!BD87*'Monthly Reading'!BD$7&gt;'Monthly Reading'!BD$10, SUM('Monthly Reading'!BD87*'Monthly Reading'!BD$7, 'Homeowners Record'!$F10*'Monthly Reading'!BD$8, 'Homeowners Record'!$G10*'Monthly Reading'!BD$9), SUM('Monthly Reading'!BD$10, 'Homeowners Record'!$F10*'Monthly Reading'!BD$8, 'Homeowners Record'!$G10*'Monthly Reading'!BD$9)))</f>
        <v/>
      </c>
      <c r="BE13" s="4" t="str">
        <f>IF('Monthly Reading'!BE$1="", "", IF('Monthly Reading'!BE87*'Monthly Reading'!BE$7&gt;'Monthly Reading'!BE$10, SUM('Monthly Reading'!BE87*'Monthly Reading'!BE$7, 'Homeowners Record'!$F10*'Monthly Reading'!BE$8, 'Homeowners Record'!$G10*'Monthly Reading'!BE$9), SUM('Monthly Reading'!BE$10, 'Homeowners Record'!$F10*'Monthly Reading'!BE$8, 'Homeowners Record'!$G10*'Monthly Reading'!BE$9)))</f>
        <v/>
      </c>
      <c r="BF13" s="4" t="str">
        <f>IF('Monthly Reading'!BF$1="", "", IF('Monthly Reading'!BF87*'Monthly Reading'!BF$7&gt;'Monthly Reading'!BF$10, SUM('Monthly Reading'!BF87*'Monthly Reading'!BF$7, 'Homeowners Record'!$F10*'Monthly Reading'!BF$8, 'Homeowners Record'!$G10*'Monthly Reading'!BF$9), SUM('Monthly Reading'!BF$10, 'Homeowners Record'!$F10*'Monthly Reading'!BF$8, 'Homeowners Record'!$G10*'Monthly Reading'!BF$9)))</f>
        <v/>
      </c>
      <c r="BG13" s="4" t="str">
        <f>IF('Monthly Reading'!BG$1="", "", IF('Monthly Reading'!BG87*'Monthly Reading'!BG$7&gt;'Monthly Reading'!BG$10, SUM('Monthly Reading'!BG87*'Monthly Reading'!BG$7, 'Homeowners Record'!$F10*'Monthly Reading'!BG$8, 'Homeowners Record'!$G10*'Monthly Reading'!BG$9), SUM('Monthly Reading'!BG$10, 'Homeowners Record'!$F10*'Monthly Reading'!BG$8, 'Homeowners Record'!$G10*'Monthly Reading'!BG$9)))</f>
        <v/>
      </c>
      <c r="BH13" s="4" t="str">
        <f>IF('Monthly Reading'!BH$1="", "", IF('Monthly Reading'!BH87*'Monthly Reading'!BH$7&gt;'Monthly Reading'!BH$10, SUM('Monthly Reading'!BH87*'Monthly Reading'!BH$7, 'Homeowners Record'!$F10*'Monthly Reading'!BH$8, 'Homeowners Record'!$G10*'Monthly Reading'!BH$9), SUM('Monthly Reading'!BH$10, 'Homeowners Record'!$F10*'Monthly Reading'!BH$8, 'Homeowners Record'!$G10*'Monthly Reading'!BH$9)))</f>
        <v/>
      </c>
      <c r="BI13" s="4" t="str">
        <f>IF('Monthly Reading'!BI$1="", "", IF('Monthly Reading'!BI87*'Monthly Reading'!BI$7&gt;'Monthly Reading'!BI$10, SUM('Monthly Reading'!BI87*'Monthly Reading'!BI$7, 'Homeowners Record'!$F10*'Monthly Reading'!BI$8, 'Homeowners Record'!$G10*'Monthly Reading'!BI$9), SUM('Monthly Reading'!BI$10, 'Homeowners Record'!$F10*'Monthly Reading'!BI$8, 'Homeowners Record'!$G10*'Monthly Reading'!BI$9)))</f>
        <v/>
      </c>
      <c r="BJ13" s="4" t="str">
        <f>IF('Monthly Reading'!BJ$1="", "", IF('Monthly Reading'!BJ87*'Monthly Reading'!BJ$7&gt;'Monthly Reading'!BJ$10, SUM('Monthly Reading'!BJ87*'Monthly Reading'!BJ$7, 'Homeowners Record'!$F10*'Monthly Reading'!BJ$8, 'Homeowners Record'!$G10*'Monthly Reading'!BJ$9), SUM('Monthly Reading'!BJ$10, 'Homeowners Record'!$F10*'Monthly Reading'!BJ$8, 'Homeowners Record'!$G10*'Monthly Reading'!BJ$9)))</f>
        <v/>
      </c>
      <c r="BK13" s="4" t="str">
        <f>IF('Monthly Reading'!BK$1="", "", IF('Monthly Reading'!BK87*'Monthly Reading'!BK$7&gt;'Monthly Reading'!BK$10, SUM('Monthly Reading'!BK87*'Monthly Reading'!BK$7, 'Homeowners Record'!$F10*'Monthly Reading'!BK$8, 'Homeowners Record'!$G10*'Monthly Reading'!BK$9), SUM('Monthly Reading'!BK$10, 'Homeowners Record'!$F10*'Monthly Reading'!BK$8, 'Homeowners Record'!$G10*'Monthly Reading'!BK$9)))</f>
        <v/>
      </c>
      <c r="BL13" s="4" t="str">
        <f>IF('Monthly Reading'!BL$1="", "", IF('Monthly Reading'!BL87*'Monthly Reading'!BL$7&gt;'Monthly Reading'!BL$10, SUM('Monthly Reading'!BL87*'Monthly Reading'!BL$7, 'Homeowners Record'!$F10*'Monthly Reading'!BL$8, 'Homeowners Record'!$G10*'Monthly Reading'!BL$9), SUM('Monthly Reading'!BL$10, 'Homeowners Record'!$F10*'Monthly Reading'!BL$8, 'Homeowners Record'!$G10*'Monthly Reading'!BL$9)))</f>
        <v/>
      </c>
      <c r="BM13" s="4" t="str">
        <f>IF('Monthly Reading'!BM$1="", "", IF('Monthly Reading'!BM87*'Monthly Reading'!BM$7&gt;'Monthly Reading'!BM$10, SUM('Monthly Reading'!BM87*'Monthly Reading'!BM$7, 'Homeowners Record'!$F10*'Monthly Reading'!BM$8, 'Homeowners Record'!$G10*'Monthly Reading'!BM$9), SUM('Monthly Reading'!BM$10, 'Homeowners Record'!$F10*'Monthly Reading'!BM$8, 'Homeowners Record'!$G10*'Monthly Reading'!BM$9)))</f>
        <v/>
      </c>
      <c r="BN13" s="4" t="str">
        <f>IF('Monthly Reading'!BN$1="", "", IF('Monthly Reading'!BN87*'Monthly Reading'!BN$7&gt;'Monthly Reading'!BN$10, SUM('Monthly Reading'!BN87*'Monthly Reading'!BN$7, 'Homeowners Record'!$F10*'Monthly Reading'!BN$8, 'Homeowners Record'!$G10*'Monthly Reading'!BN$9), SUM('Monthly Reading'!BN$10, 'Homeowners Record'!$F10*'Monthly Reading'!BN$8, 'Homeowners Record'!$G10*'Monthly Reading'!BN$9)))</f>
        <v/>
      </c>
      <c r="BO13" s="4" t="str">
        <f>IF('Monthly Reading'!BO$1="", "", IF('Monthly Reading'!BO87*'Monthly Reading'!BO$7&gt;'Monthly Reading'!BO$10, SUM('Monthly Reading'!BO87*'Monthly Reading'!BO$7, 'Homeowners Record'!$F10*'Monthly Reading'!BO$8, 'Homeowners Record'!$G10*'Monthly Reading'!BO$9), SUM('Monthly Reading'!BO$10, 'Homeowners Record'!$F10*'Monthly Reading'!BO$8, 'Homeowners Record'!$G10*'Monthly Reading'!BO$9)))</f>
        <v/>
      </c>
      <c r="BP13" s="4" t="str">
        <f>IF('Monthly Reading'!BP$1="", "", IF('Monthly Reading'!BP87*'Monthly Reading'!BP$7&gt;'Monthly Reading'!BP$10, SUM('Monthly Reading'!BP87*'Monthly Reading'!BP$7, 'Homeowners Record'!$F10*'Monthly Reading'!BP$8, 'Homeowners Record'!$G10*'Monthly Reading'!BP$9), SUM('Monthly Reading'!BP$10, 'Homeowners Record'!$F10*'Monthly Reading'!BP$8, 'Homeowners Record'!$G10*'Monthly Reading'!BP$9)))</f>
        <v/>
      </c>
      <c r="BQ13" s="4" t="str">
        <f>IF('Monthly Reading'!BQ$1="", "", IF('Monthly Reading'!BQ87*'Monthly Reading'!BQ$7&gt;'Monthly Reading'!BQ$10, SUM('Monthly Reading'!BQ87*'Monthly Reading'!BQ$7, 'Homeowners Record'!$F10*'Monthly Reading'!BQ$8, 'Homeowners Record'!$G10*'Monthly Reading'!BQ$9), SUM('Monthly Reading'!BQ$10, 'Homeowners Record'!$F10*'Monthly Reading'!BQ$8, 'Homeowners Record'!$G10*'Monthly Reading'!BQ$9)))</f>
        <v/>
      </c>
      <c r="BR13" s="4" t="str">
        <f>IF('Monthly Reading'!BR$1="", "", IF('Monthly Reading'!BR87*'Monthly Reading'!BR$7&gt;'Monthly Reading'!BR$10, SUM('Monthly Reading'!BR87*'Monthly Reading'!BR$7, 'Homeowners Record'!$F10*'Monthly Reading'!BR$8, 'Homeowners Record'!$G10*'Monthly Reading'!BR$9), SUM('Monthly Reading'!BR$10, 'Homeowners Record'!$F10*'Monthly Reading'!BR$8, 'Homeowners Record'!$G10*'Monthly Reading'!BR$9)))</f>
        <v/>
      </c>
      <c r="BS13" s="4" t="str">
        <f>IF('Monthly Reading'!BS$1="", "", IF('Monthly Reading'!BS87*'Monthly Reading'!BS$7&gt;'Monthly Reading'!BS$10, SUM('Monthly Reading'!BS87*'Monthly Reading'!BS$7, 'Homeowners Record'!$F10*'Monthly Reading'!BS$8, 'Homeowners Record'!$G10*'Monthly Reading'!BS$9), SUM('Monthly Reading'!BS$10, 'Homeowners Record'!$F10*'Monthly Reading'!BS$8, 'Homeowners Record'!$G10*'Monthly Reading'!BS$9)))</f>
        <v/>
      </c>
      <c r="BT13" s="4" t="str">
        <f>IF('Monthly Reading'!BT$1="", "", IF('Monthly Reading'!BT87*'Monthly Reading'!BT$7&gt;'Monthly Reading'!BT$10, SUM('Monthly Reading'!BT87*'Monthly Reading'!BT$7, 'Homeowners Record'!$F10*'Monthly Reading'!BT$8, 'Homeowners Record'!$G10*'Monthly Reading'!BT$9), SUM('Monthly Reading'!BT$10, 'Homeowners Record'!$F10*'Monthly Reading'!BT$8, 'Homeowners Record'!$G10*'Monthly Reading'!BT$9)))</f>
        <v/>
      </c>
      <c r="BU13" s="4" t="str">
        <f>IF('Monthly Reading'!BU$1="", "", IF('Monthly Reading'!BU87*'Monthly Reading'!BU$7&gt;'Monthly Reading'!BU$10, SUM('Monthly Reading'!BU87*'Monthly Reading'!BU$7, 'Homeowners Record'!$F10*'Monthly Reading'!BU$8, 'Homeowners Record'!$G10*'Monthly Reading'!BU$9), SUM('Monthly Reading'!BU$10, 'Homeowners Record'!$F10*'Monthly Reading'!BU$8, 'Homeowners Record'!$G10*'Monthly Reading'!BU$9)))</f>
        <v/>
      </c>
      <c r="BV13" s="4" t="str">
        <f>IF('Monthly Reading'!BV$1="", "", IF('Monthly Reading'!BV87*'Monthly Reading'!BV$7&gt;'Monthly Reading'!BV$10, SUM('Monthly Reading'!BV87*'Monthly Reading'!BV$7, 'Homeowners Record'!$F10*'Monthly Reading'!BV$8, 'Homeowners Record'!$G10*'Monthly Reading'!BV$9), SUM('Monthly Reading'!BV$10, 'Homeowners Record'!$F10*'Monthly Reading'!BV$8, 'Homeowners Record'!$G10*'Monthly Reading'!BV$9)))</f>
        <v/>
      </c>
      <c r="BW13" s="4" t="str">
        <f>IF('Monthly Reading'!BW$1="", "", IF('Monthly Reading'!BW87*'Monthly Reading'!BW$7&gt;'Monthly Reading'!BW$10, SUM('Monthly Reading'!BW87*'Monthly Reading'!BW$7, 'Homeowners Record'!$F10*'Monthly Reading'!BW$8, 'Homeowners Record'!$G10*'Monthly Reading'!BW$9), SUM('Monthly Reading'!BW$10, 'Homeowners Record'!$F10*'Monthly Reading'!BW$8, 'Homeowners Record'!$G10*'Monthly Reading'!BW$9)))</f>
        <v/>
      </c>
      <c r="BX13" s="4" t="str">
        <f>IF('Monthly Reading'!BX$1="", "", IF('Monthly Reading'!BX87*'Monthly Reading'!BX$7&gt;'Monthly Reading'!BX$10, SUM('Monthly Reading'!BX87*'Monthly Reading'!BX$7, 'Homeowners Record'!$F10*'Monthly Reading'!BX$8, 'Homeowners Record'!$G10*'Monthly Reading'!BX$9), SUM('Monthly Reading'!BX$10, 'Homeowners Record'!$F10*'Monthly Reading'!BX$8, 'Homeowners Record'!$G10*'Monthly Reading'!BX$9)))</f>
        <v/>
      </c>
      <c r="BY13" s="4" t="str">
        <f>IF('Monthly Reading'!BY$1="", "", IF('Monthly Reading'!BY87*'Monthly Reading'!BY$7&gt;'Monthly Reading'!BY$10, SUM('Monthly Reading'!BY87*'Monthly Reading'!BY$7, 'Homeowners Record'!$F10*'Monthly Reading'!BY$8, 'Homeowners Record'!$G10*'Monthly Reading'!BY$9), SUM('Monthly Reading'!BY$10, 'Homeowners Record'!$F10*'Monthly Reading'!BY$8, 'Homeowners Record'!$G10*'Monthly Reading'!BY$9)))</f>
        <v/>
      </c>
      <c r="BZ13" s="4" t="str">
        <f>IF('Monthly Reading'!BZ$1="", "", IF('Monthly Reading'!BZ87*'Monthly Reading'!BZ$7&gt;'Monthly Reading'!BZ$10, SUM('Monthly Reading'!BZ87*'Monthly Reading'!BZ$7, 'Homeowners Record'!$F10*'Monthly Reading'!BZ$8, 'Homeowners Record'!$G10*'Monthly Reading'!BZ$9), SUM('Monthly Reading'!BZ$10, 'Homeowners Record'!$F10*'Monthly Reading'!BZ$8, 'Homeowners Record'!$G10*'Monthly Reading'!BZ$9)))</f>
        <v/>
      </c>
      <c r="CA13" s="4" t="str">
        <f>IF('Monthly Reading'!CA$1="", "", IF('Monthly Reading'!CA87*'Monthly Reading'!CA$7&gt;'Monthly Reading'!CA$10, SUM('Monthly Reading'!CA87*'Monthly Reading'!CA$7, 'Homeowners Record'!$F10*'Monthly Reading'!CA$8, 'Homeowners Record'!$G10*'Monthly Reading'!CA$9), SUM('Monthly Reading'!CA$10, 'Homeowners Record'!$F10*'Monthly Reading'!CA$8, 'Homeowners Record'!$G10*'Monthly Reading'!CA$9)))</f>
        <v/>
      </c>
      <c r="CB13" s="4" t="str">
        <f>IF('Monthly Reading'!CB$1="", "", IF('Monthly Reading'!CB87*'Monthly Reading'!CB$7&gt;'Monthly Reading'!CB$10, SUM('Monthly Reading'!CB87*'Monthly Reading'!CB$7, 'Homeowners Record'!$F10*'Monthly Reading'!CB$8, 'Homeowners Record'!$G10*'Monthly Reading'!CB$9), SUM('Monthly Reading'!CB$10, 'Homeowners Record'!$F10*'Monthly Reading'!CB$8, 'Homeowners Record'!$G10*'Monthly Reading'!CB$9)))</f>
        <v/>
      </c>
      <c r="CC13" s="4" t="str">
        <f>IF('Monthly Reading'!CC$1="", "", IF('Monthly Reading'!CC87*'Monthly Reading'!CC$7&gt;'Monthly Reading'!CC$10, SUM('Monthly Reading'!CC87*'Monthly Reading'!CC$7, 'Homeowners Record'!$F10*'Monthly Reading'!CC$8, 'Homeowners Record'!$G10*'Monthly Reading'!CC$9), SUM('Monthly Reading'!CC$10, 'Homeowners Record'!$F10*'Monthly Reading'!CC$8, 'Homeowners Record'!$G10*'Monthly Reading'!CC$9)))</f>
        <v/>
      </c>
      <c r="CD13" s="4" t="str">
        <f>IF('Monthly Reading'!CD$1="", "", IF('Monthly Reading'!CD87*'Monthly Reading'!CD$7&gt;'Monthly Reading'!CD$10, SUM('Monthly Reading'!CD87*'Monthly Reading'!CD$7, 'Homeowners Record'!$F10*'Monthly Reading'!CD$8, 'Homeowners Record'!$G10*'Monthly Reading'!CD$9), SUM('Monthly Reading'!CD$10, 'Homeowners Record'!$F10*'Monthly Reading'!CD$8, 'Homeowners Record'!$G10*'Monthly Reading'!CD$9)))</f>
        <v/>
      </c>
      <c r="CE13" s="4" t="str">
        <f>IF('Monthly Reading'!CE$1="", "", IF('Monthly Reading'!CE87*'Monthly Reading'!CE$7&gt;'Monthly Reading'!CE$10, SUM('Monthly Reading'!CE87*'Monthly Reading'!CE$7, 'Homeowners Record'!$F10*'Monthly Reading'!CE$8, 'Homeowners Record'!$G10*'Monthly Reading'!CE$9), SUM('Monthly Reading'!CE$10, 'Homeowners Record'!$F10*'Monthly Reading'!CE$8, 'Homeowners Record'!$G10*'Monthly Reading'!CE$9)))</f>
        <v/>
      </c>
      <c r="CF13" s="4" t="str">
        <f>IF('Monthly Reading'!CF$1="", "", IF('Monthly Reading'!CF87*'Monthly Reading'!CF$7&gt;'Monthly Reading'!CF$10, SUM('Monthly Reading'!CF87*'Monthly Reading'!CF$7, 'Homeowners Record'!$F10*'Monthly Reading'!CF$8, 'Homeowners Record'!$G10*'Monthly Reading'!CF$9), SUM('Monthly Reading'!CF$10, 'Homeowners Record'!$F10*'Monthly Reading'!CF$8, 'Homeowners Record'!$G10*'Monthly Reading'!CF$9)))</f>
        <v/>
      </c>
      <c r="CG13" s="4" t="str">
        <f>IF('Monthly Reading'!CG$1="", "", IF('Monthly Reading'!CG87*'Monthly Reading'!CG$7&gt;'Monthly Reading'!CG$10, SUM('Monthly Reading'!CG87*'Monthly Reading'!CG$7, 'Homeowners Record'!$F10*'Monthly Reading'!CG$8, 'Homeowners Record'!$G10*'Monthly Reading'!CG$9), SUM('Monthly Reading'!CG$10, 'Homeowners Record'!$F10*'Monthly Reading'!CG$8, 'Homeowners Record'!$G10*'Monthly Reading'!CG$9)))</f>
        <v/>
      </c>
      <c r="CH13" s="4" t="str">
        <f>IF('Monthly Reading'!CH$1="", "", IF('Monthly Reading'!CH87*'Monthly Reading'!CH$7&gt;'Monthly Reading'!CH$10, SUM('Monthly Reading'!CH87*'Monthly Reading'!CH$7, 'Homeowners Record'!$F10*'Monthly Reading'!CH$8, 'Homeowners Record'!$G10*'Monthly Reading'!CH$9), SUM('Monthly Reading'!CH$10, 'Homeowners Record'!$F10*'Monthly Reading'!CH$8, 'Homeowners Record'!$G10*'Monthly Reading'!CH$9)))</f>
        <v/>
      </c>
      <c r="CI13" s="4" t="str">
        <f>IF('Monthly Reading'!CI$1="", "", IF('Monthly Reading'!CI87*'Monthly Reading'!CI$7&gt;'Monthly Reading'!CI$10, SUM('Monthly Reading'!CI87*'Monthly Reading'!CI$7, 'Homeowners Record'!$F10*'Monthly Reading'!CI$8, 'Homeowners Record'!$G10*'Monthly Reading'!CI$9), SUM('Monthly Reading'!CI$10, 'Homeowners Record'!$F10*'Monthly Reading'!CI$8, 'Homeowners Record'!$G10*'Monthly Reading'!CI$9)))</f>
        <v/>
      </c>
      <c r="CJ13" s="4" t="str">
        <f>IF('Monthly Reading'!CJ$1="", "", IF('Monthly Reading'!CJ87*'Monthly Reading'!CJ$7&gt;'Monthly Reading'!CJ$10, SUM('Monthly Reading'!CJ87*'Monthly Reading'!CJ$7, 'Homeowners Record'!$F10*'Monthly Reading'!CJ$8, 'Homeowners Record'!$G10*'Monthly Reading'!CJ$9), SUM('Monthly Reading'!CJ$10, 'Homeowners Record'!$F10*'Monthly Reading'!CJ$8, 'Homeowners Record'!$G10*'Monthly Reading'!CJ$9)))</f>
        <v/>
      </c>
      <c r="CK13" s="4" t="str">
        <f>IF('Monthly Reading'!CK$1="", "", IF('Monthly Reading'!CK87*'Monthly Reading'!CK$7&gt;'Monthly Reading'!CK$10, SUM('Monthly Reading'!CK87*'Monthly Reading'!CK$7, 'Homeowners Record'!$F10*'Monthly Reading'!CK$8, 'Homeowners Record'!$G10*'Monthly Reading'!CK$9), SUM('Monthly Reading'!CK$10, 'Homeowners Record'!$F10*'Monthly Reading'!CK$8, 'Homeowners Record'!$G10*'Monthly Reading'!CK$9)))</f>
        <v/>
      </c>
      <c r="CL13" s="4" t="str">
        <f>IF('Monthly Reading'!CL$1="", "", IF('Monthly Reading'!CL87*'Monthly Reading'!CL$7&gt;'Monthly Reading'!CL$10, SUM('Monthly Reading'!CL87*'Monthly Reading'!CL$7, 'Homeowners Record'!$F10*'Monthly Reading'!CL$8, 'Homeowners Record'!$G10*'Monthly Reading'!CL$9), SUM('Monthly Reading'!CL$10, 'Homeowners Record'!$F10*'Monthly Reading'!CL$8, 'Homeowners Record'!$G10*'Monthly Reading'!CL$9)))</f>
        <v/>
      </c>
      <c r="CM13" s="4" t="str">
        <f>IF('Monthly Reading'!CM$1="", "", IF('Monthly Reading'!CM87*'Monthly Reading'!CM$7&gt;'Monthly Reading'!CM$10, SUM('Monthly Reading'!CM87*'Monthly Reading'!CM$7, 'Homeowners Record'!$F10*'Monthly Reading'!CM$8, 'Homeowners Record'!$G10*'Monthly Reading'!CM$9), SUM('Monthly Reading'!CM$10, 'Homeowners Record'!$F10*'Monthly Reading'!CM$8, 'Homeowners Record'!$G10*'Monthly Reading'!CM$9)))</f>
        <v/>
      </c>
      <c r="CN13" s="4" t="str">
        <f>IF('Monthly Reading'!CN$1="", "", IF('Monthly Reading'!CN87*'Monthly Reading'!CN$7&gt;'Monthly Reading'!CN$10, SUM('Monthly Reading'!CN87*'Monthly Reading'!CN$7, 'Homeowners Record'!$F10*'Monthly Reading'!CN$8, 'Homeowners Record'!$G10*'Monthly Reading'!CN$9), SUM('Monthly Reading'!CN$10, 'Homeowners Record'!$F10*'Monthly Reading'!CN$8, 'Homeowners Record'!$G10*'Monthly Reading'!CN$9)))</f>
        <v/>
      </c>
      <c r="CO13" s="4" t="str">
        <f>IF('Monthly Reading'!CO$1="", "", IF('Monthly Reading'!CO87*'Monthly Reading'!CO$7&gt;'Monthly Reading'!CO$10, SUM('Monthly Reading'!CO87*'Monthly Reading'!CO$7, 'Homeowners Record'!$F10*'Monthly Reading'!CO$8, 'Homeowners Record'!$G10*'Monthly Reading'!CO$9), SUM('Monthly Reading'!CO$10, 'Homeowners Record'!$F10*'Monthly Reading'!CO$8, 'Homeowners Record'!$G10*'Monthly Reading'!CO$9)))</f>
        <v/>
      </c>
      <c r="CP13" s="4" t="str">
        <f>IF('Monthly Reading'!CP$1="", "", IF('Monthly Reading'!CP87*'Monthly Reading'!CP$7&gt;'Monthly Reading'!CP$10, SUM('Monthly Reading'!CP87*'Monthly Reading'!CP$7, 'Homeowners Record'!$F10*'Monthly Reading'!CP$8, 'Homeowners Record'!$G10*'Monthly Reading'!CP$9), SUM('Monthly Reading'!CP$10, 'Homeowners Record'!$F10*'Monthly Reading'!CP$8, 'Homeowners Record'!$G10*'Monthly Reading'!CP$9)))</f>
        <v/>
      </c>
      <c r="CQ13" s="4" t="str">
        <f>IF('Monthly Reading'!CQ$1="", "", IF('Monthly Reading'!CQ87*'Monthly Reading'!CQ$7&gt;'Monthly Reading'!CQ$10, SUM('Monthly Reading'!CQ87*'Monthly Reading'!CQ$7, 'Homeowners Record'!$F10*'Monthly Reading'!CQ$8, 'Homeowners Record'!$G10*'Monthly Reading'!CQ$9), SUM('Monthly Reading'!CQ$10, 'Homeowners Record'!$F10*'Monthly Reading'!CQ$8, 'Homeowners Record'!$G10*'Monthly Reading'!CQ$9)))</f>
        <v/>
      </c>
      <c r="CR13" s="4" t="str">
        <f>IF('Monthly Reading'!CR$1="", "", IF('Monthly Reading'!CR87*'Monthly Reading'!CR$7&gt;'Monthly Reading'!CR$10, SUM('Monthly Reading'!CR87*'Monthly Reading'!CR$7, 'Homeowners Record'!$F10*'Monthly Reading'!CR$8, 'Homeowners Record'!$G10*'Monthly Reading'!CR$9), SUM('Monthly Reading'!CR$10, 'Homeowners Record'!$F10*'Monthly Reading'!CR$8, 'Homeowners Record'!$G10*'Monthly Reading'!CR$9)))</f>
        <v/>
      </c>
      <c r="CS13" s="4" t="str">
        <f>IF('Monthly Reading'!CS$1="", "", IF('Monthly Reading'!CS87*'Monthly Reading'!CS$7&gt;'Monthly Reading'!CS$10, SUM('Monthly Reading'!CS87*'Monthly Reading'!CS$7, 'Homeowners Record'!$F10*'Monthly Reading'!CS$8, 'Homeowners Record'!$G10*'Monthly Reading'!CS$9), SUM('Monthly Reading'!CS$10, 'Homeowners Record'!$F10*'Monthly Reading'!CS$8, 'Homeowners Record'!$G10*'Monthly Reading'!CS$9)))</f>
        <v/>
      </c>
      <c r="CT13" s="4" t="str">
        <f>IF('Monthly Reading'!CT$1="", "", IF('Monthly Reading'!CT87*'Monthly Reading'!CT$7&gt;'Monthly Reading'!CT$10, SUM('Monthly Reading'!CT87*'Monthly Reading'!CT$7, 'Homeowners Record'!$F10*'Monthly Reading'!CT$8, 'Homeowners Record'!$G10*'Monthly Reading'!CT$9), SUM('Monthly Reading'!CT$10, 'Homeowners Record'!$F10*'Monthly Reading'!CT$8, 'Homeowners Record'!$G10*'Monthly Reading'!CT$9)))</f>
        <v/>
      </c>
      <c r="CU13" s="4" t="str">
        <f>IF('Monthly Reading'!CU$1="", "", IF('Monthly Reading'!CU87*'Monthly Reading'!CU$7&gt;'Monthly Reading'!CU$10, SUM('Monthly Reading'!CU87*'Monthly Reading'!CU$7, 'Homeowners Record'!$F10*'Monthly Reading'!CU$8, 'Homeowners Record'!$G10*'Monthly Reading'!CU$9), SUM('Monthly Reading'!CU$10, 'Homeowners Record'!$F10*'Monthly Reading'!CU$8, 'Homeowners Record'!$G10*'Monthly Reading'!CU$9)))</f>
        <v/>
      </c>
      <c r="CV13" s="4" t="str">
        <f>IF('Monthly Reading'!CV$1="", "", IF('Monthly Reading'!CV87*'Monthly Reading'!CV$7&gt;'Monthly Reading'!CV$10, SUM('Monthly Reading'!CV87*'Monthly Reading'!CV$7, 'Homeowners Record'!$F10*'Monthly Reading'!CV$8, 'Homeowners Record'!$G10*'Monthly Reading'!CV$9), SUM('Monthly Reading'!CV$10, 'Homeowners Record'!$F10*'Monthly Reading'!CV$8, 'Homeowners Record'!$G10*'Monthly Reading'!CV$9)))</f>
        <v/>
      </c>
      <c r="CW13" s="4" t="str">
        <f>IF('Monthly Reading'!CW$1="", "", IF('Monthly Reading'!CW87*'Monthly Reading'!CW$7&gt;'Monthly Reading'!CW$10, SUM('Monthly Reading'!CW87*'Monthly Reading'!CW$7, 'Homeowners Record'!$F10*'Monthly Reading'!CW$8, 'Homeowners Record'!$G10*'Monthly Reading'!CW$9), SUM('Monthly Reading'!CW$10, 'Homeowners Record'!$F10*'Monthly Reading'!CW$8, 'Homeowners Record'!$G10*'Monthly Reading'!CW$9)))</f>
        <v/>
      </c>
      <c r="CX13" s="4" t="str">
        <f>IF('Monthly Reading'!CX$1="", "", IF('Monthly Reading'!CX87*'Monthly Reading'!CX$7&gt;'Monthly Reading'!CX$10, SUM('Monthly Reading'!CX87*'Monthly Reading'!CX$7, 'Homeowners Record'!$F10*'Monthly Reading'!CX$8, 'Homeowners Record'!$G10*'Monthly Reading'!CX$9), SUM('Monthly Reading'!CX$10, 'Homeowners Record'!$F10*'Monthly Reading'!CX$8, 'Homeowners Record'!$G10*'Monthly Reading'!CX$9)))</f>
        <v/>
      </c>
      <c r="CY13" s="4" t="str">
        <f>IF('Monthly Reading'!CY$1="", "", IF('Monthly Reading'!CY87*'Monthly Reading'!CY$7&gt;'Monthly Reading'!CY$10, SUM('Monthly Reading'!CY87*'Monthly Reading'!CY$7, 'Homeowners Record'!$F10*'Monthly Reading'!CY$8, 'Homeowners Record'!$G10*'Monthly Reading'!CY$9), SUM('Monthly Reading'!CY$10, 'Homeowners Record'!$F10*'Monthly Reading'!CY$8, 'Homeowners Record'!$G10*'Monthly Reading'!CY$9)))</f>
        <v/>
      </c>
      <c r="CZ13" s="4" t="str">
        <f>IF('Monthly Reading'!CZ$1="", "", IF('Monthly Reading'!CZ87*'Monthly Reading'!CZ$7&gt;'Monthly Reading'!CZ$10, SUM('Monthly Reading'!CZ87*'Monthly Reading'!CZ$7, 'Homeowners Record'!$F10*'Monthly Reading'!CZ$8, 'Homeowners Record'!$G10*'Monthly Reading'!CZ$9), SUM('Monthly Reading'!CZ$10, 'Homeowners Record'!$F10*'Monthly Reading'!CZ$8, 'Homeowners Record'!$G10*'Monthly Reading'!CZ$9)))</f>
        <v/>
      </c>
      <c r="DA13" s="4" t="str">
        <f>IF('Monthly Reading'!DA$1="", "", IF('Monthly Reading'!DA87*'Monthly Reading'!DA$7&gt;'Monthly Reading'!DA$10, SUM('Monthly Reading'!DA87*'Monthly Reading'!DA$7, 'Homeowners Record'!$F10*'Monthly Reading'!DA$8, 'Homeowners Record'!$G10*'Monthly Reading'!DA$9), SUM('Monthly Reading'!DA$10, 'Homeowners Record'!$F10*'Monthly Reading'!DA$8, 'Homeowners Record'!$G10*'Monthly Reading'!DA$9)))</f>
        <v/>
      </c>
      <c r="DB13" s="4" t="str">
        <f>IF('Monthly Reading'!DB$1="", "", IF('Monthly Reading'!DB87*'Monthly Reading'!DB$7&gt;'Monthly Reading'!DB$10, SUM('Monthly Reading'!DB87*'Monthly Reading'!DB$7, 'Homeowners Record'!$F10*'Monthly Reading'!DB$8, 'Homeowners Record'!$G10*'Monthly Reading'!DB$9), SUM('Monthly Reading'!DB$10, 'Homeowners Record'!$F10*'Monthly Reading'!DB$8, 'Homeowners Record'!$G10*'Monthly Reading'!DB$9)))</f>
        <v/>
      </c>
      <c r="DC13" s="4" t="str">
        <f>IF('Monthly Reading'!DC$1="", "", IF('Monthly Reading'!DC87*'Monthly Reading'!DC$7&gt;'Monthly Reading'!DC$10, SUM('Monthly Reading'!DC87*'Monthly Reading'!DC$7, 'Homeowners Record'!$F10*'Monthly Reading'!DC$8, 'Homeowners Record'!$G10*'Monthly Reading'!DC$9), SUM('Monthly Reading'!DC$10, 'Homeowners Record'!$F10*'Monthly Reading'!DC$8, 'Homeowners Record'!$G10*'Monthly Reading'!DC$9)))</f>
        <v/>
      </c>
      <c r="DD13" s="4" t="str">
        <f>IF('Monthly Reading'!DD$1="", "", IF('Monthly Reading'!DD87*'Monthly Reading'!DD$7&gt;'Monthly Reading'!DD$10, SUM('Monthly Reading'!DD87*'Monthly Reading'!DD$7, 'Homeowners Record'!$F10*'Monthly Reading'!DD$8, 'Homeowners Record'!$G10*'Monthly Reading'!DD$9), SUM('Monthly Reading'!DD$10, 'Homeowners Record'!$F10*'Monthly Reading'!DD$8, 'Homeowners Record'!$G10*'Monthly Reading'!DD$9)))</f>
        <v/>
      </c>
      <c r="DE13" s="4" t="str">
        <f>IF('Monthly Reading'!DE$1="", "", IF('Monthly Reading'!DE87*'Monthly Reading'!DE$7&gt;'Monthly Reading'!DE$10, SUM('Monthly Reading'!DE87*'Monthly Reading'!DE$7, 'Homeowners Record'!$F10*'Monthly Reading'!DE$8, 'Homeowners Record'!$G10*'Monthly Reading'!DE$9), SUM('Monthly Reading'!DE$10, 'Homeowners Record'!$F10*'Monthly Reading'!DE$8, 'Homeowners Record'!$G10*'Monthly Reading'!DE$9)))</f>
        <v/>
      </c>
      <c r="DF13" s="4" t="str">
        <f>IF('Monthly Reading'!DF$1="", "", IF('Monthly Reading'!DF87*'Monthly Reading'!DF$7&gt;'Monthly Reading'!DF$10, SUM('Monthly Reading'!DF87*'Monthly Reading'!DF$7, 'Homeowners Record'!$F10*'Monthly Reading'!DF$8, 'Homeowners Record'!$G10*'Monthly Reading'!DF$9), SUM('Monthly Reading'!DF$10, 'Homeowners Record'!$F10*'Monthly Reading'!DF$8, 'Homeowners Record'!$G10*'Monthly Reading'!DF$9)))</f>
        <v/>
      </c>
      <c r="DG13" s="4" t="str">
        <f>IF('Monthly Reading'!DG$1="", "", IF('Monthly Reading'!DG87*'Monthly Reading'!DG$7&gt;'Monthly Reading'!DG$10, SUM('Monthly Reading'!DG87*'Monthly Reading'!DG$7, 'Homeowners Record'!$F10*'Monthly Reading'!DG$8, 'Homeowners Record'!$G10*'Monthly Reading'!DG$9), SUM('Monthly Reading'!DG$10, 'Homeowners Record'!$F10*'Monthly Reading'!DG$8, 'Homeowners Record'!$G10*'Monthly Reading'!DG$9)))</f>
        <v/>
      </c>
      <c r="DH13" s="4" t="str">
        <f>IF('Monthly Reading'!DH$1="", "", IF('Monthly Reading'!DH87*'Monthly Reading'!DH$7&gt;'Monthly Reading'!DH$10, SUM('Monthly Reading'!DH87*'Monthly Reading'!DH$7, 'Homeowners Record'!$F10*'Monthly Reading'!DH$8, 'Homeowners Record'!$G10*'Monthly Reading'!DH$9), SUM('Monthly Reading'!DH$10, 'Homeowners Record'!$F10*'Monthly Reading'!DH$8, 'Homeowners Record'!$G10*'Monthly Reading'!DH$9)))</f>
        <v/>
      </c>
      <c r="DI13" s="4" t="str">
        <f>IF('Monthly Reading'!DI$1="", "", IF('Monthly Reading'!DI87*'Monthly Reading'!DI$7&gt;'Monthly Reading'!DI$10, SUM('Monthly Reading'!DI87*'Monthly Reading'!DI$7, 'Homeowners Record'!$F10*'Monthly Reading'!DI$8, 'Homeowners Record'!$G10*'Monthly Reading'!DI$9), SUM('Monthly Reading'!DI$10, 'Homeowners Record'!$F10*'Monthly Reading'!DI$8, 'Homeowners Record'!$G10*'Monthly Reading'!DI$9)))</f>
        <v/>
      </c>
      <c r="DJ13" s="4" t="str">
        <f>IF('Monthly Reading'!DJ$1="", "", IF('Monthly Reading'!DJ87*'Monthly Reading'!DJ$7&gt;'Monthly Reading'!DJ$10, SUM('Monthly Reading'!DJ87*'Monthly Reading'!DJ$7, 'Homeowners Record'!$F10*'Monthly Reading'!DJ$8, 'Homeowners Record'!$G10*'Monthly Reading'!DJ$9), SUM('Monthly Reading'!DJ$10, 'Homeowners Record'!$F10*'Monthly Reading'!DJ$8, 'Homeowners Record'!$G10*'Monthly Reading'!DJ$9)))</f>
        <v/>
      </c>
      <c r="DK13" s="4" t="str">
        <f>IF('Monthly Reading'!DK$1="", "", IF('Monthly Reading'!DK87*'Monthly Reading'!DK$7&gt;'Monthly Reading'!DK$10, SUM('Monthly Reading'!DK87*'Monthly Reading'!DK$7, 'Homeowners Record'!$F10*'Monthly Reading'!DK$8, 'Homeowners Record'!$G10*'Monthly Reading'!DK$9), SUM('Monthly Reading'!DK$10, 'Homeowners Record'!$F10*'Monthly Reading'!DK$8, 'Homeowners Record'!$G10*'Monthly Reading'!DK$9)))</f>
        <v/>
      </c>
      <c r="DL13" s="4" t="str">
        <f>IF('Monthly Reading'!DL$1="", "", IF('Monthly Reading'!DL87*'Monthly Reading'!DL$7&gt;'Monthly Reading'!DL$10, SUM('Monthly Reading'!DL87*'Monthly Reading'!DL$7, 'Homeowners Record'!$F10*'Monthly Reading'!DL$8, 'Homeowners Record'!$G10*'Monthly Reading'!DL$9), SUM('Monthly Reading'!DL$10, 'Homeowners Record'!$F10*'Monthly Reading'!DL$8, 'Homeowners Record'!$G10*'Monthly Reading'!DL$9)))</f>
        <v/>
      </c>
      <c r="DM13" s="4" t="str">
        <f>IF('Monthly Reading'!DM$1="", "", IF('Monthly Reading'!DM87*'Monthly Reading'!DM$7&gt;'Monthly Reading'!DM$10, SUM('Monthly Reading'!DM87*'Monthly Reading'!DM$7, 'Homeowners Record'!$F10*'Monthly Reading'!DM$8, 'Homeowners Record'!$G10*'Monthly Reading'!DM$9), SUM('Monthly Reading'!DM$10, 'Homeowners Record'!$F10*'Monthly Reading'!DM$8, 'Homeowners Record'!$G10*'Monthly Reading'!DM$9)))</f>
        <v/>
      </c>
      <c r="DN13" s="4" t="str">
        <f>IF('Monthly Reading'!DN$1="", "", IF('Monthly Reading'!DN87*'Monthly Reading'!DN$7&gt;'Monthly Reading'!DN$10, SUM('Monthly Reading'!DN87*'Monthly Reading'!DN$7, 'Homeowners Record'!$F10*'Monthly Reading'!DN$8, 'Homeowners Record'!$G10*'Monthly Reading'!DN$9), SUM('Monthly Reading'!DN$10, 'Homeowners Record'!$F10*'Monthly Reading'!DN$8, 'Homeowners Record'!$G10*'Monthly Reading'!DN$9)))</f>
        <v/>
      </c>
      <c r="DO13" s="4" t="str">
        <f>IF('Monthly Reading'!DO$1="", "", IF('Monthly Reading'!DO87*'Monthly Reading'!DO$7&gt;'Monthly Reading'!DO$10, SUM('Monthly Reading'!DO87*'Monthly Reading'!DO$7, 'Homeowners Record'!$F10*'Monthly Reading'!DO$8, 'Homeowners Record'!$G10*'Monthly Reading'!DO$9), SUM('Monthly Reading'!DO$10, 'Homeowners Record'!$F10*'Monthly Reading'!DO$8, 'Homeowners Record'!$G10*'Monthly Reading'!DO$9)))</f>
        <v/>
      </c>
      <c r="DP13" s="4" t="str">
        <f>IF('Monthly Reading'!DP$1="", "", IF('Monthly Reading'!DP87*'Monthly Reading'!DP$7&gt;'Monthly Reading'!DP$10, SUM('Monthly Reading'!DP87*'Monthly Reading'!DP$7, 'Homeowners Record'!$F10*'Monthly Reading'!DP$8, 'Homeowners Record'!$G10*'Monthly Reading'!DP$9), SUM('Monthly Reading'!DP$10, 'Homeowners Record'!$F10*'Monthly Reading'!DP$8, 'Homeowners Record'!$G10*'Monthly Reading'!DP$9)))</f>
        <v/>
      </c>
      <c r="DQ13" s="4" t="str">
        <f>IF('Monthly Reading'!DQ$1="", "", IF('Monthly Reading'!DQ87*'Monthly Reading'!DQ$7&gt;'Monthly Reading'!DQ$10, SUM('Monthly Reading'!DQ87*'Monthly Reading'!DQ$7, 'Homeowners Record'!$F10*'Monthly Reading'!DQ$8, 'Homeowners Record'!$G10*'Monthly Reading'!DQ$9), SUM('Monthly Reading'!DQ$10, 'Homeowners Record'!$F10*'Monthly Reading'!DQ$8, 'Homeowners Record'!$G10*'Monthly Reading'!DQ$9)))</f>
        <v/>
      </c>
      <c r="DR13" s="4" t="str">
        <f>IF('Monthly Reading'!DR$1="", "", IF('Monthly Reading'!DR87*'Monthly Reading'!DR$7&gt;'Monthly Reading'!DR$10, SUM('Monthly Reading'!DR87*'Monthly Reading'!DR$7, 'Homeowners Record'!$F10*'Monthly Reading'!DR$8, 'Homeowners Record'!$G10*'Monthly Reading'!DR$9), SUM('Monthly Reading'!DR$10, 'Homeowners Record'!$F10*'Monthly Reading'!DR$8, 'Homeowners Record'!$G10*'Monthly Reading'!DR$9)))</f>
        <v/>
      </c>
      <c r="DS13" s="4" t="str">
        <f>IF('Monthly Reading'!DS$1="", "", IF('Monthly Reading'!DS87*'Monthly Reading'!DS$7&gt;'Monthly Reading'!DS$10, SUM('Monthly Reading'!DS87*'Monthly Reading'!DS$7, 'Homeowners Record'!$F10*'Monthly Reading'!DS$8, 'Homeowners Record'!$G10*'Monthly Reading'!DS$9), SUM('Monthly Reading'!DS$10, 'Homeowners Record'!$F10*'Monthly Reading'!DS$8, 'Homeowners Record'!$G10*'Monthly Reading'!DS$9)))</f>
        <v/>
      </c>
      <c r="DT13" s="4" t="str">
        <f>IF('Monthly Reading'!DT$1="", "", IF('Monthly Reading'!DT87*'Monthly Reading'!DT$7&gt;'Monthly Reading'!DT$10, SUM('Monthly Reading'!DT87*'Monthly Reading'!DT$7, 'Homeowners Record'!$F10*'Monthly Reading'!DT$8, 'Homeowners Record'!$G10*'Monthly Reading'!DT$9), SUM('Monthly Reading'!DT$10, 'Homeowners Record'!$F10*'Monthly Reading'!DT$8, 'Homeowners Record'!$G10*'Monthly Reading'!DT$9)))</f>
        <v/>
      </c>
      <c r="DU13" s="4" t="str">
        <f>IF('Monthly Reading'!DU$1="", "", IF('Monthly Reading'!DU87*'Monthly Reading'!DU$7&gt;'Monthly Reading'!DU$10, SUM('Monthly Reading'!DU87*'Monthly Reading'!DU$7, 'Homeowners Record'!$F10*'Monthly Reading'!DU$8, 'Homeowners Record'!$G10*'Monthly Reading'!DU$9), SUM('Monthly Reading'!DU$10, 'Homeowners Record'!$F10*'Monthly Reading'!DU$8, 'Homeowners Record'!$G10*'Monthly Reading'!DU$9)))</f>
        <v/>
      </c>
      <c r="DV13" s="4" t="str">
        <f>IF('Monthly Reading'!DV$1="", "", IF('Monthly Reading'!DV87*'Monthly Reading'!DV$7&gt;'Monthly Reading'!DV$10, SUM('Monthly Reading'!DV87*'Monthly Reading'!DV$7, 'Homeowners Record'!$F10*'Monthly Reading'!DV$8, 'Homeowners Record'!$G10*'Monthly Reading'!DV$9), SUM('Monthly Reading'!DV$10, 'Homeowners Record'!$F10*'Monthly Reading'!DV$8, 'Homeowners Record'!$G10*'Monthly Reading'!DV$9)))</f>
        <v/>
      </c>
      <c r="DW13" s="4" t="str">
        <f>IF('Monthly Reading'!DW$1="", "", IF('Monthly Reading'!DW87*'Monthly Reading'!DW$7&gt;'Monthly Reading'!DW$10, SUM('Monthly Reading'!DW87*'Monthly Reading'!DW$7, 'Homeowners Record'!$F10*'Monthly Reading'!DW$8, 'Homeowners Record'!$G10*'Monthly Reading'!DW$9), SUM('Monthly Reading'!DW$10, 'Homeowners Record'!$F10*'Monthly Reading'!DW$8, 'Homeowners Record'!$G10*'Monthly Reading'!DW$9)))</f>
        <v/>
      </c>
      <c r="DX13" s="4" t="str">
        <f>IF('Monthly Reading'!DX$1="", "", IF('Monthly Reading'!DX87*'Monthly Reading'!DX$7&gt;'Monthly Reading'!DX$10, SUM('Monthly Reading'!DX87*'Monthly Reading'!DX$7, 'Homeowners Record'!$F10*'Monthly Reading'!DX$8, 'Homeowners Record'!$G10*'Monthly Reading'!DX$9), SUM('Monthly Reading'!DX$10, 'Homeowners Record'!$F10*'Monthly Reading'!DX$8, 'Homeowners Record'!$G10*'Monthly Reading'!DX$9)))</f>
        <v/>
      </c>
      <c r="DY13" s="4" t="str">
        <f>IF('Monthly Reading'!DY$1="", "", IF('Monthly Reading'!DY87*'Monthly Reading'!DY$7&gt;'Monthly Reading'!DY$10, SUM('Monthly Reading'!DY87*'Monthly Reading'!DY$7, 'Homeowners Record'!$F10*'Monthly Reading'!DY$8, 'Homeowners Record'!$G10*'Monthly Reading'!DY$9), SUM('Monthly Reading'!DY$10, 'Homeowners Record'!$F10*'Monthly Reading'!DY$8, 'Homeowners Record'!$G10*'Monthly Reading'!DY$9)))</f>
        <v/>
      </c>
      <c r="DZ13" s="4" t="str">
        <f>IF('Monthly Reading'!DZ$1="", "", IF('Monthly Reading'!DZ87*'Monthly Reading'!DZ$7&gt;'Monthly Reading'!DZ$10, SUM('Monthly Reading'!DZ87*'Monthly Reading'!DZ$7, 'Homeowners Record'!$F10*'Monthly Reading'!DZ$8, 'Homeowners Record'!$G10*'Monthly Reading'!DZ$9), SUM('Monthly Reading'!DZ$10, 'Homeowners Record'!$F10*'Monthly Reading'!DZ$8, 'Homeowners Record'!$G10*'Monthly Reading'!DZ$9)))</f>
        <v/>
      </c>
    </row>
    <row r="14" spans="1:130" x14ac:dyDescent="0.25">
      <c r="A14" s="3">
        <f>'Homeowners Record'!$A11</f>
        <v>10</v>
      </c>
      <c r="B14" s="3" t="str">
        <f>'Homeowners Record'!$B11</f>
        <v>ROCHELLE MONTEMAYOR</v>
      </c>
      <c r="C14" s="4">
        <v>1132</v>
      </c>
      <c r="D14" s="4">
        <f>IF('Monthly Reading'!D$1="", "", IF('Monthly Reading'!D88*'Monthly Reading'!D$7&gt;'Monthly Reading'!D$10, SUM('Monthly Reading'!D88*'Monthly Reading'!D$7, 'Homeowners Record'!$F11*'Monthly Reading'!D$8, 'Homeowners Record'!$G11*'Monthly Reading'!D$9), SUM('Monthly Reading'!D$10, 'Homeowners Record'!$F11*'Monthly Reading'!D$8, 'Homeowners Record'!$G11*'Monthly Reading'!D$9)))</f>
        <v>737.86098765432098</v>
      </c>
      <c r="E14" s="4">
        <f>IF('Monthly Reading'!E$1="", "", IF('Monthly Reading'!E88*'Monthly Reading'!E$7&gt;'Monthly Reading'!E$10, SUM('Monthly Reading'!E88*'Monthly Reading'!E$7, 'Homeowners Record'!$F11*'Monthly Reading'!E$8, 'Homeowners Record'!$G11*'Monthly Reading'!E$9), SUM('Monthly Reading'!E$10, 'Homeowners Record'!$F11*'Monthly Reading'!E$8, 'Homeowners Record'!$G11*'Monthly Reading'!E$9)))</f>
        <v>725.60585480093675</v>
      </c>
      <c r="F14" s="4">
        <f>IF('Monthly Reading'!F$1="", "", IF('Monthly Reading'!F88*'Monthly Reading'!F$7&gt;'Monthly Reading'!F$10, SUM('Monthly Reading'!F88*'Monthly Reading'!F$7, 'Homeowners Record'!$F11*'Monthly Reading'!F$8, 'Homeowners Record'!$G11*'Monthly Reading'!F$9), SUM('Monthly Reading'!F$10, 'Homeowners Record'!$F11*'Monthly Reading'!F$8, 'Homeowners Record'!$G11*'Monthly Reading'!F$9)))</f>
        <v>895.21517948717951</v>
      </c>
      <c r="G14" s="4">
        <f>IF('Monthly Reading'!G$1="", "", IF('Monthly Reading'!G88*'Monthly Reading'!G$7&gt;'Monthly Reading'!G$10, SUM('Monthly Reading'!G88*'Monthly Reading'!G$7, 'Homeowners Record'!$F11*'Monthly Reading'!G$8, 'Homeowners Record'!$G11*'Monthly Reading'!G$9), SUM('Monthly Reading'!G$10, 'Homeowners Record'!$F11*'Monthly Reading'!G$8, 'Homeowners Record'!$G11*'Monthly Reading'!G$9)))</f>
        <v>886.30055137844613</v>
      </c>
      <c r="H14" s="4" t="str">
        <f>IF('Monthly Reading'!H$1="", "", IF('Monthly Reading'!H88*'Monthly Reading'!H$7&gt;'Monthly Reading'!H$10, SUM('Monthly Reading'!H88*'Monthly Reading'!H$7, 'Homeowners Record'!$F11*'Monthly Reading'!H$8, 'Homeowners Record'!$G11*'Monthly Reading'!H$9), SUM('Monthly Reading'!H$10, 'Homeowners Record'!$F11*'Monthly Reading'!H$8, 'Homeowners Record'!$G11*'Monthly Reading'!H$9)))</f>
        <v/>
      </c>
      <c r="I14" s="4" t="str">
        <f>IF('Monthly Reading'!I$1="", "", IF('Monthly Reading'!I88*'Monthly Reading'!I$7&gt;'Monthly Reading'!I$10, SUM('Monthly Reading'!I88*'Monthly Reading'!I$7, 'Homeowners Record'!$F11*'Monthly Reading'!I$8, 'Homeowners Record'!$G11*'Monthly Reading'!I$9), SUM('Monthly Reading'!I$10, 'Homeowners Record'!$F11*'Monthly Reading'!I$8, 'Homeowners Record'!$G11*'Monthly Reading'!I$9)))</f>
        <v/>
      </c>
      <c r="J14" s="4" t="str">
        <f>IF('Monthly Reading'!J$1="", "", IF('Monthly Reading'!J88*'Monthly Reading'!J$7&gt;'Monthly Reading'!J$10, SUM('Monthly Reading'!J88*'Monthly Reading'!J$7, 'Homeowners Record'!$F11*'Monthly Reading'!J$8, 'Homeowners Record'!$G11*'Monthly Reading'!J$9), SUM('Monthly Reading'!J$10, 'Homeowners Record'!$F11*'Monthly Reading'!J$8, 'Homeowners Record'!$G11*'Monthly Reading'!J$9)))</f>
        <v/>
      </c>
      <c r="K14" s="4" t="str">
        <f>IF('Monthly Reading'!K$1="", "", IF('Monthly Reading'!K88*'Monthly Reading'!K$7&gt;'Monthly Reading'!K$10, SUM('Monthly Reading'!K88*'Monthly Reading'!K$7, 'Homeowners Record'!$F11*'Monthly Reading'!K$8, 'Homeowners Record'!$G11*'Monthly Reading'!K$9), SUM('Monthly Reading'!K$10, 'Homeowners Record'!$F11*'Monthly Reading'!K$8, 'Homeowners Record'!$G11*'Monthly Reading'!K$9)))</f>
        <v/>
      </c>
      <c r="L14" s="4" t="str">
        <f>IF('Monthly Reading'!L$1="", "", IF('Monthly Reading'!L88*'Monthly Reading'!L$7&gt;'Monthly Reading'!L$10, SUM('Monthly Reading'!L88*'Monthly Reading'!L$7, 'Homeowners Record'!$F11*'Monthly Reading'!L$8, 'Homeowners Record'!$G11*'Monthly Reading'!L$9), SUM('Monthly Reading'!L$10, 'Homeowners Record'!$F11*'Monthly Reading'!L$8, 'Homeowners Record'!$G11*'Monthly Reading'!L$9)))</f>
        <v/>
      </c>
      <c r="M14" s="4" t="str">
        <f>IF('Monthly Reading'!M$1="", "", IF('Monthly Reading'!M88*'Monthly Reading'!M$7&gt;'Monthly Reading'!M$10, SUM('Monthly Reading'!M88*'Monthly Reading'!M$7, 'Homeowners Record'!$F11*'Monthly Reading'!M$8, 'Homeowners Record'!$G11*'Monthly Reading'!M$9), SUM('Monthly Reading'!M$10, 'Homeowners Record'!$F11*'Monthly Reading'!M$8, 'Homeowners Record'!$G11*'Monthly Reading'!M$9)))</f>
        <v/>
      </c>
      <c r="N14" s="4" t="str">
        <f>IF('Monthly Reading'!N$1="", "", IF('Monthly Reading'!N88*'Monthly Reading'!N$7&gt;'Monthly Reading'!N$10, SUM('Monthly Reading'!N88*'Monthly Reading'!N$7, 'Homeowners Record'!$F11*'Monthly Reading'!N$8, 'Homeowners Record'!$G11*'Monthly Reading'!N$9), SUM('Monthly Reading'!N$10, 'Homeowners Record'!$F11*'Monthly Reading'!N$8, 'Homeowners Record'!$G11*'Monthly Reading'!N$9)))</f>
        <v/>
      </c>
      <c r="O14" s="4" t="str">
        <f>IF('Monthly Reading'!O$1="", "", IF('Monthly Reading'!O88*'Monthly Reading'!O$7&gt;'Monthly Reading'!O$10, SUM('Monthly Reading'!O88*'Monthly Reading'!O$7, 'Homeowners Record'!$F11*'Monthly Reading'!O$8, 'Homeowners Record'!$G11*'Monthly Reading'!O$9), SUM('Monthly Reading'!O$10, 'Homeowners Record'!$F11*'Monthly Reading'!O$8, 'Homeowners Record'!$G11*'Monthly Reading'!O$9)))</f>
        <v/>
      </c>
      <c r="P14" s="4" t="str">
        <f>IF('Monthly Reading'!P$1="", "", IF('Monthly Reading'!P88*'Monthly Reading'!P$7&gt;'Monthly Reading'!P$10, SUM('Monthly Reading'!P88*'Monthly Reading'!P$7, 'Homeowners Record'!$F11*'Monthly Reading'!P$8, 'Homeowners Record'!$G11*'Monthly Reading'!P$9), SUM('Monthly Reading'!P$10, 'Homeowners Record'!$F11*'Monthly Reading'!P$8, 'Homeowners Record'!$G11*'Monthly Reading'!P$9)))</f>
        <v/>
      </c>
      <c r="Q14" s="4" t="str">
        <f>IF('Monthly Reading'!Q$1="", "", IF('Monthly Reading'!Q88*'Monthly Reading'!Q$7&gt;'Monthly Reading'!Q$10, SUM('Monthly Reading'!Q88*'Monthly Reading'!Q$7, 'Homeowners Record'!$F11*'Monthly Reading'!Q$8, 'Homeowners Record'!$G11*'Monthly Reading'!Q$9), SUM('Monthly Reading'!Q$10, 'Homeowners Record'!$F11*'Monthly Reading'!Q$8, 'Homeowners Record'!$G11*'Monthly Reading'!Q$9)))</f>
        <v/>
      </c>
      <c r="R14" s="4" t="str">
        <f>IF('Monthly Reading'!R$1="", "", IF('Monthly Reading'!R88*'Monthly Reading'!R$7&gt;'Monthly Reading'!R$10, SUM('Monthly Reading'!R88*'Monthly Reading'!R$7, 'Homeowners Record'!$F11*'Monthly Reading'!R$8, 'Homeowners Record'!$G11*'Monthly Reading'!R$9), SUM('Monthly Reading'!R$10, 'Homeowners Record'!$F11*'Monthly Reading'!R$8, 'Homeowners Record'!$G11*'Monthly Reading'!R$9)))</f>
        <v/>
      </c>
      <c r="S14" s="4" t="str">
        <f>IF('Monthly Reading'!S$1="", "", IF('Monthly Reading'!S88*'Monthly Reading'!S$7&gt;'Monthly Reading'!S$10, SUM('Monthly Reading'!S88*'Monthly Reading'!S$7, 'Homeowners Record'!$F11*'Monthly Reading'!S$8, 'Homeowners Record'!$G11*'Monthly Reading'!S$9), SUM('Monthly Reading'!S$10, 'Homeowners Record'!$F11*'Monthly Reading'!S$8, 'Homeowners Record'!$G11*'Monthly Reading'!S$9)))</f>
        <v/>
      </c>
      <c r="T14" s="4" t="str">
        <f>IF('Monthly Reading'!T$1="", "", IF('Monthly Reading'!T88*'Monthly Reading'!T$7&gt;'Monthly Reading'!T$10, SUM('Monthly Reading'!T88*'Monthly Reading'!T$7, 'Homeowners Record'!$F11*'Monthly Reading'!T$8, 'Homeowners Record'!$G11*'Monthly Reading'!T$9), SUM('Monthly Reading'!T$10, 'Homeowners Record'!$F11*'Monthly Reading'!T$8, 'Homeowners Record'!$G11*'Monthly Reading'!T$9)))</f>
        <v/>
      </c>
      <c r="U14" s="4" t="str">
        <f>IF('Monthly Reading'!U$1="", "", IF('Monthly Reading'!U88*'Monthly Reading'!U$7&gt;'Monthly Reading'!U$10, SUM('Monthly Reading'!U88*'Monthly Reading'!U$7, 'Homeowners Record'!$F11*'Monthly Reading'!U$8, 'Homeowners Record'!$G11*'Monthly Reading'!U$9), SUM('Monthly Reading'!U$10, 'Homeowners Record'!$F11*'Monthly Reading'!U$8, 'Homeowners Record'!$G11*'Monthly Reading'!U$9)))</f>
        <v/>
      </c>
      <c r="V14" s="4" t="str">
        <f>IF('Monthly Reading'!V$1="", "", IF('Monthly Reading'!V88*'Monthly Reading'!V$7&gt;'Monthly Reading'!V$10, SUM('Monthly Reading'!V88*'Monthly Reading'!V$7, 'Homeowners Record'!$F11*'Monthly Reading'!V$8, 'Homeowners Record'!$G11*'Monthly Reading'!V$9), SUM('Monthly Reading'!V$10, 'Homeowners Record'!$F11*'Monthly Reading'!V$8, 'Homeowners Record'!$G11*'Monthly Reading'!V$9)))</f>
        <v/>
      </c>
      <c r="W14" s="4" t="str">
        <f>IF('Monthly Reading'!W$1="", "", IF('Monthly Reading'!W88*'Monthly Reading'!W$7&gt;'Monthly Reading'!W$10, SUM('Monthly Reading'!W88*'Monthly Reading'!W$7, 'Homeowners Record'!$F11*'Monthly Reading'!W$8, 'Homeowners Record'!$G11*'Monthly Reading'!W$9), SUM('Monthly Reading'!W$10, 'Homeowners Record'!$F11*'Monthly Reading'!W$8, 'Homeowners Record'!$G11*'Monthly Reading'!W$9)))</f>
        <v/>
      </c>
      <c r="X14" s="4" t="str">
        <f>IF('Monthly Reading'!X$1="", "", IF('Monthly Reading'!X88*'Monthly Reading'!X$7&gt;'Monthly Reading'!X$10, SUM('Monthly Reading'!X88*'Monthly Reading'!X$7, 'Homeowners Record'!$F11*'Monthly Reading'!X$8, 'Homeowners Record'!$G11*'Monthly Reading'!X$9), SUM('Monthly Reading'!X$10, 'Homeowners Record'!$F11*'Monthly Reading'!X$8, 'Homeowners Record'!$G11*'Monthly Reading'!X$9)))</f>
        <v/>
      </c>
      <c r="Y14" s="4" t="str">
        <f>IF('Monthly Reading'!Y$1="", "", IF('Monthly Reading'!Y88*'Monthly Reading'!Y$7&gt;'Monthly Reading'!Y$10, SUM('Monthly Reading'!Y88*'Monthly Reading'!Y$7, 'Homeowners Record'!$F11*'Monthly Reading'!Y$8, 'Homeowners Record'!$G11*'Monthly Reading'!Y$9), SUM('Monthly Reading'!Y$10, 'Homeowners Record'!$F11*'Monthly Reading'!Y$8, 'Homeowners Record'!$G11*'Monthly Reading'!Y$9)))</f>
        <v/>
      </c>
      <c r="Z14" s="4" t="str">
        <f>IF('Monthly Reading'!Z$1="", "", IF('Monthly Reading'!Z88*'Monthly Reading'!Z$7&gt;'Monthly Reading'!Z$10, SUM('Monthly Reading'!Z88*'Monthly Reading'!Z$7, 'Homeowners Record'!$F11*'Monthly Reading'!Z$8, 'Homeowners Record'!$G11*'Monthly Reading'!Z$9), SUM('Monthly Reading'!Z$10, 'Homeowners Record'!$F11*'Monthly Reading'!Z$8, 'Homeowners Record'!$G11*'Monthly Reading'!Z$9)))</f>
        <v/>
      </c>
      <c r="AA14" s="4" t="str">
        <f>IF('Monthly Reading'!AA$1="", "", IF('Monthly Reading'!AA88*'Monthly Reading'!AA$7&gt;'Monthly Reading'!AA$10, SUM('Monthly Reading'!AA88*'Monthly Reading'!AA$7, 'Homeowners Record'!$F11*'Monthly Reading'!AA$8, 'Homeowners Record'!$G11*'Monthly Reading'!AA$9), SUM('Monthly Reading'!AA$10, 'Homeowners Record'!$F11*'Monthly Reading'!AA$8, 'Homeowners Record'!$G11*'Monthly Reading'!AA$9)))</f>
        <v/>
      </c>
      <c r="AB14" s="4" t="str">
        <f>IF('Monthly Reading'!AB$1="", "", IF('Monthly Reading'!AB88*'Monthly Reading'!AB$7&gt;'Monthly Reading'!AB$10, SUM('Monthly Reading'!AB88*'Monthly Reading'!AB$7, 'Homeowners Record'!$F11*'Monthly Reading'!AB$8, 'Homeowners Record'!$G11*'Monthly Reading'!AB$9), SUM('Monthly Reading'!AB$10, 'Homeowners Record'!$F11*'Monthly Reading'!AB$8, 'Homeowners Record'!$G11*'Monthly Reading'!AB$9)))</f>
        <v/>
      </c>
      <c r="AC14" s="4" t="str">
        <f>IF('Monthly Reading'!AC$1="", "", IF('Monthly Reading'!AC88*'Monthly Reading'!AC$7&gt;'Monthly Reading'!AC$10, SUM('Monthly Reading'!AC88*'Monthly Reading'!AC$7, 'Homeowners Record'!$F11*'Monthly Reading'!AC$8, 'Homeowners Record'!$G11*'Monthly Reading'!AC$9), SUM('Monthly Reading'!AC$10, 'Homeowners Record'!$F11*'Monthly Reading'!AC$8, 'Homeowners Record'!$G11*'Monthly Reading'!AC$9)))</f>
        <v/>
      </c>
      <c r="AD14" s="4" t="str">
        <f>IF('Monthly Reading'!AD$1="", "", IF('Monthly Reading'!AD88*'Monthly Reading'!AD$7&gt;'Monthly Reading'!AD$10, SUM('Monthly Reading'!AD88*'Monthly Reading'!AD$7, 'Homeowners Record'!$F11*'Monthly Reading'!AD$8, 'Homeowners Record'!$G11*'Monthly Reading'!AD$9), SUM('Monthly Reading'!AD$10, 'Homeowners Record'!$F11*'Monthly Reading'!AD$8, 'Homeowners Record'!$G11*'Monthly Reading'!AD$9)))</f>
        <v/>
      </c>
      <c r="AE14" s="4" t="str">
        <f>IF('Monthly Reading'!AE$1="", "", IF('Monthly Reading'!AE88*'Monthly Reading'!AE$7&gt;'Monthly Reading'!AE$10, SUM('Monthly Reading'!AE88*'Monthly Reading'!AE$7, 'Homeowners Record'!$F11*'Monthly Reading'!AE$8, 'Homeowners Record'!$G11*'Monthly Reading'!AE$9), SUM('Monthly Reading'!AE$10, 'Homeowners Record'!$F11*'Monthly Reading'!AE$8, 'Homeowners Record'!$G11*'Monthly Reading'!AE$9)))</f>
        <v/>
      </c>
      <c r="AF14" s="4" t="str">
        <f>IF('Monthly Reading'!AF$1="", "", IF('Monthly Reading'!AF88*'Monthly Reading'!AF$7&gt;'Monthly Reading'!AF$10, SUM('Monthly Reading'!AF88*'Monthly Reading'!AF$7, 'Homeowners Record'!$F11*'Monthly Reading'!AF$8, 'Homeowners Record'!$G11*'Monthly Reading'!AF$9), SUM('Monthly Reading'!AF$10, 'Homeowners Record'!$F11*'Monthly Reading'!AF$8, 'Homeowners Record'!$G11*'Monthly Reading'!AF$9)))</f>
        <v/>
      </c>
      <c r="AG14" s="4" t="str">
        <f>IF('Monthly Reading'!AG$1="", "", IF('Monthly Reading'!AG88*'Monthly Reading'!AG$7&gt;'Monthly Reading'!AG$10, SUM('Monthly Reading'!AG88*'Monthly Reading'!AG$7, 'Homeowners Record'!$F11*'Monthly Reading'!AG$8, 'Homeowners Record'!$G11*'Monthly Reading'!AG$9), SUM('Monthly Reading'!AG$10, 'Homeowners Record'!$F11*'Monthly Reading'!AG$8, 'Homeowners Record'!$G11*'Monthly Reading'!AG$9)))</f>
        <v/>
      </c>
      <c r="AH14" s="4" t="str">
        <f>IF('Monthly Reading'!AH$1="", "", IF('Monthly Reading'!AH88*'Monthly Reading'!AH$7&gt;'Monthly Reading'!AH$10, SUM('Monthly Reading'!AH88*'Monthly Reading'!AH$7, 'Homeowners Record'!$F11*'Monthly Reading'!AH$8, 'Homeowners Record'!$G11*'Monthly Reading'!AH$9), SUM('Monthly Reading'!AH$10, 'Homeowners Record'!$F11*'Monthly Reading'!AH$8, 'Homeowners Record'!$G11*'Monthly Reading'!AH$9)))</f>
        <v/>
      </c>
      <c r="AI14" s="4" t="str">
        <f>IF('Monthly Reading'!AI$1="", "", IF('Monthly Reading'!AI88*'Monthly Reading'!AI$7&gt;'Monthly Reading'!AI$10, SUM('Monthly Reading'!AI88*'Monthly Reading'!AI$7, 'Homeowners Record'!$F11*'Monthly Reading'!AI$8, 'Homeowners Record'!$G11*'Monthly Reading'!AI$9), SUM('Monthly Reading'!AI$10, 'Homeowners Record'!$F11*'Monthly Reading'!AI$8, 'Homeowners Record'!$G11*'Monthly Reading'!AI$9)))</f>
        <v/>
      </c>
      <c r="AJ14" s="4" t="str">
        <f>IF('Monthly Reading'!AJ$1="", "", IF('Monthly Reading'!AJ88*'Monthly Reading'!AJ$7&gt;'Monthly Reading'!AJ$10, SUM('Monthly Reading'!AJ88*'Monthly Reading'!AJ$7, 'Homeowners Record'!$F11*'Monthly Reading'!AJ$8, 'Homeowners Record'!$G11*'Monthly Reading'!AJ$9), SUM('Monthly Reading'!AJ$10, 'Homeowners Record'!$F11*'Monthly Reading'!AJ$8, 'Homeowners Record'!$G11*'Monthly Reading'!AJ$9)))</f>
        <v/>
      </c>
      <c r="AK14" s="4" t="str">
        <f>IF('Monthly Reading'!AK$1="", "", IF('Monthly Reading'!AK88*'Monthly Reading'!AK$7&gt;'Monthly Reading'!AK$10, SUM('Monthly Reading'!AK88*'Monthly Reading'!AK$7, 'Homeowners Record'!$F11*'Monthly Reading'!AK$8, 'Homeowners Record'!$G11*'Monthly Reading'!AK$9), SUM('Monthly Reading'!AK$10, 'Homeowners Record'!$F11*'Monthly Reading'!AK$8, 'Homeowners Record'!$G11*'Monthly Reading'!AK$9)))</f>
        <v/>
      </c>
      <c r="AL14" s="4" t="str">
        <f>IF('Monthly Reading'!AL$1="", "", IF('Monthly Reading'!AL88*'Monthly Reading'!AL$7&gt;'Monthly Reading'!AL$10, SUM('Monthly Reading'!AL88*'Monthly Reading'!AL$7, 'Homeowners Record'!$F11*'Monthly Reading'!AL$8, 'Homeowners Record'!$G11*'Monthly Reading'!AL$9), SUM('Monthly Reading'!AL$10, 'Homeowners Record'!$F11*'Monthly Reading'!AL$8, 'Homeowners Record'!$G11*'Monthly Reading'!AL$9)))</f>
        <v/>
      </c>
      <c r="AM14" s="4" t="str">
        <f>IF('Monthly Reading'!AM$1="", "", IF('Monthly Reading'!AM88*'Monthly Reading'!AM$7&gt;'Monthly Reading'!AM$10, SUM('Monthly Reading'!AM88*'Monthly Reading'!AM$7, 'Homeowners Record'!$F11*'Monthly Reading'!AM$8, 'Homeowners Record'!$G11*'Monthly Reading'!AM$9), SUM('Monthly Reading'!AM$10, 'Homeowners Record'!$F11*'Monthly Reading'!AM$8, 'Homeowners Record'!$G11*'Monthly Reading'!AM$9)))</f>
        <v/>
      </c>
      <c r="AN14" s="4" t="str">
        <f>IF('Monthly Reading'!AN$1="", "", IF('Monthly Reading'!AN88*'Monthly Reading'!AN$7&gt;'Monthly Reading'!AN$10, SUM('Monthly Reading'!AN88*'Monthly Reading'!AN$7, 'Homeowners Record'!$F11*'Monthly Reading'!AN$8, 'Homeowners Record'!$G11*'Monthly Reading'!AN$9), SUM('Monthly Reading'!AN$10, 'Homeowners Record'!$F11*'Monthly Reading'!AN$8, 'Homeowners Record'!$G11*'Monthly Reading'!AN$9)))</f>
        <v/>
      </c>
      <c r="AO14" s="4" t="str">
        <f>IF('Monthly Reading'!AO$1="", "", IF('Monthly Reading'!AO88*'Monthly Reading'!AO$7&gt;'Monthly Reading'!AO$10, SUM('Monthly Reading'!AO88*'Monthly Reading'!AO$7, 'Homeowners Record'!$F11*'Monthly Reading'!AO$8, 'Homeowners Record'!$G11*'Monthly Reading'!AO$9), SUM('Monthly Reading'!AO$10, 'Homeowners Record'!$F11*'Monthly Reading'!AO$8, 'Homeowners Record'!$G11*'Monthly Reading'!AO$9)))</f>
        <v/>
      </c>
      <c r="AP14" s="4" t="str">
        <f>IF('Monthly Reading'!AP$1="", "", IF('Monthly Reading'!AP88*'Monthly Reading'!AP$7&gt;'Monthly Reading'!AP$10, SUM('Monthly Reading'!AP88*'Monthly Reading'!AP$7, 'Homeowners Record'!$F11*'Monthly Reading'!AP$8, 'Homeowners Record'!$G11*'Monthly Reading'!AP$9), SUM('Monthly Reading'!AP$10, 'Homeowners Record'!$F11*'Monthly Reading'!AP$8, 'Homeowners Record'!$G11*'Monthly Reading'!AP$9)))</f>
        <v/>
      </c>
      <c r="AQ14" s="4" t="str">
        <f>IF('Monthly Reading'!AQ$1="", "", IF('Monthly Reading'!AQ88*'Monthly Reading'!AQ$7&gt;'Monthly Reading'!AQ$10, SUM('Monthly Reading'!AQ88*'Monthly Reading'!AQ$7, 'Homeowners Record'!$F11*'Monthly Reading'!AQ$8, 'Homeowners Record'!$G11*'Monthly Reading'!AQ$9), SUM('Monthly Reading'!AQ$10, 'Homeowners Record'!$F11*'Monthly Reading'!AQ$8, 'Homeowners Record'!$G11*'Monthly Reading'!AQ$9)))</f>
        <v/>
      </c>
      <c r="AR14" s="4" t="str">
        <f>IF('Monthly Reading'!AR$1="", "", IF('Monthly Reading'!AR88*'Monthly Reading'!AR$7&gt;'Monthly Reading'!AR$10, SUM('Monthly Reading'!AR88*'Monthly Reading'!AR$7, 'Homeowners Record'!$F11*'Monthly Reading'!AR$8, 'Homeowners Record'!$G11*'Monthly Reading'!AR$9), SUM('Monthly Reading'!AR$10, 'Homeowners Record'!$F11*'Monthly Reading'!AR$8, 'Homeowners Record'!$G11*'Monthly Reading'!AR$9)))</f>
        <v/>
      </c>
      <c r="AS14" s="4" t="str">
        <f>IF('Monthly Reading'!AS$1="", "", IF('Monthly Reading'!AS88*'Monthly Reading'!AS$7&gt;'Monthly Reading'!AS$10, SUM('Monthly Reading'!AS88*'Monthly Reading'!AS$7, 'Homeowners Record'!$F11*'Monthly Reading'!AS$8, 'Homeowners Record'!$G11*'Monthly Reading'!AS$9), SUM('Monthly Reading'!AS$10, 'Homeowners Record'!$F11*'Monthly Reading'!AS$8, 'Homeowners Record'!$G11*'Monthly Reading'!AS$9)))</f>
        <v/>
      </c>
      <c r="AT14" s="4" t="str">
        <f>IF('Monthly Reading'!AT$1="", "", IF('Monthly Reading'!AT88*'Monthly Reading'!AT$7&gt;'Monthly Reading'!AT$10, SUM('Monthly Reading'!AT88*'Monthly Reading'!AT$7, 'Homeowners Record'!$F11*'Monthly Reading'!AT$8, 'Homeowners Record'!$G11*'Monthly Reading'!AT$9), SUM('Monthly Reading'!AT$10, 'Homeowners Record'!$F11*'Monthly Reading'!AT$8, 'Homeowners Record'!$G11*'Monthly Reading'!AT$9)))</f>
        <v/>
      </c>
      <c r="AU14" s="4" t="str">
        <f>IF('Monthly Reading'!AU$1="", "", IF('Monthly Reading'!AU88*'Monthly Reading'!AU$7&gt;'Monthly Reading'!AU$10, SUM('Monthly Reading'!AU88*'Monthly Reading'!AU$7, 'Homeowners Record'!$F11*'Monthly Reading'!AU$8, 'Homeowners Record'!$G11*'Monthly Reading'!AU$9), SUM('Monthly Reading'!AU$10, 'Homeowners Record'!$F11*'Monthly Reading'!AU$8, 'Homeowners Record'!$G11*'Monthly Reading'!AU$9)))</f>
        <v/>
      </c>
      <c r="AV14" s="4" t="str">
        <f>IF('Monthly Reading'!AV$1="", "", IF('Monthly Reading'!AV88*'Monthly Reading'!AV$7&gt;'Monthly Reading'!AV$10, SUM('Monthly Reading'!AV88*'Monthly Reading'!AV$7, 'Homeowners Record'!$F11*'Monthly Reading'!AV$8, 'Homeowners Record'!$G11*'Monthly Reading'!AV$9), SUM('Monthly Reading'!AV$10, 'Homeowners Record'!$F11*'Monthly Reading'!AV$8, 'Homeowners Record'!$G11*'Monthly Reading'!AV$9)))</f>
        <v/>
      </c>
      <c r="AW14" s="4" t="str">
        <f>IF('Monthly Reading'!AW$1="", "", IF('Monthly Reading'!AW88*'Monthly Reading'!AW$7&gt;'Monthly Reading'!AW$10, SUM('Monthly Reading'!AW88*'Monthly Reading'!AW$7, 'Homeowners Record'!$F11*'Monthly Reading'!AW$8, 'Homeowners Record'!$G11*'Monthly Reading'!AW$9), SUM('Monthly Reading'!AW$10, 'Homeowners Record'!$F11*'Monthly Reading'!AW$8, 'Homeowners Record'!$G11*'Monthly Reading'!AW$9)))</f>
        <v/>
      </c>
      <c r="AX14" s="4" t="str">
        <f>IF('Monthly Reading'!AX$1="", "", IF('Monthly Reading'!AX88*'Monthly Reading'!AX$7&gt;'Monthly Reading'!AX$10, SUM('Monthly Reading'!AX88*'Monthly Reading'!AX$7, 'Homeowners Record'!$F11*'Monthly Reading'!AX$8, 'Homeowners Record'!$G11*'Monthly Reading'!AX$9), SUM('Monthly Reading'!AX$10, 'Homeowners Record'!$F11*'Monthly Reading'!AX$8, 'Homeowners Record'!$G11*'Monthly Reading'!AX$9)))</f>
        <v/>
      </c>
      <c r="AY14" s="4" t="str">
        <f>IF('Monthly Reading'!AY$1="", "", IF('Monthly Reading'!AY88*'Monthly Reading'!AY$7&gt;'Monthly Reading'!AY$10, SUM('Monthly Reading'!AY88*'Monthly Reading'!AY$7, 'Homeowners Record'!$F11*'Monthly Reading'!AY$8, 'Homeowners Record'!$G11*'Monthly Reading'!AY$9), SUM('Monthly Reading'!AY$10, 'Homeowners Record'!$F11*'Monthly Reading'!AY$8, 'Homeowners Record'!$G11*'Monthly Reading'!AY$9)))</f>
        <v/>
      </c>
      <c r="AZ14" s="4" t="str">
        <f>IF('Monthly Reading'!AZ$1="", "", IF('Monthly Reading'!AZ88*'Monthly Reading'!AZ$7&gt;'Monthly Reading'!AZ$10, SUM('Monthly Reading'!AZ88*'Monthly Reading'!AZ$7, 'Homeowners Record'!$F11*'Monthly Reading'!AZ$8, 'Homeowners Record'!$G11*'Monthly Reading'!AZ$9), SUM('Monthly Reading'!AZ$10, 'Homeowners Record'!$F11*'Monthly Reading'!AZ$8, 'Homeowners Record'!$G11*'Monthly Reading'!AZ$9)))</f>
        <v/>
      </c>
      <c r="BA14" s="4" t="str">
        <f>IF('Monthly Reading'!BA$1="", "", IF('Monthly Reading'!BA88*'Monthly Reading'!BA$7&gt;'Monthly Reading'!BA$10, SUM('Monthly Reading'!BA88*'Monthly Reading'!BA$7, 'Homeowners Record'!$F11*'Monthly Reading'!BA$8, 'Homeowners Record'!$G11*'Monthly Reading'!BA$9), SUM('Monthly Reading'!BA$10, 'Homeowners Record'!$F11*'Monthly Reading'!BA$8, 'Homeowners Record'!$G11*'Monthly Reading'!BA$9)))</f>
        <v/>
      </c>
      <c r="BB14" s="4" t="str">
        <f>IF('Monthly Reading'!BB$1="", "", IF('Monthly Reading'!BB88*'Monthly Reading'!BB$7&gt;'Monthly Reading'!BB$10, SUM('Monthly Reading'!BB88*'Monthly Reading'!BB$7, 'Homeowners Record'!$F11*'Monthly Reading'!BB$8, 'Homeowners Record'!$G11*'Monthly Reading'!BB$9), SUM('Monthly Reading'!BB$10, 'Homeowners Record'!$F11*'Monthly Reading'!BB$8, 'Homeowners Record'!$G11*'Monthly Reading'!BB$9)))</f>
        <v/>
      </c>
      <c r="BC14" s="4" t="str">
        <f>IF('Monthly Reading'!BC$1="", "", IF('Monthly Reading'!BC88*'Monthly Reading'!BC$7&gt;'Monthly Reading'!BC$10, SUM('Monthly Reading'!BC88*'Monthly Reading'!BC$7, 'Homeowners Record'!$F11*'Monthly Reading'!BC$8, 'Homeowners Record'!$G11*'Monthly Reading'!BC$9), SUM('Monthly Reading'!BC$10, 'Homeowners Record'!$F11*'Monthly Reading'!BC$8, 'Homeowners Record'!$G11*'Monthly Reading'!BC$9)))</f>
        <v/>
      </c>
      <c r="BD14" s="4" t="str">
        <f>IF('Monthly Reading'!BD$1="", "", IF('Monthly Reading'!BD88*'Monthly Reading'!BD$7&gt;'Monthly Reading'!BD$10, SUM('Monthly Reading'!BD88*'Monthly Reading'!BD$7, 'Homeowners Record'!$F11*'Monthly Reading'!BD$8, 'Homeowners Record'!$G11*'Monthly Reading'!BD$9), SUM('Monthly Reading'!BD$10, 'Homeowners Record'!$F11*'Monthly Reading'!BD$8, 'Homeowners Record'!$G11*'Monthly Reading'!BD$9)))</f>
        <v/>
      </c>
      <c r="BE14" s="4" t="str">
        <f>IF('Monthly Reading'!BE$1="", "", IF('Monthly Reading'!BE88*'Monthly Reading'!BE$7&gt;'Monthly Reading'!BE$10, SUM('Monthly Reading'!BE88*'Monthly Reading'!BE$7, 'Homeowners Record'!$F11*'Monthly Reading'!BE$8, 'Homeowners Record'!$G11*'Monthly Reading'!BE$9), SUM('Monthly Reading'!BE$10, 'Homeowners Record'!$F11*'Monthly Reading'!BE$8, 'Homeowners Record'!$G11*'Monthly Reading'!BE$9)))</f>
        <v/>
      </c>
      <c r="BF14" s="4" t="str">
        <f>IF('Monthly Reading'!BF$1="", "", IF('Monthly Reading'!BF88*'Monthly Reading'!BF$7&gt;'Monthly Reading'!BF$10, SUM('Monthly Reading'!BF88*'Monthly Reading'!BF$7, 'Homeowners Record'!$F11*'Monthly Reading'!BF$8, 'Homeowners Record'!$G11*'Monthly Reading'!BF$9), SUM('Monthly Reading'!BF$10, 'Homeowners Record'!$F11*'Monthly Reading'!BF$8, 'Homeowners Record'!$G11*'Monthly Reading'!BF$9)))</f>
        <v/>
      </c>
      <c r="BG14" s="4" t="str">
        <f>IF('Monthly Reading'!BG$1="", "", IF('Monthly Reading'!BG88*'Monthly Reading'!BG$7&gt;'Monthly Reading'!BG$10, SUM('Monthly Reading'!BG88*'Monthly Reading'!BG$7, 'Homeowners Record'!$F11*'Monthly Reading'!BG$8, 'Homeowners Record'!$G11*'Monthly Reading'!BG$9), SUM('Monthly Reading'!BG$10, 'Homeowners Record'!$F11*'Monthly Reading'!BG$8, 'Homeowners Record'!$G11*'Monthly Reading'!BG$9)))</f>
        <v/>
      </c>
      <c r="BH14" s="4" t="str">
        <f>IF('Monthly Reading'!BH$1="", "", IF('Monthly Reading'!BH88*'Monthly Reading'!BH$7&gt;'Monthly Reading'!BH$10, SUM('Monthly Reading'!BH88*'Monthly Reading'!BH$7, 'Homeowners Record'!$F11*'Monthly Reading'!BH$8, 'Homeowners Record'!$G11*'Monthly Reading'!BH$9), SUM('Monthly Reading'!BH$10, 'Homeowners Record'!$F11*'Monthly Reading'!BH$8, 'Homeowners Record'!$G11*'Monthly Reading'!BH$9)))</f>
        <v/>
      </c>
      <c r="BI14" s="4" t="str">
        <f>IF('Monthly Reading'!BI$1="", "", IF('Monthly Reading'!BI88*'Monthly Reading'!BI$7&gt;'Monthly Reading'!BI$10, SUM('Monthly Reading'!BI88*'Monthly Reading'!BI$7, 'Homeowners Record'!$F11*'Monthly Reading'!BI$8, 'Homeowners Record'!$G11*'Monthly Reading'!BI$9), SUM('Monthly Reading'!BI$10, 'Homeowners Record'!$F11*'Monthly Reading'!BI$8, 'Homeowners Record'!$G11*'Monthly Reading'!BI$9)))</f>
        <v/>
      </c>
      <c r="BJ14" s="4" t="str">
        <f>IF('Monthly Reading'!BJ$1="", "", IF('Monthly Reading'!BJ88*'Monthly Reading'!BJ$7&gt;'Monthly Reading'!BJ$10, SUM('Monthly Reading'!BJ88*'Monthly Reading'!BJ$7, 'Homeowners Record'!$F11*'Monthly Reading'!BJ$8, 'Homeowners Record'!$G11*'Monthly Reading'!BJ$9), SUM('Monthly Reading'!BJ$10, 'Homeowners Record'!$F11*'Monthly Reading'!BJ$8, 'Homeowners Record'!$G11*'Monthly Reading'!BJ$9)))</f>
        <v/>
      </c>
      <c r="BK14" s="4" t="str">
        <f>IF('Monthly Reading'!BK$1="", "", IF('Monthly Reading'!BK88*'Monthly Reading'!BK$7&gt;'Monthly Reading'!BK$10, SUM('Monthly Reading'!BK88*'Monthly Reading'!BK$7, 'Homeowners Record'!$F11*'Monthly Reading'!BK$8, 'Homeowners Record'!$G11*'Monthly Reading'!BK$9), SUM('Monthly Reading'!BK$10, 'Homeowners Record'!$F11*'Monthly Reading'!BK$8, 'Homeowners Record'!$G11*'Monthly Reading'!BK$9)))</f>
        <v/>
      </c>
      <c r="BL14" s="4" t="str">
        <f>IF('Monthly Reading'!BL$1="", "", IF('Monthly Reading'!BL88*'Monthly Reading'!BL$7&gt;'Monthly Reading'!BL$10, SUM('Monthly Reading'!BL88*'Monthly Reading'!BL$7, 'Homeowners Record'!$F11*'Monthly Reading'!BL$8, 'Homeowners Record'!$G11*'Monthly Reading'!BL$9), SUM('Monthly Reading'!BL$10, 'Homeowners Record'!$F11*'Monthly Reading'!BL$8, 'Homeowners Record'!$G11*'Monthly Reading'!BL$9)))</f>
        <v/>
      </c>
      <c r="BM14" s="4" t="str">
        <f>IF('Monthly Reading'!BM$1="", "", IF('Monthly Reading'!BM88*'Monthly Reading'!BM$7&gt;'Monthly Reading'!BM$10, SUM('Monthly Reading'!BM88*'Monthly Reading'!BM$7, 'Homeowners Record'!$F11*'Monthly Reading'!BM$8, 'Homeowners Record'!$G11*'Monthly Reading'!BM$9), SUM('Monthly Reading'!BM$10, 'Homeowners Record'!$F11*'Monthly Reading'!BM$8, 'Homeowners Record'!$G11*'Monthly Reading'!BM$9)))</f>
        <v/>
      </c>
      <c r="BN14" s="4" t="str">
        <f>IF('Monthly Reading'!BN$1="", "", IF('Monthly Reading'!BN88*'Monthly Reading'!BN$7&gt;'Monthly Reading'!BN$10, SUM('Monthly Reading'!BN88*'Monthly Reading'!BN$7, 'Homeowners Record'!$F11*'Monthly Reading'!BN$8, 'Homeowners Record'!$G11*'Monthly Reading'!BN$9), SUM('Monthly Reading'!BN$10, 'Homeowners Record'!$F11*'Monthly Reading'!BN$8, 'Homeowners Record'!$G11*'Monthly Reading'!BN$9)))</f>
        <v/>
      </c>
      <c r="BO14" s="4" t="str">
        <f>IF('Monthly Reading'!BO$1="", "", IF('Monthly Reading'!BO88*'Monthly Reading'!BO$7&gt;'Monthly Reading'!BO$10, SUM('Monthly Reading'!BO88*'Monthly Reading'!BO$7, 'Homeowners Record'!$F11*'Monthly Reading'!BO$8, 'Homeowners Record'!$G11*'Monthly Reading'!BO$9), SUM('Monthly Reading'!BO$10, 'Homeowners Record'!$F11*'Monthly Reading'!BO$8, 'Homeowners Record'!$G11*'Monthly Reading'!BO$9)))</f>
        <v/>
      </c>
      <c r="BP14" s="4" t="str">
        <f>IF('Monthly Reading'!BP$1="", "", IF('Monthly Reading'!BP88*'Monthly Reading'!BP$7&gt;'Monthly Reading'!BP$10, SUM('Monthly Reading'!BP88*'Monthly Reading'!BP$7, 'Homeowners Record'!$F11*'Monthly Reading'!BP$8, 'Homeowners Record'!$G11*'Monthly Reading'!BP$9), SUM('Monthly Reading'!BP$10, 'Homeowners Record'!$F11*'Monthly Reading'!BP$8, 'Homeowners Record'!$G11*'Monthly Reading'!BP$9)))</f>
        <v/>
      </c>
      <c r="BQ14" s="4" t="str">
        <f>IF('Monthly Reading'!BQ$1="", "", IF('Monthly Reading'!BQ88*'Monthly Reading'!BQ$7&gt;'Monthly Reading'!BQ$10, SUM('Monthly Reading'!BQ88*'Monthly Reading'!BQ$7, 'Homeowners Record'!$F11*'Monthly Reading'!BQ$8, 'Homeowners Record'!$G11*'Monthly Reading'!BQ$9), SUM('Monthly Reading'!BQ$10, 'Homeowners Record'!$F11*'Monthly Reading'!BQ$8, 'Homeowners Record'!$G11*'Monthly Reading'!BQ$9)))</f>
        <v/>
      </c>
      <c r="BR14" s="4" t="str">
        <f>IF('Monthly Reading'!BR$1="", "", IF('Monthly Reading'!BR88*'Monthly Reading'!BR$7&gt;'Monthly Reading'!BR$10, SUM('Monthly Reading'!BR88*'Monthly Reading'!BR$7, 'Homeowners Record'!$F11*'Monthly Reading'!BR$8, 'Homeowners Record'!$G11*'Monthly Reading'!BR$9), SUM('Monthly Reading'!BR$10, 'Homeowners Record'!$F11*'Monthly Reading'!BR$8, 'Homeowners Record'!$G11*'Monthly Reading'!BR$9)))</f>
        <v/>
      </c>
      <c r="BS14" s="4" t="str">
        <f>IF('Monthly Reading'!BS$1="", "", IF('Monthly Reading'!BS88*'Monthly Reading'!BS$7&gt;'Monthly Reading'!BS$10, SUM('Monthly Reading'!BS88*'Monthly Reading'!BS$7, 'Homeowners Record'!$F11*'Monthly Reading'!BS$8, 'Homeowners Record'!$G11*'Monthly Reading'!BS$9), SUM('Monthly Reading'!BS$10, 'Homeowners Record'!$F11*'Monthly Reading'!BS$8, 'Homeowners Record'!$G11*'Monthly Reading'!BS$9)))</f>
        <v/>
      </c>
      <c r="BT14" s="4" t="str">
        <f>IF('Monthly Reading'!BT$1="", "", IF('Monthly Reading'!BT88*'Monthly Reading'!BT$7&gt;'Monthly Reading'!BT$10, SUM('Monthly Reading'!BT88*'Monthly Reading'!BT$7, 'Homeowners Record'!$F11*'Monthly Reading'!BT$8, 'Homeowners Record'!$G11*'Monthly Reading'!BT$9), SUM('Monthly Reading'!BT$10, 'Homeowners Record'!$F11*'Monthly Reading'!BT$8, 'Homeowners Record'!$G11*'Monthly Reading'!BT$9)))</f>
        <v/>
      </c>
      <c r="BU14" s="4" t="str">
        <f>IF('Monthly Reading'!BU$1="", "", IF('Monthly Reading'!BU88*'Monthly Reading'!BU$7&gt;'Monthly Reading'!BU$10, SUM('Monthly Reading'!BU88*'Monthly Reading'!BU$7, 'Homeowners Record'!$F11*'Monthly Reading'!BU$8, 'Homeowners Record'!$G11*'Monthly Reading'!BU$9), SUM('Monthly Reading'!BU$10, 'Homeowners Record'!$F11*'Monthly Reading'!BU$8, 'Homeowners Record'!$G11*'Monthly Reading'!BU$9)))</f>
        <v/>
      </c>
      <c r="BV14" s="4" t="str">
        <f>IF('Monthly Reading'!BV$1="", "", IF('Monthly Reading'!BV88*'Monthly Reading'!BV$7&gt;'Monthly Reading'!BV$10, SUM('Monthly Reading'!BV88*'Monthly Reading'!BV$7, 'Homeowners Record'!$F11*'Monthly Reading'!BV$8, 'Homeowners Record'!$G11*'Monthly Reading'!BV$9), SUM('Monthly Reading'!BV$10, 'Homeowners Record'!$F11*'Monthly Reading'!BV$8, 'Homeowners Record'!$G11*'Monthly Reading'!BV$9)))</f>
        <v/>
      </c>
      <c r="BW14" s="4" t="str">
        <f>IF('Monthly Reading'!BW$1="", "", IF('Monthly Reading'!BW88*'Monthly Reading'!BW$7&gt;'Monthly Reading'!BW$10, SUM('Monthly Reading'!BW88*'Monthly Reading'!BW$7, 'Homeowners Record'!$F11*'Monthly Reading'!BW$8, 'Homeowners Record'!$G11*'Monthly Reading'!BW$9), SUM('Monthly Reading'!BW$10, 'Homeowners Record'!$F11*'Monthly Reading'!BW$8, 'Homeowners Record'!$G11*'Monthly Reading'!BW$9)))</f>
        <v/>
      </c>
      <c r="BX14" s="4" t="str">
        <f>IF('Monthly Reading'!BX$1="", "", IF('Monthly Reading'!BX88*'Monthly Reading'!BX$7&gt;'Monthly Reading'!BX$10, SUM('Monthly Reading'!BX88*'Monthly Reading'!BX$7, 'Homeowners Record'!$F11*'Monthly Reading'!BX$8, 'Homeowners Record'!$G11*'Monthly Reading'!BX$9), SUM('Monthly Reading'!BX$10, 'Homeowners Record'!$F11*'Monthly Reading'!BX$8, 'Homeowners Record'!$G11*'Monthly Reading'!BX$9)))</f>
        <v/>
      </c>
      <c r="BY14" s="4" t="str">
        <f>IF('Monthly Reading'!BY$1="", "", IF('Monthly Reading'!BY88*'Monthly Reading'!BY$7&gt;'Monthly Reading'!BY$10, SUM('Monthly Reading'!BY88*'Monthly Reading'!BY$7, 'Homeowners Record'!$F11*'Monthly Reading'!BY$8, 'Homeowners Record'!$G11*'Monthly Reading'!BY$9), SUM('Monthly Reading'!BY$10, 'Homeowners Record'!$F11*'Monthly Reading'!BY$8, 'Homeowners Record'!$G11*'Monthly Reading'!BY$9)))</f>
        <v/>
      </c>
      <c r="BZ14" s="4" t="str">
        <f>IF('Monthly Reading'!BZ$1="", "", IF('Monthly Reading'!BZ88*'Monthly Reading'!BZ$7&gt;'Monthly Reading'!BZ$10, SUM('Monthly Reading'!BZ88*'Monthly Reading'!BZ$7, 'Homeowners Record'!$F11*'Monthly Reading'!BZ$8, 'Homeowners Record'!$G11*'Monthly Reading'!BZ$9), SUM('Monthly Reading'!BZ$10, 'Homeowners Record'!$F11*'Monthly Reading'!BZ$8, 'Homeowners Record'!$G11*'Monthly Reading'!BZ$9)))</f>
        <v/>
      </c>
      <c r="CA14" s="4" t="str">
        <f>IF('Monthly Reading'!CA$1="", "", IF('Monthly Reading'!CA88*'Monthly Reading'!CA$7&gt;'Monthly Reading'!CA$10, SUM('Monthly Reading'!CA88*'Monthly Reading'!CA$7, 'Homeowners Record'!$F11*'Monthly Reading'!CA$8, 'Homeowners Record'!$G11*'Monthly Reading'!CA$9), SUM('Monthly Reading'!CA$10, 'Homeowners Record'!$F11*'Monthly Reading'!CA$8, 'Homeowners Record'!$G11*'Monthly Reading'!CA$9)))</f>
        <v/>
      </c>
      <c r="CB14" s="4" t="str">
        <f>IF('Monthly Reading'!CB$1="", "", IF('Monthly Reading'!CB88*'Monthly Reading'!CB$7&gt;'Monthly Reading'!CB$10, SUM('Monthly Reading'!CB88*'Monthly Reading'!CB$7, 'Homeowners Record'!$F11*'Monthly Reading'!CB$8, 'Homeowners Record'!$G11*'Monthly Reading'!CB$9), SUM('Monthly Reading'!CB$10, 'Homeowners Record'!$F11*'Monthly Reading'!CB$8, 'Homeowners Record'!$G11*'Monthly Reading'!CB$9)))</f>
        <v/>
      </c>
      <c r="CC14" s="4" t="str">
        <f>IF('Monthly Reading'!CC$1="", "", IF('Monthly Reading'!CC88*'Monthly Reading'!CC$7&gt;'Monthly Reading'!CC$10, SUM('Monthly Reading'!CC88*'Monthly Reading'!CC$7, 'Homeowners Record'!$F11*'Monthly Reading'!CC$8, 'Homeowners Record'!$G11*'Monthly Reading'!CC$9), SUM('Monthly Reading'!CC$10, 'Homeowners Record'!$F11*'Monthly Reading'!CC$8, 'Homeowners Record'!$G11*'Monthly Reading'!CC$9)))</f>
        <v/>
      </c>
      <c r="CD14" s="4" t="str">
        <f>IF('Monthly Reading'!CD$1="", "", IF('Monthly Reading'!CD88*'Monthly Reading'!CD$7&gt;'Monthly Reading'!CD$10, SUM('Monthly Reading'!CD88*'Monthly Reading'!CD$7, 'Homeowners Record'!$F11*'Monthly Reading'!CD$8, 'Homeowners Record'!$G11*'Monthly Reading'!CD$9), SUM('Monthly Reading'!CD$10, 'Homeowners Record'!$F11*'Monthly Reading'!CD$8, 'Homeowners Record'!$G11*'Monthly Reading'!CD$9)))</f>
        <v/>
      </c>
      <c r="CE14" s="4" t="str">
        <f>IF('Monthly Reading'!CE$1="", "", IF('Monthly Reading'!CE88*'Monthly Reading'!CE$7&gt;'Monthly Reading'!CE$10, SUM('Monthly Reading'!CE88*'Monthly Reading'!CE$7, 'Homeowners Record'!$F11*'Monthly Reading'!CE$8, 'Homeowners Record'!$G11*'Monthly Reading'!CE$9), SUM('Monthly Reading'!CE$10, 'Homeowners Record'!$F11*'Monthly Reading'!CE$8, 'Homeowners Record'!$G11*'Monthly Reading'!CE$9)))</f>
        <v/>
      </c>
      <c r="CF14" s="4" t="str">
        <f>IF('Monthly Reading'!CF$1="", "", IF('Monthly Reading'!CF88*'Monthly Reading'!CF$7&gt;'Monthly Reading'!CF$10, SUM('Monthly Reading'!CF88*'Monthly Reading'!CF$7, 'Homeowners Record'!$F11*'Monthly Reading'!CF$8, 'Homeowners Record'!$G11*'Monthly Reading'!CF$9), SUM('Monthly Reading'!CF$10, 'Homeowners Record'!$F11*'Monthly Reading'!CF$8, 'Homeowners Record'!$G11*'Monthly Reading'!CF$9)))</f>
        <v/>
      </c>
      <c r="CG14" s="4" t="str">
        <f>IF('Monthly Reading'!CG$1="", "", IF('Monthly Reading'!CG88*'Monthly Reading'!CG$7&gt;'Monthly Reading'!CG$10, SUM('Monthly Reading'!CG88*'Monthly Reading'!CG$7, 'Homeowners Record'!$F11*'Monthly Reading'!CG$8, 'Homeowners Record'!$G11*'Monthly Reading'!CG$9), SUM('Monthly Reading'!CG$10, 'Homeowners Record'!$F11*'Monthly Reading'!CG$8, 'Homeowners Record'!$G11*'Monthly Reading'!CG$9)))</f>
        <v/>
      </c>
      <c r="CH14" s="4" t="str">
        <f>IF('Monthly Reading'!CH$1="", "", IF('Monthly Reading'!CH88*'Monthly Reading'!CH$7&gt;'Monthly Reading'!CH$10, SUM('Monthly Reading'!CH88*'Monthly Reading'!CH$7, 'Homeowners Record'!$F11*'Monthly Reading'!CH$8, 'Homeowners Record'!$G11*'Monthly Reading'!CH$9), SUM('Monthly Reading'!CH$10, 'Homeowners Record'!$F11*'Monthly Reading'!CH$8, 'Homeowners Record'!$G11*'Monthly Reading'!CH$9)))</f>
        <v/>
      </c>
      <c r="CI14" s="4" t="str">
        <f>IF('Monthly Reading'!CI$1="", "", IF('Monthly Reading'!CI88*'Monthly Reading'!CI$7&gt;'Monthly Reading'!CI$10, SUM('Monthly Reading'!CI88*'Monthly Reading'!CI$7, 'Homeowners Record'!$F11*'Monthly Reading'!CI$8, 'Homeowners Record'!$G11*'Monthly Reading'!CI$9), SUM('Monthly Reading'!CI$10, 'Homeowners Record'!$F11*'Monthly Reading'!CI$8, 'Homeowners Record'!$G11*'Monthly Reading'!CI$9)))</f>
        <v/>
      </c>
      <c r="CJ14" s="4" t="str">
        <f>IF('Monthly Reading'!CJ$1="", "", IF('Monthly Reading'!CJ88*'Monthly Reading'!CJ$7&gt;'Monthly Reading'!CJ$10, SUM('Monthly Reading'!CJ88*'Monthly Reading'!CJ$7, 'Homeowners Record'!$F11*'Monthly Reading'!CJ$8, 'Homeowners Record'!$G11*'Monthly Reading'!CJ$9), SUM('Monthly Reading'!CJ$10, 'Homeowners Record'!$F11*'Monthly Reading'!CJ$8, 'Homeowners Record'!$G11*'Monthly Reading'!CJ$9)))</f>
        <v/>
      </c>
      <c r="CK14" s="4" t="str">
        <f>IF('Monthly Reading'!CK$1="", "", IF('Monthly Reading'!CK88*'Monthly Reading'!CK$7&gt;'Monthly Reading'!CK$10, SUM('Monthly Reading'!CK88*'Monthly Reading'!CK$7, 'Homeowners Record'!$F11*'Monthly Reading'!CK$8, 'Homeowners Record'!$G11*'Monthly Reading'!CK$9), SUM('Monthly Reading'!CK$10, 'Homeowners Record'!$F11*'Monthly Reading'!CK$8, 'Homeowners Record'!$G11*'Monthly Reading'!CK$9)))</f>
        <v/>
      </c>
      <c r="CL14" s="4" t="str">
        <f>IF('Monthly Reading'!CL$1="", "", IF('Monthly Reading'!CL88*'Monthly Reading'!CL$7&gt;'Monthly Reading'!CL$10, SUM('Monthly Reading'!CL88*'Monthly Reading'!CL$7, 'Homeowners Record'!$F11*'Monthly Reading'!CL$8, 'Homeowners Record'!$G11*'Monthly Reading'!CL$9), SUM('Monthly Reading'!CL$10, 'Homeowners Record'!$F11*'Monthly Reading'!CL$8, 'Homeowners Record'!$G11*'Monthly Reading'!CL$9)))</f>
        <v/>
      </c>
      <c r="CM14" s="4" t="str">
        <f>IF('Monthly Reading'!CM$1="", "", IF('Monthly Reading'!CM88*'Monthly Reading'!CM$7&gt;'Monthly Reading'!CM$10, SUM('Monthly Reading'!CM88*'Monthly Reading'!CM$7, 'Homeowners Record'!$F11*'Monthly Reading'!CM$8, 'Homeowners Record'!$G11*'Monthly Reading'!CM$9), SUM('Monthly Reading'!CM$10, 'Homeowners Record'!$F11*'Monthly Reading'!CM$8, 'Homeowners Record'!$G11*'Monthly Reading'!CM$9)))</f>
        <v/>
      </c>
      <c r="CN14" s="4" t="str">
        <f>IF('Monthly Reading'!CN$1="", "", IF('Monthly Reading'!CN88*'Monthly Reading'!CN$7&gt;'Monthly Reading'!CN$10, SUM('Monthly Reading'!CN88*'Monthly Reading'!CN$7, 'Homeowners Record'!$F11*'Monthly Reading'!CN$8, 'Homeowners Record'!$G11*'Monthly Reading'!CN$9), SUM('Monthly Reading'!CN$10, 'Homeowners Record'!$F11*'Monthly Reading'!CN$8, 'Homeowners Record'!$G11*'Monthly Reading'!CN$9)))</f>
        <v/>
      </c>
      <c r="CO14" s="4" t="str">
        <f>IF('Monthly Reading'!CO$1="", "", IF('Monthly Reading'!CO88*'Monthly Reading'!CO$7&gt;'Monthly Reading'!CO$10, SUM('Monthly Reading'!CO88*'Monthly Reading'!CO$7, 'Homeowners Record'!$F11*'Monthly Reading'!CO$8, 'Homeowners Record'!$G11*'Monthly Reading'!CO$9), SUM('Monthly Reading'!CO$10, 'Homeowners Record'!$F11*'Monthly Reading'!CO$8, 'Homeowners Record'!$G11*'Monthly Reading'!CO$9)))</f>
        <v/>
      </c>
      <c r="CP14" s="4" t="str">
        <f>IF('Monthly Reading'!CP$1="", "", IF('Monthly Reading'!CP88*'Monthly Reading'!CP$7&gt;'Monthly Reading'!CP$10, SUM('Monthly Reading'!CP88*'Monthly Reading'!CP$7, 'Homeowners Record'!$F11*'Monthly Reading'!CP$8, 'Homeowners Record'!$G11*'Monthly Reading'!CP$9), SUM('Monthly Reading'!CP$10, 'Homeowners Record'!$F11*'Monthly Reading'!CP$8, 'Homeowners Record'!$G11*'Monthly Reading'!CP$9)))</f>
        <v/>
      </c>
      <c r="CQ14" s="4" t="str">
        <f>IF('Monthly Reading'!CQ$1="", "", IF('Monthly Reading'!CQ88*'Monthly Reading'!CQ$7&gt;'Monthly Reading'!CQ$10, SUM('Monthly Reading'!CQ88*'Monthly Reading'!CQ$7, 'Homeowners Record'!$F11*'Monthly Reading'!CQ$8, 'Homeowners Record'!$G11*'Monthly Reading'!CQ$9), SUM('Monthly Reading'!CQ$10, 'Homeowners Record'!$F11*'Monthly Reading'!CQ$8, 'Homeowners Record'!$G11*'Monthly Reading'!CQ$9)))</f>
        <v/>
      </c>
      <c r="CR14" s="4" t="str">
        <f>IF('Monthly Reading'!CR$1="", "", IF('Monthly Reading'!CR88*'Monthly Reading'!CR$7&gt;'Monthly Reading'!CR$10, SUM('Monthly Reading'!CR88*'Monthly Reading'!CR$7, 'Homeowners Record'!$F11*'Monthly Reading'!CR$8, 'Homeowners Record'!$G11*'Monthly Reading'!CR$9), SUM('Monthly Reading'!CR$10, 'Homeowners Record'!$F11*'Monthly Reading'!CR$8, 'Homeowners Record'!$G11*'Monthly Reading'!CR$9)))</f>
        <v/>
      </c>
      <c r="CS14" s="4" t="str">
        <f>IF('Monthly Reading'!CS$1="", "", IF('Monthly Reading'!CS88*'Monthly Reading'!CS$7&gt;'Monthly Reading'!CS$10, SUM('Monthly Reading'!CS88*'Monthly Reading'!CS$7, 'Homeowners Record'!$F11*'Monthly Reading'!CS$8, 'Homeowners Record'!$G11*'Monthly Reading'!CS$9), SUM('Monthly Reading'!CS$10, 'Homeowners Record'!$F11*'Monthly Reading'!CS$8, 'Homeowners Record'!$G11*'Monthly Reading'!CS$9)))</f>
        <v/>
      </c>
      <c r="CT14" s="4" t="str">
        <f>IF('Monthly Reading'!CT$1="", "", IF('Monthly Reading'!CT88*'Monthly Reading'!CT$7&gt;'Monthly Reading'!CT$10, SUM('Monthly Reading'!CT88*'Monthly Reading'!CT$7, 'Homeowners Record'!$F11*'Monthly Reading'!CT$8, 'Homeowners Record'!$G11*'Monthly Reading'!CT$9), SUM('Monthly Reading'!CT$10, 'Homeowners Record'!$F11*'Monthly Reading'!CT$8, 'Homeowners Record'!$G11*'Monthly Reading'!CT$9)))</f>
        <v/>
      </c>
      <c r="CU14" s="4" t="str">
        <f>IF('Monthly Reading'!CU$1="", "", IF('Monthly Reading'!CU88*'Monthly Reading'!CU$7&gt;'Monthly Reading'!CU$10, SUM('Monthly Reading'!CU88*'Monthly Reading'!CU$7, 'Homeowners Record'!$F11*'Monthly Reading'!CU$8, 'Homeowners Record'!$G11*'Monthly Reading'!CU$9), SUM('Monthly Reading'!CU$10, 'Homeowners Record'!$F11*'Monthly Reading'!CU$8, 'Homeowners Record'!$G11*'Monthly Reading'!CU$9)))</f>
        <v/>
      </c>
      <c r="CV14" s="4" t="str">
        <f>IF('Monthly Reading'!CV$1="", "", IF('Monthly Reading'!CV88*'Monthly Reading'!CV$7&gt;'Monthly Reading'!CV$10, SUM('Monthly Reading'!CV88*'Monthly Reading'!CV$7, 'Homeowners Record'!$F11*'Monthly Reading'!CV$8, 'Homeowners Record'!$G11*'Monthly Reading'!CV$9), SUM('Monthly Reading'!CV$10, 'Homeowners Record'!$F11*'Monthly Reading'!CV$8, 'Homeowners Record'!$G11*'Monthly Reading'!CV$9)))</f>
        <v/>
      </c>
      <c r="CW14" s="4" t="str">
        <f>IF('Monthly Reading'!CW$1="", "", IF('Monthly Reading'!CW88*'Monthly Reading'!CW$7&gt;'Monthly Reading'!CW$10, SUM('Monthly Reading'!CW88*'Monthly Reading'!CW$7, 'Homeowners Record'!$F11*'Monthly Reading'!CW$8, 'Homeowners Record'!$G11*'Monthly Reading'!CW$9), SUM('Monthly Reading'!CW$10, 'Homeowners Record'!$F11*'Monthly Reading'!CW$8, 'Homeowners Record'!$G11*'Monthly Reading'!CW$9)))</f>
        <v/>
      </c>
      <c r="CX14" s="4" t="str">
        <f>IF('Monthly Reading'!CX$1="", "", IF('Monthly Reading'!CX88*'Monthly Reading'!CX$7&gt;'Monthly Reading'!CX$10, SUM('Monthly Reading'!CX88*'Monthly Reading'!CX$7, 'Homeowners Record'!$F11*'Monthly Reading'!CX$8, 'Homeowners Record'!$G11*'Monthly Reading'!CX$9), SUM('Monthly Reading'!CX$10, 'Homeowners Record'!$F11*'Monthly Reading'!CX$8, 'Homeowners Record'!$G11*'Monthly Reading'!CX$9)))</f>
        <v/>
      </c>
      <c r="CY14" s="4" t="str">
        <f>IF('Monthly Reading'!CY$1="", "", IF('Monthly Reading'!CY88*'Monthly Reading'!CY$7&gt;'Monthly Reading'!CY$10, SUM('Monthly Reading'!CY88*'Monthly Reading'!CY$7, 'Homeowners Record'!$F11*'Monthly Reading'!CY$8, 'Homeowners Record'!$G11*'Monthly Reading'!CY$9), SUM('Monthly Reading'!CY$10, 'Homeowners Record'!$F11*'Monthly Reading'!CY$8, 'Homeowners Record'!$G11*'Monthly Reading'!CY$9)))</f>
        <v/>
      </c>
      <c r="CZ14" s="4" t="str">
        <f>IF('Monthly Reading'!CZ$1="", "", IF('Monthly Reading'!CZ88*'Monthly Reading'!CZ$7&gt;'Monthly Reading'!CZ$10, SUM('Monthly Reading'!CZ88*'Monthly Reading'!CZ$7, 'Homeowners Record'!$F11*'Monthly Reading'!CZ$8, 'Homeowners Record'!$G11*'Monthly Reading'!CZ$9), SUM('Monthly Reading'!CZ$10, 'Homeowners Record'!$F11*'Monthly Reading'!CZ$8, 'Homeowners Record'!$G11*'Monthly Reading'!CZ$9)))</f>
        <v/>
      </c>
      <c r="DA14" s="4" t="str">
        <f>IF('Monthly Reading'!DA$1="", "", IF('Monthly Reading'!DA88*'Monthly Reading'!DA$7&gt;'Monthly Reading'!DA$10, SUM('Monthly Reading'!DA88*'Monthly Reading'!DA$7, 'Homeowners Record'!$F11*'Monthly Reading'!DA$8, 'Homeowners Record'!$G11*'Monthly Reading'!DA$9), SUM('Monthly Reading'!DA$10, 'Homeowners Record'!$F11*'Monthly Reading'!DA$8, 'Homeowners Record'!$G11*'Monthly Reading'!DA$9)))</f>
        <v/>
      </c>
      <c r="DB14" s="4" t="str">
        <f>IF('Monthly Reading'!DB$1="", "", IF('Monthly Reading'!DB88*'Monthly Reading'!DB$7&gt;'Monthly Reading'!DB$10, SUM('Monthly Reading'!DB88*'Monthly Reading'!DB$7, 'Homeowners Record'!$F11*'Monthly Reading'!DB$8, 'Homeowners Record'!$G11*'Monthly Reading'!DB$9), SUM('Monthly Reading'!DB$10, 'Homeowners Record'!$F11*'Monthly Reading'!DB$8, 'Homeowners Record'!$G11*'Monthly Reading'!DB$9)))</f>
        <v/>
      </c>
      <c r="DC14" s="4" t="str">
        <f>IF('Monthly Reading'!DC$1="", "", IF('Monthly Reading'!DC88*'Monthly Reading'!DC$7&gt;'Monthly Reading'!DC$10, SUM('Monthly Reading'!DC88*'Monthly Reading'!DC$7, 'Homeowners Record'!$F11*'Monthly Reading'!DC$8, 'Homeowners Record'!$G11*'Monthly Reading'!DC$9), SUM('Monthly Reading'!DC$10, 'Homeowners Record'!$F11*'Monthly Reading'!DC$8, 'Homeowners Record'!$G11*'Monthly Reading'!DC$9)))</f>
        <v/>
      </c>
      <c r="DD14" s="4" t="str">
        <f>IF('Monthly Reading'!DD$1="", "", IF('Monthly Reading'!DD88*'Monthly Reading'!DD$7&gt;'Monthly Reading'!DD$10, SUM('Monthly Reading'!DD88*'Monthly Reading'!DD$7, 'Homeowners Record'!$F11*'Monthly Reading'!DD$8, 'Homeowners Record'!$G11*'Monthly Reading'!DD$9), SUM('Monthly Reading'!DD$10, 'Homeowners Record'!$F11*'Monthly Reading'!DD$8, 'Homeowners Record'!$G11*'Monthly Reading'!DD$9)))</f>
        <v/>
      </c>
      <c r="DE14" s="4" t="str">
        <f>IF('Monthly Reading'!DE$1="", "", IF('Monthly Reading'!DE88*'Monthly Reading'!DE$7&gt;'Monthly Reading'!DE$10, SUM('Monthly Reading'!DE88*'Monthly Reading'!DE$7, 'Homeowners Record'!$F11*'Monthly Reading'!DE$8, 'Homeowners Record'!$G11*'Monthly Reading'!DE$9), SUM('Monthly Reading'!DE$10, 'Homeowners Record'!$F11*'Monthly Reading'!DE$8, 'Homeowners Record'!$G11*'Monthly Reading'!DE$9)))</f>
        <v/>
      </c>
      <c r="DF14" s="4" t="str">
        <f>IF('Monthly Reading'!DF$1="", "", IF('Monthly Reading'!DF88*'Monthly Reading'!DF$7&gt;'Monthly Reading'!DF$10, SUM('Monthly Reading'!DF88*'Monthly Reading'!DF$7, 'Homeowners Record'!$F11*'Monthly Reading'!DF$8, 'Homeowners Record'!$G11*'Monthly Reading'!DF$9), SUM('Monthly Reading'!DF$10, 'Homeowners Record'!$F11*'Monthly Reading'!DF$8, 'Homeowners Record'!$G11*'Monthly Reading'!DF$9)))</f>
        <v/>
      </c>
      <c r="DG14" s="4" t="str">
        <f>IF('Monthly Reading'!DG$1="", "", IF('Monthly Reading'!DG88*'Monthly Reading'!DG$7&gt;'Monthly Reading'!DG$10, SUM('Monthly Reading'!DG88*'Monthly Reading'!DG$7, 'Homeowners Record'!$F11*'Monthly Reading'!DG$8, 'Homeowners Record'!$G11*'Monthly Reading'!DG$9), SUM('Monthly Reading'!DG$10, 'Homeowners Record'!$F11*'Monthly Reading'!DG$8, 'Homeowners Record'!$G11*'Monthly Reading'!DG$9)))</f>
        <v/>
      </c>
      <c r="DH14" s="4" t="str">
        <f>IF('Monthly Reading'!DH$1="", "", IF('Monthly Reading'!DH88*'Monthly Reading'!DH$7&gt;'Monthly Reading'!DH$10, SUM('Monthly Reading'!DH88*'Monthly Reading'!DH$7, 'Homeowners Record'!$F11*'Monthly Reading'!DH$8, 'Homeowners Record'!$G11*'Monthly Reading'!DH$9), SUM('Monthly Reading'!DH$10, 'Homeowners Record'!$F11*'Monthly Reading'!DH$8, 'Homeowners Record'!$G11*'Monthly Reading'!DH$9)))</f>
        <v/>
      </c>
      <c r="DI14" s="4" t="str">
        <f>IF('Monthly Reading'!DI$1="", "", IF('Monthly Reading'!DI88*'Monthly Reading'!DI$7&gt;'Monthly Reading'!DI$10, SUM('Monthly Reading'!DI88*'Monthly Reading'!DI$7, 'Homeowners Record'!$F11*'Monthly Reading'!DI$8, 'Homeowners Record'!$G11*'Monthly Reading'!DI$9), SUM('Monthly Reading'!DI$10, 'Homeowners Record'!$F11*'Monthly Reading'!DI$8, 'Homeowners Record'!$G11*'Monthly Reading'!DI$9)))</f>
        <v/>
      </c>
      <c r="DJ14" s="4" t="str">
        <f>IF('Monthly Reading'!DJ$1="", "", IF('Monthly Reading'!DJ88*'Monthly Reading'!DJ$7&gt;'Monthly Reading'!DJ$10, SUM('Monthly Reading'!DJ88*'Monthly Reading'!DJ$7, 'Homeowners Record'!$F11*'Monthly Reading'!DJ$8, 'Homeowners Record'!$G11*'Monthly Reading'!DJ$9), SUM('Monthly Reading'!DJ$10, 'Homeowners Record'!$F11*'Monthly Reading'!DJ$8, 'Homeowners Record'!$G11*'Monthly Reading'!DJ$9)))</f>
        <v/>
      </c>
      <c r="DK14" s="4" t="str">
        <f>IF('Monthly Reading'!DK$1="", "", IF('Monthly Reading'!DK88*'Monthly Reading'!DK$7&gt;'Monthly Reading'!DK$10, SUM('Monthly Reading'!DK88*'Monthly Reading'!DK$7, 'Homeowners Record'!$F11*'Monthly Reading'!DK$8, 'Homeowners Record'!$G11*'Monthly Reading'!DK$9), SUM('Monthly Reading'!DK$10, 'Homeowners Record'!$F11*'Monthly Reading'!DK$8, 'Homeowners Record'!$G11*'Monthly Reading'!DK$9)))</f>
        <v/>
      </c>
      <c r="DL14" s="4" t="str">
        <f>IF('Monthly Reading'!DL$1="", "", IF('Monthly Reading'!DL88*'Monthly Reading'!DL$7&gt;'Monthly Reading'!DL$10, SUM('Monthly Reading'!DL88*'Monthly Reading'!DL$7, 'Homeowners Record'!$F11*'Monthly Reading'!DL$8, 'Homeowners Record'!$G11*'Monthly Reading'!DL$9), SUM('Monthly Reading'!DL$10, 'Homeowners Record'!$F11*'Monthly Reading'!DL$8, 'Homeowners Record'!$G11*'Monthly Reading'!DL$9)))</f>
        <v/>
      </c>
      <c r="DM14" s="4" t="str">
        <f>IF('Monthly Reading'!DM$1="", "", IF('Monthly Reading'!DM88*'Monthly Reading'!DM$7&gt;'Monthly Reading'!DM$10, SUM('Monthly Reading'!DM88*'Monthly Reading'!DM$7, 'Homeowners Record'!$F11*'Monthly Reading'!DM$8, 'Homeowners Record'!$G11*'Monthly Reading'!DM$9), SUM('Monthly Reading'!DM$10, 'Homeowners Record'!$F11*'Monthly Reading'!DM$8, 'Homeowners Record'!$G11*'Monthly Reading'!DM$9)))</f>
        <v/>
      </c>
      <c r="DN14" s="4" t="str">
        <f>IF('Monthly Reading'!DN$1="", "", IF('Monthly Reading'!DN88*'Monthly Reading'!DN$7&gt;'Monthly Reading'!DN$10, SUM('Monthly Reading'!DN88*'Monthly Reading'!DN$7, 'Homeowners Record'!$F11*'Monthly Reading'!DN$8, 'Homeowners Record'!$G11*'Monthly Reading'!DN$9), SUM('Monthly Reading'!DN$10, 'Homeowners Record'!$F11*'Monthly Reading'!DN$8, 'Homeowners Record'!$G11*'Monthly Reading'!DN$9)))</f>
        <v/>
      </c>
      <c r="DO14" s="4" t="str">
        <f>IF('Monthly Reading'!DO$1="", "", IF('Monthly Reading'!DO88*'Monthly Reading'!DO$7&gt;'Monthly Reading'!DO$10, SUM('Monthly Reading'!DO88*'Monthly Reading'!DO$7, 'Homeowners Record'!$F11*'Monthly Reading'!DO$8, 'Homeowners Record'!$G11*'Monthly Reading'!DO$9), SUM('Monthly Reading'!DO$10, 'Homeowners Record'!$F11*'Monthly Reading'!DO$8, 'Homeowners Record'!$G11*'Monthly Reading'!DO$9)))</f>
        <v/>
      </c>
      <c r="DP14" s="4" t="str">
        <f>IF('Monthly Reading'!DP$1="", "", IF('Monthly Reading'!DP88*'Monthly Reading'!DP$7&gt;'Monthly Reading'!DP$10, SUM('Monthly Reading'!DP88*'Monthly Reading'!DP$7, 'Homeowners Record'!$F11*'Monthly Reading'!DP$8, 'Homeowners Record'!$G11*'Monthly Reading'!DP$9), SUM('Monthly Reading'!DP$10, 'Homeowners Record'!$F11*'Monthly Reading'!DP$8, 'Homeowners Record'!$G11*'Monthly Reading'!DP$9)))</f>
        <v/>
      </c>
      <c r="DQ14" s="4" t="str">
        <f>IF('Monthly Reading'!DQ$1="", "", IF('Monthly Reading'!DQ88*'Monthly Reading'!DQ$7&gt;'Monthly Reading'!DQ$10, SUM('Monthly Reading'!DQ88*'Monthly Reading'!DQ$7, 'Homeowners Record'!$F11*'Monthly Reading'!DQ$8, 'Homeowners Record'!$G11*'Monthly Reading'!DQ$9), SUM('Monthly Reading'!DQ$10, 'Homeowners Record'!$F11*'Monthly Reading'!DQ$8, 'Homeowners Record'!$G11*'Monthly Reading'!DQ$9)))</f>
        <v/>
      </c>
      <c r="DR14" s="4" t="str">
        <f>IF('Monthly Reading'!DR$1="", "", IF('Monthly Reading'!DR88*'Monthly Reading'!DR$7&gt;'Monthly Reading'!DR$10, SUM('Monthly Reading'!DR88*'Monthly Reading'!DR$7, 'Homeowners Record'!$F11*'Monthly Reading'!DR$8, 'Homeowners Record'!$G11*'Monthly Reading'!DR$9), SUM('Monthly Reading'!DR$10, 'Homeowners Record'!$F11*'Monthly Reading'!DR$8, 'Homeowners Record'!$G11*'Monthly Reading'!DR$9)))</f>
        <v/>
      </c>
      <c r="DS14" s="4" t="str">
        <f>IF('Monthly Reading'!DS$1="", "", IF('Monthly Reading'!DS88*'Monthly Reading'!DS$7&gt;'Monthly Reading'!DS$10, SUM('Monthly Reading'!DS88*'Monthly Reading'!DS$7, 'Homeowners Record'!$F11*'Monthly Reading'!DS$8, 'Homeowners Record'!$G11*'Monthly Reading'!DS$9), SUM('Monthly Reading'!DS$10, 'Homeowners Record'!$F11*'Monthly Reading'!DS$8, 'Homeowners Record'!$G11*'Monthly Reading'!DS$9)))</f>
        <v/>
      </c>
      <c r="DT14" s="4" t="str">
        <f>IF('Monthly Reading'!DT$1="", "", IF('Monthly Reading'!DT88*'Monthly Reading'!DT$7&gt;'Monthly Reading'!DT$10, SUM('Monthly Reading'!DT88*'Monthly Reading'!DT$7, 'Homeowners Record'!$F11*'Monthly Reading'!DT$8, 'Homeowners Record'!$G11*'Monthly Reading'!DT$9), SUM('Monthly Reading'!DT$10, 'Homeowners Record'!$F11*'Monthly Reading'!DT$8, 'Homeowners Record'!$G11*'Monthly Reading'!DT$9)))</f>
        <v/>
      </c>
      <c r="DU14" s="4" t="str">
        <f>IF('Monthly Reading'!DU$1="", "", IF('Monthly Reading'!DU88*'Monthly Reading'!DU$7&gt;'Monthly Reading'!DU$10, SUM('Monthly Reading'!DU88*'Monthly Reading'!DU$7, 'Homeowners Record'!$F11*'Monthly Reading'!DU$8, 'Homeowners Record'!$G11*'Monthly Reading'!DU$9), SUM('Monthly Reading'!DU$10, 'Homeowners Record'!$F11*'Monthly Reading'!DU$8, 'Homeowners Record'!$G11*'Monthly Reading'!DU$9)))</f>
        <v/>
      </c>
      <c r="DV14" s="4" t="str">
        <f>IF('Monthly Reading'!DV$1="", "", IF('Monthly Reading'!DV88*'Monthly Reading'!DV$7&gt;'Monthly Reading'!DV$10, SUM('Monthly Reading'!DV88*'Monthly Reading'!DV$7, 'Homeowners Record'!$F11*'Monthly Reading'!DV$8, 'Homeowners Record'!$G11*'Monthly Reading'!DV$9), SUM('Monthly Reading'!DV$10, 'Homeowners Record'!$F11*'Monthly Reading'!DV$8, 'Homeowners Record'!$G11*'Monthly Reading'!DV$9)))</f>
        <v/>
      </c>
      <c r="DW14" s="4" t="str">
        <f>IF('Monthly Reading'!DW$1="", "", IF('Monthly Reading'!DW88*'Monthly Reading'!DW$7&gt;'Monthly Reading'!DW$10, SUM('Monthly Reading'!DW88*'Monthly Reading'!DW$7, 'Homeowners Record'!$F11*'Monthly Reading'!DW$8, 'Homeowners Record'!$G11*'Monthly Reading'!DW$9), SUM('Monthly Reading'!DW$10, 'Homeowners Record'!$F11*'Monthly Reading'!DW$8, 'Homeowners Record'!$G11*'Monthly Reading'!DW$9)))</f>
        <v/>
      </c>
      <c r="DX14" s="4" t="str">
        <f>IF('Monthly Reading'!DX$1="", "", IF('Monthly Reading'!DX88*'Monthly Reading'!DX$7&gt;'Monthly Reading'!DX$10, SUM('Monthly Reading'!DX88*'Monthly Reading'!DX$7, 'Homeowners Record'!$F11*'Monthly Reading'!DX$8, 'Homeowners Record'!$G11*'Monthly Reading'!DX$9), SUM('Monthly Reading'!DX$10, 'Homeowners Record'!$F11*'Monthly Reading'!DX$8, 'Homeowners Record'!$G11*'Monthly Reading'!DX$9)))</f>
        <v/>
      </c>
      <c r="DY14" s="4" t="str">
        <f>IF('Monthly Reading'!DY$1="", "", IF('Monthly Reading'!DY88*'Monthly Reading'!DY$7&gt;'Monthly Reading'!DY$10, SUM('Monthly Reading'!DY88*'Monthly Reading'!DY$7, 'Homeowners Record'!$F11*'Monthly Reading'!DY$8, 'Homeowners Record'!$G11*'Monthly Reading'!DY$9), SUM('Monthly Reading'!DY$10, 'Homeowners Record'!$F11*'Monthly Reading'!DY$8, 'Homeowners Record'!$G11*'Monthly Reading'!DY$9)))</f>
        <v/>
      </c>
      <c r="DZ14" s="4" t="str">
        <f>IF('Monthly Reading'!DZ$1="", "", IF('Monthly Reading'!DZ88*'Monthly Reading'!DZ$7&gt;'Monthly Reading'!DZ$10, SUM('Monthly Reading'!DZ88*'Monthly Reading'!DZ$7, 'Homeowners Record'!$F11*'Monthly Reading'!DZ$8, 'Homeowners Record'!$G11*'Monthly Reading'!DZ$9), SUM('Monthly Reading'!DZ$10, 'Homeowners Record'!$F11*'Monthly Reading'!DZ$8, 'Homeowners Record'!$G11*'Monthly Reading'!DZ$9)))</f>
        <v/>
      </c>
    </row>
    <row r="15" spans="1:130" x14ac:dyDescent="0.25">
      <c r="A15" s="3">
        <f>'Homeowners Record'!$A12</f>
        <v>11</v>
      </c>
      <c r="B15" s="3" t="str">
        <f>'Homeowners Record'!$B12</f>
        <v>EDGARDO SILANG</v>
      </c>
      <c r="C15" s="4">
        <v>1256</v>
      </c>
      <c r="D15" s="4">
        <f>IF('Monthly Reading'!D$1="", "", IF('Monthly Reading'!D89*'Monthly Reading'!D$7&gt;'Monthly Reading'!D$10, SUM('Monthly Reading'!D89*'Monthly Reading'!D$7, 'Homeowners Record'!$F12*'Monthly Reading'!D$8, 'Homeowners Record'!$G12*'Monthly Reading'!D$9), SUM('Monthly Reading'!D$10, 'Homeowners Record'!$F12*'Monthly Reading'!D$8, 'Homeowners Record'!$G12*'Monthly Reading'!D$9)))</f>
        <v>1070.8663703703705</v>
      </c>
      <c r="E15" s="4">
        <f>IF('Monthly Reading'!E$1="", "", IF('Monthly Reading'!E89*'Monthly Reading'!E$7&gt;'Monthly Reading'!E$10, SUM('Monthly Reading'!E89*'Monthly Reading'!E$7, 'Homeowners Record'!$F12*'Monthly Reading'!E$8, 'Homeowners Record'!$G12*'Monthly Reading'!E$9), SUM('Monthly Reading'!E$10, 'Homeowners Record'!$F12*'Monthly Reading'!E$8, 'Homeowners Record'!$G12*'Monthly Reading'!E$9)))</f>
        <v>725.60585480093675</v>
      </c>
      <c r="F15" s="4">
        <f>IF('Monthly Reading'!F$1="", "", IF('Monthly Reading'!F89*'Monthly Reading'!F$7&gt;'Monthly Reading'!F$10, SUM('Monthly Reading'!F89*'Monthly Reading'!F$7, 'Homeowners Record'!$F12*'Monthly Reading'!F$8, 'Homeowners Record'!$G12*'Monthly Reading'!F$9), SUM('Monthly Reading'!F$10, 'Homeowners Record'!$F12*'Monthly Reading'!F$8, 'Homeowners Record'!$G12*'Monthly Reading'!F$9)))</f>
        <v>719.56398860398861</v>
      </c>
      <c r="G15" s="4">
        <f>IF('Monthly Reading'!G$1="", "", IF('Monthly Reading'!G89*'Monthly Reading'!G$7&gt;'Monthly Reading'!G$10, SUM('Monthly Reading'!G89*'Monthly Reading'!G$7, 'Homeowners Record'!$F12*'Monthly Reading'!G$8, 'Homeowners Record'!$G12*'Monthly Reading'!G$9), SUM('Monthly Reading'!G$10, 'Homeowners Record'!$F12*'Monthly Reading'!G$8, 'Homeowners Record'!$G12*'Monthly Reading'!G$9)))</f>
        <v>693.15027568922301</v>
      </c>
      <c r="H15" s="4" t="str">
        <f>IF('Monthly Reading'!H$1="", "", IF('Monthly Reading'!H89*'Monthly Reading'!H$7&gt;'Monthly Reading'!H$10, SUM('Monthly Reading'!H89*'Monthly Reading'!H$7, 'Homeowners Record'!$F12*'Monthly Reading'!H$8, 'Homeowners Record'!$G12*'Monthly Reading'!H$9), SUM('Monthly Reading'!H$10, 'Homeowners Record'!$F12*'Monthly Reading'!H$8, 'Homeowners Record'!$G12*'Monthly Reading'!H$9)))</f>
        <v/>
      </c>
      <c r="I15" s="4" t="str">
        <f>IF('Monthly Reading'!I$1="", "", IF('Monthly Reading'!I89*'Monthly Reading'!I$7&gt;'Monthly Reading'!I$10, SUM('Monthly Reading'!I89*'Monthly Reading'!I$7, 'Homeowners Record'!$F12*'Monthly Reading'!I$8, 'Homeowners Record'!$G12*'Monthly Reading'!I$9), SUM('Monthly Reading'!I$10, 'Homeowners Record'!$F12*'Monthly Reading'!I$8, 'Homeowners Record'!$G12*'Monthly Reading'!I$9)))</f>
        <v/>
      </c>
      <c r="J15" s="4" t="str">
        <f>IF('Monthly Reading'!J$1="", "", IF('Monthly Reading'!J89*'Monthly Reading'!J$7&gt;'Monthly Reading'!J$10, SUM('Monthly Reading'!J89*'Monthly Reading'!J$7, 'Homeowners Record'!$F12*'Monthly Reading'!J$8, 'Homeowners Record'!$G12*'Monthly Reading'!J$9), SUM('Monthly Reading'!J$10, 'Homeowners Record'!$F12*'Monthly Reading'!J$8, 'Homeowners Record'!$G12*'Monthly Reading'!J$9)))</f>
        <v/>
      </c>
      <c r="K15" s="4" t="str">
        <f>IF('Monthly Reading'!K$1="", "", IF('Monthly Reading'!K89*'Monthly Reading'!K$7&gt;'Monthly Reading'!K$10, SUM('Monthly Reading'!K89*'Monthly Reading'!K$7, 'Homeowners Record'!$F12*'Monthly Reading'!K$8, 'Homeowners Record'!$G12*'Monthly Reading'!K$9), SUM('Monthly Reading'!K$10, 'Homeowners Record'!$F12*'Monthly Reading'!K$8, 'Homeowners Record'!$G12*'Monthly Reading'!K$9)))</f>
        <v/>
      </c>
      <c r="L15" s="4" t="str">
        <f>IF('Monthly Reading'!L$1="", "", IF('Monthly Reading'!L89*'Monthly Reading'!L$7&gt;'Monthly Reading'!L$10, SUM('Monthly Reading'!L89*'Monthly Reading'!L$7, 'Homeowners Record'!$F12*'Monthly Reading'!L$8, 'Homeowners Record'!$G12*'Monthly Reading'!L$9), SUM('Monthly Reading'!L$10, 'Homeowners Record'!$F12*'Monthly Reading'!L$8, 'Homeowners Record'!$G12*'Monthly Reading'!L$9)))</f>
        <v/>
      </c>
      <c r="M15" s="4" t="str">
        <f>IF('Monthly Reading'!M$1="", "", IF('Monthly Reading'!M89*'Monthly Reading'!M$7&gt;'Monthly Reading'!M$10, SUM('Monthly Reading'!M89*'Monthly Reading'!M$7, 'Homeowners Record'!$F12*'Monthly Reading'!M$8, 'Homeowners Record'!$G12*'Monthly Reading'!M$9), SUM('Monthly Reading'!M$10, 'Homeowners Record'!$F12*'Monthly Reading'!M$8, 'Homeowners Record'!$G12*'Monthly Reading'!M$9)))</f>
        <v/>
      </c>
      <c r="N15" s="4" t="str">
        <f>IF('Monthly Reading'!N$1="", "", IF('Monthly Reading'!N89*'Monthly Reading'!N$7&gt;'Monthly Reading'!N$10, SUM('Monthly Reading'!N89*'Monthly Reading'!N$7, 'Homeowners Record'!$F12*'Monthly Reading'!N$8, 'Homeowners Record'!$G12*'Monthly Reading'!N$9), SUM('Monthly Reading'!N$10, 'Homeowners Record'!$F12*'Monthly Reading'!N$8, 'Homeowners Record'!$G12*'Monthly Reading'!N$9)))</f>
        <v/>
      </c>
      <c r="O15" s="4" t="str">
        <f>IF('Monthly Reading'!O$1="", "", IF('Monthly Reading'!O89*'Monthly Reading'!O$7&gt;'Monthly Reading'!O$10, SUM('Monthly Reading'!O89*'Monthly Reading'!O$7, 'Homeowners Record'!$F12*'Monthly Reading'!O$8, 'Homeowners Record'!$G12*'Monthly Reading'!O$9), SUM('Monthly Reading'!O$10, 'Homeowners Record'!$F12*'Monthly Reading'!O$8, 'Homeowners Record'!$G12*'Monthly Reading'!O$9)))</f>
        <v/>
      </c>
      <c r="P15" s="4" t="str">
        <f>IF('Monthly Reading'!P$1="", "", IF('Monthly Reading'!P89*'Monthly Reading'!P$7&gt;'Monthly Reading'!P$10, SUM('Monthly Reading'!P89*'Monthly Reading'!P$7, 'Homeowners Record'!$F12*'Monthly Reading'!P$8, 'Homeowners Record'!$G12*'Monthly Reading'!P$9), SUM('Monthly Reading'!P$10, 'Homeowners Record'!$F12*'Monthly Reading'!P$8, 'Homeowners Record'!$G12*'Monthly Reading'!P$9)))</f>
        <v/>
      </c>
      <c r="Q15" s="4" t="str">
        <f>IF('Monthly Reading'!Q$1="", "", IF('Monthly Reading'!Q89*'Monthly Reading'!Q$7&gt;'Monthly Reading'!Q$10, SUM('Monthly Reading'!Q89*'Monthly Reading'!Q$7, 'Homeowners Record'!$F12*'Monthly Reading'!Q$8, 'Homeowners Record'!$G12*'Monthly Reading'!Q$9), SUM('Monthly Reading'!Q$10, 'Homeowners Record'!$F12*'Monthly Reading'!Q$8, 'Homeowners Record'!$G12*'Monthly Reading'!Q$9)))</f>
        <v/>
      </c>
      <c r="R15" s="4" t="str">
        <f>IF('Monthly Reading'!R$1="", "", IF('Monthly Reading'!R89*'Monthly Reading'!R$7&gt;'Monthly Reading'!R$10, SUM('Monthly Reading'!R89*'Monthly Reading'!R$7, 'Homeowners Record'!$F12*'Monthly Reading'!R$8, 'Homeowners Record'!$G12*'Monthly Reading'!R$9), SUM('Monthly Reading'!R$10, 'Homeowners Record'!$F12*'Monthly Reading'!R$8, 'Homeowners Record'!$G12*'Monthly Reading'!R$9)))</f>
        <v/>
      </c>
      <c r="S15" s="4" t="str">
        <f>IF('Monthly Reading'!S$1="", "", IF('Monthly Reading'!S89*'Monthly Reading'!S$7&gt;'Monthly Reading'!S$10, SUM('Monthly Reading'!S89*'Monthly Reading'!S$7, 'Homeowners Record'!$F12*'Monthly Reading'!S$8, 'Homeowners Record'!$G12*'Monthly Reading'!S$9), SUM('Monthly Reading'!S$10, 'Homeowners Record'!$F12*'Monthly Reading'!S$8, 'Homeowners Record'!$G12*'Monthly Reading'!S$9)))</f>
        <v/>
      </c>
      <c r="T15" s="4" t="str">
        <f>IF('Monthly Reading'!T$1="", "", IF('Monthly Reading'!T89*'Monthly Reading'!T$7&gt;'Monthly Reading'!T$10, SUM('Monthly Reading'!T89*'Monthly Reading'!T$7, 'Homeowners Record'!$F12*'Monthly Reading'!T$8, 'Homeowners Record'!$G12*'Monthly Reading'!T$9), SUM('Monthly Reading'!T$10, 'Homeowners Record'!$F12*'Monthly Reading'!T$8, 'Homeowners Record'!$G12*'Monthly Reading'!T$9)))</f>
        <v/>
      </c>
      <c r="U15" s="4" t="str">
        <f>IF('Monthly Reading'!U$1="", "", IF('Monthly Reading'!U89*'Monthly Reading'!U$7&gt;'Monthly Reading'!U$10, SUM('Monthly Reading'!U89*'Monthly Reading'!U$7, 'Homeowners Record'!$F12*'Monthly Reading'!U$8, 'Homeowners Record'!$G12*'Monthly Reading'!U$9), SUM('Monthly Reading'!U$10, 'Homeowners Record'!$F12*'Monthly Reading'!U$8, 'Homeowners Record'!$G12*'Monthly Reading'!U$9)))</f>
        <v/>
      </c>
      <c r="V15" s="4" t="str">
        <f>IF('Monthly Reading'!V$1="", "", IF('Monthly Reading'!V89*'Monthly Reading'!V$7&gt;'Monthly Reading'!V$10, SUM('Monthly Reading'!V89*'Monthly Reading'!V$7, 'Homeowners Record'!$F12*'Monthly Reading'!V$8, 'Homeowners Record'!$G12*'Monthly Reading'!V$9), SUM('Monthly Reading'!V$10, 'Homeowners Record'!$F12*'Monthly Reading'!V$8, 'Homeowners Record'!$G12*'Monthly Reading'!V$9)))</f>
        <v/>
      </c>
      <c r="W15" s="4" t="str">
        <f>IF('Monthly Reading'!W$1="", "", IF('Monthly Reading'!W89*'Monthly Reading'!W$7&gt;'Monthly Reading'!W$10, SUM('Monthly Reading'!W89*'Monthly Reading'!W$7, 'Homeowners Record'!$F12*'Monthly Reading'!W$8, 'Homeowners Record'!$G12*'Monthly Reading'!W$9), SUM('Monthly Reading'!W$10, 'Homeowners Record'!$F12*'Monthly Reading'!W$8, 'Homeowners Record'!$G12*'Monthly Reading'!W$9)))</f>
        <v/>
      </c>
      <c r="X15" s="4" t="str">
        <f>IF('Monthly Reading'!X$1="", "", IF('Monthly Reading'!X89*'Monthly Reading'!X$7&gt;'Monthly Reading'!X$10, SUM('Monthly Reading'!X89*'Monthly Reading'!X$7, 'Homeowners Record'!$F12*'Monthly Reading'!X$8, 'Homeowners Record'!$G12*'Monthly Reading'!X$9), SUM('Monthly Reading'!X$10, 'Homeowners Record'!$F12*'Monthly Reading'!X$8, 'Homeowners Record'!$G12*'Monthly Reading'!X$9)))</f>
        <v/>
      </c>
      <c r="Y15" s="4" t="str">
        <f>IF('Monthly Reading'!Y$1="", "", IF('Monthly Reading'!Y89*'Monthly Reading'!Y$7&gt;'Monthly Reading'!Y$10, SUM('Monthly Reading'!Y89*'Monthly Reading'!Y$7, 'Homeowners Record'!$F12*'Monthly Reading'!Y$8, 'Homeowners Record'!$G12*'Monthly Reading'!Y$9), SUM('Monthly Reading'!Y$10, 'Homeowners Record'!$F12*'Monthly Reading'!Y$8, 'Homeowners Record'!$G12*'Monthly Reading'!Y$9)))</f>
        <v/>
      </c>
      <c r="Z15" s="4" t="str">
        <f>IF('Monthly Reading'!Z$1="", "", IF('Monthly Reading'!Z89*'Monthly Reading'!Z$7&gt;'Monthly Reading'!Z$10, SUM('Monthly Reading'!Z89*'Monthly Reading'!Z$7, 'Homeowners Record'!$F12*'Monthly Reading'!Z$8, 'Homeowners Record'!$G12*'Monthly Reading'!Z$9), SUM('Monthly Reading'!Z$10, 'Homeowners Record'!$F12*'Monthly Reading'!Z$8, 'Homeowners Record'!$G12*'Monthly Reading'!Z$9)))</f>
        <v/>
      </c>
      <c r="AA15" s="4" t="str">
        <f>IF('Monthly Reading'!AA$1="", "", IF('Monthly Reading'!AA89*'Monthly Reading'!AA$7&gt;'Monthly Reading'!AA$10, SUM('Monthly Reading'!AA89*'Monthly Reading'!AA$7, 'Homeowners Record'!$F12*'Monthly Reading'!AA$8, 'Homeowners Record'!$G12*'Monthly Reading'!AA$9), SUM('Monthly Reading'!AA$10, 'Homeowners Record'!$F12*'Monthly Reading'!AA$8, 'Homeowners Record'!$G12*'Monthly Reading'!AA$9)))</f>
        <v/>
      </c>
      <c r="AB15" s="4" t="str">
        <f>IF('Monthly Reading'!AB$1="", "", IF('Monthly Reading'!AB89*'Monthly Reading'!AB$7&gt;'Monthly Reading'!AB$10, SUM('Monthly Reading'!AB89*'Monthly Reading'!AB$7, 'Homeowners Record'!$F12*'Monthly Reading'!AB$8, 'Homeowners Record'!$G12*'Monthly Reading'!AB$9), SUM('Monthly Reading'!AB$10, 'Homeowners Record'!$F12*'Monthly Reading'!AB$8, 'Homeowners Record'!$G12*'Monthly Reading'!AB$9)))</f>
        <v/>
      </c>
      <c r="AC15" s="4" t="str">
        <f>IF('Monthly Reading'!AC$1="", "", IF('Monthly Reading'!AC89*'Monthly Reading'!AC$7&gt;'Monthly Reading'!AC$10, SUM('Monthly Reading'!AC89*'Monthly Reading'!AC$7, 'Homeowners Record'!$F12*'Monthly Reading'!AC$8, 'Homeowners Record'!$G12*'Monthly Reading'!AC$9), SUM('Monthly Reading'!AC$10, 'Homeowners Record'!$F12*'Monthly Reading'!AC$8, 'Homeowners Record'!$G12*'Monthly Reading'!AC$9)))</f>
        <v/>
      </c>
      <c r="AD15" s="4" t="str">
        <f>IF('Monthly Reading'!AD$1="", "", IF('Monthly Reading'!AD89*'Monthly Reading'!AD$7&gt;'Monthly Reading'!AD$10, SUM('Monthly Reading'!AD89*'Monthly Reading'!AD$7, 'Homeowners Record'!$F12*'Monthly Reading'!AD$8, 'Homeowners Record'!$G12*'Monthly Reading'!AD$9), SUM('Monthly Reading'!AD$10, 'Homeowners Record'!$F12*'Monthly Reading'!AD$8, 'Homeowners Record'!$G12*'Monthly Reading'!AD$9)))</f>
        <v/>
      </c>
      <c r="AE15" s="4" t="str">
        <f>IF('Monthly Reading'!AE$1="", "", IF('Monthly Reading'!AE89*'Monthly Reading'!AE$7&gt;'Monthly Reading'!AE$10, SUM('Monthly Reading'!AE89*'Monthly Reading'!AE$7, 'Homeowners Record'!$F12*'Monthly Reading'!AE$8, 'Homeowners Record'!$G12*'Monthly Reading'!AE$9), SUM('Monthly Reading'!AE$10, 'Homeowners Record'!$F12*'Monthly Reading'!AE$8, 'Homeowners Record'!$G12*'Monthly Reading'!AE$9)))</f>
        <v/>
      </c>
      <c r="AF15" s="4" t="str">
        <f>IF('Monthly Reading'!AF$1="", "", IF('Monthly Reading'!AF89*'Monthly Reading'!AF$7&gt;'Monthly Reading'!AF$10, SUM('Monthly Reading'!AF89*'Monthly Reading'!AF$7, 'Homeowners Record'!$F12*'Monthly Reading'!AF$8, 'Homeowners Record'!$G12*'Monthly Reading'!AF$9), SUM('Monthly Reading'!AF$10, 'Homeowners Record'!$F12*'Monthly Reading'!AF$8, 'Homeowners Record'!$G12*'Monthly Reading'!AF$9)))</f>
        <v/>
      </c>
      <c r="AG15" s="4" t="str">
        <f>IF('Monthly Reading'!AG$1="", "", IF('Monthly Reading'!AG89*'Monthly Reading'!AG$7&gt;'Monthly Reading'!AG$10, SUM('Monthly Reading'!AG89*'Monthly Reading'!AG$7, 'Homeowners Record'!$F12*'Monthly Reading'!AG$8, 'Homeowners Record'!$G12*'Monthly Reading'!AG$9), SUM('Monthly Reading'!AG$10, 'Homeowners Record'!$F12*'Monthly Reading'!AG$8, 'Homeowners Record'!$G12*'Monthly Reading'!AG$9)))</f>
        <v/>
      </c>
      <c r="AH15" s="4" t="str">
        <f>IF('Monthly Reading'!AH$1="", "", IF('Monthly Reading'!AH89*'Monthly Reading'!AH$7&gt;'Monthly Reading'!AH$10, SUM('Monthly Reading'!AH89*'Monthly Reading'!AH$7, 'Homeowners Record'!$F12*'Monthly Reading'!AH$8, 'Homeowners Record'!$G12*'Monthly Reading'!AH$9), SUM('Monthly Reading'!AH$10, 'Homeowners Record'!$F12*'Monthly Reading'!AH$8, 'Homeowners Record'!$G12*'Monthly Reading'!AH$9)))</f>
        <v/>
      </c>
      <c r="AI15" s="4" t="str">
        <f>IF('Monthly Reading'!AI$1="", "", IF('Monthly Reading'!AI89*'Monthly Reading'!AI$7&gt;'Monthly Reading'!AI$10, SUM('Monthly Reading'!AI89*'Monthly Reading'!AI$7, 'Homeowners Record'!$F12*'Monthly Reading'!AI$8, 'Homeowners Record'!$G12*'Monthly Reading'!AI$9), SUM('Monthly Reading'!AI$10, 'Homeowners Record'!$F12*'Monthly Reading'!AI$8, 'Homeowners Record'!$G12*'Monthly Reading'!AI$9)))</f>
        <v/>
      </c>
      <c r="AJ15" s="4" t="str">
        <f>IF('Monthly Reading'!AJ$1="", "", IF('Monthly Reading'!AJ89*'Monthly Reading'!AJ$7&gt;'Monthly Reading'!AJ$10, SUM('Monthly Reading'!AJ89*'Monthly Reading'!AJ$7, 'Homeowners Record'!$F12*'Monthly Reading'!AJ$8, 'Homeowners Record'!$G12*'Monthly Reading'!AJ$9), SUM('Monthly Reading'!AJ$10, 'Homeowners Record'!$F12*'Monthly Reading'!AJ$8, 'Homeowners Record'!$G12*'Monthly Reading'!AJ$9)))</f>
        <v/>
      </c>
      <c r="AK15" s="4" t="str">
        <f>IF('Monthly Reading'!AK$1="", "", IF('Monthly Reading'!AK89*'Monthly Reading'!AK$7&gt;'Monthly Reading'!AK$10, SUM('Monthly Reading'!AK89*'Monthly Reading'!AK$7, 'Homeowners Record'!$F12*'Monthly Reading'!AK$8, 'Homeowners Record'!$G12*'Monthly Reading'!AK$9), SUM('Monthly Reading'!AK$10, 'Homeowners Record'!$F12*'Monthly Reading'!AK$8, 'Homeowners Record'!$G12*'Monthly Reading'!AK$9)))</f>
        <v/>
      </c>
      <c r="AL15" s="4" t="str">
        <f>IF('Monthly Reading'!AL$1="", "", IF('Monthly Reading'!AL89*'Monthly Reading'!AL$7&gt;'Monthly Reading'!AL$10, SUM('Monthly Reading'!AL89*'Monthly Reading'!AL$7, 'Homeowners Record'!$F12*'Monthly Reading'!AL$8, 'Homeowners Record'!$G12*'Monthly Reading'!AL$9), SUM('Monthly Reading'!AL$10, 'Homeowners Record'!$F12*'Monthly Reading'!AL$8, 'Homeowners Record'!$G12*'Monthly Reading'!AL$9)))</f>
        <v/>
      </c>
      <c r="AM15" s="4" t="str">
        <f>IF('Monthly Reading'!AM$1="", "", IF('Monthly Reading'!AM89*'Monthly Reading'!AM$7&gt;'Monthly Reading'!AM$10, SUM('Monthly Reading'!AM89*'Monthly Reading'!AM$7, 'Homeowners Record'!$F12*'Monthly Reading'!AM$8, 'Homeowners Record'!$G12*'Monthly Reading'!AM$9), SUM('Monthly Reading'!AM$10, 'Homeowners Record'!$F12*'Monthly Reading'!AM$8, 'Homeowners Record'!$G12*'Monthly Reading'!AM$9)))</f>
        <v/>
      </c>
      <c r="AN15" s="4" t="str">
        <f>IF('Monthly Reading'!AN$1="", "", IF('Monthly Reading'!AN89*'Monthly Reading'!AN$7&gt;'Monthly Reading'!AN$10, SUM('Monthly Reading'!AN89*'Monthly Reading'!AN$7, 'Homeowners Record'!$F12*'Monthly Reading'!AN$8, 'Homeowners Record'!$G12*'Monthly Reading'!AN$9), SUM('Monthly Reading'!AN$10, 'Homeowners Record'!$F12*'Monthly Reading'!AN$8, 'Homeowners Record'!$G12*'Monthly Reading'!AN$9)))</f>
        <v/>
      </c>
      <c r="AO15" s="4" t="str">
        <f>IF('Monthly Reading'!AO$1="", "", IF('Monthly Reading'!AO89*'Monthly Reading'!AO$7&gt;'Monthly Reading'!AO$10, SUM('Monthly Reading'!AO89*'Monthly Reading'!AO$7, 'Homeowners Record'!$F12*'Monthly Reading'!AO$8, 'Homeowners Record'!$G12*'Monthly Reading'!AO$9), SUM('Monthly Reading'!AO$10, 'Homeowners Record'!$F12*'Monthly Reading'!AO$8, 'Homeowners Record'!$G12*'Monthly Reading'!AO$9)))</f>
        <v/>
      </c>
      <c r="AP15" s="4" t="str">
        <f>IF('Monthly Reading'!AP$1="", "", IF('Monthly Reading'!AP89*'Monthly Reading'!AP$7&gt;'Monthly Reading'!AP$10, SUM('Monthly Reading'!AP89*'Monthly Reading'!AP$7, 'Homeowners Record'!$F12*'Monthly Reading'!AP$8, 'Homeowners Record'!$G12*'Monthly Reading'!AP$9), SUM('Monthly Reading'!AP$10, 'Homeowners Record'!$F12*'Monthly Reading'!AP$8, 'Homeowners Record'!$G12*'Monthly Reading'!AP$9)))</f>
        <v/>
      </c>
      <c r="AQ15" s="4" t="str">
        <f>IF('Monthly Reading'!AQ$1="", "", IF('Monthly Reading'!AQ89*'Monthly Reading'!AQ$7&gt;'Monthly Reading'!AQ$10, SUM('Monthly Reading'!AQ89*'Monthly Reading'!AQ$7, 'Homeowners Record'!$F12*'Monthly Reading'!AQ$8, 'Homeowners Record'!$G12*'Monthly Reading'!AQ$9), SUM('Monthly Reading'!AQ$10, 'Homeowners Record'!$F12*'Monthly Reading'!AQ$8, 'Homeowners Record'!$G12*'Monthly Reading'!AQ$9)))</f>
        <v/>
      </c>
      <c r="AR15" s="4" t="str">
        <f>IF('Monthly Reading'!AR$1="", "", IF('Monthly Reading'!AR89*'Monthly Reading'!AR$7&gt;'Monthly Reading'!AR$10, SUM('Monthly Reading'!AR89*'Monthly Reading'!AR$7, 'Homeowners Record'!$F12*'Monthly Reading'!AR$8, 'Homeowners Record'!$G12*'Monthly Reading'!AR$9), SUM('Monthly Reading'!AR$10, 'Homeowners Record'!$F12*'Monthly Reading'!AR$8, 'Homeowners Record'!$G12*'Monthly Reading'!AR$9)))</f>
        <v/>
      </c>
      <c r="AS15" s="4" t="str">
        <f>IF('Monthly Reading'!AS$1="", "", IF('Monthly Reading'!AS89*'Monthly Reading'!AS$7&gt;'Monthly Reading'!AS$10, SUM('Monthly Reading'!AS89*'Monthly Reading'!AS$7, 'Homeowners Record'!$F12*'Monthly Reading'!AS$8, 'Homeowners Record'!$G12*'Monthly Reading'!AS$9), SUM('Monthly Reading'!AS$10, 'Homeowners Record'!$F12*'Monthly Reading'!AS$8, 'Homeowners Record'!$G12*'Monthly Reading'!AS$9)))</f>
        <v/>
      </c>
      <c r="AT15" s="4" t="str">
        <f>IF('Monthly Reading'!AT$1="", "", IF('Monthly Reading'!AT89*'Monthly Reading'!AT$7&gt;'Monthly Reading'!AT$10, SUM('Monthly Reading'!AT89*'Monthly Reading'!AT$7, 'Homeowners Record'!$F12*'Monthly Reading'!AT$8, 'Homeowners Record'!$G12*'Monthly Reading'!AT$9), SUM('Monthly Reading'!AT$10, 'Homeowners Record'!$F12*'Monthly Reading'!AT$8, 'Homeowners Record'!$G12*'Monthly Reading'!AT$9)))</f>
        <v/>
      </c>
      <c r="AU15" s="4" t="str">
        <f>IF('Monthly Reading'!AU$1="", "", IF('Monthly Reading'!AU89*'Monthly Reading'!AU$7&gt;'Monthly Reading'!AU$10, SUM('Monthly Reading'!AU89*'Monthly Reading'!AU$7, 'Homeowners Record'!$F12*'Monthly Reading'!AU$8, 'Homeowners Record'!$G12*'Monthly Reading'!AU$9), SUM('Monthly Reading'!AU$10, 'Homeowners Record'!$F12*'Monthly Reading'!AU$8, 'Homeowners Record'!$G12*'Monthly Reading'!AU$9)))</f>
        <v/>
      </c>
      <c r="AV15" s="4" t="str">
        <f>IF('Monthly Reading'!AV$1="", "", IF('Monthly Reading'!AV89*'Monthly Reading'!AV$7&gt;'Monthly Reading'!AV$10, SUM('Monthly Reading'!AV89*'Monthly Reading'!AV$7, 'Homeowners Record'!$F12*'Monthly Reading'!AV$8, 'Homeowners Record'!$G12*'Monthly Reading'!AV$9), SUM('Monthly Reading'!AV$10, 'Homeowners Record'!$F12*'Monthly Reading'!AV$8, 'Homeowners Record'!$G12*'Monthly Reading'!AV$9)))</f>
        <v/>
      </c>
      <c r="AW15" s="4" t="str">
        <f>IF('Monthly Reading'!AW$1="", "", IF('Monthly Reading'!AW89*'Monthly Reading'!AW$7&gt;'Monthly Reading'!AW$10, SUM('Monthly Reading'!AW89*'Monthly Reading'!AW$7, 'Homeowners Record'!$F12*'Monthly Reading'!AW$8, 'Homeowners Record'!$G12*'Monthly Reading'!AW$9), SUM('Monthly Reading'!AW$10, 'Homeowners Record'!$F12*'Monthly Reading'!AW$8, 'Homeowners Record'!$G12*'Monthly Reading'!AW$9)))</f>
        <v/>
      </c>
      <c r="AX15" s="4" t="str">
        <f>IF('Monthly Reading'!AX$1="", "", IF('Monthly Reading'!AX89*'Monthly Reading'!AX$7&gt;'Monthly Reading'!AX$10, SUM('Monthly Reading'!AX89*'Monthly Reading'!AX$7, 'Homeowners Record'!$F12*'Monthly Reading'!AX$8, 'Homeowners Record'!$G12*'Monthly Reading'!AX$9), SUM('Monthly Reading'!AX$10, 'Homeowners Record'!$F12*'Monthly Reading'!AX$8, 'Homeowners Record'!$G12*'Monthly Reading'!AX$9)))</f>
        <v/>
      </c>
      <c r="AY15" s="4" t="str">
        <f>IF('Monthly Reading'!AY$1="", "", IF('Monthly Reading'!AY89*'Monthly Reading'!AY$7&gt;'Monthly Reading'!AY$10, SUM('Monthly Reading'!AY89*'Monthly Reading'!AY$7, 'Homeowners Record'!$F12*'Monthly Reading'!AY$8, 'Homeowners Record'!$G12*'Monthly Reading'!AY$9), SUM('Monthly Reading'!AY$10, 'Homeowners Record'!$F12*'Monthly Reading'!AY$8, 'Homeowners Record'!$G12*'Monthly Reading'!AY$9)))</f>
        <v/>
      </c>
      <c r="AZ15" s="4" t="str">
        <f>IF('Monthly Reading'!AZ$1="", "", IF('Monthly Reading'!AZ89*'Monthly Reading'!AZ$7&gt;'Monthly Reading'!AZ$10, SUM('Monthly Reading'!AZ89*'Monthly Reading'!AZ$7, 'Homeowners Record'!$F12*'Monthly Reading'!AZ$8, 'Homeowners Record'!$G12*'Monthly Reading'!AZ$9), SUM('Monthly Reading'!AZ$10, 'Homeowners Record'!$F12*'Monthly Reading'!AZ$8, 'Homeowners Record'!$G12*'Monthly Reading'!AZ$9)))</f>
        <v/>
      </c>
      <c r="BA15" s="4" t="str">
        <f>IF('Monthly Reading'!BA$1="", "", IF('Monthly Reading'!BA89*'Monthly Reading'!BA$7&gt;'Monthly Reading'!BA$10, SUM('Monthly Reading'!BA89*'Monthly Reading'!BA$7, 'Homeowners Record'!$F12*'Monthly Reading'!BA$8, 'Homeowners Record'!$G12*'Monthly Reading'!BA$9), SUM('Monthly Reading'!BA$10, 'Homeowners Record'!$F12*'Monthly Reading'!BA$8, 'Homeowners Record'!$G12*'Monthly Reading'!BA$9)))</f>
        <v/>
      </c>
      <c r="BB15" s="4" t="str">
        <f>IF('Monthly Reading'!BB$1="", "", IF('Monthly Reading'!BB89*'Monthly Reading'!BB$7&gt;'Monthly Reading'!BB$10, SUM('Monthly Reading'!BB89*'Monthly Reading'!BB$7, 'Homeowners Record'!$F12*'Monthly Reading'!BB$8, 'Homeowners Record'!$G12*'Monthly Reading'!BB$9), SUM('Monthly Reading'!BB$10, 'Homeowners Record'!$F12*'Monthly Reading'!BB$8, 'Homeowners Record'!$G12*'Monthly Reading'!BB$9)))</f>
        <v/>
      </c>
      <c r="BC15" s="4" t="str">
        <f>IF('Monthly Reading'!BC$1="", "", IF('Monthly Reading'!BC89*'Monthly Reading'!BC$7&gt;'Monthly Reading'!BC$10, SUM('Monthly Reading'!BC89*'Monthly Reading'!BC$7, 'Homeowners Record'!$F12*'Monthly Reading'!BC$8, 'Homeowners Record'!$G12*'Monthly Reading'!BC$9), SUM('Monthly Reading'!BC$10, 'Homeowners Record'!$F12*'Monthly Reading'!BC$8, 'Homeowners Record'!$G12*'Monthly Reading'!BC$9)))</f>
        <v/>
      </c>
      <c r="BD15" s="4" t="str">
        <f>IF('Monthly Reading'!BD$1="", "", IF('Monthly Reading'!BD89*'Monthly Reading'!BD$7&gt;'Monthly Reading'!BD$10, SUM('Monthly Reading'!BD89*'Monthly Reading'!BD$7, 'Homeowners Record'!$F12*'Monthly Reading'!BD$8, 'Homeowners Record'!$G12*'Monthly Reading'!BD$9), SUM('Monthly Reading'!BD$10, 'Homeowners Record'!$F12*'Monthly Reading'!BD$8, 'Homeowners Record'!$G12*'Monthly Reading'!BD$9)))</f>
        <v/>
      </c>
      <c r="BE15" s="4" t="str">
        <f>IF('Monthly Reading'!BE$1="", "", IF('Monthly Reading'!BE89*'Monthly Reading'!BE$7&gt;'Monthly Reading'!BE$10, SUM('Monthly Reading'!BE89*'Monthly Reading'!BE$7, 'Homeowners Record'!$F12*'Monthly Reading'!BE$8, 'Homeowners Record'!$G12*'Monthly Reading'!BE$9), SUM('Monthly Reading'!BE$10, 'Homeowners Record'!$F12*'Monthly Reading'!BE$8, 'Homeowners Record'!$G12*'Monthly Reading'!BE$9)))</f>
        <v/>
      </c>
      <c r="BF15" s="4" t="str">
        <f>IF('Monthly Reading'!BF$1="", "", IF('Monthly Reading'!BF89*'Monthly Reading'!BF$7&gt;'Monthly Reading'!BF$10, SUM('Monthly Reading'!BF89*'Monthly Reading'!BF$7, 'Homeowners Record'!$F12*'Monthly Reading'!BF$8, 'Homeowners Record'!$G12*'Monthly Reading'!BF$9), SUM('Monthly Reading'!BF$10, 'Homeowners Record'!$F12*'Monthly Reading'!BF$8, 'Homeowners Record'!$G12*'Monthly Reading'!BF$9)))</f>
        <v/>
      </c>
      <c r="BG15" s="4" t="str">
        <f>IF('Monthly Reading'!BG$1="", "", IF('Monthly Reading'!BG89*'Monthly Reading'!BG$7&gt;'Monthly Reading'!BG$10, SUM('Monthly Reading'!BG89*'Monthly Reading'!BG$7, 'Homeowners Record'!$F12*'Monthly Reading'!BG$8, 'Homeowners Record'!$G12*'Monthly Reading'!BG$9), SUM('Monthly Reading'!BG$10, 'Homeowners Record'!$F12*'Monthly Reading'!BG$8, 'Homeowners Record'!$G12*'Monthly Reading'!BG$9)))</f>
        <v/>
      </c>
      <c r="BH15" s="4" t="str">
        <f>IF('Monthly Reading'!BH$1="", "", IF('Monthly Reading'!BH89*'Monthly Reading'!BH$7&gt;'Monthly Reading'!BH$10, SUM('Monthly Reading'!BH89*'Monthly Reading'!BH$7, 'Homeowners Record'!$F12*'Monthly Reading'!BH$8, 'Homeowners Record'!$G12*'Monthly Reading'!BH$9), SUM('Monthly Reading'!BH$10, 'Homeowners Record'!$F12*'Monthly Reading'!BH$8, 'Homeowners Record'!$G12*'Monthly Reading'!BH$9)))</f>
        <v/>
      </c>
      <c r="BI15" s="4" t="str">
        <f>IF('Monthly Reading'!BI$1="", "", IF('Monthly Reading'!BI89*'Monthly Reading'!BI$7&gt;'Monthly Reading'!BI$10, SUM('Monthly Reading'!BI89*'Monthly Reading'!BI$7, 'Homeowners Record'!$F12*'Monthly Reading'!BI$8, 'Homeowners Record'!$G12*'Monthly Reading'!BI$9), SUM('Monthly Reading'!BI$10, 'Homeowners Record'!$F12*'Monthly Reading'!BI$8, 'Homeowners Record'!$G12*'Monthly Reading'!BI$9)))</f>
        <v/>
      </c>
      <c r="BJ15" s="4" t="str">
        <f>IF('Monthly Reading'!BJ$1="", "", IF('Monthly Reading'!BJ89*'Monthly Reading'!BJ$7&gt;'Monthly Reading'!BJ$10, SUM('Monthly Reading'!BJ89*'Monthly Reading'!BJ$7, 'Homeowners Record'!$F12*'Monthly Reading'!BJ$8, 'Homeowners Record'!$G12*'Monthly Reading'!BJ$9), SUM('Monthly Reading'!BJ$10, 'Homeowners Record'!$F12*'Monthly Reading'!BJ$8, 'Homeowners Record'!$G12*'Monthly Reading'!BJ$9)))</f>
        <v/>
      </c>
      <c r="BK15" s="4" t="str">
        <f>IF('Monthly Reading'!BK$1="", "", IF('Monthly Reading'!BK89*'Monthly Reading'!BK$7&gt;'Monthly Reading'!BK$10, SUM('Monthly Reading'!BK89*'Monthly Reading'!BK$7, 'Homeowners Record'!$F12*'Monthly Reading'!BK$8, 'Homeowners Record'!$G12*'Monthly Reading'!BK$9), SUM('Monthly Reading'!BK$10, 'Homeowners Record'!$F12*'Monthly Reading'!BK$8, 'Homeowners Record'!$G12*'Monthly Reading'!BK$9)))</f>
        <v/>
      </c>
      <c r="BL15" s="4" t="str">
        <f>IF('Monthly Reading'!BL$1="", "", IF('Monthly Reading'!BL89*'Monthly Reading'!BL$7&gt;'Monthly Reading'!BL$10, SUM('Monthly Reading'!BL89*'Monthly Reading'!BL$7, 'Homeowners Record'!$F12*'Monthly Reading'!BL$8, 'Homeowners Record'!$G12*'Monthly Reading'!BL$9), SUM('Monthly Reading'!BL$10, 'Homeowners Record'!$F12*'Monthly Reading'!BL$8, 'Homeowners Record'!$G12*'Monthly Reading'!BL$9)))</f>
        <v/>
      </c>
      <c r="BM15" s="4" t="str">
        <f>IF('Monthly Reading'!BM$1="", "", IF('Monthly Reading'!BM89*'Monthly Reading'!BM$7&gt;'Monthly Reading'!BM$10, SUM('Monthly Reading'!BM89*'Monthly Reading'!BM$7, 'Homeowners Record'!$F12*'Monthly Reading'!BM$8, 'Homeowners Record'!$G12*'Monthly Reading'!BM$9), SUM('Monthly Reading'!BM$10, 'Homeowners Record'!$F12*'Monthly Reading'!BM$8, 'Homeowners Record'!$G12*'Monthly Reading'!BM$9)))</f>
        <v/>
      </c>
      <c r="BN15" s="4" t="str">
        <f>IF('Monthly Reading'!BN$1="", "", IF('Monthly Reading'!BN89*'Monthly Reading'!BN$7&gt;'Monthly Reading'!BN$10, SUM('Monthly Reading'!BN89*'Monthly Reading'!BN$7, 'Homeowners Record'!$F12*'Monthly Reading'!BN$8, 'Homeowners Record'!$G12*'Monthly Reading'!BN$9), SUM('Monthly Reading'!BN$10, 'Homeowners Record'!$F12*'Monthly Reading'!BN$8, 'Homeowners Record'!$G12*'Monthly Reading'!BN$9)))</f>
        <v/>
      </c>
      <c r="BO15" s="4" t="str">
        <f>IF('Monthly Reading'!BO$1="", "", IF('Monthly Reading'!BO89*'Monthly Reading'!BO$7&gt;'Monthly Reading'!BO$10, SUM('Monthly Reading'!BO89*'Monthly Reading'!BO$7, 'Homeowners Record'!$F12*'Monthly Reading'!BO$8, 'Homeowners Record'!$G12*'Monthly Reading'!BO$9), SUM('Monthly Reading'!BO$10, 'Homeowners Record'!$F12*'Monthly Reading'!BO$8, 'Homeowners Record'!$G12*'Monthly Reading'!BO$9)))</f>
        <v/>
      </c>
      <c r="BP15" s="4" t="str">
        <f>IF('Monthly Reading'!BP$1="", "", IF('Monthly Reading'!BP89*'Monthly Reading'!BP$7&gt;'Monthly Reading'!BP$10, SUM('Monthly Reading'!BP89*'Monthly Reading'!BP$7, 'Homeowners Record'!$F12*'Monthly Reading'!BP$8, 'Homeowners Record'!$G12*'Monthly Reading'!BP$9), SUM('Monthly Reading'!BP$10, 'Homeowners Record'!$F12*'Monthly Reading'!BP$8, 'Homeowners Record'!$G12*'Monthly Reading'!BP$9)))</f>
        <v/>
      </c>
      <c r="BQ15" s="4" t="str">
        <f>IF('Monthly Reading'!BQ$1="", "", IF('Monthly Reading'!BQ89*'Monthly Reading'!BQ$7&gt;'Monthly Reading'!BQ$10, SUM('Monthly Reading'!BQ89*'Monthly Reading'!BQ$7, 'Homeowners Record'!$F12*'Monthly Reading'!BQ$8, 'Homeowners Record'!$G12*'Monthly Reading'!BQ$9), SUM('Monthly Reading'!BQ$10, 'Homeowners Record'!$F12*'Monthly Reading'!BQ$8, 'Homeowners Record'!$G12*'Monthly Reading'!BQ$9)))</f>
        <v/>
      </c>
      <c r="BR15" s="4" t="str">
        <f>IF('Monthly Reading'!BR$1="", "", IF('Monthly Reading'!BR89*'Monthly Reading'!BR$7&gt;'Monthly Reading'!BR$10, SUM('Monthly Reading'!BR89*'Monthly Reading'!BR$7, 'Homeowners Record'!$F12*'Monthly Reading'!BR$8, 'Homeowners Record'!$G12*'Monthly Reading'!BR$9), SUM('Monthly Reading'!BR$10, 'Homeowners Record'!$F12*'Monthly Reading'!BR$8, 'Homeowners Record'!$G12*'Monthly Reading'!BR$9)))</f>
        <v/>
      </c>
      <c r="BS15" s="4" t="str">
        <f>IF('Monthly Reading'!BS$1="", "", IF('Monthly Reading'!BS89*'Monthly Reading'!BS$7&gt;'Monthly Reading'!BS$10, SUM('Monthly Reading'!BS89*'Monthly Reading'!BS$7, 'Homeowners Record'!$F12*'Monthly Reading'!BS$8, 'Homeowners Record'!$G12*'Monthly Reading'!BS$9), SUM('Monthly Reading'!BS$10, 'Homeowners Record'!$F12*'Monthly Reading'!BS$8, 'Homeowners Record'!$G12*'Monthly Reading'!BS$9)))</f>
        <v/>
      </c>
      <c r="BT15" s="4" t="str">
        <f>IF('Monthly Reading'!BT$1="", "", IF('Monthly Reading'!BT89*'Monthly Reading'!BT$7&gt;'Monthly Reading'!BT$10, SUM('Monthly Reading'!BT89*'Monthly Reading'!BT$7, 'Homeowners Record'!$F12*'Monthly Reading'!BT$8, 'Homeowners Record'!$G12*'Monthly Reading'!BT$9), SUM('Monthly Reading'!BT$10, 'Homeowners Record'!$F12*'Monthly Reading'!BT$8, 'Homeowners Record'!$G12*'Monthly Reading'!BT$9)))</f>
        <v/>
      </c>
      <c r="BU15" s="4" t="str">
        <f>IF('Monthly Reading'!BU$1="", "", IF('Monthly Reading'!BU89*'Monthly Reading'!BU$7&gt;'Monthly Reading'!BU$10, SUM('Monthly Reading'!BU89*'Monthly Reading'!BU$7, 'Homeowners Record'!$F12*'Monthly Reading'!BU$8, 'Homeowners Record'!$G12*'Monthly Reading'!BU$9), SUM('Monthly Reading'!BU$10, 'Homeowners Record'!$F12*'Monthly Reading'!BU$8, 'Homeowners Record'!$G12*'Monthly Reading'!BU$9)))</f>
        <v/>
      </c>
      <c r="BV15" s="4" t="str">
        <f>IF('Monthly Reading'!BV$1="", "", IF('Monthly Reading'!BV89*'Monthly Reading'!BV$7&gt;'Monthly Reading'!BV$10, SUM('Monthly Reading'!BV89*'Monthly Reading'!BV$7, 'Homeowners Record'!$F12*'Monthly Reading'!BV$8, 'Homeowners Record'!$G12*'Monthly Reading'!BV$9), SUM('Monthly Reading'!BV$10, 'Homeowners Record'!$F12*'Monthly Reading'!BV$8, 'Homeowners Record'!$G12*'Monthly Reading'!BV$9)))</f>
        <v/>
      </c>
      <c r="BW15" s="4" t="str">
        <f>IF('Monthly Reading'!BW$1="", "", IF('Monthly Reading'!BW89*'Monthly Reading'!BW$7&gt;'Monthly Reading'!BW$10, SUM('Monthly Reading'!BW89*'Monthly Reading'!BW$7, 'Homeowners Record'!$F12*'Monthly Reading'!BW$8, 'Homeowners Record'!$G12*'Monthly Reading'!BW$9), SUM('Monthly Reading'!BW$10, 'Homeowners Record'!$F12*'Monthly Reading'!BW$8, 'Homeowners Record'!$G12*'Monthly Reading'!BW$9)))</f>
        <v/>
      </c>
      <c r="BX15" s="4" t="str">
        <f>IF('Monthly Reading'!BX$1="", "", IF('Monthly Reading'!BX89*'Monthly Reading'!BX$7&gt;'Monthly Reading'!BX$10, SUM('Monthly Reading'!BX89*'Monthly Reading'!BX$7, 'Homeowners Record'!$F12*'Monthly Reading'!BX$8, 'Homeowners Record'!$G12*'Monthly Reading'!BX$9), SUM('Monthly Reading'!BX$10, 'Homeowners Record'!$F12*'Monthly Reading'!BX$8, 'Homeowners Record'!$G12*'Monthly Reading'!BX$9)))</f>
        <v/>
      </c>
      <c r="BY15" s="4" t="str">
        <f>IF('Monthly Reading'!BY$1="", "", IF('Monthly Reading'!BY89*'Monthly Reading'!BY$7&gt;'Monthly Reading'!BY$10, SUM('Monthly Reading'!BY89*'Monthly Reading'!BY$7, 'Homeowners Record'!$F12*'Monthly Reading'!BY$8, 'Homeowners Record'!$G12*'Monthly Reading'!BY$9), SUM('Monthly Reading'!BY$10, 'Homeowners Record'!$F12*'Monthly Reading'!BY$8, 'Homeowners Record'!$G12*'Monthly Reading'!BY$9)))</f>
        <v/>
      </c>
      <c r="BZ15" s="4" t="str">
        <f>IF('Monthly Reading'!BZ$1="", "", IF('Monthly Reading'!BZ89*'Monthly Reading'!BZ$7&gt;'Monthly Reading'!BZ$10, SUM('Monthly Reading'!BZ89*'Monthly Reading'!BZ$7, 'Homeowners Record'!$F12*'Monthly Reading'!BZ$8, 'Homeowners Record'!$G12*'Monthly Reading'!BZ$9), SUM('Monthly Reading'!BZ$10, 'Homeowners Record'!$F12*'Monthly Reading'!BZ$8, 'Homeowners Record'!$G12*'Monthly Reading'!BZ$9)))</f>
        <v/>
      </c>
      <c r="CA15" s="4" t="str">
        <f>IF('Monthly Reading'!CA$1="", "", IF('Monthly Reading'!CA89*'Monthly Reading'!CA$7&gt;'Monthly Reading'!CA$10, SUM('Monthly Reading'!CA89*'Monthly Reading'!CA$7, 'Homeowners Record'!$F12*'Monthly Reading'!CA$8, 'Homeowners Record'!$G12*'Monthly Reading'!CA$9), SUM('Monthly Reading'!CA$10, 'Homeowners Record'!$F12*'Monthly Reading'!CA$8, 'Homeowners Record'!$G12*'Monthly Reading'!CA$9)))</f>
        <v/>
      </c>
      <c r="CB15" s="4" t="str">
        <f>IF('Monthly Reading'!CB$1="", "", IF('Monthly Reading'!CB89*'Monthly Reading'!CB$7&gt;'Monthly Reading'!CB$10, SUM('Monthly Reading'!CB89*'Monthly Reading'!CB$7, 'Homeowners Record'!$F12*'Monthly Reading'!CB$8, 'Homeowners Record'!$G12*'Monthly Reading'!CB$9), SUM('Monthly Reading'!CB$10, 'Homeowners Record'!$F12*'Monthly Reading'!CB$8, 'Homeowners Record'!$G12*'Monthly Reading'!CB$9)))</f>
        <v/>
      </c>
      <c r="CC15" s="4" t="str">
        <f>IF('Monthly Reading'!CC$1="", "", IF('Monthly Reading'!CC89*'Monthly Reading'!CC$7&gt;'Monthly Reading'!CC$10, SUM('Monthly Reading'!CC89*'Monthly Reading'!CC$7, 'Homeowners Record'!$F12*'Monthly Reading'!CC$8, 'Homeowners Record'!$G12*'Monthly Reading'!CC$9), SUM('Monthly Reading'!CC$10, 'Homeowners Record'!$F12*'Monthly Reading'!CC$8, 'Homeowners Record'!$G12*'Monthly Reading'!CC$9)))</f>
        <v/>
      </c>
      <c r="CD15" s="4" t="str">
        <f>IF('Monthly Reading'!CD$1="", "", IF('Monthly Reading'!CD89*'Monthly Reading'!CD$7&gt;'Monthly Reading'!CD$10, SUM('Monthly Reading'!CD89*'Monthly Reading'!CD$7, 'Homeowners Record'!$F12*'Monthly Reading'!CD$8, 'Homeowners Record'!$G12*'Monthly Reading'!CD$9), SUM('Monthly Reading'!CD$10, 'Homeowners Record'!$F12*'Monthly Reading'!CD$8, 'Homeowners Record'!$G12*'Monthly Reading'!CD$9)))</f>
        <v/>
      </c>
      <c r="CE15" s="4" t="str">
        <f>IF('Monthly Reading'!CE$1="", "", IF('Monthly Reading'!CE89*'Monthly Reading'!CE$7&gt;'Monthly Reading'!CE$10, SUM('Monthly Reading'!CE89*'Monthly Reading'!CE$7, 'Homeowners Record'!$F12*'Monthly Reading'!CE$8, 'Homeowners Record'!$G12*'Monthly Reading'!CE$9), SUM('Monthly Reading'!CE$10, 'Homeowners Record'!$F12*'Monthly Reading'!CE$8, 'Homeowners Record'!$G12*'Monthly Reading'!CE$9)))</f>
        <v/>
      </c>
      <c r="CF15" s="4" t="str">
        <f>IF('Monthly Reading'!CF$1="", "", IF('Monthly Reading'!CF89*'Monthly Reading'!CF$7&gt;'Monthly Reading'!CF$10, SUM('Monthly Reading'!CF89*'Monthly Reading'!CF$7, 'Homeowners Record'!$F12*'Monthly Reading'!CF$8, 'Homeowners Record'!$G12*'Monthly Reading'!CF$9), SUM('Monthly Reading'!CF$10, 'Homeowners Record'!$F12*'Monthly Reading'!CF$8, 'Homeowners Record'!$G12*'Monthly Reading'!CF$9)))</f>
        <v/>
      </c>
      <c r="CG15" s="4" t="str">
        <f>IF('Monthly Reading'!CG$1="", "", IF('Monthly Reading'!CG89*'Monthly Reading'!CG$7&gt;'Monthly Reading'!CG$10, SUM('Monthly Reading'!CG89*'Monthly Reading'!CG$7, 'Homeowners Record'!$F12*'Monthly Reading'!CG$8, 'Homeowners Record'!$G12*'Monthly Reading'!CG$9), SUM('Monthly Reading'!CG$10, 'Homeowners Record'!$F12*'Monthly Reading'!CG$8, 'Homeowners Record'!$G12*'Monthly Reading'!CG$9)))</f>
        <v/>
      </c>
      <c r="CH15" s="4" t="str">
        <f>IF('Monthly Reading'!CH$1="", "", IF('Monthly Reading'!CH89*'Monthly Reading'!CH$7&gt;'Monthly Reading'!CH$10, SUM('Monthly Reading'!CH89*'Monthly Reading'!CH$7, 'Homeowners Record'!$F12*'Monthly Reading'!CH$8, 'Homeowners Record'!$G12*'Monthly Reading'!CH$9), SUM('Monthly Reading'!CH$10, 'Homeowners Record'!$F12*'Monthly Reading'!CH$8, 'Homeowners Record'!$G12*'Monthly Reading'!CH$9)))</f>
        <v/>
      </c>
      <c r="CI15" s="4" t="str">
        <f>IF('Monthly Reading'!CI$1="", "", IF('Monthly Reading'!CI89*'Monthly Reading'!CI$7&gt;'Monthly Reading'!CI$10, SUM('Monthly Reading'!CI89*'Monthly Reading'!CI$7, 'Homeowners Record'!$F12*'Monthly Reading'!CI$8, 'Homeowners Record'!$G12*'Monthly Reading'!CI$9), SUM('Monthly Reading'!CI$10, 'Homeowners Record'!$F12*'Monthly Reading'!CI$8, 'Homeowners Record'!$G12*'Monthly Reading'!CI$9)))</f>
        <v/>
      </c>
      <c r="CJ15" s="4" t="str">
        <f>IF('Monthly Reading'!CJ$1="", "", IF('Monthly Reading'!CJ89*'Monthly Reading'!CJ$7&gt;'Monthly Reading'!CJ$10, SUM('Monthly Reading'!CJ89*'Monthly Reading'!CJ$7, 'Homeowners Record'!$F12*'Monthly Reading'!CJ$8, 'Homeowners Record'!$G12*'Monthly Reading'!CJ$9), SUM('Monthly Reading'!CJ$10, 'Homeowners Record'!$F12*'Monthly Reading'!CJ$8, 'Homeowners Record'!$G12*'Monthly Reading'!CJ$9)))</f>
        <v/>
      </c>
      <c r="CK15" s="4" t="str">
        <f>IF('Monthly Reading'!CK$1="", "", IF('Monthly Reading'!CK89*'Monthly Reading'!CK$7&gt;'Monthly Reading'!CK$10, SUM('Monthly Reading'!CK89*'Monthly Reading'!CK$7, 'Homeowners Record'!$F12*'Monthly Reading'!CK$8, 'Homeowners Record'!$G12*'Monthly Reading'!CK$9), SUM('Monthly Reading'!CK$10, 'Homeowners Record'!$F12*'Monthly Reading'!CK$8, 'Homeowners Record'!$G12*'Monthly Reading'!CK$9)))</f>
        <v/>
      </c>
      <c r="CL15" s="4" t="str">
        <f>IF('Monthly Reading'!CL$1="", "", IF('Monthly Reading'!CL89*'Monthly Reading'!CL$7&gt;'Monthly Reading'!CL$10, SUM('Monthly Reading'!CL89*'Monthly Reading'!CL$7, 'Homeowners Record'!$F12*'Monthly Reading'!CL$8, 'Homeowners Record'!$G12*'Monthly Reading'!CL$9), SUM('Monthly Reading'!CL$10, 'Homeowners Record'!$F12*'Monthly Reading'!CL$8, 'Homeowners Record'!$G12*'Monthly Reading'!CL$9)))</f>
        <v/>
      </c>
      <c r="CM15" s="4" t="str">
        <f>IF('Monthly Reading'!CM$1="", "", IF('Monthly Reading'!CM89*'Monthly Reading'!CM$7&gt;'Monthly Reading'!CM$10, SUM('Monthly Reading'!CM89*'Monthly Reading'!CM$7, 'Homeowners Record'!$F12*'Monthly Reading'!CM$8, 'Homeowners Record'!$G12*'Monthly Reading'!CM$9), SUM('Monthly Reading'!CM$10, 'Homeowners Record'!$F12*'Monthly Reading'!CM$8, 'Homeowners Record'!$G12*'Monthly Reading'!CM$9)))</f>
        <v/>
      </c>
      <c r="CN15" s="4" t="str">
        <f>IF('Monthly Reading'!CN$1="", "", IF('Monthly Reading'!CN89*'Monthly Reading'!CN$7&gt;'Monthly Reading'!CN$10, SUM('Monthly Reading'!CN89*'Monthly Reading'!CN$7, 'Homeowners Record'!$F12*'Monthly Reading'!CN$8, 'Homeowners Record'!$G12*'Monthly Reading'!CN$9), SUM('Monthly Reading'!CN$10, 'Homeowners Record'!$F12*'Monthly Reading'!CN$8, 'Homeowners Record'!$G12*'Monthly Reading'!CN$9)))</f>
        <v/>
      </c>
      <c r="CO15" s="4" t="str">
        <f>IF('Monthly Reading'!CO$1="", "", IF('Monthly Reading'!CO89*'Monthly Reading'!CO$7&gt;'Monthly Reading'!CO$10, SUM('Monthly Reading'!CO89*'Monthly Reading'!CO$7, 'Homeowners Record'!$F12*'Monthly Reading'!CO$8, 'Homeowners Record'!$G12*'Monthly Reading'!CO$9), SUM('Monthly Reading'!CO$10, 'Homeowners Record'!$F12*'Monthly Reading'!CO$8, 'Homeowners Record'!$G12*'Monthly Reading'!CO$9)))</f>
        <v/>
      </c>
      <c r="CP15" s="4" t="str">
        <f>IF('Monthly Reading'!CP$1="", "", IF('Monthly Reading'!CP89*'Monthly Reading'!CP$7&gt;'Monthly Reading'!CP$10, SUM('Monthly Reading'!CP89*'Monthly Reading'!CP$7, 'Homeowners Record'!$F12*'Monthly Reading'!CP$8, 'Homeowners Record'!$G12*'Monthly Reading'!CP$9), SUM('Monthly Reading'!CP$10, 'Homeowners Record'!$F12*'Monthly Reading'!CP$8, 'Homeowners Record'!$G12*'Monthly Reading'!CP$9)))</f>
        <v/>
      </c>
      <c r="CQ15" s="4" t="str">
        <f>IF('Monthly Reading'!CQ$1="", "", IF('Monthly Reading'!CQ89*'Monthly Reading'!CQ$7&gt;'Monthly Reading'!CQ$10, SUM('Monthly Reading'!CQ89*'Monthly Reading'!CQ$7, 'Homeowners Record'!$F12*'Monthly Reading'!CQ$8, 'Homeowners Record'!$G12*'Monthly Reading'!CQ$9), SUM('Monthly Reading'!CQ$10, 'Homeowners Record'!$F12*'Monthly Reading'!CQ$8, 'Homeowners Record'!$G12*'Monthly Reading'!CQ$9)))</f>
        <v/>
      </c>
      <c r="CR15" s="4" t="str">
        <f>IF('Monthly Reading'!CR$1="", "", IF('Monthly Reading'!CR89*'Monthly Reading'!CR$7&gt;'Monthly Reading'!CR$10, SUM('Monthly Reading'!CR89*'Monthly Reading'!CR$7, 'Homeowners Record'!$F12*'Monthly Reading'!CR$8, 'Homeowners Record'!$G12*'Monthly Reading'!CR$9), SUM('Monthly Reading'!CR$10, 'Homeowners Record'!$F12*'Monthly Reading'!CR$8, 'Homeowners Record'!$G12*'Monthly Reading'!CR$9)))</f>
        <v/>
      </c>
      <c r="CS15" s="4" t="str">
        <f>IF('Monthly Reading'!CS$1="", "", IF('Monthly Reading'!CS89*'Monthly Reading'!CS$7&gt;'Monthly Reading'!CS$10, SUM('Monthly Reading'!CS89*'Monthly Reading'!CS$7, 'Homeowners Record'!$F12*'Monthly Reading'!CS$8, 'Homeowners Record'!$G12*'Monthly Reading'!CS$9), SUM('Monthly Reading'!CS$10, 'Homeowners Record'!$F12*'Monthly Reading'!CS$8, 'Homeowners Record'!$G12*'Monthly Reading'!CS$9)))</f>
        <v/>
      </c>
      <c r="CT15" s="4" t="str">
        <f>IF('Monthly Reading'!CT$1="", "", IF('Monthly Reading'!CT89*'Monthly Reading'!CT$7&gt;'Monthly Reading'!CT$10, SUM('Monthly Reading'!CT89*'Monthly Reading'!CT$7, 'Homeowners Record'!$F12*'Monthly Reading'!CT$8, 'Homeowners Record'!$G12*'Monthly Reading'!CT$9), SUM('Monthly Reading'!CT$10, 'Homeowners Record'!$F12*'Monthly Reading'!CT$8, 'Homeowners Record'!$G12*'Monthly Reading'!CT$9)))</f>
        <v/>
      </c>
      <c r="CU15" s="4" t="str">
        <f>IF('Monthly Reading'!CU$1="", "", IF('Monthly Reading'!CU89*'Monthly Reading'!CU$7&gt;'Monthly Reading'!CU$10, SUM('Monthly Reading'!CU89*'Monthly Reading'!CU$7, 'Homeowners Record'!$F12*'Monthly Reading'!CU$8, 'Homeowners Record'!$G12*'Monthly Reading'!CU$9), SUM('Monthly Reading'!CU$10, 'Homeowners Record'!$F12*'Monthly Reading'!CU$8, 'Homeowners Record'!$G12*'Monthly Reading'!CU$9)))</f>
        <v/>
      </c>
      <c r="CV15" s="4" t="str">
        <f>IF('Monthly Reading'!CV$1="", "", IF('Monthly Reading'!CV89*'Monthly Reading'!CV$7&gt;'Monthly Reading'!CV$10, SUM('Monthly Reading'!CV89*'Monthly Reading'!CV$7, 'Homeowners Record'!$F12*'Monthly Reading'!CV$8, 'Homeowners Record'!$G12*'Monthly Reading'!CV$9), SUM('Monthly Reading'!CV$10, 'Homeowners Record'!$F12*'Monthly Reading'!CV$8, 'Homeowners Record'!$G12*'Monthly Reading'!CV$9)))</f>
        <v/>
      </c>
      <c r="CW15" s="4" t="str">
        <f>IF('Monthly Reading'!CW$1="", "", IF('Monthly Reading'!CW89*'Monthly Reading'!CW$7&gt;'Monthly Reading'!CW$10, SUM('Monthly Reading'!CW89*'Monthly Reading'!CW$7, 'Homeowners Record'!$F12*'Monthly Reading'!CW$8, 'Homeowners Record'!$G12*'Monthly Reading'!CW$9), SUM('Monthly Reading'!CW$10, 'Homeowners Record'!$F12*'Monthly Reading'!CW$8, 'Homeowners Record'!$G12*'Monthly Reading'!CW$9)))</f>
        <v/>
      </c>
      <c r="CX15" s="4" t="str">
        <f>IF('Monthly Reading'!CX$1="", "", IF('Monthly Reading'!CX89*'Monthly Reading'!CX$7&gt;'Monthly Reading'!CX$10, SUM('Monthly Reading'!CX89*'Monthly Reading'!CX$7, 'Homeowners Record'!$F12*'Monthly Reading'!CX$8, 'Homeowners Record'!$G12*'Monthly Reading'!CX$9), SUM('Monthly Reading'!CX$10, 'Homeowners Record'!$F12*'Monthly Reading'!CX$8, 'Homeowners Record'!$G12*'Monthly Reading'!CX$9)))</f>
        <v/>
      </c>
      <c r="CY15" s="4" t="str">
        <f>IF('Monthly Reading'!CY$1="", "", IF('Monthly Reading'!CY89*'Monthly Reading'!CY$7&gt;'Monthly Reading'!CY$10, SUM('Monthly Reading'!CY89*'Monthly Reading'!CY$7, 'Homeowners Record'!$F12*'Monthly Reading'!CY$8, 'Homeowners Record'!$G12*'Monthly Reading'!CY$9), SUM('Monthly Reading'!CY$10, 'Homeowners Record'!$F12*'Monthly Reading'!CY$8, 'Homeowners Record'!$G12*'Monthly Reading'!CY$9)))</f>
        <v/>
      </c>
      <c r="CZ15" s="4" t="str">
        <f>IF('Monthly Reading'!CZ$1="", "", IF('Monthly Reading'!CZ89*'Monthly Reading'!CZ$7&gt;'Monthly Reading'!CZ$10, SUM('Monthly Reading'!CZ89*'Monthly Reading'!CZ$7, 'Homeowners Record'!$F12*'Monthly Reading'!CZ$8, 'Homeowners Record'!$G12*'Monthly Reading'!CZ$9), SUM('Monthly Reading'!CZ$10, 'Homeowners Record'!$F12*'Monthly Reading'!CZ$8, 'Homeowners Record'!$G12*'Monthly Reading'!CZ$9)))</f>
        <v/>
      </c>
      <c r="DA15" s="4" t="str">
        <f>IF('Monthly Reading'!DA$1="", "", IF('Monthly Reading'!DA89*'Monthly Reading'!DA$7&gt;'Monthly Reading'!DA$10, SUM('Monthly Reading'!DA89*'Monthly Reading'!DA$7, 'Homeowners Record'!$F12*'Monthly Reading'!DA$8, 'Homeowners Record'!$G12*'Monthly Reading'!DA$9), SUM('Monthly Reading'!DA$10, 'Homeowners Record'!$F12*'Monthly Reading'!DA$8, 'Homeowners Record'!$G12*'Monthly Reading'!DA$9)))</f>
        <v/>
      </c>
      <c r="DB15" s="4" t="str">
        <f>IF('Monthly Reading'!DB$1="", "", IF('Monthly Reading'!DB89*'Monthly Reading'!DB$7&gt;'Monthly Reading'!DB$10, SUM('Monthly Reading'!DB89*'Monthly Reading'!DB$7, 'Homeowners Record'!$F12*'Monthly Reading'!DB$8, 'Homeowners Record'!$G12*'Monthly Reading'!DB$9), SUM('Monthly Reading'!DB$10, 'Homeowners Record'!$F12*'Monthly Reading'!DB$8, 'Homeowners Record'!$G12*'Monthly Reading'!DB$9)))</f>
        <v/>
      </c>
      <c r="DC15" s="4" t="str">
        <f>IF('Monthly Reading'!DC$1="", "", IF('Monthly Reading'!DC89*'Monthly Reading'!DC$7&gt;'Monthly Reading'!DC$10, SUM('Monthly Reading'!DC89*'Monthly Reading'!DC$7, 'Homeowners Record'!$F12*'Monthly Reading'!DC$8, 'Homeowners Record'!$G12*'Monthly Reading'!DC$9), SUM('Monthly Reading'!DC$10, 'Homeowners Record'!$F12*'Monthly Reading'!DC$8, 'Homeowners Record'!$G12*'Monthly Reading'!DC$9)))</f>
        <v/>
      </c>
      <c r="DD15" s="4" t="str">
        <f>IF('Monthly Reading'!DD$1="", "", IF('Monthly Reading'!DD89*'Monthly Reading'!DD$7&gt;'Monthly Reading'!DD$10, SUM('Monthly Reading'!DD89*'Monthly Reading'!DD$7, 'Homeowners Record'!$F12*'Monthly Reading'!DD$8, 'Homeowners Record'!$G12*'Monthly Reading'!DD$9), SUM('Monthly Reading'!DD$10, 'Homeowners Record'!$F12*'Monthly Reading'!DD$8, 'Homeowners Record'!$G12*'Monthly Reading'!DD$9)))</f>
        <v/>
      </c>
      <c r="DE15" s="4" t="str">
        <f>IF('Monthly Reading'!DE$1="", "", IF('Monthly Reading'!DE89*'Monthly Reading'!DE$7&gt;'Monthly Reading'!DE$10, SUM('Monthly Reading'!DE89*'Monthly Reading'!DE$7, 'Homeowners Record'!$F12*'Monthly Reading'!DE$8, 'Homeowners Record'!$G12*'Monthly Reading'!DE$9), SUM('Monthly Reading'!DE$10, 'Homeowners Record'!$F12*'Monthly Reading'!DE$8, 'Homeowners Record'!$G12*'Monthly Reading'!DE$9)))</f>
        <v/>
      </c>
      <c r="DF15" s="4" t="str">
        <f>IF('Monthly Reading'!DF$1="", "", IF('Monthly Reading'!DF89*'Monthly Reading'!DF$7&gt;'Monthly Reading'!DF$10, SUM('Monthly Reading'!DF89*'Monthly Reading'!DF$7, 'Homeowners Record'!$F12*'Monthly Reading'!DF$8, 'Homeowners Record'!$G12*'Monthly Reading'!DF$9), SUM('Monthly Reading'!DF$10, 'Homeowners Record'!$F12*'Monthly Reading'!DF$8, 'Homeowners Record'!$G12*'Monthly Reading'!DF$9)))</f>
        <v/>
      </c>
      <c r="DG15" s="4" t="str">
        <f>IF('Monthly Reading'!DG$1="", "", IF('Monthly Reading'!DG89*'Monthly Reading'!DG$7&gt;'Monthly Reading'!DG$10, SUM('Monthly Reading'!DG89*'Monthly Reading'!DG$7, 'Homeowners Record'!$F12*'Monthly Reading'!DG$8, 'Homeowners Record'!$G12*'Monthly Reading'!DG$9), SUM('Monthly Reading'!DG$10, 'Homeowners Record'!$F12*'Monthly Reading'!DG$8, 'Homeowners Record'!$G12*'Monthly Reading'!DG$9)))</f>
        <v/>
      </c>
      <c r="DH15" s="4" t="str">
        <f>IF('Monthly Reading'!DH$1="", "", IF('Monthly Reading'!DH89*'Monthly Reading'!DH$7&gt;'Monthly Reading'!DH$10, SUM('Monthly Reading'!DH89*'Monthly Reading'!DH$7, 'Homeowners Record'!$F12*'Monthly Reading'!DH$8, 'Homeowners Record'!$G12*'Monthly Reading'!DH$9), SUM('Monthly Reading'!DH$10, 'Homeowners Record'!$F12*'Monthly Reading'!DH$8, 'Homeowners Record'!$G12*'Monthly Reading'!DH$9)))</f>
        <v/>
      </c>
      <c r="DI15" s="4" t="str">
        <f>IF('Monthly Reading'!DI$1="", "", IF('Monthly Reading'!DI89*'Monthly Reading'!DI$7&gt;'Monthly Reading'!DI$10, SUM('Monthly Reading'!DI89*'Monthly Reading'!DI$7, 'Homeowners Record'!$F12*'Monthly Reading'!DI$8, 'Homeowners Record'!$G12*'Monthly Reading'!DI$9), SUM('Monthly Reading'!DI$10, 'Homeowners Record'!$F12*'Monthly Reading'!DI$8, 'Homeowners Record'!$G12*'Monthly Reading'!DI$9)))</f>
        <v/>
      </c>
      <c r="DJ15" s="4" t="str">
        <f>IF('Monthly Reading'!DJ$1="", "", IF('Monthly Reading'!DJ89*'Monthly Reading'!DJ$7&gt;'Monthly Reading'!DJ$10, SUM('Monthly Reading'!DJ89*'Monthly Reading'!DJ$7, 'Homeowners Record'!$F12*'Monthly Reading'!DJ$8, 'Homeowners Record'!$G12*'Monthly Reading'!DJ$9), SUM('Monthly Reading'!DJ$10, 'Homeowners Record'!$F12*'Monthly Reading'!DJ$8, 'Homeowners Record'!$G12*'Monthly Reading'!DJ$9)))</f>
        <v/>
      </c>
      <c r="DK15" s="4" t="str">
        <f>IF('Monthly Reading'!DK$1="", "", IF('Monthly Reading'!DK89*'Monthly Reading'!DK$7&gt;'Monthly Reading'!DK$10, SUM('Monthly Reading'!DK89*'Monthly Reading'!DK$7, 'Homeowners Record'!$F12*'Monthly Reading'!DK$8, 'Homeowners Record'!$G12*'Monthly Reading'!DK$9), SUM('Monthly Reading'!DK$10, 'Homeowners Record'!$F12*'Monthly Reading'!DK$8, 'Homeowners Record'!$G12*'Monthly Reading'!DK$9)))</f>
        <v/>
      </c>
      <c r="DL15" s="4" t="str">
        <f>IF('Monthly Reading'!DL$1="", "", IF('Monthly Reading'!DL89*'Monthly Reading'!DL$7&gt;'Monthly Reading'!DL$10, SUM('Monthly Reading'!DL89*'Monthly Reading'!DL$7, 'Homeowners Record'!$F12*'Monthly Reading'!DL$8, 'Homeowners Record'!$G12*'Monthly Reading'!DL$9), SUM('Monthly Reading'!DL$10, 'Homeowners Record'!$F12*'Monthly Reading'!DL$8, 'Homeowners Record'!$G12*'Monthly Reading'!DL$9)))</f>
        <v/>
      </c>
      <c r="DM15" s="4" t="str">
        <f>IF('Monthly Reading'!DM$1="", "", IF('Monthly Reading'!DM89*'Monthly Reading'!DM$7&gt;'Monthly Reading'!DM$10, SUM('Monthly Reading'!DM89*'Monthly Reading'!DM$7, 'Homeowners Record'!$F12*'Monthly Reading'!DM$8, 'Homeowners Record'!$G12*'Monthly Reading'!DM$9), SUM('Monthly Reading'!DM$10, 'Homeowners Record'!$F12*'Monthly Reading'!DM$8, 'Homeowners Record'!$G12*'Monthly Reading'!DM$9)))</f>
        <v/>
      </c>
      <c r="DN15" s="4" t="str">
        <f>IF('Monthly Reading'!DN$1="", "", IF('Monthly Reading'!DN89*'Monthly Reading'!DN$7&gt;'Monthly Reading'!DN$10, SUM('Monthly Reading'!DN89*'Monthly Reading'!DN$7, 'Homeowners Record'!$F12*'Monthly Reading'!DN$8, 'Homeowners Record'!$G12*'Monthly Reading'!DN$9), SUM('Monthly Reading'!DN$10, 'Homeowners Record'!$F12*'Monthly Reading'!DN$8, 'Homeowners Record'!$G12*'Monthly Reading'!DN$9)))</f>
        <v/>
      </c>
      <c r="DO15" s="4" t="str">
        <f>IF('Monthly Reading'!DO$1="", "", IF('Monthly Reading'!DO89*'Monthly Reading'!DO$7&gt;'Monthly Reading'!DO$10, SUM('Monthly Reading'!DO89*'Monthly Reading'!DO$7, 'Homeowners Record'!$F12*'Monthly Reading'!DO$8, 'Homeowners Record'!$G12*'Monthly Reading'!DO$9), SUM('Monthly Reading'!DO$10, 'Homeowners Record'!$F12*'Monthly Reading'!DO$8, 'Homeowners Record'!$G12*'Monthly Reading'!DO$9)))</f>
        <v/>
      </c>
      <c r="DP15" s="4" t="str">
        <f>IF('Monthly Reading'!DP$1="", "", IF('Monthly Reading'!DP89*'Monthly Reading'!DP$7&gt;'Monthly Reading'!DP$10, SUM('Monthly Reading'!DP89*'Monthly Reading'!DP$7, 'Homeowners Record'!$F12*'Monthly Reading'!DP$8, 'Homeowners Record'!$G12*'Monthly Reading'!DP$9), SUM('Monthly Reading'!DP$10, 'Homeowners Record'!$F12*'Monthly Reading'!DP$8, 'Homeowners Record'!$G12*'Monthly Reading'!DP$9)))</f>
        <v/>
      </c>
      <c r="DQ15" s="4" t="str">
        <f>IF('Monthly Reading'!DQ$1="", "", IF('Monthly Reading'!DQ89*'Monthly Reading'!DQ$7&gt;'Monthly Reading'!DQ$10, SUM('Monthly Reading'!DQ89*'Monthly Reading'!DQ$7, 'Homeowners Record'!$F12*'Monthly Reading'!DQ$8, 'Homeowners Record'!$G12*'Monthly Reading'!DQ$9), SUM('Monthly Reading'!DQ$10, 'Homeowners Record'!$F12*'Monthly Reading'!DQ$8, 'Homeowners Record'!$G12*'Monthly Reading'!DQ$9)))</f>
        <v/>
      </c>
      <c r="DR15" s="4" t="str">
        <f>IF('Monthly Reading'!DR$1="", "", IF('Monthly Reading'!DR89*'Monthly Reading'!DR$7&gt;'Monthly Reading'!DR$10, SUM('Monthly Reading'!DR89*'Monthly Reading'!DR$7, 'Homeowners Record'!$F12*'Monthly Reading'!DR$8, 'Homeowners Record'!$G12*'Monthly Reading'!DR$9), SUM('Monthly Reading'!DR$10, 'Homeowners Record'!$F12*'Monthly Reading'!DR$8, 'Homeowners Record'!$G12*'Monthly Reading'!DR$9)))</f>
        <v/>
      </c>
      <c r="DS15" s="4" t="str">
        <f>IF('Monthly Reading'!DS$1="", "", IF('Monthly Reading'!DS89*'Monthly Reading'!DS$7&gt;'Monthly Reading'!DS$10, SUM('Monthly Reading'!DS89*'Monthly Reading'!DS$7, 'Homeowners Record'!$F12*'Monthly Reading'!DS$8, 'Homeowners Record'!$G12*'Monthly Reading'!DS$9), SUM('Monthly Reading'!DS$10, 'Homeowners Record'!$F12*'Monthly Reading'!DS$8, 'Homeowners Record'!$G12*'Monthly Reading'!DS$9)))</f>
        <v/>
      </c>
      <c r="DT15" s="4" t="str">
        <f>IF('Monthly Reading'!DT$1="", "", IF('Monthly Reading'!DT89*'Monthly Reading'!DT$7&gt;'Monthly Reading'!DT$10, SUM('Monthly Reading'!DT89*'Monthly Reading'!DT$7, 'Homeowners Record'!$F12*'Monthly Reading'!DT$8, 'Homeowners Record'!$G12*'Monthly Reading'!DT$9), SUM('Monthly Reading'!DT$10, 'Homeowners Record'!$F12*'Monthly Reading'!DT$8, 'Homeowners Record'!$G12*'Monthly Reading'!DT$9)))</f>
        <v/>
      </c>
      <c r="DU15" s="4" t="str">
        <f>IF('Monthly Reading'!DU$1="", "", IF('Monthly Reading'!DU89*'Monthly Reading'!DU$7&gt;'Monthly Reading'!DU$10, SUM('Monthly Reading'!DU89*'Monthly Reading'!DU$7, 'Homeowners Record'!$F12*'Monthly Reading'!DU$8, 'Homeowners Record'!$G12*'Monthly Reading'!DU$9), SUM('Monthly Reading'!DU$10, 'Homeowners Record'!$F12*'Monthly Reading'!DU$8, 'Homeowners Record'!$G12*'Monthly Reading'!DU$9)))</f>
        <v/>
      </c>
      <c r="DV15" s="4" t="str">
        <f>IF('Monthly Reading'!DV$1="", "", IF('Monthly Reading'!DV89*'Monthly Reading'!DV$7&gt;'Monthly Reading'!DV$10, SUM('Monthly Reading'!DV89*'Monthly Reading'!DV$7, 'Homeowners Record'!$F12*'Monthly Reading'!DV$8, 'Homeowners Record'!$G12*'Monthly Reading'!DV$9), SUM('Monthly Reading'!DV$10, 'Homeowners Record'!$F12*'Monthly Reading'!DV$8, 'Homeowners Record'!$G12*'Monthly Reading'!DV$9)))</f>
        <v/>
      </c>
      <c r="DW15" s="4" t="str">
        <f>IF('Monthly Reading'!DW$1="", "", IF('Monthly Reading'!DW89*'Monthly Reading'!DW$7&gt;'Monthly Reading'!DW$10, SUM('Monthly Reading'!DW89*'Monthly Reading'!DW$7, 'Homeowners Record'!$F12*'Monthly Reading'!DW$8, 'Homeowners Record'!$G12*'Monthly Reading'!DW$9), SUM('Monthly Reading'!DW$10, 'Homeowners Record'!$F12*'Monthly Reading'!DW$8, 'Homeowners Record'!$G12*'Monthly Reading'!DW$9)))</f>
        <v/>
      </c>
      <c r="DX15" s="4" t="str">
        <f>IF('Monthly Reading'!DX$1="", "", IF('Monthly Reading'!DX89*'Monthly Reading'!DX$7&gt;'Monthly Reading'!DX$10, SUM('Monthly Reading'!DX89*'Monthly Reading'!DX$7, 'Homeowners Record'!$F12*'Monthly Reading'!DX$8, 'Homeowners Record'!$G12*'Monthly Reading'!DX$9), SUM('Monthly Reading'!DX$10, 'Homeowners Record'!$F12*'Monthly Reading'!DX$8, 'Homeowners Record'!$G12*'Monthly Reading'!DX$9)))</f>
        <v/>
      </c>
      <c r="DY15" s="4" t="str">
        <f>IF('Monthly Reading'!DY$1="", "", IF('Monthly Reading'!DY89*'Monthly Reading'!DY$7&gt;'Monthly Reading'!DY$10, SUM('Monthly Reading'!DY89*'Monthly Reading'!DY$7, 'Homeowners Record'!$F12*'Monthly Reading'!DY$8, 'Homeowners Record'!$G12*'Monthly Reading'!DY$9), SUM('Monthly Reading'!DY$10, 'Homeowners Record'!$F12*'Monthly Reading'!DY$8, 'Homeowners Record'!$G12*'Monthly Reading'!DY$9)))</f>
        <v/>
      </c>
      <c r="DZ15" s="4" t="str">
        <f>IF('Monthly Reading'!DZ$1="", "", IF('Monthly Reading'!DZ89*'Monthly Reading'!DZ$7&gt;'Monthly Reading'!DZ$10, SUM('Monthly Reading'!DZ89*'Monthly Reading'!DZ$7, 'Homeowners Record'!$F12*'Monthly Reading'!DZ$8, 'Homeowners Record'!$G12*'Monthly Reading'!DZ$9), SUM('Monthly Reading'!DZ$10, 'Homeowners Record'!$F12*'Monthly Reading'!DZ$8, 'Homeowners Record'!$G12*'Monthly Reading'!DZ$9)))</f>
        <v/>
      </c>
    </row>
    <row r="16" spans="1:130" x14ac:dyDescent="0.25">
      <c r="A16" s="3">
        <f>'Homeowners Record'!$A13</f>
        <v>12</v>
      </c>
      <c r="B16" s="3" t="str">
        <f>'Homeowners Record'!$B13</f>
        <v>ATTY. OVIEDO</v>
      </c>
      <c r="C16" s="4">
        <v>1845</v>
      </c>
      <c r="D16" s="4">
        <f>IF('Monthly Reading'!D$1="", "", IF('Monthly Reading'!D90*'Monthly Reading'!D$7&gt;'Monthly Reading'!D$10, SUM('Monthly Reading'!D90*'Monthly Reading'!D$7, 'Homeowners Record'!$F13*'Monthly Reading'!D$8, 'Homeowners Record'!$G13*'Monthly Reading'!D$9), SUM('Monthly Reading'!D$10, 'Homeowners Record'!$F13*'Monthly Reading'!D$8, 'Homeowners Record'!$G13*'Monthly Reading'!D$9)))</f>
        <v>2093.6686172839509</v>
      </c>
      <c r="E16" s="4">
        <f>IF('Monthly Reading'!E$1="", "", IF('Monthly Reading'!E90*'Monthly Reading'!E$7&gt;'Monthly Reading'!E$10, SUM('Monthly Reading'!E90*'Monthly Reading'!E$7, 'Homeowners Record'!$F13*'Monthly Reading'!E$8, 'Homeowners Record'!$G13*'Monthly Reading'!E$9), SUM('Monthly Reading'!E$10, 'Homeowners Record'!$F13*'Monthly Reading'!E$8, 'Homeowners Record'!$G13*'Monthly Reading'!E$9)))</f>
        <v>793.28761124121775</v>
      </c>
      <c r="F16" s="4">
        <f>IF('Monthly Reading'!F$1="", "", IF('Monthly Reading'!F90*'Monthly Reading'!F$7&gt;'Monthly Reading'!F$10, SUM('Monthly Reading'!F90*'Monthly Reading'!F$7, 'Homeowners Record'!$F13*'Monthly Reading'!F$8, 'Homeowners Record'!$G13*'Monthly Reading'!F$9), SUM('Monthly Reading'!F$10, 'Homeowners Record'!$F13*'Monthly Reading'!F$8, 'Homeowners Record'!$G13*'Monthly Reading'!F$9)))</f>
        <v>719.56398860398861</v>
      </c>
      <c r="G16" s="4">
        <f>IF('Monthly Reading'!G$1="", "", IF('Monthly Reading'!G90*'Monthly Reading'!G$7&gt;'Monthly Reading'!G$10, SUM('Monthly Reading'!G90*'Monthly Reading'!G$7, 'Homeowners Record'!$F13*'Monthly Reading'!G$8, 'Homeowners Record'!$G13*'Monthly Reading'!G$9), SUM('Monthly Reading'!G$10, 'Homeowners Record'!$F13*'Monthly Reading'!G$8, 'Homeowners Record'!$G13*'Monthly Reading'!G$9)))</f>
        <v>751.09535839598993</v>
      </c>
      <c r="H16" s="4" t="str">
        <f>IF('Monthly Reading'!H$1="", "", IF('Monthly Reading'!H90*'Monthly Reading'!H$7&gt;'Monthly Reading'!H$10, SUM('Monthly Reading'!H90*'Monthly Reading'!H$7, 'Homeowners Record'!$F13*'Monthly Reading'!H$8, 'Homeowners Record'!$G13*'Monthly Reading'!H$9), SUM('Monthly Reading'!H$10, 'Homeowners Record'!$F13*'Monthly Reading'!H$8, 'Homeowners Record'!$G13*'Monthly Reading'!H$9)))</f>
        <v/>
      </c>
      <c r="I16" s="4" t="str">
        <f>IF('Monthly Reading'!I$1="", "", IF('Monthly Reading'!I90*'Monthly Reading'!I$7&gt;'Monthly Reading'!I$10, SUM('Monthly Reading'!I90*'Monthly Reading'!I$7, 'Homeowners Record'!$F13*'Monthly Reading'!I$8, 'Homeowners Record'!$G13*'Monthly Reading'!I$9), SUM('Monthly Reading'!I$10, 'Homeowners Record'!$F13*'Monthly Reading'!I$8, 'Homeowners Record'!$G13*'Monthly Reading'!I$9)))</f>
        <v/>
      </c>
      <c r="J16" s="4" t="str">
        <f>IF('Monthly Reading'!J$1="", "", IF('Monthly Reading'!J90*'Monthly Reading'!J$7&gt;'Monthly Reading'!J$10, SUM('Monthly Reading'!J90*'Monthly Reading'!J$7, 'Homeowners Record'!$F13*'Monthly Reading'!J$8, 'Homeowners Record'!$G13*'Monthly Reading'!J$9), SUM('Monthly Reading'!J$10, 'Homeowners Record'!$F13*'Monthly Reading'!J$8, 'Homeowners Record'!$G13*'Monthly Reading'!J$9)))</f>
        <v/>
      </c>
      <c r="K16" s="4" t="str">
        <f>IF('Monthly Reading'!K$1="", "", IF('Monthly Reading'!K90*'Monthly Reading'!K$7&gt;'Monthly Reading'!K$10, SUM('Monthly Reading'!K90*'Monthly Reading'!K$7, 'Homeowners Record'!$F13*'Monthly Reading'!K$8, 'Homeowners Record'!$G13*'Monthly Reading'!K$9), SUM('Monthly Reading'!K$10, 'Homeowners Record'!$F13*'Monthly Reading'!K$8, 'Homeowners Record'!$G13*'Monthly Reading'!K$9)))</f>
        <v/>
      </c>
      <c r="L16" s="4" t="str">
        <f>IF('Monthly Reading'!L$1="", "", IF('Monthly Reading'!L90*'Monthly Reading'!L$7&gt;'Monthly Reading'!L$10, SUM('Monthly Reading'!L90*'Monthly Reading'!L$7, 'Homeowners Record'!$F13*'Monthly Reading'!L$8, 'Homeowners Record'!$G13*'Monthly Reading'!L$9), SUM('Monthly Reading'!L$10, 'Homeowners Record'!$F13*'Monthly Reading'!L$8, 'Homeowners Record'!$G13*'Monthly Reading'!L$9)))</f>
        <v/>
      </c>
      <c r="M16" s="4" t="str">
        <f>IF('Monthly Reading'!M$1="", "", IF('Monthly Reading'!M90*'Monthly Reading'!M$7&gt;'Monthly Reading'!M$10, SUM('Monthly Reading'!M90*'Monthly Reading'!M$7, 'Homeowners Record'!$F13*'Monthly Reading'!M$8, 'Homeowners Record'!$G13*'Monthly Reading'!M$9), SUM('Monthly Reading'!M$10, 'Homeowners Record'!$F13*'Monthly Reading'!M$8, 'Homeowners Record'!$G13*'Monthly Reading'!M$9)))</f>
        <v/>
      </c>
      <c r="N16" s="4" t="str">
        <f>IF('Monthly Reading'!N$1="", "", IF('Monthly Reading'!N90*'Monthly Reading'!N$7&gt;'Monthly Reading'!N$10, SUM('Monthly Reading'!N90*'Monthly Reading'!N$7, 'Homeowners Record'!$F13*'Monthly Reading'!N$8, 'Homeowners Record'!$G13*'Monthly Reading'!N$9), SUM('Monthly Reading'!N$10, 'Homeowners Record'!$F13*'Monthly Reading'!N$8, 'Homeowners Record'!$G13*'Monthly Reading'!N$9)))</f>
        <v/>
      </c>
      <c r="O16" s="4" t="str">
        <f>IF('Monthly Reading'!O$1="", "", IF('Monthly Reading'!O90*'Monthly Reading'!O$7&gt;'Monthly Reading'!O$10, SUM('Monthly Reading'!O90*'Monthly Reading'!O$7, 'Homeowners Record'!$F13*'Monthly Reading'!O$8, 'Homeowners Record'!$G13*'Monthly Reading'!O$9), SUM('Monthly Reading'!O$10, 'Homeowners Record'!$F13*'Monthly Reading'!O$8, 'Homeowners Record'!$G13*'Monthly Reading'!O$9)))</f>
        <v/>
      </c>
      <c r="P16" s="4" t="str">
        <f>IF('Monthly Reading'!P$1="", "", IF('Monthly Reading'!P90*'Monthly Reading'!P$7&gt;'Monthly Reading'!P$10, SUM('Monthly Reading'!P90*'Monthly Reading'!P$7, 'Homeowners Record'!$F13*'Monthly Reading'!P$8, 'Homeowners Record'!$G13*'Monthly Reading'!P$9), SUM('Monthly Reading'!P$10, 'Homeowners Record'!$F13*'Monthly Reading'!P$8, 'Homeowners Record'!$G13*'Monthly Reading'!P$9)))</f>
        <v/>
      </c>
      <c r="Q16" s="4" t="str">
        <f>IF('Monthly Reading'!Q$1="", "", IF('Monthly Reading'!Q90*'Monthly Reading'!Q$7&gt;'Monthly Reading'!Q$10, SUM('Monthly Reading'!Q90*'Monthly Reading'!Q$7, 'Homeowners Record'!$F13*'Monthly Reading'!Q$8, 'Homeowners Record'!$G13*'Monthly Reading'!Q$9), SUM('Monthly Reading'!Q$10, 'Homeowners Record'!$F13*'Monthly Reading'!Q$8, 'Homeowners Record'!$G13*'Monthly Reading'!Q$9)))</f>
        <v/>
      </c>
      <c r="R16" s="4" t="str">
        <f>IF('Monthly Reading'!R$1="", "", IF('Monthly Reading'!R90*'Monthly Reading'!R$7&gt;'Monthly Reading'!R$10, SUM('Monthly Reading'!R90*'Monthly Reading'!R$7, 'Homeowners Record'!$F13*'Monthly Reading'!R$8, 'Homeowners Record'!$G13*'Monthly Reading'!R$9), SUM('Monthly Reading'!R$10, 'Homeowners Record'!$F13*'Monthly Reading'!R$8, 'Homeowners Record'!$G13*'Monthly Reading'!R$9)))</f>
        <v/>
      </c>
      <c r="S16" s="4" t="str">
        <f>IF('Monthly Reading'!S$1="", "", IF('Monthly Reading'!S90*'Monthly Reading'!S$7&gt;'Monthly Reading'!S$10, SUM('Monthly Reading'!S90*'Monthly Reading'!S$7, 'Homeowners Record'!$F13*'Monthly Reading'!S$8, 'Homeowners Record'!$G13*'Monthly Reading'!S$9), SUM('Monthly Reading'!S$10, 'Homeowners Record'!$F13*'Monthly Reading'!S$8, 'Homeowners Record'!$G13*'Monthly Reading'!S$9)))</f>
        <v/>
      </c>
      <c r="T16" s="4" t="str">
        <f>IF('Monthly Reading'!T$1="", "", IF('Monthly Reading'!T90*'Monthly Reading'!T$7&gt;'Monthly Reading'!T$10, SUM('Monthly Reading'!T90*'Monthly Reading'!T$7, 'Homeowners Record'!$F13*'Monthly Reading'!T$8, 'Homeowners Record'!$G13*'Monthly Reading'!T$9), SUM('Monthly Reading'!T$10, 'Homeowners Record'!$F13*'Monthly Reading'!T$8, 'Homeowners Record'!$G13*'Monthly Reading'!T$9)))</f>
        <v/>
      </c>
      <c r="U16" s="4" t="str">
        <f>IF('Monthly Reading'!U$1="", "", IF('Monthly Reading'!U90*'Monthly Reading'!U$7&gt;'Monthly Reading'!U$10, SUM('Monthly Reading'!U90*'Monthly Reading'!U$7, 'Homeowners Record'!$F13*'Monthly Reading'!U$8, 'Homeowners Record'!$G13*'Monthly Reading'!U$9), SUM('Monthly Reading'!U$10, 'Homeowners Record'!$F13*'Monthly Reading'!U$8, 'Homeowners Record'!$G13*'Monthly Reading'!U$9)))</f>
        <v/>
      </c>
      <c r="V16" s="4" t="str">
        <f>IF('Monthly Reading'!V$1="", "", IF('Monthly Reading'!V90*'Monthly Reading'!V$7&gt;'Monthly Reading'!V$10, SUM('Monthly Reading'!V90*'Monthly Reading'!V$7, 'Homeowners Record'!$F13*'Monthly Reading'!V$8, 'Homeowners Record'!$G13*'Monthly Reading'!V$9), SUM('Monthly Reading'!V$10, 'Homeowners Record'!$F13*'Monthly Reading'!V$8, 'Homeowners Record'!$G13*'Monthly Reading'!V$9)))</f>
        <v/>
      </c>
      <c r="W16" s="4" t="str">
        <f>IF('Monthly Reading'!W$1="", "", IF('Monthly Reading'!W90*'Monthly Reading'!W$7&gt;'Monthly Reading'!W$10, SUM('Monthly Reading'!W90*'Monthly Reading'!W$7, 'Homeowners Record'!$F13*'Monthly Reading'!W$8, 'Homeowners Record'!$G13*'Monthly Reading'!W$9), SUM('Monthly Reading'!W$10, 'Homeowners Record'!$F13*'Monthly Reading'!W$8, 'Homeowners Record'!$G13*'Monthly Reading'!W$9)))</f>
        <v/>
      </c>
      <c r="X16" s="4" t="str">
        <f>IF('Monthly Reading'!X$1="", "", IF('Monthly Reading'!X90*'Monthly Reading'!X$7&gt;'Monthly Reading'!X$10, SUM('Monthly Reading'!X90*'Monthly Reading'!X$7, 'Homeowners Record'!$F13*'Monthly Reading'!X$8, 'Homeowners Record'!$G13*'Monthly Reading'!X$9), SUM('Monthly Reading'!X$10, 'Homeowners Record'!$F13*'Monthly Reading'!X$8, 'Homeowners Record'!$G13*'Monthly Reading'!X$9)))</f>
        <v/>
      </c>
      <c r="Y16" s="4" t="str">
        <f>IF('Monthly Reading'!Y$1="", "", IF('Monthly Reading'!Y90*'Monthly Reading'!Y$7&gt;'Monthly Reading'!Y$10, SUM('Monthly Reading'!Y90*'Monthly Reading'!Y$7, 'Homeowners Record'!$F13*'Monthly Reading'!Y$8, 'Homeowners Record'!$G13*'Monthly Reading'!Y$9), SUM('Monthly Reading'!Y$10, 'Homeowners Record'!$F13*'Monthly Reading'!Y$8, 'Homeowners Record'!$G13*'Monthly Reading'!Y$9)))</f>
        <v/>
      </c>
      <c r="Z16" s="4" t="str">
        <f>IF('Monthly Reading'!Z$1="", "", IF('Monthly Reading'!Z90*'Monthly Reading'!Z$7&gt;'Monthly Reading'!Z$10, SUM('Monthly Reading'!Z90*'Monthly Reading'!Z$7, 'Homeowners Record'!$F13*'Monthly Reading'!Z$8, 'Homeowners Record'!$G13*'Monthly Reading'!Z$9), SUM('Monthly Reading'!Z$10, 'Homeowners Record'!$F13*'Monthly Reading'!Z$8, 'Homeowners Record'!$G13*'Monthly Reading'!Z$9)))</f>
        <v/>
      </c>
      <c r="AA16" s="4" t="str">
        <f>IF('Monthly Reading'!AA$1="", "", IF('Monthly Reading'!AA90*'Monthly Reading'!AA$7&gt;'Monthly Reading'!AA$10, SUM('Monthly Reading'!AA90*'Monthly Reading'!AA$7, 'Homeowners Record'!$F13*'Monthly Reading'!AA$8, 'Homeowners Record'!$G13*'Monthly Reading'!AA$9), SUM('Monthly Reading'!AA$10, 'Homeowners Record'!$F13*'Monthly Reading'!AA$8, 'Homeowners Record'!$G13*'Monthly Reading'!AA$9)))</f>
        <v/>
      </c>
      <c r="AB16" s="4" t="str">
        <f>IF('Monthly Reading'!AB$1="", "", IF('Monthly Reading'!AB90*'Monthly Reading'!AB$7&gt;'Monthly Reading'!AB$10, SUM('Monthly Reading'!AB90*'Monthly Reading'!AB$7, 'Homeowners Record'!$F13*'Monthly Reading'!AB$8, 'Homeowners Record'!$G13*'Monthly Reading'!AB$9), SUM('Monthly Reading'!AB$10, 'Homeowners Record'!$F13*'Monthly Reading'!AB$8, 'Homeowners Record'!$G13*'Monthly Reading'!AB$9)))</f>
        <v/>
      </c>
      <c r="AC16" s="4" t="str">
        <f>IF('Monthly Reading'!AC$1="", "", IF('Monthly Reading'!AC90*'Monthly Reading'!AC$7&gt;'Monthly Reading'!AC$10, SUM('Monthly Reading'!AC90*'Monthly Reading'!AC$7, 'Homeowners Record'!$F13*'Monthly Reading'!AC$8, 'Homeowners Record'!$G13*'Monthly Reading'!AC$9), SUM('Monthly Reading'!AC$10, 'Homeowners Record'!$F13*'Monthly Reading'!AC$8, 'Homeowners Record'!$G13*'Monthly Reading'!AC$9)))</f>
        <v/>
      </c>
      <c r="AD16" s="4" t="str">
        <f>IF('Monthly Reading'!AD$1="", "", IF('Monthly Reading'!AD90*'Monthly Reading'!AD$7&gt;'Monthly Reading'!AD$10, SUM('Monthly Reading'!AD90*'Monthly Reading'!AD$7, 'Homeowners Record'!$F13*'Monthly Reading'!AD$8, 'Homeowners Record'!$G13*'Monthly Reading'!AD$9), SUM('Monthly Reading'!AD$10, 'Homeowners Record'!$F13*'Monthly Reading'!AD$8, 'Homeowners Record'!$G13*'Monthly Reading'!AD$9)))</f>
        <v/>
      </c>
      <c r="AE16" s="4" t="str">
        <f>IF('Monthly Reading'!AE$1="", "", IF('Monthly Reading'!AE90*'Monthly Reading'!AE$7&gt;'Monthly Reading'!AE$10, SUM('Monthly Reading'!AE90*'Monthly Reading'!AE$7, 'Homeowners Record'!$F13*'Monthly Reading'!AE$8, 'Homeowners Record'!$G13*'Monthly Reading'!AE$9), SUM('Monthly Reading'!AE$10, 'Homeowners Record'!$F13*'Monthly Reading'!AE$8, 'Homeowners Record'!$G13*'Monthly Reading'!AE$9)))</f>
        <v/>
      </c>
      <c r="AF16" s="4" t="str">
        <f>IF('Monthly Reading'!AF$1="", "", IF('Monthly Reading'!AF90*'Monthly Reading'!AF$7&gt;'Monthly Reading'!AF$10, SUM('Monthly Reading'!AF90*'Monthly Reading'!AF$7, 'Homeowners Record'!$F13*'Monthly Reading'!AF$8, 'Homeowners Record'!$G13*'Monthly Reading'!AF$9), SUM('Monthly Reading'!AF$10, 'Homeowners Record'!$F13*'Monthly Reading'!AF$8, 'Homeowners Record'!$G13*'Monthly Reading'!AF$9)))</f>
        <v/>
      </c>
      <c r="AG16" s="4" t="str">
        <f>IF('Monthly Reading'!AG$1="", "", IF('Monthly Reading'!AG90*'Monthly Reading'!AG$7&gt;'Monthly Reading'!AG$10, SUM('Monthly Reading'!AG90*'Monthly Reading'!AG$7, 'Homeowners Record'!$F13*'Monthly Reading'!AG$8, 'Homeowners Record'!$G13*'Monthly Reading'!AG$9), SUM('Monthly Reading'!AG$10, 'Homeowners Record'!$F13*'Monthly Reading'!AG$8, 'Homeowners Record'!$G13*'Monthly Reading'!AG$9)))</f>
        <v/>
      </c>
      <c r="AH16" s="4" t="str">
        <f>IF('Monthly Reading'!AH$1="", "", IF('Monthly Reading'!AH90*'Monthly Reading'!AH$7&gt;'Monthly Reading'!AH$10, SUM('Monthly Reading'!AH90*'Monthly Reading'!AH$7, 'Homeowners Record'!$F13*'Monthly Reading'!AH$8, 'Homeowners Record'!$G13*'Monthly Reading'!AH$9), SUM('Monthly Reading'!AH$10, 'Homeowners Record'!$F13*'Monthly Reading'!AH$8, 'Homeowners Record'!$G13*'Monthly Reading'!AH$9)))</f>
        <v/>
      </c>
      <c r="AI16" s="4" t="str">
        <f>IF('Monthly Reading'!AI$1="", "", IF('Monthly Reading'!AI90*'Monthly Reading'!AI$7&gt;'Monthly Reading'!AI$10, SUM('Monthly Reading'!AI90*'Monthly Reading'!AI$7, 'Homeowners Record'!$F13*'Monthly Reading'!AI$8, 'Homeowners Record'!$G13*'Monthly Reading'!AI$9), SUM('Monthly Reading'!AI$10, 'Homeowners Record'!$F13*'Monthly Reading'!AI$8, 'Homeowners Record'!$G13*'Monthly Reading'!AI$9)))</f>
        <v/>
      </c>
      <c r="AJ16" s="4" t="str">
        <f>IF('Monthly Reading'!AJ$1="", "", IF('Monthly Reading'!AJ90*'Monthly Reading'!AJ$7&gt;'Monthly Reading'!AJ$10, SUM('Monthly Reading'!AJ90*'Monthly Reading'!AJ$7, 'Homeowners Record'!$F13*'Monthly Reading'!AJ$8, 'Homeowners Record'!$G13*'Monthly Reading'!AJ$9), SUM('Monthly Reading'!AJ$10, 'Homeowners Record'!$F13*'Monthly Reading'!AJ$8, 'Homeowners Record'!$G13*'Monthly Reading'!AJ$9)))</f>
        <v/>
      </c>
      <c r="AK16" s="4" t="str">
        <f>IF('Monthly Reading'!AK$1="", "", IF('Monthly Reading'!AK90*'Monthly Reading'!AK$7&gt;'Monthly Reading'!AK$10, SUM('Monthly Reading'!AK90*'Monthly Reading'!AK$7, 'Homeowners Record'!$F13*'Monthly Reading'!AK$8, 'Homeowners Record'!$G13*'Monthly Reading'!AK$9), SUM('Monthly Reading'!AK$10, 'Homeowners Record'!$F13*'Monthly Reading'!AK$8, 'Homeowners Record'!$G13*'Monthly Reading'!AK$9)))</f>
        <v/>
      </c>
      <c r="AL16" s="4" t="str">
        <f>IF('Monthly Reading'!AL$1="", "", IF('Monthly Reading'!AL90*'Monthly Reading'!AL$7&gt;'Monthly Reading'!AL$10, SUM('Monthly Reading'!AL90*'Monthly Reading'!AL$7, 'Homeowners Record'!$F13*'Monthly Reading'!AL$8, 'Homeowners Record'!$G13*'Monthly Reading'!AL$9), SUM('Monthly Reading'!AL$10, 'Homeowners Record'!$F13*'Monthly Reading'!AL$8, 'Homeowners Record'!$G13*'Monthly Reading'!AL$9)))</f>
        <v/>
      </c>
      <c r="AM16" s="4" t="str">
        <f>IF('Monthly Reading'!AM$1="", "", IF('Monthly Reading'!AM90*'Monthly Reading'!AM$7&gt;'Monthly Reading'!AM$10, SUM('Monthly Reading'!AM90*'Monthly Reading'!AM$7, 'Homeowners Record'!$F13*'Monthly Reading'!AM$8, 'Homeowners Record'!$G13*'Monthly Reading'!AM$9), SUM('Monthly Reading'!AM$10, 'Homeowners Record'!$F13*'Monthly Reading'!AM$8, 'Homeowners Record'!$G13*'Monthly Reading'!AM$9)))</f>
        <v/>
      </c>
      <c r="AN16" s="4" t="str">
        <f>IF('Monthly Reading'!AN$1="", "", IF('Monthly Reading'!AN90*'Monthly Reading'!AN$7&gt;'Monthly Reading'!AN$10, SUM('Monthly Reading'!AN90*'Monthly Reading'!AN$7, 'Homeowners Record'!$F13*'Monthly Reading'!AN$8, 'Homeowners Record'!$G13*'Monthly Reading'!AN$9), SUM('Monthly Reading'!AN$10, 'Homeowners Record'!$F13*'Monthly Reading'!AN$8, 'Homeowners Record'!$G13*'Monthly Reading'!AN$9)))</f>
        <v/>
      </c>
      <c r="AO16" s="4" t="str">
        <f>IF('Monthly Reading'!AO$1="", "", IF('Monthly Reading'!AO90*'Monthly Reading'!AO$7&gt;'Monthly Reading'!AO$10, SUM('Monthly Reading'!AO90*'Monthly Reading'!AO$7, 'Homeowners Record'!$F13*'Monthly Reading'!AO$8, 'Homeowners Record'!$G13*'Monthly Reading'!AO$9), SUM('Monthly Reading'!AO$10, 'Homeowners Record'!$F13*'Monthly Reading'!AO$8, 'Homeowners Record'!$G13*'Monthly Reading'!AO$9)))</f>
        <v/>
      </c>
      <c r="AP16" s="4" t="str">
        <f>IF('Monthly Reading'!AP$1="", "", IF('Monthly Reading'!AP90*'Monthly Reading'!AP$7&gt;'Monthly Reading'!AP$10, SUM('Monthly Reading'!AP90*'Monthly Reading'!AP$7, 'Homeowners Record'!$F13*'Monthly Reading'!AP$8, 'Homeowners Record'!$G13*'Monthly Reading'!AP$9), SUM('Monthly Reading'!AP$10, 'Homeowners Record'!$F13*'Monthly Reading'!AP$8, 'Homeowners Record'!$G13*'Monthly Reading'!AP$9)))</f>
        <v/>
      </c>
      <c r="AQ16" s="4" t="str">
        <f>IF('Monthly Reading'!AQ$1="", "", IF('Monthly Reading'!AQ90*'Monthly Reading'!AQ$7&gt;'Monthly Reading'!AQ$10, SUM('Monthly Reading'!AQ90*'Monthly Reading'!AQ$7, 'Homeowners Record'!$F13*'Monthly Reading'!AQ$8, 'Homeowners Record'!$G13*'Monthly Reading'!AQ$9), SUM('Monthly Reading'!AQ$10, 'Homeowners Record'!$F13*'Monthly Reading'!AQ$8, 'Homeowners Record'!$G13*'Monthly Reading'!AQ$9)))</f>
        <v/>
      </c>
      <c r="AR16" s="4" t="str">
        <f>IF('Monthly Reading'!AR$1="", "", IF('Monthly Reading'!AR90*'Monthly Reading'!AR$7&gt;'Monthly Reading'!AR$10, SUM('Monthly Reading'!AR90*'Monthly Reading'!AR$7, 'Homeowners Record'!$F13*'Monthly Reading'!AR$8, 'Homeowners Record'!$G13*'Monthly Reading'!AR$9), SUM('Monthly Reading'!AR$10, 'Homeowners Record'!$F13*'Monthly Reading'!AR$8, 'Homeowners Record'!$G13*'Monthly Reading'!AR$9)))</f>
        <v/>
      </c>
      <c r="AS16" s="4" t="str">
        <f>IF('Monthly Reading'!AS$1="", "", IF('Monthly Reading'!AS90*'Monthly Reading'!AS$7&gt;'Monthly Reading'!AS$10, SUM('Monthly Reading'!AS90*'Monthly Reading'!AS$7, 'Homeowners Record'!$F13*'Monthly Reading'!AS$8, 'Homeowners Record'!$G13*'Monthly Reading'!AS$9), SUM('Monthly Reading'!AS$10, 'Homeowners Record'!$F13*'Monthly Reading'!AS$8, 'Homeowners Record'!$G13*'Monthly Reading'!AS$9)))</f>
        <v/>
      </c>
      <c r="AT16" s="4" t="str">
        <f>IF('Monthly Reading'!AT$1="", "", IF('Monthly Reading'!AT90*'Monthly Reading'!AT$7&gt;'Monthly Reading'!AT$10, SUM('Monthly Reading'!AT90*'Monthly Reading'!AT$7, 'Homeowners Record'!$F13*'Monthly Reading'!AT$8, 'Homeowners Record'!$G13*'Monthly Reading'!AT$9), SUM('Monthly Reading'!AT$10, 'Homeowners Record'!$F13*'Monthly Reading'!AT$8, 'Homeowners Record'!$G13*'Monthly Reading'!AT$9)))</f>
        <v/>
      </c>
      <c r="AU16" s="4" t="str">
        <f>IF('Monthly Reading'!AU$1="", "", IF('Monthly Reading'!AU90*'Monthly Reading'!AU$7&gt;'Monthly Reading'!AU$10, SUM('Monthly Reading'!AU90*'Monthly Reading'!AU$7, 'Homeowners Record'!$F13*'Monthly Reading'!AU$8, 'Homeowners Record'!$G13*'Monthly Reading'!AU$9), SUM('Monthly Reading'!AU$10, 'Homeowners Record'!$F13*'Monthly Reading'!AU$8, 'Homeowners Record'!$G13*'Monthly Reading'!AU$9)))</f>
        <v/>
      </c>
      <c r="AV16" s="4" t="str">
        <f>IF('Monthly Reading'!AV$1="", "", IF('Monthly Reading'!AV90*'Monthly Reading'!AV$7&gt;'Monthly Reading'!AV$10, SUM('Monthly Reading'!AV90*'Monthly Reading'!AV$7, 'Homeowners Record'!$F13*'Monthly Reading'!AV$8, 'Homeowners Record'!$G13*'Monthly Reading'!AV$9), SUM('Monthly Reading'!AV$10, 'Homeowners Record'!$F13*'Monthly Reading'!AV$8, 'Homeowners Record'!$G13*'Monthly Reading'!AV$9)))</f>
        <v/>
      </c>
      <c r="AW16" s="4" t="str">
        <f>IF('Monthly Reading'!AW$1="", "", IF('Monthly Reading'!AW90*'Monthly Reading'!AW$7&gt;'Monthly Reading'!AW$10, SUM('Monthly Reading'!AW90*'Monthly Reading'!AW$7, 'Homeowners Record'!$F13*'Monthly Reading'!AW$8, 'Homeowners Record'!$G13*'Monthly Reading'!AW$9), SUM('Monthly Reading'!AW$10, 'Homeowners Record'!$F13*'Monthly Reading'!AW$8, 'Homeowners Record'!$G13*'Monthly Reading'!AW$9)))</f>
        <v/>
      </c>
      <c r="AX16" s="4" t="str">
        <f>IF('Monthly Reading'!AX$1="", "", IF('Monthly Reading'!AX90*'Monthly Reading'!AX$7&gt;'Monthly Reading'!AX$10, SUM('Monthly Reading'!AX90*'Monthly Reading'!AX$7, 'Homeowners Record'!$F13*'Monthly Reading'!AX$8, 'Homeowners Record'!$G13*'Monthly Reading'!AX$9), SUM('Monthly Reading'!AX$10, 'Homeowners Record'!$F13*'Monthly Reading'!AX$8, 'Homeowners Record'!$G13*'Monthly Reading'!AX$9)))</f>
        <v/>
      </c>
      <c r="AY16" s="4" t="str">
        <f>IF('Monthly Reading'!AY$1="", "", IF('Monthly Reading'!AY90*'Monthly Reading'!AY$7&gt;'Monthly Reading'!AY$10, SUM('Monthly Reading'!AY90*'Monthly Reading'!AY$7, 'Homeowners Record'!$F13*'Monthly Reading'!AY$8, 'Homeowners Record'!$G13*'Monthly Reading'!AY$9), SUM('Monthly Reading'!AY$10, 'Homeowners Record'!$F13*'Monthly Reading'!AY$8, 'Homeowners Record'!$G13*'Monthly Reading'!AY$9)))</f>
        <v/>
      </c>
      <c r="AZ16" s="4" t="str">
        <f>IF('Monthly Reading'!AZ$1="", "", IF('Monthly Reading'!AZ90*'Monthly Reading'!AZ$7&gt;'Monthly Reading'!AZ$10, SUM('Monthly Reading'!AZ90*'Monthly Reading'!AZ$7, 'Homeowners Record'!$F13*'Monthly Reading'!AZ$8, 'Homeowners Record'!$G13*'Monthly Reading'!AZ$9), SUM('Monthly Reading'!AZ$10, 'Homeowners Record'!$F13*'Monthly Reading'!AZ$8, 'Homeowners Record'!$G13*'Monthly Reading'!AZ$9)))</f>
        <v/>
      </c>
      <c r="BA16" s="4" t="str">
        <f>IF('Monthly Reading'!BA$1="", "", IF('Monthly Reading'!BA90*'Monthly Reading'!BA$7&gt;'Monthly Reading'!BA$10, SUM('Monthly Reading'!BA90*'Monthly Reading'!BA$7, 'Homeowners Record'!$F13*'Monthly Reading'!BA$8, 'Homeowners Record'!$G13*'Monthly Reading'!BA$9), SUM('Monthly Reading'!BA$10, 'Homeowners Record'!$F13*'Monthly Reading'!BA$8, 'Homeowners Record'!$G13*'Monthly Reading'!BA$9)))</f>
        <v/>
      </c>
      <c r="BB16" s="4" t="str">
        <f>IF('Monthly Reading'!BB$1="", "", IF('Monthly Reading'!BB90*'Monthly Reading'!BB$7&gt;'Monthly Reading'!BB$10, SUM('Monthly Reading'!BB90*'Monthly Reading'!BB$7, 'Homeowners Record'!$F13*'Monthly Reading'!BB$8, 'Homeowners Record'!$G13*'Monthly Reading'!BB$9), SUM('Monthly Reading'!BB$10, 'Homeowners Record'!$F13*'Monthly Reading'!BB$8, 'Homeowners Record'!$G13*'Monthly Reading'!BB$9)))</f>
        <v/>
      </c>
      <c r="BC16" s="4" t="str">
        <f>IF('Monthly Reading'!BC$1="", "", IF('Monthly Reading'!BC90*'Monthly Reading'!BC$7&gt;'Monthly Reading'!BC$10, SUM('Monthly Reading'!BC90*'Monthly Reading'!BC$7, 'Homeowners Record'!$F13*'Monthly Reading'!BC$8, 'Homeowners Record'!$G13*'Monthly Reading'!BC$9), SUM('Monthly Reading'!BC$10, 'Homeowners Record'!$F13*'Monthly Reading'!BC$8, 'Homeowners Record'!$G13*'Monthly Reading'!BC$9)))</f>
        <v/>
      </c>
      <c r="BD16" s="4" t="str">
        <f>IF('Monthly Reading'!BD$1="", "", IF('Monthly Reading'!BD90*'Monthly Reading'!BD$7&gt;'Monthly Reading'!BD$10, SUM('Monthly Reading'!BD90*'Monthly Reading'!BD$7, 'Homeowners Record'!$F13*'Monthly Reading'!BD$8, 'Homeowners Record'!$G13*'Monthly Reading'!BD$9), SUM('Monthly Reading'!BD$10, 'Homeowners Record'!$F13*'Monthly Reading'!BD$8, 'Homeowners Record'!$G13*'Monthly Reading'!BD$9)))</f>
        <v/>
      </c>
      <c r="BE16" s="4" t="str">
        <f>IF('Monthly Reading'!BE$1="", "", IF('Monthly Reading'!BE90*'Monthly Reading'!BE$7&gt;'Monthly Reading'!BE$10, SUM('Monthly Reading'!BE90*'Monthly Reading'!BE$7, 'Homeowners Record'!$F13*'Monthly Reading'!BE$8, 'Homeowners Record'!$G13*'Monthly Reading'!BE$9), SUM('Monthly Reading'!BE$10, 'Homeowners Record'!$F13*'Monthly Reading'!BE$8, 'Homeowners Record'!$G13*'Monthly Reading'!BE$9)))</f>
        <v/>
      </c>
      <c r="BF16" s="4" t="str">
        <f>IF('Monthly Reading'!BF$1="", "", IF('Monthly Reading'!BF90*'Monthly Reading'!BF$7&gt;'Monthly Reading'!BF$10, SUM('Monthly Reading'!BF90*'Monthly Reading'!BF$7, 'Homeowners Record'!$F13*'Monthly Reading'!BF$8, 'Homeowners Record'!$G13*'Monthly Reading'!BF$9), SUM('Monthly Reading'!BF$10, 'Homeowners Record'!$F13*'Monthly Reading'!BF$8, 'Homeowners Record'!$G13*'Monthly Reading'!BF$9)))</f>
        <v/>
      </c>
      <c r="BG16" s="4" t="str">
        <f>IF('Monthly Reading'!BG$1="", "", IF('Monthly Reading'!BG90*'Monthly Reading'!BG$7&gt;'Monthly Reading'!BG$10, SUM('Monthly Reading'!BG90*'Monthly Reading'!BG$7, 'Homeowners Record'!$F13*'Monthly Reading'!BG$8, 'Homeowners Record'!$G13*'Monthly Reading'!BG$9), SUM('Monthly Reading'!BG$10, 'Homeowners Record'!$F13*'Monthly Reading'!BG$8, 'Homeowners Record'!$G13*'Monthly Reading'!BG$9)))</f>
        <v/>
      </c>
      <c r="BH16" s="4" t="str">
        <f>IF('Monthly Reading'!BH$1="", "", IF('Monthly Reading'!BH90*'Monthly Reading'!BH$7&gt;'Monthly Reading'!BH$10, SUM('Monthly Reading'!BH90*'Monthly Reading'!BH$7, 'Homeowners Record'!$F13*'Monthly Reading'!BH$8, 'Homeowners Record'!$G13*'Monthly Reading'!BH$9), SUM('Monthly Reading'!BH$10, 'Homeowners Record'!$F13*'Monthly Reading'!BH$8, 'Homeowners Record'!$G13*'Monthly Reading'!BH$9)))</f>
        <v/>
      </c>
      <c r="BI16" s="4" t="str">
        <f>IF('Monthly Reading'!BI$1="", "", IF('Monthly Reading'!BI90*'Monthly Reading'!BI$7&gt;'Monthly Reading'!BI$10, SUM('Monthly Reading'!BI90*'Monthly Reading'!BI$7, 'Homeowners Record'!$F13*'Monthly Reading'!BI$8, 'Homeowners Record'!$G13*'Monthly Reading'!BI$9), SUM('Monthly Reading'!BI$10, 'Homeowners Record'!$F13*'Monthly Reading'!BI$8, 'Homeowners Record'!$G13*'Monthly Reading'!BI$9)))</f>
        <v/>
      </c>
      <c r="BJ16" s="4" t="str">
        <f>IF('Monthly Reading'!BJ$1="", "", IF('Monthly Reading'!BJ90*'Monthly Reading'!BJ$7&gt;'Monthly Reading'!BJ$10, SUM('Monthly Reading'!BJ90*'Monthly Reading'!BJ$7, 'Homeowners Record'!$F13*'Monthly Reading'!BJ$8, 'Homeowners Record'!$G13*'Monthly Reading'!BJ$9), SUM('Monthly Reading'!BJ$10, 'Homeowners Record'!$F13*'Monthly Reading'!BJ$8, 'Homeowners Record'!$G13*'Monthly Reading'!BJ$9)))</f>
        <v/>
      </c>
      <c r="BK16" s="4" t="str">
        <f>IF('Monthly Reading'!BK$1="", "", IF('Monthly Reading'!BK90*'Monthly Reading'!BK$7&gt;'Monthly Reading'!BK$10, SUM('Monthly Reading'!BK90*'Monthly Reading'!BK$7, 'Homeowners Record'!$F13*'Monthly Reading'!BK$8, 'Homeowners Record'!$G13*'Monthly Reading'!BK$9), SUM('Monthly Reading'!BK$10, 'Homeowners Record'!$F13*'Monthly Reading'!BK$8, 'Homeowners Record'!$G13*'Monthly Reading'!BK$9)))</f>
        <v/>
      </c>
      <c r="BL16" s="4" t="str">
        <f>IF('Monthly Reading'!BL$1="", "", IF('Monthly Reading'!BL90*'Monthly Reading'!BL$7&gt;'Monthly Reading'!BL$10, SUM('Monthly Reading'!BL90*'Monthly Reading'!BL$7, 'Homeowners Record'!$F13*'Monthly Reading'!BL$8, 'Homeowners Record'!$G13*'Monthly Reading'!BL$9), SUM('Monthly Reading'!BL$10, 'Homeowners Record'!$F13*'Monthly Reading'!BL$8, 'Homeowners Record'!$G13*'Monthly Reading'!BL$9)))</f>
        <v/>
      </c>
      <c r="BM16" s="4" t="str">
        <f>IF('Monthly Reading'!BM$1="", "", IF('Monthly Reading'!BM90*'Monthly Reading'!BM$7&gt;'Monthly Reading'!BM$10, SUM('Monthly Reading'!BM90*'Monthly Reading'!BM$7, 'Homeowners Record'!$F13*'Monthly Reading'!BM$8, 'Homeowners Record'!$G13*'Monthly Reading'!BM$9), SUM('Monthly Reading'!BM$10, 'Homeowners Record'!$F13*'Monthly Reading'!BM$8, 'Homeowners Record'!$G13*'Monthly Reading'!BM$9)))</f>
        <v/>
      </c>
      <c r="BN16" s="4" t="str">
        <f>IF('Monthly Reading'!BN$1="", "", IF('Monthly Reading'!BN90*'Monthly Reading'!BN$7&gt;'Monthly Reading'!BN$10, SUM('Monthly Reading'!BN90*'Monthly Reading'!BN$7, 'Homeowners Record'!$F13*'Monthly Reading'!BN$8, 'Homeowners Record'!$G13*'Monthly Reading'!BN$9), SUM('Monthly Reading'!BN$10, 'Homeowners Record'!$F13*'Monthly Reading'!BN$8, 'Homeowners Record'!$G13*'Monthly Reading'!BN$9)))</f>
        <v/>
      </c>
      <c r="BO16" s="4" t="str">
        <f>IF('Monthly Reading'!BO$1="", "", IF('Monthly Reading'!BO90*'Monthly Reading'!BO$7&gt;'Monthly Reading'!BO$10, SUM('Monthly Reading'!BO90*'Monthly Reading'!BO$7, 'Homeowners Record'!$F13*'Monthly Reading'!BO$8, 'Homeowners Record'!$G13*'Monthly Reading'!BO$9), SUM('Monthly Reading'!BO$10, 'Homeowners Record'!$F13*'Monthly Reading'!BO$8, 'Homeowners Record'!$G13*'Monthly Reading'!BO$9)))</f>
        <v/>
      </c>
      <c r="BP16" s="4" t="str">
        <f>IF('Monthly Reading'!BP$1="", "", IF('Monthly Reading'!BP90*'Monthly Reading'!BP$7&gt;'Monthly Reading'!BP$10, SUM('Monthly Reading'!BP90*'Monthly Reading'!BP$7, 'Homeowners Record'!$F13*'Monthly Reading'!BP$8, 'Homeowners Record'!$G13*'Monthly Reading'!BP$9), SUM('Monthly Reading'!BP$10, 'Homeowners Record'!$F13*'Monthly Reading'!BP$8, 'Homeowners Record'!$G13*'Monthly Reading'!BP$9)))</f>
        <v/>
      </c>
      <c r="BQ16" s="4" t="str">
        <f>IF('Monthly Reading'!BQ$1="", "", IF('Monthly Reading'!BQ90*'Monthly Reading'!BQ$7&gt;'Monthly Reading'!BQ$10, SUM('Monthly Reading'!BQ90*'Monthly Reading'!BQ$7, 'Homeowners Record'!$F13*'Monthly Reading'!BQ$8, 'Homeowners Record'!$G13*'Monthly Reading'!BQ$9), SUM('Monthly Reading'!BQ$10, 'Homeowners Record'!$F13*'Monthly Reading'!BQ$8, 'Homeowners Record'!$G13*'Monthly Reading'!BQ$9)))</f>
        <v/>
      </c>
      <c r="BR16" s="4" t="str">
        <f>IF('Monthly Reading'!BR$1="", "", IF('Monthly Reading'!BR90*'Monthly Reading'!BR$7&gt;'Monthly Reading'!BR$10, SUM('Monthly Reading'!BR90*'Monthly Reading'!BR$7, 'Homeowners Record'!$F13*'Monthly Reading'!BR$8, 'Homeowners Record'!$G13*'Monthly Reading'!BR$9), SUM('Monthly Reading'!BR$10, 'Homeowners Record'!$F13*'Monthly Reading'!BR$8, 'Homeowners Record'!$G13*'Monthly Reading'!BR$9)))</f>
        <v/>
      </c>
      <c r="BS16" s="4" t="str">
        <f>IF('Monthly Reading'!BS$1="", "", IF('Monthly Reading'!BS90*'Monthly Reading'!BS$7&gt;'Monthly Reading'!BS$10, SUM('Monthly Reading'!BS90*'Monthly Reading'!BS$7, 'Homeowners Record'!$F13*'Monthly Reading'!BS$8, 'Homeowners Record'!$G13*'Monthly Reading'!BS$9), SUM('Monthly Reading'!BS$10, 'Homeowners Record'!$F13*'Monthly Reading'!BS$8, 'Homeowners Record'!$G13*'Monthly Reading'!BS$9)))</f>
        <v/>
      </c>
      <c r="BT16" s="4" t="str">
        <f>IF('Monthly Reading'!BT$1="", "", IF('Monthly Reading'!BT90*'Monthly Reading'!BT$7&gt;'Monthly Reading'!BT$10, SUM('Monthly Reading'!BT90*'Monthly Reading'!BT$7, 'Homeowners Record'!$F13*'Monthly Reading'!BT$8, 'Homeowners Record'!$G13*'Monthly Reading'!BT$9), SUM('Monthly Reading'!BT$10, 'Homeowners Record'!$F13*'Monthly Reading'!BT$8, 'Homeowners Record'!$G13*'Monthly Reading'!BT$9)))</f>
        <v/>
      </c>
      <c r="BU16" s="4" t="str">
        <f>IF('Monthly Reading'!BU$1="", "", IF('Monthly Reading'!BU90*'Monthly Reading'!BU$7&gt;'Monthly Reading'!BU$10, SUM('Monthly Reading'!BU90*'Monthly Reading'!BU$7, 'Homeowners Record'!$F13*'Monthly Reading'!BU$8, 'Homeowners Record'!$G13*'Monthly Reading'!BU$9), SUM('Monthly Reading'!BU$10, 'Homeowners Record'!$F13*'Monthly Reading'!BU$8, 'Homeowners Record'!$G13*'Monthly Reading'!BU$9)))</f>
        <v/>
      </c>
      <c r="BV16" s="4" t="str">
        <f>IF('Monthly Reading'!BV$1="", "", IF('Monthly Reading'!BV90*'Monthly Reading'!BV$7&gt;'Monthly Reading'!BV$10, SUM('Monthly Reading'!BV90*'Monthly Reading'!BV$7, 'Homeowners Record'!$F13*'Monthly Reading'!BV$8, 'Homeowners Record'!$G13*'Monthly Reading'!BV$9), SUM('Monthly Reading'!BV$10, 'Homeowners Record'!$F13*'Monthly Reading'!BV$8, 'Homeowners Record'!$G13*'Monthly Reading'!BV$9)))</f>
        <v/>
      </c>
      <c r="BW16" s="4" t="str">
        <f>IF('Monthly Reading'!BW$1="", "", IF('Monthly Reading'!BW90*'Monthly Reading'!BW$7&gt;'Monthly Reading'!BW$10, SUM('Monthly Reading'!BW90*'Monthly Reading'!BW$7, 'Homeowners Record'!$F13*'Monthly Reading'!BW$8, 'Homeowners Record'!$G13*'Monthly Reading'!BW$9), SUM('Monthly Reading'!BW$10, 'Homeowners Record'!$F13*'Monthly Reading'!BW$8, 'Homeowners Record'!$G13*'Monthly Reading'!BW$9)))</f>
        <v/>
      </c>
      <c r="BX16" s="4" t="str">
        <f>IF('Monthly Reading'!BX$1="", "", IF('Monthly Reading'!BX90*'Monthly Reading'!BX$7&gt;'Monthly Reading'!BX$10, SUM('Monthly Reading'!BX90*'Monthly Reading'!BX$7, 'Homeowners Record'!$F13*'Monthly Reading'!BX$8, 'Homeowners Record'!$G13*'Monthly Reading'!BX$9), SUM('Monthly Reading'!BX$10, 'Homeowners Record'!$F13*'Monthly Reading'!BX$8, 'Homeowners Record'!$G13*'Monthly Reading'!BX$9)))</f>
        <v/>
      </c>
      <c r="BY16" s="4" t="str">
        <f>IF('Monthly Reading'!BY$1="", "", IF('Monthly Reading'!BY90*'Monthly Reading'!BY$7&gt;'Monthly Reading'!BY$10, SUM('Monthly Reading'!BY90*'Monthly Reading'!BY$7, 'Homeowners Record'!$F13*'Monthly Reading'!BY$8, 'Homeowners Record'!$G13*'Monthly Reading'!BY$9), SUM('Monthly Reading'!BY$10, 'Homeowners Record'!$F13*'Monthly Reading'!BY$8, 'Homeowners Record'!$G13*'Monthly Reading'!BY$9)))</f>
        <v/>
      </c>
      <c r="BZ16" s="4" t="str">
        <f>IF('Monthly Reading'!BZ$1="", "", IF('Monthly Reading'!BZ90*'Monthly Reading'!BZ$7&gt;'Monthly Reading'!BZ$10, SUM('Monthly Reading'!BZ90*'Monthly Reading'!BZ$7, 'Homeowners Record'!$F13*'Monthly Reading'!BZ$8, 'Homeowners Record'!$G13*'Monthly Reading'!BZ$9), SUM('Monthly Reading'!BZ$10, 'Homeowners Record'!$F13*'Monthly Reading'!BZ$8, 'Homeowners Record'!$G13*'Monthly Reading'!BZ$9)))</f>
        <v/>
      </c>
      <c r="CA16" s="4" t="str">
        <f>IF('Monthly Reading'!CA$1="", "", IF('Monthly Reading'!CA90*'Monthly Reading'!CA$7&gt;'Monthly Reading'!CA$10, SUM('Monthly Reading'!CA90*'Monthly Reading'!CA$7, 'Homeowners Record'!$F13*'Monthly Reading'!CA$8, 'Homeowners Record'!$G13*'Monthly Reading'!CA$9), SUM('Monthly Reading'!CA$10, 'Homeowners Record'!$F13*'Monthly Reading'!CA$8, 'Homeowners Record'!$G13*'Monthly Reading'!CA$9)))</f>
        <v/>
      </c>
      <c r="CB16" s="4" t="str">
        <f>IF('Monthly Reading'!CB$1="", "", IF('Monthly Reading'!CB90*'Monthly Reading'!CB$7&gt;'Monthly Reading'!CB$10, SUM('Monthly Reading'!CB90*'Monthly Reading'!CB$7, 'Homeowners Record'!$F13*'Monthly Reading'!CB$8, 'Homeowners Record'!$G13*'Monthly Reading'!CB$9), SUM('Monthly Reading'!CB$10, 'Homeowners Record'!$F13*'Monthly Reading'!CB$8, 'Homeowners Record'!$G13*'Monthly Reading'!CB$9)))</f>
        <v/>
      </c>
      <c r="CC16" s="4" t="str">
        <f>IF('Monthly Reading'!CC$1="", "", IF('Monthly Reading'!CC90*'Monthly Reading'!CC$7&gt;'Monthly Reading'!CC$10, SUM('Monthly Reading'!CC90*'Monthly Reading'!CC$7, 'Homeowners Record'!$F13*'Monthly Reading'!CC$8, 'Homeowners Record'!$G13*'Monthly Reading'!CC$9), SUM('Monthly Reading'!CC$10, 'Homeowners Record'!$F13*'Monthly Reading'!CC$8, 'Homeowners Record'!$G13*'Monthly Reading'!CC$9)))</f>
        <v/>
      </c>
      <c r="CD16" s="4" t="str">
        <f>IF('Monthly Reading'!CD$1="", "", IF('Monthly Reading'!CD90*'Monthly Reading'!CD$7&gt;'Monthly Reading'!CD$10, SUM('Monthly Reading'!CD90*'Monthly Reading'!CD$7, 'Homeowners Record'!$F13*'Monthly Reading'!CD$8, 'Homeowners Record'!$G13*'Monthly Reading'!CD$9), SUM('Monthly Reading'!CD$10, 'Homeowners Record'!$F13*'Monthly Reading'!CD$8, 'Homeowners Record'!$G13*'Monthly Reading'!CD$9)))</f>
        <v/>
      </c>
      <c r="CE16" s="4" t="str">
        <f>IF('Monthly Reading'!CE$1="", "", IF('Monthly Reading'!CE90*'Monthly Reading'!CE$7&gt;'Monthly Reading'!CE$10, SUM('Monthly Reading'!CE90*'Monthly Reading'!CE$7, 'Homeowners Record'!$F13*'Monthly Reading'!CE$8, 'Homeowners Record'!$G13*'Monthly Reading'!CE$9), SUM('Monthly Reading'!CE$10, 'Homeowners Record'!$F13*'Monthly Reading'!CE$8, 'Homeowners Record'!$G13*'Monthly Reading'!CE$9)))</f>
        <v/>
      </c>
      <c r="CF16" s="4" t="str">
        <f>IF('Monthly Reading'!CF$1="", "", IF('Monthly Reading'!CF90*'Monthly Reading'!CF$7&gt;'Monthly Reading'!CF$10, SUM('Monthly Reading'!CF90*'Monthly Reading'!CF$7, 'Homeowners Record'!$F13*'Monthly Reading'!CF$8, 'Homeowners Record'!$G13*'Monthly Reading'!CF$9), SUM('Monthly Reading'!CF$10, 'Homeowners Record'!$F13*'Monthly Reading'!CF$8, 'Homeowners Record'!$G13*'Monthly Reading'!CF$9)))</f>
        <v/>
      </c>
      <c r="CG16" s="4" t="str">
        <f>IF('Monthly Reading'!CG$1="", "", IF('Monthly Reading'!CG90*'Monthly Reading'!CG$7&gt;'Monthly Reading'!CG$10, SUM('Monthly Reading'!CG90*'Monthly Reading'!CG$7, 'Homeowners Record'!$F13*'Monthly Reading'!CG$8, 'Homeowners Record'!$G13*'Monthly Reading'!CG$9), SUM('Monthly Reading'!CG$10, 'Homeowners Record'!$F13*'Monthly Reading'!CG$8, 'Homeowners Record'!$G13*'Monthly Reading'!CG$9)))</f>
        <v/>
      </c>
      <c r="CH16" s="4" t="str">
        <f>IF('Monthly Reading'!CH$1="", "", IF('Monthly Reading'!CH90*'Monthly Reading'!CH$7&gt;'Monthly Reading'!CH$10, SUM('Monthly Reading'!CH90*'Monthly Reading'!CH$7, 'Homeowners Record'!$F13*'Monthly Reading'!CH$8, 'Homeowners Record'!$G13*'Monthly Reading'!CH$9), SUM('Monthly Reading'!CH$10, 'Homeowners Record'!$F13*'Monthly Reading'!CH$8, 'Homeowners Record'!$G13*'Monthly Reading'!CH$9)))</f>
        <v/>
      </c>
      <c r="CI16" s="4" t="str">
        <f>IF('Monthly Reading'!CI$1="", "", IF('Monthly Reading'!CI90*'Monthly Reading'!CI$7&gt;'Monthly Reading'!CI$10, SUM('Monthly Reading'!CI90*'Monthly Reading'!CI$7, 'Homeowners Record'!$F13*'Monthly Reading'!CI$8, 'Homeowners Record'!$G13*'Monthly Reading'!CI$9), SUM('Monthly Reading'!CI$10, 'Homeowners Record'!$F13*'Monthly Reading'!CI$8, 'Homeowners Record'!$G13*'Monthly Reading'!CI$9)))</f>
        <v/>
      </c>
      <c r="CJ16" s="4" t="str">
        <f>IF('Monthly Reading'!CJ$1="", "", IF('Monthly Reading'!CJ90*'Monthly Reading'!CJ$7&gt;'Monthly Reading'!CJ$10, SUM('Monthly Reading'!CJ90*'Monthly Reading'!CJ$7, 'Homeowners Record'!$F13*'Monthly Reading'!CJ$8, 'Homeowners Record'!$G13*'Monthly Reading'!CJ$9), SUM('Monthly Reading'!CJ$10, 'Homeowners Record'!$F13*'Monthly Reading'!CJ$8, 'Homeowners Record'!$G13*'Monthly Reading'!CJ$9)))</f>
        <v/>
      </c>
      <c r="CK16" s="4" t="str">
        <f>IF('Monthly Reading'!CK$1="", "", IF('Monthly Reading'!CK90*'Monthly Reading'!CK$7&gt;'Monthly Reading'!CK$10, SUM('Monthly Reading'!CK90*'Monthly Reading'!CK$7, 'Homeowners Record'!$F13*'Monthly Reading'!CK$8, 'Homeowners Record'!$G13*'Monthly Reading'!CK$9), SUM('Monthly Reading'!CK$10, 'Homeowners Record'!$F13*'Monthly Reading'!CK$8, 'Homeowners Record'!$G13*'Monthly Reading'!CK$9)))</f>
        <v/>
      </c>
      <c r="CL16" s="4" t="str">
        <f>IF('Monthly Reading'!CL$1="", "", IF('Monthly Reading'!CL90*'Monthly Reading'!CL$7&gt;'Monthly Reading'!CL$10, SUM('Monthly Reading'!CL90*'Monthly Reading'!CL$7, 'Homeowners Record'!$F13*'Monthly Reading'!CL$8, 'Homeowners Record'!$G13*'Monthly Reading'!CL$9), SUM('Monthly Reading'!CL$10, 'Homeowners Record'!$F13*'Monthly Reading'!CL$8, 'Homeowners Record'!$G13*'Monthly Reading'!CL$9)))</f>
        <v/>
      </c>
      <c r="CM16" s="4" t="str">
        <f>IF('Monthly Reading'!CM$1="", "", IF('Monthly Reading'!CM90*'Monthly Reading'!CM$7&gt;'Monthly Reading'!CM$10, SUM('Monthly Reading'!CM90*'Monthly Reading'!CM$7, 'Homeowners Record'!$F13*'Monthly Reading'!CM$8, 'Homeowners Record'!$G13*'Monthly Reading'!CM$9), SUM('Monthly Reading'!CM$10, 'Homeowners Record'!$F13*'Monthly Reading'!CM$8, 'Homeowners Record'!$G13*'Monthly Reading'!CM$9)))</f>
        <v/>
      </c>
      <c r="CN16" s="4" t="str">
        <f>IF('Monthly Reading'!CN$1="", "", IF('Monthly Reading'!CN90*'Monthly Reading'!CN$7&gt;'Monthly Reading'!CN$10, SUM('Monthly Reading'!CN90*'Monthly Reading'!CN$7, 'Homeowners Record'!$F13*'Monthly Reading'!CN$8, 'Homeowners Record'!$G13*'Monthly Reading'!CN$9), SUM('Monthly Reading'!CN$10, 'Homeowners Record'!$F13*'Monthly Reading'!CN$8, 'Homeowners Record'!$G13*'Monthly Reading'!CN$9)))</f>
        <v/>
      </c>
      <c r="CO16" s="4" t="str">
        <f>IF('Monthly Reading'!CO$1="", "", IF('Monthly Reading'!CO90*'Monthly Reading'!CO$7&gt;'Monthly Reading'!CO$10, SUM('Monthly Reading'!CO90*'Monthly Reading'!CO$7, 'Homeowners Record'!$F13*'Monthly Reading'!CO$8, 'Homeowners Record'!$G13*'Monthly Reading'!CO$9), SUM('Monthly Reading'!CO$10, 'Homeowners Record'!$F13*'Monthly Reading'!CO$8, 'Homeowners Record'!$G13*'Monthly Reading'!CO$9)))</f>
        <v/>
      </c>
      <c r="CP16" s="4" t="str">
        <f>IF('Monthly Reading'!CP$1="", "", IF('Monthly Reading'!CP90*'Monthly Reading'!CP$7&gt;'Monthly Reading'!CP$10, SUM('Monthly Reading'!CP90*'Monthly Reading'!CP$7, 'Homeowners Record'!$F13*'Monthly Reading'!CP$8, 'Homeowners Record'!$G13*'Monthly Reading'!CP$9), SUM('Monthly Reading'!CP$10, 'Homeowners Record'!$F13*'Monthly Reading'!CP$8, 'Homeowners Record'!$G13*'Monthly Reading'!CP$9)))</f>
        <v/>
      </c>
      <c r="CQ16" s="4" t="str">
        <f>IF('Monthly Reading'!CQ$1="", "", IF('Monthly Reading'!CQ90*'Monthly Reading'!CQ$7&gt;'Monthly Reading'!CQ$10, SUM('Monthly Reading'!CQ90*'Monthly Reading'!CQ$7, 'Homeowners Record'!$F13*'Monthly Reading'!CQ$8, 'Homeowners Record'!$G13*'Monthly Reading'!CQ$9), SUM('Monthly Reading'!CQ$10, 'Homeowners Record'!$F13*'Monthly Reading'!CQ$8, 'Homeowners Record'!$G13*'Monthly Reading'!CQ$9)))</f>
        <v/>
      </c>
      <c r="CR16" s="4" t="str">
        <f>IF('Monthly Reading'!CR$1="", "", IF('Monthly Reading'!CR90*'Monthly Reading'!CR$7&gt;'Monthly Reading'!CR$10, SUM('Monthly Reading'!CR90*'Monthly Reading'!CR$7, 'Homeowners Record'!$F13*'Monthly Reading'!CR$8, 'Homeowners Record'!$G13*'Monthly Reading'!CR$9), SUM('Monthly Reading'!CR$10, 'Homeowners Record'!$F13*'Monthly Reading'!CR$8, 'Homeowners Record'!$G13*'Monthly Reading'!CR$9)))</f>
        <v/>
      </c>
      <c r="CS16" s="4" t="str">
        <f>IF('Monthly Reading'!CS$1="", "", IF('Monthly Reading'!CS90*'Monthly Reading'!CS$7&gt;'Monthly Reading'!CS$10, SUM('Monthly Reading'!CS90*'Monthly Reading'!CS$7, 'Homeowners Record'!$F13*'Monthly Reading'!CS$8, 'Homeowners Record'!$G13*'Monthly Reading'!CS$9), SUM('Monthly Reading'!CS$10, 'Homeowners Record'!$F13*'Monthly Reading'!CS$8, 'Homeowners Record'!$G13*'Monthly Reading'!CS$9)))</f>
        <v/>
      </c>
      <c r="CT16" s="4" t="str">
        <f>IF('Monthly Reading'!CT$1="", "", IF('Monthly Reading'!CT90*'Monthly Reading'!CT$7&gt;'Monthly Reading'!CT$10, SUM('Monthly Reading'!CT90*'Monthly Reading'!CT$7, 'Homeowners Record'!$F13*'Monthly Reading'!CT$8, 'Homeowners Record'!$G13*'Monthly Reading'!CT$9), SUM('Monthly Reading'!CT$10, 'Homeowners Record'!$F13*'Monthly Reading'!CT$8, 'Homeowners Record'!$G13*'Monthly Reading'!CT$9)))</f>
        <v/>
      </c>
      <c r="CU16" s="4" t="str">
        <f>IF('Monthly Reading'!CU$1="", "", IF('Monthly Reading'!CU90*'Monthly Reading'!CU$7&gt;'Monthly Reading'!CU$10, SUM('Monthly Reading'!CU90*'Monthly Reading'!CU$7, 'Homeowners Record'!$F13*'Monthly Reading'!CU$8, 'Homeowners Record'!$G13*'Monthly Reading'!CU$9), SUM('Monthly Reading'!CU$10, 'Homeowners Record'!$F13*'Monthly Reading'!CU$8, 'Homeowners Record'!$G13*'Monthly Reading'!CU$9)))</f>
        <v/>
      </c>
      <c r="CV16" s="4" t="str">
        <f>IF('Monthly Reading'!CV$1="", "", IF('Monthly Reading'!CV90*'Monthly Reading'!CV$7&gt;'Monthly Reading'!CV$10, SUM('Monthly Reading'!CV90*'Monthly Reading'!CV$7, 'Homeowners Record'!$F13*'Monthly Reading'!CV$8, 'Homeowners Record'!$G13*'Monthly Reading'!CV$9), SUM('Monthly Reading'!CV$10, 'Homeowners Record'!$F13*'Monthly Reading'!CV$8, 'Homeowners Record'!$G13*'Monthly Reading'!CV$9)))</f>
        <v/>
      </c>
      <c r="CW16" s="4" t="str">
        <f>IF('Monthly Reading'!CW$1="", "", IF('Monthly Reading'!CW90*'Monthly Reading'!CW$7&gt;'Monthly Reading'!CW$10, SUM('Monthly Reading'!CW90*'Monthly Reading'!CW$7, 'Homeowners Record'!$F13*'Monthly Reading'!CW$8, 'Homeowners Record'!$G13*'Monthly Reading'!CW$9), SUM('Monthly Reading'!CW$10, 'Homeowners Record'!$F13*'Monthly Reading'!CW$8, 'Homeowners Record'!$G13*'Monthly Reading'!CW$9)))</f>
        <v/>
      </c>
      <c r="CX16" s="4" t="str">
        <f>IF('Monthly Reading'!CX$1="", "", IF('Monthly Reading'!CX90*'Monthly Reading'!CX$7&gt;'Monthly Reading'!CX$10, SUM('Monthly Reading'!CX90*'Monthly Reading'!CX$7, 'Homeowners Record'!$F13*'Monthly Reading'!CX$8, 'Homeowners Record'!$G13*'Monthly Reading'!CX$9), SUM('Monthly Reading'!CX$10, 'Homeowners Record'!$F13*'Monthly Reading'!CX$8, 'Homeowners Record'!$G13*'Monthly Reading'!CX$9)))</f>
        <v/>
      </c>
      <c r="CY16" s="4" t="str">
        <f>IF('Monthly Reading'!CY$1="", "", IF('Monthly Reading'!CY90*'Monthly Reading'!CY$7&gt;'Monthly Reading'!CY$10, SUM('Monthly Reading'!CY90*'Monthly Reading'!CY$7, 'Homeowners Record'!$F13*'Monthly Reading'!CY$8, 'Homeowners Record'!$G13*'Monthly Reading'!CY$9), SUM('Monthly Reading'!CY$10, 'Homeowners Record'!$F13*'Monthly Reading'!CY$8, 'Homeowners Record'!$G13*'Monthly Reading'!CY$9)))</f>
        <v/>
      </c>
      <c r="CZ16" s="4" t="str">
        <f>IF('Monthly Reading'!CZ$1="", "", IF('Monthly Reading'!CZ90*'Monthly Reading'!CZ$7&gt;'Monthly Reading'!CZ$10, SUM('Monthly Reading'!CZ90*'Monthly Reading'!CZ$7, 'Homeowners Record'!$F13*'Monthly Reading'!CZ$8, 'Homeowners Record'!$G13*'Monthly Reading'!CZ$9), SUM('Monthly Reading'!CZ$10, 'Homeowners Record'!$F13*'Monthly Reading'!CZ$8, 'Homeowners Record'!$G13*'Monthly Reading'!CZ$9)))</f>
        <v/>
      </c>
      <c r="DA16" s="4" t="str">
        <f>IF('Monthly Reading'!DA$1="", "", IF('Monthly Reading'!DA90*'Monthly Reading'!DA$7&gt;'Monthly Reading'!DA$10, SUM('Monthly Reading'!DA90*'Monthly Reading'!DA$7, 'Homeowners Record'!$F13*'Monthly Reading'!DA$8, 'Homeowners Record'!$G13*'Monthly Reading'!DA$9), SUM('Monthly Reading'!DA$10, 'Homeowners Record'!$F13*'Monthly Reading'!DA$8, 'Homeowners Record'!$G13*'Monthly Reading'!DA$9)))</f>
        <v/>
      </c>
      <c r="DB16" s="4" t="str">
        <f>IF('Monthly Reading'!DB$1="", "", IF('Monthly Reading'!DB90*'Monthly Reading'!DB$7&gt;'Monthly Reading'!DB$10, SUM('Monthly Reading'!DB90*'Monthly Reading'!DB$7, 'Homeowners Record'!$F13*'Monthly Reading'!DB$8, 'Homeowners Record'!$G13*'Monthly Reading'!DB$9), SUM('Monthly Reading'!DB$10, 'Homeowners Record'!$F13*'Monthly Reading'!DB$8, 'Homeowners Record'!$G13*'Monthly Reading'!DB$9)))</f>
        <v/>
      </c>
      <c r="DC16" s="4" t="str">
        <f>IF('Monthly Reading'!DC$1="", "", IF('Monthly Reading'!DC90*'Monthly Reading'!DC$7&gt;'Monthly Reading'!DC$10, SUM('Monthly Reading'!DC90*'Monthly Reading'!DC$7, 'Homeowners Record'!$F13*'Monthly Reading'!DC$8, 'Homeowners Record'!$G13*'Monthly Reading'!DC$9), SUM('Monthly Reading'!DC$10, 'Homeowners Record'!$F13*'Monthly Reading'!DC$8, 'Homeowners Record'!$G13*'Monthly Reading'!DC$9)))</f>
        <v/>
      </c>
      <c r="DD16" s="4" t="str">
        <f>IF('Monthly Reading'!DD$1="", "", IF('Monthly Reading'!DD90*'Monthly Reading'!DD$7&gt;'Monthly Reading'!DD$10, SUM('Monthly Reading'!DD90*'Monthly Reading'!DD$7, 'Homeowners Record'!$F13*'Monthly Reading'!DD$8, 'Homeowners Record'!$G13*'Monthly Reading'!DD$9), SUM('Monthly Reading'!DD$10, 'Homeowners Record'!$F13*'Monthly Reading'!DD$8, 'Homeowners Record'!$G13*'Monthly Reading'!DD$9)))</f>
        <v/>
      </c>
      <c r="DE16" s="4" t="str">
        <f>IF('Monthly Reading'!DE$1="", "", IF('Monthly Reading'!DE90*'Monthly Reading'!DE$7&gt;'Monthly Reading'!DE$10, SUM('Monthly Reading'!DE90*'Monthly Reading'!DE$7, 'Homeowners Record'!$F13*'Monthly Reading'!DE$8, 'Homeowners Record'!$G13*'Monthly Reading'!DE$9), SUM('Monthly Reading'!DE$10, 'Homeowners Record'!$F13*'Monthly Reading'!DE$8, 'Homeowners Record'!$G13*'Monthly Reading'!DE$9)))</f>
        <v/>
      </c>
      <c r="DF16" s="4" t="str">
        <f>IF('Monthly Reading'!DF$1="", "", IF('Monthly Reading'!DF90*'Monthly Reading'!DF$7&gt;'Monthly Reading'!DF$10, SUM('Monthly Reading'!DF90*'Monthly Reading'!DF$7, 'Homeowners Record'!$F13*'Monthly Reading'!DF$8, 'Homeowners Record'!$G13*'Monthly Reading'!DF$9), SUM('Monthly Reading'!DF$10, 'Homeowners Record'!$F13*'Monthly Reading'!DF$8, 'Homeowners Record'!$G13*'Monthly Reading'!DF$9)))</f>
        <v/>
      </c>
      <c r="DG16" s="4" t="str">
        <f>IF('Monthly Reading'!DG$1="", "", IF('Monthly Reading'!DG90*'Monthly Reading'!DG$7&gt;'Monthly Reading'!DG$10, SUM('Monthly Reading'!DG90*'Monthly Reading'!DG$7, 'Homeowners Record'!$F13*'Monthly Reading'!DG$8, 'Homeowners Record'!$G13*'Monthly Reading'!DG$9), SUM('Monthly Reading'!DG$10, 'Homeowners Record'!$F13*'Monthly Reading'!DG$8, 'Homeowners Record'!$G13*'Monthly Reading'!DG$9)))</f>
        <v/>
      </c>
      <c r="DH16" s="4" t="str">
        <f>IF('Monthly Reading'!DH$1="", "", IF('Monthly Reading'!DH90*'Monthly Reading'!DH$7&gt;'Monthly Reading'!DH$10, SUM('Monthly Reading'!DH90*'Monthly Reading'!DH$7, 'Homeowners Record'!$F13*'Monthly Reading'!DH$8, 'Homeowners Record'!$G13*'Monthly Reading'!DH$9), SUM('Monthly Reading'!DH$10, 'Homeowners Record'!$F13*'Monthly Reading'!DH$8, 'Homeowners Record'!$G13*'Monthly Reading'!DH$9)))</f>
        <v/>
      </c>
      <c r="DI16" s="4" t="str">
        <f>IF('Monthly Reading'!DI$1="", "", IF('Monthly Reading'!DI90*'Monthly Reading'!DI$7&gt;'Monthly Reading'!DI$10, SUM('Monthly Reading'!DI90*'Monthly Reading'!DI$7, 'Homeowners Record'!$F13*'Monthly Reading'!DI$8, 'Homeowners Record'!$G13*'Monthly Reading'!DI$9), SUM('Monthly Reading'!DI$10, 'Homeowners Record'!$F13*'Monthly Reading'!DI$8, 'Homeowners Record'!$G13*'Monthly Reading'!DI$9)))</f>
        <v/>
      </c>
      <c r="DJ16" s="4" t="str">
        <f>IF('Monthly Reading'!DJ$1="", "", IF('Monthly Reading'!DJ90*'Monthly Reading'!DJ$7&gt;'Monthly Reading'!DJ$10, SUM('Monthly Reading'!DJ90*'Monthly Reading'!DJ$7, 'Homeowners Record'!$F13*'Monthly Reading'!DJ$8, 'Homeowners Record'!$G13*'Monthly Reading'!DJ$9), SUM('Monthly Reading'!DJ$10, 'Homeowners Record'!$F13*'Monthly Reading'!DJ$8, 'Homeowners Record'!$G13*'Monthly Reading'!DJ$9)))</f>
        <v/>
      </c>
      <c r="DK16" s="4" t="str">
        <f>IF('Monthly Reading'!DK$1="", "", IF('Monthly Reading'!DK90*'Monthly Reading'!DK$7&gt;'Monthly Reading'!DK$10, SUM('Monthly Reading'!DK90*'Monthly Reading'!DK$7, 'Homeowners Record'!$F13*'Monthly Reading'!DK$8, 'Homeowners Record'!$G13*'Monthly Reading'!DK$9), SUM('Monthly Reading'!DK$10, 'Homeowners Record'!$F13*'Monthly Reading'!DK$8, 'Homeowners Record'!$G13*'Monthly Reading'!DK$9)))</f>
        <v/>
      </c>
      <c r="DL16" s="4" t="str">
        <f>IF('Monthly Reading'!DL$1="", "", IF('Monthly Reading'!DL90*'Monthly Reading'!DL$7&gt;'Monthly Reading'!DL$10, SUM('Monthly Reading'!DL90*'Monthly Reading'!DL$7, 'Homeowners Record'!$F13*'Monthly Reading'!DL$8, 'Homeowners Record'!$G13*'Monthly Reading'!DL$9), SUM('Monthly Reading'!DL$10, 'Homeowners Record'!$F13*'Monthly Reading'!DL$8, 'Homeowners Record'!$G13*'Monthly Reading'!DL$9)))</f>
        <v/>
      </c>
      <c r="DM16" s="4" t="str">
        <f>IF('Monthly Reading'!DM$1="", "", IF('Monthly Reading'!DM90*'Monthly Reading'!DM$7&gt;'Monthly Reading'!DM$10, SUM('Monthly Reading'!DM90*'Monthly Reading'!DM$7, 'Homeowners Record'!$F13*'Monthly Reading'!DM$8, 'Homeowners Record'!$G13*'Monthly Reading'!DM$9), SUM('Monthly Reading'!DM$10, 'Homeowners Record'!$F13*'Monthly Reading'!DM$8, 'Homeowners Record'!$G13*'Monthly Reading'!DM$9)))</f>
        <v/>
      </c>
      <c r="DN16" s="4" t="str">
        <f>IF('Monthly Reading'!DN$1="", "", IF('Monthly Reading'!DN90*'Monthly Reading'!DN$7&gt;'Monthly Reading'!DN$10, SUM('Monthly Reading'!DN90*'Monthly Reading'!DN$7, 'Homeowners Record'!$F13*'Monthly Reading'!DN$8, 'Homeowners Record'!$G13*'Monthly Reading'!DN$9), SUM('Monthly Reading'!DN$10, 'Homeowners Record'!$F13*'Monthly Reading'!DN$8, 'Homeowners Record'!$G13*'Monthly Reading'!DN$9)))</f>
        <v/>
      </c>
      <c r="DO16" s="4" t="str">
        <f>IF('Monthly Reading'!DO$1="", "", IF('Monthly Reading'!DO90*'Monthly Reading'!DO$7&gt;'Monthly Reading'!DO$10, SUM('Monthly Reading'!DO90*'Monthly Reading'!DO$7, 'Homeowners Record'!$F13*'Monthly Reading'!DO$8, 'Homeowners Record'!$G13*'Monthly Reading'!DO$9), SUM('Monthly Reading'!DO$10, 'Homeowners Record'!$F13*'Monthly Reading'!DO$8, 'Homeowners Record'!$G13*'Monthly Reading'!DO$9)))</f>
        <v/>
      </c>
      <c r="DP16" s="4" t="str">
        <f>IF('Monthly Reading'!DP$1="", "", IF('Monthly Reading'!DP90*'Monthly Reading'!DP$7&gt;'Monthly Reading'!DP$10, SUM('Monthly Reading'!DP90*'Monthly Reading'!DP$7, 'Homeowners Record'!$F13*'Monthly Reading'!DP$8, 'Homeowners Record'!$G13*'Monthly Reading'!DP$9), SUM('Monthly Reading'!DP$10, 'Homeowners Record'!$F13*'Monthly Reading'!DP$8, 'Homeowners Record'!$G13*'Monthly Reading'!DP$9)))</f>
        <v/>
      </c>
      <c r="DQ16" s="4" t="str">
        <f>IF('Monthly Reading'!DQ$1="", "", IF('Monthly Reading'!DQ90*'Monthly Reading'!DQ$7&gt;'Monthly Reading'!DQ$10, SUM('Monthly Reading'!DQ90*'Monthly Reading'!DQ$7, 'Homeowners Record'!$F13*'Monthly Reading'!DQ$8, 'Homeowners Record'!$G13*'Monthly Reading'!DQ$9), SUM('Monthly Reading'!DQ$10, 'Homeowners Record'!$F13*'Monthly Reading'!DQ$8, 'Homeowners Record'!$G13*'Monthly Reading'!DQ$9)))</f>
        <v/>
      </c>
      <c r="DR16" s="4" t="str">
        <f>IF('Monthly Reading'!DR$1="", "", IF('Monthly Reading'!DR90*'Monthly Reading'!DR$7&gt;'Monthly Reading'!DR$10, SUM('Monthly Reading'!DR90*'Monthly Reading'!DR$7, 'Homeowners Record'!$F13*'Monthly Reading'!DR$8, 'Homeowners Record'!$G13*'Monthly Reading'!DR$9), SUM('Monthly Reading'!DR$10, 'Homeowners Record'!$F13*'Monthly Reading'!DR$8, 'Homeowners Record'!$G13*'Monthly Reading'!DR$9)))</f>
        <v/>
      </c>
      <c r="DS16" s="4" t="str">
        <f>IF('Monthly Reading'!DS$1="", "", IF('Monthly Reading'!DS90*'Monthly Reading'!DS$7&gt;'Monthly Reading'!DS$10, SUM('Monthly Reading'!DS90*'Monthly Reading'!DS$7, 'Homeowners Record'!$F13*'Monthly Reading'!DS$8, 'Homeowners Record'!$G13*'Monthly Reading'!DS$9), SUM('Monthly Reading'!DS$10, 'Homeowners Record'!$F13*'Monthly Reading'!DS$8, 'Homeowners Record'!$G13*'Monthly Reading'!DS$9)))</f>
        <v/>
      </c>
      <c r="DT16" s="4" t="str">
        <f>IF('Monthly Reading'!DT$1="", "", IF('Monthly Reading'!DT90*'Monthly Reading'!DT$7&gt;'Monthly Reading'!DT$10, SUM('Monthly Reading'!DT90*'Monthly Reading'!DT$7, 'Homeowners Record'!$F13*'Monthly Reading'!DT$8, 'Homeowners Record'!$G13*'Monthly Reading'!DT$9), SUM('Monthly Reading'!DT$10, 'Homeowners Record'!$F13*'Monthly Reading'!DT$8, 'Homeowners Record'!$G13*'Monthly Reading'!DT$9)))</f>
        <v/>
      </c>
      <c r="DU16" s="4" t="str">
        <f>IF('Monthly Reading'!DU$1="", "", IF('Monthly Reading'!DU90*'Monthly Reading'!DU$7&gt;'Monthly Reading'!DU$10, SUM('Monthly Reading'!DU90*'Monthly Reading'!DU$7, 'Homeowners Record'!$F13*'Monthly Reading'!DU$8, 'Homeowners Record'!$G13*'Monthly Reading'!DU$9), SUM('Monthly Reading'!DU$10, 'Homeowners Record'!$F13*'Monthly Reading'!DU$8, 'Homeowners Record'!$G13*'Monthly Reading'!DU$9)))</f>
        <v/>
      </c>
      <c r="DV16" s="4" t="str">
        <f>IF('Monthly Reading'!DV$1="", "", IF('Monthly Reading'!DV90*'Monthly Reading'!DV$7&gt;'Monthly Reading'!DV$10, SUM('Monthly Reading'!DV90*'Monthly Reading'!DV$7, 'Homeowners Record'!$F13*'Monthly Reading'!DV$8, 'Homeowners Record'!$G13*'Monthly Reading'!DV$9), SUM('Monthly Reading'!DV$10, 'Homeowners Record'!$F13*'Monthly Reading'!DV$8, 'Homeowners Record'!$G13*'Monthly Reading'!DV$9)))</f>
        <v/>
      </c>
      <c r="DW16" s="4" t="str">
        <f>IF('Monthly Reading'!DW$1="", "", IF('Monthly Reading'!DW90*'Monthly Reading'!DW$7&gt;'Monthly Reading'!DW$10, SUM('Monthly Reading'!DW90*'Monthly Reading'!DW$7, 'Homeowners Record'!$F13*'Monthly Reading'!DW$8, 'Homeowners Record'!$G13*'Monthly Reading'!DW$9), SUM('Monthly Reading'!DW$10, 'Homeowners Record'!$F13*'Monthly Reading'!DW$8, 'Homeowners Record'!$G13*'Monthly Reading'!DW$9)))</f>
        <v/>
      </c>
      <c r="DX16" s="4" t="str">
        <f>IF('Monthly Reading'!DX$1="", "", IF('Monthly Reading'!DX90*'Monthly Reading'!DX$7&gt;'Monthly Reading'!DX$10, SUM('Monthly Reading'!DX90*'Monthly Reading'!DX$7, 'Homeowners Record'!$F13*'Monthly Reading'!DX$8, 'Homeowners Record'!$G13*'Monthly Reading'!DX$9), SUM('Monthly Reading'!DX$10, 'Homeowners Record'!$F13*'Monthly Reading'!DX$8, 'Homeowners Record'!$G13*'Monthly Reading'!DX$9)))</f>
        <v/>
      </c>
      <c r="DY16" s="4" t="str">
        <f>IF('Monthly Reading'!DY$1="", "", IF('Monthly Reading'!DY90*'Monthly Reading'!DY$7&gt;'Monthly Reading'!DY$10, SUM('Monthly Reading'!DY90*'Monthly Reading'!DY$7, 'Homeowners Record'!$F13*'Monthly Reading'!DY$8, 'Homeowners Record'!$G13*'Monthly Reading'!DY$9), SUM('Monthly Reading'!DY$10, 'Homeowners Record'!$F13*'Monthly Reading'!DY$8, 'Homeowners Record'!$G13*'Monthly Reading'!DY$9)))</f>
        <v/>
      </c>
      <c r="DZ16" s="4" t="str">
        <f>IF('Monthly Reading'!DZ$1="", "", IF('Monthly Reading'!DZ90*'Monthly Reading'!DZ$7&gt;'Monthly Reading'!DZ$10, SUM('Monthly Reading'!DZ90*'Monthly Reading'!DZ$7, 'Homeowners Record'!$F13*'Monthly Reading'!DZ$8, 'Homeowners Record'!$G13*'Monthly Reading'!DZ$9), SUM('Monthly Reading'!DZ$10, 'Homeowners Record'!$F13*'Monthly Reading'!DZ$8, 'Homeowners Record'!$G13*'Monthly Reading'!DZ$9)))</f>
        <v/>
      </c>
    </row>
    <row r="17" spans="1:130" x14ac:dyDescent="0.25">
      <c r="A17" s="3">
        <f>'Homeowners Record'!$A14</f>
        <v>13</v>
      </c>
      <c r="B17" s="3" t="str">
        <f>'Homeowners Record'!$B14</f>
        <v>PJ SALAS</v>
      </c>
      <c r="C17" s="4">
        <v>1564</v>
      </c>
      <c r="D17" s="4">
        <f>IF('Monthly Reading'!D$1="", "", IF('Monthly Reading'!D91*'Monthly Reading'!D$7&gt;'Monthly Reading'!D$10, SUM('Monthly Reading'!D91*'Monthly Reading'!D$7, 'Homeowners Record'!$F14*'Monthly Reading'!D$8, 'Homeowners Record'!$G14*'Monthly Reading'!D$9), SUM('Monthly Reading'!D$10, 'Homeowners Record'!$F14*'Monthly Reading'!D$8, 'Homeowners Record'!$G14*'Monthly Reading'!D$9)))</f>
        <v>809.2192839506173</v>
      </c>
      <c r="E17" s="4">
        <f>IF('Monthly Reading'!E$1="", "", IF('Monthly Reading'!E91*'Monthly Reading'!E$7&gt;'Monthly Reading'!E$10, SUM('Monthly Reading'!E91*'Monthly Reading'!E$7, 'Homeowners Record'!$F14*'Monthly Reading'!E$8, 'Homeowners Record'!$G14*'Monthly Reading'!E$9), SUM('Monthly Reading'!E$10, 'Homeowners Record'!$F14*'Monthly Reading'!E$8, 'Homeowners Record'!$G14*'Monthly Reading'!E$9)))</f>
        <v>725.60585480093675</v>
      </c>
      <c r="F17" s="4">
        <f>IF('Monthly Reading'!F$1="", "", IF('Monthly Reading'!F91*'Monthly Reading'!F$7&gt;'Monthly Reading'!F$10, SUM('Monthly Reading'!F91*'Monthly Reading'!F$7, 'Homeowners Record'!$F14*'Monthly Reading'!F$8, 'Homeowners Record'!$G14*'Monthly Reading'!F$9), SUM('Monthly Reading'!F$10, 'Homeowners Record'!$F14*'Monthly Reading'!F$8, 'Homeowners Record'!$G14*'Monthly Reading'!F$9)))</f>
        <v>741.52038746438757</v>
      </c>
      <c r="G17" s="4">
        <f>IF('Monthly Reading'!G$1="", "", IF('Monthly Reading'!G91*'Monthly Reading'!G$7&gt;'Monthly Reading'!G$10, SUM('Monthly Reading'!G91*'Monthly Reading'!G$7, 'Homeowners Record'!$F14*'Monthly Reading'!G$8, 'Homeowners Record'!$G14*'Monthly Reading'!G$9), SUM('Monthly Reading'!G$10, 'Homeowners Record'!$F14*'Monthly Reading'!G$8, 'Homeowners Record'!$G14*'Monthly Reading'!G$9)))</f>
        <v>751.09535839598993</v>
      </c>
      <c r="H17" s="4" t="str">
        <f>IF('Monthly Reading'!H$1="", "", IF('Monthly Reading'!H91*'Monthly Reading'!H$7&gt;'Monthly Reading'!H$10, SUM('Monthly Reading'!H91*'Monthly Reading'!H$7, 'Homeowners Record'!$F14*'Monthly Reading'!H$8, 'Homeowners Record'!$G14*'Monthly Reading'!H$9), SUM('Monthly Reading'!H$10, 'Homeowners Record'!$F14*'Monthly Reading'!H$8, 'Homeowners Record'!$G14*'Monthly Reading'!H$9)))</f>
        <v/>
      </c>
      <c r="I17" s="4" t="str">
        <f>IF('Monthly Reading'!I$1="", "", IF('Monthly Reading'!I91*'Monthly Reading'!I$7&gt;'Monthly Reading'!I$10, SUM('Monthly Reading'!I91*'Monthly Reading'!I$7, 'Homeowners Record'!$F14*'Monthly Reading'!I$8, 'Homeowners Record'!$G14*'Monthly Reading'!I$9), SUM('Monthly Reading'!I$10, 'Homeowners Record'!$F14*'Monthly Reading'!I$8, 'Homeowners Record'!$G14*'Monthly Reading'!I$9)))</f>
        <v/>
      </c>
      <c r="J17" s="4" t="str">
        <f>IF('Monthly Reading'!J$1="", "", IF('Monthly Reading'!J91*'Monthly Reading'!J$7&gt;'Monthly Reading'!J$10, SUM('Monthly Reading'!J91*'Monthly Reading'!J$7, 'Homeowners Record'!$F14*'Monthly Reading'!J$8, 'Homeowners Record'!$G14*'Monthly Reading'!J$9), SUM('Monthly Reading'!J$10, 'Homeowners Record'!$F14*'Monthly Reading'!J$8, 'Homeowners Record'!$G14*'Monthly Reading'!J$9)))</f>
        <v/>
      </c>
      <c r="K17" s="4" t="str">
        <f>IF('Monthly Reading'!K$1="", "", IF('Monthly Reading'!K91*'Monthly Reading'!K$7&gt;'Monthly Reading'!K$10, SUM('Monthly Reading'!K91*'Monthly Reading'!K$7, 'Homeowners Record'!$F14*'Monthly Reading'!K$8, 'Homeowners Record'!$G14*'Monthly Reading'!K$9), SUM('Monthly Reading'!K$10, 'Homeowners Record'!$F14*'Monthly Reading'!K$8, 'Homeowners Record'!$G14*'Monthly Reading'!K$9)))</f>
        <v/>
      </c>
      <c r="L17" s="4" t="str">
        <f>IF('Monthly Reading'!L$1="", "", IF('Monthly Reading'!L91*'Monthly Reading'!L$7&gt;'Monthly Reading'!L$10, SUM('Monthly Reading'!L91*'Monthly Reading'!L$7, 'Homeowners Record'!$F14*'Monthly Reading'!L$8, 'Homeowners Record'!$G14*'Monthly Reading'!L$9), SUM('Monthly Reading'!L$10, 'Homeowners Record'!$F14*'Monthly Reading'!L$8, 'Homeowners Record'!$G14*'Monthly Reading'!L$9)))</f>
        <v/>
      </c>
      <c r="M17" s="4" t="str">
        <f>IF('Monthly Reading'!M$1="", "", IF('Monthly Reading'!M91*'Monthly Reading'!M$7&gt;'Monthly Reading'!M$10, SUM('Monthly Reading'!M91*'Monthly Reading'!M$7, 'Homeowners Record'!$F14*'Monthly Reading'!M$8, 'Homeowners Record'!$G14*'Monthly Reading'!M$9), SUM('Monthly Reading'!M$10, 'Homeowners Record'!$F14*'Monthly Reading'!M$8, 'Homeowners Record'!$G14*'Monthly Reading'!M$9)))</f>
        <v/>
      </c>
      <c r="N17" s="4" t="str">
        <f>IF('Monthly Reading'!N$1="", "", IF('Monthly Reading'!N91*'Monthly Reading'!N$7&gt;'Monthly Reading'!N$10, SUM('Monthly Reading'!N91*'Monthly Reading'!N$7, 'Homeowners Record'!$F14*'Monthly Reading'!N$8, 'Homeowners Record'!$G14*'Monthly Reading'!N$9), SUM('Monthly Reading'!N$10, 'Homeowners Record'!$F14*'Monthly Reading'!N$8, 'Homeowners Record'!$G14*'Monthly Reading'!N$9)))</f>
        <v/>
      </c>
      <c r="O17" s="4" t="str">
        <f>IF('Monthly Reading'!O$1="", "", IF('Monthly Reading'!O91*'Monthly Reading'!O$7&gt;'Monthly Reading'!O$10, SUM('Monthly Reading'!O91*'Monthly Reading'!O$7, 'Homeowners Record'!$F14*'Monthly Reading'!O$8, 'Homeowners Record'!$G14*'Monthly Reading'!O$9), SUM('Monthly Reading'!O$10, 'Homeowners Record'!$F14*'Monthly Reading'!O$8, 'Homeowners Record'!$G14*'Monthly Reading'!O$9)))</f>
        <v/>
      </c>
      <c r="P17" s="4" t="str">
        <f>IF('Monthly Reading'!P$1="", "", IF('Monthly Reading'!P91*'Monthly Reading'!P$7&gt;'Monthly Reading'!P$10, SUM('Monthly Reading'!P91*'Monthly Reading'!P$7, 'Homeowners Record'!$F14*'Monthly Reading'!P$8, 'Homeowners Record'!$G14*'Monthly Reading'!P$9), SUM('Monthly Reading'!P$10, 'Homeowners Record'!$F14*'Monthly Reading'!P$8, 'Homeowners Record'!$G14*'Monthly Reading'!P$9)))</f>
        <v/>
      </c>
      <c r="Q17" s="4" t="str">
        <f>IF('Monthly Reading'!Q$1="", "", IF('Monthly Reading'!Q91*'Monthly Reading'!Q$7&gt;'Monthly Reading'!Q$10, SUM('Monthly Reading'!Q91*'Monthly Reading'!Q$7, 'Homeowners Record'!$F14*'Monthly Reading'!Q$8, 'Homeowners Record'!$G14*'Monthly Reading'!Q$9), SUM('Monthly Reading'!Q$10, 'Homeowners Record'!$F14*'Monthly Reading'!Q$8, 'Homeowners Record'!$G14*'Monthly Reading'!Q$9)))</f>
        <v/>
      </c>
      <c r="R17" s="4" t="str">
        <f>IF('Monthly Reading'!R$1="", "", IF('Monthly Reading'!R91*'Monthly Reading'!R$7&gt;'Monthly Reading'!R$10, SUM('Monthly Reading'!R91*'Monthly Reading'!R$7, 'Homeowners Record'!$F14*'Monthly Reading'!R$8, 'Homeowners Record'!$G14*'Monthly Reading'!R$9), SUM('Monthly Reading'!R$10, 'Homeowners Record'!$F14*'Monthly Reading'!R$8, 'Homeowners Record'!$G14*'Monthly Reading'!R$9)))</f>
        <v/>
      </c>
      <c r="S17" s="4" t="str">
        <f>IF('Monthly Reading'!S$1="", "", IF('Monthly Reading'!S91*'Monthly Reading'!S$7&gt;'Monthly Reading'!S$10, SUM('Monthly Reading'!S91*'Monthly Reading'!S$7, 'Homeowners Record'!$F14*'Monthly Reading'!S$8, 'Homeowners Record'!$G14*'Monthly Reading'!S$9), SUM('Monthly Reading'!S$10, 'Homeowners Record'!$F14*'Monthly Reading'!S$8, 'Homeowners Record'!$G14*'Monthly Reading'!S$9)))</f>
        <v/>
      </c>
      <c r="T17" s="4" t="str">
        <f>IF('Monthly Reading'!T$1="", "", IF('Monthly Reading'!T91*'Monthly Reading'!T$7&gt;'Monthly Reading'!T$10, SUM('Monthly Reading'!T91*'Monthly Reading'!T$7, 'Homeowners Record'!$F14*'Monthly Reading'!T$8, 'Homeowners Record'!$G14*'Monthly Reading'!T$9), SUM('Monthly Reading'!T$10, 'Homeowners Record'!$F14*'Monthly Reading'!T$8, 'Homeowners Record'!$G14*'Monthly Reading'!T$9)))</f>
        <v/>
      </c>
      <c r="U17" s="4" t="str">
        <f>IF('Monthly Reading'!U$1="", "", IF('Monthly Reading'!U91*'Monthly Reading'!U$7&gt;'Monthly Reading'!U$10, SUM('Monthly Reading'!U91*'Monthly Reading'!U$7, 'Homeowners Record'!$F14*'Monthly Reading'!U$8, 'Homeowners Record'!$G14*'Monthly Reading'!U$9), SUM('Monthly Reading'!U$10, 'Homeowners Record'!$F14*'Monthly Reading'!U$8, 'Homeowners Record'!$G14*'Monthly Reading'!U$9)))</f>
        <v/>
      </c>
      <c r="V17" s="4" t="str">
        <f>IF('Monthly Reading'!V$1="", "", IF('Monthly Reading'!V91*'Monthly Reading'!V$7&gt;'Monthly Reading'!V$10, SUM('Monthly Reading'!V91*'Monthly Reading'!V$7, 'Homeowners Record'!$F14*'Monthly Reading'!V$8, 'Homeowners Record'!$G14*'Monthly Reading'!V$9), SUM('Monthly Reading'!V$10, 'Homeowners Record'!$F14*'Monthly Reading'!V$8, 'Homeowners Record'!$G14*'Monthly Reading'!V$9)))</f>
        <v/>
      </c>
      <c r="W17" s="4" t="str">
        <f>IF('Monthly Reading'!W$1="", "", IF('Monthly Reading'!W91*'Monthly Reading'!W$7&gt;'Monthly Reading'!W$10, SUM('Monthly Reading'!W91*'Monthly Reading'!W$7, 'Homeowners Record'!$F14*'Monthly Reading'!W$8, 'Homeowners Record'!$G14*'Monthly Reading'!W$9), SUM('Monthly Reading'!W$10, 'Homeowners Record'!$F14*'Monthly Reading'!W$8, 'Homeowners Record'!$G14*'Monthly Reading'!W$9)))</f>
        <v/>
      </c>
      <c r="X17" s="4" t="str">
        <f>IF('Monthly Reading'!X$1="", "", IF('Monthly Reading'!X91*'Monthly Reading'!X$7&gt;'Monthly Reading'!X$10, SUM('Monthly Reading'!X91*'Monthly Reading'!X$7, 'Homeowners Record'!$F14*'Monthly Reading'!X$8, 'Homeowners Record'!$G14*'Monthly Reading'!X$9), SUM('Monthly Reading'!X$10, 'Homeowners Record'!$F14*'Monthly Reading'!X$8, 'Homeowners Record'!$G14*'Monthly Reading'!X$9)))</f>
        <v/>
      </c>
      <c r="Y17" s="4" t="str">
        <f>IF('Monthly Reading'!Y$1="", "", IF('Monthly Reading'!Y91*'Monthly Reading'!Y$7&gt;'Monthly Reading'!Y$10, SUM('Monthly Reading'!Y91*'Monthly Reading'!Y$7, 'Homeowners Record'!$F14*'Monthly Reading'!Y$8, 'Homeowners Record'!$G14*'Monthly Reading'!Y$9), SUM('Monthly Reading'!Y$10, 'Homeowners Record'!$F14*'Monthly Reading'!Y$8, 'Homeowners Record'!$G14*'Monthly Reading'!Y$9)))</f>
        <v/>
      </c>
      <c r="Z17" s="4" t="str">
        <f>IF('Monthly Reading'!Z$1="", "", IF('Monthly Reading'!Z91*'Monthly Reading'!Z$7&gt;'Monthly Reading'!Z$10, SUM('Monthly Reading'!Z91*'Monthly Reading'!Z$7, 'Homeowners Record'!$F14*'Monthly Reading'!Z$8, 'Homeowners Record'!$G14*'Monthly Reading'!Z$9), SUM('Monthly Reading'!Z$10, 'Homeowners Record'!$F14*'Monthly Reading'!Z$8, 'Homeowners Record'!$G14*'Monthly Reading'!Z$9)))</f>
        <v/>
      </c>
      <c r="AA17" s="4" t="str">
        <f>IF('Monthly Reading'!AA$1="", "", IF('Monthly Reading'!AA91*'Monthly Reading'!AA$7&gt;'Monthly Reading'!AA$10, SUM('Monthly Reading'!AA91*'Monthly Reading'!AA$7, 'Homeowners Record'!$F14*'Monthly Reading'!AA$8, 'Homeowners Record'!$G14*'Monthly Reading'!AA$9), SUM('Monthly Reading'!AA$10, 'Homeowners Record'!$F14*'Monthly Reading'!AA$8, 'Homeowners Record'!$G14*'Monthly Reading'!AA$9)))</f>
        <v/>
      </c>
      <c r="AB17" s="4" t="str">
        <f>IF('Monthly Reading'!AB$1="", "", IF('Monthly Reading'!AB91*'Monthly Reading'!AB$7&gt;'Monthly Reading'!AB$10, SUM('Monthly Reading'!AB91*'Monthly Reading'!AB$7, 'Homeowners Record'!$F14*'Monthly Reading'!AB$8, 'Homeowners Record'!$G14*'Monthly Reading'!AB$9), SUM('Monthly Reading'!AB$10, 'Homeowners Record'!$F14*'Monthly Reading'!AB$8, 'Homeowners Record'!$G14*'Monthly Reading'!AB$9)))</f>
        <v/>
      </c>
      <c r="AC17" s="4" t="str">
        <f>IF('Monthly Reading'!AC$1="", "", IF('Monthly Reading'!AC91*'Monthly Reading'!AC$7&gt;'Monthly Reading'!AC$10, SUM('Monthly Reading'!AC91*'Monthly Reading'!AC$7, 'Homeowners Record'!$F14*'Monthly Reading'!AC$8, 'Homeowners Record'!$G14*'Monthly Reading'!AC$9), SUM('Monthly Reading'!AC$10, 'Homeowners Record'!$F14*'Monthly Reading'!AC$8, 'Homeowners Record'!$G14*'Monthly Reading'!AC$9)))</f>
        <v/>
      </c>
      <c r="AD17" s="4" t="str">
        <f>IF('Monthly Reading'!AD$1="", "", IF('Monthly Reading'!AD91*'Monthly Reading'!AD$7&gt;'Monthly Reading'!AD$10, SUM('Monthly Reading'!AD91*'Monthly Reading'!AD$7, 'Homeowners Record'!$F14*'Monthly Reading'!AD$8, 'Homeowners Record'!$G14*'Monthly Reading'!AD$9), SUM('Monthly Reading'!AD$10, 'Homeowners Record'!$F14*'Monthly Reading'!AD$8, 'Homeowners Record'!$G14*'Monthly Reading'!AD$9)))</f>
        <v/>
      </c>
      <c r="AE17" s="4" t="str">
        <f>IF('Monthly Reading'!AE$1="", "", IF('Monthly Reading'!AE91*'Monthly Reading'!AE$7&gt;'Monthly Reading'!AE$10, SUM('Monthly Reading'!AE91*'Monthly Reading'!AE$7, 'Homeowners Record'!$F14*'Monthly Reading'!AE$8, 'Homeowners Record'!$G14*'Monthly Reading'!AE$9), SUM('Monthly Reading'!AE$10, 'Homeowners Record'!$F14*'Monthly Reading'!AE$8, 'Homeowners Record'!$G14*'Monthly Reading'!AE$9)))</f>
        <v/>
      </c>
      <c r="AF17" s="4" t="str">
        <f>IF('Monthly Reading'!AF$1="", "", IF('Monthly Reading'!AF91*'Monthly Reading'!AF$7&gt;'Monthly Reading'!AF$10, SUM('Monthly Reading'!AF91*'Monthly Reading'!AF$7, 'Homeowners Record'!$F14*'Monthly Reading'!AF$8, 'Homeowners Record'!$G14*'Monthly Reading'!AF$9), SUM('Monthly Reading'!AF$10, 'Homeowners Record'!$F14*'Monthly Reading'!AF$8, 'Homeowners Record'!$G14*'Monthly Reading'!AF$9)))</f>
        <v/>
      </c>
      <c r="AG17" s="4" t="str">
        <f>IF('Monthly Reading'!AG$1="", "", IF('Monthly Reading'!AG91*'Monthly Reading'!AG$7&gt;'Monthly Reading'!AG$10, SUM('Monthly Reading'!AG91*'Monthly Reading'!AG$7, 'Homeowners Record'!$F14*'Monthly Reading'!AG$8, 'Homeowners Record'!$G14*'Monthly Reading'!AG$9), SUM('Monthly Reading'!AG$10, 'Homeowners Record'!$F14*'Monthly Reading'!AG$8, 'Homeowners Record'!$G14*'Monthly Reading'!AG$9)))</f>
        <v/>
      </c>
      <c r="AH17" s="4" t="str">
        <f>IF('Monthly Reading'!AH$1="", "", IF('Monthly Reading'!AH91*'Monthly Reading'!AH$7&gt;'Monthly Reading'!AH$10, SUM('Monthly Reading'!AH91*'Monthly Reading'!AH$7, 'Homeowners Record'!$F14*'Monthly Reading'!AH$8, 'Homeowners Record'!$G14*'Monthly Reading'!AH$9), SUM('Monthly Reading'!AH$10, 'Homeowners Record'!$F14*'Monthly Reading'!AH$8, 'Homeowners Record'!$G14*'Monthly Reading'!AH$9)))</f>
        <v/>
      </c>
      <c r="AI17" s="4" t="str">
        <f>IF('Monthly Reading'!AI$1="", "", IF('Monthly Reading'!AI91*'Monthly Reading'!AI$7&gt;'Monthly Reading'!AI$10, SUM('Monthly Reading'!AI91*'Monthly Reading'!AI$7, 'Homeowners Record'!$F14*'Monthly Reading'!AI$8, 'Homeowners Record'!$G14*'Monthly Reading'!AI$9), SUM('Monthly Reading'!AI$10, 'Homeowners Record'!$F14*'Monthly Reading'!AI$8, 'Homeowners Record'!$G14*'Monthly Reading'!AI$9)))</f>
        <v/>
      </c>
      <c r="AJ17" s="4" t="str">
        <f>IF('Monthly Reading'!AJ$1="", "", IF('Monthly Reading'!AJ91*'Monthly Reading'!AJ$7&gt;'Monthly Reading'!AJ$10, SUM('Monthly Reading'!AJ91*'Monthly Reading'!AJ$7, 'Homeowners Record'!$F14*'Monthly Reading'!AJ$8, 'Homeowners Record'!$G14*'Monthly Reading'!AJ$9), SUM('Monthly Reading'!AJ$10, 'Homeowners Record'!$F14*'Monthly Reading'!AJ$8, 'Homeowners Record'!$G14*'Monthly Reading'!AJ$9)))</f>
        <v/>
      </c>
      <c r="AK17" s="4" t="str">
        <f>IF('Monthly Reading'!AK$1="", "", IF('Monthly Reading'!AK91*'Monthly Reading'!AK$7&gt;'Monthly Reading'!AK$10, SUM('Monthly Reading'!AK91*'Monthly Reading'!AK$7, 'Homeowners Record'!$F14*'Monthly Reading'!AK$8, 'Homeowners Record'!$G14*'Monthly Reading'!AK$9), SUM('Monthly Reading'!AK$10, 'Homeowners Record'!$F14*'Monthly Reading'!AK$8, 'Homeowners Record'!$G14*'Monthly Reading'!AK$9)))</f>
        <v/>
      </c>
      <c r="AL17" s="4" t="str">
        <f>IF('Monthly Reading'!AL$1="", "", IF('Monthly Reading'!AL91*'Monthly Reading'!AL$7&gt;'Monthly Reading'!AL$10, SUM('Monthly Reading'!AL91*'Monthly Reading'!AL$7, 'Homeowners Record'!$F14*'Monthly Reading'!AL$8, 'Homeowners Record'!$G14*'Monthly Reading'!AL$9), SUM('Monthly Reading'!AL$10, 'Homeowners Record'!$F14*'Monthly Reading'!AL$8, 'Homeowners Record'!$G14*'Monthly Reading'!AL$9)))</f>
        <v/>
      </c>
      <c r="AM17" s="4" t="str">
        <f>IF('Monthly Reading'!AM$1="", "", IF('Monthly Reading'!AM91*'Monthly Reading'!AM$7&gt;'Monthly Reading'!AM$10, SUM('Monthly Reading'!AM91*'Monthly Reading'!AM$7, 'Homeowners Record'!$F14*'Monthly Reading'!AM$8, 'Homeowners Record'!$G14*'Monthly Reading'!AM$9), SUM('Monthly Reading'!AM$10, 'Homeowners Record'!$F14*'Monthly Reading'!AM$8, 'Homeowners Record'!$G14*'Monthly Reading'!AM$9)))</f>
        <v/>
      </c>
      <c r="AN17" s="4" t="str">
        <f>IF('Monthly Reading'!AN$1="", "", IF('Monthly Reading'!AN91*'Monthly Reading'!AN$7&gt;'Monthly Reading'!AN$10, SUM('Monthly Reading'!AN91*'Monthly Reading'!AN$7, 'Homeowners Record'!$F14*'Monthly Reading'!AN$8, 'Homeowners Record'!$G14*'Monthly Reading'!AN$9), SUM('Monthly Reading'!AN$10, 'Homeowners Record'!$F14*'Monthly Reading'!AN$8, 'Homeowners Record'!$G14*'Monthly Reading'!AN$9)))</f>
        <v/>
      </c>
      <c r="AO17" s="4" t="str">
        <f>IF('Monthly Reading'!AO$1="", "", IF('Monthly Reading'!AO91*'Monthly Reading'!AO$7&gt;'Monthly Reading'!AO$10, SUM('Monthly Reading'!AO91*'Monthly Reading'!AO$7, 'Homeowners Record'!$F14*'Monthly Reading'!AO$8, 'Homeowners Record'!$G14*'Monthly Reading'!AO$9), SUM('Monthly Reading'!AO$10, 'Homeowners Record'!$F14*'Monthly Reading'!AO$8, 'Homeowners Record'!$G14*'Monthly Reading'!AO$9)))</f>
        <v/>
      </c>
      <c r="AP17" s="4" t="str">
        <f>IF('Monthly Reading'!AP$1="", "", IF('Monthly Reading'!AP91*'Monthly Reading'!AP$7&gt;'Monthly Reading'!AP$10, SUM('Monthly Reading'!AP91*'Monthly Reading'!AP$7, 'Homeowners Record'!$F14*'Monthly Reading'!AP$8, 'Homeowners Record'!$G14*'Monthly Reading'!AP$9), SUM('Monthly Reading'!AP$10, 'Homeowners Record'!$F14*'Monthly Reading'!AP$8, 'Homeowners Record'!$G14*'Monthly Reading'!AP$9)))</f>
        <v/>
      </c>
      <c r="AQ17" s="4" t="str">
        <f>IF('Monthly Reading'!AQ$1="", "", IF('Monthly Reading'!AQ91*'Monthly Reading'!AQ$7&gt;'Monthly Reading'!AQ$10, SUM('Monthly Reading'!AQ91*'Monthly Reading'!AQ$7, 'Homeowners Record'!$F14*'Monthly Reading'!AQ$8, 'Homeowners Record'!$G14*'Monthly Reading'!AQ$9), SUM('Monthly Reading'!AQ$10, 'Homeowners Record'!$F14*'Monthly Reading'!AQ$8, 'Homeowners Record'!$G14*'Monthly Reading'!AQ$9)))</f>
        <v/>
      </c>
      <c r="AR17" s="4" t="str">
        <f>IF('Monthly Reading'!AR$1="", "", IF('Monthly Reading'!AR91*'Monthly Reading'!AR$7&gt;'Monthly Reading'!AR$10, SUM('Monthly Reading'!AR91*'Monthly Reading'!AR$7, 'Homeowners Record'!$F14*'Monthly Reading'!AR$8, 'Homeowners Record'!$G14*'Monthly Reading'!AR$9), SUM('Monthly Reading'!AR$10, 'Homeowners Record'!$F14*'Monthly Reading'!AR$8, 'Homeowners Record'!$G14*'Monthly Reading'!AR$9)))</f>
        <v/>
      </c>
      <c r="AS17" s="4" t="str">
        <f>IF('Monthly Reading'!AS$1="", "", IF('Monthly Reading'!AS91*'Monthly Reading'!AS$7&gt;'Monthly Reading'!AS$10, SUM('Monthly Reading'!AS91*'Monthly Reading'!AS$7, 'Homeowners Record'!$F14*'Monthly Reading'!AS$8, 'Homeowners Record'!$G14*'Monthly Reading'!AS$9), SUM('Monthly Reading'!AS$10, 'Homeowners Record'!$F14*'Monthly Reading'!AS$8, 'Homeowners Record'!$G14*'Monthly Reading'!AS$9)))</f>
        <v/>
      </c>
      <c r="AT17" s="4" t="str">
        <f>IF('Monthly Reading'!AT$1="", "", IF('Monthly Reading'!AT91*'Monthly Reading'!AT$7&gt;'Monthly Reading'!AT$10, SUM('Monthly Reading'!AT91*'Monthly Reading'!AT$7, 'Homeowners Record'!$F14*'Monthly Reading'!AT$8, 'Homeowners Record'!$G14*'Monthly Reading'!AT$9), SUM('Monthly Reading'!AT$10, 'Homeowners Record'!$F14*'Monthly Reading'!AT$8, 'Homeowners Record'!$G14*'Monthly Reading'!AT$9)))</f>
        <v/>
      </c>
      <c r="AU17" s="4" t="str">
        <f>IF('Monthly Reading'!AU$1="", "", IF('Monthly Reading'!AU91*'Monthly Reading'!AU$7&gt;'Monthly Reading'!AU$10, SUM('Monthly Reading'!AU91*'Monthly Reading'!AU$7, 'Homeowners Record'!$F14*'Monthly Reading'!AU$8, 'Homeowners Record'!$G14*'Monthly Reading'!AU$9), SUM('Monthly Reading'!AU$10, 'Homeowners Record'!$F14*'Monthly Reading'!AU$8, 'Homeowners Record'!$G14*'Monthly Reading'!AU$9)))</f>
        <v/>
      </c>
      <c r="AV17" s="4" t="str">
        <f>IF('Monthly Reading'!AV$1="", "", IF('Monthly Reading'!AV91*'Monthly Reading'!AV$7&gt;'Monthly Reading'!AV$10, SUM('Monthly Reading'!AV91*'Monthly Reading'!AV$7, 'Homeowners Record'!$F14*'Monthly Reading'!AV$8, 'Homeowners Record'!$G14*'Monthly Reading'!AV$9), SUM('Monthly Reading'!AV$10, 'Homeowners Record'!$F14*'Monthly Reading'!AV$8, 'Homeowners Record'!$G14*'Monthly Reading'!AV$9)))</f>
        <v/>
      </c>
      <c r="AW17" s="4" t="str">
        <f>IF('Monthly Reading'!AW$1="", "", IF('Monthly Reading'!AW91*'Monthly Reading'!AW$7&gt;'Monthly Reading'!AW$10, SUM('Monthly Reading'!AW91*'Monthly Reading'!AW$7, 'Homeowners Record'!$F14*'Monthly Reading'!AW$8, 'Homeowners Record'!$G14*'Monthly Reading'!AW$9), SUM('Monthly Reading'!AW$10, 'Homeowners Record'!$F14*'Monthly Reading'!AW$8, 'Homeowners Record'!$G14*'Monthly Reading'!AW$9)))</f>
        <v/>
      </c>
      <c r="AX17" s="4" t="str">
        <f>IF('Monthly Reading'!AX$1="", "", IF('Monthly Reading'!AX91*'Monthly Reading'!AX$7&gt;'Monthly Reading'!AX$10, SUM('Monthly Reading'!AX91*'Monthly Reading'!AX$7, 'Homeowners Record'!$F14*'Monthly Reading'!AX$8, 'Homeowners Record'!$G14*'Monthly Reading'!AX$9), SUM('Monthly Reading'!AX$10, 'Homeowners Record'!$F14*'Monthly Reading'!AX$8, 'Homeowners Record'!$G14*'Monthly Reading'!AX$9)))</f>
        <v/>
      </c>
      <c r="AY17" s="4" t="str">
        <f>IF('Monthly Reading'!AY$1="", "", IF('Monthly Reading'!AY91*'Monthly Reading'!AY$7&gt;'Monthly Reading'!AY$10, SUM('Monthly Reading'!AY91*'Monthly Reading'!AY$7, 'Homeowners Record'!$F14*'Monthly Reading'!AY$8, 'Homeowners Record'!$G14*'Monthly Reading'!AY$9), SUM('Monthly Reading'!AY$10, 'Homeowners Record'!$F14*'Monthly Reading'!AY$8, 'Homeowners Record'!$G14*'Monthly Reading'!AY$9)))</f>
        <v/>
      </c>
      <c r="AZ17" s="4" t="str">
        <f>IF('Monthly Reading'!AZ$1="", "", IF('Monthly Reading'!AZ91*'Monthly Reading'!AZ$7&gt;'Monthly Reading'!AZ$10, SUM('Monthly Reading'!AZ91*'Monthly Reading'!AZ$7, 'Homeowners Record'!$F14*'Monthly Reading'!AZ$8, 'Homeowners Record'!$G14*'Monthly Reading'!AZ$9), SUM('Monthly Reading'!AZ$10, 'Homeowners Record'!$F14*'Monthly Reading'!AZ$8, 'Homeowners Record'!$G14*'Monthly Reading'!AZ$9)))</f>
        <v/>
      </c>
      <c r="BA17" s="4" t="str">
        <f>IF('Monthly Reading'!BA$1="", "", IF('Monthly Reading'!BA91*'Monthly Reading'!BA$7&gt;'Monthly Reading'!BA$10, SUM('Monthly Reading'!BA91*'Monthly Reading'!BA$7, 'Homeowners Record'!$F14*'Monthly Reading'!BA$8, 'Homeowners Record'!$G14*'Monthly Reading'!BA$9), SUM('Monthly Reading'!BA$10, 'Homeowners Record'!$F14*'Monthly Reading'!BA$8, 'Homeowners Record'!$G14*'Monthly Reading'!BA$9)))</f>
        <v/>
      </c>
      <c r="BB17" s="4" t="str">
        <f>IF('Monthly Reading'!BB$1="", "", IF('Monthly Reading'!BB91*'Monthly Reading'!BB$7&gt;'Monthly Reading'!BB$10, SUM('Monthly Reading'!BB91*'Monthly Reading'!BB$7, 'Homeowners Record'!$F14*'Monthly Reading'!BB$8, 'Homeowners Record'!$G14*'Monthly Reading'!BB$9), SUM('Monthly Reading'!BB$10, 'Homeowners Record'!$F14*'Monthly Reading'!BB$8, 'Homeowners Record'!$G14*'Monthly Reading'!BB$9)))</f>
        <v/>
      </c>
      <c r="BC17" s="4" t="str">
        <f>IF('Monthly Reading'!BC$1="", "", IF('Monthly Reading'!BC91*'Monthly Reading'!BC$7&gt;'Monthly Reading'!BC$10, SUM('Monthly Reading'!BC91*'Monthly Reading'!BC$7, 'Homeowners Record'!$F14*'Monthly Reading'!BC$8, 'Homeowners Record'!$G14*'Monthly Reading'!BC$9), SUM('Monthly Reading'!BC$10, 'Homeowners Record'!$F14*'Monthly Reading'!BC$8, 'Homeowners Record'!$G14*'Monthly Reading'!BC$9)))</f>
        <v/>
      </c>
      <c r="BD17" s="4" t="str">
        <f>IF('Monthly Reading'!BD$1="", "", IF('Monthly Reading'!BD91*'Monthly Reading'!BD$7&gt;'Monthly Reading'!BD$10, SUM('Monthly Reading'!BD91*'Monthly Reading'!BD$7, 'Homeowners Record'!$F14*'Monthly Reading'!BD$8, 'Homeowners Record'!$G14*'Monthly Reading'!BD$9), SUM('Monthly Reading'!BD$10, 'Homeowners Record'!$F14*'Monthly Reading'!BD$8, 'Homeowners Record'!$G14*'Monthly Reading'!BD$9)))</f>
        <v/>
      </c>
      <c r="BE17" s="4" t="str">
        <f>IF('Monthly Reading'!BE$1="", "", IF('Monthly Reading'!BE91*'Monthly Reading'!BE$7&gt;'Monthly Reading'!BE$10, SUM('Monthly Reading'!BE91*'Monthly Reading'!BE$7, 'Homeowners Record'!$F14*'Monthly Reading'!BE$8, 'Homeowners Record'!$G14*'Monthly Reading'!BE$9), SUM('Monthly Reading'!BE$10, 'Homeowners Record'!$F14*'Monthly Reading'!BE$8, 'Homeowners Record'!$G14*'Monthly Reading'!BE$9)))</f>
        <v/>
      </c>
      <c r="BF17" s="4" t="str">
        <f>IF('Monthly Reading'!BF$1="", "", IF('Monthly Reading'!BF91*'Monthly Reading'!BF$7&gt;'Monthly Reading'!BF$10, SUM('Monthly Reading'!BF91*'Monthly Reading'!BF$7, 'Homeowners Record'!$F14*'Monthly Reading'!BF$8, 'Homeowners Record'!$G14*'Monthly Reading'!BF$9), SUM('Monthly Reading'!BF$10, 'Homeowners Record'!$F14*'Monthly Reading'!BF$8, 'Homeowners Record'!$G14*'Monthly Reading'!BF$9)))</f>
        <v/>
      </c>
      <c r="BG17" s="4" t="str">
        <f>IF('Monthly Reading'!BG$1="", "", IF('Monthly Reading'!BG91*'Monthly Reading'!BG$7&gt;'Monthly Reading'!BG$10, SUM('Monthly Reading'!BG91*'Monthly Reading'!BG$7, 'Homeowners Record'!$F14*'Monthly Reading'!BG$8, 'Homeowners Record'!$G14*'Monthly Reading'!BG$9), SUM('Monthly Reading'!BG$10, 'Homeowners Record'!$F14*'Monthly Reading'!BG$8, 'Homeowners Record'!$G14*'Monthly Reading'!BG$9)))</f>
        <v/>
      </c>
      <c r="BH17" s="4" t="str">
        <f>IF('Monthly Reading'!BH$1="", "", IF('Monthly Reading'!BH91*'Monthly Reading'!BH$7&gt;'Monthly Reading'!BH$10, SUM('Monthly Reading'!BH91*'Monthly Reading'!BH$7, 'Homeowners Record'!$F14*'Monthly Reading'!BH$8, 'Homeowners Record'!$G14*'Monthly Reading'!BH$9), SUM('Monthly Reading'!BH$10, 'Homeowners Record'!$F14*'Monthly Reading'!BH$8, 'Homeowners Record'!$G14*'Monthly Reading'!BH$9)))</f>
        <v/>
      </c>
      <c r="BI17" s="4" t="str">
        <f>IF('Monthly Reading'!BI$1="", "", IF('Monthly Reading'!BI91*'Monthly Reading'!BI$7&gt;'Monthly Reading'!BI$10, SUM('Monthly Reading'!BI91*'Monthly Reading'!BI$7, 'Homeowners Record'!$F14*'Monthly Reading'!BI$8, 'Homeowners Record'!$G14*'Monthly Reading'!BI$9), SUM('Monthly Reading'!BI$10, 'Homeowners Record'!$F14*'Monthly Reading'!BI$8, 'Homeowners Record'!$G14*'Monthly Reading'!BI$9)))</f>
        <v/>
      </c>
      <c r="BJ17" s="4" t="str">
        <f>IF('Monthly Reading'!BJ$1="", "", IF('Monthly Reading'!BJ91*'Monthly Reading'!BJ$7&gt;'Monthly Reading'!BJ$10, SUM('Monthly Reading'!BJ91*'Monthly Reading'!BJ$7, 'Homeowners Record'!$F14*'Monthly Reading'!BJ$8, 'Homeowners Record'!$G14*'Monthly Reading'!BJ$9), SUM('Monthly Reading'!BJ$10, 'Homeowners Record'!$F14*'Monthly Reading'!BJ$8, 'Homeowners Record'!$G14*'Monthly Reading'!BJ$9)))</f>
        <v/>
      </c>
      <c r="BK17" s="4" t="str">
        <f>IF('Monthly Reading'!BK$1="", "", IF('Monthly Reading'!BK91*'Monthly Reading'!BK$7&gt;'Monthly Reading'!BK$10, SUM('Monthly Reading'!BK91*'Monthly Reading'!BK$7, 'Homeowners Record'!$F14*'Monthly Reading'!BK$8, 'Homeowners Record'!$G14*'Monthly Reading'!BK$9), SUM('Monthly Reading'!BK$10, 'Homeowners Record'!$F14*'Monthly Reading'!BK$8, 'Homeowners Record'!$G14*'Monthly Reading'!BK$9)))</f>
        <v/>
      </c>
      <c r="BL17" s="4" t="str">
        <f>IF('Monthly Reading'!BL$1="", "", IF('Monthly Reading'!BL91*'Monthly Reading'!BL$7&gt;'Monthly Reading'!BL$10, SUM('Monthly Reading'!BL91*'Monthly Reading'!BL$7, 'Homeowners Record'!$F14*'Monthly Reading'!BL$8, 'Homeowners Record'!$G14*'Monthly Reading'!BL$9), SUM('Monthly Reading'!BL$10, 'Homeowners Record'!$F14*'Monthly Reading'!BL$8, 'Homeowners Record'!$G14*'Monthly Reading'!BL$9)))</f>
        <v/>
      </c>
      <c r="BM17" s="4" t="str">
        <f>IF('Monthly Reading'!BM$1="", "", IF('Monthly Reading'!BM91*'Monthly Reading'!BM$7&gt;'Monthly Reading'!BM$10, SUM('Monthly Reading'!BM91*'Monthly Reading'!BM$7, 'Homeowners Record'!$F14*'Monthly Reading'!BM$8, 'Homeowners Record'!$G14*'Monthly Reading'!BM$9), SUM('Monthly Reading'!BM$10, 'Homeowners Record'!$F14*'Monthly Reading'!BM$8, 'Homeowners Record'!$G14*'Monthly Reading'!BM$9)))</f>
        <v/>
      </c>
      <c r="BN17" s="4" t="str">
        <f>IF('Monthly Reading'!BN$1="", "", IF('Monthly Reading'!BN91*'Monthly Reading'!BN$7&gt;'Monthly Reading'!BN$10, SUM('Monthly Reading'!BN91*'Monthly Reading'!BN$7, 'Homeowners Record'!$F14*'Monthly Reading'!BN$8, 'Homeowners Record'!$G14*'Monthly Reading'!BN$9), SUM('Monthly Reading'!BN$10, 'Homeowners Record'!$F14*'Monthly Reading'!BN$8, 'Homeowners Record'!$G14*'Monthly Reading'!BN$9)))</f>
        <v/>
      </c>
      <c r="BO17" s="4" t="str">
        <f>IF('Monthly Reading'!BO$1="", "", IF('Monthly Reading'!BO91*'Monthly Reading'!BO$7&gt;'Monthly Reading'!BO$10, SUM('Monthly Reading'!BO91*'Monthly Reading'!BO$7, 'Homeowners Record'!$F14*'Monthly Reading'!BO$8, 'Homeowners Record'!$G14*'Monthly Reading'!BO$9), SUM('Monthly Reading'!BO$10, 'Homeowners Record'!$F14*'Monthly Reading'!BO$8, 'Homeowners Record'!$G14*'Monthly Reading'!BO$9)))</f>
        <v/>
      </c>
      <c r="BP17" s="4" t="str">
        <f>IF('Monthly Reading'!BP$1="", "", IF('Monthly Reading'!BP91*'Monthly Reading'!BP$7&gt;'Monthly Reading'!BP$10, SUM('Monthly Reading'!BP91*'Monthly Reading'!BP$7, 'Homeowners Record'!$F14*'Monthly Reading'!BP$8, 'Homeowners Record'!$G14*'Monthly Reading'!BP$9), SUM('Monthly Reading'!BP$10, 'Homeowners Record'!$F14*'Monthly Reading'!BP$8, 'Homeowners Record'!$G14*'Monthly Reading'!BP$9)))</f>
        <v/>
      </c>
      <c r="BQ17" s="4" t="str">
        <f>IF('Monthly Reading'!BQ$1="", "", IF('Monthly Reading'!BQ91*'Monthly Reading'!BQ$7&gt;'Monthly Reading'!BQ$10, SUM('Monthly Reading'!BQ91*'Monthly Reading'!BQ$7, 'Homeowners Record'!$F14*'Monthly Reading'!BQ$8, 'Homeowners Record'!$G14*'Monthly Reading'!BQ$9), SUM('Monthly Reading'!BQ$10, 'Homeowners Record'!$F14*'Monthly Reading'!BQ$8, 'Homeowners Record'!$G14*'Monthly Reading'!BQ$9)))</f>
        <v/>
      </c>
      <c r="BR17" s="4" t="str">
        <f>IF('Monthly Reading'!BR$1="", "", IF('Monthly Reading'!BR91*'Monthly Reading'!BR$7&gt;'Monthly Reading'!BR$10, SUM('Monthly Reading'!BR91*'Monthly Reading'!BR$7, 'Homeowners Record'!$F14*'Monthly Reading'!BR$8, 'Homeowners Record'!$G14*'Monthly Reading'!BR$9), SUM('Monthly Reading'!BR$10, 'Homeowners Record'!$F14*'Monthly Reading'!BR$8, 'Homeowners Record'!$G14*'Monthly Reading'!BR$9)))</f>
        <v/>
      </c>
      <c r="BS17" s="4" t="str">
        <f>IF('Monthly Reading'!BS$1="", "", IF('Monthly Reading'!BS91*'Monthly Reading'!BS$7&gt;'Monthly Reading'!BS$10, SUM('Monthly Reading'!BS91*'Monthly Reading'!BS$7, 'Homeowners Record'!$F14*'Monthly Reading'!BS$8, 'Homeowners Record'!$G14*'Monthly Reading'!BS$9), SUM('Monthly Reading'!BS$10, 'Homeowners Record'!$F14*'Monthly Reading'!BS$8, 'Homeowners Record'!$G14*'Monthly Reading'!BS$9)))</f>
        <v/>
      </c>
      <c r="BT17" s="4" t="str">
        <f>IF('Monthly Reading'!BT$1="", "", IF('Monthly Reading'!BT91*'Monthly Reading'!BT$7&gt;'Monthly Reading'!BT$10, SUM('Monthly Reading'!BT91*'Monthly Reading'!BT$7, 'Homeowners Record'!$F14*'Monthly Reading'!BT$8, 'Homeowners Record'!$G14*'Monthly Reading'!BT$9), SUM('Monthly Reading'!BT$10, 'Homeowners Record'!$F14*'Monthly Reading'!BT$8, 'Homeowners Record'!$G14*'Monthly Reading'!BT$9)))</f>
        <v/>
      </c>
      <c r="BU17" s="4" t="str">
        <f>IF('Monthly Reading'!BU$1="", "", IF('Monthly Reading'!BU91*'Monthly Reading'!BU$7&gt;'Monthly Reading'!BU$10, SUM('Monthly Reading'!BU91*'Monthly Reading'!BU$7, 'Homeowners Record'!$F14*'Monthly Reading'!BU$8, 'Homeowners Record'!$G14*'Monthly Reading'!BU$9), SUM('Monthly Reading'!BU$10, 'Homeowners Record'!$F14*'Monthly Reading'!BU$8, 'Homeowners Record'!$G14*'Monthly Reading'!BU$9)))</f>
        <v/>
      </c>
      <c r="BV17" s="4" t="str">
        <f>IF('Monthly Reading'!BV$1="", "", IF('Monthly Reading'!BV91*'Monthly Reading'!BV$7&gt;'Monthly Reading'!BV$10, SUM('Monthly Reading'!BV91*'Monthly Reading'!BV$7, 'Homeowners Record'!$F14*'Monthly Reading'!BV$8, 'Homeowners Record'!$G14*'Monthly Reading'!BV$9), SUM('Monthly Reading'!BV$10, 'Homeowners Record'!$F14*'Monthly Reading'!BV$8, 'Homeowners Record'!$G14*'Monthly Reading'!BV$9)))</f>
        <v/>
      </c>
      <c r="BW17" s="4" t="str">
        <f>IF('Monthly Reading'!BW$1="", "", IF('Monthly Reading'!BW91*'Monthly Reading'!BW$7&gt;'Monthly Reading'!BW$10, SUM('Monthly Reading'!BW91*'Monthly Reading'!BW$7, 'Homeowners Record'!$F14*'Monthly Reading'!BW$8, 'Homeowners Record'!$G14*'Monthly Reading'!BW$9), SUM('Monthly Reading'!BW$10, 'Homeowners Record'!$F14*'Monthly Reading'!BW$8, 'Homeowners Record'!$G14*'Monthly Reading'!BW$9)))</f>
        <v/>
      </c>
      <c r="BX17" s="4" t="str">
        <f>IF('Monthly Reading'!BX$1="", "", IF('Monthly Reading'!BX91*'Monthly Reading'!BX$7&gt;'Monthly Reading'!BX$10, SUM('Monthly Reading'!BX91*'Monthly Reading'!BX$7, 'Homeowners Record'!$F14*'Monthly Reading'!BX$8, 'Homeowners Record'!$G14*'Monthly Reading'!BX$9), SUM('Monthly Reading'!BX$10, 'Homeowners Record'!$F14*'Monthly Reading'!BX$8, 'Homeowners Record'!$G14*'Monthly Reading'!BX$9)))</f>
        <v/>
      </c>
      <c r="BY17" s="4" t="str">
        <f>IF('Monthly Reading'!BY$1="", "", IF('Monthly Reading'!BY91*'Monthly Reading'!BY$7&gt;'Monthly Reading'!BY$10, SUM('Monthly Reading'!BY91*'Monthly Reading'!BY$7, 'Homeowners Record'!$F14*'Monthly Reading'!BY$8, 'Homeowners Record'!$G14*'Monthly Reading'!BY$9), SUM('Monthly Reading'!BY$10, 'Homeowners Record'!$F14*'Monthly Reading'!BY$8, 'Homeowners Record'!$G14*'Monthly Reading'!BY$9)))</f>
        <v/>
      </c>
      <c r="BZ17" s="4" t="str">
        <f>IF('Monthly Reading'!BZ$1="", "", IF('Monthly Reading'!BZ91*'Monthly Reading'!BZ$7&gt;'Monthly Reading'!BZ$10, SUM('Monthly Reading'!BZ91*'Monthly Reading'!BZ$7, 'Homeowners Record'!$F14*'Monthly Reading'!BZ$8, 'Homeowners Record'!$G14*'Monthly Reading'!BZ$9), SUM('Monthly Reading'!BZ$10, 'Homeowners Record'!$F14*'Monthly Reading'!BZ$8, 'Homeowners Record'!$G14*'Monthly Reading'!BZ$9)))</f>
        <v/>
      </c>
      <c r="CA17" s="4" t="str">
        <f>IF('Monthly Reading'!CA$1="", "", IF('Monthly Reading'!CA91*'Monthly Reading'!CA$7&gt;'Monthly Reading'!CA$10, SUM('Monthly Reading'!CA91*'Monthly Reading'!CA$7, 'Homeowners Record'!$F14*'Monthly Reading'!CA$8, 'Homeowners Record'!$G14*'Monthly Reading'!CA$9), SUM('Monthly Reading'!CA$10, 'Homeowners Record'!$F14*'Monthly Reading'!CA$8, 'Homeowners Record'!$G14*'Monthly Reading'!CA$9)))</f>
        <v/>
      </c>
      <c r="CB17" s="4" t="str">
        <f>IF('Monthly Reading'!CB$1="", "", IF('Monthly Reading'!CB91*'Monthly Reading'!CB$7&gt;'Monthly Reading'!CB$10, SUM('Monthly Reading'!CB91*'Monthly Reading'!CB$7, 'Homeowners Record'!$F14*'Monthly Reading'!CB$8, 'Homeowners Record'!$G14*'Monthly Reading'!CB$9), SUM('Monthly Reading'!CB$10, 'Homeowners Record'!$F14*'Monthly Reading'!CB$8, 'Homeowners Record'!$G14*'Monthly Reading'!CB$9)))</f>
        <v/>
      </c>
      <c r="CC17" s="4" t="str">
        <f>IF('Monthly Reading'!CC$1="", "", IF('Monthly Reading'!CC91*'Monthly Reading'!CC$7&gt;'Monthly Reading'!CC$10, SUM('Monthly Reading'!CC91*'Monthly Reading'!CC$7, 'Homeowners Record'!$F14*'Monthly Reading'!CC$8, 'Homeowners Record'!$G14*'Monthly Reading'!CC$9), SUM('Monthly Reading'!CC$10, 'Homeowners Record'!$F14*'Monthly Reading'!CC$8, 'Homeowners Record'!$G14*'Monthly Reading'!CC$9)))</f>
        <v/>
      </c>
      <c r="CD17" s="4" t="str">
        <f>IF('Monthly Reading'!CD$1="", "", IF('Monthly Reading'!CD91*'Monthly Reading'!CD$7&gt;'Monthly Reading'!CD$10, SUM('Monthly Reading'!CD91*'Monthly Reading'!CD$7, 'Homeowners Record'!$F14*'Monthly Reading'!CD$8, 'Homeowners Record'!$G14*'Monthly Reading'!CD$9), SUM('Monthly Reading'!CD$10, 'Homeowners Record'!$F14*'Monthly Reading'!CD$8, 'Homeowners Record'!$G14*'Monthly Reading'!CD$9)))</f>
        <v/>
      </c>
      <c r="CE17" s="4" t="str">
        <f>IF('Monthly Reading'!CE$1="", "", IF('Monthly Reading'!CE91*'Monthly Reading'!CE$7&gt;'Monthly Reading'!CE$10, SUM('Monthly Reading'!CE91*'Monthly Reading'!CE$7, 'Homeowners Record'!$F14*'Monthly Reading'!CE$8, 'Homeowners Record'!$G14*'Monthly Reading'!CE$9), SUM('Monthly Reading'!CE$10, 'Homeowners Record'!$F14*'Monthly Reading'!CE$8, 'Homeowners Record'!$G14*'Monthly Reading'!CE$9)))</f>
        <v/>
      </c>
      <c r="CF17" s="4" t="str">
        <f>IF('Monthly Reading'!CF$1="", "", IF('Monthly Reading'!CF91*'Monthly Reading'!CF$7&gt;'Monthly Reading'!CF$10, SUM('Monthly Reading'!CF91*'Monthly Reading'!CF$7, 'Homeowners Record'!$F14*'Monthly Reading'!CF$8, 'Homeowners Record'!$G14*'Monthly Reading'!CF$9), SUM('Monthly Reading'!CF$10, 'Homeowners Record'!$F14*'Monthly Reading'!CF$8, 'Homeowners Record'!$G14*'Monthly Reading'!CF$9)))</f>
        <v/>
      </c>
      <c r="CG17" s="4" t="str">
        <f>IF('Monthly Reading'!CG$1="", "", IF('Monthly Reading'!CG91*'Monthly Reading'!CG$7&gt;'Monthly Reading'!CG$10, SUM('Monthly Reading'!CG91*'Monthly Reading'!CG$7, 'Homeowners Record'!$F14*'Monthly Reading'!CG$8, 'Homeowners Record'!$G14*'Monthly Reading'!CG$9), SUM('Monthly Reading'!CG$10, 'Homeowners Record'!$F14*'Monthly Reading'!CG$8, 'Homeowners Record'!$G14*'Monthly Reading'!CG$9)))</f>
        <v/>
      </c>
      <c r="CH17" s="4" t="str">
        <f>IF('Monthly Reading'!CH$1="", "", IF('Monthly Reading'!CH91*'Monthly Reading'!CH$7&gt;'Monthly Reading'!CH$10, SUM('Monthly Reading'!CH91*'Monthly Reading'!CH$7, 'Homeowners Record'!$F14*'Monthly Reading'!CH$8, 'Homeowners Record'!$G14*'Monthly Reading'!CH$9), SUM('Monthly Reading'!CH$10, 'Homeowners Record'!$F14*'Monthly Reading'!CH$8, 'Homeowners Record'!$G14*'Monthly Reading'!CH$9)))</f>
        <v/>
      </c>
      <c r="CI17" s="4" t="str">
        <f>IF('Monthly Reading'!CI$1="", "", IF('Monthly Reading'!CI91*'Monthly Reading'!CI$7&gt;'Monthly Reading'!CI$10, SUM('Monthly Reading'!CI91*'Monthly Reading'!CI$7, 'Homeowners Record'!$F14*'Monthly Reading'!CI$8, 'Homeowners Record'!$G14*'Monthly Reading'!CI$9), SUM('Monthly Reading'!CI$10, 'Homeowners Record'!$F14*'Monthly Reading'!CI$8, 'Homeowners Record'!$G14*'Monthly Reading'!CI$9)))</f>
        <v/>
      </c>
      <c r="CJ17" s="4" t="str">
        <f>IF('Monthly Reading'!CJ$1="", "", IF('Monthly Reading'!CJ91*'Monthly Reading'!CJ$7&gt;'Monthly Reading'!CJ$10, SUM('Monthly Reading'!CJ91*'Monthly Reading'!CJ$7, 'Homeowners Record'!$F14*'Monthly Reading'!CJ$8, 'Homeowners Record'!$G14*'Monthly Reading'!CJ$9), SUM('Monthly Reading'!CJ$10, 'Homeowners Record'!$F14*'Monthly Reading'!CJ$8, 'Homeowners Record'!$G14*'Monthly Reading'!CJ$9)))</f>
        <v/>
      </c>
      <c r="CK17" s="4" t="str">
        <f>IF('Monthly Reading'!CK$1="", "", IF('Monthly Reading'!CK91*'Monthly Reading'!CK$7&gt;'Monthly Reading'!CK$10, SUM('Monthly Reading'!CK91*'Monthly Reading'!CK$7, 'Homeowners Record'!$F14*'Monthly Reading'!CK$8, 'Homeowners Record'!$G14*'Monthly Reading'!CK$9), SUM('Monthly Reading'!CK$10, 'Homeowners Record'!$F14*'Monthly Reading'!CK$8, 'Homeowners Record'!$G14*'Monthly Reading'!CK$9)))</f>
        <v/>
      </c>
      <c r="CL17" s="4" t="str">
        <f>IF('Monthly Reading'!CL$1="", "", IF('Monthly Reading'!CL91*'Monthly Reading'!CL$7&gt;'Monthly Reading'!CL$10, SUM('Monthly Reading'!CL91*'Monthly Reading'!CL$7, 'Homeowners Record'!$F14*'Monthly Reading'!CL$8, 'Homeowners Record'!$G14*'Monthly Reading'!CL$9), SUM('Monthly Reading'!CL$10, 'Homeowners Record'!$F14*'Monthly Reading'!CL$8, 'Homeowners Record'!$G14*'Monthly Reading'!CL$9)))</f>
        <v/>
      </c>
      <c r="CM17" s="4" t="str">
        <f>IF('Monthly Reading'!CM$1="", "", IF('Monthly Reading'!CM91*'Monthly Reading'!CM$7&gt;'Monthly Reading'!CM$10, SUM('Monthly Reading'!CM91*'Monthly Reading'!CM$7, 'Homeowners Record'!$F14*'Monthly Reading'!CM$8, 'Homeowners Record'!$G14*'Monthly Reading'!CM$9), SUM('Monthly Reading'!CM$10, 'Homeowners Record'!$F14*'Monthly Reading'!CM$8, 'Homeowners Record'!$G14*'Monthly Reading'!CM$9)))</f>
        <v/>
      </c>
      <c r="CN17" s="4" t="str">
        <f>IF('Monthly Reading'!CN$1="", "", IF('Monthly Reading'!CN91*'Monthly Reading'!CN$7&gt;'Monthly Reading'!CN$10, SUM('Monthly Reading'!CN91*'Monthly Reading'!CN$7, 'Homeowners Record'!$F14*'Monthly Reading'!CN$8, 'Homeowners Record'!$G14*'Monthly Reading'!CN$9), SUM('Monthly Reading'!CN$10, 'Homeowners Record'!$F14*'Monthly Reading'!CN$8, 'Homeowners Record'!$G14*'Monthly Reading'!CN$9)))</f>
        <v/>
      </c>
      <c r="CO17" s="4" t="str">
        <f>IF('Monthly Reading'!CO$1="", "", IF('Monthly Reading'!CO91*'Monthly Reading'!CO$7&gt;'Monthly Reading'!CO$10, SUM('Monthly Reading'!CO91*'Monthly Reading'!CO$7, 'Homeowners Record'!$F14*'Monthly Reading'!CO$8, 'Homeowners Record'!$G14*'Monthly Reading'!CO$9), SUM('Monthly Reading'!CO$10, 'Homeowners Record'!$F14*'Monthly Reading'!CO$8, 'Homeowners Record'!$G14*'Monthly Reading'!CO$9)))</f>
        <v/>
      </c>
      <c r="CP17" s="4" t="str">
        <f>IF('Monthly Reading'!CP$1="", "", IF('Monthly Reading'!CP91*'Monthly Reading'!CP$7&gt;'Monthly Reading'!CP$10, SUM('Monthly Reading'!CP91*'Monthly Reading'!CP$7, 'Homeowners Record'!$F14*'Monthly Reading'!CP$8, 'Homeowners Record'!$G14*'Monthly Reading'!CP$9), SUM('Monthly Reading'!CP$10, 'Homeowners Record'!$F14*'Monthly Reading'!CP$8, 'Homeowners Record'!$G14*'Monthly Reading'!CP$9)))</f>
        <v/>
      </c>
      <c r="CQ17" s="4" t="str">
        <f>IF('Monthly Reading'!CQ$1="", "", IF('Monthly Reading'!CQ91*'Monthly Reading'!CQ$7&gt;'Monthly Reading'!CQ$10, SUM('Monthly Reading'!CQ91*'Monthly Reading'!CQ$7, 'Homeowners Record'!$F14*'Monthly Reading'!CQ$8, 'Homeowners Record'!$G14*'Monthly Reading'!CQ$9), SUM('Monthly Reading'!CQ$10, 'Homeowners Record'!$F14*'Monthly Reading'!CQ$8, 'Homeowners Record'!$G14*'Monthly Reading'!CQ$9)))</f>
        <v/>
      </c>
      <c r="CR17" s="4" t="str">
        <f>IF('Monthly Reading'!CR$1="", "", IF('Monthly Reading'!CR91*'Monthly Reading'!CR$7&gt;'Monthly Reading'!CR$10, SUM('Monthly Reading'!CR91*'Monthly Reading'!CR$7, 'Homeowners Record'!$F14*'Monthly Reading'!CR$8, 'Homeowners Record'!$G14*'Monthly Reading'!CR$9), SUM('Monthly Reading'!CR$10, 'Homeowners Record'!$F14*'Monthly Reading'!CR$8, 'Homeowners Record'!$G14*'Monthly Reading'!CR$9)))</f>
        <v/>
      </c>
      <c r="CS17" s="4" t="str">
        <f>IF('Monthly Reading'!CS$1="", "", IF('Monthly Reading'!CS91*'Monthly Reading'!CS$7&gt;'Monthly Reading'!CS$10, SUM('Monthly Reading'!CS91*'Monthly Reading'!CS$7, 'Homeowners Record'!$F14*'Monthly Reading'!CS$8, 'Homeowners Record'!$G14*'Monthly Reading'!CS$9), SUM('Monthly Reading'!CS$10, 'Homeowners Record'!$F14*'Monthly Reading'!CS$8, 'Homeowners Record'!$G14*'Monthly Reading'!CS$9)))</f>
        <v/>
      </c>
      <c r="CT17" s="4" t="str">
        <f>IF('Monthly Reading'!CT$1="", "", IF('Monthly Reading'!CT91*'Monthly Reading'!CT$7&gt;'Monthly Reading'!CT$10, SUM('Monthly Reading'!CT91*'Monthly Reading'!CT$7, 'Homeowners Record'!$F14*'Monthly Reading'!CT$8, 'Homeowners Record'!$G14*'Monthly Reading'!CT$9), SUM('Monthly Reading'!CT$10, 'Homeowners Record'!$F14*'Monthly Reading'!CT$8, 'Homeowners Record'!$G14*'Monthly Reading'!CT$9)))</f>
        <v/>
      </c>
      <c r="CU17" s="4" t="str">
        <f>IF('Monthly Reading'!CU$1="", "", IF('Monthly Reading'!CU91*'Monthly Reading'!CU$7&gt;'Monthly Reading'!CU$10, SUM('Monthly Reading'!CU91*'Monthly Reading'!CU$7, 'Homeowners Record'!$F14*'Monthly Reading'!CU$8, 'Homeowners Record'!$G14*'Monthly Reading'!CU$9), SUM('Monthly Reading'!CU$10, 'Homeowners Record'!$F14*'Monthly Reading'!CU$8, 'Homeowners Record'!$G14*'Monthly Reading'!CU$9)))</f>
        <v/>
      </c>
      <c r="CV17" s="4" t="str">
        <f>IF('Monthly Reading'!CV$1="", "", IF('Monthly Reading'!CV91*'Monthly Reading'!CV$7&gt;'Monthly Reading'!CV$10, SUM('Monthly Reading'!CV91*'Monthly Reading'!CV$7, 'Homeowners Record'!$F14*'Monthly Reading'!CV$8, 'Homeowners Record'!$G14*'Monthly Reading'!CV$9), SUM('Monthly Reading'!CV$10, 'Homeowners Record'!$F14*'Monthly Reading'!CV$8, 'Homeowners Record'!$G14*'Monthly Reading'!CV$9)))</f>
        <v/>
      </c>
      <c r="CW17" s="4" t="str">
        <f>IF('Monthly Reading'!CW$1="", "", IF('Monthly Reading'!CW91*'Monthly Reading'!CW$7&gt;'Monthly Reading'!CW$10, SUM('Monthly Reading'!CW91*'Monthly Reading'!CW$7, 'Homeowners Record'!$F14*'Monthly Reading'!CW$8, 'Homeowners Record'!$G14*'Monthly Reading'!CW$9), SUM('Monthly Reading'!CW$10, 'Homeowners Record'!$F14*'Monthly Reading'!CW$8, 'Homeowners Record'!$G14*'Monthly Reading'!CW$9)))</f>
        <v/>
      </c>
      <c r="CX17" s="4" t="str">
        <f>IF('Monthly Reading'!CX$1="", "", IF('Monthly Reading'!CX91*'Monthly Reading'!CX$7&gt;'Monthly Reading'!CX$10, SUM('Monthly Reading'!CX91*'Monthly Reading'!CX$7, 'Homeowners Record'!$F14*'Monthly Reading'!CX$8, 'Homeowners Record'!$G14*'Monthly Reading'!CX$9), SUM('Monthly Reading'!CX$10, 'Homeowners Record'!$F14*'Monthly Reading'!CX$8, 'Homeowners Record'!$G14*'Monthly Reading'!CX$9)))</f>
        <v/>
      </c>
      <c r="CY17" s="4" t="str">
        <f>IF('Monthly Reading'!CY$1="", "", IF('Monthly Reading'!CY91*'Monthly Reading'!CY$7&gt;'Monthly Reading'!CY$10, SUM('Monthly Reading'!CY91*'Monthly Reading'!CY$7, 'Homeowners Record'!$F14*'Monthly Reading'!CY$8, 'Homeowners Record'!$G14*'Monthly Reading'!CY$9), SUM('Monthly Reading'!CY$10, 'Homeowners Record'!$F14*'Monthly Reading'!CY$8, 'Homeowners Record'!$G14*'Monthly Reading'!CY$9)))</f>
        <v/>
      </c>
      <c r="CZ17" s="4" t="str">
        <f>IF('Monthly Reading'!CZ$1="", "", IF('Monthly Reading'!CZ91*'Monthly Reading'!CZ$7&gt;'Monthly Reading'!CZ$10, SUM('Monthly Reading'!CZ91*'Monthly Reading'!CZ$7, 'Homeowners Record'!$F14*'Monthly Reading'!CZ$8, 'Homeowners Record'!$G14*'Monthly Reading'!CZ$9), SUM('Monthly Reading'!CZ$10, 'Homeowners Record'!$F14*'Monthly Reading'!CZ$8, 'Homeowners Record'!$G14*'Monthly Reading'!CZ$9)))</f>
        <v/>
      </c>
      <c r="DA17" s="4" t="str">
        <f>IF('Monthly Reading'!DA$1="", "", IF('Monthly Reading'!DA91*'Monthly Reading'!DA$7&gt;'Monthly Reading'!DA$10, SUM('Monthly Reading'!DA91*'Monthly Reading'!DA$7, 'Homeowners Record'!$F14*'Monthly Reading'!DA$8, 'Homeowners Record'!$G14*'Monthly Reading'!DA$9), SUM('Monthly Reading'!DA$10, 'Homeowners Record'!$F14*'Monthly Reading'!DA$8, 'Homeowners Record'!$G14*'Monthly Reading'!DA$9)))</f>
        <v/>
      </c>
      <c r="DB17" s="4" t="str">
        <f>IF('Monthly Reading'!DB$1="", "", IF('Monthly Reading'!DB91*'Monthly Reading'!DB$7&gt;'Monthly Reading'!DB$10, SUM('Monthly Reading'!DB91*'Monthly Reading'!DB$7, 'Homeowners Record'!$F14*'Monthly Reading'!DB$8, 'Homeowners Record'!$G14*'Monthly Reading'!DB$9), SUM('Monthly Reading'!DB$10, 'Homeowners Record'!$F14*'Monthly Reading'!DB$8, 'Homeowners Record'!$G14*'Monthly Reading'!DB$9)))</f>
        <v/>
      </c>
      <c r="DC17" s="4" t="str">
        <f>IF('Monthly Reading'!DC$1="", "", IF('Monthly Reading'!DC91*'Monthly Reading'!DC$7&gt;'Monthly Reading'!DC$10, SUM('Monthly Reading'!DC91*'Monthly Reading'!DC$7, 'Homeowners Record'!$F14*'Monthly Reading'!DC$8, 'Homeowners Record'!$G14*'Monthly Reading'!DC$9), SUM('Monthly Reading'!DC$10, 'Homeowners Record'!$F14*'Monthly Reading'!DC$8, 'Homeowners Record'!$G14*'Monthly Reading'!DC$9)))</f>
        <v/>
      </c>
      <c r="DD17" s="4" t="str">
        <f>IF('Monthly Reading'!DD$1="", "", IF('Monthly Reading'!DD91*'Monthly Reading'!DD$7&gt;'Monthly Reading'!DD$10, SUM('Monthly Reading'!DD91*'Monthly Reading'!DD$7, 'Homeowners Record'!$F14*'Monthly Reading'!DD$8, 'Homeowners Record'!$G14*'Monthly Reading'!DD$9), SUM('Monthly Reading'!DD$10, 'Homeowners Record'!$F14*'Monthly Reading'!DD$8, 'Homeowners Record'!$G14*'Monthly Reading'!DD$9)))</f>
        <v/>
      </c>
      <c r="DE17" s="4" t="str">
        <f>IF('Monthly Reading'!DE$1="", "", IF('Monthly Reading'!DE91*'Monthly Reading'!DE$7&gt;'Monthly Reading'!DE$10, SUM('Monthly Reading'!DE91*'Monthly Reading'!DE$7, 'Homeowners Record'!$F14*'Monthly Reading'!DE$8, 'Homeowners Record'!$G14*'Monthly Reading'!DE$9), SUM('Monthly Reading'!DE$10, 'Homeowners Record'!$F14*'Monthly Reading'!DE$8, 'Homeowners Record'!$G14*'Monthly Reading'!DE$9)))</f>
        <v/>
      </c>
      <c r="DF17" s="4" t="str">
        <f>IF('Monthly Reading'!DF$1="", "", IF('Monthly Reading'!DF91*'Monthly Reading'!DF$7&gt;'Monthly Reading'!DF$10, SUM('Monthly Reading'!DF91*'Monthly Reading'!DF$7, 'Homeowners Record'!$F14*'Monthly Reading'!DF$8, 'Homeowners Record'!$G14*'Monthly Reading'!DF$9), SUM('Monthly Reading'!DF$10, 'Homeowners Record'!$F14*'Monthly Reading'!DF$8, 'Homeowners Record'!$G14*'Monthly Reading'!DF$9)))</f>
        <v/>
      </c>
      <c r="DG17" s="4" t="str">
        <f>IF('Monthly Reading'!DG$1="", "", IF('Monthly Reading'!DG91*'Monthly Reading'!DG$7&gt;'Monthly Reading'!DG$10, SUM('Monthly Reading'!DG91*'Monthly Reading'!DG$7, 'Homeowners Record'!$F14*'Monthly Reading'!DG$8, 'Homeowners Record'!$G14*'Monthly Reading'!DG$9), SUM('Monthly Reading'!DG$10, 'Homeowners Record'!$F14*'Monthly Reading'!DG$8, 'Homeowners Record'!$G14*'Monthly Reading'!DG$9)))</f>
        <v/>
      </c>
      <c r="DH17" s="4" t="str">
        <f>IF('Monthly Reading'!DH$1="", "", IF('Monthly Reading'!DH91*'Monthly Reading'!DH$7&gt;'Monthly Reading'!DH$10, SUM('Monthly Reading'!DH91*'Monthly Reading'!DH$7, 'Homeowners Record'!$F14*'Monthly Reading'!DH$8, 'Homeowners Record'!$G14*'Monthly Reading'!DH$9), SUM('Monthly Reading'!DH$10, 'Homeowners Record'!$F14*'Monthly Reading'!DH$8, 'Homeowners Record'!$G14*'Monthly Reading'!DH$9)))</f>
        <v/>
      </c>
      <c r="DI17" s="4" t="str">
        <f>IF('Monthly Reading'!DI$1="", "", IF('Monthly Reading'!DI91*'Monthly Reading'!DI$7&gt;'Monthly Reading'!DI$10, SUM('Monthly Reading'!DI91*'Monthly Reading'!DI$7, 'Homeowners Record'!$F14*'Monthly Reading'!DI$8, 'Homeowners Record'!$G14*'Monthly Reading'!DI$9), SUM('Monthly Reading'!DI$10, 'Homeowners Record'!$F14*'Monthly Reading'!DI$8, 'Homeowners Record'!$G14*'Monthly Reading'!DI$9)))</f>
        <v/>
      </c>
      <c r="DJ17" s="4" t="str">
        <f>IF('Monthly Reading'!DJ$1="", "", IF('Monthly Reading'!DJ91*'Monthly Reading'!DJ$7&gt;'Monthly Reading'!DJ$10, SUM('Monthly Reading'!DJ91*'Monthly Reading'!DJ$7, 'Homeowners Record'!$F14*'Monthly Reading'!DJ$8, 'Homeowners Record'!$G14*'Monthly Reading'!DJ$9), SUM('Monthly Reading'!DJ$10, 'Homeowners Record'!$F14*'Monthly Reading'!DJ$8, 'Homeowners Record'!$G14*'Monthly Reading'!DJ$9)))</f>
        <v/>
      </c>
      <c r="DK17" s="4" t="str">
        <f>IF('Monthly Reading'!DK$1="", "", IF('Monthly Reading'!DK91*'Monthly Reading'!DK$7&gt;'Monthly Reading'!DK$10, SUM('Monthly Reading'!DK91*'Monthly Reading'!DK$7, 'Homeowners Record'!$F14*'Monthly Reading'!DK$8, 'Homeowners Record'!$G14*'Monthly Reading'!DK$9), SUM('Monthly Reading'!DK$10, 'Homeowners Record'!$F14*'Monthly Reading'!DK$8, 'Homeowners Record'!$G14*'Monthly Reading'!DK$9)))</f>
        <v/>
      </c>
      <c r="DL17" s="4" t="str">
        <f>IF('Monthly Reading'!DL$1="", "", IF('Monthly Reading'!DL91*'Monthly Reading'!DL$7&gt;'Monthly Reading'!DL$10, SUM('Monthly Reading'!DL91*'Monthly Reading'!DL$7, 'Homeowners Record'!$F14*'Monthly Reading'!DL$8, 'Homeowners Record'!$G14*'Monthly Reading'!DL$9), SUM('Monthly Reading'!DL$10, 'Homeowners Record'!$F14*'Monthly Reading'!DL$8, 'Homeowners Record'!$G14*'Monthly Reading'!DL$9)))</f>
        <v/>
      </c>
      <c r="DM17" s="4" t="str">
        <f>IF('Monthly Reading'!DM$1="", "", IF('Monthly Reading'!DM91*'Monthly Reading'!DM$7&gt;'Monthly Reading'!DM$10, SUM('Monthly Reading'!DM91*'Monthly Reading'!DM$7, 'Homeowners Record'!$F14*'Monthly Reading'!DM$8, 'Homeowners Record'!$G14*'Monthly Reading'!DM$9), SUM('Monthly Reading'!DM$10, 'Homeowners Record'!$F14*'Monthly Reading'!DM$8, 'Homeowners Record'!$G14*'Monthly Reading'!DM$9)))</f>
        <v/>
      </c>
      <c r="DN17" s="4" t="str">
        <f>IF('Monthly Reading'!DN$1="", "", IF('Monthly Reading'!DN91*'Monthly Reading'!DN$7&gt;'Monthly Reading'!DN$10, SUM('Monthly Reading'!DN91*'Monthly Reading'!DN$7, 'Homeowners Record'!$F14*'Monthly Reading'!DN$8, 'Homeowners Record'!$G14*'Monthly Reading'!DN$9), SUM('Monthly Reading'!DN$10, 'Homeowners Record'!$F14*'Monthly Reading'!DN$8, 'Homeowners Record'!$G14*'Monthly Reading'!DN$9)))</f>
        <v/>
      </c>
      <c r="DO17" s="4" t="str">
        <f>IF('Monthly Reading'!DO$1="", "", IF('Monthly Reading'!DO91*'Monthly Reading'!DO$7&gt;'Monthly Reading'!DO$10, SUM('Monthly Reading'!DO91*'Monthly Reading'!DO$7, 'Homeowners Record'!$F14*'Monthly Reading'!DO$8, 'Homeowners Record'!$G14*'Monthly Reading'!DO$9), SUM('Monthly Reading'!DO$10, 'Homeowners Record'!$F14*'Monthly Reading'!DO$8, 'Homeowners Record'!$G14*'Monthly Reading'!DO$9)))</f>
        <v/>
      </c>
      <c r="DP17" s="4" t="str">
        <f>IF('Monthly Reading'!DP$1="", "", IF('Monthly Reading'!DP91*'Monthly Reading'!DP$7&gt;'Monthly Reading'!DP$10, SUM('Monthly Reading'!DP91*'Monthly Reading'!DP$7, 'Homeowners Record'!$F14*'Monthly Reading'!DP$8, 'Homeowners Record'!$G14*'Monthly Reading'!DP$9), SUM('Monthly Reading'!DP$10, 'Homeowners Record'!$F14*'Monthly Reading'!DP$8, 'Homeowners Record'!$G14*'Monthly Reading'!DP$9)))</f>
        <v/>
      </c>
      <c r="DQ17" s="4" t="str">
        <f>IF('Monthly Reading'!DQ$1="", "", IF('Monthly Reading'!DQ91*'Monthly Reading'!DQ$7&gt;'Monthly Reading'!DQ$10, SUM('Monthly Reading'!DQ91*'Monthly Reading'!DQ$7, 'Homeowners Record'!$F14*'Monthly Reading'!DQ$8, 'Homeowners Record'!$G14*'Monthly Reading'!DQ$9), SUM('Monthly Reading'!DQ$10, 'Homeowners Record'!$F14*'Monthly Reading'!DQ$8, 'Homeowners Record'!$G14*'Monthly Reading'!DQ$9)))</f>
        <v/>
      </c>
      <c r="DR17" s="4" t="str">
        <f>IF('Monthly Reading'!DR$1="", "", IF('Monthly Reading'!DR91*'Monthly Reading'!DR$7&gt;'Monthly Reading'!DR$10, SUM('Monthly Reading'!DR91*'Monthly Reading'!DR$7, 'Homeowners Record'!$F14*'Monthly Reading'!DR$8, 'Homeowners Record'!$G14*'Monthly Reading'!DR$9), SUM('Monthly Reading'!DR$10, 'Homeowners Record'!$F14*'Monthly Reading'!DR$8, 'Homeowners Record'!$G14*'Monthly Reading'!DR$9)))</f>
        <v/>
      </c>
      <c r="DS17" s="4" t="str">
        <f>IF('Monthly Reading'!DS$1="", "", IF('Monthly Reading'!DS91*'Monthly Reading'!DS$7&gt;'Monthly Reading'!DS$10, SUM('Monthly Reading'!DS91*'Monthly Reading'!DS$7, 'Homeowners Record'!$F14*'Monthly Reading'!DS$8, 'Homeowners Record'!$G14*'Monthly Reading'!DS$9), SUM('Monthly Reading'!DS$10, 'Homeowners Record'!$F14*'Monthly Reading'!DS$8, 'Homeowners Record'!$G14*'Monthly Reading'!DS$9)))</f>
        <v/>
      </c>
      <c r="DT17" s="4" t="str">
        <f>IF('Monthly Reading'!DT$1="", "", IF('Monthly Reading'!DT91*'Monthly Reading'!DT$7&gt;'Monthly Reading'!DT$10, SUM('Monthly Reading'!DT91*'Monthly Reading'!DT$7, 'Homeowners Record'!$F14*'Monthly Reading'!DT$8, 'Homeowners Record'!$G14*'Monthly Reading'!DT$9), SUM('Monthly Reading'!DT$10, 'Homeowners Record'!$F14*'Monthly Reading'!DT$8, 'Homeowners Record'!$G14*'Monthly Reading'!DT$9)))</f>
        <v/>
      </c>
      <c r="DU17" s="4" t="str">
        <f>IF('Monthly Reading'!DU$1="", "", IF('Monthly Reading'!DU91*'Monthly Reading'!DU$7&gt;'Monthly Reading'!DU$10, SUM('Monthly Reading'!DU91*'Monthly Reading'!DU$7, 'Homeowners Record'!$F14*'Monthly Reading'!DU$8, 'Homeowners Record'!$G14*'Monthly Reading'!DU$9), SUM('Monthly Reading'!DU$10, 'Homeowners Record'!$F14*'Monthly Reading'!DU$8, 'Homeowners Record'!$G14*'Monthly Reading'!DU$9)))</f>
        <v/>
      </c>
      <c r="DV17" s="4" t="str">
        <f>IF('Monthly Reading'!DV$1="", "", IF('Monthly Reading'!DV91*'Monthly Reading'!DV$7&gt;'Monthly Reading'!DV$10, SUM('Monthly Reading'!DV91*'Monthly Reading'!DV$7, 'Homeowners Record'!$F14*'Monthly Reading'!DV$8, 'Homeowners Record'!$G14*'Monthly Reading'!DV$9), SUM('Monthly Reading'!DV$10, 'Homeowners Record'!$F14*'Monthly Reading'!DV$8, 'Homeowners Record'!$G14*'Monthly Reading'!DV$9)))</f>
        <v/>
      </c>
      <c r="DW17" s="4" t="str">
        <f>IF('Monthly Reading'!DW$1="", "", IF('Monthly Reading'!DW91*'Monthly Reading'!DW$7&gt;'Monthly Reading'!DW$10, SUM('Monthly Reading'!DW91*'Monthly Reading'!DW$7, 'Homeowners Record'!$F14*'Monthly Reading'!DW$8, 'Homeowners Record'!$G14*'Monthly Reading'!DW$9), SUM('Monthly Reading'!DW$10, 'Homeowners Record'!$F14*'Monthly Reading'!DW$8, 'Homeowners Record'!$G14*'Monthly Reading'!DW$9)))</f>
        <v/>
      </c>
      <c r="DX17" s="4" t="str">
        <f>IF('Monthly Reading'!DX$1="", "", IF('Monthly Reading'!DX91*'Monthly Reading'!DX$7&gt;'Monthly Reading'!DX$10, SUM('Monthly Reading'!DX91*'Monthly Reading'!DX$7, 'Homeowners Record'!$F14*'Monthly Reading'!DX$8, 'Homeowners Record'!$G14*'Monthly Reading'!DX$9), SUM('Monthly Reading'!DX$10, 'Homeowners Record'!$F14*'Monthly Reading'!DX$8, 'Homeowners Record'!$G14*'Monthly Reading'!DX$9)))</f>
        <v/>
      </c>
      <c r="DY17" s="4" t="str">
        <f>IF('Monthly Reading'!DY$1="", "", IF('Monthly Reading'!DY91*'Monthly Reading'!DY$7&gt;'Monthly Reading'!DY$10, SUM('Monthly Reading'!DY91*'Monthly Reading'!DY$7, 'Homeowners Record'!$F14*'Monthly Reading'!DY$8, 'Homeowners Record'!$G14*'Monthly Reading'!DY$9), SUM('Monthly Reading'!DY$10, 'Homeowners Record'!$F14*'Monthly Reading'!DY$8, 'Homeowners Record'!$G14*'Monthly Reading'!DY$9)))</f>
        <v/>
      </c>
      <c r="DZ17" s="4" t="str">
        <f>IF('Monthly Reading'!DZ$1="", "", IF('Monthly Reading'!DZ91*'Monthly Reading'!DZ$7&gt;'Monthly Reading'!DZ$10, SUM('Monthly Reading'!DZ91*'Monthly Reading'!DZ$7, 'Homeowners Record'!$F14*'Monthly Reading'!DZ$8, 'Homeowners Record'!$G14*'Monthly Reading'!DZ$9), SUM('Monthly Reading'!DZ$10, 'Homeowners Record'!$F14*'Monthly Reading'!DZ$8, 'Homeowners Record'!$G14*'Monthly Reading'!DZ$9)))</f>
        <v/>
      </c>
    </row>
    <row r="18" spans="1:130" x14ac:dyDescent="0.25">
      <c r="A18" s="3">
        <f>'Homeowners Record'!$A15</f>
        <v>14</v>
      </c>
      <c r="B18" s="3" t="str">
        <f>'Homeowners Record'!$B15</f>
        <v>JUN PAGADOR</v>
      </c>
      <c r="C18" s="4">
        <v>424</v>
      </c>
      <c r="D18" s="4">
        <f>IF('Monthly Reading'!D$1="", "", IF('Monthly Reading'!D92*'Monthly Reading'!D$7&gt;'Monthly Reading'!D$10, SUM('Monthly Reading'!D92*'Monthly Reading'!D$7, 'Homeowners Record'!$F15*'Monthly Reading'!D$8, 'Homeowners Record'!$G15*'Monthly Reading'!D$9), SUM('Monthly Reading'!D$10, 'Homeowners Record'!$F15*'Monthly Reading'!D$8, 'Homeowners Record'!$G15*'Monthly Reading'!D$9)))</f>
        <v>737.86098765432098</v>
      </c>
      <c r="E18" s="4">
        <f>IF('Monthly Reading'!E$1="", "", IF('Monthly Reading'!E92*'Monthly Reading'!E$7&gt;'Monthly Reading'!E$10, SUM('Monthly Reading'!E92*'Monthly Reading'!E$7, 'Homeowners Record'!$F15*'Monthly Reading'!E$8, 'Homeowners Record'!$G15*'Monthly Reading'!E$9), SUM('Monthly Reading'!E$10, 'Homeowners Record'!$F15*'Monthly Reading'!E$8, 'Homeowners Record'!$G15*'Monthly Reading'!E$9)))</f>
        <v>793.28761124121775</v>
      </c>
      <c r="F18" s="4">
        <f>IF('Monthly Reading'!F$1="", "", IF('Monthly Reading'!F92*'Monthly Reading'!F$7&gt;'Monthly Reading'!F$10, SUM('Monthly Reading'!F92*'Monthly Reading'!F$7, 'Homeowners Record'!$F15*'Monthly Reading'!F$8, 'Homeowners Record'!$G15*'Monthly Reading'!F$9), SUM('Monthly Reading'!F$10, 'Homeowners Record'!$F15*'Monthly Reading'!F$8, 'Homeowners Record'!$G15*'Monthly Reading'!F$9)))</f>
        <v>719.56398860398861</v>
      </c>
      <c r="G18" s="4">
        <f>IF('Monthly Reading'!G$1="", "", IF('Monthly Reading'!G92*'Monthly Reading'!G$7&gt;'Monthly Reading'!G$10, SUM('Monthly Reading'!G92*'Monthly Reading'!G$7, 'Homeowners Record'!$F15*'Monthly Reading'!G$8, 'Homeowners Record'!$G15*'Monthly Reading'!G$9), SUM('Monthly Reading'!G$10, 'Homeowners Record'!$F15*'Monthly Reading'!G$8, 'Homeowners Record'!$G15*'Monthly Reading'!G$9)))</f>
        <v>693.15027568922301</v>
      </c>
      <c r="H18" s="4" t="str">
        <f>IF('Monthly Reading'!H$1="", "", IF('Monthly Reading'!H92*'Monthly Reading'!H$7&gt;'Monthly Reading'!H$10, SUM('Monthly Reading'!H92*'Monthly Reading'!H$7, 'Homeowners Record'!$F15*'Monthly Reading'!H$8, 'Homeowners Record'!$G15*'Monthly Reading'!H$9), SUM('Monthly Reading'!H$10, 'Homeowners Record'!$F15*'Monthly Reading'!H$8, 'Homeowners Record'!$G15*'Monthly Reading'!H$9)))</f>
        <v/>
      </c>
      <c r="I18" s="4" t="str">
        <f>IF('Monthly Reading'!I$1="", "", IF('Monthly Reading'!I92*'Monthly Reading'!I$7&gt;'Monthly Reading'!I$10, SUM('Monthly Reading'!I92*'Monthly Reading'!I$7, 'Homeowners Record'!$F15*'Monthly Reading'!I$8, 'Homeowners Record'!$G15*'Monthly Reading'!I$9), SUM('Monthly Reading'!I$10, 'Homeowners Record'!$F15*'Monthly Reading'!I$8, 'Homeowners Record'!$G15*'Monthly Reading'!I$9)))</f>
        <v/>
      </c>
      <c r="J18" s="4" t="str">
        <f>IF('Monthly Reading'!J$1="", "", IF('Monthly Reading'!J92*'Monthly Reading'!J$7&gt;'Monthly Reading'!J$10, SUM('Monthly Reading'!J92*'Monthly Reading'!J$7, 'Homeowners Record'!$F15*'Monthly Reading'!J$8, 'Homeowners Record'!$G15*'Monthly Reading'!J$9), SUM('Monthly Reading'!J$10, 'Homeowners Record'!$F15*'Monthly Reading'!J$8, 'Homeowners Record'!$G15*'Monthly Reading'!J$9)))</f>
        <v/>
      </c>
      <c r="K18" s="4" t="str">
        <f>IF('Monthly Reading'!K$1="", "", IF('Monthly Reading'!K92*'Monthly Reading'!K$7&gt;'Monthly Reading'!K$10, SUM('Monthly Reading'!K92*'Monthly Reading'!K$7, 'Homeowners Record'!$F15*'Monthly Reading'!K$8, 'Homeowners Record'!$G15*'Monthly Reading'!K$9), SUM('Monthly Reading'!K$10, 'Homeowners Record'!$F15*'Monthly Reading'!K$8, 'Homeowners Record'!$G15*'Monthly Reading'!K$9)))</f>
        <v/>
      </c>
      <c r="L18" s="4" t="str">
        <f>IF('Monthly Reading'!L$1="", "", IF('Monthly Reading'!L92*'Monthly Reading'!L$7&gt;'Monthly Reading'!L$10, SUM('Monthly Reading'!L92*'Monthly Reading'!L$7, 'Homeowners Record'!$F15*'Monthly Reading'!L$8, 'Homeowners Record'!$G15*'Monthly Reading'!L$9), SUM('Monthly Reading'!L$10, 'Homeowners Record'!$F15*'Monthly Reading'!L$8, 'Homeowners Record'!$G15*'Monthly Reading'!L$9)))</f>
        <v/>
      </c>
      <c r="M18" s="4" t="str">
        <f>IF('Monthly Reading'!M$1="", "", IF('Monthly Reading'!M92*'Monthly Reading'!M$7&gt;'Monthly Reading'!M$10, SUM('Monthly Reading'!M92*'Monthly Reading'!M$7, 'Homeowners Record'!$F15*'Monthly Reading'!M$8, 'Homeowners Record'!$G15*'Monthly Reading'!M$9), SUM('Monthly Reading'!M$10, 'Homeowners Record'!$F15*'Monthly Reading'!M$8, 'Homeowners Record'!$G15*'Monthly Reading'!M$9)))</f>
        <v/>
      </c>
      <c r="N18" s="4" t="str">
        <f>IF('Monthly Reading'!N$1="", "", IF('Monthly Reading'!N92*'Monthly Reading'!N$7&gt;'Monthly Reading'!N$10, SUM('Monthly Reading'!N92*'Monthly Reading'!N$7, 'Homeowners Record'!$F15*'Monthly Reading'!N$8, 'Homeowners Record'!$G15*'Monthly Reading'!N$9), SUM('Monthly Reading'!N$10, 'Homeowners Record'!$F15*'Monthly Reading'!N$8, 'Homeowners Record'!$G15*'Monthly Reading'!N$9)))</f>
        <v/>
      </c>
      <c r="O18" s="4" t="str">
        <f>IF('Monthly Reading'!O$1="", "", IF('Monthly Reading'!O92*'Monthly Reading'!O$7&gt;'Monthly Reading'!O$10, SUM('Monthly Reading'!O92*'Monthly Reading'!O$7, 'Homeowners Record'!$F15*'Monthly Reading'!O$8, 'Homeowners Record'!$G15*'Monthly Reading'!O$9), SUM('Monthly Reading'!O$10, 'Homeowners Record'!$F15*'Monthly Reading'!O$8, 'Homeowners Record'!$G15*'Monthly Reading'!O$9)))</f>
        <v/>
      </c>
      <c r="P18" s="4" t="str">
        <f>IF('Monthly Reading'!P$1="", "", IF('Monthly Reading'!P92*'Monthly Reading'!P$7&gt;'Monthly Reading'!P$10, SUM('Monthly Reading'!P92*'Monthly Reading'!P$7, 'Homeowners Record'!$F15*'Monthly Reading'!P$8, 'Homeowners Record'!$G15*'Monthly Reading'!P$9), SUM('Monthly Reading'!P$10, 'Homeowners Record'!$F15*'Monthly Reading'!P$8, 'Homeowners Record'!$G15*'Monthly Reading'!P$9)))</f>
        <v/>
      </c>
      <c r="Q18" s="4" t="str">
        <f>IF('Monthly Reading'!Q$1="", "", IF('Monthly Reading'!Q92*'Monthly Reading'!Q$7&gt;'Monthly Reading'!Q$10, SUM('Monthly Reading'!Q92*'Monthly Reading'!Q$7, 'Homeowners Record'!$F15*'Monthly Reading'!Q$8, 'Homeowners Record'!$G15*'Monthly Reading'!Q$9), SUM('Monthly Reading'!Q$10, 'Homeowners Record'!$F15*'Monthly Reading'!Q$8, 'Homeowners Record'!$G15*'Monthly Reading'!Q$9)))</f>
        <v/>
      </c>
      <c r="R18" s="4" t="str">
        <f>IF('Monthly Reading'!R$1="", "", IF('Monthly Reading'!R92*'Monthly Reading'!R$7&gt;'Monthly Reading'!R$10, SUM('Monthly Reading'!R92*'Monthly Reading'!R$7, 'Homeowners Record'!$F15*'Monthly Reading'!R$8, 'Homeowners Record'!$G15*'Monthly Reading'!R$9), SUM('Monthly Reading'!R$10, 'Homeowners Record'!$F15*'Monthly Reading'!R$8, 'Homeowners Record'!$G15*'Monthly Reading'!R$9)))</f>
        <v/>
      </c>
      <c r="S18" s="4" t="str">
        <f>IF('Monthly Reading'!S$1="", "", IF('Monthly Reading'!S92*'Monthly Reading'!S$7&gt;'Monthly Reading'!S$10, SUM('Monthly Reading'!S92*'Monthly Reading'!S$7, 'Homeowners Record'!$F15*'Monthly Reading'!S$8, 'Homeowners Record'!$G15*'Monthly Reading'!S$9), SUM('Monthly Reading'!S$10, 'Homeowners Record'!$F15*'Monthly Reading'!S$8, 'Homeowners Record'!$G15*'Monthly Reading'!S$9)))</f>
        <v/>
      </c>
      <c r="T18" s="4" t="str">
        <f>IF('Monthly Reading'!T$1="", "", IF('Monthly Reading'!T92*'Monthly Reading'!T$7&gt;'Monthly Reading'!T$10, SUM('Monthly Reading'!T92*'Monthly Reading'!T$7, 'Homeowners Record'!$F15*'Monthly Reading'!T$8, 'Homeowners Record'!$G15*'Monthly Reading'!T$9), SUM('Monthly Reading'!T$10, 'Homeowners Record'!$F15*'Monthly Reading'!T$8, 'Homeowners Record'!$G15*'Monthly Reading'!T$9)))</f>
        <v/>
      </c>
      <c r="U18" s="4" t="str">
        <f>IF('Monthly Reading'!U$1="", "", IF('Monthly Reading'!U92*'Monthly Reading'!U$7&gt;'Monthly Reading'!U$10, SUM('Monthly Reading'!U92*'Monthly Reading'!U$7, 'Homeowners Record'!$F15*'Monthly Reading'!U$8, 'Homeowners Record'!$G15*'Monthly Reading'!U$9), SUM('Monthly Reading'!U$10, 'Homeowners Record'!$F15*'Monthly Reading'!U$8, 'Homeowners Record'!$G15*'Monthly Reading'!U$9)))</f>
        <v/>
      </c>
      <c r="V18" s="4" t="str">
        <f>IF('Monthly Reading'!V$1="", "", IF('Monthly Reading'!V92*'Monthly Reading'!V$7&gt;'Monthly Reading'!V$10, SUM('Monthly Reading'!V92*'Monthly Reading'!V$7, 'Homeowners Record'!$F15*'Monthly Reading'!V$8, 'Homeowners Record'!$G15*'Monthly Reading'!V$9), SUM('Monthly Reading'!V$10, 'Homeowners Record'!$F15*'Monthly Reading'!V$8, 'Homeowners Record'!$G15*'Monthly Reading'!V$9)))</f>
        <v/>
      </c>
      <c r="W18" s="4" t="str">
        <f>IF('Monthly Reading'!W$1="", "", IF('Monthly Reading'!W92*'Monthly Reading'!W$7&gt;'Monthly Reading'!W$10, SUM('Monthly Reading'!W92*'Monthly Reading'!W$7, 'Homeowners Record'!$F15*'Monthly Reading'!W$8, 'Homeowners Record'!$G15*'Monthly Reading'!W$9), SUM('Monthly Reading'!W$10, 'Homeowners Record'!$F15*'Monthly Reading'!W$8, 'Homeowners Record'!$G15*'Monthly Reading'!W$9)))</f>
        <v/>
      </c>
      <c r="X18" s="4" t="str">
        <f>IF('Monthly Reading'!X$1="", "", IF('Monthly Reading'!X92*'Monthly Reading'!X$7&gt;'Monthly Reading'!X$10, SUM('Monthly Reading'!X92*'Monthly Reading'!X$7, 'Homeowners Record'!$F15*'Monthly Reading'!X$8, 'Homeowners Record'!$G15*'Monthly Reading'!X$9), SUM('Monthly Reading'!X$10, 'Homeowners Record'!$F15*'Monthly Reading'!X$8, 'Homeowners Record'!$G15*'Monthly Reading'!X$9)))</f>
        <v/>
      </c>
      <c r="Y18" s="4" t="str">
        <f>IF('Monthly Reading'!Y$1="", "", IF('Monthly Reading'!Y92*'Monthly Reading'!Y$7&gt;'Monthly Reading'!Y$10, SUM('Monthly Reading'!Y92*'Monthly Reading'!Y$7, 'Homeowners Record'!$F15*'Monthly Reading'!Y$8, 'Homeowners Record'!$G15*'Monthly Reading'!Y$9), SUM('Monthly Reading'!Y$10, 'Homeowners Record'!$F15*'Monthly Reading'!Y$8, 'Homeowners Record'!$G15*'Monthly Reading'!Y$9)))</f>
        <v/>
      </c>
      <c r="Z18" s="4" t="str">
        <f>IF('Monthly Reading'!Z$1="", "", IF('Monthly Reading'!Z92*'Monthly Reading'!Z$7&gt;'Monthly Reading'!Z$10, SUM('Monthly Reading'!Z92*'Monthly Reading'!Z$7, 'Homeowners Record'!$F15*'Monthly Reading'!Z$8, 'Homeowners Record'!$G15*'Monthly Reading'!Z$9), SUM('Monthly Reading'!Z$10, 'Homeowners Record'!$F15*'Monthly Reading'!Z$8, 'Homeowners Record'!$G15*'Monthly Reading'!Z$9)))</f>
        <v/>
      </c>
      <c r="AA18" s="4" t="str">
        <f>IF('Monthly Reading'!AA$1="", "", IF('Monthly Reading'!AA92*'Monthly Reading'!AA$7&gt;'Monthly Reading'!AA$10, SUM('Monthly Reading'!AA92*'Monthly Reading'!AA$7, 'Homeowners Record'!$F15*'Monthly Reading'!AA$8, 'Homeowners Record'!$G15*'Monthly Reading'!AA$9), SUM('Monthly Reading'!AA$10, 'Homeowners Record'!$F15*'Monthly Reading'!AA$8, 'Homeowners Record'!$G15*'Monthly Reading'!AA$9)))</f>
        <v/>
      </c>
      <c r="AB18" s="4" t="str">
        <f>IF('Monthly Reading'!AB$1="", "", IF('Monthly Reading'!AB92*'Monthly Reading'!AB$7&gt;'Monthly Reading'!AB$10, SUM('Monthly Reading'!AB92*'Monthly Reading'!AB$7, 'Homeowners Record'!$F15*'Monthly Reading'!AB$8, 'Homeowners Record'!$G15*'Monthly Reading'!AB$9), SUM('Monthly Reading'!AB$10, 'Homeowners Record'!$F15*'Monthly Reading'!AB$8, 'Homeowners Record'!$G15*'Monthly Reading'!AB$9)))</f>
        <v/>
      </c>
      <c r="AC18" s="4" t="str">
        <f>IF('Monthly Reading'!AC$1="", "", IF('Monthly Reading'!AC92*'Monthly Reading'!AC$7&gt;'Monthly Reading'!AC$10, SUM('Monthly Reading'!AC92*'Monthly Reading'!AC$7, 'Homeowners Record'!$F15*'Monthly Reading'!AC$8, 'Homeowners Record'!$G15*'Monthly Reading'!AC$9), SUM('Monthly Reading'!AC$10, 'Homeowners Record'!$F15*'Monthly Reading'!AC$8, 'Homeowners Record'!$G15*'Monthly Reading'!AC$9)))</f>
        <v/>
      </c>
      <c r="AD18" s="4" t="str">
        <f>IF('Monthly Reading'!AD$1="", "", IF('Monthly Reading'!AD92*'Monthly Reading'!AD$7&gt;'Monthly Reading'!AD$10, SUM('Monthly Reading'!AD92*'Monthly Reading'!AD$7, 'Homeowners Record'!$F15*'Monthly Reading'!AD$8, 'Homeowners Record'!$G15*'Monthly Reading'!AD$9), SUM('Monthly Reading'!AD$10, 'Homeowners Record'!$F15*'Monthly Reading'!AD$8, 'Homeowners Record'!$G15*'Monthly Reading'!AD$9)))</f>
        <v/>
      </c>
      <c r="AE18" s="4" t="str">
        <f>IF('Monthly Reading'!AE$1="", "", IF('Monthly Reading'!AE92*'Monthly Reading'!AE$7&gt;'Monthly Reading'!AE$10, SUM('Monthly Reading'!AE92*'Monthly Reading'!AE$7, 'Homeowners Record'!$F15*'Monthly Reading'!AE$8, 'Homeowners Record'!$G15*'Monthly Reading'!AE$9), SUM('Monthly Reading'!AE$10, 'Homeowners Record'!$F15*'Monthly Reading'!AE$8, 'Homeowners Record'!$G15*'Monthly Reading'!AE$9)))</f>
        <v/>
      </c>
      <c r="AF18" s="4" t="str">
        <f>IF('Monthly Reading'!AF$1="", "", IF('Monthly Reading'!AF92*'Monthly Reading'!AF$7&gt;'Monthly Reading'!AF$10, SUM('Monthly Reading'!AF92*'Monthly Reading'!AF$7, 'Homeowners Record'!$F15*'Monthly Reading'!AF$8, 'Homeowners Record'!$G15*'Monthly Reading'!AF$9), SUM('Monthly Reading'!AF$10, 'Homeowners Record'!$F15*'Monthly Reading'!AF$8, 'Homeowners Record'!$G15*'Monthly Reading'!AF$9)))</f>
        <v/>
      </c>
      <c r="AG18" s="4" t="str">
        <f>IF('Monthly Reading'!AG$1="", "", IF('Monthly Reading'!AG92*'Monthly Reading'!AG$7&gt;'Monthly Reading'!AG$10, SUM('Monthly Reading'!AG92*'Monthly Reading'!AG$7, 'Homeowners Record'!$F15*'Monthly Reading'!AG$8, 'Homeowners Record'!$G15*'Monthly Reading'!AG$9), SUM('Monthly Reading'!AG$10, 'Homeowners Record'!$F15*'Monthly Reading'!AG$8, 'Homeowners Record'!$G15*'Monthly Reading'!AG$9)))</f>
        <v/>
      </c>
      <c r="AH18" s="4" t="str">
        <f>IF('Monthly Reading'!AH$1="", "", IF('Monthly Reading'!AH92*'Monthly Reading'!AH$7&gt;'Monthly Reading'!AH$10, SUM('Monthly Reading'!AH92*'Monthly Reading'!AH$7, 'Homeowners Record'!$F15*'Monthly Reading'!AH$8, 'Homeowners Record'!$G15*'Monthly Reading'!AH$9), SUM('Monthly Reading'!AH$10, 'Homeowners Record'!$F15*'Monthly Reading'!AH$8, 'Homeowners Record'!$G15*'Monthly Reading'!AH$9)))</f>
        <v/>
      </c>
      <c r="AI18" s="4" t="str">
        <f>IF('Monthly Reading'!AI$1="", "", IF('Monthly Reading'!AI92*'Monthly Reading'!AI$7&gt;'Monthly Reading'!AI$10, SUM('Monthly Reading'!AI92*'Monthly Reading'!AI$7, 'Homeowners Record'!$F15*'Monthly Reading'!AI$8, 'Homeowners Record'!$G15*'Monthly Reading'!AI$9), SUM('Monthly Reading'!AI$10, 'Homeowners Record'!$F15*'Monthly Reading'!AI$8, 'Homeowners Record'!$G15*'Monthly Reading'!AI$9)))</f>
        <v/>
      </c>
      <c r="AJ18" s="4" t="str">
        <f>IF('Monthly Reading'!AJ$1="", "", IF('Monthly Reading'!AJ92*'Monthly Reading'!AJ$7&gt;'Monthly Reading'!AJ$10, SUM('Monthly Reading'!AJ92*'Monthly Reading'!AJ$7, 'Homeowners Record'!$F15*'Monthly Reading'!AJ$8, 'Homeowners Record'!$G15*'Monthly Reading'!AJ$9), SUM('Monthly Reading'!AJ$10, 'Homeowners Record'!$F15*'Monthly Reading'!AJ$8, 'Homeowners Record'!$G15*'Monthly Reading'!AJ$9)))</f>
        <v/>
      </c>
      <c r="AK18" s="4" t="str">
        <f>IF('Monthly Reading'!AK$1="", "", IF('Monthly Reading'!AK92*'Monthly Reading'!AK$7&gt;'Monthly Reading'!AK$10, SUM('Monthly Reading'!AK92*'Monthly Reading'!AK$7, 'Homeowners Record'!$F15*'Monthly Reading'!AK$8, 'Homeowners Record'!$G15*'Monthly Reading'!AK$9), SUM('Monthly Reading'!AK$10, 'Homeowners Record'!$F15*'Monthly Reading'!AK$8, 'Homeowners Record'!$G15*'Monthly Reading'!AK$9)))</f>
        <v/>
      </c>
      <c r="AL18" s="4" t="str">
        <f>IF('Monthly Reading'!AL$1="", "", IF('Monthly Reading'!AL92*'Monthly Reading'!AL$7&gt;'Monthly Reading'!AL$10, SUM('Monthly Reading'!AL92*'Monthly Reading'!AL$7, 'Homeowners Record'!$F15*'Monthly Reading'!AL$8, 'Homeowners Record'!$G15*'Monthly Reading'!AL$9), SUM('Monthly Reading'!AL$10, 'Homeowners Record'!$F15*'Monthly Reading'!AL$8, 'Homeowners Record'!$G15*'Monthly Reading'!AL$9)))</f>
        <v/>
      </c>
      <c r="AM18" s="4" t="str">
        <f>IF('Monthly Reading'!AM$1="", "", IF('Monthly Reading'!AM92*'Monthly Reading'!AM$7&gt;'Monthly Reading'!AM$10, SUM('Monthly Reading'!AM92*'Monthly Reading'!AM$7, 'Homeowners Record'!$F15*'Monthly Reading'!AM$8, 'Homeowners Record'!$G15*'Monthly Reading'!AM$9), SUM('Monthly Reading'!AM$10, 'Homeowners Record'!$F15*'Monthly Reading'!AM$8, 'Homeowners Record'!$G15*'Monthly Reading'!AM$9)))</f>
        <v/>
      </c>
      <c r="AN18" s="4" t="str">
        <f>IF('Monthly Reading'!AN$1="", "", IF('Monthly Reading'!AN92*'Monthly Reading'!AN$7&gt;'Monthly Reading'!AN$10, SUM('Monthly Reading'!AN92*'Monthly Reading'!AN$7, 'Homeowners Record'!$F15*'Monthly Reading'!AN$8, 'Homeowners Record'!$G15*'Monthly Reading'!AN$9), SUM('Monthly Reading'!AN$10, 'Homeowners Record'!$F15*'Monthly Reading'!AN$8, 'Homeowners Record'!$G15*'Monthly Reading'!AN$9)))</f>
        <v/>
      </c>
      <c r="AO18" s="4" t="str">
        <f>IF('Monthly Reading'!AO$1="", "", IF('Monthly Reading'!AO92*'Monthly Reading'!AO$7&gt;'Monthly Reading'!AO$10, SUM('Monthly Reading'!AO92*'Monthly Reading'!AO$7, 'Homeowners Record'!$F15*'Monthly Reading'!AO$8, 'Homeowners Record'!$G15*'Monthly Reading'!AO$9), SUM('Monthly Reading'!AO$10, 'Homeowners Record'!$F15*'Monthly Reading'!AO$8, 'Homeowners Record'!$G15*'Monthly Reading'!AO$9)))</f>
        <v/>
      </c>
      <c r="AP18" s="4" t="str">
        <f>IF('Monthly Reading'!AP$1="", "", IF('Monthly Reading'!AP92*'Monthly Reading'!AP$7&gt;'Monthly Reading'!AP$10, SUM('Monthly Reading'!AP92*'Monthly Reading'!AP$7, 'Homeowners Record'!$F15*'Monthly Reading'!AP$8, 'Homeowners Record'!$G15*'Monthly Reading'!AP$9), SUM('Monthly Reading'!AP$10, 'Homeowners Record'!$F15*'Monthly Reading'!AP$8, 'Homeowners Record'!$G15*'Monthly Reading'!AP$9)))</f>
        <v/>
      </c>
      <c r="AQ18" s="4" t="str">
        <f>IF('Monthly Reading'!AQ$1="", "", IF('Monthly Reading'!AQ92*'Monthly Reading'!AQ$7&gt;'Monthly Reading'!AQ$10, SUM('Monthly Reading'!AQ92*'Monthly Reading'!AQ$7, 'Homeowners Record'!$F15*'Monthly Reading'!AQ$8, 'Homeowners Record'!$G15*'Monthly Reading'!AQ$9), SUM('Monthly Reading'!AQ$10, 'Homeowners Record'!$F15*'Monthly Reading'!AQ$8, 'Homeowners Record'!$G15*'Monthly Reading'!AQ$9)))</f>
        <v/>
      </c>
      <c r="AR18" s="4" t="str">
        <f>IF('Monthly Reading'!AR$1="", "", IF('Monthly Reading'!AR92*'Monthly Reading'!AR$7&gt;'Monthly Reading'!AR$10, SUM('Monthly Reading'!AR92*'Monthly Reading'!AR$7, 'Homeowners Record'!$F15*'Monthly Reading'!AR$8, 'Homeowners Record'!$G15*'Monthly Reading'!AR$9), SUM('Monthly Reading'!AR$10, 'Homeowners Record'!$F15*'Monthly Reading'!AR$8, 'Homeowners Record'!$G15*'Monthly Reading'!AR$9)))</f>
        <v/>
      </c>
      <c r="AS18" s="4" t="str">
        <f>IF('Monthly Reading'!AS$1="", "", IF('Monthly Reading'!AS92*'Monthly Reading'!AS$7&gt;'Monthly Reading'!AS$10, SUM('Monthly Reading'!AS92*'Monthly Reading'!AS$7, 'Homeowners Record'!$F15*'Monthly Reading'!AS$8, 'Homeowners Record'!$G15*'Monthly Reading'!AS$9), SUM('Monthly Reading'!AS$10, 'Homeowners Record'!$F15*'Monthly Reading'!AS$8, 'Homeowners Record'!$G15*'Monthly Reading'!AS$9)))</f>
        <v/>
      </c>
      <c r="AT18" s="4" t="str">
        <f>IF('Monthly Reading'!AT$1="", "", IF('Monthly Reading'!AT92*'Monthly Reading'!AT$7&gt;'Monthly Reading'!AT$10, SUM('Monthly Reading'!AT92*'Monthly Reading'!AT$7, 'Homeowners Record'!$F15*'Monthly Reading'!AT$8, 'Homeowners Record'!$G15*'Monthly Reading'!AT$9), SUM('Monthly Reading'!AT$10, 'Homeowners Record'!$F15*'Monthly Reading'!AT$8, 'Homeowners Record'!$G15*'Monthly Reading'!AT$9)))</f>
        <v/>
      </c>
      <c r="AU18" s="4" t="str">
        <f>IF('Monthly Reading'!AU$1="", "", IF('Monthly Reading'!AU92*'Monthly Reading'!AU$7&gt;'Monthly Reading'!AU$10, SUM('Monthly Reading'!AU92*'Monthly Reading'!AU$7, 'Homeowners Record'!$F15*'Monthly Reading'!AU$8, 'Homeowners Record'!$G15*'Monthly Reading'!AU$9), SUM('Monthly Reading'!AU$10, 'Homeowners Record'!$F15*'Monthly Reading'!AU$8, 'Homeowners Record'!$G15*'Monthly Reading'!AU$9)))</f>
        <v/>
      </c>
      <c r="AV18" s="4" t="str">
        <f>IF('Monthly Reading'!AV$1="", "", IF('Monthly Reading'!AV92*'Monthly Reading'!AV$7&gt;'Monthly Reading'!AV$10, SUM('Monthly Reading'!AV92*'Monthly Reading'!AV$7, 'Homeowners Record'!$F15*'Monthly Reading'!AV$8, 'Homeowners Record'!$G15*'Monthly Reading'!AV$9), SUM('Monthly Reading'!AV$10, 'Homeowners Record'!$F15*'Monthly Reading'!AV$8, 'Homeowners Record'!$G15*'Monthly Reading'!AV$9)))</f>
        <v/>
      </c>
      <c r="AW18" s="4" t="str">
        <f>IF('Monthly Reading'!AW$1="", "", IF('Monthly Reading'!AW92*'Monthly Reading'!AW$7&gt;'Monthly Reading'!AW$10, SUM('Monthly Reading'!AW92*'Monthly Reading'!AW$7, 'Homeowners Record'!$F15*'Monthly Reading'!AW$8, 'Homeowners Record'!$G15*'Monthly Reading'!AW$9), SUM('Monthly Reading'!AW$10, 'Homeowners Record'!$F15*'Monthly Reading'!AW$8, 'Homeowners Record'!$G15*'Monthly Reading'!AW$9)))</f>
        <v/>
      </c>
      <c r="AX18" s="4" t="str">
        <f>IF('Monthly Reading'!AX$1="", "", IF('Monthly Reading'!AX92*'Monthly Reading'!AX$7&gt;'Monthly Reading'!AX$10, SUM('Monthly Reading'!AX92*'Monthly Reading'!AX$7, 'Homeowners Record'!$F15*'Monthly Reading'!AX$8, 'Homeowners Record'!$G15*'Monthly Reading'!AX$9), SUM('Monthly Reading'!AX$10, 'Homeowners Record'!$F15*'Monthly Reading'!AX$8, 'Homeowners Record'!$G15*'Monthly Reading'!AX$9)))</f>
        <v/>
      </c>
      <c r="AY18" s="4" t="str">
        <f>IF('Monthly Reading'!AY$1="", "", IF('Monthly Reading'!AY92*'Monthly Reading'!AY$7&gt;'Monthly Reading'!AY$10, SUM('Monthly Reading'!AY92*'Monthly Reading'!AY$7, 'Homeowners Record'!$F15*'Monthly Reading'!AY$8, 'Homeowners Record'!$G15*'Monthly Reading'!AY$9), SUM('Monthly Reading'!AY$10, 'Homeowners Record'!$F15*'Monthly Reading'!AY$8, 'Homeowners Record'!$G15*'Monthly Reading'!AY$9)))</f>
        <v/>
      </c>
      <c r="AZ18" s="4" t="str">
        <f>IF('Monthly Reading'!AZ$1="", "", IF('Monthly Reading'!AZ92*'Monthly Reading'!AZ$7&gt;'Monthly Reading'!AZ$10, SUM('Monthly Reading'!AZ92*'Monthly Reading'!AZ$7, 'Homeowners Record'!$F15*'Monthly Reading'!AZ$8, 'Homeowners Record'!$G15*'Monthly Reading'!AZ$9), SUM('Monthly Reading'!AZ$10, 'Homeowners Record'!$F15*'Monthly Reading'!AZ$8, 'Homeowners Record'!$G15*'Monthly Reading'!AZ$9)))</f>
        <v/>
      </c>
      <c r="BA18" s="4" t="str">
        <f>IF('Monthly Reading'!BA$1="", "", IF('Monthly Reading'!BA92*'Monthly Reading'!BA$7&gt;'Monthly Reading'!BA$10, SUM('Monthly Reading'!BA92*'Monthly Reading'!BA$7, 'Homeowners Record'!$F15*'Monthly Reading'!BA$8, 'Homeowners Record'!$G15*'Monthly Reading'!BA$9), SUM('Monthly Reading'!BA$10, 'Homeowners Record'!$F15*'Monthly Reading'!BA$8, 'Homeowners Record'!$G15*'Monthly Reading'!BA$9)))</f>
        <v/>
      </c>
      <c r="BB18" s="4" t="str">
        <f>IF('Monthly Reading'!BB$1="", "", IF('Monthly Reading'!BB92*'Monthly Reading'!BB$7&gt;'Monthly Reading'!BB$10, SUM('Monthly Reading'!BB92*'Monthly Reading'!BB$7, 'Homeowners Record'!$F15*'Monthly Reading'!BB$8, 'Homeowners Record'!$G15*'Monthly Reading'!BB$9), SUM('Monthly Reading'!BB$10, 'Homeowners Record'!$F15*'Monthly Reading'!BB$8, 'Homeowners Record'!$G15*'Monthly Reading'!BB$9)))</f>
        <v/>
      </c>
      <c r="BC18" s="4" t="str">
        <f>IF('Monthly Reading'!BC$1="", "", IF('Monthly Reading'!BC92*'Monthly Reading'!BC$7&gt;'Monthly Reading'!BC$10, SUM('Monthly Reading'!BC92*'Monthly Reading'!BC$7, 'Homeowners Record'!$F15*'Monthly Reading'!BC$8, 'Homeowners Record'!$G15*'Monthly Reading'!BC$9), SUM('Monthly Reading'!BC$10, 'Homeowners Record'!$F15*'Monthly Reading'!BC$8, 'Homeowners Record'!$G15*'Monthly Reading'!BC$9)))</f>
        <v/>
      </c>
      <c r="BD18" s="4" t="str">
        <f>IF('Monthly Reading'!BD$1="", "", IF('Monthly Reading'!BD92*'Monthly Reading'!BD$7&gt;'Monthly Reading'!BD$10, SUM('Monthly Reading'!BD92*'Monthly Reading'!BD$7, 'Homeowners Record'!$F15*'Monthly Reading'!BD$8, 'Homeowners Record'!$G15*'Monthly Reading'!BD$9), SUM('Monthly Reading'!BD$10, 'Homeowners Record'!$F15*'Monthly Reading'!BD$8, 'Homeowners Record'!$G15*'Monthly Reading'!BD$9)))</f>
        <v/>
      </c>
      <c r="BE18" s="4" t="str">
        <f>IF('Monthly Reading'!BE$1="", "", IF('Monthly Reading'!BE92*'Monthly Reading'!BE$7&gt;'Monthly Reading'!BE$10, SUM('Monthly Reading'!BE92*'Monthly Reading'!BE$7, 'Homeowners Record'!$F15*'Monthly Reading'!BE$8, 'Homeowners Record'!$G15*'Monthly Reading'!BE$9), SUM('Monthly Reading'!BE$10, 'Homeowners Record'!$F15*'Monthly Reading'!BE$8, 'Homeowners Record'!$G15*'Monthly Reading'!BE$9)))</f>
        <v/>
      </c>
      <c r="BF18" s="4" t="str">
        <f>IF('Monthly Reading'!BF$1="", "", IF('Monthly Reading'!BF92*'Monthly Reading'!BF$7&gt;'Monthly Reading'!BF$10, SUM('Monthly Reading'!BF92*'Monthly Reading'!BF$7, 'Homeowners Record'!$F15*'Monthly Reading'!BF$8, 'Homeowners Record'!$G15*'Monthly Reading'!BF$9), SUM('Monthly Reading'!BF$10, 'Homeowners Record'!$F15*'Monthly Reading'!BF$8, 'Homeowners Record'!$G15*'Monthly Reading'!BF$9)))</f>
        <v/>
      </c>
      <c r="BG18" s="4" t="str">
        <f>IF('Monthly Reading'!BG$1="", "", IF('Monthly Reading'!BG92*'Monthly Reading'!BG$7&gt;'Monthly Reading'!BG$10, SUM('Monthly Reading'!BG92*'Monthly Reading'!BG$7, 'Homeowners Record'!$F15*'Monthly Reading'!BG$8, 'Homeowners Record'!$G15*'Monthly Reading'!BG$9), SUM('Monthly Reading'!BG$10, 'Homeowners Record'!$F15*'Monthly Reading'!BG$8, 'Homeowners Record'!$G15*'Monthly Reading'!BG$9)))</f>
        <v/>
      </c>
      <c r="BH18" s="4" t="str">
        <f>IF('Monthly Reading'!BH$1="", "", IF('Monthly Reading'!BH92*'Monthly Reading'!BH$7&gt;'Monthly Reading'!BH$10, SUM('Monthly Reading'!BH92*'Monthly Reading'!BH$7, 'Homeowners Record'!$F15*'Monthly Reading'!BH$8, 'Homeowners Record'!$G15*'Monthly Reading'!BH$9), SUM('Monthly Reading'!BH$10, 'Homeowners Record'!$F15*'Monthly Reading'!BH$8, 'Homeowners Record'!$G15*'Monthly Reading'!BH$9)))</f>
        <v/>
      </c>
      <c r="BI18" s="4" t="str">
        <f>IF('Monthly Reading'!BI$1="", "", IF('Monthly Reading'!BI92*'Monthly Reading'!BI$7&gt;'Monthly Reading'!BI$10, SUM('Monthly Reading'!BI92*'Monthly Reading'!BI$7, 'Homeowners Record'!$F15*'Monthly Reading'!BI$8, 'Homeowners Record'!$G15*'Monthly Reading'!BI$9), SUM('Monthly Reading'!BI$10, 'Homeowners Record'!$F15*'Monthly Reading'!BI$8, 'Homeowners Record'!$G15*'Monthly Reading'!BI$9)))</f>
        <v/>
      </c>
      <c r="BJ18" s="4" t="str">
        <f>IF('Monthly Reading'!BJ$1="", "", IF('Monthly Reading'!BJ92*'Monthly Reading'!BJ$7&gt;'Monthly Reading'!BJ$10, SUM('Monthly Reading'!BJ92*'Monthly Reading'!BJ$7, 'Homeowners Record'!$F15*'Monthly Reading'!BJ$8, 'Homeowners Record'!$G15*'Monthly Reading'!BJ$9), SUM('Monthly Reading'!BJ$10, 'Homeowners Record'!$F15*'Monthly Reading'!BJ$8, 'Homeowners Record'!$G15*'Monthly Reading'!BJ$9)))</f>
        <v/>
      </c>
      <c r="BK18" s="4" t="str">
        <f>IF('Monthly Reading'!BK$1="", "", IF('Monthly Reading'!BK92*'Monthly Reading'!BK$7&gt;'Monthly Reading'!BK$10, SUM('Monthly Reading'!BK92*'Monthly Reading'!BK$7, 'Homeowners Record'!$F15*'Monthly Reading'!BK$8, 'Homeowners Record'!$G15*'Monthly Reading'!BK$9), SUM('Monthly Reading'!BK$10, 'Homeowners Record'!$F15*'Monthly Reading'!BK$8, 'Homeowners Record'!$G15*'Monthly Reading'!BK$9)))</f>
        <v/>
      </c>
      <c r="BL18" s="4" t="str">
        <f>IF('Monthly Reading'!BL$1="", "", IF('Monthly Reading'!BL92*'Monthly Reading'!BL$7&gt;'Monthly Reading'!BL$10, SUM('Monthly Reading'!BL92*'Monthly Reading'!BL$7, 'Homeowners Record'!$F15*'Monthly Reading'!BL$8, 'Homeowners Record'!$G15*'Monthly Reading'!BL$9), SUM('Monthly Reading'!BL$10, 'Homeowners Record'!$F15*'Monthly Reading'!BL$8, 'Homeowners Record'!$G15*'Monthly Reading'!BL$9)))</f>
        <v/>
      </c>
      <c r="BM18" s="4" t="str">
        <f>IF('Monthly Reading'!BM$1="", "", IF('Monthly Reading'!BM92*'Monthly Reading'!BM$7&gt;'Monthly Reading'!BM$10, SUM('Monthly Reading'!BM92*'Monthly Reading'!BM$7, 'Homeowners Record'!$F15*'Monthly Reading'!BM$8, 'Homeowners Record'!$G15*'Monthly Reading'!BM$9), SUM('Monthly Reading'!BM$10, 'Homeowners Record'!$F15*'Monthly Reading'!BM$8, 'Homeowners Record'!$G15*'Monthly Reading'!BM$9)))</f>
        <v/>
      </c>
      <c r="BN18" s="4" t="str">
        <f>IF('Monthly Reading'!BN$1="", "", IF('Monthly Reading'!BN92*'Monthly Reading'!BN$7&gt;'Monthly Reading'!BN$10, SUM('Monthly Reading'!BN92*'Monthly Reading'!BN$7, 'Homeowners Record'!$F15*'Monthly Reading'!BN$8, 'Homeowners Record'!$G15*'Monthly Reading'!BN$9), SUM('Monthly Reading'!BN$10, 'Homeowners Record'!$F15*'Monthly Reading'!BN$8, 'Homeowners Record'!$G15*'Monthly Reading'!BN$9)))</f>
        <v/>
      </c>
      <c r="BO18" s="4" t="str">
        <f>IF('Monthly Reading'!BO$1="", "", IF('Monthly Reading'!BO92*'Monthly Reading'!BO$7&gt;'Monthly Reading'!BO$10, SUM('Monthly Reading'!BO92*'Monthly Reading'!BO$7, 'Homeowners Record'!$F15*'Monthly Reading'!BO$8, 'Homeowners Record'!$G15*'Monthly Reading'!BO$9), SUM('Monthly Reading'!BO$10, 'Homeowners Record'!$F15*'Monthly Reading'!BO$8, 'Homeowners Record'!$G15*'Monthly Reading'!BO$9)))</f>
        <v/>
      </c>
      <c r="BP18" s="4" t="str">
        <f>IF('Monthly Reading'!BP$1="", "", IF('Monthly Reading'!BP92*'Monthly Reading'!BP$7&gt;'Monthly Reading'!BP$10, SUM('Monthly Reading'!BP92*'Monthly Reading'!BP$7, 'Homeowners Record'!$F15*'Monthly Reading'!BP$8, 'Homeowners Record'!$G15*'Monthly Reading'!BP$9), SUM('Monthly Reading'!BP$10, 'Homeowners Record'!$F15*'Monthly Reading'!BP$8, 'Homeowners Record'!$G15*'Monthly Reading'!BP$9)))</f>
        <v/>
      </c>
      <c r="BQ18" s="4" t="str">
        <f>IF('Monthly Reading'!BQ$1="", "", IF('Monthly Reading'!BQ92*'Monthly Reading'!BQ$7&gt;'Monthly Reading'!BQ$10, SUM('Monthly Reading'!BQ92*'Monthly Reading'!BQ$7, 'Homeowners Record'!$F15*'Monthly Reading'!BQ$8, 'Homeowners Record'!$G15*'Monthly Reading'!BQ$9), SUM('Monthly Reading'!BQ$10, 'Homeowners Record'!$F15*'Monthly Reading'!BQ$8, 'Homeowners Record'!$G15*'Monthly Reading'!BQ$9)))</f>
        <v/>
      </c>
      <c r="BR18" s="4" t="str">
        <f>IF('Monthly Reading'!BR$1="", "", IF('Monthly Reading'!BR92*'Monthly Reading'!BR$7&gt;'Monthly Reading'!BR$10, SUM('Monthly Reading'!BR92*'Monthly Reading'!BR$7, 'Homeowners Record'!$F15*'Monthly Reading'!BR$8, 'Homeowners Record'!$G15*'Monthly Reading'!BR$9), SUM('Monthly Reading'!BR$10, 'Homeowners Record'!$F15*'Monthly Reading'!BR$8, 'Homeowners Record'!$G15*'Monthly Reading'!BR$9)))</f>
        <v/>
      </c>
      <c r="BS18" s="4" t="str">
        <f>IF('Monthly Reading'!BS$1="", "", IF('Monthly Reading'!BS92*'Monthly Reading'!BS$7&gt;'Monthly Reading'!BS$10, SUM('Monthly Reading'!BS92*'Monthly Reading'!BS$7, 'Homeowners Record'!$F15*'Monthly Reading'!BS$8, 'Homeowners Record'!$G15*'Monthly Reading'!BS$9), SUM('Monthly Reading'!BS$10, 'Homeowners Record'!$F15*'Monthly Reading'!BS$8, 'Homeowners Record'!$G15*'Monthly Reading'!BS$9)))</f>
        <v/>
      </c>
      <c r="BT18" s="4" t="str">
        <f>IF('Monthly Reading'!BT$1="", "", IF('Monthly Reading'!BT92*'Monthly Reading'!BT$7&gt;'Monthly Reading'!BT$10, SUM('Monthly Reading'!BT92*'Monthly Reading'!BT$7, 'Homeowners Record'!$F15*'Monthly Reading'!BT$8, 'Homeowners Record'!$G15*'Monthly Reading'!BT$9), SUM('Monthly Reading'!BT$10, 'Homeowners Record'!$F15*'Monthly Reading'!BT$8, 'Homeowners Record'!$G15*'Monthly Reading'!BT$9)))</f>
        <v/>
      </c>
      <c r="BU18" s="4" t="str">
        <f>IF('Monthly Reading'!BU$1="", "", IF('Monthly Reading'!BU92*'Monthly Reading'!BU$7&gt;'Monthly Reading'!BU$10, SUM('Monthly Reading'!BU92*'Monthly Reading'!BU$7, 'Homeowners Record'!$F15*'Monthly Reading'!BU$8, 'Homeowners Record'!$G15*'Monthly Reading'!BU$9), SUM('Monthly Reading'!BU$10, 'Homeowners Record'!$F15*'Monthly Reading'!BU$8, 'Homeowners Record'!$G15*'Monthly Reading'!BU$9)))</f>
        <v/>
      </c>
      <c r="BV18" s="4" t="str">
        <f>IF('Monthly Reading'!BV$1="", "", IF('Monthly Reading'!BV92*'Monthly Reading'!BV$7&gt;'Monthly Reading'!BV$10, SUM('Monthly Reading'!BV92*'Monthly Reading'!BV$7, 'Homeowners Record'!$F15*'Monthly Reading'!BV$8, 'Homeowners Record'!$G15*'Monthly Reading'!BV$9), SUM('Monthly Reading'!BV$10, 'Homeowners Record'!$F15*'Monthly Reading'!BV$8, 'Homeowners Record'!$G15*'Monthly Reading'!BV$9)))</f>
        <v/>
      </c>
      <c r="BW18" s="4" t="str">
        <f>IF('Monthly Reading'!BW$1="", "", IF('Monthly Reading'!BW92*'Monthly Reading'!BW$7&gt;'Monthly Reading'!BW$10, SUM('Monthly Reading'!BW92*'Monthly Reading'!BW$7, 'Homeowners Record'!$F15*'Monthly Reading'!BW$8, 'Homeowners Record'!$G15*'Monthly Reading'!BW$9), SUM('Monthly Reading'!BW$10, 'Homeowners Record'!$F15*'Monthly Reading'!BW$8, 'Homeowners Record'!$G15*'Monthly Reading'!BW$9)))</f>
        <v/>
      </c>
      <c r="BX18" s="4" t="str">
        <f>IF('Monthly Reading'!BX$1="", "", IF('Monthly Reading'!BX92*'Monthly Reading'!BX$7&gt;'Monthly Reading'!BX$10, SUM('Monthly Reading'!BX92*'Monthly Reading'!BX$7, 'Homeowners Record'!$F15*'Monthly Reading'!BX$8, 'Homeowners Record'!$G15*'Monthly Reading'!BX$9), SUM('Monthly Reading'!BX$10, 'Homeowners Record'!$F15*'Monthly Reading'!BX$8, 'Homeowners Record'!$G15*'Monthly Reading'!BX$9)))</f>
        <v/>
      </c>
      <c r="BY18" s="4" t="str">
        <f>IF('Monthly Reading'!BY$1="", "", IF('Monthly Reading'!BY92*'Monthly Reading'!BY$7&gt;'Monthly Reading'!BY$10, SUM('Monthly Reading'!BY92*'Monthly Reading'!BY$7, 'Homeowners Record'!$F15*'Monthly Reading'!BY$8, 'Homeowners Record'!$G15*'Monthly Reading'!BY$9), SUM('Monthly Reading'!BY$10, 'Homeowners Record'!$F15*'Monthly Reading'!BY$8, 'Homeowners Record'!$G15*'Monthly Reading'!BY$9)))</f>
        <v/>
      </c>
      <c r="BZ18" s="4" t="str">
        <f>IF('Monthly Reading'!BZ$1="", "", IF('Monthly Reading'!BZ92*'Monthly Reading'!BZ$7&gt;'Monthly Reading'!BZ$10, SUM('Monthly Reading'!BZ92*'Monthly Reading'!BZ$7, 'Homeowners Record'!$F15*'Monthly Reading'!BZ$8, 'Homeowners Record'!$G15*'Monthly Reading'!BZ$9), SUM('Monthly Reading'!BZ$10, 'Homeowners Record'!$F15*'Monthly Reading'!BZ$8, 'Homeowners Record'!$G15*'Monthly Reading'!BZ$9)))</f>
        <v/>
      </c>
      <c r="CA18" s="4" t="str">
        <f>IF('Monthly Reading'!CA$1="", "", IF('Monthly Reading'!CA92*'Monthly Reading'!CA$7&gt;'Monthly Reading'!CA$10, SUM('Monthly Reading'!CA92*'Monthly Reading'!CA$7, 'Homeowners Record'!$F15*'Monthly Reading'!CA$8, 'Homeowners Record'!$G15*'Monthly Reading'!CA$9), SUM('Monthly Reading'!CA$10, 'Homeowners Record'!$F15*'Monthly Reading'!CA$8, 'Homeowners Record'!$G15*'Monthly Reading'!CA$9)))</f>
        <v/>
      </c>
      <c r="CB18" s="4" t="str">
        <f>IF('Monthly Reading'!CB$1="", "", IF('Monthly Reading'!CB92*'Monthly Reading'!CB$7&gt;'Monthly Reading'!CB$10, SUM('Monthly Reading'!CB92*'Monthly Reading'!CB$7, 'Homeowners Record'!$F15*'Monthly Reading'!CB$8, 'Homeowners Record'!$G15*'Monthly Reading'!CB$9), SUM('Monthly Reading'!CB$10, 'Homeowners Record'!$F15*'Monthly Reading'!CB$8, 'Homeowners Record'!$G15*'Monthly Reading'!CB$9)))</f>
        <v/>
      </c>
      <c r="CC18" s="4" t="str">
        <f>IF('Monthly Reading'!CC$1="", "", IF('Monthly Reading'!CC92*'Monthly Reading'!CC$7&gt;'Monthly Reading'!CC$10, SUM('Monthly Reading'!CC92*'Monthly Reading'!CC$7, 'Homeowners Record'!$F15*'Monthly Reading'!CC$8, 'Homeowners Record'!$G15*'Monthly Reading'!CC$9), SUM('Monthly Reading'!CC$10, 'Homeowners Record'!$F15*'Monthly Reading'!CC$8, 'Homeowners Record'!$G15*'Monthly Reading'!CC$9)))</f>
        <v/>
      </c>
      <c r="CD18" s="4" t="str">
        <f>IF('Monthly Reading'!CD$1="", "", IF('Monthly Reading'!CD92*'Monthly Reading'!CD$7&gt;'Monthly Reading'!CD$10, SUM('Monthly Reading'!CD92*'Monthly Reading'!CD$7, 'Homeowners Record'!$F15*'Monthly Reading'!CD$8, 'Homeowners Record'!$G15*'Monthly Reading'!CD$9), SUM('Monthly Reading'!CD$10, 'Homeowners Record'!$F15*'Monthly Reading'!CD$8, 'Homeowners Record'!$G15*'Monthly Reading'!CD$9)))</f>
        <v/>
      </c>
      <c r="CE18" s="4" t="str">
        <f>IF('Monthly Reading'!CE$1="", "", IF('Monthly Reading'!CE92*'Monthly Reading'!CE$7&gt;'Monthly Reading'!CE$10, SUM('Monthly Reading'!CE92*'Monthly Reading'!CE$7, 'Homeowners Record'!$F15*'Monthly Reading'!CE$8, 'Homeowners Record'!$G15*'Monthly Reading'!CE$9), SUM('Monthly Reading'!CE$10, 'Homeowners Record'!$F15*'Monthly Reading'!CE$8, 'Homeowners Record'!$G15*'Monthly Reading'!CE$9)))</f>
        <v/>
      </c>
      <c r="CF18" s="4" t="str">
        <f>IF('Monthly Reading'!CF$1="", "", IF('Monthly Reading'!CF92*'Monthly Reading'!CF$7&gt;'Monthly Reading'!CF$10, SUM('Monthly Reading'!CF92*'Monthly Reading'!CF$7, 'Homeowners Record'!$F15*'Monthly Reading'!CF$8, 'Homeowners Record'!$G15*'Monthly Reading'!CF$9), SUM('Monthly Reading'!CF$10, 'Homeowners Record'!$F15*'Monthly Reading'!CF$8, 'Homeowners Record'!$G15*'Monthly Reading'!CF$9)))</f>
        <v/>
      </c>
      <c r="CG18" s="4" t="str">
        <f>IF('Monthly Reading'!CG$1="", "", IF('Monthly Reading'!CG92*'Monthly Reading'!CG$7&gt;'Monthly Reading'!CG$10, SUM('Monthly Reading'!CG92*'Monthly Reading'!CG$7, 'Homeowners Record'!$F15*'Monthly Reading'!CG$8, 'Homeowners Record'!$G15*'Monthly Reading'!CG$9), SUM('Monthly Reading'!CG$10, 'Homeowners Record'!$F15*'Monthly Reading'!CG$8, 'Homeowners Record'!$G15*'Monthly Reading'!CG$9)))</f>
        <v/>
      </c>
      <c r="CH18" s="4" t="str">
        <f>IF('Monthly Reading'!CH$1="", "", IF('Monthly Reading'!CH92*'Monthly Reading'!CH$7&gt;'Monthly Reading'!CH$10, SUM('Monthly Reading'!CH92*'Monthly Reading'!CH$7, 'Homeowners Record'!$F15*'Monthly Reading'!CH$8, 'Homeowners Record'!$G15*'Monthly Reading'!CH$9), SUM('Monthly Reading'!CH$10, 'Homeowners Record'!$F15*'Monthly Reading'!CH$8, 'Homeowners Record'!$G15*'Monthly Reading'!CH$9)))</f>
        <v/>
      </c>
      <c r="CI18" s="4" t="str">
        <f>IF('Monthly Reading'!CI$1="", "", IF('Monthly Reading'!CI92*'Monthly Reading'!CI$7&gt;'Monthly Reading'!CI$10, SUM('Monthly Reading'!CI92*'Monthly Reading'!CI$7, 'Homeowners Record'!$F15*'Monthly Reading'!CI$8, 'Homeowners Record'!$G15*'Monthly Reading'!CI$9), SUM('Monthly Reading'!CI$10, 'Homeowners Record'!$F15*'Monthly Reading'!CI$8, 'Homeowners Record'!$G15*'Monthly Reading'!CI$9)))</f>
        <v/>
      </c>
      <c r="CJ18" s="4" t="str">
        <f>IF('Monthly Reading'!CJ$1="", "", IF('Monthly Reading'!CJ92*'Monthly Reading'!CJ$7&gt;'Monthly Reading'!CJ$10, SUM('Monthly Reading'!CJ92*'Monthly Reading'!CJ$7, 'Homeowners Record'!$F15*'Monthly Reading'!CJ$8, 'Homeowners Record'!$G15*'Monthly Reading'!CJ$9), SUM('Monthly Reading'!CJ$10, 'Homeowners Record'!$F15*'Monthly Reading'!CJ$8, 'Homeowners Record'!$G15*'Monthly Reading'!CJ$9)))</f>
        <v/>
      </c>
      <c r="CK18" s="4" t="str">
        <f>IF('Monthly Reading'!CK$1="", "", IF('Monthly Reading'!CK92*'Monthly Reading'!CK$7&gt;'Monthly Reading'!CK$10, SUM('Monthly Reading'!CK92*'Monthly Reading'!CK$7, 'Homeowners Record'!$F15*'Monthly Reading'!CK$8, 'Homeowners Record'!$G15*'Monthly Reading'!CK$9), SUM('Monthly Reading'!CK$10, 'Homeowners Record'!$F15*'Monthly Reading'!CK$8, 'Homeowners Record'!$G15*'Monthly Reading'!CK$9)))</f>
        <v/>
      </c>
      <c r="CL18" s="4" t="str">
        <f>IF('Monthly Reading'!CL$1="", "", IF('Monthly Reading'!CL92*'Monthly Reading'!CL$7&gt;'Monthly Reading'!CL$10, SUM('Monthly Reading'!CL92*'Monthly Reading'!CL$7, 'Homeowners Record'!$F15*'Monthly Reading'!CL$8, 'Homeowners Record'!$G15*'Monthly Reading'!CL$9), SUM('Monthly Reading'!CL$10, 'Homeowners Record'!$F15*'Monthly Reading'!CL$8, 'Homeowners Record'!$G15*'Monthly Reading'!CL$9)))</f>
        <v/>
      </c>
      <c r="CM18" s="4" t="str">
        <f>IF('Monthly Reading'!CM$1="", "", IF('Monthly Reading'!CM92*'Monthly Reading'!CM$7&gt;'Monthly Reading'!CM$10, SUM('Monthly Reading'!CM92*'Monthly Reading'!CM$7, 'Homeowners Record'!$F15*'Monthly Reading'!CM$8, 'Homeowners Record'!$G15*'Monthly Reading'!CM$9), SUM('Monthly Reading'!CM$10, 'Homeowners Record'!$F15*'Monthly Reading'!CM$8, 'Homeowners Record'!$G15*'Monthly Reading'!CM$9)))</f>
        <v/>
      </c>
      <c r="CN18" s="4" t="str">
        <f>IF('Monthly Reading'!CN$1="", "", IF('Monthly Reading'!CN92*'Monthly Reading'!CN$7&gt;'Monthly Reading'!CN$10, SUM('Monthly Reading'!CN92*'Monthly Reading'!CN$7, 'Homeowners Record'!$F15*'Monthly Reading'!CN$8, 'Homeowners Record'!$G15*'Monthly Reading'!CN$9), SUM('Monthly Reading'!CN$10, 'Homeowners Record'!$F15*'Monthly Reading'!CN$8, 'Homeowners Record'!$G15*'Monthly Reading'!CN$9)))</f>
        <v/>
      </c>
      <c r="CO18" s="4" t="str">
        <f>IF('Monthly Reading'!CO$1="", "", IF('Monthly Reading'!CO92*'Monthly Reading'!CO$7&gt;'Monthly Reading'!CO$10, SUM('Monthly Reading'!CO92*'Monthly Reading'!CO$7, 'Homeowners Record'!$F15*'Monthly Reading'!CO$8, 'Homeowners Record'!$G15*'Monthly Reading'!CO$9), SUM('Monthly Reading'!CO$10, 'Homeowners Record'!$F15*'Monthly Reading'!CO$8, 'Homeowners Record'!$G15*'Monthly Reading'!CO$9)))</f>
        <v/>
      </c>
      <c r="CP18" s="4" t="str">
        <f>IF('Monthly Reading'!CP$1="", "", IF('Monthly Reading'!CP92*'Monthly Reading'!CP$7&gt;'Monthly Reading'!CP$10, SUM('Monthly Reading'!CP92*'Monthly Reading'!CP$7, 'Homeowners Record'!$F15*'Monthly Reading'!CP$8, 'Homeowners Record'!$G15*'Monthly Reading'!CP$9), SUM('Monthly Reading'!CP$10, 'Homeowners Record'!$F15*'Monthly Reading'!CP$8, 'Homeowners Record'!$G15*'Monthly Reading'!CP$9)))</f>
        <v/>
      </c>
      <c r="CQ18" s="4" t="str">
        <f>IF('Monthly Reading'!CQ$1="", "", IF('Monthly Reading'!CQ92*'Monthly Reading'!CQ$7&gt;'Monthly Reading'!CQ$10, SUM('Monthly Reading'!CQ92*'Monthly Reading'!CQ$7, 'Homeowners Record'!$F15*'Monthly Reading'!CQ$8, 'Homeowners Record'!$G15*'Monthly Reading'!CQ$9), SUM('Monthly Reading'!CQ$10, 'Homeowners Record'!$F15*'Monthly Reading'!CQ$8, 'Homeowners Record'!$G15*'Monthly Reading'!CQ$9)))</f>
        <v/>
      </c>
      <c r="CR18" s="4" t="str">
        <f>IF('Monthly Reading'!CR$1="", "", IF('Monthly Reading'!CR92*'Monthly Reading'!CR$7&gt;'Monthly Reading'!CR$10, SUM('Monthly Reading'!CR92*'Monthly Reading'!CR$7, 'Homeowners Record'!$F15*'Monthly Reading'!CR$8, 'Homeowners Record'!$G15*'Monthly Reading'!CR$9), SUM('Monthly Reading'!CR$10, 'Homeowners Record'!$F15*'Monthly Reading'!CR$8, 'Homeowners Record'!$G15*'Monthly Reading'!CR$9)))</f>
        <v/>
      </c>
      <c r="CS18" s="4" t="str">
        <f>IF('Monthly Reading'!CS$1="", "", IF('Monthly Reading'!CS92*'Monthly Reading'!CS$7&gt;'Monthly Reading'!CS$10, SUM('Monthly Reading'!CS92*'Monthly Reading'!CS$7, 'Homeowners Record'!$F15*'Monthly Reading'!CS$8, 'Homeowners Record'!$G15*'Monthly Reading'!CS$9), SUM('Monthly Reading'!CS$10, 'Homeowners Record'!$F15*'Monthly Reading'!CS$8, 'Homeowners Record'!$G15*'Monthly Reading'!CS$9)))</f>
        <v/>
      </c>
      <c r="CT18" s="4" t="str">
        <f>IF('Monthly Reading'!CT$1="", "", IF('Monthly Reading'!CT92*'Monthly Reading'!CT$7&gt;'Monthly Reading'!CT$10, SUM('Monthly Reading'!CT92*'Monthly Reading'!CT$7, 'Homeowners Record'!$F15*'Monthly Reading'!CT$8, 'Homeowners Record'!$G15*'Monthly Reading'!CT$9), SUM('Monthly Reading'!CT$10, 'Homeowners Record'!$F15*'Monthly Reading'!CT$8, 'Homeowners Record'!$G15*'Monthly Reading'!CT$9)))</f>
        <v/>
      </c>
      <c r="CU18" s="4" t="str">
        <f>IF('Monthly Reading'!CU$1="", "", IF('Monthly Reading'!CU92*'Monthly Reading'!CU$7&gt;'Monthly Reading'!CU$10, SUM('Monthly Reading'!CU92*'Monthly Reading'!CU$7, 'Homeowners Record'!$F15*'Monthly Reading'!CU$8, 'Homeowners Record'!$G15*'Monthly Reading'!CU$9), SUM('Monthly Reading'!CU$10, 'Homeowners Record'!$F15*'Monthly Reading'!CU$8, 'Homeowners Record'!$G15*'Monthly Reading'!CU$9)))</f>
        <v/>
      </c>
      <c r="CV18" s="4" t="str">
        <f>IF('Monthly Reading'!CV$1="", "", IF('Monthly Reading'!CV92*'Monthly Reading'!CV$7&gt;'Monthly Reading'!CV$10, SUM('Monthly Reading'!CV92*'Monthly Reading'!CV$7, 'Homeowners Record'!$F15*'Monthly Reading'!CV$8, 'Homeowners Record'!$G15*'Monthly Reading'!CV$9), SUM('Monthly Reading'!CV$10, 'Homeowners Record'!$F15*'Monthly Reading'!CV$8, 'Homeowners Record'!$G15*'Monthly Reading'!CV$9)))</f>
        <v/>
      </c>
      <c r="CW18" s="4" t="str">
        <f>IF('Monthly Reading'!CW$1="", "", IF('Monthly Reading'!CW92*'Monthly Reading'!CW$7&gt;'Monthly Reading'!CW$10, SUM('Monthly Reading'!CW92*'Monthly Reading'!CW$7, 'Homeowners Record'!$F15*'Monthly Reading'!CW$8, 'Homeowners Record'!$G15*'Monthly Reading'!CW$9), SUM('Monthly Reading'!CW$10, 'Homeowners Record'!$F15*'Monthly Reading'!CW$8, 'Homeowners Record'!$G15*'Monthly Reading'!CW$9)))</f>
        <v/>
      </c>
      <c r="CX18" s="4" t="str">
        <f>IF('Monthly Reading'!CX$1="", "", IF('Monthly Reading'!CX92*'Monthly Reading'!CX$7&gt;'Monthly Reading'!CX$10, SUM('Monthly Reading'!CX92*'Monthly Reading'!CX$7, 'Homeowners Record'!$F15*'Monthly Reading'!CX$8, 'Homeowners Record'!$G15*'Monthly Reading'!CX$9), SUM('Monthly Reading'!CX$10, 'Homeowners Record'!$F15*'Monthly Reading'!CX$8, 'Homeowners Record'!$G15*'Monthly Reading'!CX$9)))</f>
        <v/>
      </c>
      <c r="CY18" s="4" t="str">
        <f>IF('Monthly Reading'!CY$1="", "", IF('Monthly Reading'!CY92*'Monthly Reading'!CY$7&gt;'Monthly Reading'!CY$10, SUM('Monthly Reading'!CY92*'Monthly Reading'!CY$7, 'Homeowners Record'!$F15*'Monthly Reading'!CY$8, 'Homeowners Record'!$G15*'Monthly Reading'!CY$9), SUM('Monthly Reading'!CY$10, 'Homeowners Record'!$F15*'Monthly Reading'!CY$8, 'Homeowners Record'!$G15*'Monthly Reading'!CY$9)))</f>
        <v/>
      </c>
      <c r="CZ18" s="4" t="str">
        <f>IF('Monthly Reading'!CZ$1="", "", IF('Monthly Reading'!CZ92*'Monthly Reading'!CZ$7&gt;'Monthly Reading'!CZ$10, SUM('Monthly Reading'!CZ92*'Monthly Reading'!CZ$7, 'Homeowners Record'!$F15*'Monthly Reading'!CZ$8, 'Homeowners Record'!$G15*'Monthly Reading'!CZ$9), SUM('Monthly Reading'!CZ$10, 'Homeowners Record'!$F15*'Monthly Reading'!CZ$8, 'Homeowners Record'!$G15*'Monthly Reading'!CZ$9)))</f>
        <v/>
      </c>
      <c r="DA18" s="4" t="str">
        <f>IF('Monthly Reading'!DA$1="", "", IF('Monthly Reading'!DA92*'Monthly Reading'!DA$7&gt;'Monthly Reading'!DA$10, SUM('Monthly Reading'!DA92*'Monthly Reading'!DA$7, 'Homeowners Record'!$F15*'Monthly Reading'!DA$8, 'Homeowners Record'!$G15*'Monthly Reading'!DA$9), SUM('Monthly Reading'!DA$10, 'Homeowners Record'!$F15*'Monthly Reading'!DA$8, 'Homeowners Record'!$G15*'Monthly Reading'!DA$9)))</f>
        <v/>
      </c>
      <c r="DB18" s="4" t="str">
        <f>IF('Monthly Reading'!DB$1="", "", IF('Monthly Reading'!DB92*'Monthly Reading'!DB$7&gt;'Monthly Reading'!DB$10, SUM('Monthly Reading'!DB92*'Monthly Reading'!DB$7, 'Homeowners Record'!$F15*'Monthly Reading'!DB$8, 'Homeowners Record'!$G15*'Monthly Reading'!DB$9), SUM('Monthly Reading'!DB$10, 'Homeowners Record'!$F15*'Monthly Reading'!DB$8, 'Homeowners Record'!$G15*'Monthly Reading'!DB$9)))</f>
        <v/>
      </c>
      <c r="DC18" s="4" t="str">
        <f>IF('Monthly Reading'!DC$1="", "", IF('Monthly Reading'!DC92*'Monthly Reading'!DC$7&gt;'Monthly Reading'!DC$10, SUM('Monthly Reading'!DC92*'Monthly Reading'!DC$7, 'Homeowners Record'!$F15*'Monthly Reading'!DC$8, 'Homeowners Record'!$G15*'Monthly Reading'!DC$9), SUM('Monthly Reading'!DC$10, 'Homeowners Record'!$F15*'Monthly Reading'!DC$8, 'Homeowners Record'!$G15*'Monthly Reading'!DC$9)))</f>
        <v/>
      </c>
      <c r="DD18" s="4" t="str">
        <f>IF('Monthly Reading'!DD$1="", "", IF('Monthly Reading'!DD92*'Monthly Reading'!DD$7&gt;'Monthly Reading'!DD$10, SUM('Monthly Reading'!DD92*'Monthly Reading'!DD$7, 'Homeowners Record'!$F15*'Monthly Reading'!DD$8, 'Homeowners Record'!$G15*'Monthly Reading'!DD$9), SUM('Monthly Reading'!DD$10, 'Homeowners Record'!$F15*'Monthly Reading'!DD$8, 'Homeowners Record'!$G15*'Monthly Reading'!DD$9)))</f>
        <v/>
      </c>
      <c r="DE18" s="4" t="str">
        <f>IF('Monthly Reading'!DE$1="", "", IF('Monthly Reading'!DE92*'Monthly Reading'!DE$7&gt;'Monthly Reading'!DE$10, SUM('Monthly Reading'!DE92*'Monthly Reading'!DE$7, 'Homeowners Record'!$F15*'Monthly Reading'!DE$8, 'Homeowners Record'!$G15*'Monthly Reading'!DE$9), SUM('Monthly Reading'!DE$10, 'Homeowners Record'!$F15*'Monthly Reading'!DE$8, 'Homeowners Record'!$G15*'Monthly Reading'!DE$9)))</f>
        <v/>
      </c>
      <c r="DF18" s="4" t="str">
        <f>IF('Monthly Reading'!DF$1="", "", IF('Monthly Reading'!DF92*'Monthly Reading'!DF$7&gt;'Monthly Reading'!DF$10, SUM('Monthly Reading'!DF92*'Monthly Reading'!DF$7, 'Homeowners Record'!$F15*'Monthly Reading'!DF$8, 'Homeowners Record'!$G15*'Monthly Reading'!DF$9), SUM('Monthly Reading'!DF$10, 'Homeowners Record'!$F15*'Monthly Reading'!DF$8, 'Homeowners Record'!$G15*'Monthly Reading'!DF$9)))</f>
        <v/>
      </c>
      <c r="DG18" s="4" t="str">
        <f>IF('Monthly Reading'!DG$1="", "", IF('Monthly Reading'!DG92*'Monthly Reading'!DG$7&gt;'Monthly Reading'!DG$10, SUM('Monthly Reading'!DG92*'Monthly Reading'!DG$7, 'Homeowners Record'!$F15*'Monthly Reading'!DG$8, 'Homeowners Record'!$G15*'Monthly Reading'!DG$9), SUM('Monthly Reading'!DG$10, 'Homeowners Record'!$F15*'Monthly Reading'!DG$8, 'Homeowners Record'!$G15*'Monthly Reading'!DG$9)))</f>
        <v/>
      </c>
      <c r="DH18" s="4" t="str">
        <f>IF('Monthly Reading'!DH$1="", "", IF('Monthly Reading'!DH92*'Monthly Reading'!DH$7&gt;'Monthly Reading'!DH$10, SUM('Monthly Reading'!DH92*'Monthly Reading'!DH$7, 'Homeowners Record'!$F15*'Monthly Reading'!DH$8, 'Homeowners Record'!$G15*'Monthly Reading'!DH$9), SUM('Monthly Reading'!DH$10, 'Homeowners Record'!$F15*'Monthly Reading'!DH$8, 'Homeowners Record'!$G15*'Monthly Reading'!DH$9)))</f>
        <v/>
      </c>
      <c r="DI18" s="4" t="str">
        <f>IF('Monthly Reading'!DI$1="", "", IF('Monthly Reading'!DI92*'Monthly Reading'!DI$7&gt;'Monthly Reading'!DI$10, SUM('Monthly Reading'!DI92*'Monthly Reading'!DI$7, 'Homeowners Record'!$F15*'Monthly Reading'!DI$8, 'Homeowners Record'!$G15*'Monthly Reading'!DI$9), SUM('Monthly Reading'!DI$10, 'Homeowners Record'!$F15*'Monthly Reading'!DI$8, 'Homeowners Record'!$G15*'Monthly Reading'!DI$9)))</f>
        <v/>
      </c>
      <c r="DJ18" s="4" t="str">
        <f>IF('Monthly Reading'!DJ$1="", "", IF('Monthly Reading'!DJ92*'Monthly Reading'!DJ$7&gt;'Monthly Reading'!DJ$10, SUM('Monthly Reading'!DJ92*'Monthly Reading'!DJ$7, 'Homeowners Record'!$F15*'Monthly Reading'!DJ$8, 'Homeowners Record'!$G15*'Monthly Reading'!DJ$9), SUM('Monthly Reading'!DJ$10, 'Homeowners Record'!$F15*'Monthly Reading'!DJ$8, 'Homeowners Record'!$G15*'Monthly Reading'!DJ$9)))</f>
        <v/>
      </c>
      <c r="DK18" s="4" t="str">
        <f>IF('Monthly Reading'!DK$1="", "", IF('Monthly Reading'!DK92*'Monthly Reading'!DK$7&gt;'Monthly Reading'!DK$10, SUM('Monthly Reading'!DK92*'Monthly Reading'!DK$7, 'Homeowners Record'!$F15*'Monthly Reading'!DK$8, 'Homeowners Record'!$G15*'Monthly Reading'!DK$9), SUM('Monthly Reading'!DK$10, 'Homeowners Record'!$F15*'Monthly Reading'!DK$8, 'Homeowners Record'!$G15*'Monthly Reading'!DK$9)))</f>
        <v/>
      </c>
      <c r="DL18" s="4" t="str">
        <f>IF('Monthly Reading'!DL$1="", "", IF('Monthly Reading'!DL92*'Monthly Reading'!DL$7&gt;'Monthly Reading'!DL$10, SUM('Monthly Reading'!DL92*'Monthly Reading'!DL$7, 'Homeowners Record'!$F15*'Monthly Reading'!DL$8, 'Homeowners Record'!$G15*'Monthly Reading'!DL$9), SUM('Monthly Reading'!DL$10, 'Homeowners Record'!$F15*'Monthly Reading'!DL$8, 'Homeowners Record'!$G15*'Monthly Reading'!DL$9)))</f>
        <v/>
      </c>
      <c r="DM18" s="4" t="str">
        <f>IF('Monthly Reading'!DM$1="", "", IF('Monthly Reading'!DM92*'Monthly Reading'!DM$7&gt;'Monthly Reading'!DM$10, SUM('Monthly Reading'!DM92*'Monthly Reading'!DM$7, 'Homeowners Record'!$F15*'Monthly Reading'!DM$8, 'Homeowners Record'!$G15*'Monthly Reading'!DM$9), SUM('Monthly Reading'!DM$10, 'Homeowners Record'!$F15*'Monthly Reading'!DM$8, 'Homeowners Record'!$G15*'Monthly Reading'!DM$9)))</f>
        <v/>
      </c>
      <c r="DN18" s="4" t="str">
        <f>IF('Monthly Reading'!DN$1="", "", IF('Monthly Reading'!DN92*'Monthly Reading'!DN$7&gt;'Monthly Reading'!DN$10, SUM('Monthly Reading'!DN92*'Monthly Reading'!DN$7, 'Homeowners Record'!$F15*'Monthly Reading'!DN$8, 'Homeowners Record'!$G15*'Monthly Reading'!DN$9), SUM('Monthly Reading'!DN$10, 'Homeowners Record'!$F15*'Monthly Reading'!DN$8, 'Homeowners Record'!$G15*'Monthly Reading'!DN$9)))</f>
        <v/>
      </c>
      <c r="DO18" s="4" t="str">
        <f>IF('Monthly Reading'!DO$1="", "", IF('Monthly Reading'!DO92*'Monthly Reading'!DO$7&gt;'Monthly Reading'!DO$10, SUM('Monthly Reading'!DO92*'Monthly Reading'!DO$7, 'Homeowners Record'!$F15*'Monthly Reading'!DO$8, 'Homeowners Record'!$G15*'Monthly Reading'!DO$9), SUM('Monthly Reading'!DO$10, 'Homeowners Record'!$F15*'Monthly Reading'!DO$8, 'Homeowners Record'!$G15*'Monthly Reading'!DO$9)))</f>
        <v/>
      </c>
      <c r="DP18" s="4" t="str">
        <f>IF('Monthly Reading'!DP$1="", "", IF('Monthly Reading'!DP92*'Monthly Reading'!DP$7&gt;'Monthly Reading'!DP$10, SUM('Monthly Reading'!DP92*'Monthly Reading'!DP$7, 'Homeowners Record'!$F15*'Monthly Reading'!DP$8, 'Homeowners Record'!$G15*'Monthly Reading'!DP$9), SUM('Monthly Reading'!DP$10, 'Homeowners Record'!$F15*'Monthly Reading'!DP$8, 'Homeowners Record'!$G15*'Monthly Reading'!DP$9)))</f>
        <v/>
      </c>
      <c r="DQ18" s="4" t="str">
        <f>IF('Monthly Reading'!DQ$1="", "", IF('Monthly Reading'!DQ92*'Monthly Reading'!DQ$7&gt;'Monthly Reading'!DQ$10, SUM('Monthly Reading'!DQ92*'Monthly Reading'!DQ$7, 'Homeowners Record'!$F15*'Monthly Reading'!DQ$8, 'Homeowners Record'!$G15*'Monthly Reading'!DQ$9), SUM('Monthly Reading'!DQ$10, 'Homeowners Record'!$F15*'Monthly Reading'!DQ$8, 'Homeowners Record'!$G15*'Monthly Reading'!DQ$9)))</f>
        <v/>
      </c>
      <c r="DR18" s="4" t="str">
        <f>IF('Monthly Reading'!DR$1="", "", IF('Monthly Reading'!DR92*'Monthly Reading'!DR$7&gt;'Monthly Reading'!DR$10, SUM('Monthly Reading'!DR92*'Monthly Reading'!DR$7, 'Homeowners Record'!$F15*'Monthly Reading'!DR$8, 'Homeowners Record'!$G15*'Monthly Reading'!DR$9), SUM('Monthly Reading'!DR$10, 'Homeowners Record'!$F15*'Monthly Reading'!DR$8, 'Homeowners Record'!$G15*'Monthly Reading'!DR$9)))</f>
        <v/>
      </c>
      <c r="DS18" s="4" t="str">
        <f>IF('Monthly Reading'!DS$1="", "", IF('Monthly Reading'!DS92*'Monthly Reading'!DS$7&gt;'Monthly Reading'!DS$10, SUM('Monthly Reading'!DS92*'Monthly Reading'!DS$7, 'Homeowners Record'!$F15*'Monthly Reading'!DS$8, 'Homeowners Record'!$G15*'Monthly Reading'!DS$9), SUM('Monthly Reading'!DS$10, 'Homeowners Record'!$F15*'Monthly Reading'!DS$8, 'Homeowners Record'!$G15*'Monthly Reading'!DS$9)))</f>
        <v/>
      </c>
      <c r="DT18" s="4" t="str">
        <f>IF('Monthly Reading'!DT$1="", "", IF('Monthly Reading'!DT92*'Monthly Reading'!DT$7&gt;'Monthly Reading'!DT$10, SUM('Monthly Reading'!DT92*'Monthly Reading'!DT$7, 'Homeowners Record'!$F15*'Monthly Reading'!DT$8, 'Homeowners Record'!$G15*'Monthly Reading'!DT$9), SUM('Monthly Reading'!DT$10, 'Homeowners Record'!$F15*'Monthly Reading'!DT$8, 'Homeowners Record'!$G15*'Monthly Reading'!DT$9)))</f>
        <v/>
      </c>
      <c r="DU18" s="4" t="str">
        <f>IF('Monthly Reading'!DU$1="", "", IF('Monthly Reading'!DU92*'Monthly Reading'!DU$7&gt;'Monthly Reading'!DU$10, SUM('Monthly Reading'!DU92*'Monthly Reading'!DU$7, 'Homeowners Record'!$F15*'Monthly Reading'!DU$8, 'Homeowners Record'!$G15*'Monthly Reading'!DU$9), SUM('Monthly Reading'!DU$10, 'Homeowners Record'!$F15*'Monthly Reading'!DU$8, 'Homeowners Record'!$G15*'Monthly Reading'!DU$9)))</f>
        <v/>
      </c>
      <c r="DV18" s="4" t="str">
        <f>IF('Monthly Reading'!DV$1="", "", IF('Monthly Reading'!DV92*'Monthly Reading'!DV$7&gt;'Monthly Reading'!DV$10, SUM('Monthly Reading'!DV92*'Monthly Reading'!DV$7, 'Homeowners Record'!$F15*'Monthly Reading'!DV$8, 'Homeowners Record'!$G15*'Monthly Reading'!DV$9), SUM('Monthly Reading'!DV$10, 'Homeowners Record'!$F15*'Monthly Reading'!DV$8, 'Homeowners Record'!$G15*'Monthly Reading'!DV$9)))</f>
        <v/>
      </c>
      <c r="DW18" s="4" t="str">
        <f>IF('Monthly Reading'!DW$1="", "", IF('Monthly Reading'!DW92*'Monthly Reading'!DW$7&gt;'Monthly Reading'!DW$10, SUM('Monthly Reading'!DW92*'Monthly Reading'!DW$7, 'Homeowners Record'!$F15*'Monthly Reading'!DW$8, 'Homeowners Record'!$G15*'Monthly Reading'!DW$9), SUM('Monthly Reading'!DW$10, 'Homeowners Record'!$F15*'Monthly Reading'!DW$8, 'Homeowners Record'!$G15*'Monthly Reading'!DW$9)))</f>
        <v/>
      </c>
      <c r="DX18" s="4" t="str">
        <f>IF('Monthly Reading'!DX$1="", "", IF('Monthly Reading'!DX92*'Monthly Reading'!DX$7&gt;'Monthly Reading'!DX$10, SUM('Monthly Reading'!DX92*'Monthly Reading'!DX$7, 'Homeowners Record'!$F15*'Monthly Reading'!DX$8, 'Homeowners Record'!$G15*'Monthly Reading'!DX$9), SUM('Monthly Reading'!DX$10, 'Homeowners Record'!$F15*'Monthly Reading'!DX$8, 'Homeowners Record'!$G15*'Monthly Reading'!DX$9)))</f>
        <v/>
      </c>
      <c r="DY18" s="4" t="str">
        <f>IF('Monthly Reading'!DY$1="", "", IF('Monthly Reading'!DY92*'Monthly Reading'!DY$7&gt;'Monthly Reading'!DY$10, SUM('Monthly Reading'!DY92*'Monthly Reading'!DY$7, 'Homeowners Record'!$F15*'Monthly Reading'!DY$8, 'Homeowners Record'!$G15*'Monthly Reading'!DY$9), SUM('Monthly Reading'!DY$10, 'Homeowners Record'!$F15*'Monthly Reading'!DY$8, 'Homeowners Record'!$G15*'Monthly Reading'!DY$9)))</f>
        <v/>
      </c>
      <c r="DZ18" s="4" t="str">
        <f>IF('Monthly Reading'!DZ$1="", "", IF('Monthly Reading'!DZ92*'Monthly Reading'!DZ$7&gt;'Monthly Reading'!DZ$10, SUM('Monthly Reading'!DZ92*'Monthly Reading'!DZ$7, 'Homeowners Record'!$F15*'Monthly Reading'!DZ$8, 'Homeowners Record'!$G15*'Monthly Reading'!DZ$9), SUM('Monthly Reading'!DZ$10, 'Homeowners Record'!$F15*'Monthly Reading'!DZ$8, 'Homeowners Record'!$G15*'Monthly Reading'!DZ$9)))</f>
        <v/>
      </c>
    </row>
    <row r="19" spans="1:130" x14ac:dyDescent="0.25">
      <c r="A19" s="3">
        <f>'Homeowners Record'!$A16</f>
        <v>15</v>
      </c>
      <c r="B19" s="3" t="str">
        <f>'Homeowners Record'!$B16</f>
        <v>JUN LAZARO</v>
      </c>
      <c r="C19" s="4">
        <v>45</v>
      </c>
      <c r="D19" s="4">
        <f>IF('Monthly Reading'!D$1="", "", IF('Monthly Reading'!D93*'Monthly Reading'!D$7&gt;'Monthly Reading'!D$10, SUM('Monthly Reading'!D93*'Monthly Reading'!D$7, 'Homeowners Record'!$F16*'Monthly Reading'!D$8, 'Homeowners Record'!$G16*'Monthly Reading'!D$9), SUM('Monthly Reading'!D$10, 'Homeowners Record'!$F16*'Monthly Reading'!D$8, 'Homeowners Record'!$G16*'Monthly Reading'!D$9)))</f>
        <v>1047.0802716049384</v>
      </c>
      <c r="E19" s="4">
        <f>IF('Monthly Reading'!E$1="", "", IF('Monthly Reading'!E93*'Monthly Reading'!E$7&gt;'Monthly Reading'!E$10, SUM('Monthly Reading'!E93*'Monthly Reading'!E$7, 'Homeowners Record'!$F16*'Monthly Reading'!E$8, 'Homeowners Record'!$G16*'Monthly Reading'!E$9), SUM('Monthly Reading'!E$10, 'Homeowners Record'!$F16*'Monthly Reading'!E$8, 'Homeowners Record'!$G16*'Monthly Reading'!E$9)))</f>
        <v>725.60585480093675</v>
      </c>
      <c r="F19" s="4">
        <f>IF('Monthly Reading'!F$1="", "", IF('Monthly Reading'!F93*'Monthly Reading'!F$7&gt;'Monthly Reading'!F$10, SUM('Monthly Reading'!F93*'Monthly Reading'!F$7, 'Homeowners Record'!$F16*'Monthly Reading'!F$8, 'Homeowners Record'!$G16*'Monthly Reading'!F$9), SUM('Monthly Reading'!F$10, 'Homeowners Record'!$F16*'Monthly Reading'!F$8, 'Homeowners Record'!$G16*'Monthly Reading'!F$9)))</f>
        <v>719.56398860398861</v>
      </c>
      <c r="G19" s="4">
        <f>IF('Monthly Reading'!G$1="", "", IF('Monthly Reading'!G93*'Monthly Reading'!G$7&gt;'Monthly Reading'!G$10, SUM('Monthly Reading'!G93*'Monthly Reading'!G$7, 'Homeowners Record'!$F16*'Monthly Reading'!G$8, 'Homeowners Record'!$G16*'Monthly Reading'!G$9), SUM('Monthly Reading'!G$10, 'Homeowners Record'!$F16*'Monthly Reading'!G$8, 'Homeowners Record'!$G16*'Monthly Reading'!G$9)))</f>
        <v>847.67049624060155</v>
      </c>
      <c r="H19" s="4" t="str">
        <f>IF('Monthly Reading'!H$1="", "", IF('Monthly Reading'!H93*'Monthly Reading'!H$7&gt;'Monthly Reading'!H$10, SUM('Monthly Reading'!H93*'Monthly Reading'!H$7, 'Homeowners Record'!$F16*'Monthly Reading'!H$8, 'Homeowners Record'!$G16*'Monthly Reading'!H$9), SUM('Monthly Reading'!H$10, 'Homeowners Record'!$F16*'Monthly Reading'!H$8, 'Homeowners Record'!$G16*'Monthly Reading'!H$9)))</f>
        <v/>
      </c>
      <c r="I19" s="4" t="str">
        <f>IF('Monthly Reading'!I$1="", "", IF('Monthly Reading'!I93*'Monthly Reading'!I$7&gt;'Monthly Reading'!I$10, SUM('Monthly Reading'!I93*'Monthly Reading'!I$7, 'Homeowners Record'!$F16*'Monthly Reading'!I$8, 'Homeowners Record'!$G16*'Monthly Reading'!I$9), SUM('Monthly Reading'!I$10, 'Homeowners Record'!$F16*'Monthly Reading'!I$8, 'Homeowners Record'!$G16*'Monthly Reading'!I$9)))</f>
        <v/>
      </c>
      <c r="J19" s="4" t="str">
        <f>IF('Monthly Reading'!J$1="", "", IF('Monthly Reading'!J93*'Monthly Reading'!J$7&gt;'Monthly Reading'!J$10, SUM('Monthly Reading'!J93*'Monthly Reading'!J$7, 'Homeowners Record'!$F16*'Monthly Reading'!J$8, 'Homeowners Record'!$G16*'Monthly Reading'!J$9), SUM('Monthly Reading'!J$10, 'Homeowners Record'!$F16*'Monthly Reading'!J$8, 'Homeowners Record'!$G16*'Monthly Reading'!J$9)))</f>
        <v/>
      </c>
      <c r="K19" s="4" t="str">
        <f>IF('Monthly Reading'!K$1="", "", IF('Monthly Reading'!K93*'Monthly Reading'!K$7&gt;'Monthly Reading'!K$10, SUM('Monthly Reading'!K93*'Monthly Reading'!K$7, 'Homeowners Record'!$F16*'Monthly Reading'!K$8, 'Homeowners Record'!$G16*'Monthly Reading'!K$9), SUM('Monthly Reading'!K$10, 'Homeowners Record'!$F16*'Monthly Reading'!K$8, 'Homeowners Record'!$G16*'Monthly Reading'!K$9)))</f>
        <v/>
      </c>
      <c r="L19" s="4" t="str">
        <f>IF('Monthly Reading'!L$1="", "", IF('Monthly Reading'!L93*'Monthly Reading'!L$7&gt;'Monthly Reading'!L$10, SUM('Monthly Reading'!L93*'Monthly Reading'!L$7, 'Homeowners Record'!$F16*'Monthly Reading'!L$8, 'Homeowners Record'!$G16*'Monthly Reading'!L$9), SUM('Monthly Reading'!L$10, 'Homeowners Record'!$F16*'Monthly Reading'!L$8, 'Homeowners Record'!$G16*'Monthly Reading'!L$9)))</f>
        <v/>
      </c>
      <c r="M19" s="4" t="str">
        <f>IF('Monthly Reading'!M$1="", "", IF('Monthly Reading'!M93*'Monthly Reading'!M$7&gt;'Monthly Reading'!M$10, SUM('Monthly Reading'!M93*'Monthly Reading'!M$7, 'Homeowners Record'!$F16*'Monthly Reading'!M$8, 'Homeowners Record'!$G16*'Monthly Reading'!M$9), SUM('Monthly Reading'!M$10, 'Homeowners Record'!$F16*'Monthly Reading'!M$8, 'Homeowners Record'!$G16*'Monthly Reading'!M$9)))</f>
        <v/>
      </c>
      <c r="N19" s="4" t="str">
        <f>IF('Monthly Reading'!N$1="", "", IF('Monthly Reading'!N93*'Monthly Reading'!N$7&gt;'Monthly Reading'!N$10, SUM('Monthly Reading'!N93*'Monthly Reading'!N$7, 'Homeowners Record'!$F16*'Monthly Reading'!N$8, 'Homeowners Record'!$G16*'Monthly Reading'!N$9), SUM('Monthly Reading'!N$10, 'Homeowners Record'!$F16*'Monthly Reading'!N$8, 'Homeowners Record'!$G16*'Monthly Reading'!N$9)))</f>
        <v/>
      </c>
      <c r="O19" s="4" t="str">
        <f>IF('Monthly Reading'!O$1="", "", IF('Monthly Reading'!O93*'Monthly Reading'!O$7&gt;'Monthly Reading'!O$10, SUM('Monthly Reading'!O93*'Monthly Reading'!O$7, 'Homeowners Record'!$F16*'Monthly Reading'!O$8, 'Homeowners Record'!$G16*'Monthly Reading'!O$9), SUM('Monthly Reading'!O$10, 'Homeowners Record'!$F16*'Monthly Reading'!O$8, 'Homeowners Record'!$G16*'Monthly Reading'!O$9)))</f>
        <v/>
      </c>
      <c r="P19" s="4" t="str">
        <f>IF('Monthly Reading'!P$1="", "", IF('Monthly Reading'!P93*'Monthly Reading'!P$7&gt;'Monthly Reading'!P$10, SUM('Monthly Reading'!P93*'Monthly Reading'!P$7, 'Homeowners Record'!$F16*'Monthly Reading'!P$8, 'Homeowners Record'!$G16*'Monthly Reading'!P$9), SUM('Monthly Reading'!P$10, 'Homeowners Record'!$F16*'Monthly Reading'!P$8, 'Homeowners Record'!$G16*'Monthly Reading'!P$9)))</f>
        <v/>
      </c>
      <c r="Q19" s="4" t="str">
        <f>IF('Monthly Reading'!Q$1="", "", IF('Monthly Reading'!Q93*'Monthly Reading'!Q$7&gt;'Monthly Reading'!Q$10, SUM('Monthly Reading'!Q93*'Monthly Reading'!Q$7, 'Homeowners Record'!$F16*'Monthly Reading'!Q$8, 'Homeowners Record'!$G16*'Monthly Reading'!Q$9), SUM('Monthly Reading'!Q$10, 'Homeowners Record'!$F16*'Monthly Reading'!Q$8, 'Homeowners Record'!$G16*'Monthly Reading'!Q$9)))</f>
        <v/>
      </c>
      <c r="R19" s="4" t="str">
        <f>IF('Monthly Reading'!R$1="", "", IF('Monthly Reading'!R93*'Monthly Reading'!R$7&gt;'Monthly Reading'!R$10, SUM('Monthly Reading'!R93*'Monthly Reading'!R$7, 'Homeowners Record'!$F16*'Monthly Reading'!R$8, 'Homeowners Record'!$G16*'Monthly Reading'!R$9), SUM('Monthly Reading'!R$10, 'Homeowners Record'!$F16*'Monthly Reading'!R$8, 'Homeowners Record'!$G16*'Monthly Reading'!R$9)))</f>
        <v/>
      </c>
      <c r="S19" s="4" t="str">
        <f>IF('Monthly Reading'!S$1="", "", IF('Monthly Reading'!S93*'Monthly Reading'!S$7&gt;'Monthly Reading'!S$10, SUM('Monthly Reading'!S93*'Monthly Reading'!S$7, 'Homeowners Record'!$F16*'Monthly Reading'!S$8, 'Homeowners Record'!$G16*'Monthly Reading'!S$9), SUM('Monthly Reading'!S$10, 'Homeowners Record'!$F16*'Monthly Reading'!S$8, 'Homeowners Record'!$G16*'Monthly Reading'!S$9)))</f>
        <v/>
      </c>
      <c r="T19" s="4" t="str">
        <f>IF('Monthly Reading'!T$1="", "", IF('Monthly Reading'!T93*'Monthly Reading'!T$7&gt;'Monthly Reading'!T$10, SUM('Monthly Reading'!T93*'Monthly Reading'!T$7, 'Homeowners Record'!$F16*'Monthly Reading'!T$8, 'Homeowners Record'!$G16*'Monthly Reading'!T$9), SUM('Monthly Reading'!T$10, 'Homeowners Record'!$F16*'Monthly Reading'!T$8, 'Homeowners Record'!$G16*'Monthly Reading'!T$9)))</f>
        <v/>
      </c>
      <c r="U19" s="4" t="str">
        <f>IF('Monthly Reading'!U$1="", "", IF('Monthly Reading'!U93*'Monthly Reading'!U$7&gt;'Monthly Reading'!U$10, SUM('Monthly Reading'!U93*'Monthly Reading'!U$7, 'Homeowners Record'!$F16*'Monthly Reading'!U$8, 'Homeowners Record'!$G16*'Monthly Reading'!U$9), SUM('Monthly Reading'!U$10, 'Homeowners Record'!$F16*'Monthly Reading'!U$8, 'Homeowners Record'!$G16*'Monthly Reading'!U$9)))</f>
        <v/>
      </c>
      <c r="V19" s="4" t="str">
        <f>IF('Monthly Reading'!V$1="", "", IF('Monthly Reading'!V93*'Monthly Reading'!V$7&gt;'Monthly Reading'!V$10, SUM('Monthly Reading'!V93*'Monthly Reading'!V$7, 'Homeowners Record'!$F16*'Monthly Reading'!V$8, 'Homeowners Record'!$G16*'Monthly Reading'!V$9), SUM('Monthly Reading'!V$10, 'Homeowners Record'!$F16*'Monthly Reading'!V$8, 'Homeowners Record'!$G16*'Monthly Reading'!V$9)))</f>
        <v/>
      </c>
      <c r="W19" s="4" t="str">
        <f>IF('Monthly Reading'!W$1="", "", IF('Monthly Reading'!W93*'Monthly Reading'!W$7&gt;'Monthly Reading'!W$10, SUM('Monthly Reading'!W93*'Monthly Reading'!W$7, 'Homeowners Record'!$F16*'Monthly Reading'!W$8, 'Homeowners Record'!$G16*'Monthly Reading'!W$9), SUM('Monthly Reading'!W$10, 'Homeowners Record'!$F16*'Monthly Reading'!W$8, 'Homeowners Record'!$G16*'Monthly Reading'!W$9)))</f>
        <v/>
      </c>
      <c r="X19" s="4" t="str">
        <f>IF('Monthly Reading'!X$1="", "", IF('Monthly Reading'!X93*'Monthly Reading'!X$7&gt;'Monthly Reading'!X$10, SUM('Monthly Reading'!X93*'Monthly Reading'!X$7, 'Homeowners Record'!$F16*'Monthly Reading'!X$8, 'Homeowners Record'!$G16*'Monthly Reading'!X$9), SUM('Monthly Reading'!X$10, 'Homeowners Record'!$F16*'Monthly Reading'!X$8, 'Homeowners Record'!$G16*'Monthly Reading'!X$9)))</f>
        <v/>
      </c>
      <c r="Y19" s="4" t="str">
        <f>IF('Monthly Reading'!Y$1="", "", IF('Monthly Reading'!Y93*'Monthly Reading'!Y$7&gt;'Monthly Reading'!Y$10, SUM('Monthly Reading'!Y93*'Monthly Reading'!Y$7, 'Homeowners Record'!$F16*'Monthly Reading'!Y$8, 'Homeowners Record'!$G16*'Monthly Reading'!Y$9), SUM('Monthly Reading'!Y$10, 'Homeowners Record'!$F16*'Monthly Reading'!Y$8, 'Homeowners Record'!$G16*'Monthly Reading'!Y$9)))</f>
        <v/>
      </c>
      <c r="Z19" s="4" t="str">
        <f>IF('Monthly Reading'!Z$1="", "", IF('Monthly Reading'!Z93*'Monthly Reading'!Z$7&gt;'Monthly Reading'!Z$10, SUM('Monthly Reading'!Z93*'Monthly Reading'!Z$7, 'Homeowners Record'!$F16*'Monthly Reading'!Z$8, 'Homeowners Record'!$G16*'Monthly Reading'!Z$9), SUM('Monthly Reading'!Z$10, 'Homeowners Record'!$F16*'Monthly Reading'!Z$8, 'Homeowners Record'!$G16*'Monthly Reading'!Z$9)))</f>
        <v/>
      </c>
      <c r="AA19" s="4" t="str">
        <f>IF('Monthly Reading'!AA$1="", "", IF('Monthly Reading'!AA93*'Monthly Reading'!AA$7&gt;'Monthly Reading'!AA$10, SUM('Monthly Reading'!AA93*'Monthly Reading'!AA$7, 'Homeowners Record'!$F16*'Monthly Reading'!AA$8, 'Homeowners Record'!$G16*'Monthly Reading'!AA$9), SUM('Monthly Reading'!AA$10, 'Homeowners Record'!$F16*'Monthly Reading'!AA$8, 'Homeowners Record'!$G16*'Monthly Reading'!AA$9)))</f>
        <v/>
      </c>
      <c r="AB19" s="4" t="str">
        <f>IF('Monthly Reading'!AB$1="", "", IF('Monthly Reading'!AB93*'Monthly Reading'!AB$7&gt;'Monthly Reading'!AB$10, SUM('Monthly Reading'!AB93*'Monthly Reading'!AB$7, 'Homeowners Record'!$F16*'Monthly Reading'!AB$8, 'Homeowners Record'!$G16*'Monthly Reading'!AB$9), SUM('Monthly Reading'!AB$10, 'Homeowners Record'!$F16*'Monthly Reading'!AB$8, 'Homeowners Record'!$G16*'Monthly Reading'!AB$9)))</f>
        <v/>
      </c>
      <c r="AC19" s="4" t="str">
        <f>IF('Monthly Reading'!AC$1="", "", IF('Monthly Reading'!AC93*'Monthly Reading'!AC$7&gt;'Monthly Reading'!AC$10, SUM('Monthly Reading'!AC93*'Monthly Reading'!AC$7, 'Homeowners Record'!$F16*'Monthly Reading'!AC$8, 'Homeowners Record'!$G16*'Monthly Reading'!AC$9), SUM('Monthly Reading'!AC$10, 'Homeowners Record'!$F16*'Monthly Reading'!AC$8, 'Homeowners Record'!$G16*'Monthly Reading'!AC$9)))</f>
        <v/>
      </c>
      <c r="AD19" s="4" t="str">
        <f>IF('Monthly Reading'!AD$1="", "", IF('Monthly Reading'!AD93*'Monthly Reading'!AD$7&gt;'Monthly Reading'!AD$10, SUM('Monthly Reading'!AD93*'Monthly Reading'!AD$7, 'Homeowners Record'!$F16*'Monthly Reading'!AD$8, 'Homeowners Record'!$G16*'Monthly Reading'!AD$9), SUM('Monthly Reading'!AD$10, 'Homeowners Record'!$F16*'Monthly Reading'!AD$8, 'Homeowners Record'!$G16*'Monthly Reading'!AD$9)))</f>
        <v/>
      </c>
      <c r="AE19" s="4" t="str">
        <f>IF('Monthly Reading'!AE$1="", "", IF('Monthly Reading'!AE93*'Monthly Reading'!AE$7&gt;'Monthly Reading'!AE$10, SUM('Monthly Reading'!AE93*'Monthly Reading'!AE$7, 'Homeowners Record'!$F16*'Monthly Reading'!AE$8, 'Homeowners Record'!$G16*'Monthly Reading'!AE$9), SUM('Monthly Reading'!AE$10, 'Homeowners Record'!$F16*'Monthly Reading'!AE$8, 'Homeowners Record'!$G16*'Monthly Reading'!AE$9)))</f>
        <v/>
      </c>
      <c r="AF19" s="4" t="str">
        <f>IF('Monthly Reading'!AF$1="", "", IF('Monthly Reading'!AF93*'Monthly Reading'!AF$7&gt;'Monthly Reading'!AF$10, SUM('Monthly Reading'!AF93*'Monthly Reading'!AF$7, 'Homeowners Record'!$F16*'Monthly Reading'!AF$8, 'Homeowners Record'!$G16*'Monthly Reading'!AF$9), SUM('Monthly Reading'!AF$10, 'Homeowners Record'!$F16*'Monthly Reading'!AF$8, 'Homeowners Record'!$G16*'Monthly Reading'!AF$9)))</f>
        <v/>
      </c>
      <c r="AG19" s="4" t="str">
        <f>IF('Monthly Reading'!AG$1="", "", IF('Monthly Reading'!AG93*'Monthly Reading'!AG$7&gt;'Monthly Reading'!AG$10, SUM('Monthly Reading'!AG93*'Monthly Reading'!AG$7, 'Homeowners Record'!$F16*'Monthly Reading'!AG$8, 'Homeowners Record'!$G16*'Monthly Reading'!AG$9), SUM('Monthly Reading'!AG$10, 'Homeowners Record'!$F16*'Monthly Reading'!AG$8, 'Homeowners Record'!$G16*'Monthly Reading'!AG$9)))</f>
        <v/>
      </c>
      <c r="AH19" s="4" t="str">
        <f>IF('Monthly Reading'!AH$1="", "", IF('Monthly Reading'!AH93*'Monthly Reading'!AH$7&gt;'Monthly Reading'!AH$10, SUM('Monthly Reading'!AH93*'Monthly Reading'!AH$7, 'Homeowners Record'!$F16*'Monthly Reading'!AH$8, 'Homeowners Record'!$G16*'Monthly Reading'!AH$9), SUM('Monthly Reading'!AH$10, 'Homeowners Record'!$F16*'Monthly Reading'!AH$8, 'Homeowners Record'!$G16*'Monthly Reading'!AH$9)))</f>
        <v/>
      </c>
      <c r="AI19" s="4" t="str">
        <f>IF('Monthly Reading'!AI$1="", "", IF('Monthly Reading'!AI93*'Monthly Reading'!AI$7&gt;'Monthly Reading'!AI$10, SUM('Monthly Reading'!AI93*'Monthly Reading'!AI$7, 'Homeowners Record'!$F16*'Monthly Reading'!AI$8, 'Homeowners Record'!$G16*'Monthly Reading'!AI$9), SUM('Monthly Reading'!AI$10, 'Homeowners Record'!$F16*'Monthly Reading'!AI$8, 'Homeowners Record'!$G16*'Monthly Reading'!AI$9)))</f>
        <v/>
      </c>
      <c r="AJ19" s="4" t="str">
        <f>IF('Monthly Reading'!AJ$1="", "", IF('Monthly Reading'!AJ93*'Monthly Reading'!AJ$7&gt;'Monthly Reading'!AJ$10, SUM('Monthly Reading'!AJ93*'Monthly Reading'!AJ$7, 'Homeowners Record'!$F16*'Monthly Reading'!AJ$8, 'Homeowners Record'!$G16*'Monthly Reading'!AJ$9), SUM('Monthly Reading'!AJ$10, 'Homeowners Record'!$F16*'Monthly Reading'!AJ$8, 'Homeowners Record'!$G16*'Monthly Reading'!AJ$9)))</f>
        <v/>
      </c>
      <c r="AK19" s="4" t="str">
        <f>IF('Monthly Reading'!AK$1="", "", IF('Monthly Reading'!AK93*'Monthly Reading'!AK$7&gt;'Monthly Reading'!AK$10, SUM('Monthly Reading'!AK93*'Monthly Reading'!AK$7, 'Homeowners Record'!$F16*'Monthly Reading'!AK$8, 'Homeowners Record'!$G16*'Monthly Reading'!AK$9), SUM('Monthly Reading'!AK$10, 'Homeowners Record'!$F16*'Monthly Reading'!AK$8, 'Homeowners Record'!$G16*'Monthly Reading'!AK$9)))</f>
        <v/>
      </c>
      <c r="AL19" s="4" t="str">
        <f>IF('Monthly Reading'!AL$1="", "", IF('Monthly Reading'!AL93*'Monthly Reading'!AL$7&gt;'Monthly Reading'!AL$10, SUM('Monthly Reading'!AL93*'Monthly Reading'!AL$7, 'Homeowners Record'!$F16*'Monthly Reading'!AL$8, 'Homeowners Record'!$G16*'Monthly Reading'!AL$9), SUM('Monthly Reading'!AL$10, 'Homeowners Record'!$F16*'Monthly Reading'!AL$8, 'Homeowners Record'!$G16*'Monthly Reading'!AL$9)))</f>
        <v/>
      </c>
      <c r="AM19" s="4" t="str">
        <f>IF('Monthly Reading'!AM$1="", "", IF('Monthly Reading'!AM93*'Monthly Reading'!AM$7&gt;'Monthly Reading'!AM$10, SUM('Monthly Reading'!AM93*'Monthly Reading'!AM$7, 'Homeowners Record'!$F16*'Monthly Reading'!AM$8, 'Homeowners Record'!$G16*'Monthly Reading'!AM$9), SUM('Monthly Reading'!AM$10, 'Homeowners Record'!$F16*'Monthly Reading'!AM$8, 'Homeowners Record'!$G16*'Monthly Reading'!AM$9)))</f>
        <v/>
      </c>
      <c r="AN19" s="4" t="str">
        <f>IF('Monthly Reading'!AN$1="", "", IF('Monthly Reading'!AN93*'Monthly Reading'!AN$7&gt;'Monthly Reading'!AN$10, SUM('Monthly Reading'!AN93*'Monthly Reading'!AN$7, 'Homeowners Record'!$F16*'Monthly Reading'!AN$8, 'Homeowners Record'!$G16*'Monthly Reading'!AN$9), SUM('Monthly Reading'!AN$10, 'Homeowners Record'!$F16*'Monthly Reading'!AN$8, 'Homeowners Record'!$G16*'Monthly Reading'!AN$9)))</f>
        <v/>
      </c>
      <c r="AO19" s="4" t="str">
        <f>IF('Monthly Reading'!AO$1="", "", IF('Monthly Reading'!AO93*'Monthly Reading'!AO$7&gt;'Monthly Reading'!AO$10, SUM('Monthly Reading'!AO93*'Monthly Reading'!AO$7, 'Homeowners Record'!$F16*'Monthly Reading'!AO$8, 'Homeowners Record'!$G16*'Monthly Reading'!AO$9), SUM('Monthly Reading'!AO$10, 'Homeowners Record'!$F16*'Monthly Reading'!AO$8, 'Homeowners Record'!$G16*'Monthly Reading'!AO$9)))</f>
        <v/>
      </c>
      <c r="AP19" s="4" t="str">
        <f>IF('Monthly Reading'!AP$1="", "", IF('Monthly Reading'!AP93*'Monthly Reading'!AP$7&gt;'Monthly Reading'!AP$10, SUM('Monthly Reading'!AP93*'Monthly Reading'!AP$7, 'Homeowners Record'!$F16*'Monthly Reading'!AP$8, 'Homeowners Record'!$G16*'Monthly Reading'!AP$9), SUM('Monthly Reading'!AP$10, 'Homeowners Record'!$F16*'Monthly Reading'!AP$8, 'Homeowners Record'!$G16*'Monthly Reading'!AP$9)))</f>
        <v/>
      </c>
      <c r="AQ19" s="4" t="str">
        <f>IF('Monthly Reading'!AQ$1="", "", IF('Monthly Reading'!AQ93*'Monthly Reading'!AQ$7&gt;'Monthly Reading'!AQ$10, SUM('Monthly Reading'!AQ93*'Monthly Reading'!AQ$7, 'Homeowners Record'!$F16*'Monthly Reading'!AQ$8, 'Homeowners Record'!$G16*'Monthly Reading'!AQ$9), SUM('Monthly Reading'!AQ$10, 'Homeowners Record'!$F16*'Monthly Reading'!AQ$8, 'Homeowners Record'!$G16*'Monthly Reading'!AQ$9)))</f>
        <v/>
      </c>
      <c r="AR19" s="4" t="str">
        <f>IF('Monthly Reading'!AR$1="", "", IF('Monthly Reading'!AR93*'Monthly Reading'!AR$7&gt;'Monthly Reading'!AR$10, SUM('Monthly Reading'!AR93*'Monthly Reading'!AR$7, 'Homeowners Record'!$F16*'Monthly Reading'!AR$8, 'Homeowners Record'!$G16*'Monthly Reading'!AR$9), SUM('Monthly Reading'!AR$10, 'Homeowners Record'!$F16*'Monthly Reading'!AR$8, 'Homeowners Record'!$G16*'Monthly Reading'!AR$9)))</f>
        <v/>
      </c>
      <c r="AS19" s="4" t="str">
        <f>IF('Monthly Reading'!AS$1="", "", IF('Monthly Reading'!AS93*'Monthly Reading'!AS$7&gt;'Monthly Reading'!AS$10, SUM('Monthly Reading'!AS93*'Monthly Reading'!AS$7, 'Homeowners Record'!$F16*'Monthly Reading'!AS$8, 'Homeowners Record'!$G16*'Monthly Reading'!AS$9), SUM('Monthly Reading'!AS$10, 'Homeowners Record'!$F16*'Monthly Reading'!AS$8, 'Homeowners Record'!$G16*'Monthly Reading'!AS$9)))</f>
        <v/>
      </c>
      <c r="AT19" s="4" t="str">
        <f>IF('Monthly Reading'!AT$1="", "", IF('Monthly Reading'!AT93*'Monthly Reading'!AT$7&gt;'Monthly Reading'!AT$10, SUM('Monthly Reading'!AT93*'Monthly Reading'!AT$7, 'Homeowners Record'!$F16*'Monthly Reading'!AT$8, 'Homeowners Record'!$G16*'Monthly Reading'!AT$9), SUM('Monthly Reading'!AT$10, 'Homeowners Record'!$F16*'Monthly Reading'!AT$8, 'Homeowners Record'!$G16*'Monthly Reading'!AT$9)))</f>
        <v/>
      </c>
      <c r="AU19" s="4" t="str">
        <f>IF('Monthly Reading'!AU$1="", "", IF('Monthly Reading'!AU93*'Monthly Reading'!AU$7&gt;'Monthly Reading'!AU$10, SUM('Monthly Reading'!AU93*'Monthly Reading'!AU$7, 'Homeowners Record'!$F16*'Monthly Reading'!AU$8, 'Homeowners Record'!$G16*'Monthly Reading'!AU$9), SUM('Monthly Reading'!AU$10, 'Homeowners Record'!$F16*'Monthly Reading'!AU$8, 'Homeowners Record'!$G16*'Monthly Reading'!AU$9)))</f>
        <v/>
      </c>
      <c r="AV19" s="4" t="str">
        <f>IF('Monthly Reading'!AV$1="", "", IF('Monthly Reading'!AV93*'Monthly Reading'!AV$7&gt;'Monthly Reading'!AV$10, SUM('Monthly Reading'!AV93*'Monthly Reading'!AV$7, 'Homeowners Record'!$F16*'Monthly Reading'!AV$8, 'Homeowners Record'!$G16*'Monthly Reading'!AV$9), SUM('Monthly Reading'!AV$10, 'Homeowners Record'!$F16*'Monthly Reading'!AV$8, 'Homeowners Record'!$G16*'Monthly Reading'!AV$9)))</f>
        <v/>
      </c>
      <c r="AW19" s="4" t="str">
        <f>IF('Monthly Reading'!AW$1="", "", IF('Monthly Reading'!AW93*'Monthly Reading'!AW$7&gt;'Monthly Reading'!AW$10, SUM('Monthly Reading'!AW93*'Monthly Reading'!AW$7, 'Homeowners Record'!$F16*'Monthly Reading'!AW$8, 'Homeowners Record'!$G16*'Monthly Reading'!AW$9), SUM('Monthly Reading'!AW$10, 'Homeowners Record'!$F16*'Monthly Reading'!AW$8, 'Homeowners Record'!$G16*'Monthly Reading'!AW$9)))</f>
        <v/>
      </c>
      <c r="AX19" s="4" t="str">
        <f>IF('Monthly Reading'!AX$1="", "", IF('Monthly Reading'!AX93*'Monthly Reading'!AX$7&gt;'Monthly Reading'!AX$10, SUM('Monthly Reading'!AX93*'Monthly Reading'!AX$7, 'Homeowners Record'!$F16*'Monthly Reading'!AX$8, 'Homeowners Record'!$G16*'Monthly Reading'!AX$9), SUM('Monthly Reading'!AX$10, 'Homeowners Record'!$F16*'Monthly Reading'!AX$8, 'Homeowners Record'!$G16*'Monthly Reading'!AX$9)))</f>
        <v/>
      </c>
      <c r="AY19" s="4" t="str">
        <f>IF('Monthly Reading'!AY$1="", "", IF('Monthly Reading'!AY93*'Monthly Reading'!AY$7&gt;'Monthly Reading'!AY$10, SUM('Monthly Reading'!AY93*'Monthly Reading'!AY$7, 'Homeowners Record'!$F16*'Monthly Reading'!AY$8, 'Homeowners Record'!$G16*'Monthly Reading'!AY$9), SUM('Monthly Reading'!AY$10, 'Homeowners Record'!$F16*'Monthly Reading'!AY$8, 'Homeowners Record'!$G16*'Monthly Reading'!AY$9)))</f>
        <v/>
      </c>
      <c r="AZ19" s="4" t="str">
        <f>IF('Monthly Reading'!AZ$1="", "", IF('Monthly Reading'!AZ93*'Monthly Reading'!AZ$7&gt;'Monthly Reading'!AZ$10, SUM('Monthly Reading'!AZ93*'Monthly Reading'!AZ$7, 'Homeowners Record'!$F16*'Monthly Reading'!AZ$8, 'Homeowners Record'!$G16*'Monthly Reading'!AZ$9), SUM('Monthly Reading'!AZ$10, 'Homeowners Record'!$F16*'Monthly Reading'!AZ$8, 'Homeowners Record'!$G16*'Monthly Reading'!AZ$9)))</f>
        <v/>
      </c>
      <c r="BA19" s="4" t="str">
        <f>IF('Monthly Reading'!BA$1="", "", IF('Monthly Reading'!BA93*'Monthly Reading'!BA$7&gt;'Monthly Reading'!BA$10, SUM('Monthly Reading'!BA93*'Monthly Reading'!BA$7, 'Homeowners Record'!$F16*'Monthly Reading'!BA$8, 'Homeowners Record'!$G16*'Monthly Reading'!BA$9), SUM('Monthly Reading'!BA$10, 'Homeowners Record'!$F16*'Monthly Reading'!BA$8, 'Homeowners Record'!$G16*'Monthly Reading'!BA$9)))</f>
        <v/>
      </c>
      <c r="BB19" s="4" t="str">
        <f>IF('Monthly Reading'!BB$1="", "", IF('Monthly Reading'!BB93*'Monthly Reading'!BB$7&gt;'Monthly Reading'!BB$10, SUM('Monthly Reading'!BB93*'Monthly Reading'!BB$7, 'Homeowners Record'!$F16*'Monthly Reading'!BB$8, 'Homeowners Record'!$G16*'Monthly Reading'!BB$9), SUM('Monthly Reading'!BB$10, 'Homeowners Record'!$F16*'Monthly Reading'!BB$8, 'Homeowners Record'!$G16*'Monthly Reading'!BB$9)))</f>
        <v/>
      </c>
      <c r="BC19" s="4" t="str">
        <f>IF('Monthly Reading'!BC$1="", "", IF('Monthly Reading'!BC93*'Monthly Reading'!BC$7&gt;'Monthly Reading'!BC$10, SUM('Monthly Reading'!BC93*'Monthly Reading'!BC$7, 'Homeowners Record'!$F16*'Monthly Reading'!BC$8, 'Homeowners Record'!$G16*'Monthly Reading'!BC$9), SUM('Monthly Reading'!BC$10, 'Homeowners Record'!$F16*'Monthly Reading'!BC$8, 'Homeowners Record'!$G16*'Monthly Reading'!BC$9)))</f>
        <v/>
      </c>
      <c r="BD19" s="4" t="str">
        <f>IF('Monthly Reading'!BD$1="", "", IF('Monthly Reading'!BD93*'Monthly Reading'!BD$7&gt;'Monthly Reading'!BD$10, SUM('Monthly Reading'!BD93*'Monthly Reading'!BD$7, 'Homeowners Record'!$F16*'Monthly Reading'!BD$8, 'Homeowners Record'!$G16*'Monthly Reading'!BD$9), SUM('Monthly Reading'!BD$10, 'Homeowners Record'!$F16*'Monthly Reading'!BD$8, 'Homeowners Record'!$G16*'Monthly Reading'!BD$9)))</f>
        <v/>
      </c>
      <c r="BE19" s="4" t="str">
        <f>IF('Monthly Reading'!BE$1="", "", IF('Monthly Reading'!BE93*'Monthly Reading'!BE$7&gt;'Monthly Reading'!BE$10, SUM('Monthly Reading'!BE93*'Monthly Reading'!BE$7, 'Homeowners Record'!$F16*'Monthly Reading'!BE$8, 'Homeowners Record'!$G16*'Monthly Reading'!BE$9), SUM('Monthly Reading'!BE$10, 'Homeowners Record'!$F16*'Monthly Reading'!BE$8, 'Homeowners Record'!$G16*'Monthly Reading'!BE$9)))</f>
        <v/>
      </c>
      <c r="BF19" s="4" t="str">
        <f>IF('Monthly Reading'!BF$1="", "", IF('Monthly Reading'!BF93*'Monthly Reading'!BF$7&gt;'Monthly Reading'!BF$10, SUM('Monthly Reading'!BF93*'Monthly Reading'!BF$7, 'Homeowners Record'!$F16*'Monthly Reading'!BF$8, 'Homeowners Record'!$G16*'Monthly Reading'!BF$9), SUM('Monthly Reading'!BF$10, 'Homeowners Record'!$F16*'Monthly Reading'!BF$8, 'Homeowners Record'!$G16*'Monthly Reading'!BF$9)))</f>
        <v/>
      </c>
      <c r="BG19" s="4" t="str">
        <f>IF('Monthly Reading'!BG$1="", "", IF('Monthly Reading'!BG93*'Monthly Reading'!BG$7&gt;'Monthly Reading'!BG$10, SUM('Monthly Reading'!BG93*'Monthly Reading'!BG$7, 'Homeowners Record'!$F16*'Monthly Reading'!BG$8, 'Homeowners Record'!$G16*'Monthly Reading'!BG$9), SUM('Monthly Reading'!BG$10, 'Homeowners Record'!$F16*'Monthly Reading'!BG$8, 'Homeowners Record'!$G16*'Monthly Reading'!BG$9)))</f>
        <v/>
      </c>
      <c r="BH19" s="4" t="str">
        <f>IF('Monthly Reading'!BH$1="", "", IF('Monthly Reading'!BH93*'Monthly Reading'!BH$7&gt;'Monthly Reading'!BH$10, SUM('Monthly Reading'!BH93*'Monthly Reading'!BH$7, 'Homeowners Record'!$F16*'Monthly Reading'!BH$8, 'Homeowners Record'!$G16*'Monthly Reading'!BH$9), SUM('Monthly Reading'!BH$10, 'Homeowners Record'!$F16*'Monthly Reading'!BH$8, 'Homeowners Record'!$G16*'Monthly Reading'!BH$9)))</f>
        <v/>
      </c>
      <c r="BI19" s="4" t="str">
        <f>IF('Monthly Reading'!BI$1="", "", IF('Monthly Reading'!BI93*'Monthly Reading'!BI$7&gt;'Monthly Reading'!BI$10, SUM('Monthly Reading'!BI93*'Monthly Reading'!BI$7, 'Homeowners Record'!$F16*'Monthly Reading'!BI$8, 'Homeowners Record'!$G16*'Monthly Reading'!BI$9), SUM('Monthly Reading'!BI$10, 'Homeowners Record'!$F16*'Monthly Reading'!BI$8, 'Homeowners Record'!$G16*'Monthly Reading'!BI$9)))</f>
        <v/>
      </c>
      <c r="BJ19" s="4" t="str">
        <f>IF('Monthly Reading'!BJ$1="", "", IF('Monthly Reading'!BJ93*'Monthly Reading'!BJ$7&gt;'Monthly Reading'!BJ$10, SUM('Monthly Reading'!BJ93*'Monthly Reading'!BJ$7, 'Homeowners Record'!$F16*'Monthly Reading'!BJ$8, 'Homeowners Record'!$G16*'Monthly Reading'!BJ$9), SUM('Monthly Reading'!BJ$10, 'Homeowners Record'!$F16*'Monthly Reading'!BJ$8, 'Homeowners Record'!$G16*'Monthly Reading'!BJ$9)))</f>
        <v/>
      </c>
      <c r="BK19" s="4" t="str">
        <f>IF('Monthly Reading'!BK$1="", "", IF('Monthly Reading'!BK93*'Monthly Reading'!BK$7&gt;'Monthly Reading'!BK$10, SUM('Monthly Reading'!BK93*'Monthly Reading'!BK$7, 'Homeowners Record'!$F16*'Monthly Reading'!BK$8, 'Homeowners Record'!$G16*'Monthly Reading'!BK$9), SUM('Monthly Reading'!BK$10, 'Homeowners Record'!$F16*'Monthly Reading'!BK$8, 'Homeowners Record'!$G16*'Monthly Reading'!BK$9)))</f>
        <v/>
      </c>
      <c r="BL19" s="4" t="str">
        <f>IF('Monthly Reading'!BL$1="", "", IF('Monthly Reading'!BL93*'Monthly Reading'!BL$7&gt;'Monthly Reading'!BL$10, SUM('Monthly Reading'!BL93*'Monthly Reading'!BL$7, 'Homeowners Record'!$F16*'Monthly Reading'!BL$8, 'Homeowners Record'!$G16*'Monthly Reading'!BL$9), SUM('Monthly Reading'!BL$10, 'Homeowners Record'!$F16*'Monthly Reading'!BL$8, 'Homeowners Record'!$G16*'Monthly Reading'!BL$9)))</f>
        <v/>
      </c>
      <c r="BM19" s="4" t="str">
        <f>IF('Monthly Reading'!BM$1="", "", IF('Monthly Reading'!BM93*'Monthly Reading'!BM$7&gt;'Monthly Reading'!BM$10, SUM('Monthly Reading'!BM93*'Monthly Reading'!BM$7, 'Homeowners Record'!$F16*'Monthly Reading'!BM$8, 'Homeowners Record'!$G16*'Monthly Reading'!BM$9), SUM('Monthly Reading'!BM$10, 'Homeowners Record'!$F16*'Monthly Reading'!BM$8, 'Homeowners Record'!$G16*'Monthly Reading'!BM$9)))</f>
        <v/>
      </c>
      <c r="BN19" s="4" t="str">
        <f>IF('Monthly Reading'!BN$1="", "", IF('Monthly Reading'!BN93*'Monthly Reading'!BN$7&gt;'Monthly Reading'!BN$10, SUM('Monthly Reading'!BN93*'Monthly Reading'!BN$7, 'Homeowners Record'!$F16*'Monthly Reading'!BN$8, 'Homeowners Record'!$G16*'Monthly Reading'!BN$9), SUM('Monthly Reading'!BN$10, 'Homeowners Record'!$F16*'Monthly Reading'!BN$8, 'Homeowners Record'!$G16*'Monthly Reading'!BN$9)))</f>
        <v/>
      </c>
      <c r="BO19" s="4" t="str">
        <f>IF('Monthly Reading'!BO$1="", "", IF('Monthly Reading'!BO93*'Monthly Reading'!BO$7&gt;'Monthly Reading'!BO$10, SUM('Monthly Reading'!BO93*'Monthly Reading'!BO$7, 'Homeowners Record'!$F16*'Monthly Reading'!BO$8, 'Homeowners Record'!$G16*'Monthly Reading'!BO$9), SUM('Monthly Reading'!BO$10, 'Homeowners Record'!$F16*'Monthly Reading'!BO$8, 'Homeowners Record'!$G16*'Monthly Reading'!BO$9)))</f>
        <v/>
      </c>
      <c r="BP19" s="4" t="str">
        <f>IF('Monthly Reading'!BP$1="", "", IF('Monthly Reading'!BP93*'Monthly Reading'!BP$7&gt;'Monthly Reading'!BP$10, SUM('Monthly Reading'!BP93*'Monthly Reading'!BP$7, 'Homeowners Record'!$F16*'Monthly Reading'!BP$8, 'Homeowners Record'!$G16*'Monthly Reading'!BP$9), SUM('Monthly Reading'!BP$10, 'Homeowners Record'!$F16*'Monthly Reading'!BP$8, 'Homeowners Record'!$G16*'Monthly Reading'!BP$9)))</f>
        <v/>
      </c>
      <c r="BQ19" s="4" t="str">
        <f>IF('Monthly Reading'!BQ$1="", "", IF('Monthly Reading'!BQ93*'Monthly Reading'!BQ$7&gt;'Monthly Reading'!BQ$10, SUM('Monthly Reading'!BQ93*'Monthly Reading'!BQ$7, 'Homeowners Record'!$F16*'Monthly Reading'!BQ$8, 'Homeowners Record'!$G16*'Monthly Reading'!BQ$9), SUM('Monthly Reading'!BQ$10, 'Homeowners Record'!$F16*'Monthly Reading'!BQ$8, 'Homeowners Record'!$G16*'Monthly Reading'!BQ$9)))</f>
        <v/>
      </c>
      <c r="BR19" s="4" t="str">
        <f>IF('Monthly Reading'!BR$1="", "", IF('Monthly Reading'!BR93*'Monthly Reading'!BR$7&gt;'Monthly Reading'!BR$10, SUM('Monthly Reading'!BR93*'Monthly Reading'!BR$7, 'Homeowners Record'!$F16*'Monthly Reading'!BR$8, 'Homeowners Record'!$G16*'Monthly Reading'!BR$9), SUM('Monthly Reading'!BR$10, 'Homeowners Record'!$F16*'Monthly Reading'!BR$8, 'Homeowners Record'!$G16*'Monthly Reading'!BR$9)))</f>
        <v/>
      </c>
      <c r="BS19" s="4" t="str">
        <f>IF('Monthly Reading'!BS$1="", "", IF('Monthly Reading'!BS93*'Monthly Reading'!BS$7&gt;'Monthly Reading'!BS$10, SUM('Monthly Reading'!BS93*'Monthly Reading'!BS$7, 'Homeowners Record'!$F16*'Monthly Reading'!BS$8, 'Homeowners Record'!$G16*'Monthly Reading'!BS$9), SUM('Monthly Reading'!BS$10, 'Homeowners Record'!$F16*'Monthly Reading'!BS$8, 'Homeowners Record'!$G16*'Monthly Reading'!BS$9)))</f>
        <v/>
      </c>
      <c r="BT19" s="4" t="str">
        <f>IF('Monthly Reading'!BT$1="", "", IF('Monthly Reading'!BT93*'Monthly Reading'!BT$7&gt;'Monthly Reading'!BT$10, SUM('Monthly Reading'!BT93*'Monthly Reading'!BT$7, 'Homeowners Record'!$F16*'Monthly Reading'!BT$8, 'Homeowners Record'!$G16*'Monthly Reading'!BT$9), SUM('Monthly Reading'!BT$10, 'Homeowners Record'!$F16*'Monthly Reading'!BT$8, 'Homeowners Record'!$G16*'Monthly Reading'!BT$9)))</f>
        <v/>
      </c>
      <c r="BU19" s="4" t="str">
        <f>IF('Monthly Reading'!BU$1="", "", IF('Monthly Reading'!BU93*'Monthly Reading'!BU$7&gt;'Monthly Reading'!BU$10, SUM('Monthly Reading'!BU93*'Monthly Reading'!BU$7, 'Homeowners Record'!$F16*'Monthly Reading'!BU$8, 'Homeowners Record'!$G16*'Monthly Reading'!BU$9), SUM('Monthly Reading'!BU$10, 'Homeowners Record'!$F16*'Monthly Reading'!BU$8, 'Homeowners Record'!$G16*'Monthly Reading'!BU$9)))</f>
        <v/>
      </c>
      <c r="BV19" s="4" t="str">
        <f>IF('Monthly Reading'!BV$1="", "", IF('Monthly Reading'!BV93*'Monthly Reading'!BV$7&gt;'Monthly Reading'!BV$10, SUM('Monthly Reading'!BV93*'Monthly Reading'!BV$7, 'Homeowners Record'!$F16*'Monthly Reading'!BV$8, 'Homeowners Record'!$G16*'Monthly Reading'!BV$9), SUM('Monthly Reading'!BV$10, 'Homeowners Record'!$F16*'Monthly Reading'!BV$8, 'Homeowners Record'!$G16*'Monthly Reading'!BV$9)))</f>
        <v/>
      </c>
      <c r="BW19" s="4" t="str">
        <f>IF('Monthly Reading'!BW$1="", "", IF('Monthly Reading'!BW93*'Monthly Reading'!BW$7&gt;'Monthly Reading'!BW$10, SUM('Monthly Reading'!BW93*'Monthly Reading'!BW$7, 'Homeowners Record'!$F16*'Monthly Reading'!BW$8, 'Homeowners Record'!$G16*'Monthly Reading'!BW$9), SUM('Monthly Reading'!BW$10, 'Homeowners Record'!$F16*'Monthly Reading'!BW$8, 'Homeowners Record'!$G16*'Monthly Reading'!BW$9)))</f>
        <v/>
      </c>
      <c r="BX19" s="4" t="str">
        <f>IF('Monthly Reading'!BX$1="", "", IF('Monthly Reading'!BX93*'Monthly Reading'!BX$7&gt;'Monthly Reading'!BX$10, SUM('Monthly Reading'!BX93*'Monthly Reading'!BX$7, 'Homeowners Record'!$F16*'Monthly Reading'!BX$8, 'Homeowners Record'!$G16*'Monthly Reading'!BX$9), SUM('Monthly Reading'!BX$10, 'Homeowners Record'!$F16*'Monthly Reading'!BX$8, 'Homeowners Record'!$G16*'Monthly Reading'!BX$9)))</f>
        <v/>
      </c>
      <c r="BY19" s="4" t="str">
        <f>IF('Monthly Reading'!BY$1="", "", IF('Monthly Reading'!BY93*'Monthly Reading'!BY$7&gt;'Monthly Reading'!BY$10, SUM('Monthly Reading'!BY93*'Monthly Reading'!BY$7, 'Homeowners Record'!$F16*'Monthly Reading'!BY$8, 'Homeowners Record'!$G16*'Monthly Reading'!BY$9), SUM('Monthly Reading'!BY$10, 'Homeowners Record'!$F16*'Monthly Reading'!BY$8, 'Homeowners Record'!$G16*'Monthly Reading'!BY$9)))</f>
        <v/>
      </c>
      <c r="BZ19" s="4" t="str">
        <f>IF('Monthly Reading'!BZ$1="", "", IF('Monthly Reading'!BZ93*'Monthly Reading'!BZ$7&gt;'Monthly Reading'!BZ$10, SUM('Monthly Reading'!BZ93*'Monthly Reading'!BZ$7, 'Homeowners Record'!$F16*'Monthly Reading'!BZ$8, 'Homeowners Record'!$G16*'Monthly Reading'!BZ$9), SUM('Monthly Reading'!BZ$10, 'Homeowners Record'!$F16*'Monthly Reading'!BZ$8, 'Homeowners Record'!$G16*'Monthly Reading'!BZ$9)))</f>
        <v/>
      </c>
      <c r="CA19" s="4" t="str">
        <f>IF('Monthly Reading'!CA$1="", "", IF('Monthly Reading'!CA93*'Monthly Reading'!CA$7&gt;'Monthly Reading'!CA$10, SUM('Monthly Reading'!CA93*'Monthly Reading'!CA$7, 'Homeowners Record'!$F16*'Monthly Reading'!CA$8, 'Homeowners Record'!$G16*'Monthly Reading'!CA$9), SUM('Monthly Reading'!CA$10, 'Homeowners Record'!$F16*'Monthly Reading'!CA$8, 'Homeowners Record'!$G16*'Monthly Reading'!CA$9)))</f>
        <v/>
      </c>
      <c r="CB19" s="4" t="str">
        <f>IF('Monthly Reading'!CB$1="", "", IF('Monthly Reading'!CB93*'Monthly Reading'!CB$7&gt;'Monthly Reading'!CB$10, SUM('Monthly Reading'!CB93*'Monthly Reading'!CB$7, 'Homeowners Record'!$F16*'Monthly Reading'!CB$8, 'Homeowners Record'!$G16*'Monthly Reading'!CB$9), SUM('Monthly Reading'!CB$10, 'Homeowners Record'!$F16*'Monthly Reading'!CB$8, 'Homeowners Record'!$G16*'Monthly Reading'!CB$9)))</f>
        <v/>
      </c>
      <c r="CC19" s="4" t="str">
        <f>IF('Monthly Reading'!CC$1="", "", IF('Monthly Reading'!CC93*'Monthly Reading'!CC$7&gt;'Monthly Reading'!CC$10, SUM('Monthly Reading'!CC93*'Monthly Reading'!CC$7, 'Homeowners Record'!$F16*'Monthly Reading'!CC$8, 'Homeowners Record'!$G16*'Monthly Reading'!CC$9), SUM('Monthly Reading'!CC$10, 'Homeowners Record'!$F16*'Monthly Reading'!CC$8, 'Homeowners Record'!$G16*'Monthly Reading'!CC$9)))</f>
        <v/>
      </c>
      <c r="CD19" s="4" t="str">
        <f>IF('Monthly Reading'!CD$1="", "", IF('Monthly Reading'!CD93*'Monthly Reading'!CD$7&gt;'Monthly Reading'!CD$10, SUM('Monthly Reading'!CD93*'Monthly Reading'!CD$7, 'Homeowners Record'!$F16*'Monthly Reading'!CD$8, 'Homeowners Record'!$G16*'Monthly Reading'!CD$9), SUM('Monthly Reading'!CD$10, 'Homeowners Record'!$F16*'Monthly Reading'!CD$8, 'Homeowners Record'!$G16*'Monthly Reading'!CD$9)))</f>
        <v/>
      </c>
      <c r="CE19" s="4" t="str">
        <f>IF('Monthly Reading'!CE$1="", "", IF('Monthly Reading'!CE93*'Monthly Reading'!CE$7&gt;'Monthly Reading'!CE$10, SUM('Monthly Reading'!CE93*'Monthly Reading'!CE$7, 'Homeowners Record'!$F16*'Monthly Reading'!CE$8, 'Homeowners Record'!$G16*'Monthly Reading'!CE$9), SUM('Monthly Reading'!CE$10, 'Homeowners Record'!$F16*'Monthly Reading'!CE$8, 'Homeowners Record'!$G16*'Monthly Reading'!CE$9)))</f>
        <v/>
      </c>
      <c r="CF19" s="4" t="str">
        <f>IF('Monthly Reading'!CF$1="", "", IF('Monthly Reading'!CF93*'Monthly Reading'!CF$7&gt;'Monthly Reading'!CF$10, SUM('Monthly Reading'!CF93*'Monthly Reading'!CF$7, 'Homeowners Record'!$F16*'Monthly Reading'!CF$8, 'Homeowners Record'!$G16*'Monthly Reading'!CF$9), SUM('Monthly Reading'!CF$10, 'Homeowners Record'!$F16*'Monthly Reading'!CF$8, 'Homeowners Record'!$G16*'Monthly Reading'!CF$9)))</f>
        <v/>
      </c>
      <c r="CG19" s="4" t="str">
        <f>IF('Monthly Reading'!CG$1="", "", IF('Monthly Reading'!CG93*'Monthly Reading'!CG$7&gt;'Monthly Reading'!CG$10, SUM('Monthly Reading'!CG93*'Monthly Reading'!CG$7, 'Homeowners Record'!$F16*'Monthly Reading'!CG$8, 'Homeowners Record'!$G16*'Monthly Reading'!CG$9), SUM('Monthly Reading'!CG$10, 'Homeowners Record'!$F16*'Monthly Reading'!CG$8, 'Homeowners Record'!$G16*'Monthly Reading'!CG$9)))</f>
        <v/>
      </c>
      <c r="CH19" s="4" t="str">
        <f>IF('Monthly Reading'!CH$1="", "", IF('Monthly Reading'!CH93*'Monthly Reading'!CH$7&gt;'Monthly Reading'!CH$10, SUM('Monthly Reading'!CH93*'Monthly Reading'!CH$7, 'Homeowners Record'!$F16*'Monthly Reading'!CH$8, 'Homeowners Record'!$G16*'Monthly Reading'!CH$9), SUM('Monthly Reading'!CH$10, 'Homeowners Record'!$F16*'Monthly Reading'!CH$8, 'Homeowners Record'!$G16*'Monthly Reading'!CH$9)))</f>
        <v/>
      </c>
      <c r="CI19" s="4" t="str">
        <f>IF('Monthly Reading'!CI$1="", "", IF('Monthly Reading'!CI93*'Monthly Reading'!CI$7&gt;'Monthly Reading'!CI$10, SUM('Monthly Reading'!CI93*'Monthly Reading'!CI$7, 'Homeowners Record'!$F16*'Monthly Reading'!CI$8, 'Homeowners Record'!$G16*'Monthly Reading'!CI$9), SUM('Monthly Reading'!CI$10, 'Homeowners Record'!$F16*'Monthly Reading'!CI$8, 'Homeowners Record'!$G16*'Monthly Reading'!CI$9)))</f>
        <v/>
      </c>
      <c r="CJ19" s="4" t="str">
        <f>IF('Monthly Reading'!CJ$1="", "", IF('Monthly Reading'!CJ93*'Monthly Reading'!CJ$7&gt;'Monthly Reading'!CJ$10, SUM('Monthly Reading'!CJ93*'Monthly Reading'!CJ$7, 'Homeowners Record'!$F16*'Monthly Reading'!CJ$8, 'Homeowners Record'!$G16*'Monthly Reading'!CJ$9), SUM('Monthly Reading'!CJ$10, 'Homeowners Record'!$F16*'Monthly Reading'!CJ$8, 'Homeowners Record'!$G16*'Monthly Reading'!CJ$9)))</f>
        <v/>
      </c>
      <c r="CK19" s="4" t="str">
        <f>IF('Monthly Reading'!CK$1="", "", IF('Monthly Reading'!CK93*'Monthly Reading'!CK$7&gt;'Monthly Reading'!CK$10, SUM('Monthly Reading'!CK93*'Monthly Reading'!CK$7, 'Homeowners Record'!$F16*'Monthly Reading'!CK$8, 'Homeowners Record'!$G16*'Monthly Reading'!CK$9), SUM('Monthly Reading'!CK$10, 'Homeowners Record'!$F16*'Monthly Reading'!CK$8, 'Homeowners Record'!$G16*'Monthly Reading'!CK$9)))</f>
        <v/>
      </c>
      <c r="CL19" s="4" t="str">
        <f>IF('Monthly Reading'!CL$1="", "", IF('Monthly Reading'!CL93*'Monthly Reading'!CL$7&gt;'Monthly Reading'!CL$10, SUM('Monthly Reading'!CL93*'Monthly Reading'!CL$7, 'Homeowners Record'!$F16*'Monthly Reading'!CL$8, 'Homeowners Record'!$G16*'Monthly Reading'!CL$9), SUM('Monthly Reading'!CL$10, 'Homeowners Record'!$F16*'Monthly Reading'!CL$8, 'Homeowners Record'!$G16*'Monthly Reading'!CL$9)))</f>
        <v/>
      </c>
      <c r="CM19" s="4" t="str">
        <f>IF('Monthly Reading'!CM$1="", "", IF('Monthly Reading'!CM93*'Monthly Reading'!CM$7&gt;'Monthly Reading'!CM$10, SUM('Monthly Reading'!CM93*'Monthly Reading'!CM$7, 'Homeowners Record'!$F16*'Monthly Reading'!CM$8, 'Homeowners Record'!$G16*'Monthly Reading'!CM$9), SUM('Monthly Reading'!CM$10, 'Homeowners Record'!$F16*'Monthly Reading'!CM$8, 'Homeowners Record'!$G16*'Monthly Reading'!CM$9)))</f>
        <v/>
      </c>
      <c r="CN19" s="4" t="str">
        <f>IF('Monthly Reading'!CN$1="", "", IF('Monthly Reading'!CN93*'Monthly Reading'!CN$7&gt;'Monthly Reading'!CN$10, SUM('Monthly Reading'!CN93*'Monthly Reading'!CN$7, 'Homeowners Record'!$F16*'Monthly Reading'!CN$8, 'Homeowners Record'!$G16*'Monthly Reading'!CN$9), SUM('Monthly Reading'!CN$10, 'Homeowners Record'!$F16*'Monthly Reading'!CN$8, 'Homeowners Record'!$G16*'Monthly Reading'!CN$9)))</f>
        <v/>
      </c>
      <c r="CO19" s="4" t="str">
        <f>IF('Monthly Reading'!CO$1="", "", IF('Monthly Reading'!CO93*'Monthly Reading'!CO$7&gt;'Monthly Reading'!CO$10, SUM('Monthly Reading'!CO93*'Monthly Reading'!CO$7, 'Homeowners Record'!$F16*'Monthly Reading'!CO$8, 'Homeowners Record'!$G16*'Monthly Reading'!CO$9), SUM('Monthly Reading'!CO$10, 'Homeowners Record'!$F16*'Monthly Reading'!CO$8, 'Homeowners Record'!$G16*'Monthly Reading'!CO$9)))</f>
        <v/>
      </c>
      <c r="CP19" s="4" t="str">
        <f>IF('Monthly Reading'!CP$1="", "", IF('Monthly Reading'!CP93*'Monthly Reading'!CP$7&gt;'Monthly Reading'!CP$10, SUM('Monthly Reading'!CP93*'Monthly Reading'!CP$7, 'Homeowners Record'!$F16*'Monthly Reading'!CP$8, 'Homeowners Record'!$G16*'Monthly Reading'!CP$9), SUM('Monthly Reading'!CP$10, 'Homeowners Record'!$F16*'Monthly Reading'!CP$8, 'Homeowners Record'!$G16*'Monthly Reading'!CP$9)))</f>
        <v/>
      </c>
      <c r="CQ19" s="4" t="str">
        <f>IF('Monthly Reading'!CQ$1="", "", IF('Monthly Reading'!CQ93*'Monthly Reading'!CQ$7&gt;'Monthly Reading'!CQ$10, SUM('Monthly Reading'!CQ93*'Monthly Reading'!CQ$7, 'Homeowners Record'!$F16*'Monthly Reading'!CQ$8, 'Homeowners Record'!$G16*'Monthly Reading'!CQ$9), SUM('Monthly Reading'!CQ$10, 'Homeowners Record'!$F16*'Monthly Reading'!CQ$8, 'Homeowners Record'!$G16*'Monthly Reading'!CQ$9)))</f>
        <v/>
      </c>
      <c r="CR19" s="4" t="str">
        <f>IF('Monthly Reading'!CR$1="", "", IF('Monthly Reading'!CR93*'Monthly Reading'!CR$7&gt;'Monthly Reading'!CR$10, SUM('Monthly Reading'!CR93*'Monthly Reading'!CR$7, 'Homeowners Record'!$F16*'Monthly Reading'!CR$8, 'Homeowners Record'!$G16*'Monthly Reading'!CR$9), SUM('Monthly Reading'!CR$10, 'Homeowners Record'!$F16*'Monthly Reading'!CR$8, 'Homeowners Record'!$G16*'Monthly Reading'!CR$9)))</f>
        <v/>
      </c>
      <c r="CS19" s="4" t="str">
        <f>IF('Monthly Reading'!CS$1="", "", IF('Monthly Reading'!CS93*'Monthly Reading'!CS$7&gt;'Monthly Reading'!CS$10, SUM('Monthly Reading'!CS93*'Monthly Reading'!CS$7, 'Homeowners Record'!$F16*'Monthly Reading'!CS$8, 'Homeowners Record'!$G16*'Monthly Reading'!CS$9), SUM('Monthly Reading'!CS$10, 'Homeowners Record'!$F16*'Monthly Reading'!CS$8, 'Homeowners Record'!$G16*'Monthly Reading'!CS$9)))</f>
        <v/>
      </c>
      <c r="CT19" s="4" t="str">
        <f>IF('Monthly Reading'!CT$1="", "", IF('Monthly Reading'!CT93*'Monthly Reading'!CT$7&gt;'Monthly Reading'!CT$10, SUM('Monthly Reading'!CT93*'Monthly Reading'!CT$7, 'Homeowners Record'!$F16*'Monthly Reading'!CT$8, 'Homeowners Record'!$G16*'Monthly Reading'!CT$9), SUM('Monthly Reading'!CT$10, 'Homeowners Record'!$F16*'Monthly Reading'!CT$8, 'Homeowners Record'!$G16*'Monthly Reading'!CT$9)))</f>
        <v/>
      </c>
      <c r="CU19" s="4" t="str">
        <f>IF('Monthly Reading'!CU$1="", "", IF('Monthly Reading'!CU93*'Monthly Reading'!CU$7&gt;'Monthly Reading'!CU$10, SUM('Monthly Reading'!CU93*'Monthly Reading'!CU$7, 'Homeowners Record'!$F16*'Monthly Reading'!CU$8, 'Homeowners Record'!$G16*'Monthly Reading'!CU$9), SUM('Monthly Reading'!CU$10, 'Homeowners Record'!$F16*'Monthly Reading'!CU$8, 'Homeowners Record'!$G16*'Monthly Reading'!CU$9)))</f>
        <v/>
      </c>
      <c r="CV19" s="4" t="str">
        <f>IF('Monthly Reading'!CV$1="", "", IF('Monthly Reading'!CV93*'Monthly Reading'!CV$7&gt;'Monthly Reading'!CV$10, SUM('Monthly Reading'!CV93*'Monthly Reading'!CV$7, 'Homeowners Record'!$F16*'Monthly Reading'!CV$8, 'Homeowners Record'!$G16*'Monthly Reading'!CV$9), SUM('Monthly Reading'!CV$10, 'Homeowners Record'!$F16*'Monthly Reading'!CV$8, 'Homeowners Record'!$G16*'Monthly Reading'!CV$9)))</f>
        <v/>
      </c>
      <c r="CW19" s="4" t="str">
        <f>IF('Monthly Reading'!CW$1="", "", IF('Monthly Reading'!CW93*'Monthly Reading'!CW$7&gt;'Monthly Reading'!CW$10, SUM('Monthly Reading'!CW93*'Monthly Reading'!CW$7, 'Homeowners Record'!$F16*'Monthly Reading'!CW$8, 'Homeowners Record'!$G16*'Monthly Reading'!CW$9), SUM('Monthly Reading'!CW$10, 'Homeowners Record'!$F16*'Monthly Reading'!CW$8, 'Homeowners Record'!$G16*'Monthly Reading'!CW$9)))</f>
        <v/>
      </c>
      <c r="CX19" s="4" t="str">
        <f>IF('Monthly Reading'!CX$1="", "", IF('Monthly Reading'!CX93*'Monthly Reading'!CX$7&gt;'Monthly Reading'!CX$10, SUM('Monthly Reading'!CX93*'Monthly Reading'!CX$7, 'Homeowners Record'!$F16*'Monthly Reading'!CX$8, 'Homeowners Record'!$G16*'Monthly Reading'!CX$9), SUM('Monthly Reading'!CX$10, 'Homeowners Record'!$F16*'Monthly Reading'!CX$8, 'Homeowners Record'!$G16*'Monthly Reading'!CX$9)))</f>
        <v/>
      </c>
      <c r="CY19" s="4" t="str">
        <f>IF('Monthly Reading'!CY$1="", "", IF('Monthly Reading'!CY93*'Monthly Reading'!CY$7&gt;'Monthly Reading'!CY$10, SUM('Monthly Reading'!CY93*'Monthly Reading'!CY$7, 'Homeowners Record'!$F16*'Monthly Reading'!CY$8, 'Homeowners Record'!$G16*'Monthly Reading'!CY$9), SUM('Monthly Reading'!CY$10, 'Homeowners Record'!$F16*'Monthly Reading'!CY$8, 'Homeowners Record'!$G16*'Monthly Reading'!CY$9)))</f>
        <v/>
      </c>
      <c r="CZ19" s="4" t="str">
        <f>IF('Monthly Reading'!CZ$1="", "", IF('Monthly Reading'!CZ93*'Monthly Reading'!CZ$7&gt;'Monthly Reading'!CZ$10, SUM('Monthly Reading'!CZ93*'Monthly Reading'!CZ$7, 'Homeowners Record'!$F16*'Monthly Reading'!CZ$8, 'Homeowners Record'!$G16*'Monthly Reading'!CZ$9), SUM('Monthly Reading'!CZ$10, 'Homeowners Record'!$F16*'Monthly Reading'!CZ$8, 'Homeowners Record'!$G16*'Monthly Reading'!CZ$9)))</f>
        <v/>
      </c>
      <c r="DA19" s="4" t="str">
        <f>IF('Monthly Reading'!DA$1="", "", IF('Monthly Reading'!DA93*'Monthly Reading'!DA$7&gt;'Monthly Reading'!DA$10, SUM('Monthly Reading'!DA93*'Monthly Reading'!DA$7, 'Homeowners Record'!$F16*'Monthly Reading'!DA$8, 'Homeowners Record'!$G16*'Monthly Reading'!DA$9), SUM('Monthly Reading'!DA$10, 'Homeowners Record'!$F16*'Monthly Reading'!DA$8, 'Homeowners Record'!$G16*'Monthly Reading'!DA$9)))</f>
        <v/>
      </c>
      <c r="DB19" s="4" t="str">
        <f>IF('Monthly Reading'!DB$1="", "", IF('Monthly Reading'!DB93*'Monthly Reading'!DB$7&gt;'Monthly Reading'!DB$10, SUM('Monthly Reading'!DB93*'Monthly Reading'!DB$7, 'Homeowners Record'!$F16*'Monthly Reading'!DB$8, 'Homeowners Record'!$G16*'Monthly Reading'!DB$9), SUM('Monthly Reading'!DB$10, 'Homeowners Record'!$F16*'Monthly Reading'!DB$8, 'Homeowners Record'!$G16*'Monthly Reading'!DB$9)))</f>
        <v/>
      </c>
      <c r="DC19" s="4" t="str">
        <f>IF('Monthly Reading'!DC$1="", "", IF('Monthly Reading'!DC93*'Monthly Reading'!DC$7&gt;'Monthly Reading'!DC$10, SUM('Monthly Reading'!DC93*'Monthly Reading'!DC$7, 'Homeowners Record'!$F16*'Monthly Reading'!DC$8, 'Homeowners Record'!$G16*'Monthly Reading'!DC$9), SUM('Monthly Reading'!DC$10, 'Homeowners Record'!$F16*'Monthly Reading'!DC$8, 'Homeowners Record'!$G16*'Monthly Reading'!DC$9)))</f>
        <v/>
      </c>
      <c r="DD19" s="4" t="str">
        <f>IF('Monthly Reading'!DD$1="", "", IF('Monthly Reading'!DD93*'Monthly Reading'!DD$7&gt;'Monthly Reading'!DD$10, SUM('Monthly Reading'!DD93*'Monthly Reading'!DD$7, 'Homeowners Record'!$F16*'Monthly Reading'!DD$8, 'Homeowners Record'!$G16*'Monthly Reading'!DD$9), SUM('Monthly Reading'!DD$10, 'Homeowners Record'!$F16*'Monthly Reading'!DD$8, 'Homeowners Record'!$G16*'Monthly Reading'!DD$9)))</f>
        <v/>
      </c>
      <c r="DE19" s="4" t="str">
        <f>IF('Monthly Reading'!DE$1="", "", IF('Monthly Reading'!DE93*'Monthly Reading'!DE$7&gt;'Monthly Reading'!DE$10, SUM('Monthly Reading'!DE93*'Monthly Reading'!DE$7, 'Homeowners Record'!$F16*'Monthly Reading'!DE$8, 'Homeowners Record'!$G16*'Monthly Reading'!DE$9), SUM('Monthly Reading'!DE$10, 'Homeowners Record'!$F16*'Monthly Reading'!DE$8, 'Homeowners Record'!$G16*'Monthly Reading'!DE$9)))</f>
        <v/>
      </c>
      <c r="DF19" s="4" t="str">
        <f>IF('Monthly Reading'!DF$1="", "", IF('Monthly Reading'!DF93*'Monthly Reading'!DF$7&gt;'Monthly Reading'!DF$10, SUM('Monthly Reading'!DF93*'Monthly Reading'!DF$7, 'Homeowners Record'!$F16*'Monthly Reading'!DF$8, 'Homeowners Record'!$G16*'Monthly Reading'!DF$9), SUM('Monthly Reading'!DF$10, 'Homeowners Record'!$F16*'Monthly Reading'!DF$8, 'Homeowners Record'!$G16*'Monthly Reading'!DF$9)))</f>
        <v/>
      </c>
      <c r="DG19" s="4" t="str">
        <f>IF('Monthly Reading'!DG$1="", "", IF('Monthly Reading'!DG93*'Monthly Reading'!DG$7&gt;'Monthly Reading'!DG$10, SUM('Monthly Reading'!DG93*'Monthly Reading'!DG$7, 'Homeowners Record'!$F16*'Monthly Reading'!DG$8, 'Homeowners Record'!$G16*'Monthly Reading'!DG$9), SUM('Monthly Reading'!DG$10, 'Homeowners Record'!$F16*'Monthly Reading'!DG$8, 'Homeowners Record'!$G16*'Monthly Reading'!DG$9)))</f>
        <v/>
      </c>
      <c r="DH19" s="4" t="str">
        <f>IF('Monthly Reading'!DH$1="", "", IF('Monthly Reading'!DH93*'Monthly Reading'!DH$7&gt;'Monthly Reading'!DH$10, SUM('Monthly Reading'!DH93*'Monthly Reading'!DH$7, 'Homeowners Record'!$F16*'Monthly Reading'!DH$8, 'Homeowners Record'!$G16*'Monthly Reading'!DH$9), SUM('Monthly Reading'!DH$10, 'Homeowners Record'!$F16*'Monthly Reading'!DH$8, 'Homeowners Record'!$G16*'Monthly Reading'!DH$9)))</f>
        <v/>
      </c>
      <c r="DI19" s="4" t="str">
        <f>IF('Monthly Reading'!DI$1="", "", IF('Monthly Reading'!DI93*'Monthly Reading'!DI$7&gt;'Monthly Reading'!DI$10, SUM('Monthly Reading'!DI93*'Monthly Reading'!DI$7, 'Homeowners Record'!$F16*'Monthly Reading'!DI$8, 'Homeowners Record'!$G16*'Monthly Reading'!DI$9), SUM('Monthly Reading'!DI$10, 'Homeowners Record'!$F16*'Monthly Reading'!DI$8, 'Homeowners Record'!$G16*'Monthly Reading'!DI$9)))</f>
        <v/>
      </c>
      <c r="DJ19" s="4" t="str">
        <f>IF('Monthly Reading'!DJ$1="", "", IF('Monthly Reading'!DJ93*'Monthly Reading'!DJ$7&gt;'Monthly Reading'!DJ$10, SUM('Monthly Reading'!DJ93*'Monthly Reading'!DJ$7, 'Homeowners Record'!$F16*'Monthly Reading'!DJ$8, 'Homeowners Record'!$G16*'Monthly Reading'!DJ$9), SUM('Monthly Reading'!DJ$10, 'Homeowners Record'!$F16*'Monthly Reading'!DJ$8, 'Homeowners Record'!$G16*'Monthly Reading'!DJ$9)))</f>
        <v/>
      </c>
      <c r="DK19" s="4" t="str">
        <f>IF('Monthly Reading'!DK$1="", "", IF('Monthly Reading'!DK93*'Monthly Reading'!DK$7&gt;'Monthly Reading'!DK$10, SUM('Monthly Reading'!DK93*'Monthly Reading'!DK$7, 'Homeowners Record'!$F16*'Monthly Reading'!DK$8, 'Homeowners Record'!$G16*'Monthly Reading'!DK$9), SUM('Monthly Reading'!DK$10, 'Homeowners Record'!$F16*'Monthly Reading'!DK$8, 'Homeowners Record'!$G16*'Monthly Reading'!DK$9)))</f>
        <v/>
      </c>
      <c r="DL19" s="4" t="str">
        <f>IF('Monthly Reading'!DL$1="", "", IF('Monthly Reading'!DL93*'Monthly Reading'!DL$7&gt;'Monthly Reading'!DL$10, SUM('Monthly Reading'!DL93*'Monthly Reading'!DL$7, 'Homeowners Record'!$F16*'Monthly Reading'!DL$8, 'Homeowners Record'!$G16*'Monthly Reading'!DL$9), SUM('Monthly Reading'!DL$10, 'Homeowners Record'!$F16*'Monthly Reading'!DL$8, 'Homeowners Record'!$G16*'Monthly Reading'!DL$9)))</f>
        <v/>
      </c>
      <c r="DM19" s="4" t="str">
        <f>IF('Monthly Reading'!DM$1="", "", IF('Monthly Reading'!DM93*'Monthly Reading'!DM$7&gt;'Monthly Reading'!DM$10, SUM('Monthly Reading'!DM93*'Monthly Reading'!DM$7, 'Homeowners Record'!$F16*'Monthly Reading'!DM$8, 'Homeowners Record'!$G16*'Monthly Reading'!DM$9), SUM('Monthly Reading'!DM$10, 'Homeowners Record'!$F16*'Monthly Reading'!DM$8, 'Homeowners Record'!$G16*'Monthly Reading'!DM$9)))</f>
        <v/>
      </c>
      <c r="DN19" s="4" t="str">
        <f>IF('Monthly Reading'!DN$1="", "", IF('Monthly Reading'!DN93*'Monthly Reading'!DN$7&gt;'Monthly Reading'!DN$10, SUM('Monthly Reading'!DN93*'Monthly Reading'!DN$7, 'Homeowners Record'!$F16*'Monthly Reading'!DN$8, 'Homeowners Record'!$G16*'Monthly Reading'!DN$9), SUM('Monthly Reading'!DN$10, 'Homeowners Record'!$F16*'Monthly Reading'!DN$8, 'Homeowners Record'!$G16*'Monthly Reading'!DN$9)))</f>
        <v/>
      </c>
      <c r="DO19" s="4" t="str">
        <f>IF('Monthly Reading'!DO$1="", "", IF('Monthly Reading'!DO93*'Monthly Reading'!DO$7&gt;'Monthly Reading'!DO$10, SUM('Monthly Reading'!DO93*'Monthly Reading'!DO$7, 'Homeowners Record'!$F16*'Monthly Reading'!DO$8, 'Homeowners Record'!$G16*'Monthly Reading'!DO$9), SUM('Monthly Reading'!DO$10, 'Homeowners Record'!$F16*'Monthly Reading'!DO$8, 'Homeowners Record'!$G16*'Monthly Reading'!DO$9)))</f>
        <v/>
      </c>
      <c r="DP19" s="4" t="str">
        <f>IF('Monthly Reading'!DP$1="", "", IF('Monthly Reading'!DP93*'Monthly Reading'!DP$7&gt;'Monthly Reading'!DP$10, SUM('Monthly Reading'!DP93*'Monthly Reading'!DP$7, 'Homeowners Record'!$F16*'Monthly Reading'!DP$8, 'Homeowners Record'!$G16*'Monthly Reading'!DP$9), SUM('Monthly Reading'!DP$10, 'Homeowners Record'!$F16*'Monthly Reading'!DP$8, 'Homeowners Record'!$G16*'Monthly Reading'!DP$9)))</f>
        <v/>
      </c>
      <c r="DQ19" s="4" t="str">
        <f>IF('Monthly Reading'!DQ$1="", "", IF('Monthly Reading'!DQ93*'Monthly Reading'!DQ$7&gt;'Monthly Reading'!DQ$10, SUM('Monthly Reading'!DQ93*'Monthly Reading'!DQ$7, 'Homeowners Record'!$F16*'Monthly Reading'!DQ$8, 'Homeowners Record'!$G16*'Monthly Reading'!DQ$9), SUM('Monthly Reading'!DQ$10, 'Homeowners Record'!$F16*'Monthly Reading'!DQ$8, 'Homeowners Record'!$G16*'Monthly Reading'!DQ$9)))</f>
        <v/>
      </c>
      <c r="DR19" s="4" t="str">
        <f>IF('Monthly Reading'!DR$1="", "", IF('Monthly Reading'!DR93*'Monthly Reading'!DR$7&gt;'Monthly Reading'!DR$10, SUM('Monthly Reading'!DR93*'Monthly Reading'!DR$7, 'Homeowners Record'!$F16*'Monthly Reading'!DR$8, 'Homeowners Record'!$G16*'Monthly Reading'!DR$9), SUM('Monthly Reading'!DR$10, 'Homeowners Record'!$F16*'Monthly Reading'!DR$8, 'Homeowners Record'!$G16*'Monthly Reading'!DR$9)))</f>
        <v/>
      </c>
      <c r="DS19" s="4" t="str">
        <f>IF('Monthly Reading'!DS$1="", "", IF('Monthly Reading'!DS93*'Monthly Reading'!DS$7&gt;'Monthly Reading'!DS$10, SUM('Monthly Reading'!DS93*'Monthly Reading'!DS$7, 'Homeowners Record'!$F16*'Monthly Reading'!DS$8, 'Homeowners Record'!$G16*'Monthly Reading'!DS$9), SUM('Monthly Reading'!DS$10, 'Homeowners Record'!$F16*'Monthly Reading'!DS$8, 'Homeowners Record'!$G16*'Monthly Reading'!DS$9)))</f>
        <v/>
      </c>
      <c r="DT19" s="4" t="str">
        <f>IF('Monthly Reading'!DT$1="", "", IF('Monthly Reading'!DT93*'Monthly Reading'!DT$7&gt;'Monthly Reading'!DT$10, SUM('Monthly Reading'!DT93*'Monthly Reading'!DT$7, 'Homeowners Record'!$F16*'Monthly Reading'!DT$8, 'Homeowners Record'!$G16*'Monthly Reading'!DT$9), SUM('Monthly Reading'!DT$10, 'Homeowners Record'!$F16*'Monthly Reading'!DT$8, 'Homeowners Record'!$G16*'Monthly Reading'!DT$9)))</f>
        <v/>
      </c>
      <c r="DU19" s="4" t="str">
        <f>IF('Monthly Reading'!DU$1="", "", IF('Monthly Reading'!DU93*'Monthly Reading'!DU$7&gt;'Monthly Reading'!DU$10, SUM('Monthly Reading'!DU93*'Monthly Reading'!DU$7, 'Homeowners Record'!$F16*'Monthly Reading'!DU$8, 'Homeowners Record'!$G16*'Monthly Reading'!DU$9), SUM('Monthly Reading'!DU$10, 'Homeowners Record'!$F16*'Monthly Reading'!DU$8, 'Homeowners Record'!$G16*'Monthly Reading'!DU$9)))</f>
        <v/>
      </c>
      <c r="DV19" s="4" t="str">
        <f>IF('Monthly Reading'!DV$1="", "", IF('Monthly Reading'!DV93*'Monthly Reading'!DV$7&gt;'Monthly Reading'!DV$10, SUM('Monthly Reading'!DV93*'Monthly Reading'!DV$7, 'Homeowners Record'!$F16*'Monthly Reading'!DV$8, 'Homeowners Record'!$G16*'Monthly Reading'!DV$9), SUM('Monthly Reading'!DV$10, 'Homeowners Record'!$F16*'Monthly Reading'!DV$8, 'Homeowners Record'!$G16*'Monthly Reading'!DV$9)))</f>
        <v/>
      </c>
      <c r="DW19" s="4" t="str">
        <f>IF('Monthly Reading'!DW$1="", "", IF('Monthly Reading'!DW93*'Monthly Reading'!DW$7&gt;'Monthly Reading'!DW$10, SUM('Monthly Reading'!DW93*'Monthly Reading'!DW$7, 'Homeowners Record'!$F16*'Monthly Reading'!DW$8, 'Homeowners Record'!$G16*'Monthly Reading'!DW$9), SUM('Monthly Reading'!DW$10, 'Homeowners Record'!$F16*'Monthly Reading'!DW$8, 'Homeowners Record'!$G16*'Monthly Reading'!DW$9)))</f>
        <v/>
      </c>
      <c r="DX19" s="4" t="str">
        <f>IF('Monthly Reading'!DX$1="", "", IF('Monthly Reading'!DX93*'Monthly Reading'!DX$7&gt;'Monthly Reading'!DX$10, SUM('Monthly Reading'!DX93*'Monthly Reading'!DX$7, 'Homeowners Record'!$F16*'Monthly Reading'!DX$8, 'Homeowners Record'!$G16*'Monthly Reading'!DX$9), SUM('Monthly Reading'!DX$10, 'Homeowners Record'!$F16*'Monthly Reading'!DX$8, 'Homeowners Record'!$G16*'Monthly Reading'!DX$9)))</f>
        <v/>
      </c>
      <c r="DY19" s="4" t="str">
        <f>IF('Monthly Reading'!DY$1="", "", IF('Monthly Reading'!DY93*'Monthly Reading'!DY$7&gt;'Monthly Reading'!DY$10, SUM('Monthly Reading'!DY93*'Monthly Reading'!DY$7, 'Homeowners Record'!$F16*'Monthly Reading'!DY$8, 'Homeowners Record'!$G16*'Monthly Reading'!DY$9), SUM('Monthly Reading'!DY$10, 'Homeowners Record'!$F16*'Monthly Reading'!DY$8, 'Homeowners Record'!$G16*'Monthly Reading'!DY$9)))</f>
        <v/>
      </c>
      <c r="DZ19" s="4" t="str">
        <f>IF('Monthly Reading'!DZ$1="", "", IF('Monthly Reading'!DZ93*'Monthly Reading'!DZ$7&gt;'Monthly Reading'!DZ$10, SUM('Monthly Reading'!DZ93*'Monthly Reading'!DZ$7, 'Homeowners Record'!$F16*'Monthly Reading'!DZ$8, 'Homeowners Record'!$G16*'Monthly Reading'!DZ$9), SUM('Monthly Reading'!DZ$10, 'Homeowners Record'!$F16*'Monthly Reading'!DZ$8, 'Homeowners Record'!$G16*'Monthly Reading'!DZ$9)))</f>
        <v/>
      </c>
    </row>
    <row r="20" spans="1:130" x14ac:dyDescent="0.25">
      <c r="A20" s="3">
        <f>'Homeowners Record'!$A17</f>
        <v>16</v>
      </c>
      <c r="B20" s="3" t="str">
        <f>'Homeowners Record'!$B17</f>
        <v>EDWIN ROMANO</v>
      </c>
      <c r="C20" s="4">
        <v>534</v>
      </c>
      <c r="D20" s="4">
        <f>IF('Monthly Reading'!D$1="", "", IF('Monthly Reading'!D94*'Monthly Reading'!D$7&gt;'Monthly Reading'!D$10, SUM('Monthly Reading'!D94*'Monthly Reading'!D$7, 'Homeowners Record'!$F17*'Monthly Reading'!D$8, 'Homeowners Record'!$G17*'Monthly Reading'!D$9), SUM('Monthly Reading'!D$10, 'Homeowners Record'!$F17*'Monthly Reading'!D$8, 'Homeowners Record'!$G17*'Monthly Reading'!D$9)))</f>
        <v>1213.5829629629629</v>
      </c>
      <c r="E20" s="4">
        <f>IF('Monthly Reading'!E$1="", "", IF('Monthly Reading'!E94*'Monthly Reading'!E$7&gt;'Monthly Reading'!E$10, SUM('Monthly Reading'!E94*'Monthly Reading'!E$7, 'Homeowners Record'!$F17*'Monthly Reading'!E$8, 'Homeowners Record'!$G17*'Monthly Reading'!E$9), SUM('Monthly Reading'!E$10, 'Homeowners Record'!$F17*'Monthly Reading'!E$8, 'Homeowners Record'!$G17*'Monthly Reading'!E$9)))</f>
        <v>725.60585480093675</v>
      </c>
      <c r="F20" s="4">
        <f>IF('Monthly Reading'!F$1="", "", IF('Monthly Reading'!F94*'Monthly Reading'!F$7&gt;'Monthly Reading'!F$10, SUM('Monthly Reading'!F94*'Monthly Reading'!F$7, 'Homeowners Record'!$F17*'Monthly Reading'!F$8, 'Homeowners Record'!$G17*'Monthly Reading'!F$9), SUM('Monthly Reading'!F$10, 'Homeowners Record'!$F17*'Monthly Reading'!F$8, 'Homeowners Record'!$G17*'Monthly Reading'!F$9)))</f>
        <v>939.12797720797721</v>
      </c>
      <c r="G20" s="4">
        <f>IF('Monthly Reading'!G$1="", "", IF('Monthly Reading'!G94*'Monthly Reading'!G$7&gt;'Monthly Reading'!G$10, SUM('Monthly Reading'!G94*'Monthly Reading'!G$7, 'Homeowners Record'!$F17*'Monthly Reading'!G$8, 'Homeowners Record'!$G17*'Monthly Reading'!G$9), SUM('Monthly Reading'!G$10, 'Homeowners Record'!$F17*'Monthly Reading'!G$8, 'Homeowners Record'!$G17*'Monthly Reading'!G$9)))</f>
        <v>693.15027568922301</v>
      </c>
      <c r="H20" s="4" t="str">
        <f>IF('Monthly Reading'!H$1="", "", IF('Monthly Reading'!H94*'Monthly Reading'!H$7&gt;'Monthly Reading'!H$10, SUM('Monthly Reading'!H94*'Monthly Reading'!H$7, 'Homeowners Record'!$F17*'Monthly Reading'!H$8, 'Homeowners Record'!$G17*'Monthly Reading'!H$9), SUM('Monthly Reading'!H$10, 'Homeowners Record'!$F17*'Monthly Reading'!H$8, 'Homeowners Record'!$G17*'Monthly Reading'!H$9)))</f>
        <v/>
      </c>
      <c r="I20" s="4" t="str">
        <f>IF('Monthly Reading'!I$1="", "", IF('Monthly Reading'!I94*'Monthly Reading'!I$7&gt;'Monthly Reading'!I$10, SUM('Monthly Reading'!I94*'Monthly Reading'!I$7, 'Homeowners Record'!$F17*'Monthly Reading'!I$8, 'Homeowners Record'!$G17*'Monthly Reading'!I$9), SUM('Monthly Reading'!I$10, 'Homeowners Record'!$F17*'Monthly Reading'!I$8, 'Homeowners Record'!$G17*'Monthly Reading'!I$9)))</f>
        <v/>
      </c>
      <c r="J20" s="4" t="str">
        <f>IF('Monthly Reading'!J$1="", "", IF('Monthly Reading'!J94*'Monthly Reading'!J$7&gt;'Monthly Reading'!J$10, SUM('Monthly Reading'!J94*'Monthly Reading'!J$7, 'Homeowners Record'!$F17*'Monthly Reading'!J$8, 'Homeowners Record'!$G17*'Monthly Reading'!J$9), SUM('Monthly Reading'!J$10, 'Homeowners Record'!$F17*'Monthly Reading'!J$8, 'Homeowners Record'!$G17*'Monthly Reading'!J$9)))</f>
        <v/>
      </c>
      <c r="K20" s="4" t="str">
        <f>IF('Monthly Reading'!K$1="", "", IF('Monthly Reading'!K94*'Monthly Reading'!K$7&gt;'Monthly Reading'!K$10, SUM('Monthly Reading'!K94*'Monthly Reading'!K$7, 'Homeowners Record'!$F17*'Monthly Reading'!K$8, 'Homeowners Record'!$G17*'Monthly Reading'!K$9), SUM('Monthly Reading'!K$10, 'Homeowners Record'!$F17*'Monthly Reading'!K$8, 'Homeowners Record'!$G17*'Monthly Reading'!K$9)))</f>
        <v/>
      </c>
      <c r="L20" s="4" t="str">
        <f>IF('Monthly Reading'!L$1="", "", IF('Monthly Reading'!L94*'Monthly Reading'!L$7&gt;'Monthly Reading'!L$10, SUM('Monthly Reading'!L94*'Monthly Reading'!L$7, 'Homeowners Record'!$F17*'Monthly Reading'!L$8, 'Homeowners Record'!$G17*'Monthly Reading'!L$9), SUM('Monthly Reading'!L$10, 'Homeowners Record'!$F17*'Monthly Reading'!L$8, 'Homeowners Record'!$G17*'Monthly Reading'!L$9)))</f>
        <v/>
      </c>
      <c r="M20" s="4" t="str">
        <f>IF('Monthly Reading'!M$1="", "", IF('Monthly Reading'!M94*'Monthly Reading'!M$7&gt;'Monthly Reading'!M$10, SUM('Monthly Reading'!M94*'Monthly Reading'!M$7, 'Homeowners Record'!$F17*'Monthly Reading'!M$8, 'Homeowners Record'!$G17*'Monthly Reading'!M$9), SUM('Monthly Reading'!M$10, 'Homeowners Record'!$F17*'Monthly Reading'!M$8, 'Homeowners Record'!$G17*'Monthly Reading'!M$9)))</f>
        <v/>
      </c>
      <c r="N20" s="4" t="str">
        <f>IF('Monthly Reading'!N$1="", "", IF('Monthly Reading'!N94*'Monthly Reading'!N$7&gt;'Monthly Reading'!N$10, SUM('Monthly Reading'!N94*'Monthly Reading'!N$7, 'Homeowners Record'!$F17*'Monthly Reading'!N$8, 'Homeowners Record'!$G17*'Monthly Reading'!N$9), SUM('Monthly Reading'!N$10, 'Homeowners Record'!$F17*'Monthly Reading'!N$8, 'Homeowners Record'!$G17*'Monthly Reading'!N$9)))</f>
        <v/>
      </c>
      <c r="O20" s="4" t="str">
        <f>IF('Monthly Reading'!O$1="", "", IF('Monthly Reading'!O94*'Monthly Reading'!O$7&gt;'Monthly Reading'!O$10, SUM('Monthly Reading'!O94*'Monthly Reading'!O$7, 'Homeowners Record'!$F17*'Monthly Reading'!O$8, 'Homeowners Record'!$G17*'Monthly Reading'!O$9), SUM('Monthly Reading'!O$10, 'Homeowners Record'!$F17*'Monthly Reading'!O$8, 'Homeowners Record'!$G17*'Monthly Reading'!O$9)))</f>
        <v/>
      </c>
      <c r="P20" s="4" t="str">
        <f>IF('Monthly Reading'!P$1="", "", IF('Monthly Reading'!P94*'Monthly Reading'!P$7&gt;'Monthly Reading'!P$10, SUM('Monthly Reading'!P94*'Monthly Reading'!P$7, 'Homeowners Record'!$F17*'Monthly Reading'!P$8, 'Homeowners Record'!$G17*'Monthly Reading'!P$9), SUM('Monthly Reading'!P$10, 'Homeowners Record'!$F17*'Monthly Reading'!P$8, 'Homeowners Record'!$G17*'Monthly Reading'!P$9)))</f>
        <v/>
      </c>
      <c r="Q20" s="4" t="str">
        <f>IF('Monthly Reading'!Q$1="", "", IF('Monthly Reading'!Q94*'Monthly Reading'!Q$7&gt;'Monthly Reading'!Q$10, SUM('Monthly Reading'!Q94*'Monthly Reading'!Q$7, 'Homeowners Record'!$F17*'Monthly Reading'!Q$8, 'Homeowners Record'!$G17*'Monthly Reading'!Q$9), SUM('Monthly Reading'!Q$10, 'Homeowners Record'!$F17*'Monthly Reading'!Q$8, 'Homeowners Record'!$G17*'Monthly Reading'!Q$9)))</f>
        <v/>
      </c>
      <c r="R20" s="4" t="str">
        <f>IF('Monthly Reading'!R$1="", "", IF('Monthly Reading'!R94*'Monthly Reading'!R$7&gt;'Monthly Reading'!R$10, SUM('Monthly Reading'!R94*'Monthly Reading'!R$7, 'Homeowners Record'!$F17*'Monthly Reading'!R$8, 'Homeowners Record'!$G17*'Monthly Reading'!R$9), SUM('Monthly Reading'!R$10, 'Homeowners Record'!$F17*'Monthly Reading'!R$8, 'Homeowners Record'!$G17*'Monthly Reading'!R$9)))</f>
        <v/>
      </c>
      <c r="S20" s="4" t="str">
        <f>IF('Monthly Reading'!S$1="", "", IF('Monthly Reading'!S94*'Monthly Reading'!S$7&gt;'Monthly Reading'!S$10, SUM('Monthly Reading'!S94*'Monthly Reading'!S$7, 'Homeowners Record'!$F17*'Monthly Reading'!S$8, 'Homeowners Record'!$G17*'Monthly Reading'!S$9), SUM('Monthly Reading'!S$10, 'Homeowners Record'!$F17*'Monthly Reading'!S$8, 'Homeowners Record'!$G17*'Monthly Reading'!S$9)))</f>
        <v/>
      </c>
      <c r="T20" s="4" t="str">
        <f>IF('Monthly Reading'!T$1="", "", IF('Monthly Reading'!T94*'Monthly Reading'!T$7&gt;'Monthly Reading'!T$10, SUM('Monthly Reading'!T94*'Monthly Reading'!T$7, 'Homeowners Record'!$F17*'Monthly Reading'!T$8, 'Homeowners Record'!$G17*'Monthly Reading'!T$9), SUM('Monthly Reading'!T$10, 'Homeowners Record'!$F17*'Monthly Reading'!T$8, 'Homeowners Record'!$G17*'Monthly Reading'!T$9)))</f>
        <v/>
      </c>
      <c r="U20" s="4" t="str">
        <f>IF('Monthly Reading'!U$1="", "", IF('Monthly Reading'!U94*'Monthly Reading'!U$7&gt;'Monthly Reading'!U$10, SUM('Monthly Reading'!U94*'Monthly Reading'!U$7, 'Homeowners Record'!$F17*'Monthly Reading'!U$8, 'Homeowners Record'!$G17*'Monthly Reading'!U$9), SUM('Monthly Reading'!U$10, 'Homeowners Record'!$F17*'Monthly Reading'!U$8, 'Homeowners Record'!$G17*'Monthly Reading'!U$9)))</f>
        <v/>
      </c>
      <c r="V20" s="4" t="str">
        <f>IF('Monthly Reading'!V$1="", "", IF('Monthly Reading'!V94*'Monthly Reading'!V$7&gt;'Monthly Reading'!V$10, SUM('Monthly Reading'!V94*'Monthly Reading'!V$7, 'Homeowners Record'!$F17*'Monthly Reading'!V$8, 'Homeowners Record'!$G17*'Monthly Reading'!V$9), SUM('Monthly Reading'!V$10, 'Homeowners Record'!$F17*'Monthly Reading'!V$8, 'Homeowners Record'!$G17*'Monthly Reading'!V$9)))</f>
        <v/>
      </c>
      <c r="W20" s="4" t="str">
        <f>IF('Monthly Reading'!W$1="", "", IF('Monthly Reading'!W94*'Monthly Reading'!W$7&gt;'Monthly Reading'!W$10, SUM('Monthly Reading'!W94*'Monthly Reading'!W$7, 'Homeowners Record'!$F17*'Monthly Reading'!W$8, 'Homeowners Record'!$G17*'Monthly Reading'!W$9), SUM('Monthly Reading'!W$10, 'Homeowners Record'!$F17*'Monthly Reading'!W$8, 'Homeowners Record'!$G17*'Monthly Reading'!W$9)))</f>
        <v/>
      </c>
      <c r="X20" s="4" t="str">
        <f>IF('Monthly Reading'!X$1="", "", IF('Monthly Reading'!X94*'Monthly Reading'!X$7&gt;'Monthly Reading'!X$10, SUM('Monthly Reading'!X94*'Monthly Reading'!X$7, 'Homeowners Record'!$F17*'Monthly Reading'!X$8, 'Homeowners Record'!$G17*'Monthly Reading'!X$9), SUM('Monthly Reading'!X$10, 'Homeowners Record'!$F17*'Monthly Reading'!X$8, 'Homeowners Record'!$G17*'Monthly Reading'!X$9)))</f>
        <v/>
      </c>
      <c r="Y20" s="4" t="str">
        <f>IF('Monthly Reading'!Y$1="", "", IF('Monthly Reading'!Y94*'Monthly Reading'!Y$7&gt;'Monthly Reading'!Y$10, SUM('Monthly Reading'!Y94*'Monthly Reading'!Y$7, 'Homeowners Record'!$F17*'Monthly Reading'!Y$8, 'Homeowners Record'!$G17*'Monthly Reading'!Y$9), SUM('Monthly Reading'!Y$10, 'Homeowners Record'!$F17*'Monthly Reading'!Y$8, 'Homeowners Record'!$G17*'Monthly Reading'!Y$9)))</f>
        <v/>
      </c>
      <c r="Z20" s="4" t="str">
        <f>IF('Monthly Reading'!Z$1="", "", IF('Monthly Reading'!Z94*'Monthly Reading'!Z$7&gt;'Monthly Reading'!Z$10, SUM('Monthly Reading'!Z94*'Monthly Reading'!Z$7, 'Homeowners Record'!$F17*'Monthly Reading'!Z$8, 'Homeowners Record'!$G17*'Monthly Reading'!Z$9), SUM('Monthly Reading'!Z$10, 'Homeowners Record'!$F17*'Monthly Reading'!Z$8, 'Homeowners Record'!$G17*'Monthly Reading'!Z$9)))</f>
        <v/>
      </c>
      <c r="AA20" s="4" t="str">
        <f>IF('Monthly Reading'!AA$1="", "", IF('Monthly Reading'!AA94*'Monthly Reading'!AA$7&gt;'Monthly Reading'!AA$10, SUM('Monthly Reading'!AA94*'Monthly Reading'!AA$7, 'Homeowners Record'!$F17*'Monthly Reading'!AA$8, 'Homeowners Record'!$G17*'Monthly Reading'!AA$9), SUM('Monthly Reading'!AA$10, 'Homeowners Record'!$F17*'Monthly Reading'!AA$8, 'Homeowners Record'!$G17*'Monthly Reading'!AA$9)))</f>
        <v/>
      </c>
      <c r="AB20" s="4" t="str">
        <f>IF('Monthly Reading'!AB$1="", "", IF('Monthly Reading'!AB94*'Monthly Reading'!AB$7&gt;'Monthly Reading'!AB$10, SUM('Monthly Reading'!AB94*'Monthly Reading'!AB$7, 'Homeowners Record'!$F17*'Monthly Reading'!AB$8, 'Homeowners Record'!$G17*'Monthly Reading'!AB$9), SUM('Monthly Reading'!AB$10, 'Homeowners Record'!$F17*'Monthly Reading'!AB$8, 'Homeowners Record'!$G17*'Monthly Reading'!AB$9)))</f>
        <v/>
      </c>
      <c r="AC20" s="4" t="str">
        <f>IF('Monthly Reading'!AC$1="", "", IF('Monthly Reading'!AC94*'Monthly Reading'!AC$7&gt;'Monthly Reading'!AC$10, SUM('Monthly Reading'!AC94*'Monthly Reading'!AC$7, 'Homeowners Record'!$F17*'Monthly Reading'!AC$8, 'Homeowners Record'!$G17*'Monthly Reading'!AC$9), SUM('Monthly Reading'!AC$10, 'Homeowners Record'!$F17*'Monthly Reading'!AC$8, 'Homeowners Record'!$G17*'Monthly Reading'!AC$9)))</f>
        <v/>
      </c>
      <c r="AD20" s="4" t="str">
        <f>IF('Monthly Reading'!AD$1="", "", IF('Monthly Reading'!AD94*'Monthly Reading'!AD$7&gt;'Monthly Reading'!AD$10, SUM('Monthly Reading'!AD94*'Monthly Reading'!AD$7, 'Homeowners Record'!$F17*'Monthly Reading'!AD$8, 'Homeowners Record'!$G17*'Monthly Reading'!AD$9), SUM('Monthly Reading'!AD$10, 'Homeowners Record'!$F17*'Monthly Reading'!AD$8, 'Homeowners Record'!$G17*'Monthly Reading'!AD$9)))</f>
        <v/>
      </c>
      <c r="AE20" s="4" t="str">
        <f>IF('Monthly Reading'!AE$1="", "", IF('Monthly Reading'!AE94*'Monthly Reading'!AE$7&gt;'Monthly Reading'!AE$10, SUM('Monthly Reading'!AE94*'Monthly Reading'!AE$7, 'Homeowners Record'!$F17*'Monthly Reading'!AE$8, 'Homeowners Record'!$G17*'Monthly Reading'!AE$9), SUM('Monthly Reading'!AE$10, 'Homeowners Record'!$F17*'Monthly Reading'!AE$8, 'Homeowners Record'!$G17*'Monthly Reading'!AE$9)))</f>
        <v/>
      </c>
      <c r="AF20" s="4" t="str">
        <f>IF('Monthly Reading'!AF$1="", "", IF('Monthly Reading'!AF94*'Monthly Reading'!AF$7&gt;'Monthly Reading'!AF$10, SUM('Monthly Reading'!AF94*'Monthly Reading'!AF$7, 'Homeowners Record'!$F17*'Monthly Reading'!AF$8, 'Homeowners Record'!$G17*'Monthly Reading'!AF$9), SUM('Monthly Reading'!AF$10, 'Homeowners Record'!$F17*'Monthly Reading'!AF$8, 'Homeowners Record'!$G17*'Monthly Reading'!AF$9)))</f>
        <v/>
      </c>
      <c r="AG20" s="4" t="str">
        <f>IF('Monthly Reading'!AG$1="", "", IF('Monthly Reading'!AG94*'Monthly Reading'!AG$7&gt;'Monthly Reading'!AG$10, SUM('Monthly Reading'!AG94*'Monthly Reading'!AG$7, 'Homeowners Record'!$F17*'Monthly Reading'!AG$8, 'Homeowners Record'!$G17*'Monthly Reading'!AG$9), SUM('Monthly Reading'!AG$10, 'Homeowners Record'!$F17*'Monthly Reading'!AG$8, 'Homeowners Record'!$G17*'Monthly Reading'!AG$9)))</f>
        <v/>
      </c>
      <c r="AH20" s="4" t="str">
        <f>IF('Monthly Reading'!AH$1="", "", IF('Monthly Reading'!AH94*'Monthly Reading'!AH$7&gt;'Monthly Reading'!AH$10, SUM('Monthly Reading'!AH94*'Monthly Reading'!AH$7, 'Homeowners Record'!$F17*'Monthly Reading'!AH$8, 'Homeowners Record'!$G17*'Monthly Reading'!AH$9), SUM('Monthly Reading'!AH$10, 'Homeowners Record'!$F17*'Monthly Reading'!AH$8, 'Homeowners Record'!$G17*'Monthly Reading'!AH$9)))</f>
        <v/>
      </c>
      <c r="AI20" s="4" t="str">
        <f>IF('Monthly Reading'!AI$1="", "", IF('Monthly Reading'!AI94*'Monthly Reading'!AI$7&gt;'Monthly Reading'!AI$10, SUM('Monthly Reading'!AI94*'Monthly Reading'!AI$7, 'Homeowners Record'!$F17*'Monthly Reading'!AI$8, 'Homeowners Record'!$G17*'Monthly Reading'!AI$9), SUM('Monthly Reading'!AI$10, 'Homeowners Record'!$F17*'Monthly Reading'!AI$8, 'Homeowners Record'!$G17*'Monthly Reading'!AI$9)))</f>
        <v/>
      </c>
      <c r="AJ20" s="4" t="str">
        <f>IF('Monthly Reading'!AJ$1="", "", IF('Monthly Reading'!AJ94*'Monthly Reading'!AJ$7&gt;'Monthly Reading'!AJ$10, SUM('Monthly Reading'!AJ94*'Monthly Reading'!AJ$7, 'Homeowners Record'!$F17*'Monthly Reading'!AJ$8, 'Homeowners Record'!$G17*'Monthly Reading'!AJ$9), SUM('Monthly Reading'!AJ$10, 'Homeowners Record'!$F17*'Monthly Reading'!AJ$8, 'Homeowners Record'!$G17*'Monthly Reading'!AJ$9)))</f>
        <v/>
      </c>
      <c r="AK20" s="4" t="str">
        <f>IF('Monthly Reading'!AK$1="", "", IF('Monthly Reading'!AK94*'Monthly Reading'!AK$7&gt;'Monthly Reading'!AK$10, SUM('Monthly Reading'!AK94*'Monthly Reading'!AK$7, 'Homeowners Record'!$F17*'Monthly Reading'!AK$8, 'Homeowners Record'!$G17*'Monthly Reading'!AK$9), SUM('Monthly Reading'!AK$10, 'Homeowners Record'!$F17*'Monthly Reading'!AK$8, 'Homeowners Record'!$G17*'Monthly Reading'!AK$9)))</f>
        <v/>
      </c>
      <c r="AL20" s="4" t="str">
        <f>IF('Monthly Reading'!AL$1="", "", IF('Monthly Reading'!AL94*'Monthly Reading'!AL$7&gt;'Monthly Reading'!AL$10, SUM('Monthly Reading'!AL94*'Monthly Reading'!AL$7, 'Homeowners Record'!$F17*'Monthly Reading'!AL$8, 'Homeowners Record'!$G17*'Monthly Reading'!AL$9), SUM('Monthly Reading'!AL$10, 'Homeowners Record'!$F17*'Monthly Reading'!AL$8, 'Homeowners Record'!$G17*'Monthly Reading'!AL$9)))</f>
        <v/>
      </c>
      <c r="AM20" s="4" t="str">
        <f>IF('Monthly Reading'!AM$1="", "", IF('Monthly Reading'!AM94*'Monthly Reading'!AM$7&gt;'Monthly Reading'!AM$10, SUM('Monthly Reading'!AM94*'Monthly Reading'!AM$7, 'Homeowners Record'!$F17*'Monthly Reading'!AM$8, 'Homeowners Record'!$G17*'Monthly Reading'!AM$9), SUM('Monthly Reading'!AM$10, 'Homeowners Record'!$F17*'Monthly Reading'!AM$8, 'Homeowners Record'!$G17*'Monthly Reading'!AM$9)))</f>
        <v/>
      </c>
      <c r="AN20" s="4" t="str">
        <f>IF('Monthly Reading'!AN$1="", "", IF('Monthly Reading'!AN94*'Monthly Reading'!AN$7&gt;'Monthly Reading'!AN$10, SUM('Monthly Reading'!AN94*'Monthly Reading'!AN$7, 'Homeowners Record'!$F17*'Monthly Reading'!AN$8, 'Homeowners Record'!$G17*'Monthly Reading'!AN$9), SUM('Monthly Reading'!AN$10, 'Homeowners Record'!$F17*'Monthly Reading'!AN$8, 'Homeowners Record'!$G17*'Monthly Reading'!AN$9)))</f>
        <v/>
      </c>
      <c r="AO20" s="4" t="str">
        <f>IF('Monthly Reading'!AO$1="", "", IF('Monthly Reading'!AO94*'Monthly Reading'!AO$7&gt;'Monthly Reading'!AO$10, SUM('Monthly Reading'!AO94*'Monthly Reading'!AO$7, 'Homeowners Record'!$F17*'Monthly Reading'!AO$8, 'Homeowners Record'!$G17*'Monthly Reading'!AO$9), SUM('Monthly Reading'!AO$10, 'Homeowners Record'!$F17*'Monthly Reading'!AO$8, 'Homeowners Record'!$G17*'Monthly Reading'!AO$9)))</f>
        <v/>
      </c>
      <c r="AP20" s="4" t="str">
        <f>IF('Monthly Reading'!AP$1="", "", IF('Monthly Reading'!AP94*'Monthly Reading'!AP$7&gt;'Monthly Reading'!AP$10, SUM('Monthly Reading'!AP94*'Monthly Reading'!AP$7, 'Homeowners Record'!$F17*'Monthly Reading'!AP$8, 'Homeowners Record'!$G17*'Monthly Reading'!AP$9), SUM('Monthly Reading'!AP$10, 'Homeowners Record'!$F17*'Monthly Reading'!AP$8, 'Homeowners Record'!$G17*'Monthly Reading'!AP$9)))</f>
        <v/>
      </c>
      <c r="AQ20" s="4" t="str">
        <f>IF('Monthly Reading'!AQ$1="", "", IF('Monthly Reading'!AQ94*'Monthly Reading'!AQ$7&gt;'Monthly Reading'!AQ$10, SUM('Monthly Reading'!AQ94*'Monthly Reading'!AQ$7, 'Homeowners Record'!$F17*'Monthly Reading'!AQ$8, 'Homeowners Record'!$G17*'Monthly Reading'!AQ$9), SUM('Monthly Reading'!AQ$10, 'Homeowners Record'!$F17*'Monthly Reading'!AQ$8, 'Homeowners Record'!$G17*'Monthly Reading'!AQ$9)))</f>
        <v/>
      </c>
      <c r="AR20" s="4" t="str">
        <f>IF('Monthly Reading'!AR$1="", "", IF('Monthly Reading'!AR94*'Monthly Reading'!AR$7&gt;'Monthly Reading'!AR$10, SUM('Monthly Reading'!AR94*'Monthly Reading'!AR$7, 'Homeowners Record'!$F17*'Monthly Reading'!AR$8, 'Homeowners Record'!$G17*'Monthly Reading'!AR$9), SUM('Monthly Reading'!AR$10, 'Homeowners Record'!$F17*'Monthly Reading'!AR$8, 'Homeowners Record'!$G17*'Monthly Reading'!AR$9)))</f>
        <v/>
      </c>
      <c r="AS20" s="4" t="str">
        <f>IF('Monthly Reading'!AS$1="", "", IF('Monthly Reading'!AS94*'Monthly Reading'!AS$7&gt;'Monthly Reading'!AS$10, SUM('Monthly Reading'!AS94*'Monthly Reading'!AS$7, 'Homeowners Record'!$F17*'Monthly Reading'!AS$8, 'Homeowners Record'!$G17*'Monthly Reading'!AS$9), SUM('Monthly Reading'!AS$10, 'Homeowners Record'!$F17*'Monthly Reading'!AS$8, 'Homeowners Record'!$G17*'Monthly Reading'!AS$9)))</f>
        <v/>
      </c>
      <c r="AT20" s="4" t="str">
        <f>IF('Monthly Reading'!AT$1="", "", IF('Monthly Reading'!AT94*'Monthly Reading'!AT$7&gt;'Monthly Reading'!AT$10, SUM('Monthly Reading'!AT94*'Monthly Reading'!AT$7, 'Homeowners Record'!$F17*'Monthly Reading'!AT$8, 'Homeowners Record'!$G17*'Monthly Reading'!AT$9), SUM('Monthly Reading'!AT$10, 'Homeowners Record'!$F17*'Monthly Reading'!AT$8, 'Homeowners Record'!$G17*'Monthly Reading'!AT$9)))</f>
        <v/>
      </c>
      <c r="AU20" s="4" t="str">
        <f>IF('Monthly Reading'!AU$1="", "", IF('Monthly Reading'!AU94*'Monthly Reading'!AU$7&gt;'Monthly Reading'!AU$10, SUM('Monthly Reading'!AU94*'Monthly Reading'!AU$7, 'Homeowners Record'!$F17*'Monthly Reading'!AU$8, 'Homeowners Record'!$G17*'Monthly Reading'!AU$9), SUM('Monthly Reading'!AU$10, 'Homeowners Record'!$F17*'Monthly Reading'!AU$8, 'Homeowners Record'!$G17*'Monthly Reading'!AU$9)))</f>
        <v/>
      </c>
      <c r="AV20" s="4" t="str">
        <f>IF('Monthly Reading'!AV$1="", "", IF('Monthly Reading'!AV94*'Monthly Reading'!AV$7&gt;'Monthly Reading'!AV$10, SUM('Monthly Reading'!AV94*'Monthly Reading'!AV$7, 'Homeowners Record'!$F17*'Monthly Reading'!AV$8, 'Homeowners Record'!$G17*'Monthly Reading'!AV$9), SUM('Monthly Reading'!AV$10, 'Homeowners Record'!$F17*'Monthly Reading'!AV$8, 'Homeowners Record'!$G17*'Monthly Reading'!AV$9)))</f>
        <v/>
      </c>
      <c r="AW20" s="4" t="str">
        <f>IF('Monthly Reading'!AW$1="", "", IF('Monthly Reading'!AW94*'Monthly Reading'!AW$7&gt;'Monthly Reading'!AW$10, SUM('Monthly Reading'!AW94*'Monthly Reading'!AW$7, 'Homeowners Record'!$F17*'Monthly Reading'!AW$8, 'Homeowners Record'!$G17*'Monthly Reading'!AW$9), SUM('Monthly Reading'!AW$10, 'Homeowners Record'!$F17*'Monthly Reading'!AW$8, 'Homeowners Record'!$G17*'Monthly Reading'!AW$9)))</f>
        <v/>
      </c>
      <c r="AX20" s="4" t="str">
        <f>IF('Monthly Reading'!AX$1="", "", IF('Monthly Reading'!AX94*'Monthly Reading'!AX$7&gt;'Monthly Reading'!AX$10, SUM('Monthly Reading'!AX94*'Monthly Reading'!AX$7, 'Homeowners Record'!$F17*'Monthly Reading'!AX$8, 'Homeowners Record'!$G17*'Monthly Reading'!AX$9), SUM('Monthly Reading'!AX$10, 'Homeowners Record'!$F17*'Monthly Reading'!AX$8, 'Homeowners Record'!$G17*'Monthly Reading'!AX$9)))</f>
        <v/>
      </c>
      <c r="AY20" s="4" t="str">
        <f>IF('Monthly Reading'!AY$1="", "", IF('Monthly Reading'!AY94*'Monthly Reading'!AY$7&gt;'Monthly Reading'!AY$10, SUM('Monthly Reading'!AY94*'Monthly Reading'!AY$7, 'Homeowners Record'!$F17*'Monthly Reading'!AY$8, 'Homeowners Record'!$G17*'Monthly Reading'!AY$9), SUM('Monthly Reading'!AY$10, 'Homeowners Record'!$F17*'Monthly Reading'!AY$8, 'Homeowners Record'!$G17*'Monthly Reading'!AY$9)))</f>
        <v/>
      </c>
      <c r="AZ20" s="4" t="str">
        <f>IF('Monthly Reading'!AZ$1="", "", IF('Monthly Reading'!AZ94*'Monthly Reading'!AZ$7&gt;'Monthly Reading'!AZ$10, SUM('Monthly Reading'!AZ94*'Monthly Reading'!AZ$7, 'Homeowners Record'!$F17*'Monthly Reading'!AZ$8, 'Homeowners Record'!$G17*'Monthly Reading'!AZ$9), SUM('Monthly Reading'!AZ$10, 'Homeowners Record'!$F17*'Monthly Reading'!AZ$8, 'Homeowners Record'!$G17*'Monthly Reading'!AZ$9)))</f>
        <v/>
      </c>
      <c r="BA20" s="4" t="str">
        <f>IF('Monthly Reading'!BA$1="", "", IF('Monthly Reading'!BA94*'Monthly Reading'!BA$7&gt;'Monthly Reading'!BA$10, SUM('Monthly Reading'!BA94*'Monthly Reading'!BA$7, 'Homeowners Record'!$F17*'Monthly Reading'!BA$8, 'Homeowners Record'!$G17*'Monthly Reading'!BA$9), SUM('Monthly Reading'!BA$10, 'Homeowners Record'!$F17*'Monthly Reading'!BA$8, 'Homeowners Record'!$G17*'Monthly Reading'!BA$9)))</f>
        <v/>
      </c>
      <c r="BB20" s="4" t="str">
        <f>IF('Monthly Reading'!BB$1="", "", IF('Monthly Reading'!BB94*'Monthly Reading'!BB$7&gt;'Monthly Reading'!BB$10, SUM('Monthly Reading'!BB94*'Monthly Reading'!BB$7, 'Homeowners Record'!$F17*'Monthly Reading'!BB$8, 'Homeowners Record'!$G17*'Monthly Reading'!BB$9), SUM('Monthly Reading'!BB$10, 'Homeowners Record'!$F17*'Monthly Reading'!BB$8, 'Homeowners Record'!$G17*'Monthly Reading'!BB$9)))</f>
        <v/>
      </c>
      <c r="BC20" s="4" t="str">
        <f>IF('Monthly Reading'!BC$1="", "", IF('Monthly Reading'!BC94*'Monthly Reading'!BC$7&gt;'Monthly Reading'!BC$10, SUM('Monthly Reading'!BC94*'Monthly Reading'!BC$7, 'Homeowners Record'!$F17*'Monthly Reading'!BC$8, 'Homeowners Record'!$G17*'Monthly Reading'!BC$9), SUM('Monthly Reading'!BC$10, 'Homeowners Record'!$F17*'Monthly Reading'!BC$8, 'Homeowners Record'!$G17*'Monthly Reading'!BC$9)))</f>
        <v/>
      </c>
      <c r="BD20" s="4" t="str">
        <f>IF('Monthly Reading'!BD$1="", "", IF('Monthly Reading'!BD94*'Monthly Reading'!BD$7&gt;'Monthly Reading'!BD$10, SUM('Monthly Reading'!BD94*'Monthly Reading'!BD$7, 'Homeowners Record'!$F17*'Monthly Reading'!BD$8, 'Homeowners Record'!$G17*'Monthly Reading'!BD$9), SUM('Monthly Reading'!BD$10, 'Homeowners Record'!$F17*'Monthly Reading'!BD$8, 'Homeowners Record'!$G17*'Monthly Reading'!BD$9)))</f>
        <v/>
      </c>
      <c r="BE20" s="4" t="str">
        <f>IF('Monthly Reading'!BE$1="", "", IF('Monthly Reading'!BE94*'Monthly Reading'!BE$7&gt;'Monthly Reading'!BE$10, SUM('Monthly Reading'!BE94*'Monthly Reading'!BE$7, 'Homeowners Record'!$F17*'Monthly Reading'!BE$8, 'Homeowners Record'!$G17*'Monthly Reading'!BE$9), SUM('Monthly Reading'!BE$10, 'Homeowners Record'!$F17*'Monthly Reading'!BE$8, 'Homeowners Record'!$G17*'Monthly Reading'!BE$9)))</f>
        <v/>
      </c>
      <c r="BF20" s="4" t="str">
        <f>IF('Monthly Reading'!BF$1="", "", IF('Monthly Reading'!BF94*'Monthly Reading'!BF$7&gt;'Monthly Reading'!BF$10, SUM('Monthly Reading'!BF94*'Monthly Reading'!BF$7, 'Homeowners Record'!$F17*'Monthly Reading'!BF$8, 'Homeowners Record'!$G17*'Monthly Reading'!BF$9), SUM('Monthly Reading'!BF$10, 'Homeowners Record'!$F17*'Monthly Reading'!BF$8, 'Homeowners Record'!$G17*'Monthly Reading'!BF$9)))</f>
        <v/>
      </c>
      <c r="BG20" s="4" t="str">
        <f>IF('Monthly Reading'!BG$1="", "", IF('Monthly Reading'!BG94*'Monthly Reading'!BG$7&gt;'Monthly Reading'!BG$10, SUM('Monthly Reading'!BG94*'Monthly Reading'!BG$7, 'Homeowners Record'!$F17*'Monthly Reading'!BG$8, 'Homeowners Record'!$G17*'Monthly Reading'!BG$9), SUM('Monthly Reading'!BG$10, 'Homeowners Record'!$F17*'Monthly Reading'!BG$8, 'Homeowners Record'!$G17*'Monthly Reading'!BG$9)))</f>
        <v/>
      </c>
      <c r="BH20" s="4" t="str">
        <f>IF('Monthly Reading'!BH$1="", "", IF('Monthly Reading'!BH94*'Monthly Reading'!BH$7&gt;'Monthly Reading'!BH$10, SUM('Monthly Reading'!BH94*'Monthly Reading'!BH$7, 'Homeowners Record'!$F17*'Monthly Reading'!BH$8, 'Homeowners Record'!$G17*'Monthly Reading'!BH$9), SUM('Monthly Reading'!BH$10, 'Homeowners Record'!$F17*'Monthly Reading'!BH$8, 'Homeowners Record'!$G17*'Monthly Reading'!BH$9)))</f>
        <v/>
      </c>
      <c r="BI20" s="4" t="str">
        <f>IF('Monthly Reading'!BI$1="", "", IF('Monthly Reading'!BI94*'Monthly Reading'!BI$7&gt;'Monthly Reading'!BI$10, SUM('Monthly Reading'!BI94*'Monthly Reading'!BI$7, 'Homeowners Record'!$F17*'Monthly Reading'!BI$8, 'Homeowners Record'!$G17*'Monthly Reading'!BI$9), SUM('Monthly Reading'!BI$10, 'Homeowners Record'!$F17*'Monthly Reading'!BI$8, 'Homeowners Record'!$G17*'Monthly Reading'!BI$9)))</f>
        <v/>
      </c>
      <c r="BJ20" s="4" t="str">
        <f>IF('Monthly Reading'!BJ$1="", "", IF('Monthly Reading'!BJ94*'Monthly Reading'!BJ$7&gt;'Monthly Reading'!BJ$10, SUM('Monthly Reading'!BJ94*'Monthly Reading'!BJ$7, 'Homeowners Record'!$F17*'Monthly Reading'!BJ$8, 'Homeowners Record'!$G17*'Monthly Reading'!BJ$9), SUM('Monthly Reading'!BJ$10, 'Homeowners Record'!$F17*'Monthly Reading'!BJ$8, 'Homeowners Record'!$G17*'Monthly Reading'!BJ$9)))</f>
        <v/>
      </c>
      <c r="BK20" s="4" t="str">
        <f>IF('Monthly Reading'!BK$1="", "", IF('Monthly Reading'!BK94*'Monthly Reading'!BK$7&gt;'Monthly Reading'!BK$10, SUM('Monthly Reading'!BK94*'Monthly Reading'!BK$7, 'Homeowners Record'!$F17*'Monthly Reading'!BK$8, 'Homeowners Record'!$G17*'Monthly Reading'!BK$9), SUM('Monthly Reading'!BK$10, 'Homeowners Record'!$F17*'Monthly Reading'!BK$8, 'Homeowners Record'!$G17*'Monthly Reading'!BK$9)))</f>
        <v/>
      </c>
      <c r="BL20" s="4" t="str">
        <f>IF('Monthly Reading'!BL$1="", "", IF('Monthly Reading'!BL94*'Monthly Reading'!BL$7&gt;'Monthly Reading'!BL$10, SUM('Monthly Reading'!BL94*'Monthly Reading'!BL$7, 'Homeowners Record'!$F17*'Monthly Reading'!BL$8, 'Homeowners Record'!$G17*'Monthly Reading'!BL$9), SUM('Monthly Reading'!BL$10, 'Homeowners Record'!$F17*'Monthly Reading'!BL$8, 'Homeowners Record'!$G17*'Monthly Reading'!BL$9)))</f>
        <v/>
      </c>
      <c r="BM20" s="4" t="str">
        <f>IF('Monthly Reading'!BM$1="", "", IF('Monthly Reading'!BM94*'Monthly Reading'!BM$7&gt;'Monthly Reading'!BM$10, SUM('Monthly Reading'!BM94*'Monthly Reading'!BM$7, 'Homeowners Record'!$F17*'Monthly Reading'!BM$8, 'Homeowners Record'!$G17*'Monthly Reading'!BM$9), SUM('Monthly Reading'!BM$10, 'Homeowners Record'!$F17*'Monthly Reading'!BM$8, 'Homeowners Record'!$G17*'Monthly Reading'!BM$9)))</f>
        <v/>
      </c>
      <c r="BN20" s="4" t="str">
        <f>IF('Monthly Reading'!BN$1="", "", IF('Monthly Reading'!BN94*'Monthly Reading'!BN$7&gt;'Monthly Reading'!BN$10, SUM('Monthly Reading'!BN94*'Monthly Reading'!BN$7, 'Homeowners Record'!$F17*'Monthly Reading'!BN$8, 'Homeowners Record'!$G17*'Monthly Reading'!BN$9), SUM('Monthly Reading'!BN$10, 'Homeowners Record'!$F17*'Monthly Reading'!BN$8, 'Homeowners Record'!$G17*'Monthly Reading'!BN$9)))</f>
        <v/>
      </c>
      <c r="BO20" s="4" t="str">
        <f>IF('Monthly Reading'!BO$1="", "", IF('Monthly Reading'!BO94*'Monthly Reading'!BO$7&gt;'Monthly Reading'!BO$10, SUM('Monthly Reading'!BO94*'Monthly Reading'!BO$7, 'Homeowners Record'!$F17*'Monthly Reading'!BO$8, 'Homeowners Record'!$G17*'Monthly Reading'!BO$9), SUM('Monthly Reading'!BO$10, 'Homeowners Record'!$F17*'Monthly Reading'!BO$8, 'Homeowners Record'!$G17*'Monthly Reading'!BO$9)))</f>
        <v/>
      </c>
      <c r="BP20" s="4" t="str">
        <f>IF('Monthly Reading'!BP$1="", "", IF('Monthly Reading'!BP94*'Monthly Reading'!BP$7&gt;'Monthly Reading'!BP$10, SUM('Monthly Reading'!BP94*'Monthly Reading'!BP$7, 'Homeowners Record'!$F17*'Monthly Reading'!BP$8, 'Homeowners Record'!$G17*'Monthly Reading'!BP$9), SUM('Monthly Reading'!BP$10, 'Homeowners Record'!$F17*'Monthly Reading'!BP$8, 'Homeowners Record'!$G17*'Monthly Reading'!BP$9)))</f>
        <v/>
      </c>
      <c r="BQ20" s="4" t="str">
        <f>IF('Monthly Reading'!BQ$1="", "", IF('Monthly Reading'!BQ94*'Monthly Reading'!BQ$7&gt;'Monthly Reading'!BQ$10, SUM('Monthly Reading'!BQ94*'Monthly Reading'!BQ$7, 'Homeowners Record'!$F17*'Monthly Reading'!BQ$8, 'Homeowners Record'!$G17*'Monthly Reading'!BQ$9), SUM('Monthly Reading'!BQ$10, 'Homeowners Record'!$F17*'Monthly Reading'!BQ$8, 'Homeowners Record'!$G17*'Monthly Reading'!BQ$9)))</f>
        <v/>
      </c>
      <c r="BR20" s="4" t="str">
        <f>IF('Monthly Reading'!BR$1="", "", IF('Monthly Reading'!BR94*'Monthly Reading'!BR$7&gt;'Monthly Reading'!BR$10, SUM('Monthly Reading'!BR94*'Monthly Reading'!BR$7, 'Homeowners Record'!$F17*'Monthly Reading'!BR$8, 'Homeowners Record'!$G17*'Monthly Reading'!BR$9), SUM('Monthly Reading'!BR$10, 'Homeowners Record'!$F17*'Monthly Reading'!BR$8, 'Homeowners Record'!$G17*'Monthly Reading'!BR$9)))</f>
        <v/>
      </c>
      <c r="BS20" s="4" t="str">
        <f>IF('Monthly Reading'!BS$1="", "", IF('Monthly Reading'!BS94*'Monthly Reading'!BS$7&gt;'Monthly Reading'!BS$10, SUM('Monthly Reading'!BS94*'Monthly Reading'!BS$7, 'Homeowners Record'!$F17*'Monthly Reading'!BS$8, 'Homeowners Record'!$G17*'Monthly Reading'!BS$9), SUM('Monthly Reading'!BS$10, 'Homeowners Record'!$F17*'Monthly Reading'!BS$8, 'Homeowners Record'!$G17*'Monthly Reading'!BS$9)))</f>
        <v/>
      </c>
      <c r="BT20" s="4" t="str">
        <f>IF('Monthly Reading'!BT$1="", "", IF('Monthly Reading'!BT94*'Monthly Reading'!BT$7&gt;'Monthly Reading'!BT$10, SUM('Monthly Reading'!BT94*'Monthly Reading'!BT$7, 'Homeowners Record'!$F17*'Monthly Reading'!BT$8, 'Homeowners Record'!$G17*'Monthly Reading'!BT$9), SUM('Monthly Reading'!BT$10, 'Homeowners Record'!$F17*'Monthly Reading'!BT$8, 'Homeowners Record'!$G17*'Monthly Reading'!BT$9)))</f>
        <v/>
      </c>
      <c r="BU20" s="4" t="str">
        <f>IF('Monthly Reading'!BU$1="", "", IF('Monthly Reading'!BU94*'Monthly Reading'!BU$7&gt;'Monthly Reading'!BU$10, SUM('Monthly Reading'!BU94*'Monthly Reading'!BU$7, 'Homeowners Record'!$F17*'Monthly Reading'!BU$8, 'Homeowners Record'!$G17*'Monthly Reading'!BU$9), SUM('Monthly Reading'!BU$10, 'Homeowners Record'!$F17*'Monthly Reading'!BU$8, 'Homeowners Record'!$G17*'Monthly Reading'!BU$9)))</f>
        <v/>
      </c>
      <c r="BV20" s="4" t="str">
        <f>IF('Monthly Reading'!BV$1="", "", IF('Monthly Reading'!BV94*'Monthly Reading'!BV$7&gt;'Monthly Reading'!BV$10, SUM('Monthly Reading'!BV94*'Monthly Reading'!BV$7, 'Homeowners Record'!$F17*'Monthly Reading'!BV$8, 'Homeowners Record'!$G17*'Monthly Reading'!BV$9), SUM('Monthly Reading'!BV$10, 'Homeowners Record'!$F17*'Monthly Reading'!BV$8, 'Homeowners Record'!$G17*'Monthly Reading'!BV$9)))</f>
        <v/>
      </c>
      <c r="BW20" s="4" t="str">
        <f>IF('Monthly Reading'!BW$1="", "", IF('Monthly Reading'!BW94*'Monthly Reading'!BW$7&gt;'Monthly Reading'!BW$10, SUM('Monthly Reading'!BW94*'Monthly Reading'!BW$7, 'Homeowners Record'!$F17*'Monthly Reading'!BW$8, 'Homeowners Record'!$G17*'Monthly Reading'!BW$9), SUM('Monthly Reading'!BW$10, 'Homeowners Record'!$F17*'Monthly Reading'!BW$8, 'Homeowners Record'!$G17*'Monthly Reading'!BW$9)))</f>
        <v/>
      </c>
      <c r="BX20" s="4" t="str">
        <f>IF('Monthly Reading'!BX$1="", "", IF('Monthly Reading'!BX94*'Monthly Reading'!BX$7&gt;'Monthly Reading'!BX$10, SUM('Monthly Reading'!BX94*'Monthly Reading'!BX$7, 'Homeowners Record'!$F17*'Monthly Reading'!BX$8, 'Homeowners Record'!$G17*'Monthly Reading'!BX$9), SUM('Monthly Reading'!BX$10, 'Homeowners Record'!$F17*'Monthly Reading'!BX$8, 'Homeowners Record'!$G17*'Monthly Reading'!BX$9)))</f>
        <v/>
      </c>
      <c r="BY20" s="4" t="str">
        <f>IF('Monthly Reading'!BY$1="", "", IF('Monthly Reading'!BY94*'Monthly Reading'!BY$7&gt;'Monthly Reading'!BY$10, SUM('Monthly Reading'!BY94*'Monthly Reading'!BY$7, 'Homeowners Record'!$F17*'Monthly Reading'!BY$8, 'Homeowners Record'!$G17*'Monthly Reading'!BY$9), SUM('Monthly Reading'!BY$10, 'Homeowners Record'!$F17*'Monthly Reading'!BY$8, 'Homeowners Record'!$G17*'Monthly Reading'!BY$9)))</f>
        <v/>
      </c>
      <c r="BZ20" s="4" t="str">
        <f>IF('Monthly Reading'!BZ$1="", "", IF('Monthly Reading'!BZ94*'Monthly Reading'!BZ$7&gt;'Monthly Reading'!BZ$10, SUM('Monthly Reading'!BZ94*'Monthly Reading'!BZ$7, 'Homeowners Record'!$F17*'Monthly Reading'!BZ$8, 'Homeowners Record'!$G17*'Monthly Reading'!BZ$9), SUM('Monthly Reading'!BZ$10, 'Homeowners Record'!$F17*'Monthly Reading'!BZ$8, 'Homeowners Record'!$G17*'Monthly Reading'!BZ$9)))</f>
        <v/>
      </c>
      <c r="CA20" s="4" t="str">
        <f>IF('Monthly Reading'!CA$1="", "", IF('Monthly Reading'!CA94*'Monthly Reading'!CA$7&gt;'Monthly Reading'!CA$10, SUM('Monthly Reading'!CA94*'Monthly Reading'!CA$7, 'Homeowners Record'!$F17*'Monthly Reading'!CA$8, 'Homeowners Record'!$G17*'Monthly Reading'!CA$9), SUM('Monthly Reading'!CA$10, 'Homeowners Record'!$F17*'Monthly Reading'!CA$8, 'Homeowners Record'!$G17*'Monthly Reading'!CA$9)))</f>
        <v/>
      </c>
      <c r="CB20" s="4" t="str">
        <f>IF('Monthly Reading'!CB$1="", "", IF('Monthly Reading'!CB94*'Monthly Reading'!CB$7&gt;'Monthly Reading'!CB$10, SUM('Monthly Reading'!CB94*'Monthly Reading'!CB$7, 'Homeowners Record'!$F17*'Monthly Reading'!CB$8, 'Homeowners Record'!$G17*'Monthly Reading'!CB$9), SUM('Monthly Reading'!CB$10, 'Homeowners Record'!$F17*'Monthly Reading'!CB$8, 'Homeowners Record'!$G17*'Monthly Reading'!CB$9)))</f>
        <v/>
      </c>
      <c r="CC20" s="4" t="str">
        <f>IF('Monthly Reading'!CC$1="", "", IF('Monthly Reading'!CC94*'Monthly Reading'!CC$7&gt;'Monthly Reading'!CC$10, SUM('Monthly Reading'!CC94*'Monthly Reading'!CC$7, 'Homeowners Record'!$F17*'Monthly Reading'!CC$8, 'Homeowners Record'!$G17*'Monthly Reading'!CC$9), SUM('Monthly Reading'!CC$10, 'Homeowners Record'!$F17*'Monthly Reading'!CC$8, 'Homeowners Record'!$G17*'Monthly Reading'!CC$9)))</f>
        <v/>
      </c>
      <c r="CD20" s="4" t="str">
        <f>IF('Monthly Reading'!CD$1="", "", IF('Monthly Reading'!CD94*'Monthly Reading'!CD$7&gt;'Monthly Reading'!CD$10, SUM('Monthly Reading'!CD94*'Monthly Reading'!CD$7, 'Homeowners Record'!$F17*'Monthly Reading'!CD$8, 'Homeowners Record'!$G17*'Monthly Reading'!CD$9), SUM('Monthly Reading'!CD$10, 'Homeowners Record'!$F17*'Monthly Reading'!CD$8, 'Homeowners Record'!$G17*'Monthly Reading'!CD$9)))</f>
        <v/>
      </c>
      <c r="CE20" s="4" t="str">
        <f>IF('Monthly Reading'!CE$1="", "", IF('Monthly Reading'!CE94*'Monthly Reading'!CE$7&gt;'Monthly Reading'!CE$10, SUM('Monthly Reading'!CE94*'Monthly Reading'!CE$7, 'Homeowners Record'!$F17*'Monthly Reading'!CE$8, 'Homeowners Record'!$G17*'Monthly Reading'!CE$9), SUM('Monthly Reading'!CE$10, 'Homeowners Record'!$F17*'Monthly Reading'!CE$8, 'Homeowners Record'!$G17*'Monthly Reading'!CE$9)))</f>
        <v/>
      </c>
      <c r="CF20" s="4" t="str">
        <f>IF('Monthly Reading'!CF$1="", "", IF('Monthly Reading'!CF94*'Monthly Reading'!CF$7&gt;'Monthly Reading'!CF$10, SUM('Monthly Reading'!CF94*'Monthly Reading'!CF$7, 'Homeowners Record'!$F17*'Monthly Reading'!CF$8, 'Homeowners Record'!$G17*'Monthly Reading'!CF$9), SUM('Monthly Reading'!CF$10, 'Homeowners Record'!$F17*'Monthly Reading'!CF$8, 'Homeowners Record'!$G17*'Monthly Reading'!CF$9)))</f>
        <v/>
      </c>
      <c r="CG20" s="4" t="str">
        <f>IF('Monthly Reading'!CG$1="", "", IF('Monthly Reading'!CG94*'Monthly Reading'!CG$7&gt;'Monthly Reading'!CG$10, SUM('Monthly Reading'!CG94*'Monthly Reading'!CG$7, 'Homeowners Record'!$F17*'Monthly Reading'!CG$8, 'Homeowners Record'!$G17*'Monthly Reading'!CG$9), SUM('Monthly Reading'!CG$10, 'Homeowners Record'!$F17*'Monthly Reading'!CG$8, 'Homeowners Record'!$G17*'Monthly Reading'!CG$9)))</f>
        <v/>
      </c>
      <c r="CH20" s="4" t="str">
        <f>IF('Monthly Reading'!CH$1="", "", IF('Monthly Reading'!CH94*'Monthly Reading'!CH$7&gt;'Monthly Reading'!CH$10, SUM('Monthly Reading'!CH94*'Monthly Reading'!CH$7, 'Homeowners Record'!$F17*'Monthly Reading'!CH$8, 'Homeowners Record'!$G17*'Monthly Reading'!CH$9), SUM('Monthly Reading'!CH$10, 'Homeowners Record'!$F17*'Monthly Reading'!CH$8, 'Homeowners Record'!$G17*'Monthly Reading'!CH$9)))</f>
        <v/>
      </c>
      <c r="CI20" s="4" t="str">
        <f>IF('Monthly Reading'!CI$1="", "", IF('Monthly Reading'!CI94*'Monthly Reading'!CI$7&gt;'Monthly Reading'!CI$10, SUM('Monthly Reading'!CI94*'Monthly Reading'!CI$7, 'Homeowners Record'!$F17*'Monthly Reading'!CI$8, 'Homeowners Record'!$G17*'Monthly Reading'!CI$9), SUM('Monthly Reading'!CI$10, 'Homeowners Record'!$F17*'Monthly Reading'!CI$8, 'Homeowners Record'!$G17*'Monthly Reading'!CI$9)))</f>
        <v/>
      </c>
      <c r="CJ20" s="4" t="str">
        <f>IF('Monthly Reading'!CJ$1="", "", IF('Monthly Reading'!CJ94*'Monthly Reading'!CJ$7&gt;'Monthly Reading'!CJ$10, SUM('Monthly Reading'!CJ94*'Monthly Reading'!CJ$7, 'Homeowners Record'!$F17*'Monthly Reading'!CJ$8, 'Homeowners Record'!$G17*'Monthly Reading'!CJ$9), SUM('Monthly Reading'!CJ$10, 'Homeowners Record'!$F17*'Monthly Reading'!CJ$8, 'Homeowners Record'!$G17*'Monthly Reading'!CJ$9)))</f>
        <v/>
      </c>
      <c r="CK20" s="4" t="str">
        <f>IF('Monthly Reading'!CK$1="", "", IF('Monthly Reading'!CK94*'Monthly Reading'!CK$7&gt;'Monthly Reading'!CK$10, SUM('Monthly Reading'!CK94*'Monthly Reading'!CK$7, 'Homeowners Record'!$F17*'Monthly Reading'!CK$8, 'Homeowners Record'!$G17*'Monthly Reading'!CK$9), SUM('Monthly Reading'!CK$10, 'Homeowners Record'!$F17*'Monthly Reading'!CK$8, 'Homeowners Record'!$G17*'Monthly Reading'!CK$9)))</f>
        <v/>
      </c>
      <c r="CL20" s="4" t="str">
        <f>IF('Monthly Reading'!CL$1="", "", IF('Monthly Reading'!CL94*'Monthly Reading'!CL$7&gt;'Monthly Reading'!CL$10, SUM('Monthly Reading'!CL94*'Monthly Reading'!CL$7, 'Homeowners Record'!$F17*'Monthly Reading'!CL$8, 'Homeowners Record'!$G17*'Monthly Reading'!CL$9), SUM('Monthly Reading'!CL$10, 'Homeowners Record'!$F17*'Monthly Reading'!CL$8, 'Homeowners Record'!$G17*'Monthly Reading'!CL$9)))</f>
        <v/>
      </c>
      <c r="CM20" s="4" t="str">
        <f>IF('Monthly Reading'!CM$1="", "", IF('Monthly Reading'!CM94*'Monthly Reading'!CM$7&gt;'Monthly Reading'!CM$10, SUM('Monthly Reading'!CM94*'Monthly Reading'!CM$7, 'Homeowners Record'!$F17*'Monthly Reading'!CM$8, 'Homeowners Record'!$G17*'Monthly Reading'!CM$9), SUM('Monthly Reading'!CM$10, 'Homeowners Record'!$F17*'Monthly Reading'!CM$8, 'Homeowners Record'!$G17*'Monthly Reading'!CM$9)))</f>
        <v/>
      </c>
      <c r="CN20" s="4" t="str">
        <f>IF('Monthly Reading'!CN$1="", "", IF('Monthly Reading'!CN94*'Monthly Reading'!CN$7&gt;'Monthly Reading'!CN$10, SUM('Monthly Reading'!CN94*'Monthly Reading'!CN$7, 'Homeowners Record'!$F17*'Monthly Reading'!CN$8, 'Homeowners Record'!$G17*'Monthly Reading'!CN$9), SUM('Monthly Reading'!CN$10, 'Homeowners Record'!$F17*'Monthly Reading'!CN$8, 'Homeowners Record'!$G17*'Monthly Reading'!CN$9)))</f>
        <v/>
      </c>
      <c r="CO20" s="4" t="str">
        <f>IF('Monthly Reading'!CO$1="", "", IF('Monthly Reading'!CO94*'Monthly Reading'!CO$7&gt;'Monthly Reading'!CO$10, SUM('Monthly Reading'!CO94*'Monthly Reading'!CO$7, 'Homeowners Record'!$F17*'Monthly Reading'!CO$8, 'Homeowners Record'!$G17*'Monthly Reading'!CO$9), SUM('Monthly Reading'!CO$10, 'Homeowners Record'!$F17*'Monthly Reading'!CO$8, 'Homeowners Record'!$G17*'Monthly Reading'!CO$9)))</f>
        <v/>
      </c>
      <c r="CP20" s="4" t="str">
        <f>IF('Monthly Reading'!CP$1="", "", IF('Monthly Reading'!CP94*'Monthly Reading'!CP$7&gt;'Monthly Reading'!CP$10, SUM('Monthly Reading'!CP94*'Monthly Reading'!CP$7, 'Homeowners Record'!$F17*'Monthly Reading'!CP$8, 'Homeowners Record'!$G17*'Monthly Reading'!CP$9), SUM('Monthly Reading'!CP$10, 'Homeowners Record'!$F17*'Monthly Reading'!CP$8, 'Homeowners Record'!$G17*'Monthly Reading'!CP$9)))</f>
        <v/>
      </c>
      <c r="CQ20" s="4" t="str">
        <f>IF('Monthly Reading'!CQ$1="", "", IF('Monthly Reading'!CQ94*'Monthly Reading'!CQ$7&gt;'Monthly Reading'!CQ$10, SUM('Monthly Reading'!CQ94*'Monthly Reading'!CQ$7, 'Homeowners Record'!$F17*'Monthly Reading'!CQ$8, 'Homeowners Record'!$G17*'Monthly Reading'!CQ$9), SUM('Monthly Reading'!CQ$10, 'Homeowners Record'!$F17*'Monthly Reading'!CQ$8, 'Homeowners Record'!$G17*'Monthly Reading'!CQ$9)))</f>
        <v/>
      </c>
      <c r="CR20" s="4" t="str">
        <f>IF('Monthly Reading'!CR$1="", "", IF('Monthly Reading'!CR94*'Monthly Reading'!CR$7&gt;'Monthly Reading'!CR$10, SUM('Monthly Reading'!CR94*'Monthly Reading'!CR$7, 'Homeowners Record'!$F17*'Monthly Reading'!CR$8, 'Homeowners Record'!$G17*'Monthly Reading'!CR$9), SUM('Monthly Reading'!CR$10, 'Homeowners Record'!$F17*'Monthly Reading'!CR$8, 'Homeowners Record'!$G17*'Monthly Reading'!CR$9)))</f>
        <v/>
      </c>
      <c r="CS20" s="4" t="str">
        <f>IF('Monthly Reading'!CS$1="", "", IF('Monthly Reading'!CS94*'Monthly Reading'!CS$7&gt;'Monthly Reading'!CS$10, SUM('Monthly Reading'!CS94*'Monthly Reading'!CS$7, 'Homeowners Record'!$F17*'Monthly Reading'!CS$8, 'Homeowners Record'!$G17*'Monthly Reading'!CS$9), SUM('Monthly Reading'!CS$10, 'Homeowners Record'!$F17*'Monthly Reading'!CS$8, 'Homeowners Record'!$G17*'Monthly Reading'!CS$9)))</f>
        <v/>
      </c>
      <c r="CT20" s="4" t="str">
        <f>IF('Monthly Reading'!CT$1="", "", IF('Monthly Reading'!CT94*'Monthly Reading'!CT$7&gt;'Monthly Reading'!CT$10, SUM('Monthly Reading'!CT94*'Monthly Reading'!CT$7, 'Homeowners Record'!$F17*'Monthly Reading'!CT$8, 'Homeowners Record'!$G17*'Monthly Reading'!CT$9), SUM('Monthly Reading'!CT$10, 'Homeowners Record'!$F17*'Monthly Reading'!CT$8, 'Homeowners Record'!$G17*'Monthly Reading'!CT$9)))</f>
        <v/>
      </c>
      <c r="CU20" s="4" t="str">
        <f>IF('Monthly Reading'!CU$1="", "", IF('Monthly Reading'!CU94*'Monthly Reading'!CU$7&gt;'Monthly Reading'!CU$10, SUM('Monthly Reading'!CU94*'Monthly Reading'!CU$7, 'Homeowners Record'!$F17*'Monthly Reading'!CU$8, 'Homeowners Record'!$G17*'Monthly Reading'!CU$9), SUM('Monthly Reading'!CU$10, 'Homeowners Record'!$F17*'Monthly Reading'!CU$8, 'Homeowners Record'!$G17*'Monthly Reading'!CU$9)))</f>
        <v/>
      </c>
      <c r="CV20" s="4" t="str">
        <f>IF('Monthly Reading'!CV$1="", "", IF('Monthly Reading'!CV94*'Monthly Reading'!CV$7&gt;'Monthly Reading'!CV$10, SUM('Monthly Reading'!CV94*'Monthly Reading'!CV$7, 'Homeowners Record'!$F17*'Monthly Reading'!CV$8, 'Homeowners Record'!$G17*'Monthly Reading'!CV$9), SUM('Monthly Reading'!CV$10, 'Homeowners Record'!$F17*'Monthly Reading'!CV$8, 'Homeowners Record'!$G17*'Monthly Reading'!CV$9)))</f>
        <v/>
      </c>
      <c r="CW20" s="4" t="str">
        <f>IF('Monthly Reading'!CW$1="", "", IF('Monthly Reading'!CW94*'Monthly Reading'!CW$7&gt;'Monthly Reading'!CW$10, SUM('Monthly Reading'!CW94*'Monthly Reading'!CW$7, 'Homeowners Record'!$F17*'Monthly Reading'!CW$8, 'Homeowners Record'!$G17*'Monthly Reading'!CW$9), SUM('Monthly Reading'!CW$10, 'Homeowners Record'!$F17*'Monthly Reading'!CW$8, 'Homeowners Record'!$G17*'Monthly Reading'!CW$9)))</f>
        <v/>
      </c>
      <c r="CX20" s="4" t="str">
        <f>IF('Monthly Reading'!CX$1="", "", IF('Monthly Reading'!CX94*'Monthly Reading'!CX$7&gt;'Monthly Reading'!CX$10, SUM('Monthly Reading'!CX94*'Monthly Reading'!CX$7, 'Homeowners Record'!$F17*'Monthly Reading'!CX$8, 'Homeowners Record'!$G17*'Monthly Reading'!CX$9), SUM('Monthly Reading'!CX$10, 'Homeowners Record'!$F17*'Monthly Reading'!CX$8, 'Homeowners Record'!$G17*'Monthly Reading'!CX$9)))</f>
        <v/>
      </c>
      <c r="CY20" s="4" t="str">
        <f>IF('Monthly Reading'!CY$1="", "", IF('Monthly Reading'!CY94*'Monthly Reading'!CY$7&gt;'Monthly Reading'!CY$10, SUM('Monthly Reading'!CY94*'Monthly Reading'!CY$7, 'Homeowners Record'!$F17*'Monthly Reading'!CY$8, 'Homeowners Record'!$G17*'Monthly Reading'!CY$9), SUM('Monthly Reading'!CY$10, 'Homeowners Record'!$F17*'Monthly Reading'!CY$8, 'Homeowners Record'!$G17*'Monthly Reading'!CY$9)))</f>
        <v/>
      </c>
      <c r="CZ20" s="4" t="str">
        <f>IF('Monthly Reading'!CZ$1="", "", IF('Monthly Reading'!CZ94*'Monthly Reading'!CZ$7&gt;'Monthly Reading'!CZ$10, SUM('Monthly Reading'!CZ94*'Monthly Reading'!CZ$7, 'Homeowners Record'!$F17*'Monthly Reading'!CZ$8, 'Homeowners Record'!$G17*'Monthly Reading'!CZ$9), SUM('Monthly Reading'!CZ$10, 'Homeowners Record'!$F17*'Monthly Reading'!CZ$8, 'Homeowners Record'!$G17*'Monthly Reading'!CZ$9)))</f>
        <v/>
      </c>
      <c r="DA20" s="4" t="str">
        <f>IF('Monthly Reading'!DA$1="", "", IF('Monthly Reading'!DA94*'Monthly Reading'!DA$7&gt;'Monthly Reading'!DA$10, SUM('Monthly Reading'!DA94*'Monthly Reading'!DA$7, 'Homeowners Record'!$F17*'Monthly Reading'!DA$8, 'Homeowners Record'!$G17*'Monthly Reading'!DA$9), SUM('Monthly Reading'!DA$10, 'Homeowners Record'!$F17*'Monthly Reading'!DA$8, 'Homeowners Record'!$G17*'Monthly Reading'!DA$9)))</f>
        <v/>
      </c>
      <c r="DB20" s="4" t="str">
        <f>IF('Monthly Reading'!DB$1="", "", IF('Monthly Reading'!DB94*'Monthly Reading'!DB$7&gt;'Monthly Reading'!DB$10, SUM('Monthly Reading'!DB94*'Monthly Reading'!DB$7, 'Homeowners Record'!$F17*'Monthly Reading'!DB$8, 'Homeowners Record'!$G17*'Monthly Reading'!DB$9), SUM('Monthly Reading'!DB$10, 'Homeowners Record'!$F17*'Monthly Reading'!DB$8, 'Homeowners Record'!$G17*'Monthly Reading'!DB$9)))</f>
        <v/>
      </c>
      <c r="DC20" s="4" t="str">
        <f>IF('Monthly Reading'!DC$1="", "", IF('Monthly Reading'!DC94*'Monthly Reading'!DC$7&gt;'Monthly Reading'!DC$10, SUM('Monthly Reading'!DC94*'Monthly Reading'!DC$7, 'Homeowners Record'!$F17*'Monthly Reading'!DC$8, 'Homeowners Record'!$G17*'Monthly Reading'!DC$9), SUM('Monthly Reading'!DC$10, 'Homeowners Record'!$F17*'Monthly Reading'!DC$8, 'Homeowners Record'!$G17*'Monthly Reading'!DC$9)))</f>
        <v/>
      </c>
      <c r="DD20" s="4" t="str">
        <f>IF('Monthly Reading'!DD$1="", "", IF('Monthly Reading'!DD94*'Monthly Reading'!DD$7&gt;'Monthly Reading'!DD$10, SUM('Monthly Reading'!DD94*'Monthly Reading'!DD$7, 'Homeowners Record'!$F17*'Monthly Reading'!DD$8, 'Homeowners Record'!$G17*'Monthly Reading'!DD$9), SUM('Monthly Reading'!DD$10, 'Homeowners Record'!$F17*'Monthly Reading'!DD$8, 'Homeowners Record'!$G17*'Monthly Reading'!DD$9)))</f>
        <v/>
      </c>
      <c r="DE20" s="4" t="str">
        <f>IF('Monthly Reading'!DE$1="", "", IF('Monthly Reading'!DE94*'Monthly Reading'!DE$7&gt;'Monthly Reading'!DE$10, SUM('Monthly Reading'!DE94*'Monthly Reading'!DE$7, 'Homeowners Record'!$F17*'Monthly Reading'!DE$8, 'Homeowners Record'!$G17*'Monthly Reading'!DE$9), SUM('Monthly Reading'!DE$10, 'Homeowners Record'!$F17*'Monthly Reading'!DE$8, 'Homeowners Record'!$G17*'Monthly Reading'!DE$9)))</f>
        <v/>
      </c>
      <c r="DF20" s="4" t="str">
        <f>IF('Monthly Reading'!DF$1="", "", IF('Monthly Reading'!DF94*'Monthly Reading'!DF$7&gt;'Monthly Reading'!DF$10, SUM('Monthly Reading'!DF94*'Monthly Reading'!DF$7, 'Homeowners Record'!$F17*'Monthly Reading'!DF$8, 'Homeowners Record'!$G17*'Monthly Reading'!DF$9), SUM('Monthly Reading'!DF$10, 'Homeowners Record'!$F17*'Monthly Reading'!DF$8, 'Homeowners Record'!$G17*'Monthly Reading'!DF$9)))</f>
        <v/>
      </c>
      <c r="DG20" s="4" t="str">
        <f>IF('Monthly Reading'!DG$1="", "", IF('Monthly Reading'!DG94*'Monthly Reading'!DG$7&gt;'Monthly Reading'!DG$10, SUM('Monthly Reading'!DG94*'Monthly Reading'!DG$7, 'Homeowners Record'!$F17*'Monthly Reading'!DG$8, 'Homeowners Record'!$G17*'Monthly Reading'!DG$9), SUM('Monthly Reading'!DG$10, 'Homeowners Record'!$F17*'Monthly Reading'!DG$8, 'Homeowners Record'!$G17*'Monthly Reading'!DG$9)))</f>
        <v/>
      </c>
      <c r="DH20" s="4" t="str">
        <f>IF('Monthly Reading'!DH$1="", "", IF('Monthly Reading'!DH94*'Monthly Reading'!DH$7&gt;'Monthly Reading'!DH$10, SUM('Monthly Reading'!DH94*'Monthly Reading'!DH$7, 'Homeowners Record'!$F17*'Monthly Reading'!DH$8, 'Homeowners Record'!$G17*'Monthly Reading'!DH$9), SUM('Monthly Reading'!DH$10, 'Homeowners Record'!$F17*'Monthly Reading'!DH$8, 'Homeowners Record'!$G17*'Monthly Reading'!DH$9)))</f>
        <v/>
      </c>
      <c r="DI20" s="4" t="str">
        <f>IF('Monthly Reading'!DI$1="", "", IF('Monthly Reading'!DI94*'Monthly Reading'!DI$7&gt;'Monthly Reading'!DI$10, SUM('Monthly Reading'!DI94*'Monthly Reading'!DI$7, 'Homeowners Record'!$F17*'Monthly Reading'!DI$8, 'Homeowners Record'!$G17*'Monthly Reading'!DI$9), SUM('Monthly Reading'!DI$10, 'Homeowners Record'!$F17*'Monthly Reading'!DI$8, 'Homeowners Record'!$G17*'Monthly Reading'!DI$9)))</f>
        <v/>
      </c>
      <c r="DJ20" s="4" t="str">
        <f>IF('Monthly Reading'!DJ$1="", "", IF('Monthly Reading'!DJ94*'Monthly Reading'!DJ$7&gt;'Monthly Reading'!DJ$10, SUM('Monthly Reading'!DJ94*'Monthly Reading'!DJ$7, 'Homeowners Record'!$F17*'Monthly Reading'!DJ$8, 'Homeowners Record'!$G17*'Monthly Reading'!DJ$9), SUM('Monthly Reading'!DJ$10, 'Homeowners Record'!$F17*'Monthly Reading'!DJ$8, 'Homeowners Record'!$G17*'Monthly Reading'!DJ$9)))</f>
        <v/>
      </c>
      <c r="DK20" s="4" t="str">
        <f>IF('Monthly Reading'!DK$1="", "", IF('Monthly Reading'!DK94*'Monthly Reading'!DK$7&gt;'Monthly Reading'!DK$10, SUM('Monthly Reading'!DK94*'Monthly Reading'!DK$7, 'Homeowners Record'!$F17*'Monthly Reading'!DK$8, 'Homeowners Record'!$G17*'Monthly Reading'!DK$9), SUM('Monthly Reading'!DK$10, 'Homeowners Record'!$F17*'Monthly Reading'!DK$8, 'Homeowners Record'!$G17*'Monthly Reading'!DK$9)))</f>
        <v/>
      </c>
      <c r="DL20" s="4" t="str">
        <f>IF('Monthly Reading'!DL$1="", "", IF('Monthly Reading'!DL94*'Monthly Reading'!DL$7&gt;'Monthly Reading'!DL$10, SUM('Monthly Reading'!DL94*'Monthly Reading'!DL$7, 'Homeowners Record'!$F17*'Monthly Reading'!DL$8, 'Homeowners Record'!$G17*'Monthly Reading'!DL$9), SUM('Monthly Reading'!DL$10, 'Homeowners Record'!$F17*'Monthly Reading'!DL$8, 'Homeowners Record'!$G17*'Monthly Reading'!DL$9)))</f>
        <v/>
      </c>
      <c r="DM20" s="4" t="str">
        <f>IF('Monthly Reading'!DM$1="", "", IF('Monthly Reading'!DM94*'Monthly Reading'!DM$7&gt;'Monthly Reading'!DM$10, SUM('Monthly Reading'!DM94*'Monthly Reading'!DM$7, 'Homeowners Record'!$F17*'Monthly Reading'!DM$8, 'Homeowners Record'!$G17*'Monthly Reading'!DM$9), SUM('Monthly Reading'!DM$10, 'Homeowners Record'!$F17*'Monthly Reading'!DM$8, 'Homeowners Record'!$G17*'Monthly Reading'!DM$9)))</f>
        <v/>
      </c>
      <c r="DN20" s="4" t="str">
        <f>IF('Monthly Reading'!DN$1="", "", IF('Monthly Reading'!DN94*'Monthly Reading'!DN$7&gt;'Monthly Reading'!DN$10, SUM('Monthly Reading'!DN94*'Monthly Reading'!DN$7, 'Homeowners Record'!$F17*'Monthly Reading'!DN$8, 'Homeowners Record'!$G17*'Monthly Reading'!DN$9), SUM('Monthly Reading'!DN$10, 'Homeowners Record'!$F17*'Monthly Reading'!DN$8, 'Homeowners Record'!$G17*'Monthly Reading'!DN$9)))</f>
        <v/>
      </c>
      <c r="DO20" s="4" t="str">
        <f>IF('Monthly Reading'!DO$1="", "", IF('Monthly Reading'!DO94*'Monthly Reading'!DO$7&gt;'Monthly Reading'!DO$10, SUM('Monthly Reading'!DO94*'Monthly Reading'!DO$7, 'Homeowners Record'!$F17*'Monthly Reading'!DO$8, 'Homeowners Record'!$G17*'Monthly Reading'!DO$9), SUM('Monthly Reading'!DO$10, 'Homeowners Record'!$F17*'Monthly Reading'!DO$8, 'Homeowners Record'!$G17*'Monthly Reading'!DO$9)))</f>
        <v/>
      </c>
      <c r="DP20" s="4" t="str">
        <f>IF('Monthly Reading'!DP$1="", "", IF('Monthly Reading'!DP94*'Monthly Reading'!DP$7&gt;'Monthly Reading'!DP$10, SUM('Monthly Reading'!DP94*'Monthly Reading'!DP$7, 'Homeowners Record'!$F17*'Monthly Reading'!DP$8, 'Homeowners Record'!$G17*'Monthly Reading'!DP$9), SUM('Monthly Reading'!DP$10, 'Homeowners Record'!$F17*'Monthly Reading'!DP$8, 'Homeowners Record'!$G17*'Monthly Reading'!DP$9)))</f>
        <v/>
      </c>
      <c r="DQ20" s="4" t="str">
        <f>IF('Monthly Reading'!DQ$1="", "", IF('Monthly Reading'!DQ94*'Monthly Reading'!DQ$7&gt;'Monthly Reading'!DQ$10, SUM('Monthly Reading'!DQ94*'Monthly Reading'!DQ$7, 'Homeowners Record'!$F17*'Monthly Reading'!DQ$8, 'Homeowners Record'!$G17*'Monthly Reading'!DQ$9), SUM('Monthly Reading'!DQ$10, 'Homeowners Record'!$F17*'Monthly Reading'!DQ$8, 'Homeowners Record'!$G17*'Monthly Reading'!DQ$9)))</f>
        <v/>
      </c>
      <c r="DR20" s="4" t="str">
        <f>IF('Monthly Reading'!DR$1="", "", IF('Monthly Reading'!DR94*'Monthly Reading'!DR$7&gt;'Monthly Reading'!DR$10, SUM('Monthly Reading'!DR94*'Monthly Reading'!DR$7, 'Homeowners Record'!$F17*'Monthly Reading'!DR$8, 'Homeowners Record'!$G17*'Monthly Reading'!DR$9), SUM('Monthly Reading'!DR$10, 'Homeowners Record'!$F17*'Monthly Reading'!DR$8, 'Homeowners Record'!$G17*'Monthly Reading'!DR$9)))</f>
        <v/>
      </c>
      <c r="DS20" s="4" t="str">
        <f>IF('Monthly Reading'!DS$1="", "", IF('Monthly Reading'!DS94*'Monthly Reading'!DS$7&gt;'Monthly Reading'!DS$10, SUM('Monthly Reading'!DS94*'Monthly Reading'!DS$7, 'Homeowners Record'!$F17*'Monthly Reading'!DS$8, 'Homeowners Record'!$G17*'Monthly Reading'!DS$9), SUM('Monthly Reading'!DS$10, 'Homeowners Record'!$F17*'Monthly Reading'!DS$8, 'Homeowners Record'!$G17*'Monthly Reading'!DS$9)))</f>
        <v/>
      </c>
      <c r="DT20" s="4" t="str">
        <f>IF('Monthly Reading'!DT$1="", "", IF('Monthly Reading'!DT94*'Monthly Reading'!DT$7&gt;'Monthly Reading'!DT$10, SUM('Monthly Reading'!DT94*'Monthly Reading'!DT$7, 'Homeowners Record'!$F17*'Monthly Reading'!DT$8, 'Homeowners Record'!$G17*'Monthly Reading'!DT$9), SUM('Monthly Reading'!DT$10, 'Homeowners Record'!$F17*'Monthly Reading'!DT$8, 'Homeowners Record'!$G17*'Monthly Reading'!DT$9)))</f>
        <v/>
      </c>
      <c r="DU20" s="4" t="str">
        <f>IF('Monthly Reading'!DU$1="", "", IF('Monthly Reading'!DU94*'Monthly Reading'!DU$7&gt;'Monthly Reading'!DU$10, SUM('Monthly Reading'!DU94*'Monthly Reading'!DU$7, 'Homeowners Record'!$F17*'Monthly Reading'!DU$8, 'Homeowners Record'!$G17*'Monthly Reading'!DU$9), SUM('Monthly Reading'!DU$10, 'Homeowners Record'!$F17*'Monthly Reading'!DU$8, 'Homeowners Record'!$G17*'Monthly Reading'!DU$9)))</f>
        <v/>
      </c>
      <c r="DV20" s="4" t="str">
        <f>IF('Monthly Reading'!DV$1="", "", IF('Monthly Reading'!DV94*'Monthly Reading'!DV$7&gt;'Monthly Reading'!DV$10, SUM('Monthly Reading'!DV94*'Monthly Reading'!DV$7, 'Homeowners Record'!$F17*'Monthly Reading'!DV$8, 'Homeowners Record'!$G17*'Monthly Reading'!DV$9), SUM('Monthly Reading'!DV$10, 'Homeowners Record'!$F17*'Monthly Reading'!DV$8, 'Homeowners Record'!$G17*'Monthly Reading'!DV$9)))</f>
        <v/>
      </c>
      <c r="DW20" s="4" t="str">
        <f>IF('Monthly Reading'!DW$1="", "", IF('Monthly Reading'!DW94*'Monthly Reading'!DW$7&gt;'Monthly Reading'!DW$10, SUM('Monthly Reading'!DW94*'Monthly Reading'!DW$7, 'Homeowners Record'!$F17*'Monthly Reading'!DW$8, 'Homeowners Record'!$G17*'Monthly Reading'!DW$9), SUM('Monthly Reading'!DW$10, 'Homeowners Record'!$F17*'Monthly Reading'!DW$8, 'Homeowners Record'!$G17*'Monthly Reading'!DW$9)))</f>
        <v/>
      </c>
      <c r="DX20" s="4" t="str">
        <f>IF('Monthly Reading'!DX$1="", "", IF('Monthly Reading'!DX94*'Monthly Reading'!DX$7&gt;'Monthly Reading'!DX$10, SUM('Monthly Reading'!DX94*'Monthly Reading'!DX$7, 'Homeowners Record'!$F17*'Monthly Reading'!DX$8, 'Homeowners Record'!$G17*'Monthly Reading'!DX$9), SUM('Monthly Reading'!DX$10, 'Homeowners Record'!$F17*'Monthly Reading'!DX$8, 'Homeowners Record'!$G17*'Monthly Reading'!DX$9)))</f>
        <v/>
      </c>
      <c r="DY20" s="4" t="str">
        <f>IF('Monthly Reading'!DY$1="", "", IF('Monthly Reading'!DY94*'Monthly Reading'!DY$7&gt;'Monthly Reading'!DY$10, SUM('Monthly Reading'!DY94*'Monthly Reading'!DY$7, 'Homeowners Record'!$F17*'Monthly Reading'!DY$8, 'Homeowners Record'!$G17*'Monthly Reading'!DY$9), SUM('Monthly Reading'!DY$10, 'Homeowners Record'!$F17*'Monthly Reading'!DY$8, 'Homeowners Record'!$G17*'Monthly Reading'!DY$9)))</f>
        <v/>
      </c>
      <c r="DZ20" s="4" t="str">
        <f>IF('Monthly Reading'!DZ$1="", "", IF('Monthly Reading'!DZ94*'Monthly Reading'!DZ$7&gt;'Monthly Reading'!DZ$10, SUM('Monthly Reading'!DZ94*'Monthly Reading'!DZ$7, 'Homeowners Record'!$F17*'Monthly Reading'!DZ$8, 'Homeowners Record'!$G17*'Monthly Reading'!DZ$9), SUM('Monthly Reading'!DZ$10, 'Homeowners Record'!$F17*'Monthly Reading'!DZ$8, 'Homeowners Record'!$G17*'Monthly Reading'!DZ$9)))</f>
        <v/>
      </c>
    </row>
    <row r="21" spans="1:130" x14ac:dyDescent="0.25">
      <c r="A21" s="3">
        <f>'Homeowners Record'!$A18</f>
        <v>17</v>
      </c>
      <c r="B21" s="3" t="str">
        <f>'Homeowners Record'!$B18</f>
        <v>LUISITA ELLO</v>
      </c>
      <c r="C21" s="4">
        <v>534</v>
      </c>
      <c r="D21" s="4">
        <f>IF('Monthly Reading'!D$1="", "", IF('Monthly Reading'!D95*'Monthly Reading'!D$7&gt;'Monthly Reading'!D$10, SUM('Monthly Reading'!D95*'Monthly Reading'!D$7, 'Homeowners Record'!$F18*'Monthly Reading'!D$8, 'Homeowners Record'!$G18*'Monthly Reading'!D$9), SUM('Monthly Reading'!D$10, 'Homeowners Record'!$F18*'Monthly Reading'!D$8, 'Homeowners Record'!$G18*'Monthly Reading'!D$9)))</f>
        <v>737.86098765432098</v>
      </c>
      <c r="E21" s="4">
        <f>IF('Monthly Reading'!E$1="", "", IF('Monthly Reading'!E95*'Monthly Reading'!E$7&gt;'Monthly Reading'!E$10, SUM('Monthly Reading'!E95*'Monthly Reading'!E$7, 'Homeowners Record'!$F18*'Monthly Reading'!E$8, 'Homeowners Record'!$G18*'Monthly Reading'!E$9), SUM('Monthly Reading'!E$10, 'Homeowners Record'!$F18*'Monthly Reading'!E$8, 'Homeowners Record'!$G18*'Monthly Reading'!E$9)))</f>
        <v>748.16644028103042</v>
      </c>
      <c r="F21" s="4">
        <f>IF('Monthly Reading'!F$1="", "", IF('Monthly Reading'!F95*'Monthly Reading'!F$7&gt;'Monthly Reading'!F$10, SUM('Monthly Reading'!F95*'Monthly Reading'!F$7, 'Homeowners Record'!$F18*'Monthly Reading'!F$8, 'Homeowners Record'!$G18*'Monthly Reading'!F$9), SUM('Monthly Reading'!F$10, 'Homeowners Record'!$F18*'Monthly Reading'!F$8, 'Homeowners Record'!$G18*'Monthly Reading'!F$9)))</f>
        <v>851.30238176638181</v>
      </c>
      <c r="G21" s="4">
        <f>IF('Monthly Reading'!G$1="", "", IF('Monthly Reading'!G95*'Monthly Reading'!G$7&gt;'Monthly Reading'!G$10, SUM('Monthly Reading'!G95*'Monthly Reading'!G$7, 'Homeowners Record'!$F18*'Monthly Reading'!G$8, 'Homeowners Record'!$G18*'Monthly Reading'!G$9), SUM('Monthly Reading'!G$10, 'Homeowners Record'!$F18*'Monthly Reading'!G$8, 'Homeowners Record'!$G18*'Monthly Reading'!G$9)))</f>
        <v>866.98552380952378</v>
      </c>
      <c r="H21" s="4" t="str">
        <f>IF('Monthly Reading'!H$1="", "", IF('Monthly Reading'!H95*'Monthly Reading'!H$7&gt;'Monthly Reading'!H$10, SUM('Monthly Reading'!H95*'Monthly Reading'!H$7, 'Homeowners Record'!$F18*'Monthly Reading'!H$8, 'Homeowners Record'!$G18*'Monthly Reading'!H$9), SUM('Monthly Reading'!H$10, 'Homeowners Record'!$F18*'Monthly Reading'!H$8, 'Homeowners Record'!$G18*'Monthly Reading'!H$9)))</f>
        <v/>
      </c>
      <c r="I21" s="4" t="str">
        <f>IF('Monthly Reading'!I$1="", "", IF('Monthly Reading'!I95*'Monthly Reading'!I$7&gt;'Monthly Reading'!I$10, SUM('Monthly Reading'!I95*'Monthly Reading'!I$7, 'Homeowners Record'!$F18*'Monthly Reading'!I$8, 'Homeowners Record'!$G18*'Monthly Reading'!I$9), SUM('Monthly Reading'!I$10, 'Homeowners Record'!$F18*'Monthly Reading'!I$8, 'Homeowners Record'!$G18*'Monthly Reading'!I$9)))</f>
        <v/>
      </c>
      <c r="J21" s="4" t="str">
        <f>IF('Monthly Reading'!J$1="", "", IF('Monthly Reading'!J95*'Monthly Reading'!J$7&gt;'Monthly Reading'!J$10, SUM('Monthly Reading'!J95*'Monthly Reading'!J$7, 'Homeowners Record'!$F18*'Monthly Reading'!J$8, 'Homeowners Record'!$G18*'Monthly Reading'!J$9), SUM('Monthly Reading'!J$10, 'Homeowners Record'!$F18*'Monthly Reading'!J$8, 'Homeowners Record'!$G18*'Monthly Reading'!J$9)))</f>
        <v/>
      </c>
      <c r="K21" s="4" t="str">
        <f>IF('Monthly Reading'!K$1="", "", IF('Monthly Reading'!K95*'Monthly Reading'!K$7&gt;'Monthly Reading'!K$10, SUM('Monthly Reading'!K95*'Monthly Reading'!K$7, 'Homeowners Record'!$F18*'Monthly Reading'!K$8, 'Homeowners Record'!$G18*'Monthly Reading'!K$9), SUM('Monthly Reading'!K$10, 'Homeowners Record'!$F18*'Monthly Reading'!K$8, 'Homeowners Record'!$G18*'Monthly Reading'!K$9)))</f>
        <v/>
      </c>
      <c r="L21" s="4" t="str">
        <f>IF('Monthly Reading'!L$1="", "", IF('Monthly Reading'!L95*'Monthly Reading'!L$7&gt;'Monthly Reading'!L$10, SUM('Monthly Reading'!L95*'Monthly Reading'!L$7, 'Homeowners Record'!$F18*'Monthly Reading'!L$8, 'Homeowners Record'!$G18*'Monthly Reading'!L$9), SUM('Monthly Reading'!L$10, 'Homeowners Record'!$F18*'Monthly Reading'!L$8, 'Homeowners Record'!$G18*'Monthly Reading'!L$9)))</f>
        <v/>
      </c>
      <c r="M21" s="4" t="str">
        <f>IF('Monthly Reading'!M$1="", "", IF('Monthly Reading'!M95*'Monthly Reading'!M$7&gt;'Monthly Reading'!M$10, SUM('Monthly Reading'!M95*'Monthly Reading'!M$7, 'Homeowners Record'!$F18*'Monthly Reading'!M$8, 'Homeowners Record'!$G18*'Monthly Reading'!M$9), SUM('Monthly Reading'!M$10, 'Homeowners Record'!$F18*'Monthly Reading'!M$8, 'Homeowners Record'!$G18*'Monthly Reading'!M$9)))</f>
        <v/>
      </c>
      <c r="N21" s="4" t="str">
        <f>IF('Monthly Reading'!N$1="", "", IF('Monthly Reading'!N95*'Monthly Reading'!N$7&gt;'Monthly Reading'!N$10, SUM('Monthly Reading'!N95*'Monthly Reading'!N$7, 'Homeowners Record'!$F18*'Monthly Reading'!N$8, 'Homeowners Record'!$G18*'Monthly Reading'!N$9), SUM('Monthly Reading'!N$10, 'Homeowners Record'!$F18*'Monthly Reading'!N$8, 'Homeowners Record'!$G18*'Monthly Reading'!N$9)))</f>
        <v/>
      </c>
      <c r="O21" s="4" t="str">
        <f>IF('Monthly Reading'!O$1="", "", IF('Monthly Reading'!O95*'Monthly Reading'!O$7&gt;'Monthly Reading'!O$10, SUM('Monthly Reading'!O95*'Monthly Reading'!O$7, 'Homeowners Record'!$F18*'Monthly Reading'!O$8, 'Homeowners Record'!$G18*'Monthly Reading'!O$9), SUM('Monthly Reading'!O$10, 'Homeowners Record'!$F18*'Monthly Reading'!O$8, 'Homeowners Record'!$G18*'Monthly Reading'!O$9)))</f>
        <v/>
      </c>
      <c r="P21" s="4" t="str">
        <f>IF('Monthly Reading'!P$1="", "", IF('Monthly Reading'!P95*'Monthly Reading'!P$7&gt;'Monthly Reading'!P$10, SUM('Monthly Reading'!P95*'Monthly Reading'!P$7, 'Homeowners Record'!$F18*'Monthly Reading'!P$8, 'Homeowners Record'!$G18*'Monthly Reading'!P$9), SUM('Monthly Reading'!P$10, 'Homeowners Record'!$F18*'Monthly Reading'!P$8, 'Homeowners Record'!$G18*'Monthly Reading'!P$9)))</f>
        <v/>
      </c>
      <c r="Q21" s="4" t="str">
        <f>IF('Monthly Reading'!Q$1="", "", IF('Monthly Reading'!Q95*'Monthly Reading'!Q$7&gt;'Monthly Reading'!Q$10, SUM('Monthly Reading'!Q95*'Monthly Reading'!Q$7, 'Homeowners Record'!$F18*'Monthly Reading'!Q$8, 'Homeowners Record'!$G18*'Monthly Reading'!Q$9), SUM('Monthly Reading'!Q$10, 'Homeowners Record'!$F18*'Monthly Reading'!Q$8, 'Homeowners Record'!$G18*'Monthly Reading'!Q$9)))</f>
        <v/>
      </c>
      <c r="R21" s="4" t="str">
        <f>IF('Monthly Reading'!R$1="", "", IF('Monthly Reading'!R95*'Monthly Reading'!R$7&gt;'Monthly Reading'!R$10, SUM('Monthly Reading'!R95*'Monthly Reading'!R$7, 'Homeowners Record'!$F18*'Monthly Reading'!R$8, 'Homeowners Record'!$G18*'Monthly Reading'!R$9), SUM('Monthly Reading'!R$10, 'Homeowners Record'!$F18*'Monthly Reading'!R$8, 'Homeowners Record'!$G18*'Monthly Reading'!R$9)))</f>
        <v/>
      </c>
      <c r="S21" s="4" t="str">
        <f>IF('Monthly Reading'!S$1="", "", IF('Monthly Reading'!S95*'Monthly Reading'!S$7&gt;'Monthly Reading'!S$10, SUM('Monthly Reading'!S95*'Monthly Reading'!S$7, 'Homeowners Record'!$F18*'Monthly Reading'!S$8, 'Homeowners Record'!$G18*'Monthly Reading'!S$9), SUM('Monthly Reading'!S$10, 'Homeowners Record'!$F18*'Monthly Reading'!S$8, 'Homeowners Record'!$G18*'Monthly Reading'!S$9)))</f>
        <v/>
      </c>
      <c r="T21" s="4" t="str">
        <f>IF('Monthly Reading'!T$1="", "", IF('Monthly Reading'!T95*'Monthly Reading'!T$7&gt;'Monthly Reading'!T$10, SUM('Monthly Reading'!T95*'Monthly Reading'!T$7, 'Homeowners Record'!$F18*'Monthly Reading'!T$8, 'Homeowners Record'!$G18*'Monthly Reading'!T$9), SUM('Monthly Reading'!T$10, 'Homeowners Record'!$F18*'Monthly Reading'!T$8, 'Homeowners Record'!$G18*'Monthly Reading'!T$9)))</f>
        <v/>
      </c>
      <c r="U21" s="4" t="str">
        <f>IF('Monthly Reading'!U$1="", "", IF('Monthly Reading'!U95*'Monthly Reading'!U$7&gt;'Monthly Reading'!U$10, SUM('Monthly Reading'!U95*'Monthly Reading'!U$7, 'Homeowners Record'!$F18*'Monthly Reading'!U$8, 'Homeowners Record'!$G18*'Monthly Reading'!U$9), SUM('Monthly Reading'!U$10, 'Homeowners Record'!$F18*'Monthly Reading'!U$8, 'Homeowners Record'!$G18*'Monthly Reading'!U$9)))</f>
        <v/>
      </c>
      <c r="V21" s="4" t="str">
        <f>IF('Monthly Reading'!V$1="", "", IF('Monthly Reading'!V95*'Monthly Reading'!V$7&gt;'Monthly Reading'!V$10, SUM('Monthly Reading'!V95*'Monthly Reading'!V$7, 'Homeowners Record'!$F18*'Monthly Reading'!V$8, 'Homeowners Record'!$G18*'Monthly Reading'!V$9), SUM('Monthly Reading'!V$10, 'Homeowners Record'!$F18*'Monthly Reading'!V$8, 'Homeowners Record'!$G18*'Monthly Reading'!V$9)))</f>
        <v/>
      </c>
      <c r="W21" s="4" t="str">
        <f>IF('Monthly Reading'!W$1="", "", IF('Monthly Reading'!W95*'Monthly Reading'!W$7&gt;'Monthly Reading'!W$10, SUM('Monthly Reading'!W95*'Monthly Reading'!W$7, 'Homeowners Record'!$F18*'Monthly Reading'!W$8, 'Homeowners Record'!$G18*'Monthly Reading'!W$9), SUM('Monthly Reading'!W$10, 'Homeowners Record'!$F18*'Monthly Reading'!W$8, 'Homeowners Record'!$G18*'Monthly Reading'!W$9)))</f>
        <v/>
      </c>
      <c r="X21" s="4" t="str">
        <f>IF('Monthly Reading'!X$1="", "", IF('Monthly Reading'!X95*'Monthly Reading'!X$7&gt;'Monthly Reading'!X$10, SUM('Monthly Reading'!X95*'Monthly Reading'!X$7, 'Homeowners Record'!$F18*'Monthly Reading'!X$8, 'Homeowners Record'!$G18*'Monthly Reading'!X$9), SUM('Monthly Reading'!X$10, 'Homeowners Record'!$F18*'Monthly Reading'!X$8, 'Homeowners Record'!$G18*'Monthly Reading'!X$9)))</f>
        <v/>
      </c>
      <c r="Y21" s="4" t="str">
        <f>IF('Monthly Reading'!Y$1="", "", IF('Monthly Reading'!Y95*'Monthly Reading'!Y$7&gt;'Monthly Reading'!Y$10, SUM('Monthly Reading'!Y95*'Monthly Reading'!Y$7, 'Homeowners Record'!$F18*'Monthly Reading'!Y$8, 'Homeowners Record'!$G18*'Monthly Reading'!Y$9), SUM('Monthly Reading'!Y$10, 'Homeowners Record'!$F18*'Monthly Reading'!Y$8, 'Homeowners Record'!$G18*'Monthly Reading'!Y$9)))</f>
        <v/>
      </c>
      <c r="Z21" s="4" t="str">
        <f>IF('Monthly Reading'!Z$1="", "", IF('Monthly Reading'!Z95*'Monthly Reading'!Z$7&gt;'Monthly Reading'!Z$10, SUM('Monthly Reading'!Z95*'Monthly Reading'!Z$7, 'Homeowners Record'!$F18*'Monthly Reading'!Z$8, 'Homeowners Record'!$G18*'Monthly Reading'!Z$9), SUM('Monthly Reading'!Z$10, 'Homeowners Record'!$F18*'Monthly Reading'!Z$8, 'Homeowners Record'!$G18*'Monthly Reading'!Z$9)))</f>
        <v/>
      </c>
      <c r="AA21" s="4" t="str">
        <f>IF('Monthly Reading'!AA$1="", "", IF('Monthly Reading'!AA95*'Monthly Reading'!AA$7&gt;'Monthly Reading'!AA$10, SUM('Monthly Reading'!AA95*'Monthly Reading'!AA$7, 'Homeowners Record'!$F18*'Monthly Reading'!AA$8, 'Homeowners Record'!$G18*'Monthly Reading'!AA$9), SUM('Monthly Reading'!AA$10, 'Homeowners Record'!$F18*'Monthly Reading'!AA$8, 'Homeowners Record'!$G18*'Monthly Reading'!AA$9)))</f>
        <v/>
      </c>
      <c r="AB21" s="4" t="str">
        <f>IF('Monthly Reading'!AB$1="", "", IF('Monthly Reading'!AB95*'Monthly Reading'!AB$7&gt;'Monthly Reading'!AB$10, SUM('Monthly Reading'!AB95*'Monthly Reading'!AB$7, 'Homeowners Record'!$F18*'Monthly Reading'!AB$8, 'Homeowners Record'!$G18*'Monthly Reading'!AB$9), SUM('Monthly Reading'!AB$10, 'Homeowners Record'!$F18*'Monthly Reading'!AB$8, 'Homeowners Record'!$G18*'Monthly Reading'!AB$9)))</f>
        <v/>
      </c>
      <c r="AC21" s="4" t="str">
        <f>IF('Monthly Reading'!AC$1="", "", IF('Monthly Reading'!AC95*'Monthly Reading'!AC$7&gt;'Monthly Reading'!AC$10, SUM('Monthly Reading'!AC95*'Monthly Reading'!AC$7, 'Homeowners Record'!$F18*'Monthly Reading'!AC$8, 'Homeowners Record'!$G18*'Monthly Reading'!AC$9), SUM('Monthly Reading'!AC$10, 'Homeowners Record'!$F18*'Monthly Reading'!AC$8, 'Homeowners Record'!$G18*'Monthly Reading'!AC$9)))</f>
        <v/>
      </c>
      <c r="AD21" s="4" t="str">
        <f>IF('Monthly Reading'!AD$1="", "", IF('Monthly Reading'!AD95*'Monthly Reading'!AD$7&gt;'Monthly Reading'!AD$10, SUM('Monthly Reading'!AD95*'Monthly Reading'!AD$7, 'Homeowners Record'!$F18*'Monthly Reading'!AD$8, 'Homeowners Record'!$G18*'Monthly Reading'!AD$9), SUM('Monthly Reading'!AD$10, 'Homeowners Record'!$F18*'Monthly Reading'!AD$8, 'Homeowners Record'!$G18*'Monthly Reading'!AD$9)))</f>
        <v/>
      </c>
      <c r="AE21" s="4" t="str">
        <f>IF('Monthly Reading'!AE$1="", "", IF('Monthly Reading'!AE95*'Monthly Reading'!AE$7&gt;'Monthly Reading'!AE$10, SUM('Monthly Reading'!AE95*'Monthly Reading'!AE$7, 'Homeowners Record'!$F18*'Monthly Reading'!AE$8, 'Homeowners Record'!$G18*'Monthly Reading'!AE$9), SUM('Monthly Reading'!AE$10, 'Homeowners Record'!$F18*'Monthly Reading'!AE$8, 'Homeowners Record'!$G18*'Monthly Reading'!AE$9)))</f>
        <v/>
      </c>
      <c r="AF21" s="4" t="str">
        <f>IF('Monthly Reading'!AF$1="", "", IF('Monthly Reading'!AF95*'Monthly Reading'!AF$7&gt;'Monthly Reading'!AF$10, SUM('Monthly Reading'!AF95*'Monthly Reading'!AF$7, 'Homeowners Record'!$F18*'Monthly Reading'!AF$8, 'Homeowners Record'!$G18*'Monthly Reading'!AF$9), SUM('Monthly Reading'!AF$10, 'Homeowners Record'!$F18*'Monthly Reading'!AF$8, 'Homeowners Record'!$G18*'Monthly Reading'!AF$9)))</f>
        <v/>
      </c>
      <c r="AG21" s="4" t="str">
        <f>IF('Monthly Reading'!AG$1="", "", IF('Monthly Reading'!AG95*'Monthly Reading'!AG$7&gt;'Monthly Reading'!AG$10, SUM('Monthly Reading'!AG95*'Monthly Reading'!AG$7, 'Homeowners Record'!$F18*'Monthly Reading'!AG$8, 'Homeowners Record'!$G18*'Monthly Reading'!AG$9), SUM('Monthly Reading'!AG$10, 'Homeowners Record'!$F18*'Monthly Reading'!AG$8, 'Homeowners Record'!$G18*'Monthly Reading'!AG$9)))</f>
        <v/>
      </c>
      <c r="AH21" s="4" t="str">
        <f>IF('Monthly Reading'!AH$1="", "", IF('Monthly Reading'!AH95*'Monthly Reading'!AH$7&gt;'Monthly Reading'!AH$10, SUM('Monthly Reading'!AH95*'Monthly Reading'!AH$7, 'Homeowners Record'!$F18*'Monthly Reading'!AH$8, 'Homeowners Record'!$G18*'Monthly Reading'!AH$9), SUM('Monthly Reading'!AH$10, 'Homeowners Record'!$F18*'Monthly Reading'!AH$8, 'Homeowners Record'!$G18*'Monthly Reading'!AH$9)))</f>
        <v/>
      </c>
      <c r="AI21" s="4" t="str">
        <f>IF('Monthly Reading'!AI$1="", "", IF('Monthly Reading'!AI95*'Monthly Reading'!AI$7&gt;'Monthly Reading'!AI$10, SUM('Monthly Reading'!AI95*'Monthly Reading'!AI$7, 'Homeowners Record'!$F18*'Monthly Reading'!AI$8, 'Homeowners Record'!$G18*'Monthly Reading'!AI$9), SUM('Monthly Reading'!AI$10, 'Homeowners Record'!$F18*'Monthly Reading'!AI$8, 'Homeowners Record'!$G18*'Monthly Reading'!AI$9)))</f>
        <v/>
      </c>
      <c r="AJ21" s="4" t="str">
        <f>IF('Monthly Reading'!AJ$1="", "", IF('Monthly Reading'!AJ95*'Monthly Reading'!AJ$7&gt;'Monthly Reading'!AJ$10, SUM('Monthly Reading'!AJ95*'Monthly Reading'!AJ$7, 'Homeowners Record'!$F18*'Monthly Reading'!AJ$8, 'Homeowners Record'!$G18*'Monthly Reading'!AJ$9), SUM('Monthly Reading'!AJ$10, 'Homeowners Record'!$F18*'Monthly Reading'!AJ$8, 'Homeowners Record'!$G18*'Monthly Reading'!AJ$9)))</f>
        <v/>
      </c>
      <c r="AK21" s="4" t="str">
        <f>IF('Monthly Reading'!AK$1="", "", IF('Monthly Reading'!AK95*'Monthly Reading'!AK$7&gt;'Monthly Reading'!AK$10, SUM('Monthly Reading'!AK95*'Monthly Reading'!AK$7, 'Homeowners Record'!$F18*'Monthly Reading'!AK$8, 'Homeowners Record'!$G18*'Monthly Reading'!AK$9), SUM('Monthly Reading'!AK$10, 'Homeowners Record'!$F18*'Monthly Reading'!AK$8, 'Homeowners Record'!$G18*'Monthly Reading'!AK$9)))</f>
        <v/>
      </c>
      <c r="AL21" s="4" t="str">
        <f>IF('Monthly Reading'!AL$1="", "", IF('Monthly Reading'!AL95*'Monthly Reading'!AL$7&gt;'Monthly Reading'!AL$10, SUM('Monthly Reading'!AL95*'Monthly Reading'!AL$7, 'Homeowners Record'!$F18*'Monthly Reading'!AL$8, 'Homeowners Record'!$G18*'Monthly Reading'!AL$9), SUM('Monthly Reading'!AL$10, 'Homeowners Record'!$F18*'Monthly Reading'!AL$8, 'Homeowners Record'!$G18*'Monthly Reading'!AL$9)))</f>
        <v/>
      </c>
      <c r="AM21" s="4" t="str">
        <f>IF('Monthly Reading'!AM$1="", "", IF('Monthly Reading'!AM95*'Monthly Reading'!AM$7&gt;'Monthly Reading'!AM$10, SUM('Monthly Reading'!AM95*'Monthly Reading'!AM$7, 'Homeowners Record'!$F18*'Monthly Reading'!AM$8, 'Homeowners Record'!$G18*'Monthly Reading'!AM$9), SUM('Monthly Reading'!AM$10, 'Homeowners Record'!$F18*'Monthly Reading'!AM$8, 'Homeowners Record'!$G18*'Monthly Reading'!AM$9)))</f>
        <v/>
      </c>
      <c r="AN21" s="4" t="str">
        <f>IF('Monthly Reading'!AN$1="", "", IF('Monthly Reading'!AN95*'Monthly Reading'!AN$7&gt;'Monthly Reading'!AN$10, SUM('Monthly Reading'!AN95*'Monthly Reading'!AN$7, 'Homeowners Record'!$F18*'Monthly Reading'!AN$8, 'Homeowners Record'!$G18*'Monthly Reading'!AN$9), SUM('Monthly Reading'!AN$10, 'Homeowners Record'!$F18*'Monthly Reading'!AN$8, 'Homeowners Record'!$G18*'Monthly Reading'!AN$9)))</f>
        <v/>
      </c>
      <c r="AO21" s="4" t="str">
        <f>IF('Monthly Reading'!AO$1="", "", IF('Monthly Reading'!AO95*'Monthly Reading'!AO$7&gt;'Monthly Reading'!AO$10, SUM('Monthly Reading'!AO95*'Monthly Reading'!AO$7, 'Homeowners Record'!$F18*'Monthly Reading'!AO$8, 'Homeowners Record'!$G18*'Monthly Reading'!AO$9), SUM('Monthly Reading'!AO$10, 'Homeowners Record'!$F18*'Monthly Reading'!AO$8, 'Homeowners Record'!$G18*'Monthly Reading'!AO$9)))</f>
        <v/>
      </c>
      <c r="AP21" s="4" t="str">
        <f>IF('Monthly Reading'!AP$1="", "", IF('Monthly Reading'!AP95*'Monthly Reading'!AP$7&gt;'Monthly Reading'!AP$10, SUM('Monthly Reading'!AP95*'Monthly Reading'!AP$7, 'Homeowners Record'!$F18*'Monthly Reading'!AP$8, 'Homeowners Record'!$G18*'Monthly Reading'!AP$9), SUM('Monthly Reading'!AP$10, 'Homeowners Record'!$F18*'Monthly Reading'!AP$8, 'Homeowners Record'!$G18*'Monthly Reading'!AP$9)))</f>
        <v/>
      </c>
      <c r="AQ21" s="4" t="str">
        <f>IF('Monthly Reading'!AQ$1="", "", IF('Monthly Reading'!AQ95*'Monthly Reading'!AQ$7&gt;'Monthly Reading'!AQ$10, SUM('Monthly Reading'!AQ95*'Monthly Reading'!AQ$7, 'Homeowners Record'!$F18*'Monthly Reading'!AQ$8, 'Homeowners Record'!$G18*'Monthly Reading'!AQ$9), SUM('Monthly Reading'!AQ$10, 'Homeowners Record'!$F18*'Monthly Reading'!AQ$8, 'Homeowners Record'!$G18*'Monthly Reading'!AQ$9)))</f>
        <v/>
      </c>
      <c r="AR21" s="4" t="str">
        <f>IF('Monthly Reading'!AR$1="", "", IF('Monthly Reading'!AR95*'Monthly Reading'!AR$7&gt;'Monthly Reading'!AR$10, SUM('Monthly Reading'!AR95*'Monthly Reading'!AR$7, 'Homeowners Record'!$F18*'Monthly Reading'!AR$8, 'Homeowners Record'!$G18*'Monthly Reading'!AR$9), SUM('Monthly Reading'!AR$10, 'Homeowners Record'!$F18*'Monthly Reading'!AR$8, 'Homeowners Record'!$G18*'Monthly Reading'!AR$9)))</f>
        <v/>
      </c>
      <c r="AS21" s="4" t="str">
        <f>IF('Monthly Reading'!AS$1="", "", IF('Monthly Reading'!AS95*'Monthly Reading'!AS$7&gt;'Monthly Reading'!AS$10, SUM('Monthly Reading'!AS95*'Monthly Reading'!AS$7, 'Homeowners Record'!$F18*'Monthly Reading'!AS$8, 'Homeowners Record'!$G18*'Monthly Reading'!AS$9), SUM('Monthly Reading'!AS$10, 'Homeowners Record'!$F18*'Monthly Reading'!AS$8, 'Homeowners Record'!$G18*'Monthly Reading'!AS$9)))</f>
        <v/>
      </c>
      <c r="AT21" s="4" t="str">
        <f>IF('Monthly Reading'!AT$1="", "", IF('Monthly Reading'!AT95*'Monthly Reading'!AT$7&gt;'Monthly Reading'!AT$10, SUM('Monthly Reading'!AT95*'Monthly Reading'!AT$7, 'Homeowners Record'!$F18*'Monthly Reading'!AT$8, 'Homeowners Record'!$G18*'Monthly Reading'!AT$9), SUM('Monthly Reading'!AT$10, 'Homeowners Record'!$F18*'Monthly Reading'!AT$8, 'Homeowners Record'!$G18*'Monthly Reading'!AT$9)))</f>
        <v/>
      </c>
      <c r="AU21" s="4" t="str">
        <f>IF('Monthly Reading'!AU$1="", "", IF('Monthly Reading'!AU95*'Monthly Reading'!AU$7&gt;'Monthly Reading'!AU$10, SUM('Monthly Reading'!AU95*'Monthly Reading'!AU$7, 'Homeowners Record'!$F18*'Monthly Reading'!AU$8, 'Homeowners Record'!$G18*'Monthly Reading'!AU$9), SUM('Monthly Reading'!AU$10, 'Homeowners Record'!$F18*'Monthly Reading'!AU$8, 'Homeowners Record'!$G18*'Monthly Reading'!AU$9)))</f>
        <v/>
      </c>
      <c r="AV21" s="4" t="str">
        <f>IF('Monthly Reading'!AV$1="", "", IF('Monthly Reading'!AV95*'Monthly Reading'!AV$7&gt;'Monthly Reading'!AV$10, SUM('Monthly Reading'!AV95*'Monthly Reading'!AV$7, 'Homeowners Record'!$F18*'Monthly Reading'!AV$8, 'Homeowners Record'!$G18*'Monthly Reading'!AV$9), SUM('Monthly Reading'!AV$10, 'Homeowners Record'!$F18*'Monthly Reading'!AV$8, 'Homeowners Record'!$G18*'Monthly Reading'!AV$9)))</f>
        <v/>
      </c>
      <c r="AW21" s="4" t="str">
        <f>IF('Monthly Reading'!AW$1="", "", IF('Monthly Reading'!AW95*'Monthly Reading'!AW$7&gt;'Monthly Reading'!AW$10, SUM('Monthly Reading'!AW95*'Monthly Reading'!AW$7, 'Homeowners Record'!$F18*'Monthly Reading'!AW$8, 'Homeowners Record'!$G18*'Monthly Reading'!AW$9), SUM('Monthly Reading'!AW$10, 'Homeowners Record'!$F18*'Monthly Reading'!AW$8, 'Homeowners Record'!$G18*'Monthly Reading'!AW$9)))</f>
        <v/>
      </c>
      <c r="AX21" s="4" t="str">
        <f>IF('Monthly Reading'!AX$1="", "", IF('Monthly Reading'!AX95*'Monthly Reading'!AX$7&gt;'Monthly Reading'!AX$10, SUM('Monthly Reading'!AX95*'Monthly Reading'!AX$7, 'Homeowners Record'!$F18*'Monthly Reading'!AX$8, 'Homeowners Record'!$G18*'Monthly Reading'!AX$9), SUM('Monthly Reading'!AX$10, 'Homeowners Record'!$F18*'Monthly Reading'!AX$8, 'Homeowners Record'!$G18*'Monthly Reading'!AX$9)))</f>
        <v/>
      </c>
      <c r="AY21" s="4" t="str">
        <f>IF('Monthly Reading'!AY$1="", "", IF('Monthly Reading'!AY95*'Monthly Reading'!AY$7&gt;'Monthly Reading'!AY$10, SUM('Monthly Reading'!AY95*'Monthly Reading'!AY$7, 'Homeowners Record'!$F18*'Monthly Reading'!AY$8, 'Homeowners Record'!$G18*'Monthly Reading'!AY$9), SUM('Monthly Reading'!AY$10, 'Homeowners Record'!$F18*'Monthly Reading'!AY$8, 'Homeowners Record'!$G18*'Monthly Reading'!AY$9)))</f>
        <v/>
      </c>
      <c r="AZ21" s="4" t="str">
        <f>IF('Monthly Reading'!AZ$1="", "", IF('Monthly Reading'!AZ95*'Monthly Reading'!AZ$7&gt;'Monthly Reading'!AZ$10, SUM('Monthly Reading'!AZ95*'Monthly Reading'!AZ$7, 'Homeowners Record'!$F18*'Monthly Reading'!AZ$8, 'Homeowners Record'!$G18*'Monthly Reading'!AZ$9), SUM('Monthly Reading'!AZ$10, 'Homeowners Record'!$F18*'Monthly Reading'!AZ$8, 'Homeowners Record'!$G18*'Monthly Reading'!AZ$9)))</f>
        <v/>
      </c>
      <c r="BA21" s="4" t="str">
        <f>IF('Monthly Reading'!BA$1="", "", IF('Monthly Reading'!BA95*'Monthly Reading'!BA$7&gt;'Monthly Reading'!BA$10, SUM('Monthly Reading'!BA95*'Monthly Reading'!BA$7, 'Homeowners Record'!$F18*'Monthly Reading'!BA$8, 'Homeowners Record'!$G18*'Monthly Reading'!BA$9), SUM('Monthly Reading'!BA$10, 'Homeowners Record'!$F18*'Monthly Reading'!BA$8, 'Homeowners Record'!$G18*'Monthly Reading'!BA$9)))</f>
        <v/>
      </c>
      <c r="BB21" s="4" t="str">
        <f>IF('Monthly Reading'!BB$1="", "", IF('Monthly Reading'!BB95*'Monthly Reading'!BB$7&gt;'Monthly Reading'!BB$10, SUM('Monthly Reading'!BB95*'Monthly Reading'!BB$7, 'Homeowners Record'!$F18*'Monthly Reading'!BB$8, 'Homeowners Record'!$G18*'Monthly Reading'!BB$9), SUM('Monthly Reading'!BB$10, 'Homeowners Record'!$F18*'Monthly Reading'!BB$8, 'Homeowners Record'!$G18*'Monthly Reading'!BB$9)))</f>
        <v/>
      </c>
      <c r="BC21" s="4" t="str">
        <f>IF('Monthly Reading'!BC$1="", "", IF('Monthly Reading'!BC95*'Monthly Reading'!BC$7&gt;'Monthly Reading'!BC$10, SUM('Monthly Reading'!BC95*'Monthly Reading'!BC$7, 'Homeowners Record'!$F18*'Monthly Reading'!BC$8, 'Homeowners Record'!$G18*'Monthly Reading'!BC$9), SUM('Monthly Reading'!BC$10, 'Homeowners Record'!$F18*'Monthly Reading'!BC$8, 'Homeowners Record'!$G18*'Monthly Reading'!BC$9)))</f>
        <v/>
      </c>
      <c r="BD21" s="4" t="str">
        <f>IF('Monthly Reading'!BD$1="", "", IF('Monthly Reading'!BD95*'Monthly Reading'!BD$7&gt;'Monthly Reading'!BD$10, SUM('Monthly Reading'!BD95*'Monthly Reading'!BD$7, 'Homeowners Record'!$F18*'Monthly Reading'!BD$8, 'Homeowners Record'!$G18*'Monthly Reading'!BD$9), SUM('Monthly Reading'!BD$10, 'Homeowners Record'!$F18*'Monthly Reading'!BD$8, 'Homeowners Record'!$G18*'Monthly Reading'!BD$9)))</f>
        <v/>
      </c>
      <c r="BE21" s="4" t="str">
        <f>IF('Monthly Reading'!BE$1="", "", IF('Monthly Reading'!BE95*'Monthly Reading'!BE$7&gt;'Monthly Reading'!BE$10, SUM('Monthly Reading'!BE95*'Monthly Reading'!BE$7, 'Homeowners Record'!$F18*'Monthly Reading'!BE$8, 'Homeowners Record'!$G18*'Monthly Reading'!BE$9), SUM('Monthly Reading'!BE$10, 'Homeowners Record'!$F18*'Monthly Reading'!BE$8, 'Homeowners Record'!$G18*'Monthly Reading'!BE$9)))</f>
        <v/>
      </c>
      <c r="BF21" s="4" t="str">
        <f>IF('Monthly Reading'!BF$1="", "", IF('Monthly Reading'!BF95*'Monthly Reading'!BF$7&gt;'Monthly Reading'!BF$10, SUM('Monthly Reading'!BF95*'Monthly Reading'!BF$7, 'Homeowners Record'!$F18*'Monthly Reading'!BF$8, 'Homeowners Record'!$G18*'Monthly Reading'!BF$9), SUM('Monthly Reading'!BF$10, 'Homeowners Record'!$F18*'Monthly Reading'!BF$8, 'Homeowners Record'!$G18*'Monthly Reading'!BF$9)))</f>
        <v/>
      </c>
      <c r="BG21" s="4" t="str">
        <f>IF('Monthly Reading'!BG$1="", "", IF('Monthly Reading'!BG95*'Monthly Reading'!BG$7&gt;'Monthly Reading'!BG$10, SUM('Monthly Reading'!BG95*'Monthly Reading'!BG$7, 'Homeowners Record'!$F18*'Monthly Reading'!BG$8, 'Homeowners Record'!$G18*'Monthly Reading'!BG$9), SUM('Monthly Reading'!BG$10, 'Homeowners Record'!$F18*'Monthly Reading'!BG$8, 'Homeowners Record'!$G18*'Monthly Reading'!BG$9)))</f>
        <v/>
      </c>
      <c r="BH21" s="4" t="str">
        <f>IF('Monthly Reading'!BH$1="", "", IF('Monthly Reading'!BH95*'Monthly Reading'!BH$7&gt;'Monthly Reading'!BH$10, SUM('Monthly Reading'!BH95*'Monthly Reading'!BH$7, 'Homeowners Record'!$F18*'Monthly Reading'!BH$8, 'Homeowners Record'!$G18*'Monthly Reading'!BH$9), SUM('Monthly Reading'!BH$10, 'Homeowners Record'!$F18*'Monthly Reading'!BH$8, 'Homeowners Record'!$G18*'Monthly Reading'!BH$9)))</f>
        <v/>
      </c>
      <c r="BI21" s="4" t="str">
        <f>IF('Monthly Reading'!BI$1="", "", IF('Monthly Reading'!BI95*'Monthly Reading'!BI$7&gt;'Monthly Reading'!BI$10, SUM('Monthly Reading'!BI95*'Monthly Reading'!BI$7, 'Homeowners Record'!$F18*'Monthly Reading'!BI$8, 'Homeowners Record'!$G18*'Monthly Reading'!BI$9), SUM('Monthly Reading'!BI$10, 'Homeowners Record'!$F18*'Monthly Reading'!BI$8, 'Homeowners Record'!$G18*'Monthly Reading'!BI$9)))</f>
        <v/>
      </c>
      <c r="BJ21" s="4" t="str">
        <f>IF('Monthly Reading'!BJ$1="", "", IF('Monthly Reading'!BJ95*'Monthly Reading'!BJ$7&gt;'Monthly Reading'!BJ$10, SUM('Monthly Reading'!BJ95*'Monthly Reading'!BJ$7, 'Homeowners Record'!$F18*'Monthly Reading'!BJ$8, 'Homeowners Record'!$G18*'Monthly Reading'!BJ$9), SUM('Monthly Reading'!BJ$10, 'Homeowners Record'!$F18*'Monthly Reading'!BJ$8, 'Homeowners Record'!$G18*'Monthly Reading'!BJ$9)))</f>
        <v/>
      </c>
      <c r="BK21" s="4" t="str">
        <f>IF('Monthly Reading'!BK$1="", "", IF('Monthly Reading'!BK95*'Monthly Reading'!BK$7&gt;'Monthly Reading'!BK$10, SUM('Monthly Reading'!BK95*'Monthly Reading'!BK$7, 'Homeowners Record'!$F18*'Monthly Reading'!BK$8, 'Homeowners Record'!$G18*'Monthly Reading'!BK$9), SUM('Monthly Reading'!BK$10, 'Homeowners Record'!$F18*'Monthly Reading'!BK$8, 'Homeowners Record'!$G18*'Monthly Reading'!BK$9)))</f>
        <v/>
      </c>
      <c r="BL21" s="4" t="str">
        <f>IF('Monthly Reading'!BL$1="", "", IF('Monthly Reading'!BL95*'Monthly Reading'!BL$7&gt;'Monthly Reading'!BL$10, SUM('Monthly Reading'!BL95*'Monthly Reading'!BL$7, 'Homeowners Record'!$F18*'Monthly Reading'!BL$8, 'Homeowners Record'!$G18*'Monthly Reading'!BL$9), SUM('Monthly Reading'!BL$10, 'Homeowners Record'!$F18*'Monthly Reading'!BL$8, 'Homeowners Record'!$G18*'Monthly Reading'!BL$9)))</f>
        <v/>
      </c>
      <c r="BM21" s="4" t="str">
        <f>IF('Monthly Reading'!BM$1="", "", IF('Monthly Reading'!BM95*'Monthly Reading'!BM$7&gt;'Monthly Reading'!BM$10, SUM('Monthly Reading'!BM95*'Monthly Reading'!BM$7, 'Homeowners Record'!$F18*'Monthly Reading'!BM$8, 'Homeowners Record'!$G18*'Monthly Reading'!BM$9), SUM('Monthly Reading'!BM$10, 'Homeowners Record'!$F18*'Monthly Reading'!BM$8, 'Homeowners Record'!$G18*'Monthly Reading'!BM$9)))</f>
        <v/>
      </c>
      <c r="BN21" s="4" t="str">
        <f>IF('Monthly Reading'!BN$1="", "", IF('Monthly Reading'!BN95*'Monthly Reading'!BN$7&gt;'Monthly Reading'!BN$10, SUM('Monthly Reading'!BN95*'Monthly Reading'!BN$7, 'Homeowners Record'!$F18*'Monthly Reading'!BN$8, 'Homeowners Record'!$G18*'Monthly Reading'!BN$9), SUM('Monthly Reading'!BN$10, 'Homeowners Record'!$F18*'Monthly Reading'!BN$8, 'Homeowners Record'!$G18*'Monthly Reading'!BN$9)))</f>
        <v/>
      </c>
      <c r="BO21" s="4" t="str">
        <f>IF('Monthly Reading'!BO$1="", "", IF('Monthly Reading'!BO95*'Monthly Reading'!BO$7&gt;'Monthly Reading'!BO$10, SUM('Monthly Reading'!BO95*'Monthly Reading'!BO$7, 'Homeowners Record'!$F18*'Monthly Reading'!BO$8, 'Homeowners Record'!$G18*'Monthly Reading'!BO$9), SUM('Monthly Reading'!BO$10, 'Homeowners Record'!$F18*'Monthly Reading'!BO$8, 'Homeowners Record'!$G18*'Monthly Reading'!BO$9)))</f>
        <v/>
      </c>
      <c r="BP21" s="4" t="str">
        <f>IF('Monthly Reading'!BP$1="", "", IF('Monthly Reading'!BP95*'Monthly Reading'!BP$7&gt;'Monthly Reading'!BP$10, SUM('Monthly Reading'!BP95*'Monthly Reading'!BP$7, 'Homeowners Record'!$F18*'Monthly Reading'!BP$8, 'Homeowners Record'!$G18*'Monthly Reading'!BP$9), SUM('Monthly Reading'!BP$10, 'Homeowners Record'!$F18*'Monthly Reading'!BP$8, 'Homeowners Record'!$G18*'Monthly Reading'!BP$9)))</f>
        <v/>
      </c>
      <c r="BQ21" s="4" t="str">
        <f>IF('Monthly Reading'!BQ$1="", "", IF('Monthly Reading'!BQ95*'Monthly Reading'!BQ$7&gt;'Monthly Reading'!BQ$10, SUM('Monthly Reading'!BQ95*'Monthly Reading'!BQ$7, 'Homeowners Record'!$F18*'Monthly Reading'!BQ$8, 'Homeowners Record'!$G18*'Monthly Reading'!BQ$9), SUM('Monthly Reading'!BQ$10, 'Homeowners Record'!$F18*'Monthly Reading'!BQ$8, 'Homeowners Record'!$G18*'Monthly Reading'!BQ$9)))</f>
        <v/>
      </c>
      <c r="BR21" s="4" t="str">
        <f>IF('Monthly Reading'!BR$1="", "", IF('Monthly Reading'!BR95*'Monthly Reading'!BR$7&gt;'Monthly Reading'!BR$10, SUM('Monthly Reading'!BR95*'Monthly Reading'!BR$7, 'Homeowners Record'!$F18*'Monthly Reading'!BR$8, 'Homeowners Record'!$G18*'Monthly Reading'!BR$9), SUM('Monthly Reading'!BR$10, 'Homeowners Record'!$F18*'Monthly Reading'!BR$8, 'Homeowners Record'!$G18*'Monthly Reading'!BR$9)))</f>
        <v/>
      </c>
      <c r="BS21" s="4" t="str">
        <f>IF('Monthly Reading'!BS$1="", "", IF('Monthly Reading'!BS95*'Monthly Reading'!BS$7&gt;'Monthly Reading'!BS$10, SUM('Monthly Reading'!BS95*'Monthly Reading'!BS$7, 'Homeowners Record'!$F18*'Monthly Reading'!BS$8, 'Homeowners Record'!$G18*'Monthly Reading'!BS$9), SUM('Monthly Reading'!BS$10, 'Homeowners Record'!$F18*'Monthly Reading'!BS$8, 'Homeowners Record'!$G18*'Monthly Reading'!BS$9)))</f>
        <v/>
      </c>
      <c r="BT21" s="4" t="str">
        <f>IF('Monthly Reading'!BT$1="", "", IF('Monthly Reading'!BT95*'Monthly Reading'!BT$7&gt;'Monthly Reading'!BT$10, SUM('Monthly Reading'!BT95*'Monthly Reading'!BT$7, 'Homeowners Record'!$F18*'Monthly Reading'!BT$8, 'Homeowners Record'!$G18*'Monthly Reading'!BT$9), SUM('Monthly Reading'!BT$10, 'Homeowners Record'!$F18*'Monthly Reading'!BT$8, 'Homeowners Record'!$G18*'Monthly Reading'!BT$9)))</f>
        <v/>
      </c>
      <c r="BU21" s="4" t="str">
        <f>IF('Monthly Reading'!BU$1="", "", IF('Monthly Reading'!BU95*'Monthly Reading'!BU$7&gt;'Monthly Reading'!BU$10, SUM('Monthly Reading'!BU95*'Monthly Reading'!BU$7, 'Homeowners Record'!$F18*'Monthly Reading'!BU$8, 'Homeowners Record'!$G18*'Monthly Reading'!BU$9), SUM('Monthly Reading'!BU$10, 'Homeowners Record'!$F18*'Monthly Reading'!BU$8, 'Homeowners Record'!$G18*'Monthly Reading'!BU$9)))</f>
        <v/>
      </c>
      <c r="BV21" s="4" t="str">
        <f>IF('Monthly Reading'!BV$1="", "", IF('Monthly Reading'!BV95*'Monthly Reading'!BV$7&gt;'Monthly Reading'!BV$10, SUM('Monthly Reading'!BV95*'Monthly Reading'!BV$7, 'Homeowners Record'!$F18*'Monthly Reading'!BV$8, 'Homeowners Record'!$G18*'Monthly Reading'!BV$9), SUM('Monthly Reading'!BV$10, 'Homeowners Record'!$F18*'Monthly Reading'!BV$8, 'Homeowners Record'!$G18*'Monthly Reading'!BV$9)))</f>
        <v/>
      </c>
      <c r="BW21" s="4" t="str">
        <f>IF('Monthly Reading'!BW$1="", "", IF('Monthly Reading'!BW95*'Monthly Reading'!BW$7&gt;'Monthly Reading'!BW$10, SUM('Monthly Reading'!BW95*'Monthly Reading'!BW$7, 'Homeowners Record'!$F18*'Monthly Reading'!BW$8, 'Homeowners Record'!$G18*'Monthly Reading'!BW$9), SUM('Monthly Reading'!BW$10, 'Homeowners Record'!$F18*'Monthly Reading'!BW$8, 'Homeowners Record'!$G18*'Monthly Reading'!BW$9)))</f>
        <v/>
      </c>
      <c r="BX21" s="4" t="str">
        <f>IF('Monthly Reading'!BX$1="", "", IF('Monthly Reading'!BX95*'Monthly Reading'!BX$7&gt;'Monthly Reading'!BX$10, SUM('Monthly Reading'!BX95*'Monthly Reading'!BX$7, 'Homeowners Record'!$F18*'Monthly Reading'!BX$8, 'Homeowners Record'!$G18*'Monthly Reading'!BX$9), SUM('Monthly Reading'!BX$10, 'Homeowners Record'!$F18*'Monthly Reading'!BX$8, 'Homeowners Record'!$G18*'Monthly Reading'!BX$9)))</f>
        <v/>
      </c>
      <c r="BY21" s="4" t="str">
        <f>IF('Monthly Reading'!BY$1="", "", IF('Monthly Reading'!BY95*'Monthly Reading'!BY$7&gt;'Monthly Reading'!BY$10, SUM('Monthly Reading'!BY95*'Monthly Reading'!BY$7, 'Homeowners Record'!$F18*'Monthly Reading'!BY$8, 'Homeowners Record'!$G18*'Monthly Reading'!BY$9), SUM('Monthly Reading'!BY$10, 'Homeowners Record'!$F18*'Monthly Reading'!BY$8, 'Homeowners Record'!$G18*'Monthly Reading'!BY$9)))</f>
        <v/>
      </c>
      <c r="BZ21" s="4" t="str">
        <f>IF('Monthly Reading'!BZ$1="", "", IF('Monthly Reading'!BZ95*'Monthly Reading'!BZ$7&gt;'Monthly Reading'!BZ$10, SUM('Monthly Reading'!BZ95*'Monthly Reading'!BZ$7, 'Homeowners Record'!$F18*'Monthly Reading'!BZ$8, 'Homeowners Record'!$G18*'Monthly Reading'!BZ$9), SUM('Monthly Reading'!BZ$10, 'Homeowners Record'!$F18*'Monthly Reading'!BZ$8, 'Homeowners Record'!$G18*'Monthly Reading'!BZ$9)))</f>
        <v/>
      </c>
      <c r="CA21" s="4" t="str">
        <f>IF('Monthly Reading'!CA$1="", "", IF('Monthly Reading'!CA95*'Monthly Reading'!CA$7&gt;'Monthly Reading'!CA$10, SUM('Monthly Reading'!CA95*'Monthly Reading'!CA$7, 'Homeowners Record'!$F18*'Monthly Reading'!CA$8, 'Homeowners Record'!$G18*'Monthly Reading'!CA$9), SUM('Monthly Reading'!CA$10, 'Homeowners Record'!$F18*'Monthly Reading'!CA$8, 'Homeowners Record'!$G18*'Monthly Reading'!CA$9)))</f>
        <v/>
      </c>
      <c r="CB21" s="4" t="str">
        <f>IF('Monthly Reading'!CB$1="", "", IF('Monthly Reading'!CB95*'Monthly Reading'!CB$7&gt;'Monthly Reading'!CB$10, SUM('Monthly Reading'!CB95*'Monthly Reading'!CB$7, 'Homeowners Record'!$F18*'Monthly Reading'!CB$8, 'Homeowners Record'!$G18*'Monthly Reading'!CB$9), SUM('Monthly Reading'!CB$10, 'Homeowners Record'!$F18*'Monthly Reading'!CB$8, 'Homeowners Record'!$G18*'Monthly Reading'!CB$9)))</f>
        <v/>
      </c>
      <c r="CC21" s="4" t="str">
        <f>IF('Monthly Reading'!CC$1="", "", IF('Monthly Reading'!CC95*'Monthly Reading'!CC$7&gt;'Monthly Reading'!CC$10, SUM('Monthly Reading'!CC95*'Monthly Reading'!CC$7, 'Homeowners Record'!$F18*'Monthly Reading'!CC$8, 'Homeowners Record'!$G18*'Monthly Reading'!CC$9), SUM('Monthly Reading'!CC$10, 'Homeowners Record'!$F18*'Monthly Reading'!CC$8, 'Homeowners Record'!$G18*'Monthly Reading'!CC$9)))</f>
        <v/>
      </c>
      <c r="CD21" s="4" t="str">
        <f>IF('Monthly Reading'!CD$1="", "", IF('Monthly Reading'!CD95*'Monthly Reading'!CD$7&gt;'Monthly Reading'!CD$10, SUM('Monthly Reading'!CD95*'Monthly Reading'!CD$7, 'Homeowners Record'!$F18*'Monthly Reading'!CD$8, 'Homeowners Record'!$G18*'Monthly Reading'!CD$9), SUM('Monthly Reading'!CD$10, 'Homeowners Record'!$F18*'Monthly Reading'!CD$8, 'Homeowners Record'!$G18*'Monthly Reading'!CD$9)))</f>
        <v/>
      </c>
      <c r="CE21" s="4" t="str">
        <f>IF('Monthly Reading'!CE$1="", "", IF('Monthly Reading'!CE95*'Monthly Reading'!CE$7&gt;'Monthly Reading'!CE$10, SUM('Monthly Reading'!CE95*'Monthly Reading'!CE$7, 'Homeowners Record'!$F18*'Monthly Reading'!CE$8, 'Homeowners Record'!$G18*'Monthly Reading'!CE$9), SUM('Monthly Reading'!CE$10, 'Homeowners Record'!$F18*'Monthly Reading'!CE$8, 'Homeowners Record'!$G18*'Monthly Reading'!CE$9)))</f>
        <v/>
      </c>
      <c r="CF21" s="4" t="str">
        <f>IF('Monthly Reading'!CF$1="", "", IF('Monthly Reading'!CF95*'Monthly Reading'!CF$7&gt;'Monthly Reading'!CF$10, SUM('Monthly Reading'!CF95*'Monthly Reading'!CF$7, 'Homeowners Record'!$F18*'Monthly Reading'!CF$8, 'Homeowners Record'!$G18*'Monthly Reading'!CF$9), SUM('Monthly Reading'!CF$10, 'Homeowners Record'!$F18*'Monthly Reading'!CF$8, 'Homeowners Record'!$G18*'Monthly Reading'!CF$9)))</f>
        <v/>
      </c>
      <c r="CG21" s="4" t="str">
        <f>IF('Monthly Reading'!CG$1="", "", IF('Monthly Reading'!CG95*'Monthly Reading'!CG$7&gt;'Monthly Reading'!CG$10, SUM('Monthly Reading'!CG95*'Monthly Reading'!CG$7, 'Homeowners Record'!$F18*'Monthly Reading'!CG$8, 'Homeowners Record'!$G18*'Monthly Reading'!CG$9), SUM('Monthly Reading'!CG$10, 'Homeowners Record'!$F18*'Monthly Reading'!CG$8, 'Homeowners Record'!$G18*'Monthly Reading'!CG$9)))</f>
        <v/>
      </c>
      <c r="CH21" s="4" t="str">
        <f>IF('Monthly Reading'!CH$1="", "", IF('Monthly Reading'!CH95*'Monthly Reading'!CH$7&gt;'Monthly Reading'!CH$10, SUM('Monthly Reading'!CH95*'Monthly Reading'!CH$7, 'Homeowners Record'!$F18*'Monthly Reading'!CH$8, 'Homeowners Record'!$G18*'Monthly Reading'!CH$9), SUM('Monthly Reading'!CH$10, 'Homeowners Record'!$F18*'Monthly Reading'!CH$8, 'Homeowners Record'!$G18*'Monthly Reading'!CH$9)))</f>
        <v/>
      </c>
      <c r="CI21" s="4" t="str">
        <f>IF('Monthly Reading'!CI$1="", "", IF('Monthly Reading'!CI95*'Monthly Reading'!CI$7&gt;'Monthly Reading'!CI$10, SUM('Monthly Reading'!CI95*'Monthly Reading'!CI$7, 'Homeowners Record'!$F18*'Monthly Reading'!CI$8, 'Homeowners Record'!$G18*'Monthly Reading'!CI$9), SUM('Monthly Reading'!CI$10, 'Homeowners Record'!$F18*'Monthly Reading'!CI$8, 'Homeowners Record'!$G18*'Monthly Reading'!CI$9)))</f>
        <v/>
      </c>
      <c r="CJ21" s="4" t="str">
        <f>IF('Monthly Reading'!CJ$1="", "", IF('Monthly Reading'!CJ95*'Monthly Reading'!CJ$7&gt;'Monthly Reading'!CJ$10, SUM('Monthly Reading'!CJ95*'Monthly Reading'!CJ$7, 'Homeowners Record'!$F18*'Monthly Reading'!CJ$8, 'Homeowners Record'!$G18*'Monthly Reading'!CJ$9), SUM('Monthly Reading'!CJ$10, 'Homeowners Record'!$F18*'Monthly Reading'!CJ$8, 'Homeowners Record'!$G18*'Monthly Reading'!CJ$9)))</f>
        <v/>
      </c>
      <c r="CK21" s="4" t="str">
        <f>IF('Monthly Reading'!CK$1="", "", IF('Monthly Reading'!CK95*'Monthly Reading'!CK$7&gt;'Monthly Reading'!CK$10, SUM('Monthly Reading'!CK95*'Monthly Reading'!CK$7, 'Homeowners Record'!$F18*'Monthly Reading'!CK$8, 'Homeowners Record'!$G18*'Monthly Reading'!CK$9), SUM('Monthly Reading'!CK$10, 'Homeowners Record'!$F18*'Monthly Reading'!CK$8, 'Homeowners Record'!$G18*'Monthly Reading'!CK$9)))</f>
        <v/>
      </c>
      <c r="CL21" s="4" t="str">
        <f>IF('Monthly Reading'!CL$1="", "", IF('Monthly Reading'!CL95*'Monthly Reading'!CL$7&gt;'Monthly Reading'!CL$10, SUM('Monthly Reading'!CL95*'Monthly Reading'!CL$7, 'Homeowners Record'!$F18*'Monthly Reading'!CL$8, 'Homeowners Record'!$G18*'Monthly Reading'!CL$9), SUM('Monthly Reading'!CL$10, 'Homeowners Record'!$F18*'Monthly Reading'!CL$8, 'Homeowners Record'!$G18*'Monthly Reading'!CL$9)))</f>
        <v/>
      </c>
      <c r="CM21" s="4" t="str">
        <f>IF('Monthly Reading'!CM$1="", "", IF('Monthly Reading'!CM95*'Monthly Reading'!CM$7&gt;'Monthly Reading'!CM$10, SUM('Monthly Reading'!CM95*'Monthly Reading'!CM$7, 'Homeowners Record'!$F18*'Monthly Reading'!CM$8, 'Homeowners Record'!$G18*'Monthly Reading'!CM$9), SUM('Monthly Reading'!CM$10, 'Homeowners Record'!$F18*'Monthly Reading'!CM$8, 'Homeowners Record'!$G18*'Monthly Reading'!CM$9)))</f>
        <v/>
      </c>
      <c r="CN21" s="4" t="str">
        <f>IF('Monthly Reading'!CN$1="", "", IF('Monthly Reading'!CN95*'Monthly Reading'!CN$7&gt;'Monthly Reading'!CN$10, SUM('Monthly Reading'!CN95*'Monthly Reading'!CN$7, 'Homeowners Record'!$F18*'Monthly Reading'!CN$8, 'Homeowners Record'!$G18*'Monthly Reading'!CN$9), SUM('Monthly Reading'!CN$10, 'Homeowners Record'!$F18*'Monthly Reading'!CN$8, 'Homeowners Record'!$G18*'Monthly Reading'!CN$9)))</f>
        <v/>
      </c>
      <c r="CO21" s="4" t="str">
        <f>IF('Monthly Reading'!CO$1="", "", IF('Monthly Reading'!CO95*'Monthly Reading'!CO$7&gt;'Monthly Reading'!CO$10, SUM('Monthly Reading'!CO95*'Monthly Reading'!CO$7, 'Homeowners Record'!$F18*'Monthly Reading'!CO$8, 'Homeowners Record'!$G18*'Monthly Reading'!CO$9), SUM('Monthly Reading'!CO$10, 'Homeowners Record'!$F18*'Monthly Reading'!CO$8, 'Homeowners Record'!$G18*'Monthly Reading'!CO$9)))</f>
        <v/>
      </c>
      <c r="CP21" s="4" t="str">
        <f>IF('Monthly Reading'!CP$1="", "", IF('Monthly Reading'!CP95*'Monthly Reading'!CP$7&gt;'Monthly Reading'!CP$10, SUM('Monthly Reading'!CP95*'Monthly Reading'!CP$7, 'Homeowners Record'!$F18*'Monthly Reading'!CP$8, 'Homeowners Record'!$G18*'Monthly Reading'!CP$9), SUM('Monthly Reading'!CP$10, 'Homeowners Record'!$F18*'Monthly Reading'!CP$8, 'Homeowners Record'!$G18*'Monthly Reading'!CP$9)))</f>
        <v/>
      </c>
      <c r="CQ21" s="4" t="str">
        <f>IF('Monthly Reading'!CQ$1="", "", IF('Monthly Reading'!CQ95*'Monthly Reading'!CQ$7&gt;'Monthly Reading'!CQ$10, SUM('Monthly Reading'!CQ95*'Monthly Reading'!CQ$7, 'Homeowners Record'!$F18*'Monthly Reading'!CQ$8, 'Homeowners Record'!$G18*'Monthly Reading'!CQ$9), SUM('Monthly Reading'!CQ$10, 'Homeowners Record'!$F18*'Monthly Reading'!CQ$8, 'Homeowners Record'!$G18*'Monthly Reading'!CQ$9)))</f>
        <v/>
      </c>
      <c r="CR21" s="4" t="str">
        <f>IF('Monthly Reading'!CR$1="", "", IF('Monthly Reading'!CR95*'Monthly Reading'!CR$7&gt;'Monthly Reading'!CR$10, SUM('Monthly Reading'!CR95*'Monthly Reading'!CR$7, 'Homeowners Record'!$F18*'Monthly Reading'!CR$8, 'Homeowners Record'!$G18*'Monthly Reading'!CR$9), SUM('Monthly Reading'!CR$10, 'Homeowners Record'!$F18*'Monthly Reading'!CR$8, 'Homeowners Record'!$G18*'Monthly Reading'!CR$9)))</f>
        <v/>
      </c>
      <c r="CS21" s="4" t="str">
        <f>IF('Monthly Reading'!CS$1="", "", IF('Monthly Reading'!CS95*'Monthly Reading'!CS$7&gt;'Monthly Reading'!CS$10, SUM('Monthly Reading'!CS95*'Monthly Reading'!CS$7, 'Homeowners Record'!$F18*'Monthly Reading'!CS$8, 'Homeowners Record'!$G18*'Monthly Reading'!CS$9), SUM('Monthly Reading'!CS$10, 'Homeowners Record'!$F18*'Monthly Reading'!CS$8, 'Homeowners Record'!$G18*'Monthly Reading'!CS$9)))</f>
        <v/>
      </c>
      <c r="CT21" s="4" t="str">
        <f>IF('Monthly Reading'!CT$1="", "", IF('Monthly Reading'!CT95*'Monthly Reading'!CT$7&gt;'Monthly Reading'!CT$10, SUM('Monthly Reading'!CT95*'Monthly Reading'!CT$7, 'Homeowners Record'!$F18*'Monthly Reading'!CT$8, 'Homeowners Record'!$G18*'Monthly Reading'!CT$9), SUM('Monthly Reading'!CT$10, 'Homeowners Record'!$F18*'Monthly Reading'!CT$8, 'Homeowners Record'!$G18*'Monthly Reading'!CT$9)))</f>
        <v/>
      </c>
      <c r="CU21" s="4" t="str">
        <f>IF('Monthly Reading'!CU$1="", "", IF('Monthly Reading'!CU95*'Monthly Reading'!CU$7&gt;'Monthly Reading'!CU$10, SUM('Monthly Reading'!CU95*'Monthly Reading'!CU$7, 'Homeowners Record'!$F18*'Monthly Reading'!CU$8, 'Homeowners Record'!$G18*'Monthly Reading'!CU$9), SUM('Monthly Reading'!CU$10, 'Homeowners Record'!$F18*'Monthly Reading'!CU$8, 'Homeowners Record'!$G18*'Monthly Reading'!CU$9)))</f>
        <v/>
      </c>
      <c r="CV21" s="4" t="str">
        <f>IF('Monthly Reading'!CV$1="", "", IF('Monthly Reading'!CV95*'Monthly Reading'!CV$7&gt;'Monthly Reading'!CV$10, SUM('Monthly Reading'!CV95*'Monthly Reading'!CV$7, 'Homeowners Record'!$F18*'Monthly Reading'!CV$8, 'Homeowners Record'!$G18*'Monthly Reading'!CV$9), SUM('Monthly Reading'!CV$10, 'Homeowners Record'!$F18*'Monthly Reading'!CV$8, 'Homeowners Record'!$G18*'Monthly Reading'!CV$9)))</f>
        <v/>
      </c>
      <c r="CW21" s="4" t="str">
        <f>IF('Monthly Reading'!CW$1="", "", IF('Monthly Reading'!CW95*'Monthly Reading'!CW$7&gt;'Monthly Reading'!CW$10, SUM('Monthly Reading'!CW95*'Monthly Reading'!CW$7, 'Homeowners Record'!$F18*'Monthly Reading'!CW$8, 'Homeowners Record'!$G18*'Monthly Reading'!CW$9), SUM('Monthly Reading'!CW$10, 'Homeowners Record'!$F18*'Monthly Reading'!CW$8, 'Homeowners Record'!$G18*'Monthly Reading'!CW$9)))</f>
        <v/>
      </c>
      <c r="CX21" s="4" t="str">
        <f>IF('Monthly Reading'!CX$1="", "", IF('Monthly Reading'!CX95*'Monthly Reading'!CX$7&gt;'Monthly Reading'!CX$10, SUM('Monthly Reading'!CX95*'Monthly Reading'!CX$7, 'Homeowners Record'!$F18*'Monthly Reading'!CX$8, 'Homeowners Record'!$G18*'Monthly Reading'!CX$9), SUM('Monthly Reading'!CX$10, 'Homeowners Record'!$F18*'Monthly Reading'!CX$8, 'Homeowners Record'!$G18*'Monthly Reading'!CX$9)))</f>
        <v/>
      </c>
      <c r="CY21" s="4" t="str">
        <f>IF('Monthly Reading'!CY$1="", "", IF('Monthly Reading'!CY95*'Monthly Reading'!CY$7&gt;'Monthly Reading'!CY$10, SUM('Monthly Reading'!CY95*'Monthly Reading'!CY$7, 'Homeowners Record'!$F18*'Monthly Reading'!CY$8, 'Homeowners Record'!$G18*'Monthly Reading'!CY$9), SUM('Monthly Reading'!CY$10, 'Homeowners Record'!$F18*'Monthly Reading'!CY$8, 'Homeowners Record'!$G18*'Monthly Reading'!CY$9)))</f>
        <v/>
      </c>
      <c r="CZ21" s="4" t="str">
        <f>IF('Monthly Reading'!CZ$1="", "", IF('Monthly Reading'!CZ95*'Monthly Reading'!CZ$7&gt;'Monthly Reading'!CZ$10, SUM('Monthly Reading'!CZ95*'Monthly Reading'!CZ$7, 'Homeowners Record'!$F18*'Monthly Reading'!CZ$8, 'Homeowners Record'!$G18*'Monthly Reading'!CZ$9), SUM('Monthly Reading'!CZ$10, 'Homeowners Record'!$F18*'Monthly Reading'!CZ$8, 'Homeowners Record'!$G18*'Monthly Reading'!CZ$9)))</f>
        <v/>
      </c>
      <c r="DA21" s="4" t="str">
        <f>IF('Monthly Reading'!DA$1="", "", IF('Monthly Reading'!DA95*'Monthly Reading'!DA$7&gt;'Monthly Reading'!DA$10, SUM('Monthly Reading'!DA95*'Monthly Reading'!DA$7, 'Homeowners Record'!$F18*'Monthly Reading'!DA$8, 'Homeowners Record'!$G18*'Monthly Reading'!DA$9), SUM('Monthly Reading'!DA$10, 'Homeowners Record'!$F18*'Monthly Reading'!DA$8, 'Homeowners Record'!$G18*'Monthly Reading'!DA$9)))</f>
        <v/>
      </c>
      <c r="DB21" s="4" t="str">
        <f>IF('Monthly Reading'!DB$1="", "", IF('Monthly Reading'!DB95*'Monthly Reading'!DB$7&gt;'Monthly Reading'!DB$10, SUM('Monthly Reading'!DB95*'Monthly Reading'!DB$7, 'Homeowners Record'!$F18*'Monthly Reading'!DB$8, 'Homeowners Record'!$G18*'Monthly Reading'!DB$9), SUM('Monthly Reading'!DB$10, 'Homeowners Record'!$F18*'Monthly Reading'!DB$8, 'Homeowners Record'!$G18*'Monthly Reading'!DB$9)))</f>
        <v/>
      </c>
      <c r="DC21" s="4" t="str">
        <f>IF('Monthly Reading'!DC$1="", "", IF('Monthly Reading'!DC95*'Monthly Reading'!DC$7&gt;'Monthly Reading'!DC$10, SUM('Monthly Reading'!DC95*'Monthly Reading'!DC$7, 'Homeowners Record'!$F18*'Monthly Reading'!DC$8, 'Homeowners Record'!$G18*'Monthly Reading'!DC$9), SUM('Monthly Reading'!DC$10, 'Homeowners Record'!$F18*'Monthly Reading'!DC$8, 'Homeowners Record'!$G18*'Monthly Reading'!DC$9)))</f>
        <v/>
      </c>
      <c r="DD21" s="4" t="str">
        <f>IF('Monthly Reading'!DD$1="", "", IF('Monthly Reading'!DD95*'Monthly Reading'!DD$7&gt;'Monthly Reading'!DD$10, SUM('Monthly Reading'!DD95*'Monthly Reading'!DD$7, 'Homeowners Record'!$F18*'Monthly Reading'!DD$8, 'Homeowners Record'!$G18*'Monthly Reading'!DD$9), SUM('Monthly Reading'!DD$10, 'Homeowners Record'!$F18*'Monthly Reading'!DD$8, 'Homeowners Record'!$G18*'Monthly Reading'!DD$9)))</f>
        <v/>
      </c>
      <c r="DE21" s="4" t="str">
        <f>IF('Monthly Reading'!DE$1="", "", IF('Monthly Reading'!DE95*'Monthly Reading'!DE$7&gt;'Monthly Reading'!DE$10, SUM('Monthly Reading'!DE95*'Monthly Reading'!DE$7, 'Homeowners Record'!$F18*'Monthly Reading'!DE$8, 'Homeowners Record'!$G18*'Monthly Reading'!DE$9), SUM('Monthly Reading'!DE$10, 'Homeowners Record'!$F18*'Monthly Reading'!DE$8, 'Homeowners Record'!$G18*'Monthly Reading'!DE$9)))</f>
        <v/>
      </c>
      <c r="DF21" s="4" t="str">
        <f>IF('Monthly Reading'!DF$1="", "", IF('Monthly Reading'!DF95*'Monthly Reading'!DF$7&gt;'Monthly Reading'!DF$10, SUM('Monthly Reading'!DF95*'Monthly Reading'!DF$7, 'Homeowners Record'!$F18*'Monthly Reading'!DF$8, 'Homeowners Record'!$G18*'Monthly Reading'!DF$9), SUM('Monthly Reading'!DF$10, 'Homeowners Record'!$F18*'Monthly Reading'!DF$8, 'Homeowners Record'!$G18*'Monthly Reading'!DF$9)))</f>
        <v/>
      </c>
      <c r="DG21" s="4" t="str">
        <f>IF('Monthly Reading'!DG$1="", "", IF('Monthly Reading'!DG95*'Monthly Reading'!DG$7&gt;'Monthly Reading'!DG$10, SUM('Monthly Reading'!DG95*'Monthly Reading'!DG$7, 'Homeowners Record'!$F18*'Monthly Reading'!DG$8, 'Homeowners Record'!$G18*'Monthly Reading'!DG$9), SUM('Monthly Reading'!DG$10, 'Homeowners Record'!$F18*'Monthly Reading'!DG$8, 'Homeowners Record'!$G18*'Monthly Reading'!DG$9)))</f>
        <v/>
      </c>
      <c r="DH21" s="4" t="str">
        <f>IF('Monthly Reading'!DH$1="", "", IF('Monthly Reading'!DH95*'Monthly Reading'!DH$7&gt;'Monthly Reading'!DH$10, SUM('Monthly Reading'!DH95*'Monthly Reading'!DH$7, 'Homeowners Record'!$F18*'Monthly Reading'!DH$8, 'Homeowners Record'!$G18*'Monthly Reading'!DH$9), SUM('Monthly Reading'!DH$10, 'Homeowners Record'!$F18*'Monthly Reading'!DH$8, 'Homeowners Record'!$G18*'Monthly Reading'!DH$9)))</f>
        <v/>
      </c>
      <c r="DI21" s="4" t="str">
        <f>IF('Monthly Reading'!DI$1="", "", IF('Monthly Reading'!DI95*'Monthly Reading'!DI$7&gt;'Monthly Reading'!DI$10, SUM('Monthly Reading'!DI95*'Monthly Reading'!DI$7, 'Homeowners Record'!$F18*'Monthly Reading'!DI$8, 'Homeowners Record'!$G18*'Monthly Reading'!DI$9), SUM('Monthly Reading'!DI$10, 'Homeowners Record'!$F18*'Monthly Reading'!DI$8, 'Homeowners Record'!$G18*'Monthly Reading'!DI$9)))</f>
        <v/>
      </c>
      <c r="DJ21" s="4" t="str">
        <f>IF('Monthly Reading'!DJ$1="", "", IF('Monthly Reading'!DJ95*'Monthly Reading'!DJ$7&gt;'Monthly Reading'!DJ$10, SUM('Monthly Reading'!DJ95*'Monthly Reading'!DJ$7, 'Homeowners Record'!$F18*'Monthly Reading'!DJ$8, 'Homeowners Record'!$G18*'Monthly Reading'!DJ$9), SUM('Monthly Reading'!DJ$10, 'Homeowners Record'!$F18*'Monthly Reading'!DJ$8, 'Homeowners Record'!$G18*'Monthly Reading'!DJ$9)))</f>
        <v/>
      </c>
      <c r="DK21" s="4" t="str">
        <f>IF('Monthly Reading'!DK$1="", "", IF('Monthly Reading'!DK95*'Monthly Reading'!DK$7&gt;'Monthly Reading'!DK$10, SUM('Monthly Reading'!DK95*'Monthly Reading'!DK$7, 'Homeowners Record'!$F18*'Monthly Reading'!DK$8, 'Homeowners Record'!$G18*'Monthly Reading'!DK$9), SUM('Monthly Reading'!DK$10, 'Homeowners Record'!$F18*'Monthly Reading'!DK$8, 'Homeowners Record'!$G18*'Monthly Reading'!DK$9)))</f>
        <v/>
      </c>
      <c r="DL21" s="4" t="str">
        <f>IF('Monthly Reading'!DL$1="", "", IF('Monthly Reading'!DL95*'Monthly Reading'!DL$7&gt;'Monthly Reading'!DL$10, SUM('Monthly Reading'!DL95*'Monthly Reading'!DL$7, 'Homeowners Record'!$F18*'Monthly Reading'!DL$8, 'Homeowners Record'!$G18*'Monthly Reading'!DL$9), SUM('Monthly Reading'!DL$10, 'Homeowners Record'!$F18*'Monthly Reading'!DL$8, 'Homeowners Record'!$G18*'Monthly Reading'!DL$9)))</f>
        <v/>
      </c>
      <c r="DM21" s="4" t="str">
        <f>IF('Monthly Reading'!DM$1="", "", IF('Monthly Reading'!DM95*'Monthly Reading'!DM$7&gt;'Monthly Reading'!DM$10, SUM('Monthly Reading'!DM95*'Monthly Reading'!DM$7, 'Homeowners Record'!$F18*'Monthly Reading'!DM$8, 'Homeowners Record'!$G18*'Monthly Reading'!DM$9), SUM('Monthly Reading'!DM$10, 'Homeowners Record'!$F18*'Monthly Reading'!DM$8, 'Homeowners Record'!$G18*'Monthly Reading'!DM$9)))</f>
        <v/>
      </c>
      <c r="DN21" s="4" t="str">
        <f>IF('Monthly Reading'!DN$1="", "", IF('Monthly Reading'!DN95*'Monthly Reading'!DN$7&gt;'Monthly Reading'!DN$10, SUM('Monthly Reading'!DN95*'Monthly Reading'!DN$7, 'Homeowners Record'!$F18*'Monthly Reading'!DN$8, 'Homeowners Record'!$G18*'Monthly Reading'!DN$9), SUM('Monthly Reading'!DN$10, 'Homeowners Record'!$F18*'Monthly Reading'!DN$8, 'Homeowners Record'!$G18*'Monthly Reading'!DN$9)))</f>
        <v/>
      </c>
      <c r="DO21" s="4" t="str">
        <f>IF('Monthly Reading'!DO$1="", "", IF('Monthly Reading'!DO95*'Monthly Reading'!DO$7&gt;'Monthly Reading'!DO$10, SUM('Monthly Reading'!DO95*'Monthly Reading'!DO$7, 'Homeowners Record'!$F18*'Monthly Reading'!DO$8, 'Homeowners Record'!$G18*'Monthly Reading'!DO$9), SUM('Monthly Reading'!DO$10, 'Homeowners Record'!$F18*'Monthly Reading'!DO$8, 'Homeowners Record'!$G18*'Monthly Reading'!DO$9)))</f>
        <v/>
      </c>
      <c r="DP21" s="4" t="str">
        <f>IF('Monthly Reading'!DP$1="", "", IF('Monthly Reading'!DP95*'Monthly Reading'!DP$7&gt;'Monthly Reading'!DP$10, SUM('Monthly Reading'!DP95*'Monthly Reading'!DP$7, 'Homeowners Record'!$F18*'Monthly Reading'!DP$8, 'Homeowners Record'!$G18*'Monthly Reading'!DP$9), SUM('Monthly Reading'!DP$10, 'Homeowners Record'!$F18*'Monthly Reading'!DP$8, 'Homeowners Record'!$G18*'Monthly Reading'!DP$9)))</f>
        <v/>
      </c>
      <c r="DQ21" s="4" t="str">
        <f>IF('Monthly Reading'!DQ$1="", "", IF('Monthly Reading'!DQ95*'Monthly Reading'!DQ$7&gt;'Monthly Reading'!DQ$10, SUM('Monthly Reading'!DQ95*'Monthly Reading'!DQ$7, 'Homeowners Record'!$F18*'Monthly Reading'!DQ$8, 'Homeowners Record'!$G18*'Monthly Reading'!DQ$9), SUM('Monthly Reading'!DQ$10, 'Homeowners Record'!$F18*'Monthly Reading'!DQ$8, 'Homeowners Record'!$G18*'Monthly Reading'!DQ$9)))</f>
        <v/>
      </c>
      <c r="DR21" s="4" t="str">
        <f>IF('Monthly Reading'!DR$1="", "", IF('Monthly Reading'!DR95*'Monthly Reading'!DR$7&gt;'Monthly Reading'!DR$10, SUM('Monthly Reading'!DR95*'Monthly Reading'!DR$7, 'Homeowners Record'!$F18*'Monthly Reading'!DR$8, 'Homeowners Record'!$G18*'Monthly Reading'!DR$9), SUM('Monthly Reading'!DR$10, 'Homeowners Record'!$F18*'Monthly Reading'!DR$8, 'Homeowners Record'!$G18*'Monthly Reading'!DR$9)))</f>
        <v/>
      </c>
      <c r="DS21" s="4" t="str">
        <f>IF('Monthly Reading'!DS$1="", "", IF('Monthly Reading'!DS95*'Monthly Reading'!DS$7&gt;'Monthly Reading'!DS$10, SUM('Monthly Reading'!DS95*'Monthly Reading'!DS$7, 'Homeowners Record'!$F18*'Monthly Reading'!DS$8, 'Homeowners Record'!$G18*'Monthly Reading'!DS$9), SUM('Monthly Reading'!DS$10, 'Homeowners Record'!$F18*'Monthly Reading'!DS$8, 'Homeowners Record'!$G18*'Monthly Reading'!DS$9)))</f>
        <v/>
      </c>
      <c r="DT21" s="4" t="str">
        <f>IF('Monthly Reading'!DT$1="", "", IF('Monthly Reading'!DT95*'Monthly Reading'!DT$7&gt;'Monthly Reading'!DT$10, SUM('Monthly Reading'!DT95*'Monthly Reading'!DT$7, 'Homeowners Record'!$F18*'Monthly Reading'!DT$8, 'Homeowners Record'!$G18*'Monthly Reading'!DT$9), SUM('Monthly Reading'!DT$10, 'Homeowners Record'!$F18*'Monthly Reading'!DT$8, 'Homeowners Record'!$G18*'Monthly Reading'!DT$9)))</f>
        <v/>
      </c>
      <c r="DU21" s="4" t="str">
        <f>IF('Monthly Reading'!DU$1="", "", IF('Monthly Reading'!DU95*'Monthly Reading'!DU$7&gt;'Monthly Reading'!DU$10, SUM('Monthly Reading'!DU95*'Monthly Reading'!DU$7, 'Homeowners Record'!$F18*'Monthly Reading'!DU$8, 'Homeowners Record'!$G18*'Monthly Reading'!DU$9), SUM('Monthly Reading'!DU$10, 'Homeowners Record'!$F18*'Monthly Reading'!DU$8, 'Homeowners Record'!$G18*'Monthly Reading'!DU$9)))</f>
        <v/>
      </c>
      <c r="DV21" s="4" t="str">
        <f>IF('Monthly Reading'!DV$1="", "", IF('Monthly Reading'!DV95*'Monthly Reading'!DV$7&gt;'Monthly Reading'!DV$10, SUM('Monthly Reading'!DV95*'Monthly Reading'!DV$7, 'Homeowners Record'!$F18*'Monthly Reading'!DV$8, 'Homeowners Record'!$G18*'Monthly Reading'!DV$9), SUM('Monthly Reading'!DV$10, 'Homeowners Record'!$F18*'Monthly Reading'!DV$8, 'Homeowners Record'!$G18*'Monthly Reading'!DV$9)))</f>
        <v/>
      </c>
      <c r="DW21" s="4" t="str">
        <f>IF('Monthly Reading'!DW$1="", "", IF('Monthly Reading'!DW95*'Monthly Reading'!DW$7&gt;'Monthly Reading'!DW$10, SUM('Monthly Reading'!DW95*'Monthly Reading'!DW$7, 'Homeowners Record'!$F18*'Monthly Reading'!DW$8, 'Homeowners Record'!$G18*'Monthly Reading'!DW$9), SUM('Monthly Reading'!DW$10, 'Homeowners Record'!$F18*'Monthly Reading'!DW$8, 'Homeowners Record'!$G18*'Monthly Reading'!DW$9)))</f>
        <v/>
      </c>
      <c r="DX21" s="4" t="str">
        <f>IF('Monthly Reading'!DX$1="", "", IF('Monthly Reading'!DX95*'Monthly Reading'!DX$7&gt;'Monthly Reading'!DX$10, SUM('Monthly Reading'!DX95*'Monthly Reading'!DX$7, 'Homeowners Record'!$F18*'Monthly Reading'!DX$8, 'Homeowners Record'!$G18*'Monthly Reading'!DX$9), SUM('Monthly Reading'!DX$10, 'Homeowners Record'!$F18*'Monthly Reading'!DX$8, 'Homeowners Record'!$G18*'Monthly Reading'!DX$9)))</f>
        <v/>
      </c>
      <c r="DY21" s="4" t="str">
        <f>IF('Monthly Reading'!DY$1="", "", IF('Monthly Reading'!DY95*'Monthly Reading'!DY$7&gt;'Monthly Reading'!DY$10, SUM('Monthly Reading'!DY95*'Monthly Reading'!DY$7, 'Homeowners Record'!$F18*'Monthly Reading'!DY$8, 'Homeowners Record'!$G18*'Monthly Reading'!DY$9), SUM('Monthly Reading'!DY$10, 'Homeowners Record'!$F18*'Monthly Reading'!DY$8, 'Homeowners Record'!$G18*'Monthly Reading'!DY$9)))</f>
        <v/>
      </c>
      <c r="DZ21" s="4" t="str">
        <f>IF('Monthly Reading'!DZ$1="", "", IF('Monthly Reading'!DZ95*'Monthly Reading'!DZ$7&gt;'Monthly Reading'!DZ$10, SUM('Monthly Reading'!DZ95*'Monthly Reading'!DZ$7, 'Homeowners Record'!$F18*'Monthly Reading'!DZ$8, 'Homeowners Record'!$G18*'Monthly Reading'!DZ$9), SUM('Monthly Reading'!DZ$10, 'Homeowners Record'!$F18*'Monthly Reading'!DZ$8, 'Homeowners Record'!$G18*'Monthly Reading'!DZ$9)))</f>
        <v/>
      </c>
    </row>
    <row r="22" spans="1:130" x14ac:dyDescent="0.25">
      <c r="A22" s="3">
        <f>'Homeowners Record'!$A19</f>
        <v>18</v>
      </c>
      <c r="B22" s="3" t="str">
        <f>'Homeowners Record'!$B19</f>
        <v>CHERRY MALLAPRE</v>
      </c>
      <c r="C22" s="4">
        <v>3574</v>
      </c>
      <c r="D22" s="4">
        <f>IF('Monthly Reading'!D$1="", "", IF('Monthly Reading'!D96*'Monthly Reading'!D$7&gt;'Monthly Reading'!D$10, SUM('Monthly Reading'!D96*'Monthly Reading'!D$7, 'Homeowners Record'!$F19*'Monthly Reading'!D$8, 'Homeowners Record'!$G19*'Monthly Reading'!D$9), SUM('Monthly Reading'!D$10, 'Homeowners Record'!$F19*'Monthly Reading'!D$8, 'Homeowners Record'!$G19*'Monthly Reading'!D$9)))</f>
        <v>1237.3690617283951</v>
      </c>
      <c r="E22" s="4">
        <f>IF('Monthly Reading'!E$1="", "", IF('Monthly Reading'!E96*'Monthly Reading'!E$7&gt;'Monthly Reading'!E$10, SUM('Monthly Reading'!E96*'Monthly Reading'!E$7, 'Homeowners Record'!$F19*'Monthly Reading'!E$8, 'Homeowners Record'!$G19*'Monthly Reading'!E$9), SUM('Monthly Reading'!E$10, 'Homeowners Record'!$F19*'Monthly Reading'!E$8, 'Homeowners Record'!$G19*'Monthly Reading'!E$9)))</f>
        <v>883.52995316159252</v>
      </c>
      <c r="F22" s="4">
        <f>IF('Monthly Reading'!F$1="", "", IF('Monthly Reading'!F96*'Monthly Reading'!F$7&gt;'Monthly Reading'!F$10, SUM('Monthly Reading'!F96*'Monthly Reading'!F$7, 'Homeowners Record'!$F19*'Monthly Reading'!F$8, 'Homeowners Record'!$G19*'Monthly Reading'!F$9), SUM('Monthly Reading'!F$10, 'Homeowners Record'!$F19*'Monthly Reading'!F$8, 'Homeowners Record'!$G19*'Monthly Reading'!F$9)))</f>
        <v>785.43318518518527</v>
      </c>
      <c r="G22" s="4">
        <f>IF('Monthly Reading'!G$1="", "", IF('Monthly Reading'!G96*'Monthly Reading'!G$7&gt;'Monthly Reading'!G$10, SUM('Monthly Reading'!G96*'Monthly Reading'!G$7, 'Homeowners Record'!$F19*'Monthly Reading'!G$8, 'Homeowners Record'!$G19*'Monthly Reading'!G$9), SUM('Monthly Reading'!G$10, 'Homeowners Record'!$F19*'Monthly Reading'!G$8, 'Homeowners Record'!$G19*'Monthly Reading'!G$9)))</f>
        <v>751.09535839598993</v>
      </c>
      <c r="H22" s="4" t="str">
        <f>IF('Monthly Reading'!H$1="", "", IF('Monthly Reading'!H96*'Monthly Reading'!H$7&gt;'Monthly Reading'!H$10, SUM('Monthly Reading'!H96*'Monthly Reading'!H$7, 'Homeowners Record'!$F19*'Monthly Reading'!H$8, 'Homeowners Record'!$G19*'Monthly Reading'!H$9), SUM('Monthly Reading'!H$10, 'Homeowners Record'!$F19*'Monthly Reading'!H$8, 'Homeowners Record'!$G19*'Monthly Reading'!H$9)))</f>
        <v/>
      </c>
      <c r="I22" s="4" t="str">
        <f>IF('Monthly Reading'!I$1="", "", IF('Monthly Reading'!I96*'Monthly Reading'!I$7&gt;'Monthly Reading'!I$10, SUM('Monthly Reading'!I96*'Monthly Reading'!I$7, 'Homeowners Record'!$F19*'Monthly Reading'!I$8, 'Homeowners Record'!$G19*'Monthly Reading'!I$9), SUM('Monthly Reading'!I$10, 'Homeowners Record'!$F19*'Monthly Reading'!I$8, 'Homeowners Record'!$G19*'Monthly Reading'!I$9)))</f>
        <v/>
      </c>
      <c r="J22" s="4" t="str">
        <f>IF('Monthly Reading'!J$1="", "", IF('Monthly Reading'!J96*'Monthly Reading'!J$7&gt;'Monthly Reading'!J$10, SUM('Monthly Reading'!J96*'Monthly Reading'!J$7, 'Homeowners Record'!$F19*'Monthly Reading'!J$8, 'Homeowners Record'!$G19*'Monthly Reading'!J$9), SUM('Monthly Reading'!J$10, 'Homeowners Record'!$F19*'Monthly Reading'!J$8, 'Homeowners Record'!$G19*'Monthly Reading'!J$9)))</f>
        <v/>
      </c>
      <c r="K22" s="4" t="str">
        <f>IF('Monthly Reading'!K$1="", "", IF('Monthly Reading'!K96*'Monthly Reading'!K$7&gt;'Monthly Reading'!K$10, SUM('Monthly Reading'!K96*'Monthly Reading'!K$7, 'Homeowners Record'!$F19*'Monthly Reading'!K$8, 'Homeowners Record'!$G19*'Monthly Reading'!K$9), SUM('Monthly Reading'!K$10, 'Homeowners Record'!$F19*'Monthly Reading'!K$8, 'Homeowners Record'!$G19*'Monthly Reading'!K$9)))</f>
        <v/>
      </c>
      <c r="L22" s="4" t="str">
        <f>IF('Monthly Reading'!L$1="", "", IF('Monthly Reading'!L96*'Monthly Reading'!L$7&gt;'Monthly Reading'!L$10, SUM('Monthly Reading'!L96*'Monthly Reading'!L$7, 'Homeowners Record'!$F19*'Monthly Reading'!L$8, 'Homeowners Record'!$G19*'Monthly Reading'!L$9), SUM('Monthly Reading'!L$10, 'Homeowners Record'!$F19*'Monthly Reading'!L$8, 'Homeowners Record'!$G19*'Monthly Reading'!L$9)))</f>
        <v/>
      </c>
      <c r="M22" s="4" t="str">
        <f>IF('Monthly Reading'!M$1="", "", IF('Monthly Reading'!M96*'Monthly Reading'!M$7&gt;'Monthly Reading'!M$10, SUM('Monthly Reading'!M96*'Monthly Reading'!M$7, 'Homeowners Record'!$F19*'Monthly Reading'!M$8, 'Homeowners Record'!$G19*'Monthly Reading'!M$9), SUM('Monthly Reading'!M$10, 'Homeowners Record'!$F19*'Monthly Reading'!M$8, 'Homeowners Record'!$G19*'Monthly Reading'!M$9)))</f>
        <v/>
      </c>
      <c r="N22" s="4" t="str">
        <f>IF('Monthly Reading'!N$1="", "", IF('Monthly Reading'!N96*'Monthly Reading'!N$7&gt;'Monthly Reading'!N$10, SUM('Monthly Reading'!N96*'Monthly Reading'!N$7, 'Homeowners Record'!$F19*'Monthly Reading'!N$8, 'Homeowners Record'!$G19*'Monthly Reading'!N$9), SUM('Monthly Reading'!N$10, 'Homeowners Record'!$F19*'Monthly Reading'!N$8, 'Homeowners Record'!$G19*'Monthly Reading'!N$9)))</f>
        <v/>
      </c>
      <c r="O22" s="4" t="str">
        <f>IF('Monthly Reading'!O$1="", "", IF('Monthly Reading'!O96*'Monthly Reading'!O$7&gt;'Monthly Reading'!O$10, SUM('Monthly Reading'!O96*'Monthly Reading'!O$7, 'Homeowners Record'!$F19*'Monthly Reading'!O$8, 'Homeowners Record'!$G19*'Monthly Reading'!O$9), SUM('Monthly Reading'!O$10, 'Homeowners Record'!$F19*'Monthly Reading'!O$8, 'Homeowners Record'!$G19*'Monthly Reading'!O$9)))</f>
        <v/>
      </c>
      <c r="P22" s="4" t="str">
        <f>IF('Monthly Reading'!P$1="", "", IF('Monthly Reading'!P96*'Monthly Reading'!P$7&gt;'Monthly Reading'!P$10, SUM('Monthly Reading'!P96*'Monthly Reading'!P$7, 'Homeowners Record'!$F19*'Monthly Reading'!P$8, 'Homeowners Record'!$G19*'Monthly Reading'!P$9), SUM('Monthly Reading'!P$10, 'Homeowners Record'!$F19*'Monthly Reading'!P$8, 'Homeowners Record'!$G19*'Monthly Reading'!P$9)))</f>
        <v/>
      </c>
      <c r="Q22" s="4" t="str">
        <f>IF('Monthly Reading'!Q$1="", "", IF('Monthly Reading'!Q96*'Monthly Reading'!Q$7&gt;'Monthly Reading'!Q$10, SUM('Monthly Reading'!Q96*'Monthly Reading'!Q$7, 'Homeowners Record'!$F19*'Monthly Reading'!Q$8, 'Homeowners Record'!$G19*'Monthly Reading'!Q$9), SUM('Monthly Reading'!Q$10, 'Homeowners Record'!$F19*'Monthly Reading'!Q$8, 'Homeowners Record'!$G19*'Monthly Reading'!Q$9)))</f>
        <v/>
      </c>
      <c r="R22" s="4" t="str">
        <f>IF('Monthly Reading'!R$1="", "", IF('Monthly Reading'!R96*'Monthly Reading'!R$7&gt;'Monthly Reading'!R$10, SUM('Monthly Reading'!R96*'Monthly Reading'!R$7, 'Homeowners Record'!$F19*'Monthly Reading'!R$8, 'Homeowners Record'!$G19*'Monthly Reading'!R$9), SUM('Monthly Reading'!R$10, 'Homeowners Record'!$F19*'Monthly Reading'!R$8, 'Homeowners Record'!$G19*'Monthly Reading'!R$9)))</f>
        <v/>
      </c>
      <c r="S22" s="4" t="str">
        <f>IF('Monthly Reading'!S$1="", "", IF('Monthly Reading'!S96*'Monthly Reading'!S$7&gt;'Monthly Reading'!S$10, SUM('Monthly Reading'!S96*'Monthly Reading'!S$7, 'Homeowners Record'!$F19*'Monthly Reading'!S$8, 'Homeowners Record'!$G19*'Monthly Reading'!S$9), SUM('Monthly Reading'!S$10, 'Homeowners Record'!$F19*'Monthly Reading'!S$8, 'Homeowners Record'!$G19*'Monthly Reading'!S$9)))</f>
        <v/>
      </c>
      <c r="T22" s="4" t="str">
        <f>IF('Monthly Reading'!T$1="", "", IF('Monthly Reading'!T96*'Monthly Reading'!T$7&gt;'Monthly Reading'!T$10, SUM('Monthly Reading'!T96*'Monthly Reading'!T$7, 'Homeowners Record'!$F19*'Monthly Reading'!T$8, 'Homeowners Record'!$G19*'Monthly Reading'!T$9), SUM('Monthly Reading'!T$10, 'Homeowners Record'!$F19*'Monthly Reading'!T$8, 'Homeowners Record'!$G19*'Monthly Reading'!T$9)))</f>
        <v/>
      </c>
      <c r="U22" s="4" t="str">
        <f>IF('Monthly Reading'!U$1="", "", IF('Monthly Reading'!U96*'Monthly Reading'!U$7&gt;'Monthly Reading'!U$10, SUM('Monthly Reading'!U96*'Monthly Reading'!U$7, 'Homeowners Record'!$F19*'Monthly Reading'!U$8, 'Homeowners Record'!$G19*'Monthly Reading'!U$9), SUM('Monthly Reading'!U$10, 'Homeowners Record'!$F19*'Monthly Reading'!U$8, 'Homeowners Record'!$G19*'Monthly Reading'!U$9)))</f>
        <v/>
      </c>
      <c r="V22" s="4" t="str">
        <f>IF('Monthly Reading'!V$1="", "", IF('Monthly Reading'!V96*'Monthly Reading'!V$7&gt;'Monthly Reading'!V$10, SUM('Monthly Reading'!V96*'Monthly Reading'!V$7, 'Homeowners Record'!$F19*'Monthly Reading'!V$8, 'Homeowners Record'!$G19*'Monthly Reading'!V$9), SUM('Monthly Reading'!V$10, 'Homeowners Record'!$F19*'Monthly Reading'!V$8, 'Homeowners Record'!$G19*'Monthly Reading'!V$9)))</f>
        <v/>
      </c>
      <c r="W22" s="4" t="str">
        <f>IF('Monthly Reading'!W$1="", "", IF('Monthly Reading'!W96*'Monthly Reading'!W$7&gt;'Monthly Reading'!W$10, SUM('Monthly Reading'!W96*'Monthly Reading'!W$7, 'Homeowners Record'!$F19*'Monthly Reading'!W$8, 'Homeowners Record'!$G19*'Monthly Reading'!W$9), SUM('Monthly Reading'!W$10, 'Homeowners Record'!$F19*'Monthly Reading'!W$8, 'Homeowners Record'!$G19*'Monthly Reading'!W$9)))</f>
        <v/>
      </c>
      <c r="X22" s="4" t="str">
        <f>IF('Monthly Reading'!X$1="", "", IF('Monthly Reading'!X96*'Monthly Reading'!X$7&gt;'Monthly Reading'!X$10, SUM('Monthly Reading'!X96*'Monthly Reading'!X$7, 'Homeowners Record'!$F19*'Monthly Reading'!X$8, 'Homeowners Record'!$G19*'Monthly Reading'!X$9), SUM('Monthly Reading'!X$10, 'Homeowners Record'!$F19*'Monthly Reading'!X$8, 'Homeowners Record'!$G19*'Monthly Reading'!X$9)))</f>
        <v/>
      </c>
      <c r="Y22" s="4" t="str">
        <f>IF('Monthly Reading'!Y$1="", "", IF('Monthly Reading'!Y96*'Monthly Reading'!Y$7&gt;'Monthly Reading'!Y$10, SUM('Monthly Reading'!Y96*'Monthly Reading'!Y$7, 'Homeowners Record'!$F19*'Monthly Reading'!Y$8, 'Homeowners Record'!$G19*'Monthly Reading'!Y$9), SUM('Monthly Reading'!Y$10, 'Homeowners Record'!$F19*'Monthly Reading'!Y$8, 'Homeowners Record'!$G19*'Monthly Reading'!Y$9)))</f>
        <v/>
      </c>
      <c r="Z22" s="4" t="str">
        <f>IF('Monthly Reading'!Z$1="", "", IF('Monthly Reading'!Z96*'Monthly Reading'!Z$7&gt;'Monthly Reading'!Z$10, SUM('Monthly Reading'!Z96*'Monthly Reading'!Z$7, 'Homeowners Record'!$F19*'Monthly Reading'!Z$8, 'Homeowners Record'!$G19*'Monthly Reading'!Z$9), SUM('Monthly Reading'!Z$10, 'Homeowners Record'!$F19*'Monthly Reading'!Z$8, 'Homeowners Record'!$G19*'Monthly Reading'!Z$9)))</f>
        <v/>
      </c>
      <c r="AA22" s="4" t="str">
        <f>IF('Monthly Reading'!AA$1="", "", IF('Monthly Reading'!AA96*'Monthly Reading'!AA$7&gt;'Monthly Reading'!AA$10, SUM('Monthly Reading'!AA96*'Monthly Reading'!AA$7, 'Homeowners Record'!$F19*'Monthly Reading'!AA$8, 'Homeowners Record'!$G19*'Monthly Reading'!AA$9), SUM('Monthly Reading'!AA$10, 'Homeowners Record'!$F19*'Monthly Reading'!AA$8, 'Homeowners Record'!$G19*'Monthly Reading'!AA$9)))</f>
        <v/>
      </c>
      <c r="AB22" s="4" t="str">
        <f>IF('Monthly Reading'!AB$1="", "", IF('Monthly Reading'!AB96*'Monthly Reading'!AB$7&gt;'Monthly Reading'!AB$10, SUM('Monthly Reading'!AB96*'Monthly Reading'!AB$7, 'Homeowners Record'!$F19*'Monthly Reading'!AB$8, 'Homeowners Record'!$G19*'Monthly Reading'!AB$9), SUM('Monthly Reading'!AB$10, 'Homeowners Record'!$F19*'Monthly Reading'!AB$8, 'Homeowners Record'!$G19*'Monthly Reading'!AB$9)))</f>
        <v/>
      </c>
      <c r="AC22" s="4" t="str">
        <f>IF('Monthly Reading'!AC$1="", "", IF('Monthly Reading'!AC96*'Monthly Reading'!AC$7&gt;'Monthly Reading'!AC$10, SUM('Monthly Reading'!AC96*'Monthly Reading'!AC$7, 'Homeowners Record'!$F19*'Monthly Reading'!AC$8, 'Homeowners Record'!$G19*'Monthly Reading'!AC$9), SUM('Monthly Reading'!AC$10, 'Homeowners Record'!$F19*'Monthly Reading'!AC$8, 'Homeowners Record'!$G19*'Monthly Reading'!AC$9)))</f>
        <v/>
      </c>
      <c r="AD22" s="4" t="str">
        <f>IF('Monthly Reading'!AD$1="", "", IF('Monthly Reading'!AD96*'Monthly Reading'!AD$7&gt;'Monthly Reading'!AD$10, SUM('Monthly Reading'!AD96*'Monthly Reading'!AD$7, 'Homeowners Record'!$F19*'Monthly Reading'!AD$8, 'Homeowners Record'!$G19*'Monthly Reading'!AD$9), SUM('Monthly Reading'!AD$10, 'Homeowners Record'!$F19*'Monthly Reading'!AD$8, 'Homeowners Record'!$G19*'Monthly Reading'!AD$9)))</f>
        <v/>
      </c>
      <c r="AE22" s="4" t="str">
        <f>IF('Monthly Reading'!AE$1="", "", IF('Monthly Reading'!AE96*'Monthly Reading'!AE$7&gt;'Monthly Reading'!AE$10, SUM('Monthly Reading'!AE96*'Monthly Reading'!AE$7, 'Homeowners Record'!$F19*'Monthly Reading'!AE$8, 'Homeowners Record'!$G19*'Monthly Reading'!AE$9), SUM('Monthly Reading'!AE$10, 'Homeowners Record'!$F19*'Monthly Reading'!AE$8, 'Homeowners Record'!$G19*'Monthly Reading'!AE$9)))</f>
        <v/>
      </c>
      <c r="AF22" s="4" t="str">
        <f>IF('Monthly Reading'!AF$1="", "", IF('Monthly Reading'!AF96*'Monthly Reading'!AF$7&gt;'Monthly Reading'!AF$10, SUM('Monthly Reading'!AF96*'Monthly Reading'!AF$7, 'Homeowners Record'!$F19*'Monthly Reading'!AF$8, 'Homeowners Record'!$G19*'Monthly Reading'!AF$9), SUM('Monthly Reading'!AF$10, 'Homeowners Record'!$F19*'Monthly Reading'!AF$8, 'Homeowners Record'!$G19*'Monthly Reading'!AF$9)))</f>
        <v/>
      </c>
      <c r="AG22" s="4" t="str">
        <f>IF('Monthly Reading'!AG$1="", "", IF('Monthly Reading'!AG96*'Monthly Reading'!AG$7&gt;'Monthly Reading'!AG$10, SUM('Monthly Reading'!AG96*'Monthly Reading'!AG$7, 'Homeowners Record'!$F19*'Monthly Reading'!AG$8, 'Homeowners Record'!$G19*'Monthly Reading'!AG$9), SUM('Monthly Reading'!AG$10, 'Homeowners Record'!$F19*'Monthly Reading'!AG$8, 'Homeowners Record'!$G19*'Monthly Reading'!AG$9)))</f>
        <v/>
      </c>
      <c r="AH22" s="4" t="str">
        <f>IF('Monthly Reading'!AH$1="", "", IF('Monthly Reading'!AH96*'Monthly Reading'!AH$7&gt;'Monthly Reading'!AH$10, SUM('Monthly Reading'!AH96*'Monthly Reading'!AH$7, 'Homeowners Record'!$F19*'Monthly Reading'!AH$8, 'Homeowners Record'!$G19*'Monthly Reading'!AH$9), SUM('Monthly Reading'!AH$10, 'Homeowners Record'!$F19*'Monthly Reading'!AH$8, 'Homeowners Record'!$G19*'Monthly Reading'!AH$9)))</f>
        <v/>
      </c>
      <c r="AI22" s="4" t="str">
        <f>IF('Monthly Reading'!AI$1="", "", IF('Monthly Reading'!AI96*'Monthly Reading'!AI$7&gt;'Monthly Reading'!AI$10, SUM('Monthly Reading'!AI96*'Monthly Reading'!AI$7, 'Homeowners Record'!$F19*'Monthly Reading'!AI$8, 'Homeowners Record'!$G19*'Monthly Reading'!AI$9), SUM('Monthly Reading'!AI$10, 'Homeowners Record'!$F19*'Monthly Reading'!AI$8, 'Homeowners Record'!$G19*'Monthly Reading'!AI$9)))</f>
        <v/>
      </c>
      <c r="AJ22" s="4" t="str">
        <f>IF('Monthly Reading'!AJ$1="", "", IF('Monthly Reading'!AJ96*'Monthly Reading'!AJ$7&gt;'Monthly Reading'!AJ$10, SUM('Monthly Reading'!AJ96*'Monthly Reading'!AJ$7, 'Homeowners Record'!$F19*'Monthly Reading'!AJ$8, 'Homeowners Record'!$G19*'Monthly Reading'!AJ$9), SUM('Monthly Reading'!AJ$10, 'Homeowners Record'!$F19*'Monthly Reading'!AJ$8, 'Homeowners Record'!$G19*'Monthly Reading'!AJ$9)))</f>
        <v/>
      </c>
      <c r="AK22" s="4" t="str">
        <f>IF('Monthly Reading'!AK$1="", "", IF('Monthly Reading'!AK96*'Monthly Reading'!AK$7&gt;'Monthly Reading'!AK$10, SUM('Monthly Reading'!AK96*'Monthly Reading'!AK$7, 'Homeowners Record'!$F19*'Monthly Reading'!AK$8, 'Homeowners Record'!$G19*'Monthly Reading'!AK$9), SUM('Monthly Reading'!AK$10, 'Homeowners Record'!$F19*'Monthly Reading'!AK$8, 'Homeowners Record'!$G19*'Monthly Reading'!AK$9)))</f>
        <v/>
      </c>
      <c r="AL22" s="4" t="str">
        <f>IF('Monthly Reading'!AL$1="", "", IF('Monthly Reading'!AL96*'Monthly Reading'!AL$7&gt;'Monthly Reading'!AL$10, SUM('Monthly Reading'!AL96*'Monthly Reading'!AL$7, 'Homeowners Record'!$F19*'Monthly Reading'!AL$8, 'Homeowners Record'!$G19*'Monthly Reading'!AL$9), SUM('Monthly Reading'!AL$10, 'Homeowners Record'!$F19*'Monthly Reading'!AL$8, 'Homeowners Record'!$G19*'Monthly Reading'!AL$9)))</f>
        <v/>
      </c>
      <c r="AM22" s="4" t="str">
        <f>IF('Monthly Reading'!AM$1="", "", IF('Monthly Reading'!AM96*'Monthly Reading'!AM$7&gt;'Monthly Reading'!AM$10, SUM('Monthly Reading'!AM96*'Monthly Reading'!AM$7, 'Homeowners Record'!$F19*'Monthly Reading'!AM$8, 'Homeowners Record'!$G19*'Monthly Reading'!AM$9), SUM('Monthly Reading'!AM$10, 'Homeowners Record'!$F19*'Monthly Reading'!AM$8, 'Homeowners Record'!$G19*'Monthly Reading'!AM$9)))</f>
        <v/>
      </c>
      <c r="AN22" s="4" t="str">
        <f>IF('Monthly Reading'!AN$1="", "", IF('Monthly Reading'!AN96*'Monthly Reading'!AN$7&gt;'Monthly Reading'!AN$10, SUM('Monthly Reading'!AN96*'Monthly Reading'!AN$7, 'Homeowners Record'!$F19*'Monthly Reading'!AN$8, 'Homeowners Record'!$G19*'Monthly Reading'!AN$9), SUM('Monthly Reading'!AN$10, 'Homeowners Record'!$F19*'Monthly Reading'!AN$8, 'Homeowners Record'!$G19*'Monthly Reading'!AN$9)))</f>
        <v/>
      </c>
      <c r="AO22" s="4" t="str">
        <f>IF('Monthly Reading'!AO$1="", "", IF('Monthly Reading'!AO96*'Monthly Reading'!AO$7&gt;'Monthly Reading'!AO$10, SUM('Monthly Reading'!AO96*'Monthly Reading'!AO$7, 'Homeowners Record'!$F19*'Monthly Reading'!AO$8, 'Homeowners Record'!$G19*'Monthly Reading'!AO$9), SUM('Monthly Reading'!AO$10, 'Homeowners Record'!$F19*'Monthly Reading'!AO$8, 'Homeowners Record'!$G19*'Monthly Reading'!AO$9)))</f>
        <v/>
      </c>
      <c r="AP22" s="4" t="str">
        <f>IF('Monthly Reading'!AP$1="", "", IF('Monthly Reading'!AP96*'Monthly Reading'!AP$7&gt;'Monthly Reading'!AP$10, SUM('Monthly Reading'!AP96*'Monthly Reading'!AP$7, 'Homeowners Record'!$F19*'Monthly Reading'!AP$8, 'Homeowners Record'!$G19*'Monthly Reading'!AP$9), SUM('Monthly Reading'!AP$10, 'Homeowners Record'!$F19*'Monthly Reading'!AP$8, 'Homeowners Record'!$G19*'Monthly Reading'!AP$9)))</f>
        <v/>
      </c>
      <c r="AQ22" s="4" t="str">
        <f>IF('Monthly Reading'!AQ$1="", "", IF('Monthly Reading'!AQ96*'Monthly Reading'!AQ$7&gt;'Monthly Reading'!AQ$10, SUM('Monthly Reading'!AQ96*'Monthly Reading'!AQ$7, 'Homeowners Record'!$F19*'Monthly Reading'!AQ$8, 'Homeowners Record'!$G19*'Monthly Reading'!AQ$9), SUM('Monthly Reading'!AQ$10, 'Homeowners Record'!$F19*'Monthly Reading'!AQ$8, 'Homeowners Record'!$G19*'Monthly Reading'!AQ$9)))</f>
        <v/>
      </c>
      <c r="AR22" s="4" t="str">
        <f>IF('Monthly Reading'!AR$1="", "", IF('Monthly Reading'!AR96*'Monthly Reading'!AR$7&gt;'Monthly Reading'!AR$10, SUM('Monthly Reading'!AR96*'Monthly Reading'!AR$7, 'Homeowners Record'!$F19*'Monthly Reading'!AR$8, 'Homeowners Record'!$G19*'Monthly Reading'!AR$9), SUM('Monthly Reading'!AR$10, 'Homeowners Record'!$F19*'Monthly Reading'!AR$8, 'Homeowners Record'!$G19*'Monthly Reading'!AR$9)))</f>
        <v/>
      </c>
      <c r="AS22" s="4" t="str">
        <f>IF('Monthly Reading'!AS$1="", "", IF('Monthly Reading'!AS96*'Monthly Reading'!AS$7&gt;'Monthly Reading'!AS$10, SUM('Monthly Reading'!AS96*'Monthly Reading'!AS$7, 'Homeowners Record'!$F19*'Monthly Reading'!AS$8, 'Homeowners Record'!$G19*'Monthly Reading'!AS$9), SUM('Monthly Reading'!AS$10, 'Homeowners Record'!$F19*'Monthly Reading'!AS$8, 'Homeowners Record'!$G19*'Monthly Reading'!AS$9)))</f>
        <v/>
      </c>
      <c r="AT22" s="4" t="str">
        <f>IF('Monthly Reading'!AT$1="", "", IF('Monthly Reading'!AT96*'Monthly Reading'!AT$7&gt;'Monthly Reading'!AT$10, SUM('Monthly Reading'!AT96*'Monthly Reading'!AT$7, 'Homeowners Record'!$F19*'Monthly Reading'!AT$8, 'Homeowners Record'!$G19*'Monthly Reading'!AT$9), SUM('Monthly Reading'!AT$10, 'Homeowners Record'!$F19*'Monthly Reading'!AT$8, 'Homeowners Record'!$G19*'Monthly Reading'!AT$9)))</f>
        <v/>
      </c>
      <c r="AU22" s="4" t="str">
        <f>IF('Monthly Reading'!AU$1="", "", IF('Monthly Reading'!AU96*'Monthly Reading'!AU$7&gt;'Monthly Reading'!AU$10, SUM('Monthly Reading'!AU96*'Monthly Reading'!AU$7, 'Homeowners Record'!$F19*'Monthly Reading'!AU$8, 'Homeowners Record'!$G19*'Monthly Reading'!AU$9), SUM('Monthly Reading'!AU$10, 'Homeowners Record'!$F19*'Monthly Reading'!AU$8, 'Homeowners Record'!$G19*'Monthly Reading'!AU$9)))</f>
        <v/>
      </c>
      <c r="AV22" s="4" t="str">
        <f>IF('Monthly Reading'!AV$1="", "", IF('Monthly Reading'!AV96*'Monthly Reading'!AV$7&gt;'Monthly Reading'!AV$10, SUM('Monthly Reading'!AV96*'Monthly Reading'!AV$7, 'Homeowners Record'!$F19*'Monthly Reading'!AV$8, 'Homeowners Record'!$G19*'Monthly Reading'!AV$9), SUM('Monthly Reading'!AV$10, 'Homeowners Record'!$F19*'Monthly Reading'!AV$8, 'Homeowners Record'!$G19*'Monthly Reading'!AV$9)))</f>
        <v/>
      </c>
      <c r="AW22" s="4" t="str">
        <f>IF('Monthly Reading'!AW$1="", "", IF('Monthly Reading'!AW96*'Monthly Reading'!AW$7&gt;'Monthly Reading'!AW$10, SUM('Monthly Reading'!AW96*'Monthly Reading'!AW$7, 'Homeowners Record'!$F19*'Monthly Reading'!AW$8, 'Homeowners Record'!$G19*'Monthly Reading'!AW$9), SUM('Monthly Reading'!AW$10, 'Homeowners Record'!$F19*'Monthly Reading'!AW$8, 'Homeowners Record'!$G19*'Monthly Reading'!AW$9)))</f>
        <v/>
      </c>
      <c r="AX22" s="4" t="str">
        <f>IF('Monthly Reading'!AX$1="", "", IF('Monthly Reading'!AX96*'Monthly Reading'!AX$7&gt;'Monthly Reading'!AX$10, SUM('Monthly Reading'!AX96*'Monthly Reading'!AX$7, 'Homeowners Record'!$F19*'Monthly Reading'!AX$8, 'Homeowners Record'!$G19*'Monthly Reading'!AX$9), SUM('Monthly Reading'!AX$10, 'Homeowners Record'!$F19*'Monthly Reading'!AX$8, 'Homeowners Record'!$G19*'Monthly Reading'!AX$9)))</f>
        <v/>
      </c>
      <c r="AY22" s="4" t="str">
        <f>IF('Monthly Reading'!AY$1="", "", IF('Monthly Reading'!AY96*'Monthly Reading'!AY$7&gt;'Monthly Reading'!AY$10, SUM('Monthly Reading'!AY96*'Monthly Reading'!AY$7, 'Homeowners Record'!$F19*'Monthly Reading'!AY$8, 'Homeowners Record'!$G19*'Monthly Reading'!AY$9), SUM('Monthly Reading'!AY$10, 'Homeowners Record'!$F19*'Monthly Reading'!AY$8, 'Homeowners Record'!$G19*'Monthly Reading'!AY$9)))</f>
        <v/>
      </c>
      <c r="AZ22" s="4" t="str">
        <f>IF('Monthly Reading'!AZ$1="", "", IF('Monthly Reading'!AZ96*'Monthly Reading'!AZ$7&gt;'Monthly Reading'!AZ$10, SUM('Monthly Reading'!AZ96*'Monthly Reading'!AZ$7, 'Homeowners Record'!$F19*'Monthly Reading'!AZ$8, 'Homeowners Record'!$G19*'Monthly Reading'!AZ$9), SUM('Monthly Reading'!AZ$10, 'Homeowners Record'!$F19*'Monthly Reading'!AZ$8, 'Homeowners Record'!$G19*'Monthly Reading'!AZ$9)))</f>
        <v/>
      </c>
      <c r="BA22" s="4" t="str">
        <f>IF('Monthly Reading'!BA$1="", "", IF('Monthly Reading'!BA96*'Monthly Reading'!BA$7&gt;'Monthly Reading'!BA$10, SUM('Monthly Reading'!BA96*'Monthly Reading'!BA$7, 'Homeowners Record'!$F19*'Monthly Reading'!BA$8, 'Homeowners Record'!$G19*'Monthly Reading'!BA$9), SUM('Monthly Reading'!BA$10, 'Homeowners Record'!$F19*'Monthly Reading'!BA$8, 'Homeowners Record'!$G19*'Monthly Reading'!BA$9)))</f>
        <v/>
      </c>
      <c r="BB22" s="4" t="str">
        <f>IF('Monthly Reading'!BB$1="", "", IF('Monthly Reading'!BB96*'Monthly Reading'!BB$7&gt;'Monthly Reading'!BB$10, SUM('Monthly Reading'!BB96*'Monthly Reading'!BB$7, 'Homeowners Record'!$F19*'Monthly Reading'!BB$8, 'Homeowners Record'!$G19*'Monthly Reading'!BB$9), SUM('Monthly Reading'!BB$10, 'Homeowners Record'!$F19*'Monthly Reading'!BB$8, 'Homeowners Record'!$G19*'Monthly Reading'!BB$9)))</f>
        <v/>
      </c>
      <c r="BC22" s="4" t="str">
        <f>IF('Monthly Reading'!BC$1="", "", IF('Monthly Reading'!BC96*'Monthly Reading'!BC$7&gt;'Monthly Reading'!BC$10, SUM('Monthly Reading'!BC96*'Monthly Reading'!BC$7, 'Homeowners Record'!$F19*'Monthly Reading'!BC$8, 'Homeowners Record'!$G19*'Monthly Reading'!BC$9), SUM('Monthly Reading'!BC$10, 'Homeowners Record'!$F19*'Monthly Reading'!BC$8, 'Homeowners Record'!$G19*'Monthly Reading'!BC$9)))</f>
        <v/>
      </c>
      <c r="BD22" s="4" t="str">
        <f>IF('Monthly Reading'!BD$1="", "", IF('Monthly Reading'!BD96*'Monthly Reading'!BD$7&gt;'Monthly Reading'!BD$10, SUM('Monthly Reading'!BD96*'Monthly Reading'!BD$7, 'Homeowners Record'!$F19*'Monthly Reading'!BD$8, 'Homeowners Record'!$G19*'Monthly Reading'!BD$9), SUM('Monthly Reading'!BD$10, 'Homeowners Record'!$F19*'Monthly Reading'!BD$8, 'Homeowners Record'!$G19*'Monthly Reading'!BD$9)))</f>
        <v/>
      </c>
      <c r="BE22" s="4" t="str">
        <f>IF('Monthly Reading'!BE$1="", "", IF('Monthly Reading'!BE96*'Monthly Reading'!BE$7&gt;'Monthly Reading'!BE$10, SUM('Monthly Reading'!BE96*'Monthly Reading'!BE$7, 'Homeowners Record'!$F19*'Monthly Reading'!BE$8, 'Homeowners Record'!$G19*'Monthly Reading'!BE$9), SUM('Monthly Reading'!BE$10, 'Homeowners Record'!$F19*'Monthly Reading'!BE$8, 'Homeowners Record'!$G19*'Monthly Reading'!BE$9)))</f>
        <v/>
      </c>
      <c r="BF22" s="4" t="str">
        <f>IF('Monthly Reading'!BF$1="", "", IF('Monthly Reading'!BF96*'Monthly Reading'!BF$7&gt;'Monthly Reading'!BF$10, SUM('Monthly Reading'!BF96*'Monthly Reading'!BF$7, 'Homeowners Record'!$F19*'Monthly Reading'!BF$8, 'Homeowners Record'!$G19*'Monthly Reading'!BF$9), SUM('Monthly Reading'!BF$10, 'Homeowners Record'!$F19*'Monthly Reading'!BF$8, 'Homeowners Record'!$G19*'Monthly Reading'!BF$9)))</f>
        <v/>
      </c>
      <c r="BG22" s="4" t="str">
        <f>IF('Monthly Reading'!BG$1="", "", IF('Monthly Reading'!BG96*'Monthly Reading'!BG$7&gt;'Monthly Reading'!BG$10, SUM('Monthly Reading'!BG96*'Monthly Reading'!BG$7, 'Homeowners Record'!$F19*'Monthly Reading'!BG$8, 'Homeowners Record'!$G19*'Monthly Reading'!BG$9), SUM('Monthly Reading'!BG$10, 'Homeowners Record'!$F19*'Monthly Reading'!BG$8, 'Homeowners Record'!$G19*'Monthly Reading'!BG$9)))</f>
        <v/>
      </c>
      <c r="BH22" s="4" t="str">
        <f>IF('Monthly Reading'!BH$1="", "", IF('Monthly Reading'!BH96*'Monthly Reading'!BH$7&gt;'Monthly Reading'!BH$10, SUM('Monthly Reading'!BH96*'Monthly Reading'!BH$7, 'Homeowners Record'!$F19*'Monthly Reading'!BH$8, 'Homeowners Record'!$G19*'Monthly Reading'!BH$9), SUM('Monthly Reading'!BH$10, 'Homeowners Record'!$F19*'Monthly Reading'!BH$8, 'Homeowners Record'!$G19*'Monthly Reading'!BH$9)))</f>
        <v/>
      </c>
      <c r="BI22" s="4" t="str">
        <f>IF('Monthly Reading'!BI$1="", "", IF('Monthly Reading'!BI96*'Monthly Reading'!BI$7&gt;'Monthly Reading'!BI$10, SUM('Monthly Reading'!BI96*'Monthly Reading'!BI$7, 'Homeowners Record'!$F19*'Monthly Reading'!BI$8, 'Homeowners Record'!$G19*'Monthly Reading'!BI$9), SUM('Monthly Reading'!BI$10, 'Homeowners Record'!$F19*'Monthly Reading'!BI$8, 'Homeowners Record'!$G19*'Monthly Reading'!BI$9)))</f>
        <v/>
      </c>
      <c r="BJ22" s="4" t="str">
        <f>IF('Monthly Reading'!BJ$1="", "", IF('Monthly Reading'!BJ96*'Monthly Reading'!BJ$7&gt;'Monthly Reading'!BJ$10, SUM('Monthly Reading'!BJ96*'Monthly Reading'!BJ$7, 'Homeowners Record'!$F19*'Monthly Reading'!BJ$8, 'Homeowners Record'!$G19*'Monthly Reading'!BJ$9), SUM('Monthly Reading'!BJ$10, 'Homeowners Record'!$F19*'Monthly Reading'!BJ$8, 'Homeowners Record'!$G19*'Monthly Reading'!BJ$9)))</f>
        <v/>
      </c>
      <c r="BK22" s="4" t="str">
        <f>IF('Monthly Reading'!BK$1="", "", IF('Monthly Reading'!BK96*'Monthly Reading'!BK$7&gt;'Monthly Reading'!BK$10, SUM('Monthly Reading'!BK96*'Monthly Reading'!BK$7, 'Homeowners Record'!$F19*'Monthly Reading'!BK$8, 'Homeowners Record'!$G19*'Monthly Reading'!BK$9), SUM('Monthly Reading'!BK$10, 'Homeowners Record'!$F19*'Monthly Reading'!BK$8, 'Homeowners Record'!$G19*'Monthly Reading'!BK$9)))</f>
        <v/>
      </c>
      <c r="BL22" s="4" t="str">
        <f>IF('Monthly Reading'!BL$1="", "", IF('Monthly Reading'!BL96*'Monthly Reading'!BL$7&gt;'Monthly Reading'!BL$10, SUM('Monthly Reading'!BL96*'Monthly Reading'!BL$7, 'Homeowners Record'!$F19*'Monthly Reading'!BL$8, 'Homeowners Record'!$G19*'Monthly Reading'!BL$9), SUM('Monthly Reading'!BL$10, 'Homeowners Record'!$F19*'Monthly Reading'!BL$8, 'Homeowners Record'!$G19*'Monthly Reading'!BL$9)))</f>
        <v/>
      </c>
      <c r="BM22" s="4" t="str">
        <f>IF('Monthly Reading'!BM$1="", "", IF('Monthly Reading'!BM96*'Monthly Reading'!BM$7&gt;'Monthly Reading'!BM$10, SUM('Monthly Reading'!BM96*'Monthly Reading'!BM$7, 'Homeowners Record'!$F19*'Monthly Reading'!BM$8, 'Homeowners Record'!$G19*'Monthly Reading'!BM$9), SUM('Monthly Reading'!BM$10, 'Homeowners Record'!$F19*'Monthly Reading'!BM$8, 'Homeowners Record'!$G19*'Monthly Reading'!BM$9)))</f>
        <v/>
      </c>
      <c r="BN22" s="4" t="str">
        <f>IF('Monthly Reading'!BN$1="", "", IF('Monthly Reading'!BN96*'Monthly Reading'!BN$7&gt;'Monthly Reading'!BN$10, SUM('Monthly Reading'!BN96*'Monthly Reading'!BN$7, 'Homeowners Record'!$F19*'Monthly Reading'!BN$8, 'Homeowners Record'!$G19*'Monthly Reading'!BN$9), SUM('Monthly Reading'!BN$10, 'Homeowners Record'!$F19*'Monthly Reading'!BN$8, 'Homeowners Record'!$G19*'Monthly Reading'!BN$9)))</f>
        <v/>
      </c>
      <c r="BO22" s="4" t="str">
        <f>IF('Monthly Reading'!BO$1="", "", IF('Monthly Reading'!BO96*'Monthly Reading'!BO$7&gt;'Monthly Reading'!BO$10, SUM('Monthly Reading'!BO96*'Monthly Reading'!BO$7, 'Homeowners Record'!$F19*'Monthly Reading'!BO$8, 'Homeowners Record'!$G19*'Monthly Reading'!BO$9), SUM('Monthly Reading'!BO$10, 'Homeowners Record'!$F19*'Monthly Reading'!BO$8, 'Homeowners Record'!$G19*'Monthly Reading'!BO$9)))</f>
        <v/>
      </c>
      <c r="BP22" s="4" t="str">
        <f>IF('Monthly Reading'!BP$1="", "", IF('Monthly Reading'!BP96*'Monthly Reading'!BP$7&gt;'Monthly Reading'!BP$10, SUM('Monthly Reading'!BP96*'Monthly Reading'!BP$7, 'Homeowners Record'!$F19*'Monthly Reading'!BP$8, 'Homeowners Record'!$G19*'Monthly Reading'!BP$9), SUM('Monthly Reading'!BP$10, 'Homeowners Record'!$F19*'Monthly Reading'!BP$8, 'Homeowners Record'!$G19*'Monthly Reading'!BP$9)))</f>
        <v/>
      </c>
      <c r="BQ22" s="4" t="str">
        <f>IF('Monthly Reading'!BQ$1="", "", IF('Monthly Reading'!BQ96*'Monthly Reading'!BQ$7&gt;'Monthly Reading'!BQ$10, SUM('Monthly Reading'!BQ96*'Monthly Reading'!BQ$7, 'Homeowners Record'!$F19*'Monthly Reading'!BQ$8, 'Homeowners Record'!$G19*'Monthly Reading'!BQ$9), SUM('Monthly Reading'!BQ$10, 'Homeowners Record'!$F19*'Monthly Reading'!BQ$8, 'Homeowners Record'!$G19*'Monthly Reading'!BQ$9)))</f>
        <v/>
      </c>
      <c r="BR22" s="4" t="str">
        <f>IF('Monthly Reading'!BR$1="", "", IF('Monthly Reading'!BR96*'Monthly Reading'!BR$7&gt;'Monthly Reading'!BR$10, SUM('Monthly Reading'!BR96*'Monthly Reading'!BR$7, 'Homeowners Record'!$F19*'Monthly Reading'!BR$8, 'Homeowners Record'!$G19*'Monthly Reading'!BR$9), SUM('Monthly Reading'!BR$10, 'Homeowners Record'!$F19*'Monthly Reading'!BR$8, 'Homeowners Record'!$G19*'Monthly Reading'!BR$9)))</f>
        <v/>
      </c>
      <c r="BS22" s="4" t="str">
        <f>IF('Monthly Reading'!BS$1="", "", IF('Monthly Reading'!BS96*'Monthly Reading'!BS$7&gt;'Monthly Reading'!BS$10, SUM('Monthly Reading'!BS96*'Monthly Reading'!BS$7, 'Homeowners Record'!$F19*'Monthly Reading'!BS$8, 'Homeowners Record'!$G19*'Monthly Reading'!BS$9), SUM('Monthly Reading'!BS$10, 'Homeowners Record'!$F19*'Monthly Reading'!BS$8, 'Homeowners Record'!$G19*'Monthly Reading'!BS$9)))</f>
        <v/>
      </c>
      <c r="BT22" s="4" t="str">
        <f>IF('Monthly Reading'!BT$1="", "", IF('Monthly Reading'!BT96*'Monthly Reading'!BT$7&gt;'Monthly Reading'!BT$10, SUM('Monthly Reading'!BT96*'Monthly Reading'!BT$7, 'Homeowners Record'!$F19*'Monthly Reading'!BT$8, 'Homeowners Record'!$G19*'Monthly Reading'!BT$9), SUM('Monthly Reading'!BT$10, 'Homeowners Record'!$F19*'Monthly Reading'!BT$8, 'Homeowners Record'!$G19*'Monthly Reading'!BT$9)))</f>
        <v/>
      </c>
      <c r="BU22" s="4" t="str">
        <f>IF('Monthly Reading'!BU$1="", "", IF('Monthly Reading'!BU96*'Monthly Reading'!BU$7&gt;'Monthly Reading'!BU$10, SUM('Monthly Reading'!BU96*'Monthly Reading'!BU$7, 'Homeowners Record'!$F19*'Monthly Reading'!BU$8, 'Homeowners Record'!$G19*'Monthly Reading'!BU$9), SUM('Monthly Reading'!BU$10, 'Homeowners Record'!$F19*'Monthly Reading'!BU$8, 'Homeowners Record'!$G19*'Monthly Reading'!BU$9)))</f>
        <v/>
      </c>
      <c r="BV22" s="4" t="str">
        <f>IF('Monthly Reading'!BV$1="", "", IF('Monthly Reading'!BV96*'Monthly Reading'!BV$7&gt;'Monthly Reading'!BV$10, SUM('Monthly Reading'!BV96*'Monthly Reading'!BV$7, 'Homeowners Record'!$F19*'Monthly Reading'!BV$8, 'Homeowners Record'!$G19*'Monthly Reading'!BV$9), SUM('Monthly Reading'!BV$10, 'Homeowners Record'!$F19*'Monthly Reading'!BV$8, 'Homeowners Record'!$G19*'Monthly Reading'!BV$9)))</f>
        <v/>
      </c>
      <c r="BW22" s="4" t="str">
        <f>IF('Monthly Reading'!BW$1="", "", IF('Monthly Reading'!BW96*'Monthly Reading'!BW$7&gt;'Monthly Reading'!BW$10, SUM('Monthly Reading'!BW96*'Monthly Reading'!BW$7, 'Homeowners Record'!$F19*'Monthly Reading'!BW$8, 'Homeowners Record'!$G19*'Monthly Reading'!BW$9), SUM('Monthly Reading'!BW$10, 'Homeowners Record'!$F19*'Monthly Reading'!BW$8, 'Homeowners Record'!$G19*'Monthly Reading'!BW$9)))</f>
        <v/>
      </c>
      <c r="BX22" s="4" t="str">
        <f>IF('Monthly Reading'!BX$1="", "", IF('Monthly Reading'!BX96*'Monthly Reading'!BX$7&gt;'Monthly Reading'!BX$10, SUM('Monthly Reading'!BX96*'Monthly Reading'!BX$7, 'Homeowners Record'!$F19*'Monthly Reading'!BX$8, 'Homeowners Record'!$G19*'Monthly Reading'!BX$9), SUM('Monthly Reading'!BX$10, 'Homeowners Record'!$F19*'Monthly Reading'!BX$8, 'Homeowners Record'!$G19*'Monthly Reading'!BX$9)))</f>
        <v/>
      </c>
      <c r="BY22" s="4" t="str">
        <f>IF('Monthly Reading'!BY$1="", "", IF('Monthly Reading'!BY96*'Monthly Reading'!BY$7&gt;'Monthly Reading'!BY$10, SUM('Monthly Reading'!BY96*'Monthly Reading'!BY$7, 'Homeowners Record'!$F19*'Monthly Reading'!BY$8, 'Homeowners Record'!$G19*'Monthly Reading'!BY$9), SUM('Monthly Reading'!BY$10, 'Homeowners Record'!$F19*'Monthly Reading'!BY$8, 'Homeowners Record'!$G19*'Monthly Reading'!BY$9)))</f>
        <v/>
      </c>
      <c r="BZ22" s="4" t="str">
        <f>IF('Monthly Reading'!BZ$1="", "", IF('Monthly Reading'!BZ96*'Monthly Reading'!BZ$7&gt;'Monthly Reading'!BZ$10, SUM('Monthly Reading'!BZ96*'Monthly Reading'!BZ$7, 'Homeowners Record'!$F19*'Monthly Reading'!BZ$8, 'Homeowners Record'!$G19*'Monthly Reading'!BZ$9), SUM('Monthly Reading'!BZ$10, 'Homeowners Record'!$F19*'Monthly Reading'!BZ$8, 'Homeowners Record'!$G19*'Monthly Reading'!BZ$9)))</f>
        <v/>
      </c>
      <c r="CA22" s="4" t="str">
        <f>IF('Monthly Reading'!CA$1="", "", IF('Monthly Reading'!CA96*'Monthly Reading'!CA$7&gt;'Monthly Reading'!CA$10, SUM('Monthly Reading'!CA96*'Monthly Reading'!CA$7, 'Homeowners Record'!$F19*'Monthly Reading'!CA$8, 'Homeowners Record'!$G19*'Monthly Reading'!CA$9), SUM('Monthly Reading'!CA$10, 'Homeowners Record'!$F19*'Monthly Reading'!CA$8, 'Homeowners Record'!$G19*'Monthly Reading'!CA$9)))</f>
        <v/>
      </c>
      <c r="CB22" s="4" t="str">
        <f>IF('Monthly Reading'!CB$1="", "", IF('Monthly Reading'!CB96*'Monthly Reading'!CB$7&gt;'Monthly Reading'!CB$10, SUM('Monthly Reading'!CB96*'Monthly Reading'!CB$7, 'Homeowners Record'!$F19*'Monthly Reading'!CB$8, 'Homeowners Record'!$G19*'Monthly Reading'!CB$9), SUM('Monthly Reading'!CB$10, 'Homeowners Record'!$F19*'Monthly Reading'!CB$8, 'Homeowners Record'!$G19*'Monthly Reading'!CB$9)))</f>
        <v/>
      </c>
      <c r="CC22" s="4" t="str">
        <f>IF('Monthly Reading'!CC$1="", "", IF('Monthly Reading'!CC96*'Monthly Reading'!CC$7&gt;'Monthly Reading'!CC$10, SUM('Monthly Reading'!CC96*'Monthly Reading'!CC$7, 'Homeowners Record'!$F19*'Monthly Reading'!CC$8, 'Homeowners Record'!$G19*'Monthly Reading'!CC$9), SUM('Monthly Reading'!CC$10, 'Homeowners Record'!$F19*'Monthly Reading'!CC$8, 'Homeowners Record'!$G19*'Monthly Reading'!CC$9)))</f>
        <v/>
      </c>
      <c r="CD22" s="4" t="str">
        <f>IF('Monthly Reading'!CD$1="", "", IF('Monthly Reading'!CD96*'Monthly Reading'!CD$7&gt;'Monthly Reading'!CD$10, SUM('Monthly Reading'!CD96*'Monthly Reading'!CD$7, 'Homeowners Record'!$F19*'Monthly Reading'!CD$8, 'Homeowners Record'!$G19*'Monthly Reading'!CD$9), SUM('Monthly Reading'!CD$10, 'Homeowners Record'!$F19*'Monthly Reading'!CD$8, 'Homeowners Record'!$G19*'Monthly Reading'!CD$9)))</f>
        <v/>
      </c>
      <c r="CE22" s="4" t="str">
        <f>IF('Monthly Reading'!CE$1="", "", IF('Monthly Reading'!CE96*'Monthly Reading'!CE$7&gt;'Monthly Reading'!CE$10, SUM('Monthly Reading'!CE96*'Monthly Reading'!CE$7, 'Homeowners Record'!$F19*'Monthly Reading'!CE$8, 'Homeowners Record'!$G19*'Monthly Reading'!CE$9), SUM('Monthly Reading'!CE$10, 'Homeowners Record'!$F19*'Monthly Reading'!CE$8, 'Homeowners Record'!$G19*'Monthly Reading'!CE$9)))</f>
        <v/>
      </c>
      <c r="CF22" s="4" t="str">
        <f>IF('Monthly Reading'!CF$1="", "", IF('Monthly Reading'!CF96*'Monthly Reading'!CF$7&gt;'Monthly Reading'!CF$10, SUM('Monthly Reading'!CF96*'Monthly Reading'!CF$7, 'Homeowners Record'!$F19*'Monthly Reading'!CF$8, 'Homeowners Record'!$G19*'Monthly Reading'!CF$9), SUM('Monthly Reading'!CF$10, 'Homeowners Record'!$F19*'Monthly Reading'!CF$8, 'Homeowners Record'!$G19*'Monthly Reading'!CF$9)))</f>
        <v/>
      </c>
      <c r="CG22" s="4" t="str">
        <f>IF('Monthly Reading'!CG$1="", "", IF('Monthly Reading'!CG96*'Monthly Reading'!CG$7&gt;'Monthly Reading'!CG$10, SUM('Monthly Reading'!CG96*'Monthly Reading'!CG$7, 'Homeowners Record'!$F19*'Monthly Reading'!CG$8, 'Homeowners Record'!$G19*'Monthly Reading'!CG$9), SUM('Monthly Reading'!CG$10, 'Homeowners Record'!$F19*'Monthly Reading'!CG$8, 'Homeowners Record'!$G19*'Monthly Reading'!CG$9)))</f>
        <v/>
      </c>
      <c r="CH22" s="4" t="str">
        <f>IF('Monthly Reading'!CH$1="", "", IF('Monthly Reading'!CH96*'Monthly Reading'!CH$7&gt;'Monthly Reading'!CH$10, SUM('Monthly Reading'!CH96*'Monthly Reading'!CH$7, 'Homeowners Record'!$F19*'Monthly Reading'!CH$8, 'Homeowners Record'!$G19*'Monthly Reading'!CH$9), SUM('Monthly Reading'!CH$10, 'Homeowners Record'!$F19*'Monthly Reading'!CH$8, 'Homeowners Record'!$G19*'Monthly Reading'!CH$9)))</f>
        <v/>
      </c>
      <c r="CI22" s="4" t="str">
        <f>IF('Monthly Reading'!CI$1="", "", IF('Monthly Reading'!CI96*'Monthly Reading'!CI$7&gt;'Monthly Reading'!CI$10, SUM('Monthly Reading'!CI96*'Monthly Reading'!CI$7, 'Homeowners Record'!$F19*'Monthly Reading'!CI$8, 'Homeowners Record'!$G19*'Monthly Reading'!CI$9), SUM('Monthly Reading'!CI$10, 'Homeowners Record'!$F19*'Monthly Reading'!CI$8, 'Homeowners Record'!$G19*'Monthly Reading'!CI$9)))</f>
        <v/>
      </c>
      <c r="CJ22" s="4" t="str">
        <f>IF('Monthly Reading'!CJ$1="", "", IF('Monthly Reading'!CJ96*'Monthly Reading'!CJ$7&gt;'Monthly Reading'!CJ$10, SUM('Monthly Reading'!CJ96*'Monthly Reading'!CJ$7, 'Homeowners Record'!$F19*'Monthly Reading'!CJ$8, 'Homeowners Record'!$G19*'Monthly Reading'!CJ$9), SUM('Monthly Reading'!CJ$10, 'Homeowners Record'!$F19*'Monthly Reading'!CJ$8, 'Homeowners Record'!$G19*'Monthly Reading'!CJ$9)))</f>
        <v/>
      </c>
      <c r="CK22" s="4" t="str">
        <f>IF('Monthly Reading'!CK$1="", "", IF('Monthly Reading'!CK96*'Monthly Reading'!CK$7&gt;'Monthly Reading'!CK$10, SUM('Monthly Reading'!CK96*'Monthly Reading'!CK$7, 'Homeowners Record'!$F19*'Monthly Reading'!CK$8, 'Homeowners Record'!$G19*'Monthly Reading'!CK$9), SUM('Monthly Reading'!CK$10, 'Homeowners Record'!$F19*'Monthly Reading'!CK$8, 'Homeowners Record'!$G19*'Monthly Reading'!CK$9)))</f>
        <v/>
      </c>
      <c r="CL22" s="4" t="str">
        <f>IF('Monthly Reading'!CL$1="", "", IF('Monthly Reading'!CL96*'Monthly Reading'!CL$7&gt;'Monthly Reading'!CL$10, SUM('Monthly Reading'!CL96*'Monthly Reading'!CL$7, 'Homeowners Record'!$F19*'Monthly Reading'!CL$8, 'Homeowners Record'!$G19*'Monthly Reading'!CL$9), SUM('Monthly Reading'!CL$10, 'Homeowners Record'!$F19*'Monthly Reading'!CL$8, 'Homeowners Record'!$G19*'Monthly Reading'!CL$9)))</f>
        <v/>
      </c>
      <c r="CM22" s="4" t="str">
        <f>IF('Monthly Reading'!CM$1="", "", IF('Monthly Reading'!CM96*'Monthly Reading'!CM$7&gt;'Monthly Reading'!CM$10, SUM('Monthly Reading'!CM96*'Monthly Reading'!CM$7, 'Homeowners Record'!$F19*'Monthly Reading'!CM$8, 'Homeowners Record'!$G19*'Monthly Reading'!CM$9), SUM('Monthly Reading'!CM$10, 'Homeowners Record'!$F19*'Monthly Reading'!CM$8, 'Homeowners Record'!$G19*'Monthly Reading'!CM$9)))</f>
        <v/>
      </c>
      <c r="CN22" s="4" t="str">
        <f>IF('Monthly Reading'!CN$1="", "", IF('Monthly Reading'!CN96*'Monthly Reading'!CN$7&gt;'Monthly Reading'!CN$10, SUM('Monthly Reading'!CN96*'Monthly Reading'!CN$7, 'Homeowners Record'!$F19*'Monthly Reading'!CN$8, 'Homeowners Record'!$G19*'Monthly Reading'!CN$9), SUM('Monthly Reading'!CN$10, 'Homeowners Record'!$F19*'Monthly Reading'!CN$8, 'Homeowners Record'!$G19*'Monthly Reading'!CN$9)))</f>
        <v/>
      </c>
      <c r="CO22" s="4" t="str">
        <f>IF('Monthly Reading'!CO$1="", "", IF('Monthly Reading'!CO96*'Monthly Reading'!CO$7&gt;'Monthly Reading'!CO$10, SUM('Monthly Reading'!CO96*'Monthly Reading'!CO$7, 'Homeowners Record'!$F19*'Monthly Reading'!CO$8, 'Homeowners Record'!$G19*'Monthly Reading'!CO$9), SUM('Monthly Reading'!CO$10, 'Homeowners Record'!$F19*'Monthly Reading'!CO$8, 'Homeowners Record'!$G19*'Monthly Reading'!CO$9)))</f>
        <v/>
      </c>
      <c r="CP22" s="4" t="str">
        <f>IF('Monthly Reading'!CP$1="", "", IF('Monthly Reading'!CP96*'Monthly Reading'!CP$7&gt;'Monthly Reading'!CP$10, SUM('Monthly Reading'!CP96*'Monthly Reading'!CP$7, 'Homeowners Record'!$F19*'Monthly Reading'!CP$8, 'Homeowners Record'!$G19*'Monthly Reading'!CP$9), SUM('Monthly Reading'!CP$10, 'Homeowners Record'!$F19*'Monthly Reading'!CP$8, 'Homeowners Record'!$G19*'Monthly Reading'!CP$9)))</f>
        <v/>
      </c>
      <c r="CQ22" s="4" t="str">
        <f>IF('Monthly Reading'!CQ$1="", "", IF('Monthly Reading'!CQ96*'Monthly Reading'!CQ$7&gt;'Monthly Reading'!CQ$10, SUM('Monthly Reading'!CQ96*'Monthly Reading'!CQ$7, 'Homeowners Record'!$F19*'Monthly Reading'!CQ$8, 'Homeowners Record'!$G19*'Monthly Reading'!CQ$9), SUM('Monthly Reading'!CQ$10, 'Homeowners Record'!$F19*'Monthly Reading'!CQ$8, 'Homeowners Record'!$G19*'Monthly Reading'!CQ$9)))</f>
        <v/>
      </c>
      <c r="CR22" s="4" t="str">
        <f>IF('Monthly Reading'!CR$1="", "", IF('Monthly Reading'!CR96*'Monthly Reading'!CR$7&gt;'Monthly Reading'!CR$10, SUM('Monthly Reading'!CR96*'Monthly Reading'!CR$7, 'Homeowners Record'!$F19*'Monthly Reading'!CR$8, 'Homeowners Record'!$G19*'Monthly Reading'!CR$9), SUM('Monthly Reading'!CR$10, 'Homeowners Record'!$F19*'Monthly Reading'!CR$8, 'Homeowners Record'!$G19*'Monthly Reading'!CR$9)))</f>
        <v/>
      </c>
      <c r="CS22" s="4" t="str">
        <f>IF('Monthly Reading'!CS$1="", "", IF('Monthly Reading'!CS96*'Monthly Reading'!CS$7&gt;'Monthly Reading'!CS$10, SUM('Monthly Reading'!CS96*'Monthly Reading'!CS$7, 'Homeowners Record'!$F19*'Monthly Reading'!CS$8, 'Homeowners Record'!$G19*'Monthly Reading'!CS$9), SUM('Monthly Reading'!CS$10, 'Homeowners Record'!$F19*'Monthly Reading'!CS$8, 'Homeowners Record'!$G19*'Monthly Reading'!CS$9)))</f>
        <v/>
      </c>
      <c r="CT22" s="4" t="str">
        <f>IF('Monthly Reading'!CT$1="", "", IF('Monthly Reading'!CT96*'Monthly Reading'!CT$7&gt;'Monthly Reading'!CT$10, SUM('Monthly Reading'!CT96*'Monthly Reading'!CT$7, 'Homeowners Record'!$F19*'Monthly Reading'!CT$8, 'Homeowners Record'!$G19*'Monthly Reading'!CT$9), SUM('Monthly Reading'!CT$10, 'Homeowners Record'!$F19*'Monthly Reading'!CT$8, 'Homeowners Record'!$G19*'Monthly Reading'!CT$9)))</f>
        <v/>
      </c>
      <c r="CU22" s="4" t="str">
        <f>IF('Monthly Reading'!CU$1="", "", IF('Monthly Reading'!CU96*'Monthly Reading'!CU$7&gt;'Monthly Reading'!CU$10, SUM('Monthly Reading'!CU96*'Monthly Reading'!CU$7, 'Homeowners Record'!$F19*'Monthly Reading'!CU$8, 'Homeowners Record'!$G19*'Monthly Reading'!CU$9), SUM('Monthly Reading'!CU$10, 'Homeowners Record'!$F19*'Monthly Reading'!CU$8, 'Homeowners Record'!$G19*'Monthly Reading'!CU$9)))</f>
        <v/>
      </c>
      <c r="CV22" s="4" t="str">
        <f>IF('Monthly Reading'!CV$1="", "", IF('Monthly Reading'!CV96*'Monthly Reading'!CV$7&gt;'Monthly Reading'!CV$10, SUM('Monthly Reading'!CV96*'Monthly Reading'!CV$7, 'Homeowners Record'!$F19*'Monthly Reading'!CV$8, 'Homeowners Record'!$G19*'Monthly Reading'!CV$9), SUM('Monthly Reading'!CV$10, 'Homeowners Record'!$F19*'Monthly Reading'!CV$8, 'Homeowners Record'!$G19*'Monthly Reading'!CV$9)))</f>
        <v/>
      </c>
      <c r="CW22" s="4" t="str">
        <f>IF('Monthly Reading'!CW$1="", "", IF('Monthly Reading'!CW96*'Monthly Reading'!CW$7&gt;'Monthly Reading'!CW$10, SUM('Monthly Reading'!CW96*'Monthly Reading'!CW$7, 'Homeowners Record'!$F19*'Monthly Reading'!CW$8, 'Homeowners Record'!$G19*'Monthly Reading'!CW$9), SUM('Monthly Reading'!CW$10, 'Homeowners Record'!$F19*'Monthly Reading'!CW$8, 'Homeowners Record'!$G19*'Monthly Reading'!CW$9)))</f>
        <v/>
      </c>
      <c r="CX22" s="4" t="str">
        <f>IF('Monthly Reading'!CX$1="", "", IF('Monthly Reading'!CX96*'Monthly Reading'!CX$7&gt;'Monthly Reading'!CX$10, SUM('Monthly Reading'!CX96*'Monthly Reading'!CX$7, 'Homeowners Record'!$F19*'Monthly Reading'!CX$8, 'Homeowners Record'!$G19*'Monthly Reading'!CX$9), SUM('Monthly Reading'!CX$10, 'Homeowners Record'!$F19*'Monthly Reading'!CX$8, 'Homeowners Record'!$G19*'Monthly Reading'!CX$9)))</f>
        <v/>
      </c>
      <c r="CY22" s="4" t="str">
        <f>IF('Monthly Reading'!CY$1="", "", IF('Monthly Reading'!CY96*'Monthly Reading'!CY$7&gt;'Monthly Reading'!CY$10, SUM('Monthly Reading'!CY96*'Monthly Reading'!CY$7, 'Homeowners Record'!$F19*'Monthly Reading'!CY$8, 'Homeowners Record'!$G19*'Monthly Reading'!CY$9), SUM('Monthly Reading'!CY$10, 'Homeowners Record'!$F19*'Monthly Reading'!CY$8, 'Homeowners Record'!$G19*'Monthly Reading'!CY$9)))</f>
        <v/>
      </c>
      <c r="CZ22" s="4" t="str">
        <f>IF('Monthly Reading'!CZ$1="", "", IF('Monthly Reading'!CZ96*'Monthly Reading'!CZ$7&gt;'Monthly Reading'!CZ$10, SUM('Monthly Reading'!CZ96*'Monthly Reading'!CZ$7, 'Homeowners Record'!$F19*'Monthly Reading'!CZ$8, 'Homeowners Record'!$G19*'Monthly Reading'!CZ$9), SUM('Monthly Reading'!CZ$10, 'Homeowners Record'!$F19*'Monthly Reading'!CZ$8, 'Homeowners Record'!$G19*'Monthly Reading'!CZ$9)))</f>
        <v/>
      </c>
      <c r="DA22" s="4" t="str">
        <f>IF('Monthly Reading'!DA$1="", "", IF('Monthly Reading'!DA96*'Monthly Reading'!DA$7&gt;'Monthly Reading'!DA$10, SUM('Monthly Reading'!DA96*'Monthly Reading'!DA$7, 'Homeowners Record'!$F19*'Monthly Reading'!DA$8, 'Homeowners Record'!$G19*'Monthly Reading'!DA$9), SUM('Monthly Reading'!DA$10, 'Homeowners Record'!$F19*'Monthly Reading'!DA$8, 'Homeowners Record'!$G19*'Monthly Reading'!DA$9)))</f>
        <v/>
      </c>
      <c r="DB22" s="4" t="str">
        <f>IF('Monthly Reading'!DB$1="", "", IF('Monthly Reading'!DB96*'Monthly Reading'!DB$7&gt;'Monthly Reading'!DB$10, SUM('Monthly Reading'!DB96*'Monthly Reading'!DB$7, 'Homeowners Record'!$F19*'Monthly Reading'!DB$8, 'Homeowners Record'!$G19*'Monthly Reading'!DB$9), SUM('Monthly Reading'!DB$10, 'Homeowners Record'!$F19*'Monthly Reading'!DB$8, 'Homeowners Record'!$G19*'Monthly Reading'!DB$9)))</f>
        <v/>
      </c>
      <c r="DC22" s="4" t="str">
        <f>IF('Monthly Reading'!DC$1="", "", IF('Monthly Reading'!DC96*'Monthly Reading'!DC$7&gt;'Monthly Reading'!DC$10, SUM('Monthly Reading'!DC96*'Monthly Reading'!DC$7, 'Homeowners Record'!$F19*'Monthly Reading'!DC$8, 'Homeowners Record'!$G19*'Monthly Reading'!DC$9), SUM('Monthly Reading'!DC$10, 'Homeowners Record'!$F19*'Monthly Reading'!DC$8, 'Homeowners Record'!$G19*'Monthly Reading'!DC$9)))</f>
        <v/>
      </c>
      <c r="DD22" s="4" t="str">
        <f>IF('Monthly Reading'!DD$1="", "", IF('Monthly Reading'!DD96*'Monthly Reading'!DD$7&gt;'Monthly Reading'!DD$10, SUM('Monthly Reading'!DD96*'Monthly Reading'!DD$7, 'Homeowners Record'!$F19*'Monthly Reading'!DD$8, 'Homeowners Record'!$G19*'Monthly Reading'!DD$9), SUM('Monthly Reading'!DD$10, 'Homeowners Record'!$F19*'Monthly Reading'!DD$8, 'Homeowners Record'!$G19*'Monthly Reading'!DD$9)))</f>
        <v/>
      </c>
      <c r="DE22" s="4" t="str">
        <f>IF('Monthly Reading'!DE$1="", "", IF('Monthly Reading'!DE96*'Monthly Reading'!DE$7&gt;'Monthly Reading'!DE$10, SUM('Monthly Reading'!DE96*'Monthly Reading'!DE$7, 'Homeowners Record'!$F19*'Monthly Reading'!DE$8, 'Homeowners Record'!$G19*'Monthly Reading'!DE$9), SUM('Monthly Reading'!DE$10, 'Homeowners Record'!$F19*'Monthly Reading'!DE$8, 'Homeowners Record'!$G19*'Monthly Reading'!DE$9)))</f>
        <v/>
      </c>
      <c r="DF22" s="4" t="str">
        <f>IF('Monthly Reading'!DF$1="", "", IF('Monthly Reading'!DF96*'Monthly Reading'!DF$7&gt;'Monthly Reading'!DF$10, SUM('Monthly Reading'!DF96*'Monthly Reading'!DF$7, 'Homeowners Record'!$F19*'Monthly Reading'!DF$8, 'Homeowners Record'!$G19*'Monthly Reading'!DF$9), SUM('Monthly Reading'!DF$10, 'Homeowners Record'!$F19*'Monthly Reading'!DF$8, 'Homeowners Record'!$G19*'Monthly Reading'!DF$9)))</f>
        <v/>
      </c>
      <c r="DG22" s="4" t="str">
        <f>IF('Monthly Reading'!DG$1="", "", IF('Monthly Reading'!DG96*'Monthly Reading'!DG$7&gt;'Monthly Reading'!DG$10, SUM('Monthly Reading'!DG96*'Monthly Reading'!DG$7, 'Homeowners Record'!$F19*'Monthly Reading'!DG$8, 'Homeowners Record'!$G19*'Monthly Reading'!DG$9), SUM('Monthly Reading'!DG$10, 'Homeowners Record'!$F19*'Monthly Reading'!DG$8, 'Homeowners Record'!$G19*'Monthly Reading'!DG$9)))</f>
        <v/>
      </c>
      <c r="DH22" s="4" t="str">
        <f>IF('Monthly Reading'!DH$1="", "", IF('Monthly Reading'!DH96*'Monthly Reading'!DH$7&gt;'Monthly Reading'!DH$10, SUM('Monthly Reading'!DH96*'Monthly Reading'!DH$7, 'Homeowners Record'!$F19*'Monthly Reading'!DH$8, 'Homeowners Record'!$G19*'Monthly Reading'!DH$9), SUM('Monthly Reading'!DH$10, 'Homeowners Record'!$F19*'Monthly Reading'!DH$8, 'Homeowners Record'!$G19*'Monthly Reading'!DH$9)))</f>
        <v/>
      </c>
      <c r="DI22" s="4" t="str">
        <f>IF('Monthly Reading'!DI$1="", "", IF('Monthly Reading'!DI96*'Monthly Reading'!DI$7&gt;'Monthly Reading'!DI$10, SUM('Monthly Reading'!DI96*'Monthly Reading'!DI$7, 'Homeowners Record'!$F19*'Monthly Reading'!DI$8, 'Homeowners Record'!$G19*'Monthly Reading'!DI$9), SUM('Monthly Reading'!DI$10, 'Homeowners Record'!$F19*'Monthly Reading'!DI$8, 'Homeowners Record'!$G19*'Monthly Reading'!DI$9)))</f>
        <v/>
      </c>
      <c r="DJ22" s="4" t="str">
        <f>IF('Monthly Reading'!DJ$1="", "", IF('Monthly Reading'!DJ96*'Monthly Reading'!DJ$7&gt;'Monthly Reading'!DJ$10, SUM('Monthly Reading'!DJ96*'Monthly Reading'!DJ$7, 'Homeowners Record'!$F19*'Monthly Reading'!DJ$8, 'Homeowners Record'!$G19*'Monthly Reading'!DJ$9), SUM('Monthly Reading'!DJ$10, 'Homeowners Record'!$F19*'Monthly Reading'!DJ$8, 'Homeowners Record'!$G19*'Monthly Reading'!DJ$9)))</f>
        <v/>
      </c>
      <c r="DK22" s="4" t="str">
        <f>IF('Monthly Reading'!DK$1="", "", IF('Monthly Reading'!DK96*'Monthly Reading'!DK$7&gt;'Monthly Reading'!DK$10, SUM('Monthly Reading'!DK96*'Monthly Reading'!DK$7, 'Homeowners Record'!$F19*'Monthly Reading'!DK$8, 'Homeowners Record'!$G19*'Monthly Reading'!DK$9), SUM('Monthly Reading'!DK$10, 'Homeowners Record'!$F19*'Monthly Reading'!DK$8, 'Homeowners Record'!$G19*'Monthly Reading'!DK$9)))</f>
        <v/>
      </c>
      <c r="DL22" s="4" t="str">
        <f>IF('Monthly Reading'!DL$1="", "", IF('Monthly Reading'!DL96*'Monthly Reading'!DL$7&gt;'Monthly Reading'!DL$10, SUM('Monthly Reading'!DL96*'Monthly Reading'!DL$7, 'Homeowners Record'!$F19*'Monthly Reading'!DL$8, 'Homeowners Record'!$G19*'Monthly Reading'!DL$9), SUM('Monthly Reading'!DL$10, 'Homeowners Record'!$F19*'Monthly Reading'!DL$8, 'Homeowners Record'!$G19*'Monthly Reading'!DL$9)))</f>
        <v/>
      </c>
      <c r="DM22" s="4" t="str">
        <f>IF('Monthly Reading'!DM$1="", "", IF('Monthly Reading'!DM96*'Monthly Reading'!DM$7&gt;'Monthly Reading'!DM$10, SUM('Monthly Reading'!DM96*'Monthly Reading'!DM$7, 'Homeowners Record'!$F19*'Monthly Reading'!DM$8, 'Homeowners Record'!$G19*'Monthly Reading'!DM$9), SUM('Monthly Reading'!DM$10, 'Homeowners Record'!$F19*'Monthly Reading'!DM$8, 'Homeowners Record'!$G19*'Monthly Reading'!DM$9)))</f>
        <v/>
      </c>
      <c r="DN22" s="4" t="str">
        <f>IF('Monthly Reading'!DN$1="", "", IF('Monthly Reading'!DN96*'Monthly Reading'!DN$7&gt;'Monthly Reading'!DN$10, SUM('Monthly Reading'!DN96*'Monthly Reading'!DN$7, 'Homeowners Record'!$F19*'Monthly Reading'!DN$8, 'Homeowners Record'!$G19*'Monthly Reading'!DN$9), SUM('Monthly Reading'!DN$10, 'Homeowners Record'!$F19*'Monthly Reading'!DN$8, 'Homeowners Record'!$G19*'Monthly Reading'!DN$9)))</f>
        <v/>
      </c>
      <c r="DO22" s="4" t="str">
        <f>IF('Monthly Reading'!DO$1="", "", IF('Monthly Reading'!DO96*'Monthly Reading'!DO$7&gt;'Monthly Reading'!DO$10, SUM('Monthly Reading'!DO96*'Monthly Reading'!DO$7, 'Homeowners Record'!$F19*'Monthly Reading'!DO$8, 'Homeowners Record'!$G19*'Monthly Reading'!DO$9), SUM('Monthly Reading'!DO$10, 'Homeowners Record'!$F19*'Monthly Reading'!DO$8, 'Homeowners Record'!$G19*'Monthly Reading'!DO$9)))</f>
        <v/>
      </c>
      <c r="DP22" s="4" t="str">
        <f>IF('Monthly Reading'!DP$1="", "", IF('Monthly Reading'!DP96*'Monthly Reading'!DP$7&gt;'Monthly Reading'!DP$10, SUM('Monthly Reading'!DP96*'Monthly Reading'!DP$7, 'Homeowners Record'!$F19*'Monthly Reading'!DP$8, 'Homeowners Record'!$G19*'Monthly Reading'!DP$9), SUM('Monthly Reading'!DP$10, 'Homeowners Record'!$F19*'Monthly Reading'!DP$8, 'Homeowners Record'!$G19*'Monthly Reading'!DP$9)))</f>
        <v/>
      </c>
      <c r="DQ22" s="4" t="str">
        <f>IF('Monthly Reading'!DQ$1="", "", IF('Monthly Reading'!DQ96*'Monthly Reading'!DQ$7&gt;'Monthly Reading'!DQ$10, SUM('Monthly Reading'!DQ96*'Monthly Reading'!DQ$7, 'Homeowners Record'!$F19*'Monthly Reading'!DQ$8, 'Homeowners Record'!$G19*'Monthly Reading'!DQ$9), SUM('Monthly Reading'!DQ$10, 'Homeowners Record'!$F19*'Monthly Reading'!DQ$8, 'Homeowners Record'!$G19*'Monthly Reading'!DQ$9)))</f>
        <v/>
      </c>
      <c r="DR22" s="4" t="str">
        <f>IF('Monthly Reading'!DR$1="", "", IF('Monthly Reading'!DR96*'Monthly Reading'!DR$7&gt;'Monthly Reading'!DR$10, SUM('Monthly Reading'!DR96*'Monthly Reading'!DR$7, 'Homeowners Record'!$F19*'Monthly Reading'!DR$8, 'Homeowners Record'!$G19*'Monthly Reading'!DR$9), SUM('Monthly Reading'!DR$10, 'Homeowners Record'!$F19*'Monthly Reading'!DR$8, 'Homeowners Record'!$G19*'Monthly Reading'!DR$9)))</f>
        <v/>
      </c>
      <c r="DS22" s="4" t="str">
        <f>IF('Monthly Reading'!DS$1="", "", IF('Monthly Reading'!DS96*'Monthly Reading'!DS$7&gt;'Monthly Reading'!DS$10, SUM('Monthly Reading'!DS96*'Monthly Reading'!DS$7, 'Homeowners Record'!$F19*'Monthly Reading'!DS$8, 'Homeowners Record'!$G19*'Monthly Reading'!DS$9), SUM('Monthly Reading'!DS$10, 'Homeowners Record'!$F19*'Monthly Reading'!DS$8, 'Homeowners Record'!$G19*'Monthly Reading'!DS$9)))</f>
        <v/>
      </c>
      <c r="DT22" s="4" t="str">
        <f>IF('Monthly Reading'!DT$1="", "", IF('Monthly Reading'!DT96*'Monthly Reading'!DT$7&gt;'Monthly Reading'!DT$10, SUM('Monthly Reading'!DT96*'Monthly Reading'!DT$7, 'Homeowners Record'!$F19*'Monthly Reading'!DT$8, 'Homeowners Record'!$G19*'Monthly Reading'!DT$9), SUM('Monthly Reading'!DT$10, 'Homeowners Record'!$F19*'Monthly Reading'!DT$8, 'Homeowners Record'!$G19*'Monthly Reading'!DT$9)))</f>
        <v/>
      </c>
      <c r="DU22" s="4" t="str">
        <f>IF('Monthly Reading'!DU$1="", "", IF('Monthly Reading'!DU96*'Monthly Reading'!DU$7&gt;'Monthly Reading'!DU$10, SUM('Monthly Reading'!DU96*'Monthly Reading'!DU$7, 'Homeowners Record'!$F19*'Monthly Reading'!DU$8, 'Homeowners Record'!$G19*'Monthly Reading'!DU$9), SUM('Monthly Reading'!DU$10, 'Homeowners Record'!$F19*'Monthly Reading'!DU$8, 'Homeowners Record'!$G19*'Monthly Reading'!DU$9)))</f>
        <v/>
      </c>
      <c r="DV22" s="4" t="str">
        <f>IF('Monthly Reading'!DV$1="", "", IF('Monthly Reading'!DV96*'Monthly Reading'!DV$7&gt;'Monthly Reading'!DV$10, SUM('Monthly Reading'!DV96*'Monthly Reading'!DV$7, 'Homeowners Record'!$F19*'Monthly Reading'!DV$8, 'Homeowners Record'!$G19*'Monthly Reading'!DV$9), SUM('Monthly Reading'!DV$10, 'Homeowners Record'!$F19*'Monthly Reading'!DV$8, 'Homeowners Record'!$G19*'Monthly Reading'!DV$9)))</f>
        <v/>
      </c>
      <c r="DW22" s="4" t="str">
        <f>IF('Monthly Reading'!DW$1="", "", IF('Monthly Reading'!DW96*'Monthly Reading'!DW$7&gt;'Monthly Reading'!DW$10, SUM('Monthly Reading'!DW96*'Monthly Reading'!DW$7, 'Homeowners Record'!$F19*'Monthly Reading'!DW$8, 'Homeowners Record'!$G19*'Monthly Reading'!DW$9), SUM('Monthly Reading'!DW$10, 'Homeowners Record'!$F19*'Monthly Reading'!DW$8, 'Homeowners Record'!$G19*'Monthly Reading'!DW$9)))</f>
        <v/>
      </c>
      <c r="DX22" s="4" t="str">
        <f>IF('Monthly Reading'!DX$1="", "", IF('Monthly Reading'!DX96*'Monthly Reading'!DX$7&gt;'Monthly Reading'!DX$10, SUM('Monthly Reading'!DX96*'Monthly Reading'!DX$7, 'Homeowners Record'!$F19*'Monthly Reading'!DX$8, 'Homeowners Record'!$G19*'Monthly Reading'!DX$9), SUM('Monthly Reading'!DX$10, 'Homeowners Record'!$F19*'Monthly Reading'!DX$8, 'Homeowners Record'!$G19*'Monthly Reading'!DX$9)))</f>
        <v/>
      </c>
      <c r="DY22" s="4" t="str">
        <f>IF('Monthly Reading'!DY$1="", "", IF('Monthly Reading'!DY96*'Monthly Reading'!DY$7&gt;'Monthly Reading'!DY$10, SUM('Monthly Reading'!DY96*'Monthly Reading'!DY$7, 'Homeowners Record'!$F19*'Monthly Reading'!DY$8, 'Homeowners Record'!$G19*'Monthly Reading'!DY$9), SUM('Monthly Reading'!DY$10, 'Homeowners Record'!$F19*'Monthly Reading'!DY$8, 'Homeowners Record'!$G19*'Monthly Reading'!DY$9)))</f>
        <v/>
      </c>
      <c r="DZ22" s="4" t="str">
        <f>IF('Monthly Reading'!DZ$1="", "", IF('Monthly Reading'!DZ96*'Monthly Reading'!DZ$7&gt;'Monthly Reading'!DZ$10, SUM('Monthly Reading'!DZ96*'Monthly Reading'!DZ$7, 'Homeowners Record'!$F19*'Monthly Reading'!DZ$8, 'Homeowners Record'!$G19*'Monthly Reading'!DZ$9), SUM('Monthly Reading'!DZ$10, 'Homeowners Record'!$F19*'Monthly Reading'!DZ$8, 'Homeowners Record'!$G19*'Monthly Reading'!DZ$9)))</f>
        <v/>
      </c>
    </row>
    <row r="23" spans="1:130" x14ac:dyDescent="0.25">
      <c r="A23" s="3">
        <f>'Homeowners Record'!$A20</f>
        <v>19</v>
      </c>
      <c r="B23" s="3" t="str">
        <f>'Homeowners Record'!$B20</f>
        <v>C/O BANCO FILIPINO</v>
      </c>
      <c r="C23" s="4">
        <v>735</v>
      </c>
      <c r="D23" s="4">
        <f>IF('Monthly Reading'!D$1="", "", IF('Monthly Reading'!D97*'Monthly Reading'!D$7&gt;'Monthly Reading'!D$10, SUM('Monthly Reading'!D97*'Monthly Reading'!D$7, 'Homeowners Record'!$F20*'Monthly Reading'!D$8, 'Homeowners Record'!$G20*'Monthly Reading'!D$9), SUM('Monthly Reading'!D$10, 'Homeowners Record'!$F20*'Monthly Reading'!D$8, 'Homeowners Record'!$G20*'Monthly Reading'!D$9)))</f>
        <v>1974.7381234567902</v>
      </c>
      <c r="E23" s="4">
        <f>IF('Monthly Reading'!E$1="", "", IF('Monthly Reading'!E97*'Monthly Reading'!E$7&gt;'Monthly Reading'!E$10, SUM('Monthly Reading'!E97*'Monthly Reading'!E$7, 'Homeowners Record'!$F20*'Monthly Reading'!E$8, 'Homeowners Record'!$G20*'Monthly Reading'!E$9), SUM('Monthly Reading'!E$10, 'Homeowners Record'!$F20*'Monthly Reading'!E$8, 'Homeowners Record'!$G20*'Monthly Reading'!E$9)))</f>
        <v>928.65112412177996</v>
      </c>
      <c r="F23" s="4">
        <f>IF('Monthly Reading'!F$1="", "", IF('Monthly Reading'!F97*'Monthly Reading'!F$7&gt;'Monthly Reading'!F$10, SUM('Monthly Reading'!F97*'Monthly Reading'!F$7, 'Homeowners Record'!$F20*'Monthly Reading'!F$8, 'Homeowners Record'!$G20*'Monthly Reading'!F$9), SUM('Monthly Reading'!F$10, 'Homeowners Record'!$F20*'Monthly Reading'!F$8, 'Homeowners Record'!$G20*'Monthly Reading'!F$9)))</f>
        <v>719.56398860398861</v>
      </c>
      <c r="G23" s="4">
        <f>IF('Monthly Reading'!G$1="", "", IF('Monthly Reading'!G97*'Monthly Reading'!G$7&gt;'Monthly Reading'!G$10, SUM('Monthly Reading'!G97*'Monthly Reading'!G$7, 'Homeowners Record'!$F20*'Monthly Reading'!G$8, 'Homeowners Record'!$G20*'Monthly Reading'!G$9), SUM('Monthly Reading'!G$10, 'Homeowners Record'!$F20*'Monthly Reading'!G$8, 'Homeowners Record'!$G20*'Monthly Reading'!G$9)))</f>
        <v>770.41038596491228</v>
      </c>
      <c r="H23" s="4" t="str">
        <f>IF('Monthly Reading'!H$1="", "", IF('Monthly Reading'!H97*'Monthly Reading'!H$7&gt;'Monthly Reading'!H$10, SUM('Monthly Reading'!H97*'Monthly Reading'!H$7, 'Homeowners Record'!$F20*'Monthly Reading'!H$8, 'Homeowners Record'!$G20*'Monthly Reading'!H$9), SUM('Monthly Reading'!H$10, 'Homeowners Record'!$F20*'Monthly Reading'!H$8, 'Homeowners Record'!$G20*'Monthly Reading'!H$9)))</f>
        <v/>
      </c>
      <c r="I23" s="4" t="str">
        <f>IF('Monthly Reading'!I$1="", "", IF('Monthly Reading'!I97*'Monthly Reading'!I$7&gt;'Monthly Reading'!I$10, SUM('Monthly Reading'!I97*'Monthly Reading'!I$7, 'Homeowners Record'!$F20*'Monthly Reading'!I$8, 'Homeowners Record'!$G20*'Monthly Reading'!I$9), SUM('Monthly Reading'!I$10, 'Homeowners Record'!$F20*'Monthly Reading'!I$8, 'Homeowners Record'!$G20*'Monthly Reading'!I$9)))</f>
        <v/>
      </c>
      <c r="J23" s="4" t="str">
        <f>IF('Monthly Reading'!J$1="", "", IF('Monthly Reading'!J97*'Monthly Reading'!J$7&gt;'Monthly Reading'!J$10, SUM('Monthly Reading'!J97*'Monthly Reading'!J$7, 'Homeowners Record'!$F20*'Monthly Reading'!J$8, 'Homeowners Record'!$G20*'Monthly Reading'!J$9), SUM('Monthly Reading'!J$10, 'Homeowners Record'!$F20*'Monthly Reading'!J$8, 'Homeowners Record'!$G20*'Monthly Reading'!J$9)))</f>
        <v/>
      </c>
      <c r="K23" s="4" t="str">
        <f>IF('Monthly Reading'!K$1="", "", IF('Monthly Reading'!K97*'Monthly Reading'!K$7&gt;'Monthly Reading'!K$10, SUM('Monthly Reading'!K97*'Monthly Reading'!K$7, 'Homeowners Record'!$F20*'Monthly Reading'!K$8, 'Homeowners Record'!$G20*'Monthly Reading'!K$9), SUM('Monthly Reading'!K$10, 'Homeowners Record'!$F20*'Monthly Reading'!K$8, 'Homeowners Record'!$G20*'Monthly Reading'!K$9)))</f>
        <v/>
      </c>
      <c r="L23" s="4" t="str">
        <f>IF('Monthly Reading'!L$1="", "", IF('Monthly Reading'!L97*'Monthly Reading'!L$7&gt;'Monthly Reading'!L$10, SUM('Monthly Reading'!L97*'Monthly Reading'!L$7, 'Homeowners Record'!$F20*'Monthly Reading'!L$8, 'Homeowners Record'!$G20*'Monthly Reading'!L$9), SUM('Monthly Reading'!L$10, 'Homeowners Record'!$F20*'Monthly Reading'!L$8, 'Homeowners Record'!$G20*'Monthly Reading'!L$9)))</f>
        <v/>
      </c>
      <c r="M23" s="4" t="str">
        <f>IF('Monthly Reading'!M$1="", "", IF('Monthly Reading'!M97*'Monthly Reading'!M$7&gt;'Monthly Reading'!M$10, SUM('Monthly Reading'!M97*'Monthly Reading'!M$7, 'Homeowners Record'!$F20*'Monthly Reading'!M$8, 'Homeowners Record'!$G20*'Monthly Reading'!M$9), SUM('Monthly Reading'!M$10, 'Homeowners Record'!$F20*'Monthly Reading'!M$8, 'Homeowners Record'!$G20*'Monthly Reading'!M$9)))</f>
        <v/>
      </c>
      <c r="N23" s="4" t="str">
        <f>IF('Monthly Reading'!N$1="", "", IF('Monthly Reading'!N97*'Monthly Reading'!N$7&gt;'Monthly Reading'!N$10, SUM('Monthly Reading'!N97*'Monthly Reading'!N$7, 'Homeowners Record'!$F20*'Monthly Reading'!N$8, 'Homeowners Record'!$G20*'Monthly Reading'!N$9), SUM('Monthly Reading'!N$10, 'Homeowners Record'!$F20*'Monthly Reading'!N$8, 'Homeowners Record'!$G20*'Monthly Reading'!N$9)))</f>
        <v/>
      </c>
      <c r="O23" s="4" t="str">
        <f>IF('Monthly Reading'!O$1="", "", IF('Monthly Reading'!O97*'Monthly Reading'!O$7&gt;'Monthly Reading'!O$10, SUM('Monthly Reading'!O97*'Monthly Reading'!O$7, 'Homeowners Record'!$F20*'Monthly Reading'!O$8, 'Homeowners Record'!$G20*'Monthly Reading'!O$9), SUM('Monthly Reading'!O$10, 'Homeowners Record'!$F20*'Monthly Reading'!O$8, 'Homeowners Record'!$G20*'Monthly Reading'!O$9)))</f>
        <v/>
      </c>
      <c r="P23" s="4" t="str">
        <f>IF('Monthly Reading'!P$1="", "", IF('Monthly Reading'!P97*'Monthly Reading'!P$7&gt;'Monthly Reading'!P$10, SUM('Monthly Reading'!P97*'Monthly Reading'!P$7, 'Homeowners Record'!$F20*'Monthly Reading'!P$8, 'Homeowners Record'!$G20*'Monthly Reading'!P$9), SUM('Monthly Reading'!P$10, 'Homeowners Record'!$F20*'Monthly Reading'!P$8, 'Homeowners Record'!$G20*'Monthly Reading'!P$9)))</f>
        <v/>
      </c>
      <c r="Q23" s="4" t="str">
        <f>IF('Monthly Reading'!Q$1="", "", IF('Monthly Reading'!Q97*'Monthly Reading'!Q$7&gt;'Monthly Reading'!Q$10, SUM('Monthly Reading'!Q97*'Monthly Reading'!Q$7, 'Homeowners Record'!$F20*'Monthly Reading'!Q$8, 'Homeowners Record'!$G20*'Monthly Reading'!Q$9), SUM('Monthly Reading'!Q$10, 'Homeowners Record'!$F20*'Monthly Reading'!Q$8, 'Homeowners Record'!$G20*'Monthly Reading'!Q$9)))</f>
        <v/>
      </c>
      <c r="R23" s="4" t="str">
        <f>IF('Monthly Reading'!R$1="", "", IF('Monthly Reading'!R97*'Monthly Reading'!R$7&gt;'Monthly Reading'!R$10, SUM('Monthly Reading'!R97*'Monthly Reading'!R$7, 'Homeowners Record'!$F20*'Monthly Reading'!R$8, 'Homeowners Record'!$G20*'Monthly Reading'!R$9), SUM('Monthly Reading'!R$10, 'Homeowners Record'!$F20*'Monthly Reading'!R$8, 'Homeowners Record'!$G20*'Monthly Reading'!R$9)))</f>
        <v/>
      </c>
      <c r="S23" s="4" t="str">
        <f>IF('Monthly Reading'!S$1="", "", IF('Monthly Reading'!S97*'Monthly Reading'!S$7&gt;'Monthly Reading'!S$10, SUM('Monthly Reading'!S97*'Monthly Reading'!S$7, 'Homeowners Record'!$F20*'Monthly Reading'!S$8, 'Homeowners Record'!$G20*'Monthly Reading'!S$9), SUM('Monthly Reading'!S$10, 'Homeowners Record'!$F20*'Monthly Reading'!S$8, 'Homeowners Record'!$G20*'Monthly Reading'!S$9)))</f>
        <v/>
      </c>
      <c r="T23" s="4" t="str">
        <f>IF('Monthly Reading'!T$1="", "", IF('Monthly Reading'!T97*'Monthly Reading'!T$7&gt;'Monthly Reading'!T$10, SUM('Monthly Reading'!T97*'Monthly Reading'!T$7, 'Homeowners Record'!$F20*'Monthly Reading'!T$8, 'Homeowners Record'!$G20*'Monthly Reading'!T$9), SUM('Monthly Reading'!T$10, 'Homeowners Record'!$F20*'Monthly Reading'!T$8, 'Homeowners Record'!$G20*'Monthly Reading'!T$9)))</f>
        <v/>
      </c>
      <c r="U23" s="4" t="str">
        <f>IF('Monthly Reading'!U$1="", "", IF('Monthly Reading'!U97*'Monthly Reading'!U$7&gt;'Monthly Reading'!U$10, SUM('Monthly Reading'!U97*'Monthly Reading'!U$7, 'Homeowners Record'!$F20*'Monthly Reading'!U$8, 'Homeowners Record'!$G20*'Monthly Reading'!U$9), SUM('Monthly Reading'!U$10, 'Homeowners Record'!$F20*'Monthly Reading'!U$8, 'Homeowners Record'!$G20*'Monthly Reading'!U$9)))</f>
        <v/>
      </c>
      <c r="V23" s="4" t="str">
        <f>IF('Monthly Reading'!V$1="", "", IF('Monthly Reading'!V97*'Monthly Reading'!V$7&gt;'Monthly Reading'!V$10, SUM('Monthly Reading'!V97*'Monthly Reading'!V$7, 'Homeowners Record'!$F20*'Monthly Reading'!V$8, 'Homeowners Record'!$G20*'Monthly Reading'!V$9), SUM('Monthly Reading'!V$10, 'Homeowners Record'!$F20*'Monthly Reading'!V$8, 'Homeowners Record'!$G20*'Monthly Reading'!V$9)))</f>
        <v/>
      </c>
      <c r="W23" s="4" t="str">
        <f>IF('Monthly Reading'!W$1="", "", IF('Monthly Reading'!W97*'Monthly Reading'!W$7&gt;'Monthly Reading'!W$10, SUM('Monthly Reading'!W97*'Monthly Reading'!W$7, 'Homeowners Record'!$F20*'Monthly Reading'!W$8, 'Homeowners Record'!$G20*'Monthly Reading'!W$9), SUM('Monthly Reading'!W$10, 'Homeowners Record'!$F20*'Monthly Reading'!W$8, 'Homeowners Record'!$G20*'Monthly Reading'!W$9)))</f>
        <v/>
      </c>
      <c r="X23" s="4" t="str">
        <f>IF('Monthly Reading'!X$1="", "", IF('Monthly Reading'!X97*'Monthly Reading'!X$7&gt;'Monthly Reading'!X$10, SUM('Monthly Reading'!X97*'Monthly Reading'!X$7, 'Homeowners Record'!$F20*'Monthly Reading'!X$8, 'Homeowners Record'!$G20*'Monthly Reading'!X$9), SUM('Monthly Reading'!X$10, 'Homeowners Record'!$F20*'Monthly Reading'!X$8, 'Homeowners Record'!$G20*'Monthly Reading'!X$9)))</f>
        <v/>
      </c>
      <c r="Y23" s="4" t="str">
        <f>IF('Monthly Reading'!Y$1="", "", IF('Monthly Reading'!Y97*'Monthly Reading'!Y$7&gt;'Monthly Reading'!Y$10, SUM('Monthly Reading'!Y97*'Monthly Reading'!Y$7, 'Homeowners Record'!$F20*'Monthly Reading'!Y$8, 'Homeowners Record'!$G20*'Monthly Reading'!Y$9), SUM('Monthly Reading'!Y$10, 'Homeowners Record'!$F20*'Monthly Reading'!Y$8, 'Homeowners Record'!$G20*'Monthly Reading'!Y$9)))</f>
        <v/>
      </c>
      <c r="Z23" s="4" t="str">
        <f>IF('Monthly Reading'!Z$1="", "", IF('Monthly Reading'!Z97*'Monthly Reading'!Z$7&gt;'Monthly Reading'!Z$10, SUM('Monthly Reading'!Z97*'Monthly Reading'!Z$7, 'Homeowners Record'!$F20*'Monthly Reading'!Z$8, 'Homeowners Record'!$G20*'Monthly Reading'!Z$9), SUM('Monthly Reading'!Z$10, 'Homeowners Record'!$F20*'Monthly Reading'!Z$8, 'Homeowners Record'!$G20*'Monthly Reading'!Z$9)))</f>
        <v/>
      </c>
      <c r="AA23" s="4" t="str">
        <f>IF('Monthly Reading'!AA$1="", "", IF('Monthly Reading'!AA97*'Monthly Reading'!AA$7&gt;'Monthly Reading'!AA$10, SUM('Monthly Reading'!AA97*'Monthly Reading'!AA$7, 'Homeowners Record'!$F20*'Monthly Reading'!AA$8, 'Homeowners Record'!$G20*'Monthly Reading'!AA$9), SUM('Monthly Reading'!AA$10, 'Homeowners Record'!$F20*'Monthly Reading'!AA$8, 'Homeowners Record'!$G20*'Monthly Reading'!AA$9)))</f>
        <v/>
      </c>
      <c r="AB23" s="4" t="str">
        <f>IF('Monthly Reading'!AB$1="", "", IF('Monthly Reading'!AB97*'Monthly Reading'!AB$7&gt;'Monthly Reading'!AB$10, SUM('Monthly Reading'!AB97*'Monthly Reading'!AB$7, 'Homeowners Record'!$F20*'Monthly Reading'!AB$8, 'Homeowners Record'!$G20*'Monthly Reading'!AB$9), SUM('Monthly Reading'!AB$10, 'Homeowners Record'!$F20*'Monthly Reading'!AB$8, 'Homeowners Record'!$G20*'Monthly Reading'!AB$9)))</f>
        <v/>
      </c>
      <c r="AC23" s="4" t="str">
        <f>IF('Monthly Reading'!AC$1="", "", IF('Monthly Reading'!AC97*'Monthly Reading'!AC$7&gt;'Monthly Reading'!AC$10, SUM('Monthly Reading'!AC97*'Monthly Reading'!AC$7, 'Homeowners Record'!$F20*'Monthly Reading'!AC$8, 'Homeowners Record'!$G20*'Monthly Reading'!AC$9), SUM('Monthly Reading'!AC$10, 'Homeowners Record'!$F20*'Monthly Reading'!AC$8, 'Homeowners Record'!$G20*'Monthly Reading'!AC$9)))</f>
        <v/>
      </c>
      <c r="AD23" s="4" t="str">
        <f>IF('Monthly Reading'!AD$1="", "", IF('Monthly Reading'!AD97*'Monthly Reading'!AD$7&gt;'Monthly Reading'!AD$10, SUM('Monthly Reading'!AD97*'Monthly Reading'!AD$7, 'Homeowners Record'!$F20*'Monthly Reading'!AD$8, 'Homeowners Record'!$G20*'Monthly Reading'!AD$9), SUM('Monthly Reading'!AD$10, 'Homeowners Record'!$F20*'Monthly Reading'!AD$8, 'Homeowners Record'!$G20*'Monthly Reading'!AD$9)))</f>
        <v/>
      </c>
      <c r="AE23" s="4" t="str">
        <f>IF('Monthly Reading'!AE$1="", "", IF('Monthly Reading'!AE97*'Monthly Reading'!AE$7&gt;'Monthly Reading'!AE$10, SUM('Monthly Reading'!AE97*'Monthly Reading'!AE$7, 'Homeowners Record'!$F20*'Monthly Reading'!AE$8, 'Homeowners Record'!$G20*'Monthly Reading'!AE$9), SUM('Monthly Reading'!AE$10, 'Homeowners Record'!$F20*'Monthly Reading'!AE$8, 'Homeowners Record'!$G20*'Monthly Reading'!AE$9)))</f>
        <v/>
      </c>
      <c r="AF23" s="4" t="str">
        <f>IF('Monthly Reading'!AF$1="", "", IF('Monthly Reading'!AF97*'Monthly Reading'!AF$7&gt;'Monthly Reading'!AF$10, SUM('Monthly Reading'!AF97*'Monthly Reading'!AF$7, 'Homeowners Record'!$F20*'Monthly Reading'!AF$8, 'Homeowners Record'!$G20*'Monthly Reading'!AF$9), SUM('Monthly Reading'!AF$10, 'Homeowners Record'!$F20*'Monthly Reading'!AF$8, 'Homeowners Record'!$G20*'Monthly Reading'!AF$9)))</f>
        <v/>
      </c>
      <c r="AG23" s="4" t="str">
        <f>IF('Monthly Reading'!AG$1="", "", IF('Monthly Reading'!AG97*'Monthly Reading'!AG$7&gt;'Monthly Reading'!AG$10, SUM('Monthly Reading'!AG97*'Monthly Reading'!AG$7, 'Homeowners Record'!$F20*'Monthly Reading'!AG$8, 'Homeowners Record'!$G20*'Monthly Reading'!AG$9), SUM('Monthly Reading'!AG$10, 'Homeowners Record'!$F20*'Monthly Reading'!AG$8, 'Homeowners Record'!$G20*'Monthly Reading'!AG$9)))</f>
        <v/>
      </c>
      <c r="AH23" s="4" t="str">
        <f>IF('Monthly Reading'!AH$1="", "", IF('Monthly Reading'!AH97*'Monthly Reading'!AH$7&gt;'Monthly Reading'!AH$10, SUM('Monthly Reading'!AH97*'Monthly Reading'!AH$7, 'Homeowners Record'!$F20*'Monthly Reading'!AH$8, 'Homeowners Record'!$G20*'Monthly Reading'!AH$9), SUM('Monthly Reading'!AH$10, 'Homeowners Record'!$F20*'Monthly Reading'!AH$8, 'Homeowners Record'!$G20*'Monthly Reading'!AH$9)))</f>
        <v/>
      </c>
      <c r="AI23" s="4" t="str">
        <f>IF('Monthly Reading'!AI$1="", "", IF('Monthly Reading'!AI97*'Monthly Reading'!AI$7&gt;'Monthly Reading'!AI$10, SUM('Monthly Reading'!AI97*'Monthly Reading'!AI$7, 'Homeowners Record'!$F20*'Monthly Reading'!AI$8, 'Homeowners Record'!$G20*'Monthly Reading'!AI$9), SUM('Monthly Reading'!AI$10, 'Homeowners Record'!$F20*'Monthly Reading'!AI$8, 'Homeowners Record'!$G20*'Monthly Reading'!AI$9)))</f>
        <v/>
      </c>
      <c r="AJ23" s="4" t="str">
        <f>IF('Monthly Reading'!AJ$1="", "", IF('Monthly Reading'!AJ97*'Monthly Reading'!AJ$7&gt;'Monthly Reading'!AJ$10, SUM('Monthly Reading'!AJ97*'Monthly Reading'!AJ$7, 'Homeowners Record'!$F20*'Monthly Reading'!AJ$8, 'Homeowners Record'!$G20*'Monthly Reading'!AJ$9), SUM('Monthly Reading'!AJ$10, 'Homeowners Record'!$F20*'Monthly Reading'!AJ$8, 'Homeowners Record'!$G20*'Monthly Reading'!AJ$9)))</f>
        <v/>
      </c>
      <c r="AK23" s="4" t="str">
        <f>IF('Monthly Reading'!AK$1="", "", IF('Monthly Reading'!AK97*'Monthly Reading'!AK$7&gt;'Monthly Reading'!AK$10, SUM('Monthly Reading'!AK97*'Monthly Reading'!AK$7, 'Homeowners Record'!$F20*'Monthly Reading'!AK$8, 'Homeowners Record'!$G20*'Monthly Reading'!AK$9), SUM('Monthly Reading'!AK$10, 'Homeowners Record'!$F20*'Monthly Reading'!AK$8, 'Homeowners Record'!$G20*'Monthly Reading'!AK$9)))</f>
        <v/>
      </c>
      <c r="AL23" s="4" t="str">
        <f>IF('Monthly Reading'!AL$1="", "", IF('Monthly Reading'!AL97*'Monthly Reading'!AL$7&gt;'Monthly Reading'!AL$10, SUM('Monthly Reading'!AL97*'Monthly Reading'!AL$7, 'Homeowners Record'!$F20*'Monthly Reading'!AL$8, 'Homeowners Record'!$G20*'Monthly Reading'!AL$9), SUM('Monthly Reading'!AL$10, 'Homeowners Record'!$F20*'Monthly Reading'!AL$8, 'Homeowners Record'!$G20*'Monthly Reading'!AL$9)))</f>
        <v/>
      </c>
      <c r="AM23" s="4" t="str">
        <f>IF('Monthly Reading'!AM$1="", "", IF('Monthly Reading'!AM97*'Monthly Reading'!AM$7&gt;'Monthly Reading'!AM$10, SUM('Monthly Reading'!AM97*'Monthly Reading'!AM$7, 'Homeowners Record'!$F20*'Monthly Reading'!AM$8, 'Homeowners Record'!$G20*'Monthly Reading'!AM$9), SUM('Monthly Reading'!AM$10, 'Homeowners Record'!$F20*'Monthly Reading'!AM$8, 'Homeowners Record'!$G20*'Monthly Reading'!AM$9)))</f>
        <v/>
      </c>
      <c r="AN23" s="4" t="str">
        <f>IF('Monthly Reading'!AN$1="", "", IF('Monthly Reading'!AN97*'Monthly Reading'!AN$7&gt;'Monthly Reading'!AN$10, SUM('Monthly Reading'!AN97*'Monthly Reading'!AN$7, 'Homeowners Record'!$F20*'Monthly Reading'!AN$8, 'Homeowners Record'!$G20*'Monthly Reading'!AN$9), SUM('Monthly Reading'!AN$10, 'Homeowners Record'!$F20*'Monthly Reading'!AN$8, 'Homeowners Record'!$G20*'Monthly Reading'!AN$9)))</f>
        <v/>
      </c>
      <c r="AO23" s="4" t="str">
        <f>IF('Monthly Reading'!AO$1="", "", IF('Monthly Reading'!AO97*'Monthly Reading'!AO$7&gt;'Monthly Reading'!AO$10, SUM('Monthly Reading'!AO97*'Monthly Reading'!AO$7, 'Homeowners Record'!$F20*'Monthly Reading'!AO$8, 'Homeowners Record'!$G20*'Monthly Reading'!AO$9), SUM('Monthly Reading'!AO$10, 'Homeowners Record'!$F20*'Monthly Reading'!AO$8, 'Homeowners Record'!$G20*'Monthly Reading'!AO$9)))</f>
        <v/>
      </c>
      <c r="AP23" s="4" t="str">
        <f>IF('Monthly Reading'!AP$1="", "", IF('Monthly Reading'!AP97*'Monthly Reading'!AP$7&gt;'Monthly Reading'!AP$10, SUM('Monthly Reading'!AP97*'Monthly Reading'!AP$7, 'Homeowners Record'!$F20*'Monthly Reading'!AP$8, 'Homeowners Record'!$G20*'Monthly Reading'!AP$9), SUM('Monthly Reading'!AP$10, 'Homeowners Record'!$F20*'Monthly Reading'!AP$8, 'Homeowners Record'!$G20*'Monthly Reading'!AP$9)))</f>
        <v/>
      </c>
      <c r="AQ23" s="4" t="str">
        <f>IF('Monthly Reading'!AQ$1="", "", IF('Monthly Reading'!AQ97*'Monthly Reading'!AQ$7&gt;'Monthly Reading'!AQ$10, SUM('Monthly Reading'!AQ97*'Monthly Reading'!AQ$7, 'Homeowners Record'!$F20*'Monthly Reading'!AQ$8, 'Homeowners Record'!$G20*'Monthly Reading'!AQ$9), SUM('Monthly Reading'!AQ$10, 'Homeowners Record'!$F20*'Monthly Reading'!AQ$8, 'Homeowners Record'!$G20*'Monthly Reading'!AQ$9)))</f>
        <v/>
      </c>
      <c r="AR23" s="4" t="str">
        <f>IF('Monthly Reading'!AR$1="", "", IF('Monthly Reading'!AR97*'Monthly Reading'!AR$7&gt;'Monthly Reading'!AR$10, SUM('Monthly Reading'!AR97*'Monthly Reading'!AR$7, 'Homeowners Record'!$F20*'Monthly Reading'!AR$8, 'Homeowners Record'!$G20*'Monthly Reading'!AR$9), SUM('Monthly Reading'!AR$10, 'Homeowners Record'!$F20*'Monthly Reading'!AR$8, 'Homeowners Record'!$G20*'Monthly Reading'!AR$9)))</f>
        <v/>
      </c>
      <c r="AS23" s="4" t="str">
        <f>IF('Monthly Reading'!AS$1="", "", IF('Monthly Reading'!AS97*'Monthly Reading'!AS$7&gt;'Monthly Reading'!AS$10, SUM('Monthly Reading'!AS97*'Monthly Reading'!AS$7, 'Homeowners Record'!$F20*'Monthly Reading'!AS$8, 'Homeowners Record'!$G20*'Monthly Reading'!AS$9), SUM('Monthly Reading'!AS$10, 'Homeowners Record'!$F20*'Monthly Reading'!AS$8, 'Homeowners Record'!$G20*'Monthly Reading'!AS$9)))</f>
        <v/>
      </c>
      <c r="AT23" s="4" t="str">
        <f>IF('Monthly Reading'!AT$1="", "", IF('Monthly Reading'!AT97*'Monthly Reading'!AT$7&gt;'Monthly Reading'!AT$10, SUM('Monthly Reading'!AT97*'Monthly Reading'!AT$7, 'Homeowners Record'!$F20*'Monthly Reading'!AT$8, 'Homeowners Record'!$G20*'Monthly Reading'!AT$9), SUM('Monthly Reading'!AT$10, 'Homeowners Record'!$F20*'Monthly Reading'!AT$8, 'Homeowners Record'!$G20*'Monthly Reading'!AT$9)))</f>
        <v/>
      </c>
      <c r="AU23" s="4" t="str">
        <f>IF('Monthly Reading'!AU$1="", "", IF('Monthly Reading'!AU97*'Monthly Reading'!AU$7&gt;'Monthly Reading'!AU$10, SUM('Monthly Reading'!AU97*'Monthly Reading'!AU$7, 'Homeowners Record'!$F20*'Monthly Reading'!AU$8, 'Homeowners Record'!$G20*'Monthly Reading'!AU$9), SUM('Monthly Reading'!AU$10, 'Homeowners Record'!$F20*'Monthly Reading'!AU$8, 'Homeowners Record'!$G20*'Monthly Reading'!AU$9)))</f>
        <v/>
      </c>
      <c r="AV23" s="4" t="str">
        <f>IF('Monthly Reading'!AV$1="", "", IF('Monthly Reading'!AV97*'Monthly Reading'!AV$7&gt;'Monthly Reading'!AV$10, SUM('Monthly Reading'!AV97*'Monthly Reading'!AV$7, 'Homeowners Record'!$F20*'Monthly Reading'!AV$8, 'Homeowners Record'!$G20*'Monthly Reading'!AV$9), SUM('Monthly Reading'!AV$10, 'Homeowners Record'!$F20*'Monthly Reading'!AV$8, 'Homeowners Record'!$G20*'Monthly Reading'!AV$9)))</f>
        <v/>
      </c>
      <c r="AW23" s="4" t="str">
        <f>IF('Monthly Reading'!AW$1="", "", IF('Monthly Reading'!AW97*'Monthly Reading'!AW$7&gt;'Monthly Reading'!AW$10, SUM('Monthly Reading'!AW97*'Monthly Reading'!AW$7, 'Homeowners Record'!$F20*'Monthly Reading'!AW$8, 'Homeowners Record'!$G20*'Monthly Reading'!AW$9), SUM('Monthly Reading'!AW$10, 'Homeowners Record'!$F20*'Monthly Reading'!AW$8, 'Homeowners Record'!$G20*'Monthly Reading'!AW$9)))</f>
        <v/>
      </c>
      <c r="AX23" s="4" t="str">
        <f>IF('Monthly Reading'!AX$1="", "", IF('Monthly Reading'!AX97*'Monthly Reading'!AX$7&gt;'Monthly Reading'!AX$10, SUM('Monthly Reading'!AX97*'Monthly Reading'!AX$7, 'Homeowners Record'!$F20*'Monthly Reading'!AX$8, 'Homeowners Record'!$G20*'Monthly Reading'!AX$9), SUM('Monthly Reading'!AX$10, 'Homeowners Record'!$F20*'Monthly Reading'!AX$8, 'Homeowners Record'!$G20*'Monthly Reading'!AX$9)))</f>
        <v/>
      </c>
      <c r="AY23" s="4" t="str">
        <f>IF('Monthly Reading'!AY$1="", "", IF('Monthly Reading'!AY97*'Monthly Reading'!AY$7&gt;'Monthly Reading'!AY$10, SUM('Monthly Reading'!AY97*'Monthly Reading'!AY$7, 'Homeowners Record'!$F20*'Monthly Reading'!AY$8, 'Homeowners Record'!$G20*'Monthly Reading'!AY$9), SUM('Monthly Reading'!AY$10, 'Homeowners Record'!$F20*'Monthly Reading'!AY$8, 'Homeowners Record'!$G20*'Monthly Reading'!AY$9)))</f>
        <v/>
      </c>
      <c r="AZ23" s="4" t="str">
        <f>IF('Monthly Reading'!AZ$1="", "", IF('Monthly Reading'!AZ97*'Monthly Reading'!AZ$7&gt;'Monthly Reading'!AZ$10, SUM('Monthly Reading'!AZ97*'Monthly Reading'!AZ$7, 'Homeowners Record'!$F20*'Monthly Reading'!AZ$8, 'Homeowners Record'!$G20*'Monthly Reading'!AZ$9), SUM('Monthly Reading'!AZ$10, 'Homeowners Record'!$F20*'Monthly Reading'!AZ$8, 'Homeowners Record'!$G20*'Monthly Reading'!AZ$9)))</f>
        <v/>
      </c>
      <c r="BA23" s="4" t="str">
        <f>IF('Monthly Reading'!BA$1="", "", IF('Monthly Reading'!BA97*'Monthly Reading'!BA$7&gt;'Monthly Reading'!BA$10, SUM('Monthly Reading'!BA97*'Monthly Reading'!BA$7, 'Homeowners Record'!$F20*'Monthly Reading'!BA$8, 'Homeowners Record'!$G20*'Monthly Reading'!BA$9), SUM('Monthly Reading'!BA$10, 'Homeowners Record'!$F20*'Monthly Reading'!BA$8, 'Homeowners Record'!$G20*'Monthly Reading'!BA$9)))</f>
        <v/>
      </c>
      <c r="BB23" s="4" t="str">
        <f>IF('Monthly Reading'!BB$1="", "", IF('Monthly Reading'!BB97*'Monthly Reading'!BB$7&gt;'Monthly Reading'!BB$10, SUM('Monthly Reading'!BB97*'Monthly Reading'!BB$7, 'Homeowners Record'!$F20*'Monthly Reading'!BB$8, 'Homeowners Record'!$G20*'Monthly Reading'!BB$9), SUM('Monthly Reading'!BB$10, 'Homeowners Record'!$F20*'Monthly Reading'!BB$8, 'Homeowners Record'!$G20*'Monthly Reading'!BB$9)))</f>
        <v/>
      </c>
      <c r="BC23" s="4" t="str">
        <f>IF('Monthly Reading'!BC$1="", "", IF('Monthly Reading'!BC97*'Monthly Reading'!BC$7&gt;'Monthly Reading'!BC$10, SUM('Monthly Reading'!BC97*'Monthly Reading'!BC$7, 'Homeowners Record'!$F20*'Monthly Reading'!BC$8, 'Homeowners Record'!$G20*'Monthly Reading'!BC$9), SUM('Monthly Reading'!BC$10, 'Homeowners Record'!$F20*'Monthly Reading'!BC$8, 'Homeowners Record'!$G20*'Monthly Reading'!BC$9)))</f>
        <v/>
      </c>
      <c r="BD23" s="4" t="str">
        <f>IF('Monthly Reading'!BD$1="", "", IF('Monthly Reading'!BD97*'Monthly Reading'!BD$7&gt;'Monthly Reading'!BD$10, SUM('Monthly Reading'!BD97*'Monthly Reading'!BD$7, 'Homeowners Record'!$F20*'Monthly Reading'!BD$8, 'Homeowners Record'!$G20*'Monthly Reading'!BD$9), SUM('Monthly Reading'!BD$10, 'Homeowners Record'!$F20*'Monthly Reading'!BD$8, 'Homeowners Record'!$G20*'Monthly Reading'!BD$9)))</f>
        <v/>
      </c>
      <c r="BE23" s="4" t="str">
        <f>IF('Monthly Reading'!BE$1="", "", IF('Monthly Reading'!BE97*'Monthly Reading'!BE$7&gt;'Monthly Reading'!BE$10, SUM('Monthly Reading'!BE97*'Monthly Reading'!BE$7, 'Homeowners Record'!$F20*'Monthly Reading'!BE$8, 'Homeowners Record'!$G20*'Monthly Reading'!BE$9), SUM('Monthly Reading'!BE$10, 'Homeowners Record'!$F20*'Monthly Reading'!BE$8, 'Homeowners Record'!$G20*'Monthly Reading'!BE$9)))</f>
        <v/>
      </c>
      <c r="BF23" s="4" t="str">
        <f>IF('Monthly Reading'!BF$1="", "", IF('Monthly Reading'!BF97*'Monthly Reading'!BF$7&gt;'Monthly Reading'!BF$10, SUM('Monthly Reading'!BF97*'Monthly Reading'!BF$7, 'Homeowners Record'!$F20*'Monthly Reading'!BF$8, 'Homeowners Record'!$G20*'Monthly Reading'!BF$9), SUM('Monthly Reading'!BF$10, 'Homeowners Record'!$F20*'Monthly Reading'!BF$8, 'Homeowners Record'!$G20*'Monthly Reading'!BF$9)))</f>
        <v/>
      </c>
      <c r="BG23" s="4" t="str">
        <f>IF('Monthly Reading'!BG$1="", "", IF('Monthly Reading'!BG97*'Monthly Reading'!BG$7&gt;'Monthly Reading'!BG$10, SUM('Monthly Reading'!BG97*'Monthly Reading'!BG$7, 'Homeowners Record'!$F20*'Monthly Reading'!BG$8, 'Homeowners Record'!$G20*'Monthly Reading'!BG$9), SUM('Monthly Reading'!BG$10, 'Homeowners Record'!$F20*'Monthly Reading'!BG$8, 'Homeowners Record'!$G20*'Monthly Reading'!BG$9)))</f>
        <v/>
      </c>
      <c r="BH23" s="4" t="str">
        <f>IF('Monthly Reading'!BH$1="", "", IF('Monthly Reading'!BH97*'Monthly Reading'!BH$7&gt;'Monthly Reading'!BH$10, SUM('Monthly Reading'!BH97*'Monthly Reading'!BH$7, 'Homeowners Record'!$F20*'Monthly Reading'!BH$8, 'Homeowners Record'!$G20*'Monthly Reading'!BH$9), SUM('Monthly Reading'!BH$10, 'Homeowners Record'!$F20*'Monthly Reading'!BH$8, 'Homeowners Record'!$G20*'Monthly Reading'!BH$9)))</f>
        <v/>
      </c>
      <c r="BI23" s="4" t="str">
        <f>IF('Monthly Reading'!BI$1="", "", IF('Monthly Reading'!BI97*'Monthly Reading'!BI$7&gt;'Monthly Reading'!BI$10, SUM('Monthly Reading'!BI97*'Monthly Reading'!BI$7, 'Homeowners Record'!$F20*'Monthly Reading'!BI$8, 'Homeowners Record'!$G20*'Monthly Reading'!BI$9), SUM('Monthly Reading'!BI$10, 'Homeowners Record'!$F20*'Monthly Reading'!BI$8, 'Homeowners Record'!$G20*'Monthly Reading'!BI$9)))</f>
        <v/>
      </c>
      <c r="BJ23" s="4" t="str">
        <f>IF('Monthly Reading'!BJ$1="", "", IF('Monthly Reading'!BJ97*'Monthly Reading'!BJ$7&gt;'Monthly Reading'!BJ$10, SUM('Monthly Reading'!BJ97*'Monthly Reading'!BJ$7, 'Homeowners Record'!$F20*'Monthly Reading'!BJ$8, 'Homeowners Record'!$G20*'Monthly Reading'!BJ$9), SUM('Monthly Reading'!BJ$10, 'Homeowners Record'!$F20*'Monthly Reading'!BJ$8, 'Homeowners Record'!$G20*'Monthly Reading'!BJ$9)))</f>
        <v/>
      </c>
      <c r="BK23" s="4" t="str">
        <f>IF('Monthly Reading'!BK$1="", "", IF('Monthly Reading'!BK97*'Monthly Reading'!BK$7&gt;'Monthly Reading'!BK$10, SUM('Monthly Reading'!BK97*'Monthly Reading'!BK$7, 'Homeowners Record'!$F20*'Monthly Reading'!BK$8, 'Homeowners Record'!$G20*'Monthly Reading'!BK$9), SUM('Monthly Reading'!BK$10, 'Homeowners Record'!$F20*'Monthly Reading'!BK$8, 'Homeowners Record'!$G20*'Monthly Reading'!BK$9)))</f>
        <v/>
      </c>
      <c r="BL23" s="4" t="str">
        <f>IF('Monthly Reading'!BL$1="", "", IF('Monthly Reading'!BL97*'Monthly Reading'!BL$7&gt;'Monthly Reading'!BL$10, SUM('Monthly Reading'!BL97*'Monthly Reading'!BL$7, 'Homeowners Record'!$F20*'Monthly Reading'!BL$8, 'Homeowners Record'!$G20*'Monthly Reading'!BL$9), SUM('Monthly Reading'!BL$10, 'Homeowners Record'!$F20*'Monthly Reading'!BL$8, 'Homeowners Record'!$G20*'Monthly Reading'!BL$9)))</f>
        <v/>
      </c>
      <c r="BM23" s="4" t="str">
        <f>IF('Monthly Reading'!BM$1="", "", IF('Monthly Reading'!BM97*'Monthly Reading'!BM$7&gt;'Monthly Reading'!BM$10, SUM('Monthly Reading'!BM97*'Monthly Reading'!BM$7, 'Homeowners Record'!$F20*'Monthly Reading'!BM$8, 'Homeowners Record'!$G20*'Monthly Reading'!BM$9), SUM('Monthly Reading'!BM$10, 'Homeowners Record'!$F20*'Monthly Reading'!BM$8, 'Homeowners Record'!$G20*'Monthly Reading'!BM$9)))</f>
        <v/>
      </c>
      <c r="BN23" s="4" t="str">
        <f>IF('Monthly Reading'!BN$1="", "", IF('Monthly Reading'!BN97*'Monthly Reading'!BN$7&gt;'Monthly Reading'!BN$10, SUM('Monthly Reading'!BN97*'Monthly Reading'!BN$7, 'Homeowners Record'!$F20*'Monthly Reading'!BN$8, 'Homeowners Record'!$G20*'Monthly Reading'!BN$9), SUM('Monthly Reading'!BN$10, 'Homeowners Record'!$F20*'Monthly Reading'!BN$8, 'Homeowners Record'!$G20*'Monthly Reading'!BN$9)))</f>
        <v/>
      </c>
      <c r="BO23" s="4" t="str">
        <f>IF('Monthly Reading'!BO$1="", "", IF('Monthly Reading'!BO97*'Monthly Reading'!BO$7&gt;'Monthly Reading'!BO$10, SUM('Monthly Reading'!BO97*'Monthly Reading'!BO$7, 'Homeowners Record'!$F20*'Monthly Reading'!BO$8, 'Homeowners Record'!$G20*'Monthly Reading'!BO$9), SUM('Monthly Reading'!BO$10, 'Homeowners Record'!$F20*'Monthly Reading'!BO$8, 'Homeowners Record'!$G20*'Monthly Reading'!BO$9)))</f>
        <v/>
      </c>
      <c r="BP23" s="4" t="str">
        <f>IF('Monthly Reading'!BP$1="", "", IF('Monthly Reading'!BP97*'Monthly Reading'!BP$7&gt;'Monthly Reading'!BP$10, SUM('Monthly Reading'!BP97*'Monthly Reading'!BP$7, 'Homeowners Record'!$F20*'Monthly Reading'!BP$8, 'Homeowners Record'!$G20*'Monthly Reading'!BP$9), SUM('Monthly Reading'!BP$10, 'Homeowners Record'!$F20*'Monthly Reading'!BP$8, 'Homeowners Record'!$G20*'Monthly Reading'!BP$9)))</f>
        <v/>
      </c>
      <c r="BQ23" s="4" t="str">
        <f>IF('Monthly Reading'!BQ$1="", "", IF('Monthly Reading'!BQ97*'Monthly Reading'!BQ$7&gt;'Monthly Reading'!BQ$10, SUM('Monthly Reading'!BQ97*'Monthly Reading'!BQ$7, 'Homeowners Record'!$F20*'Monthly Reading'!BQ$8, 'Homeowners Record'!$G20*'Monthly Reading'!BQ$9), SUM('Monthly Reading'!BQ$10, 'Homeowners Record'!$F20*'Monthly Reading'!BQ$8, 'Homeowners Record'!$G20*'Monthly Reading'!BQ$9)))</f>
        <v/>
      </c>
      <c r="BR23" s="4" t="str">
        <f>IF('Monthly Reading'!BR$1="", "", IF('Monthly Reading'!BR97*'Monthly Reading'!BR$7&gt;'Monthly Reading'!BR$10, SUM('Monthly Reading'!BR97*'Monthly Reading'!BR$7, 'Homeowners Record'!$F20*'Monthly Reading'!BR$8, 'Homeowners Record'!$G20*'Monthly Reading'!BR$9), SUM('Monthly Reading'!BR$10, 'Homeowners Record'!$F20*'Monthly Reading'!BR$8, 'Homeowners Record'!$G20*'Monthly Reading'!BR$9)))</f>
        <v/>
      </c>
      <c r="BS23" s="4" t="str">
        <f>IF('Monthly Reading'!BS$1="", "", IF('Monthly Reading'!BS97*'Monthly Reading'!BS$7&gt;'Monthly Reading'!BS$10, SUM('Monthly Reading'!BS97*'Monthly Reading'!BS$7, 'Homeowners Record'!$F20*'Monthly Reading'!BS$8, 'Homeowners Record'!$G20*'Monthly Reading'!BS$9), SUM('Monthly Reading'!BS$10, 'Homeowners Record'!$F20*'Monthly Reading'!BS$8, 'Homeowners Record'!$G20*'Monthly Reading'!BS$9)))</f>
        <v/>
      </c>
      <c r="BT23" s="4" t="str">
        <f>IF('Monthly Reading'!BT$1="", "", IF('Monthly Reading'!BT97*'Monthly Reading'!BT$7&gt;'Monthly Reading'!BT$10, SUM('Monthly Reading'!BT97*'Monthly Reading'!BT$7, 'Homeowners Record'!$F20*'Monthly Reading'!BT$8, 'Homeowners Record'!$G20*'Monthly Reading'!BT$9), SUM('Monthly Reading'!BT$10, 'Homeowners Record'!$F20*'Monthly Reading'!BT$8, 'Homeowners Record'!$G20*'Monthly Reading'!BT$9)))</f>
        <v/>
      </c>
      <c r="BU23" s="4" t="str">
        <f>IF('Monthly Reading'!BU$1="", "", IF('Monthly Reading'!BU97*'Monthly Reading'!BU$7&gt;'Monthly Reading'!BU$10, SUM('Monthly Reading'!BU97*'Monthly Reading'!BU$7, 'Homeowners Record'!$F20*'Monthly Reading'!BU$8, 'Homeowners Record'!$G20*'Monthly Reading'!BU$9), SUM('Monthly Reading'!BU$10, 'Homeowners Record'!$F20*'Monthly Reading'!BU$8, 'Homeowners Record'!$G20*'Monthly Reading'!BU$9)))</f>
        <v/>
      </c>
      <c r="BV23" s="4" t="str">
        <f>IF('Monthly Reading'!BV$1="", "", IF('Monthly Reading'!BV97*'Monthly Reading'!BV$7&gt;'Monthly Reading'!BV$10, SUM('Monthly Reading'!BV97*'Monthly Reading'!BV$7, 'Homeowners Record'!$F20*'Monthly Reading'!BV$8, 'Homeowners Record'!$G20*'Monthly Reading'!BV$9), SUM('Monthly Reading'!BV$10, 'Homeowners Record'!$F20*'Monthly Reading'!BV$8, 'Homeowners Record'!$G20*'Monthly Reading'!BV$9)))</f>
        <v/>
      </c>
      <c r="BW23" s="4" t="str">
        <f>IF('Monthly Reading'!BW$1="", "", IF('Monthly Reading'!BW97*'Monthly Reading'!BW$7&gt;'Monthly Reading'!BW$10, SUM('Monthly Reading'!BW97*'Monthly Reading'!BW$7, 'Homeowners Record'!$F20*'Monthly Reading'!BW$8, 'Homeowners Record'!$G20*'Monthly Reading'!BW$9), SUM('Monthly Reading'!BW$10, 'Homeowners Record'!$F20*'Monthly Reading'!BW$8, 'Homeowners Record'!$G20*'Monthly Reading'!BW$9)))</f>
        <v/>
      </c>
      <c r="BX23" s="4" t="str">
        <f>IF('Monthly Reading'!BX$1="", "", IF('Monthly Reading'!BX97*'Monthly Reading'!BX$7&gt;'Monthly Reading'!BX$10, SUM('Monthly Reading'!BX97*'Monthly Reading'!BX$7, 'Homeowners Record'!$F20*'Monthly Reading'!BX$8, 'Homeowners Record'!$G20*'Monthly Reading'!BX$9), SUM('Monthly Reading'!BX$10, 'Homeowners Record'!$F20*'Monthly Reading'!BX$8, 'Homeowners Record'!$G20*'Monthly Reading'!BX$9)))</f>
        <v/>
      </c>
      <c r="BY23" s="4" t="str">
        <f>IF('Monthly Reading'!BY$1="", "", IF('Monthly Reading'!BY97*'Monthly Reading'!BY$7&gt;'Monthly Reading'!BY$10, SUM('Monthly Reading'!BY97*'Monthly Reading'!BY$7, 'Homeowners Record'!$F20*'Monthly Reading'!BY$8, 'Homeowners Record'!$G20*'Monthly Reading'!BY$9), SUM('Monthly Reading'!BY$10, 'Homeowners Record'!$F20*'Monthly Reading'!BY$8, 'Homeowners Record'!$G20*'Monthly Reading'!BY$9)))</f>
        <v/>
      </c>
      <c r="BZ23" s="4" t="str">
        <f>IF('Monthly Reading'!BZ$1="", "", IF('Monthly Reading'!BZ97*'Monthly Reading'!BZ$7&gt;'Monthly Reading'!BZ$10, SUM('Monthly Reading'!BZ97*'Monthly Reading'!BZ$7, 'Homeowners Record'!$F20*'Monthly Reading'!BZ$8, 'Homeowners Record'!$G20*'Monthly Reading'!BZ$9), SUM('Monthly Reading'!BZ$10, 'Homeowners Record'!$F20*'Monthly Reading'!BZ$8, 'Homeowners Record'!$G20*'Monthly Reading'!BZ$9)))</f>
        <v/>
      </c>
      <c r="CA23" s="4" t="str">
        <f>IF('Monthly Reading'!CA$1="", "", IF('Monthly Reading'!CA97*'Monthly Reading'!CA$7&gt;'Monthly Reading'!CA$10, SUM('Monthly Reading'!CA97*'Monthly Reading'!CA$7, 'Homeowners Record'!$F20*'Monthly Reading'!CA$8, 'Homeowners Record'!$G20*'Monthly Reading'!CA$9), SUM('Monthly Reading'!CA$10, 'Homeowners Record'!$F20*'Monthly Reading'!CA$8, 'Homeowners Record'!$G20*'Monthly Reading'!CA$9)))</f>
        <v/>
      </c>
      <c r="CB23" s="4" t="str">
        <f>IF('Monthly Reading'!CB$1="", "", IF('Monthly Reading'!CB97*'Monthly Reading'!CB$7&gt;'Monthly Reading'!CB$10, SUM('Monthly Reading'!CB97*'Monthly Reading'!CB$7, 'Homeowners Record'!$F20*'Monthly Reading'!CB$8, 'Homeowners Record'!$G20*'Monthly Reading'!CB$9), SUM('Monthly Reading'!CB$10, 'Homeowners Record'!$F20*'Monthly Reading'!CB$8, 'Homeowners Record'!$G20*'Monthly Reading'!CB$9)))</f>
        <v/>
      </c>
      <c r="CC23" s="4" t="str">
        <f>IF('Monthly Reading'!CC$1="", "", IF('Monthly Reading'!CC97*'Monthly Reading'!CC$7&gt;'Monthly Reading'!CC$10, SUM('Monthly Reading'!CC97*'Monthly Reading'!CC$7, 'Homeowners Record'!$F20*'Monthly Reading'!CC$8, 'Homeowners Record'!$G20*'Monthly Reading'!CC$9), SUM('Monthly Reading'!CC$10, 'Homeowners Record'!$F20*'Monthly Reading'!CC$8, 'Homeowners Record'!$G20*'Monthly Reading'!CC$9)))</f>
        <v/>
      </c>
      <c r="CD23" s="4" t="str">
        <f>IF('Monthly Reading'!CD$1="", "", IF('Monthly Reading'!CD97*'Monthly Reading'!CD$7&gt;'Monthly Reading'!CD$10, SUM('Monthly Reading'!CD97*'Monthly Reading'!CD$7, 'Homeowners Record'!$F20*'Monthly Reading'!CD$8, 'Homeowners Record'!$G20*'Monthly Reading'!CD$9), SUM('Monthly Reading'!CD$10, 'Homeowners Record'!$F20*'Monthly Reading'!CD$8, 'Homeowners Record'!$G20*'Monthly Reading'!CD$9)))</f>
        <v/>
      </c>
      <c r="CE23" s="4" t="str">
        <f>IF('Monthly Reading'!CE$1="", "", IF('Monthly Reading'!CE97*'Monthly Reading'!CE$7&gt;'Monthly Reading'!CE$10, SUM('Monthly Reading'!CE97*'Monthly Reading'!CE$7, 'Homeowners Record'!$F20*'Monthly Reading'!CE$8, 'Homeowners Record'!$G20*'Monthly Reading'!CE$9), SUM('Monthly Reading'!CE$10, 'Homeowners Record'!$F20*'Monthly Reading'!CE$8, 'Homeowners Record'!$G20*'Monthly Reading'!CE$9)))</f>
        <v/>
      </c>
      <c r="CF23" s="4" t="str">
        <f>IF('Monthly Reading'!CF$1="", "", IF('Monthly Reading'!CF97*'Monthly Reading'!CF$7&gt;'Monthly Reading'!CF$10, SUM('Monthly Reading'!CF97*'Monthly Reading'!CF$7, 'Homeowners Record'!$F20*'Monthly Reading'!CF$8, 'Homeowners Record'!$G20*'Monthly Reading'!CF$9), SUM('Monthly Reading'!CF$10, 'Homeowners Record'!$F20*'Monthly Reading'!CF$8, 'Homeowners Record'!$G20*'Monthly Reading'!CF$9)))</f>
        <v/>
      </c>
      <c r="CG23" s="4" t="str">
        <f>IF('Monthly Reading'!CG$1="", "", IF('Monthly Reading'!CG97*'Monthly Reading'!CG$7&gt;'Monthly Reading'!CG$10, SUM('Monthly Reading'!CG97*'Monthly Reading'!CG$7, 'Homeowners Record'!$F20*'Monthly Reading'!CG$8, 'Homeowners Record'!$G20*'Monthly Reading'!CG$9), SUM('Monthly Reading'!CG$10, 'Homeowners Record'!$F20*'Monthly Reading'!CG$8, 'Homeowners Record'!$G20*'Monthly Reading'!CG$9)))</f>
        <v/>
      </c>
      <c r="CH23" s="4" t="str">
        <f>IF('Monthly Reading'!CH$1="", "", IF('Monthly Reading'!CH97*'Monthly Reading'!CH$7&gt;'Monthly Reading'!CH$10, SUM('Monthly Reading'!CH97*'Monthly Reading'!CH$7, 'Homeowners Record'!$F20*'Monthly Reading'!CH$8, 'Homeowners Record'!$G20*'Monthly Reading'!CH$9), SUM('Monthly Reading'!CH$10, 'Homeowners Record'!$F20*'Monthly Reading'!CH$8, 'Homeowners Record'!$G20*'Monthly Reading'!CH$9)))</f>
        <v/>
      </c>
      <c r="CI23" s="4" t="str">
        <f>IF('Monthly Reading'!CI$1="", "", IF('Monthly Reading'!CI97*'Monthly Reading'!CI$7&gt;'Monthly Reading'!CI$10, SUM('Monthly Reading'!CI97*'Monthly Reading'!CI$7, 'Homeowners Record'!$F20*'Monthly Reading'!CI$8, 'Homeowners Record'!$G20*'Monthly Reading'!CI$9), SUM('Monthly Reading'!CI$10, 'Homeowners Record'!$F20*'Monthly Reading'!CI$8, 'Homeowners Record'!$G20*'Monthly Reading'!CI$9)))</f>
        <v/>
      </c>
      <c r="CJ23" s="4" t="str">
        <f>IF('Monthly Reading'!CJ$1="", "", IF('Monthly Reading'!CJ97*'Monthly Reading'!CJ$7&gt;'Monthly Reading'!CJ$10, SUM('Monthly Reading'!CJ97*'Monthly Reading'!CJ$7, 'Homeowners Record'!$F20*'Monthly Reading'!CJ$8, 'Homeowners Record'!$G20*'Monthly Reading'!CJ$9), SUM('Monthly Reading'!CJ$10, 'Homeowners Record'!$F20*'Monthly Reading'!CJ$8, 'Homeowners Record'!$G20*'Monthly Reading'!CJ$9)))</f>
        <v/>
      </c>
      <c r="CK23" s="4" t="str">
        <f>IF('Monthly Reading'!CK$1="", "", IF('Monthly Reading'!CK97*'Monthly Reading'!CK$7&gt;'Monthly Reading'!CK$10, SUM('Monthly Reading'!CK97*'Monthly Reading'!CK$7, 'Homeowners Record'!$F20*'Monthly Reading'!CK$8, 'Homeowners Record'!$G20*'Monthly Reading'!CK$9), SUM('Monthly Reading'!CK$10, 'Homeowners Record'!$F20*'Monthly Reading'!CK$8, 'Homeowners Record'!$G20*'Monthly Reading'!CK$9)))</f>
        <v/>
      </c>
      <c r="CL23" s="4" t="str">
        <f>IF('Monthly Reading'!CL$1="", "", IF('Monthly Reading'!CL97*'Monthly Reading'!CL$7&gt;'Monthly Reading'!CL$10, SUM('Monthly Reading'!CL97*'Monthly Reading'!CL$7, 'Homeowners Record'!$F20*'Monthly Reading'!CL$8, 'Homeowners Record'!$G20*'Monthly Reading'!CL$9), SUM('Monthly Reading'!CL$10, 'Homeowners Record'!$F20*'Monthly Reading'!CL$8, 'Homeowners Record'!$G20*'Monthly Reading'!CL$9)))</f>
        <v/>
      </c>
      <c r="CM23" s="4" t="str">
        <f>IF('Monthly Reading'!CM$1="", "", IF('Monthly Reading'!CM97*'Monthly Reading'!CM$7&gt;'Monthly Reading'!CM$10, SUM('Monthly Reading'!CM97*'Monthly Reading'!CM$7, 'Homeowners Record'!$F20*'Monthly Reading'!CM$8, 'Homeowners Record'!$G20*'Monthly Reading'!CM$9), SUM('Monthly Reading'!CM$10, 'Homeowners Record'!$F20*'Monthly Reading'!CM$8, 'Homeowners Record'!$G20*'Monthly Reading'!CM$9)))</f>
        <v/>
      </c>
      <c r="CN23" s="4" t="str">
        <f>IF('Monthly Reading'!CN$1="", "", IF('Monthly Reading'!CN97*'Monthly Reading'!CN$7&gt;'Monthly Reading'!CN$10, SUM('Monthly Reading'!CN97*'Monthly Reading'!CN$7, 'Homeowners Record'!$F20*'Monthly Reading'!CN$8, 'Homeowners Record'!$G20*'Monthly Reading'!CN$9), SUM('Monthly Reading'!CN$10, 'Homeowners Record'!$F20*'Monthly Reading'!CN$8, 'Homeowners Record'!$G20*'Monthly Reading'!CN$9)))</f>
        <v/>
      </c>
      <c r="CO23" s="4" t="str">
        <f>IF('Monthly Reading'!CO$1="", "", IF('Monthly Reading'!CO97*'Monthly Reading'!CO$7&gt;'Monthly Reading'!CO$10, SUM('Monthly Reading'!CO97*'Monthly Reading'!CO$7, 'Homeowners Record'!$F20*'Monthly Reading'!CO$8, 'Homeowners Record'!$G20*'Monthly Reading'!CO$9), SUM('Monthly Reading'!CO$10, 'Homeowners Record'!$F20*'Monthly Reading'!CO$8, 'Homeowners Record'!$G20*'Monthly Reading'!CO$9)))</f>
        <v/>
      </c>
      <c r="CP23" s="4" t="str">
        <f>IF('Monthly Reading'!CP$1="", "", IF('Monthly Reading'!CP97*'Monthly Reading'!CP$7&gt;'Monthly Reading'!CP$10, SUM('Monthly Reading'!CP97*'Monthly Reading'!CP$7, 'Homeowners Record'!$F20*'Monthly Reading'!CP$8, 'Homeowners Record'!$G20*'Monthly Reading'!CP$9), SUM('Monthly Reading'!CP$10, 'Homeowners Record'!$F20*'Monthly Reading'!CP$8, 'Homeowners Record'!$G20*'Monthly Reading'!CP$9)))</f>
        <v/>
      </c>
      <c r="CQ23" s="4" t="str">
        <f>IF('Monthly Reading'!CQ$1="", "", IF('Monthly Reading'!CQ97*'Monthly Reading'!CQ$7&gt;'Monthly Reading'!CQ$10, SUM('Monthly Reading'!CQ97*'Monthly Reading'!CQ$7, 'Homeowners Record'!$F20*'Monthly Reading'!CQ$8, 'Homeowners Record'!$G20*'Monthly Reading'!CQ$9), SUM('Monthly Reading'!CQ$10, 'Homeowners Record'!$F20*'Monthly Reading'!CQ$8, 'Homeowners Record'!$G20*'Monthly Reading'!CQ$9)))</f>
        <v/>
      </c>
      <c r="CR23" s="4" t="str">
        <f>IF('Monthly Reading'!CR$1="", "", IF('Monthly Reading'!CR97*'Monthly Reading'!CR$7&gt;'Monthly Reading'!CR$10, SUM('Monthly Reading'!CR97*'Monthly Reading'!CR$7, 'Homeowners Record'!$F20*'Monthly Reading'!CR$8, 'Homeowners Record'!$G20*'Monthly Reading'!CR$9), SUM('Monthly Reading'!CR$10, 'Homeowners Record'!$F20*'Monthly Reading'!CR$8, 'Homeowners Record'!$G20*'Monthly Reading'!CR$9)))</f>
        <v/>
      </c>
      <c r="CS23" s="4" t="str">
        <f>IF('Monthly Reading'!CS$1="", "", IF('Monthly Reading'!CS97*'Monthly Reading'!CS$7&gt;'Monthly Reading'!CS$10, SUM('Monthly Reading'!CS97*'Monthly Reading'!CS$7, 'Homeowners Record'!$F20*'Monthly Reading'!CS$8, 'Homeowners Record'!$G20*'Monthly Reading'!CS$9), SUM('Monthly Reading'!CS$10, 'Homeowners Record'!$F20*'Monthly Reading'!CS$8, 'Homeowners Record'!$G20*'Monthly Reading'!CS$9)))</f>
        <v/>
      </c>
      <c r="CT23" s="4" t="str">
        <f>IF('Monthly Reading'!CT$1="", "", IF('Monthly Reading'!CT97*'Monthly Reading'!CT$7&gt;'Monthly Reading'!CT$10, SUM('Monthly Reading'!CT97*'Monthly Reading'!CT$7, 'Homeowners Record'!$F20*'Monthly Reading'!CT$8, 'Homeowners Record'!$G20*'Monthly Reading'!CT$9), SUM('Monthly Reading'!CT$10, 'Homeowners Record'!$F20*'Monthly Reading'!CT$8, 'Homeowners Record'!$G20*'Monthly Reading'!CT$9)))</f>
        <v/>
      </c>
      <c r="CU23" s="4" t="str">
        <f>IF('Monthly Reading'!CU$1="", "", IF('Monthly Reading'!CU97*'Monthly Reading'!CU$7&gt;'Monthly Reading'!CU$10, SUM('Monthly Reading'!CU97*'Monthly Reading'!CU$7, 'Homeowners Record'!$F20*'Monthly Reading'!CU$8, 'Homeowners Record'!$G20*'Monthly Reading'!CU$9), SUM('Monthly Reading'!CU$10, 'Homeowners Record'!$F20*'Monthly Reading'!CU$8, 'Homeowners Record'!$G20*'Monthly Reading'!CU$9)))</f>
        <v/>
      </c>
      <c r="CV23" s="4" t="str">
        <f>IF('Monthly Reading'!CV$1="", "", IF('Monthly Reading'!CV97*'Monthly Reading'!CV$7&gt;'Monthly Reading'!CV$10, SUM('Monthly Reading'!CV97*'Monthly Reading'!CV$7, 'Homeowners Record'!$F20*'Monthly Reading'!CV$8, 'Homeowners Record'!$G20*'Monthly Reading'!CV$9), SUM('Monthly Reading'!CV$10, 'Homeowners Record'!$F20*'Monthly Reading'!CV$8, 'Homeowners Record'!$G20*'Monthly Reading'!CV$9)))</f>
        <v/>
      </c>
      <c r="CW23" s="4" t="str">
        <f>IF('Monthly Reading'!CW$1="", "", IF('Monthly Reading'!CW97*'Monthly Reading'!CW$7&gt;'Monthly Reading'!CW$10, SUM('Monthly Reading'!CW97*'Monthly Reading'!CW$7, 'Homeowners Record'!$F20*'Monthly Reading'!CW$8, 'Homeowners Record'!$G20*'Monthly Reading'!CW$9), SUM('Monthly Reading'!CW$10, 'Homeowners Record'!$F20*'Monthly Reading'!CW$8, 'Homeowners Record'!$G20*'Monthly Reading'!CW$9)))</f>
        <v/>
      </c>
      <c r="CX23" s="4" t="str">
        <f>IF('Monthly Reading'!CX$1="", "", IF('Monthly Reading'!CX97*'Monthly Reading'!CX$7&gt;'Monthly Reading'!CX$10, SUM('Monthly Reading'!CX97*'Monthly Reading'!CX$7, 'Homeowners Record'!$F20*'Monthly Reading'!CX$8, 'Homeowners Record'!$G20*'Monthly Reading'!CX$9), SUM('Monthly Reading'!CX$10, 'Homeowners Record'!$F20*'Monthly Reading'!CX$8, 'Homeowners Record'!$G20*'Monthly Reading'!CX$9)))</f>
        <v/>
      </c>
      <c r="CY23" s="4" t="str">
        <f>IF('Monthly Reading'!CY$1="", "", IF('Monthly Reading'!CY97*'Monthly Reading'!CY$7&gt;'Monthly Reading'!CY$10, SUM('Monthly Reading'!CY97*'Monthly Reading'!CY$7, 'Homeowners Record'!$F20*'Monthly Reading'!CY$8, 'Homeowners Record'!$G20*'Monthly Reading'!CY$9), SUM('Monthly Reading'!CY$10, 'Homeowners Record'!$F20*'Monthly Reading'!CY$8, 'Homeowners Record'!$G20*'Monthly Reading'!CY$9)))</f>
        <v/>
      </c>
      <c r="CZ23" s="4" t="str">
        <f>IF('Monthly Reading'!CZ$1="", "", IF('Monthly Reading'!CZ97*'Monthly Reading'!CZ$7&gt;'Monthly Reading'!CZ$10, SUM('Monthly Reading'!CZ97*'Monthly Reading'!CZ$7, 'Homeowners Record'!$F20*'Monthly Reading'!CZ$8, 'Homeowners Record'!$G20*'Monthly Reading'!CZ$9), SUM('Monthly Reading'!CZ$10, 'Homeowners Record'!$F20*'Monthly Reading'!CZ$8, 'Homeowners Record'!$G20*'Monthly Reading'!CZ$9)))</f>
        <v/>
      </c>
      <c r="DA23" s="4" t="str">
        <f>IF('Monthly Reading'!DA$1="", "", IF('Monthly Reading'!DA97*'Monthly Reading'!DA$7&gt;'Monthly Reading'!DA$10, SUM('Monthly Reading'!DA97*'Monthly Reading'!DA$7, 'Homeowners Record'!$F20*'Monthly Reading'!DA$8, 'Homeowners Record'!$G20*'Monthly Reading'!DA$9), SUM('Monthly Reading'!DA$10, 'Homeowners Record'!$F20*'Monthly Reading'!DA$8, 'Homeowners Record'!$G20*'Monthly Reading'!DA$9)))</f>
        <v/>
      </c>
      <c r="DB23" s="4" t="str">
        <f>IF('Monthly Reading'!DB$1="", "", IF('Monthly Reading'!DB97*'Monthly Reading'!DB$7&gt;'Monthly Reading'!DB$10, SUM('Monthly Reading'!DB97*'Monthly Reading'!DB$7, 'Homeowners Record'!$F20*'Monthly Reading'!DB$8, 'Homeowners Record'!$G20*'Monthly Reading'!DB$9), SUM('Monthly Reading'!DB$10, 'Homeowners Record'!$F20*'Monthly Reading'!DB$8, 'Homeowners Record'!$G20*'Monthly Reading'!DB$9)))</f>
        <v/>
      </c>
      <c r="DC23" s="4" t="str">
        <f>IF('Monthly Reading'!DC$1="", "", IF('Monthly Reading'!DC97*'Monthly Reading'!DC$7&gt;'Monthly Reading'!DC$10, SUM('Monthly Reading'!DC97*'Monthly Reading'!DC$7, 'Homeowners Record'!$F20*'Monthly Reading'!DC$8, 'Homeowners Record'!$G20*'Monthly Reading'!DC$9), SUM('Monthly Reading'!DC$10, 'Homeowners Record'!$F20*'Monthly Reading'!DC$8, 'Homeowners Record'!$G20*'Monthly Reading'!DC$9)))</f>
        <v/>
      </c>
      <c r="DD23" s="4" t="str">
        <f>IF('Monthly Reading'!DD$1="", "", IF('Monthly Reading'!DD97*'Monthly Reading'!DD$7&gt;'Monthly Reading'!DD$10, SUM('Monthly Reading'!DD97*'Monthly Reading'!DD$7, 'Homeowners Record'!$F20*'Monthly Reading'!DD$8, 'Homeowners Record'!$G20*'Monthly Reading'!DD$9), SUM('Monthly Reading'!DD$10, 'Homeowners Record'!$F20*'Monthly Reading'!DD$8, 'Homeowners Record'!$G20*'Monthly Reading'!DD$9)))</f>
        <v/>
      </c>
      <c r="DE23" s="4" t="str">
        <f>IF('Monthly Reading'!DE$1="", "", IF('Monthly Reading'!DE97*'Monthly Reading'!DE$7&gt;'Monthly Reading'!DE$10, SUM('Monthly Reading'!DE97*'Monthly Reading'!DE$7, 'Homeowners Record'!$F20*'Monthly Reading'!DE$8, 'Homeowners Record'!$G20*'Monthly Reading'!DE$9), SUM('Monthly Reading'!DE$10, 'Homeowners Record'!$F20*'Monthly Reading'!DE$8, 'Homeowners Record'!$G20*'Monthly Reading'!DE$9)))</f>
        <v/>
      </c>
      <c r="DF23" s="4" t="str">
        <f>IF('Monthly Reading'!DF$1="", "", IF('Monthly Reading'!DF97*'Monthly Reading'!DF$7&gt;'Monthly Reading'!DF$10, SUM('Monthly Reading'!DF97*'Monthly Reading'!DF$7, 'Homeowners Record'!$F20*'Monthly Reading'!DF$8, 'Homeowners Record'!$G20*'Monthly Reading'!DF$9), SUM('Monthly Reading'!DF$10, 'Homeowners Record'!$F20*'Monthly Reading'!DF$8, 'Homeowners Record'!$G20*'Monthly Reading'!DF$9)))</f>
        <v/>
      </c>
      <c r="DG23" s="4" t="str">
        <f>IF('Monthly Reading'!DG$1="", "", IF('Monthly Reading'!DG97*'Monthly Reading'!DG$7&gt;'Monthly Reading'!DG$10, SUM('Monthly Reading'!DG97*'Monthly Reading'!DG$7, 'Homeowners Record'!$F20*'Monthly Reading'!DG$8, 'Homeowners Record'!$G20*'Monthly Reading'!DG$9), SUM('Monthly Reading'!DG$10, 'Homeowners Record'!$F20*'Monthly Reading'!DG$8, 'Homeowners Record'!$G20*'Monthly Reading'!DG$9)))</f>
        <v/>
      </c>
      <c r="DH23" s="4" t="str">
        <f>IF('Monthly Reading'!DH$1="", "", IF('Monthly Reading'!DH97*'Monthly Reading'!DH$7&gt;'Monthly Reading'!DH$10, SUM('Monthly Reading'!DH97*'Monthly Reading'!DH$7, 'Homeowners Record'!$F20*'Monthly Reading'!DH$8, 'Homeowners Record'!$G20*'Monthly Reading'!DH$9), SUM('Monthly Reading'!DH$10, 'Homeowners Record'!$F20*'Monthly Reading'!DH$8, 'Homeowners Record'!$G20*'Monthly Reading'!DH$9)))</f>
        <v/>
      </c>
      <c r="DI23" s="4" t="str">
        <f>IF('Monthly Reading'!DI$1="", "", IF('Monthly Reading'!DI97*'Monthly Reading'!DI$7&gt;'Monthly Reading'!DI$10, SUM('Monthly Reading'!DI97*'Monthly Reading'!DI$7, 'Homeowners Record'!$F20*'Monthly Reading'!DI$8, 'Homeowners Record'!$G20*'Monthly Reading'!DI$9), SUM('Monthly Reading'!DI$10, 'Homeowners Record'!$F20*'Monthly Reading'!DI$8, 'Homeowners Record'!$G20*'Monthly Reading'!DI$9)))</f>
        <v/>
      </c>
      <c r="DJ23" s="4" t="str">
        <f>IF('Monthly Reading'!DJ$1="", "", IF('Monthly Reading'!DJ97*'Monthly Reading'!DJ$7&gt;'Monthly Reading'!DJ$10, SUM('Monthly Reading'!DJ97*'Monthly Reading'!DJ$7, 'Homeowners Record'!$F20*'Monthly Reading'!DJ$8, 'Homeowners Record'!$G20*'Monthly Reading'!DJ$9), SUM('Monthly Reading'!DJ$10, 'Homeowners Record'!$F20*'Monthly Reading'!DJ$8, 'Homeowners Record'!$G20*'Monthly Reading'!DJ$9)))</f>
        <v/>
      </c>
      <c r="DK23" s="4" t="str">
        <f>IF('Monthly Reading'!DK$1="", "", IF('Monthly Reading'!DK97*'Monthly Reading'!DK$7&gt;'Monthly Reading'!DK$10, SUM('Monthly Reading'!DK97*'Monthly Reading'!DK$7, 'Homeowners Record'!$F20*'Monthly Reading'!DK$8, 'Homeowners Record'!$G20*'Monthly Reading'!DK$9), SUM('Monthly Reading'!DK$10, 'Homeowners Record'!$F20*'Monthly Reading'!DK$8, 'Homeowners Record'!$G20*'Monthly Reading'!DK$9)))</f>
        <v/>
      </c>
      <c r="DL23" s="4" t="str">
        <f>IF('Monthly Reading'!DL$1="", "", IF('Monthly Reading'!DL97*'Monthly Reading'!DL$7&gt;'Monthly Reading'!DL$10, SUM('Monthly Reading'!DL97*'Monthly Reading'!DL$7, 'Homeowners Record'!$F20*'Monthly Reading'!DL$8, 'Homeowners Record'!$G20*'Monthly Reading'!DL$9), SUM('Monthly Reading'!DL$10, 'Homeowners Record'!$F20*'Monthly Reading'!DL$8, 'Homeowners Record'!$G20*'Monthly Reading'!DL$9)))</f>
        <v/>
      </c>
      <c r="DM23" s="4" t="str">
        <f>IF('Monthly Reading'!DM$1="", "", IF('Monthly Reading'!DM97*'Monthly Reading'!DM$7&gt;'Monthly Reading'!DM$10, SUM('Monthly Reading'!DM97*'Monthly Reading'!DM$7, 'Homeowners Record'!$F20*'Monthly Reading'!DM$8, 'Homeowners Record'!$G20*'Monthly Reading'!DM$9), SUM('Monthly Reading'!DM$10, 'Homeowners Record'!$F20*'Monthly Reading'!DM$8, 'Homeowners Record'!$G20*'Monthly Reading'!DM$9)))</f>
        <v/>
      </c>
      <c r="DN23" s="4" t="str">
        <f>IF('Monthly Reading'!DN$1="", "", IF('Monthly Reading'!DN97*'Monthly Reading'!DN$7&gt;'Monthly Reading'!DN$10, SUM('Monthly Reading'!DN97*'Monthly Reading'!DN$7, 'Homeowners Record'!$F20*'Monthly Reading'!DN$8, 'Homeowners Record'!$G20*'Monthly Reading'!DN$9), SUM('Monthly Reading'!DN$10, 'Homeowners Record'!$F20*'Monthly Reading'!DN$8, 'Homeowners Record'!$G20*'Monthly Reading'!DN$9)))</f>
        <v/>
      </c>
      <c r="DO23" s="4" t="str">
        <f>IF('Monthly Reading'!DO$1="", "", IF('Monthly Reading'!DO97*'Monthly Reading'!DO$7&gt;'Monthly Reading'!DO$10, SUM('Monthly Reading'!DO97*'Monthly Reading'!DO$7, 'Homeowners Record'!$F20*'Monthly Reading'!DO$8, 'Homeowners Record'!$G20*'Monthly Reading'!DO$9), SUM('Monthly Reading'!DO$10, 'Homeowners Record'!$F20*'Monthly Reading'!DO$8, 'Homeowners Record'!$G20*'Monthly Reading'!DO$9)))</f>
        <v/>
      </c>
      <c r="DP23" s="4" t="str">
        <f>IF('Monthly Reading'!DP$1="", "", IF('Monthly Reading'!DP97*'Monthly Reading'!DP$7&gt;'Monthly Reading'!DP$10, SUM('Monthly Reading'!DP97*'Monthly Reading'!DP$7, 'Homeowners Record'!$F20*'Monthly Reading'!DP$8, 'Homeowners Record'!$G20*'Monthly Reading'!DP$9), SUM('Monthly Reading'!DP$10, 'Homeowners Record'!$F20*'Monthly Reading'!DP$8, 'Homeowners Record'!$G20*'Monthly Reading'!DP$9)))</f>
        <v/>
      </c>
      <c r="DQ23" s="4" t="str">
        <f>IF('Monthly Reading'!DQ$1="", "", IF('Monthly Reading'!DQ97*'Monthly Reading'!DQ$7&gt;'Monthly Reading'!DQ$10, SUM('Monthly Reading'!DQ97*'Monthly Reading'!DQ$7, 'Homeowners Record'!$F20*'Monthly Reading'!DQ$8, 'Homeowners Record'!$G20*'Monthly Reading'!DQ$9), SUM('Monthly Reading'!DQ$10, 'Homeowners Record'!$F20*'Monthly Reading'!DQ$8, 'Homeowners Record'!$G20*'Monthly Reading'!DQ$9)))</f>
        <v/>
      </c>
      <c r="DR23" s="4" t="str">
        <f>IF('Monthly Reading'!DR$1="", "", IF('Monthly Reading'!DR97*'Monthly Reading'!DR$7&gt;'Monthly Reading'!DR$10, SUM('Monthly Reading'!DR97*'Monthly Reading'!DR$7, 'Homeowners Record'!$F20*'Monthly Reading'!DR$8, 'Homeowners Record'!$G20*'Monthly Reading'!DR$9), SUM('Monthly Reading'!DR$10, 'Homeowners Record'!$F20*'Monthly Reading'!DR$8, 'Homeowners Record'!$G20*'Monthly Reading'!DR$9)))</f>
        <v/>
      </c>
      <c r="DS23" s="4" t="str">
        <f>IF('Monthly Reading'!DS$1="", "", IF('Monthly Reading'!DS97*'Monthly Reading'!DS$7&gt;'Monthly Reading'!DS$10, SUM('Monthly Reading'!DS97*'Monthly Reading'!DS$7, 'Homeowners Record'!$F20*'Monthly Reading'!DS$8, 'Homeowners Record'!$G20*'Monthly Reading'!DS$9), SUM('Monthly Reading'!DS$10, 'Homeowners Record'!$F20*'Monthly Reading'!DS$8, 'Homeowners Record'!$G20*'Monthly Reading'!DS$9)))</f>
        <v/>
      </c>
      <c r="DT23" s="4" t="str">
        <f>IF('Monthly Reading'!DT$1="", "", IF('Monthly Reading'!DT97*'Monthly Reading'!DT$7&gt;'Monthly Reading'!DT$10, SUM('Monthly Reading'!DT97*'Monthly Reading'!DT$7, 'Homeowners Record'!$F20*'Monthly Reading'!DT$8, 'Homeowners Record'!$G20*'Monthly Reading'!DT$9), SUM('Monthly Reading'!DT$10, 'Homeowners Record'!$F20*'Monthly Reading'!DT$8, 'Homeowners Record'!$G20*'Monthly Reading'!DT$9)))</f>
        <v/>
      </c>
      <c r="DU23" s="4" t="str">
        <f>IF('Monthly Reading'!DU$1="", "", IF('Monthly Reading'!DU97*'Monthly Reading'!DU$7&gt;'Monthly Reading'!DU$10, SUM('Monthly Reading'!DU97*'Monthly Reading'!DU$7, 'Homeowners Record'!$F20*'Monthly Reading'!DU$8, 'Homeowners Record'!$G20*'Monthly Reading'!DU$9), SUM('Monthly Reading'!DU$10, 'Homeowners Record'!$F20*'Monthly Reading'!DU$8, 'Homeowners Record'!$G20*'Monthly Reading'!DU$9)))</f>
        <v/>
      </c>
      <c r="DV23" s="4" t="str">
        <f>IF('Monthly Reading'!DV$1="", "", IF('Monthly Reading'!DV97*'Monthly Reading'!DV$7&gt;'Monthly Reading'!DV$10, SUM('Monthly Reading'!DV97*'Monthly Reading'!DV$7, 'Homeowners Record'!$F20*'Monthly Reading'!DV$8, 'Homeowners Record'!$G20*'Monthly Reading'!DV$9), SUM('Monthly Reading'!DV$10, 'Homeowners Record'!$F20*'Monthly Reading'!DV$8, 'Homeowners Record'!$G20*'Monthly Reading'!DV$9)))</f>
        <v/>
      </c>
      <c r="DW23" s="4" t="str">
        <f>IF('Monthly Reading'!DW$1="", "", IF('Monthly Reading'!DW97*'Monthly Reading'!DW$7&gt;'Monthly Reading'!DW$10, SUM('Monthly Reading'!DW97*'Monthly Reading'!DW$7, 'Homeowners Record'!$F20*'Monthly Reading'!DW$8, 'Homeowners Record'!$G20*'Monthly Reading'!DW$9), SUM('Monthly Reading'!DW$10, 'Homeowners Record'!$F20*'Monthly Reading'!DW$8, 'Homeowners Record'!$G20*'Monthly Reading'!DW$9)))</f>
        <v/>
      </c>
      <c r="DX23" s="4" t="str">
        <f>IF('Monthly Reading'!DX$1="", "", IF('Monthly Reading'!DX97*'Monthly Reading'!DX$7&gt;'Monthly Reading'!DX$10, SUM('Monthly Reading'!DX97*'Monthly Reading'!DX$7, 'Homeowners Record'!$F20*'Monthly Reading'!DX$8, 'Homeowners Record'!$G20*'Monthly Reading'!DX$9), SUM('Monthly Reading'!DX$10, 'Homeowners Record'!$F20*'Monthly Reading'!DX$8, 'Homeowners Record'!$G20*'Monthly Reading'!DX$9)))</f>
        <v/>
      </c>
      <c r="DY23" s="4" t="str">
        <f>IF('Monthly Reading'!DY$1="", "", IF('Monthly Reading'!DY97*'Monthly Reading'!DY$7&gt;'Monthly Reading'!DY$10, SUM('Monthly Reading'!DY97*'Monthly Reading'!DY$7, 'Homeowners Record'!$F20*'Monthly Reading'!DY$8, 'Homeowners Record'!$G20*'Monthly Reading'!DY$9), SUM('Monthly Reading'!DY$10, 'Homeowners Record'!$F20*'Monthly Reading'!DY$8, 'Homeowners Record'!$G20*'Monthly Reading'!DY$9)))</f>
        <v/>
      </c>
      <c r="DZ23" s="4" t="str">
        <f>IF('Monthly Reading'!DZ$1="", "", IF('Monthly Reading'!DZ97*'Monthly Reading'!DZ$7&gt;'Monthly Reading'!DZ$10, SUM('Monthly Reading'!DZ97*'Monthly Reading'!DZ$7, 'Homeowners Record'!$F20*'Monthly Reading'!DZ$8, 'Homeowners Record'!$G20*'Monthly Reading'!DZ$9), SUM('Monthly Reading'!DZ$10, 'Homeowners Record'!$F20*'Monthly Reading'!DZ$8, 'Homeowners Record'!$G20*'Monthly Reading'!DZ$9)))</f>
        <v/>
      </c>
    </row>
    <row r="24" spans="1:130" x14ac:dyDescent="0.25">
      <c r="A24" s="3">
        <f>'Homeowners Record'!$A21</f>
        <v>20</v>
      </c>
      <c r="B24" s="3" t="str">
        <f>'Homeowners Record'!$B21</f>
        <v>ANTHONY MOLANO</v>
      </c>
      <c r="C24" s="4">
        <v>775</v>
      </c>
      <c r="D24" s="4">
        <f>IF('Monthly Reading'!D$1="", "", IF('Monthly Reading'!D98*'Monthly Reading'!D$7&gt;'Monthly Reading'!D$10, SUM('Monthly Reading'!D98*'Monthly Reading'!D$7, 'Homeowners Record'!$F21*'Monthly Reading'!D$8, 'Homeowners Record'!$G21*'Monthly Reading'!D$9), SUM('Monthly Reading'!D$10, 'Homeowners Record'!$F21*'Monthly Reading'!D$8, 'Homeowners Record'!$G21*'Monthly Reading'!D$9)))</f>
        <v>1475.2300493827161</v>
      </c>
      <c r="E24" s="4">
        <f>IF('Monthly Reading'!E$1="", "", IF('Monthly Reading'!E98*'Monthly Reading'!E$7&gt;'Monthly Reading'!E$10, SUM('Monthly Reading'!E98*'Monthly Reading'!E$7, 'Homeowners Record'!$F21*'Monthly Reading'!E$8, 'Homeowners Record'!$G21*'Monthly Reading'!E$9), SUM('Monthly Reading'!E$10, 'Homeowners Record'!$F21*'Monthly Reading'!E$8, 'Homeowners Record'!$G21*'Monthly Reading'!E$9)))</f>
        <v>838.40878220140519</v>
      </c>
      <c r="F24" s="4">
        <f>IF('Monthly Reading'!F$1="", "", IF('Monthly Reading'!F98*'Monthly Reading'!F$7&gt;'Monthly Reading'!F$10, SUM('Monthly Reading'!F98*'Monthly Reading'!F$7, 'Homeowners Record'!$F21*'Monthly Reading'!F$8, 'Homeowners Record'!$G21*'Monthly Reading'!F$9), SUM('Monthly Reading'!F$10, 'Homeowners Record'!$F21*'Monthly Reading'!F$8, 'Homeowners Record'!$G21*'Monthly Reading'!F$9)))</f>
        <v>785.43318518518527</v>
      </c>
      <c r="G24" s="4">
        <f>IF('Monthly Reading'!G$1="", "", IF('Monthly Reading'!G98*'Monthly Reading'!G$7&gt;'Monthly Reading'!G$10, SUM('Monthly Reading'!G98*'Monthly Reading'!G$7, 'Homeowners Record'!$F21*'Monthly Reading'!G$8, 'Homeowners Record'!$G21*'Monthly Reading'!G$9), SUM('Monthly Reading'!G$10, 'Homeowners Record'!$F21*'Monthly Reading'!G$8, 'Homeowners Record'!$G21*'Monthly Reading'!G$9)))</f>
        <v>809.04044110275686</v>
      </c>
      <c r="H24" s="4" t="str">
        <f>IF('Monthly Reading'!H$1="", "", IF('Monthly Reading'!H98*'Monthly Reading'!H$7&gt;'Monthly Reading'!H$10, SUM('Monthly Reading'!H98*'Monthly Reading'!H$7, 'Homeowners Record'!$F21*'Monthly Reading'!H$8, 'Homeowners Record'!$G21*'Monthly Reading'!H$9), SUM('Monthly Reading'!H$10, 'Homeowners Record'!$F21*'Monthly Reading'!H$8, 'Homeowners Record'!$G21*'Monthly Reading'!H$9)))</f>
        <v/>
      </c>
      <c r="I24" s="4" t="str">
        <f>IF('Monthly Reading'!I$1="", "", IF('Monthly Reading'!I98*'Monthly Reading'!I$7&gt;'Monthly Reading'!I$10, SUM('Monthly Reading'!I98*'Monthly Reading'!I$7, 'Homeowners Record'!$F21*'Monthly Reading'!I$8, 'Homeowners Record'!$G21*'Monthly Reading'!I$9), SUM('Monthly Reading'!I$10, 'Homeowners Record'!$F21*'Monthly Reading'!I$8, 'Homeowners Record'!$G21*'Monthly Reading'!I$9)))</f>
        <v/>
      </c>
      <c r="J24" s="4" t="str">
        <f>IF('Monthly Reading'!J$1="", "", IF('Monthly Reading'!J98*'Monthly Reading'!J$7&gt;'Monthly Reading'!J$10, SUM('Monthly Reading'!J98*'Monthly Reading'!J$7, 'Homeowners Record'!$F21*'Monthly Reading'!J$8, 'Homeowners Record'!$G21*'Monthly Reading'!J$9), SUM('Monthly Reading'!J$10, 'Homeowners Record'!$F21*'Monthly Reading'!J$8, 'Homeowners Record'!$G21*'Monthly Reading'!J$9)))</f>
        <v/>
      </c>
      <c r="K24" s="4" t="str">
        <f>IF('Monthly Reading'!K$1="", "", IF('Monthly Reading'!K98*'Monthly Reading'!K$7&gt;'Monthly Reading'!K$10, SUM('Monthly Reading'!K98*'Monthly Reading'!K$7, 'Homeowners Record'!$F21*'Monthly Reading'!K$8, 'Homeowners Record'!$G21*'Monthly Reading'!K$9), SUM('Monthly Reading'!K$10, 'Homeowners Record'!$F21*'Monthly Reading'!K$8, 'Homeowners Record'!$G21*'Monthly Reading'!K$9)))</f>
        <v/>
      </c>
      <c r="L24" s="4" t="str">
        <f>IF('Monthly Reading'!L$1="", "", IF('Monthly Reading'!L98*'Monthly Reading'!L$7&gt;'Monthly Reading'!L$10, SUM('Monthly Reading'!L98*'Monthly Reading'!L$7, 'Homeowners Record'!$F21*'Monthly Reading'!L$8, 'Homeowners Record'!$G21*'Monthly Reading'!L$9), SUM('Monthly Reading'!L$10, 'Homeowners Record'!$F21*'Monthly Reading'!L$8, 'Homeowners Record'!$G21*'Monthly Reading'!L$9)))</f>
        <v/>
      </c>
      <c r="M24" s="4" t="str">
        <f>IF('Monthly Reading'!M$1="", "", IF('Monthly Reading'!M98*'Monthly Reading'!M$7&gt;'Monthly Reading'!M$10, SUM('Monthly Reading'!M98*'Monthly Reading'!M$7, 'Homeowners Record'!$F21*'Monthly Reading'!M$8, 'Homeowners Record'!$G21*'Monthly Reading'!M$9), SUM('Monthly Reading'!M$10, 'Homeowners Record'!$F21*'Monthly Reading'!M$8, 'Homeowners Record'!$G21*'Monthly Reading'!M$9)))</f>
        <v/>
      </c>
      <c r="N24" s="4" t="str">
        <f>IF('Monthly Reading'!N$1="", "", IF('Monthly Reading'!N98*'Monthly Reading'!N$7&gt;'Monthly Reading'!N$10, SUM('Monthly Reading'!N98*'Monthly Reading'!N$7, 'Homeowners Record'!$F21*'Monthly Reading'!N$8, 'Homeowners Record'!$G21*'Monthly Reading'!N$9), SUM('Monthly Reading'!N$10, 'Homeowners Record'!$F21*'Monthly Reading'!N$8, 'Homeowners Record'!$G21*'Monthly Reading'!N$9)))</f>
        <v/>
      </c>
      <c r="O24" s="4" t="str">
        <f>IF('Monthly Reading'!O$1="", "", IF('Monthly Reading'!O98*'Monthly Reading'!O$7&gt;'Monthly Reading'!O$10, SUM('Monthly Reading'!O98*'Monthly Reading'!O$7, 'Homeowners Record'!$F21*'Monthly Reading'!O$8, 'Homeowners Record'!$G21*'Monthly Reading'!O$9), SUM('Monthly Reading'!O$10, 'Homeowners Record'!$F21*'Monthly Reading'!O$8, 'Homeowners Record'!$G21*'Monthly Reading'!O$9)))</f>
        <v/>
      </c>
      <c r="P24" s="4" t="str">
        <f>IF('Monthly Reading'!P$1="", "", IF('Monthly Reading'!P98*'Monthly Reading'!P$7&gt;'Monthly Reading'!P$10, SUM('Monthly Reading'!P98*'Monthly Reading'!P$7, 'Homeowners Record'!$F21*'Monthly Reading'!P$8, 'Homeowners Record'!$G21*'Monthly Reading'!P$9), SUM('Monthly Reading'!P$10, 'Homeowners Record'!$F21*'Monthly Reading'!P$8, 'Homeowners Record'!$G21*'Monthly Reading'!P$9)))</f>
        <v/>
      </c>
      <c r="Q24" s="4" t="str">
        <f>IF('Monthly Reading'!Q$1="", "", IF('Monthly Reading'!Q98*'Monthly Reading'!Q$7&gt;'Monthly Reading'!Q$10, SUM('Monthly Reading'!Q98*'Monthly Reading'!Q$7, 'Homeowners Record'!$F21*'Monthly Reading'!Q$8, 'Homeowners Record'!$G21*'Monthly Reading'!Q$9), SUM('Monthly Reading'!Q$10, 'Homeowners Record'!$F21*'Monthly Reading'!Q$8, 'Homeowners Record'!$G21*'Monthly Reading'!Q$9)))</f>
        <v/>
      </c>
      <c r="R24" s="4" t="str">
        <f>IF('Monthly Reading'!R$1="", "", IF('Monthly Reading'!R98*'Monthly Reading'!R$7&gt;'Monthly Reading'!R$10, SUM('Monthly Reading'!R98*'Monthly Reading'!R$7, 'Homeowners Record'!$F21*'Monthly Reading'!R$8, 'Homeowners Record'!$G21*'Monthly Reading'!R$9), SUM('Monthly Reading'!R$10, 'Homeowners Record'!$F21*'Monthly Reading'!R$8, 'Homeowners Record'!$G21*'Monthly Reading'!R$9)))</f>
        <v/>
      </c>
      <c r="S24" s="4" t="str">
        <f>IF('Monthly Reading'!S$1="", "", IF('Monthly Reading'!S98*'Monthly Reading'!S$7&gt;'Monthly Reading'!S$10, SUM('Monthly Reading'!S98*'Monthly Reading'!S$7, 'Homeowners Record'!$F21*'Monthly Reading'!S$8, 'Homeowners Record'!$G21*'Monthly Reading'!S$9), SUM('Monthly Reading'!S$10, 'Homeowners Record'!$F21*'Monthly Reading'!S$8, 'Homeowners Record'!$G21*'Monthly Reading'!S$9)))</f>
        <v/>
      </c>
      <c r="T24" s="4" t="str">
        <f>IF('Monthly Reading'!T$1="", "", IF('Monthly Reading'!T98*'Monthly Reading'!T$7&gt;'Monthly Reading'!T$10, SUM('Monthly Reading'!T98*'Monthly Reading'!T$7, 'Homeowners Record'!$F21*'Monthly Reading'!T$8, 'Homeowners Record'!$G21*'Monthly Reading'!T$9), SUM('Monthly Reading'!T$10, 'Homeowners Record'!$F21*'Monthly Reading'!T$8, 'Homeowners Record'!$G21*'Monthly Reading'!T$9)))</f>
        <v/>
      </c>
      <c r="U24" s="4" t="str">
        <f>IF('Monthly Reading'!U$1="", "", IF('Monthly Reading'!U98*'Monthly Reading'!U$7&gt;'Monthly Reading'!U$10, SUM('Monthly Reading'!U98*'Monthly Reading'!U$7, 'Homeowners Record'!$F21*'Monthly Reading'!U$8, 'Homeowners Record'!$G21*'Monthly Reading'!U$9), SUM('Monthly Reading'!U$10, 'Homeowners Record'!$F21*'Monthly Reading'!U$8, 'Homeowners Record'!$G21*'Monthly Reading'!U$9)))</f>
        <v/>
      </c>
      <c r="V24" s="4" t="str">
        <f>IF('Monthly Reading'!V$1="", "", IF('Monthly Reading'!V98*'Monthly Reading'!V$7&gt;'Monthly Reading'!V$10, SUM('Monthly Reading'!V98*'Monthly Reading'!V$7, 'Homeowners Record'!$F21*'Monthly Reading'!V$8, 'Homeowners Record'!$G21*'Monthly Reading'!V$9), SUM('Monthly Reading'!V$10, 'Homeowners Record'!$F21*'Monthly Reading'!V$8, 'Homeowners Record'!$G21*'Monthly Reading'!V$9)))</f>
        <v/>
      </c>
      <c r="W24" s="4" t="str">
        <f>IF('Monthly Reading'!W$1="", "", IF('Monthly Reading'!W98*'Monthly Reading'!W$7&gt;'Monthly Reading'!W$10, SUM('Monthly Reading'!W98*'Monthly Reading'!W$7, 'Homeowners Record'!$F21*'Monthly Reading'!W$8, 'Homeowners Record'!$G21*'Monthly Reading'!W$9), SUM('Monthly Reading'!W$10, 'Homeowners Record'!$F21*'Monthly Reading'!W$8, 'Homeowners Record'!$G21*'Monthly Reading'!W$9)))</f>
        <v/>
      </c>
      <c r="X24" s="4" t="str">
        <f>IF('Monthly Reading'!X$1="", "", IF('Monthly Reading'!X98*'Monthly Reading'!X$7&gt;'Monthly Reading'!X$10, SUM('Monthly Reading'!X98*'Monthly Reading'!X$7, 'Homeowners Record'!$F21*'Monthly Reading'!X$8, 'Homeowners Record'!$G21*'Monthly Reading'!X$9), SUM('Monthly Reading'!X$10, 'Homeowners Record'!$F21*'Monthly Reading'!X$8, 'Homeowners Record'!$G21*'Monthly Reading'!X$9)))</f>
        <v/>
      </c>
      <c r="Y24" s="4" t="str">
        <f>IF('Monthly Reading'!Y$1="", "", IF('Monthly Reading'!Y98*'Monthly Reading'!Y$7&gt;'Monthly Reading'!Y$10, SUM('Monthly Reading'!Y98*'Monthly Reading'!Y$7, 'Homeowners Record'!$F21*'Monthly Reading'!Y$8, 'Homeowners Record'!$G21*'Monthly Reading'!Y$9), SUM('Monthly Reading'!Y$10, 'Homeowners Record'!$F21*'Monthly Reading'!Y$8, 'Homeowners Record'!$G21*'Monthly Reading'!Y$9)))</f>
        <v/>
      </c>
      <c r="Z24" s="4" t="str">
        <f>IF('Monthly Reading'!Z$1="", "", IF('Monthly Reading'!Z98*'Monthly Reading'!Z$7&gt;'Monthly Reading'!Z$10, SUM('Monthly Reading'!Z98*'Monthly Reading'!Z$7, 'Homeowners Record'!$F21*'Monthly Reading'!Z$8, 'Homeowners Record'!$G21*'Monthly Reading'!Z$9), SUM('Monthly Reading'!Z$10, 'Homeowners Record'!$F21*'Monthly Reading'!Z$8, 'Homeowners Record'!$G21*'Monthly Reading'!Z$9)))</f>
        <v/>
      </c>
      <c r="AA24" s="4" t="str">
        <f>IF('Monthly Reading'!AA$1="", "", IF('Monthly Reading'!AA98*'Monthly Reading'!AA$7&gt;'Monthly Reading'!AA$10, SUM('Monthly Reading'!AA98*'Monthly Reading'!AA$7, 'Homeowners Record'!$F21*'Monthly Reading'!AA$8, 'Homeowners Record'!$G21*'Monthly Reading'!AA$9), SUM('Monthly Reading'!AA$10, 'Homeowners Record'!$F21*'Monthly Reading'!AA$8, 'Homeowners Record'!$G21*'Monthly Reading'!AA$9)))</f>
        <v/>
      </c>
      <c r="AB24" s="4" t="str">
        <f>IF('Monthly Reading'!AB$1="", "", IF('Monthly Reading'!AB98*'Monthly Reading'!AB$7&gt;'Monthly Reading'!AB$10, SUM('Monthly Reading'!AB98*'Monthly Reading'!AB$7, 'Homeowners Record'!$F21*'Monthly Reading'!AB$8, 'Homeowners Record'!$G21*'Monthly Reading'!AB$9), SUM('Monthly Reading'!AB$10, 'Homeowners Record'!$F21*'Monthly Reading'!AB$8, 'Homeowners Record'!$G21*'Monthly Reading'!AB$9)))</f>
        <v/>
      </c>
      <c r="AC24" s="4" t="str">
        <f>IF('Monthly Reading'!AC$1="", "", IF('Monthly Reading'!AC98*'Monthly Reading'!AC$7&gt;'Monthly Reading'!AC$10, SUM('Monthly Reading'!AC98*'Monthly Reading'!AC$7, 'Homeowners Record'!$F21*'Monthly Reading'!AC$8, 'Homeowners Record'!$G21*'Monthly Reading'!AC$9), SUM('Monthly Reading'!AC$10, 'Homeowners Record'!$F21*'Monthly Reading'!AC$8, 'Homeowners Record'!$G21*'Monthly Reading'!AC$9)))</f>
        <v/>
      </c>
      <c r="AD24" s="4" t="str">
        <f>IF('Monthly Reading'!AD$1="", "", IF('Monthly Reading'!AD98*'Monthly Reading'!AD$7&gt;'Monthly Reading'!AD$10, SUM('Monthly Reading'!AD98*'Monthly Reading'!AD$7, 'Homeowners Record'!$F21*'Monthly Reading'!AD$8, 'Homeowners Record'!$G21*'Monthly Reading'!AD$9), SUM('Monthly Reading'!AD$10, 'Homeowners Record'!$F21*'Monthly Reading'!AD$8, 'Homeowners Record'!$G21*'Monthly Reading'!AD$9)))</f>
        <v/>
      </c>
      <c r="AE24" s="4" t="str">
        <f>IF('Monthly Reading'!AE$1="", "", IF('Monthly Reading'!AE98*'Monthly Reading'!AE$7&gt;'Monthly Reading'!AE$10, SUM('Monthly Reading'!AE98*'Monthly Reading'!AE$7, 'Homeowners Record'!$F21*'Monthly Reading'!AE$8, 'Homeowners Record'!$G21*'Monthly Reading'!AE$9), SUM('Monthly Reading'!AE$10, 'Homeowners Record'!$F21*'Monthly Reading'!AE$8, 'Homeowners Record'!$G21*'Monthly Reading'!AE$9)))</f>
        <v/>
      </c>
      <c r="AF24" s="4" t="str">
        <f>IF('Monthly Reading'!AF$1="", "", IF('Monthly Reading'!AF98*'Monthly Reading'!AF$7&gt;'Monthly Reading'!AF$10, SUM('Monthly Reading'!AF98*'Monthly Reading'!AF$7, 'Homeowners Record'!$F21*'Monthly Reading'!AF$8, 'Homeowners Record'!$G21*'Monthly Reading'!AF$9), SUM('Monthly Reading'!AF$10, 'Homeowners Record'!$F21*'Monthly Reading'!AF$8, 'Homeowners Record'!$G21*'Monthly Reading'!AF$9)))</f>
        <v/>
      </c>
      <c r="AG24" s="4" t="str">
        <f>IF('Monthly Reading'!AG$1="", "", IF('Monthly Reading'!AG98*'Monthly Reading'!AG$7&gt;'Monthly Reading'!AG$10, SUM('Monthly Reading'!AG98*'Monthly Reading'!AG$7, 'Homeowners Record'!$F21*'Monthly Reading'!AG$8, 'Homeowners Record'!$G21*'Monthly Reading'!AG$9), SUM('Monthly Reading'!AG$10, 'Homeowners Record'!$F21*'Monthly Reading'!AG$8, 'Homeowners Record'!$G21*'Monthly Reading'!AG$9)))</f>
        <v/>
      </c>
      <c r="AH24" s="4" t="str">
        <f>IF('Monthly Reading'!AH$1="", "", IF('Monthly Reading'!AH98*'Monthly Reading'!AH$7&gt;'Monthly Reading'!AH$10, SUM('Monthly Reading'!AH98*'Monthly Reading'!AH$7, 'Homeowners Record'!$F21*'Monthly Reading'!AH$8, 'Homeowners Record'!$G21*'Monthly Reading'!AH$9), SUM('Monthly Reading'!AH$10, 'Homeowners Record'!$F21*'Monthly Reading'!AH$8, 'Homeowners Record'!$G21*'Monthly Reading'!AH$9)))</f>
        <v/>
      </c>
      <c r="AI24" s="4" t="str">
        <f>IF('Monthly Reading'!AI$1="", "", IF('Monthly Reading'!AI98*'Monthly Reading'!AI$7&gt;'Monthly Reading'!AI$10, SUM('Monthly Reading'!AI98*'Monthly Reading'!AI$7, 'Homeowners Record'!$F21*'Monthly Reading'!AI$8, 'Homeowners Record'!$G21*'Monthly Reading'!AI$9), SUM('Monthly Reading'!AI$10, 'Homeowners Record'!$F21*'Monthly Reading'!AI$8, 'Homeowners Record'!$G21*'Monthly Reading'!AI$9)))</f>
        <v/>
      </c>
      <c r="AJ24" s="4" t="str">
        <f>IF('Monthly Reading'!AJ$1="", "", IF('Monthly Reading'!AJ98*'Monthly Reading'!AJ$7&gt;'Monthly Reading'!AJ$10, SUM('Monthly Reading'!AJ98*'Monthly Reading'!AJ$7, 'Homeowners Record'!$F21*'Monthly Reading'!AJ$8, 'Homeowners Record'!$G21*'Monthly Reading'!AJ$9), SUM('Monthly Reading'!AJ$10, 'Homeowners Record'!$F21*'Monthly Reading'!AJ$8, 'Homeowners Record'!$G21*'Monthly Reading'!AJ$9)))</f>
        <v/>
      </c>
      <c r="AK24" s="4" t="str">
        <f>IF('Monthly Reading'!AK$1="", "", IF('Monthly Reading'!AK98*'Monthly Reading'!AK$7&gt;'Monthly Reading'!AK$10, SUM('Monthly Reading'!AK98*'Monthly Reading'!AK$7, 'Homeowners Record'!$F21*'Monthly Reading'!AK$8, 'Homeowners Record'!$G21*'Monthly Reading'!AK$9), SUM('Monthly Reading'!AK$10, 'Homeowners Record'!$F21*'Monthly Reading'!AK$8, 'Homeowners Record'!$G21*'Monthly Reading'!AK$9)))</f>
        <v/>
      </c>
      <c r="AL24" s="4" t="str">
        <f>IF('Monthly Reading'!AL$1="", "", IF('Monthly Reading'!AL98*'Monthly Reading'!AL$7&gt;'Monthly Reading'!AL$10, SUM('Monthly Reading'!AL98*'Monthly Reading'!AL$7, 'Homeowners Record'!$F21*'Monthly Reading'!AL$8, 'Homeowners Record'!$G21*'Monthly Reading'!AL$9), SUM('Monthly Reading'!AL$10, 'Homeowners Record'!$F21*'Monthly Reading'!AL$8, 'Homeowners Record'!$G21*'Monthly Reading'!AL$9)))</f>
        <v/>
      </c>
      <c r="AM24" s="4" t="str">
        <f>IF('Monthly Reading'!AM$1="", "", IF('Monthly Reading'!AM98*'Monthly Reading'!AM$7&gt;'Monthly Reading'!AM$10, SUM('Monthly Reading'!AM98*'Monthly Reading'!AM$7, 'Homeowners Record'!$F21*'Monthly Reading'!AM$8, 'Homeowners Record'!$G21*'Monthly Reading'!AM$9), SUM('Monthly Reading'!AM$10, 'Homeowners Record'!$F21*'Monthly Reading'!AM$8, 'Homeowners Record'!$G21*'Monthly Reading'!AM$9)))</f>
        <v/>
      </c>
      <c r="AN24" s="4" t="str">
        <f>IF('Monthly Reading'!AN$1="", "", IF('Monthly Reading'!AN98*'Monthly Reading'!AN$7&gt;'Monthly Reading'!AN$10, SUM('Monthly Reading'!AN98*'Monthly Reading'!AN$7, 'Homeowners Record'!$F21*'Monthly Reading'!AN$8, 'Homeowners Record'!$G21*'Monthly Reading'!AN$9), SUM('Monthly Reading'!AN$10, 'Homeowners Record'!$F21*'Monthly Reading'!AN$8, 'Homeowners Record'!$G21*'Monthly Reading'!AN$9)))</f>
        <v/>
      </c>
      <c r="AO24" s="4" t="str">
        <f>IF('Monthly Reading'!AO$1="", "", IF('Monthly Reading'!AO98*'Monthly Reading'!AO$7&gt;'Monthly Reading'!AO$10, SUM('Monthly Reading'!AO98*'Monthly Reading'!AO$7, 'Homeowners Record'!$F21*'Monthly Reading'!AO$8, 'Homeowners Record'!$G21*'Monthly Reading'!AO$9), SUM('Monthly Reading'!AO$10, 'Homeowners Record'!$F21*'Monthly Reading'!AO$8, 'Homeowners Record'!$G21*'Monthly Reading'!AO$9)))</f>
        <v/>
      </c>
      <c r="AP24" s="4" t="str">
        <f>IF('Monthly Reading'!AP$1="", "", IF('Monthly Reading'!AP98*'Monthly Reading'!AP$7&gt;'Monthly Reading'!AP$10, SUM('Monthly Reading'!AP98*'Monthly Reading'!AP$7, 'Homeowners Record'!$F21*'Monthly Reading'!AP$8, 'Homeowners Record'!$G21*'Monthly Reading'!AP$9), SUM('Monthly Reading'!AP$10, 'Homeowners Record'!$F21*'Monthly Reading'!AP$8, 'Homeowners Record'!$G21*'Monthly Reading'!AP$9)))</f>
        <v/>
      </c>
      <c r="AQ24" s="4" t="str">
        <f>IF('Monthly Reading'!AQ$1="", "", IF('Monthly Reading'!AQ98*'Monthly Reading'!AQ$7&gt;'Monthly Reading'!AQ$10, SUM('Monthly Reading'!AQ98*'Monthly Reading'!AQ$7, 'Homeowners Record'!$F21*'Monthly Reading'!AQ$8, 'Homeowners Record'!$G21*'Monthly Reading'!AQ$9), SUM('Monthly Reading'!AQ$10, 'Homeowners Record'!$F21*'Monthly Reading'!AQ$8, 'Homeowners Record'!$G21*'Monthly Reading'!AQ$9)))</f>
        <v/>
      </c>
      <c r="AR24" s="4" t="str">
        <f>IF('Monthly Reading'!AR$1="", "", IF('Monthly Reading'!AR98*'Monthly Reading'!AR$7&gt;'Monthly Reading'!AR$10, SUM('Monthly Reading'!AR98*'Monthly Reading'!AR$7, 'Homeowners Record'!$F21*'Monthly Reading'!AR$8, 'Homeowners Record'!$G21*'Monthly Reading'!AR$9), SUM('Monthly Reading'!AR$10, 'Homeowners Record'!$F21*'Monthly Reading'!AR$8, 'Homeowners Record'!$G21*'Monthly Reading'!AR$9)))</f>
        <v/>
      </c>
      <c r="AS24" s="4" t="str">
        <f>IF('Monthly Reading'!AS$1="", "", IF('Monthly Reading'!AS98*'Monthly Reading'!AS$7&gt;'Monthly Reading'!AS$10, SUM('Monthly Reading'!AS98*'Monthly Reading'!AS$7, 'Homeowners Record'!$F21*'Monthly Reading'!AS$8, 'Homeowners Record'!$G21*'Monthly Reading'!AS$9), SUM('Monthly Reading'!AS$10, 'Homeowners Record'!$F21*'Monthly Reading'!AS$8, 'Homeowners Record'!$G21*'Monthly Reading'!AS$9)))</f>
        <v/>
      </c>
      <c r="AT24" s="4" t="str">
        <f>IF('Monthly Reading'!AT$1="", "", IF('Monthly Reading'!AT98*'Monthly Reading'!AT$7&gt;'Monthly Reading'!AT$10, SUM('Monthly Reading'!AT98*'Monthly Reading'!AT$7, 'Homeowners Record'!$F21*'Monthly Reading'!AT$8, 'Homeowners Record'!$G21*'Monthly Reading'!AT$9), SUM('Monthly Reading'!AT$10, 'Homeowners Record'!$F21*'Monthly Reading'!AT$8, 'Homeowners Record'!$G21*'Monthly Reading'!AT$9)))</f>
        <v/>
      </c>
      <c r="AU24" s="4" t="str">
        <f>IF('Monthly Reading'!AU$1="", "", IF('Monthly Reading'!AU98*'Monthly Reading'!AU$7&gt;'Monthly Reading'!AU$10, SUM('Monthly Reading'!AU98*'Monthly Reading'!AU$7, 'Homeowners Record'!$F21*'Monthly Reading'!AU$8, 'Homeowners Record'!$G21*'Monthly Reading'!AU$9), SUM('Monthly Reading'!AU$10, 'Homeowners Record'!$F21*'Monthly Reading'!AU$8, 'Homeowners Record'!$G21*'Monthly Reading'!AU$9)))</f>
        <v/>
      </c>
      <c r="AV24" s="4" t="str">
        <f>IF('Monthly Reading'!AV$1="", "", IF('Monthly Reading'!AV98*'Monthly Reading'!AV$7&gt;'Monthly Reading'!AV$10, SUM('Monthly Reading'!AV98*'Monthly Reading'!AV$7, 'Homeowners Record'!$F21*'Monthly Reading'!AV$8, 'Homeowners Record'!$G21*'Monthly Reading'!AV$9), SUM('Monthly Reading'!AV$10, 'Homeowners Record'!$F21*'Monthly Reading'!AV$8, 'Homeowners Record'!$G21*'Monthly Reading'!AV$9)))</f>
        <v/>
      </c>
      <c r="AW24" s="4" t="str">
        <f>IF('Monthly Reading'!AW$1="", "", IF('Monthly Reading'!AW98*'Monthly Reading'!AW$7&gt;'Monthly Reading'!AW$10, SUM('Monthly Reading'!AW98*'Monthly Reading'!AW$7, 'Homeowners Record'!$F21*'Monthly Reading'!AW$8, 'Homeowners Record'!$G21*'Monthly Reading'!AW$9), SUM('Monthly Reading'!AW$10, 'Homeowners Record'!$F21*'Monthly Reading'!AW$8, 'Homeowners Record'!$G21*'Monthly Reading'!AW$9)))</f>
        <v/>
      </c>
      <c r="AX24" s="4" t="str">
        <f>IF('Monthly Reading'!AX$1="", "", IF('Monthly Reading'!AX98*'Monthly Reading'!AX$7&gt;'Monthly Reading'!AX$10, SUM('Monthly Reading'!AX98*'Monthly Reading'!AX$7, 'Homeowners Record'!$F21*'Monthly Reading'!AX$8, 'Homeowners Record'!$G21*'Monthly Reading'!AX$9), SUM('Monthly Reading'!AX$10, 'Homeowners Record'!$F21*'Monthly Reading'!AX$8, 'Homeowners Record'!$G21*'Monthly Reading'!AX$9)))</f>
        <v/>
      </c>
      <c r="AY24" s="4" t="str">
        <f>IF('Monthly Reading'!AY$1="", "", IF('Monthly Reading'!AY98*'Monthly Reading'!AY$7&gt;'Monthly Reading'!AY$10, SUM('Monthly Reading'!AY98*'Monthly Reading'!AY$7, 'Homeowners Record'!$F21*'Monthly Reading'!AY$8, 'Homeowners Record'!$G21*'Monthly Reading'!AY$9), SUM('Monthly Reading'!AY$10, 'Homeowners Record'!$F21*'Monthly Reading'!AY$8, 'Homeowners Record'!$G21*'Monthly Reading'!AY$9)))</f>
        <v/>
      </c>
      <c r="AZ24" s="4" t="str">
        <f>IF('Monthly Reading'!AZ$1="", "", IF('Monthly Reading'!AZ98*'Monthly Reading'!AZ$7&gt;'Monthly Reading'!AZ$10, SUM('Monthly Reading'!AZ98*'Monthly Reading'!AZ$7, 'Homeowners Record'!$F21*'Monthly Reading'!AZ$8, 'Homeowners Record'!$G21*'Monthly Reading'!AZ$9), SUM('Monthly Reading'!AZ$10, 'Homeowners Record'!$F21*'Monthly Reading'!AZ$8, 'Homeowners Record'!$G21*'Monthly Reading'!AZ$9)))</f>
        <v/>
      </c>
      <c r="BA24" s="4" t="str">
        <f>IF('Monthly Reading'!BA$1="", "", IF('Monthly Reading'!BA98*'Monthly Reading'!BA$7&gt;'Monthly Reading'!BA$10, SUM('Monthly Reading'!BA98*'Monthly Reading'!BA$7, 'Homeowners Record'!$F21*'Monthly Reading'!BA$8, 'Homeowners Record'!$G21*'Monthly Reading'!BA$9), SUM('Monthly Reading'!BA$10, 'Homeowners Record'!$F21*'Monthly Reading'!BA$8, 'Homeowners Record'!$G21*'Monthly Reading'!BA$9)))</f>
        <v/>
      </c>
      <c r="BB24" s="4" t="str">
        <f>IF('Monthly Reading'!BB$1="", "", IF('Monthly Reading'!BB98*'Monthly Reading'!BB$7&gt;'Monthly Reading'!BB$10, SUM('Monthly Reading'!BB98*'Monthly Reading'!BB$7, 'Homeowners Record'!$F21*'Monthly Reading'!BB$8, 'Homeowners Record'!$G21*'Monthly Reading'!BB$9), SUM('Monthly Reading'!BB$10, 'Homeowners Record'!$F21*'Monthly Reading'!BB$8, 'Homeowners Record'!$G21*'Monthly Reading'!BB$9)))</f>
        <v/>
      </c>
      <c r="BC24" s="4" t="str">
        <f>IF('Monthly Reading'!BC$1="", "", IF('Monthly Reading'!BC98*'Monthly Reading'!BC$7&gt;'Monthly Reading'!BC$10, SUM('Monthly Reading'!BC98*'Monthly Reading'!BC$7, 'Homeowners Record'!$F21*'Monthly Reading'!BC$8, 'Homeowners Record'!$G21*'Monthly Reading'!BC$9), SUM('Monthly Reading'!BC$10, 'Homeowners Record'!$F21*'Monthly Reading'!BC$8, 'Homeowners Record'!$G21*'Monthly Reading'!BC$9)))</f>
        <v/>
      </c>
      <c r="BD24" s="4" t="str">
        <f>IF('Monthly Reading'!BD$1="", "", IF('Monthly Reading'!BD98*'Monthly Reading'!BD$7&gt;'Monthly Reading'!BD$10, SUM('Monthly Reading'!BD98*'Monthly Reading'!BD$7, 'Homeowners Record'!$F21*'Monthly Reading'!BD$8, 'Homeowners Record'!$G21*'Monthly Reading'!BD$9), SUM('Monthly Reading'!BD$10, 'Homeowners Record'!$F21*'Monthly Reading'!BD$8, 'Homeowners Record'!$G21*'Monthly Reading'!BD$9)))</f>
        <v/>
      </c>
      <c r="BE24" s="4" t="str">
        <f>IF('Monthly Reading'!BE$1="", "", IF('Monthly Reading'!BE98*'Monthly Reading'!BE$7&gt;'Monthly Reading'!BE$10, SUM('Monthly Reading'!BE98*'Monthly Reading'!BE$7, 'Homeowners Record'!$F21*'Monthly Reading'!BE$8, 'Homeowners Record'!$G21*'Monthly Reading'!BE$9), SUM('Monthly Reading'!BE$10, 'Homeowners Record'!$F21*'Monthly Reading'!BE$8, 'Homeowners Record'!$G21*'Monthly Reading'!BE$9)))</f>
        <v/>
      </c>
      <c r="BF24" s="4" t="str">
        <f>IF('Monthly Reading'!BF$1="", "", IF('Monthly Reading'!BF98*'Monthly Reading'!BF$7&gt;'Monthly Reading'!BF$10, SUM('Monthly Reading'!BF98*'Monthly Reading'!BF$7, 'Homeowners Record'!$F21*'Monthly Reading'!BF$8, 'Homeowners Record'!$G21*'Monthly Reading'!BF$9), SUM('Monthly Reading'!BF$10, 'Homeowners Record'!$F21*'Monthly Reading'!BF$8, 'Homeowners Record'!$G21*'Monthly Reading'!BF$9)))</f>
        <v/>
      </c>
      <c r="BG24" s="4" t="str">
        <f>IF('Monthly Reading'!BG$1="", "", IF('Monthly Reading'!BG98*'Monthly Reading'!BG$7&gt;'Monthly Reading'!BG$10, SUM('Monthly Reading'!BG98*'Monthly Reading'!BG$7, 'Homeowners Record'!$F21*'Monthly Reading'!BG$8, 'Homeowners Record'!$G21*'Monthly Reading'!BG$9), SUM('Monthly Reading'!BG$10, 'Homeowners Record'!$F21*'Monthly Reading'!BG$8, 'Homeowners Record'!$G21*'Monthly Reading'!BG$9)))</f>
        <v/>
      </c>
      <c r="BH24" s="4" t="str">
        <f>IF('Monthly Reading'!BH$1="", "", IF('Monthly Reading'!BH98*'Monthly Reading'!BH$7&gt;'Monthly Reading'!BH$10, SUM('Monthly Reading'!BH98*'Monthly Reading'!BH$7, 'Homeowners Record'!$F21*'Monthly Reading'!BH$8, 'Homeowners Record'!$G21*'Monthly Reading'!BH$9), SUM('Monthly Reading'!BH$10, 'Homeowners Record'!$F21*'Monthly Reading'!BH$8, 'Homeowners Record'!$G21*'Monthly Reading'!BH$9)))</f>
        <v/>
      </c>
      <c r="BI24" s="4" t="str">
        <f>IF('Monthly Reading'!BI$1="", "", IF('Monthly Reading'!BI98*'Monthly Reading'!BI$7&gt;'Monthly Reading'!BI$10, SUM('Monthly Reading'!BI98*'Monthly Reading'!BI$7, 'Homeowners Record'!$F21*'Monthly Reading'!BI$8, 'Homeowners Record'!$G21*'Monthly Reading'!BI$9), SUM('Monthly Reading'!BI$10, 'Homeowners Record'!$F21*'Monthly Reading'!BI$8, 'Homeowners Record'!$G21*'Monthly Reading'!BI$9)))</f>
        <v/>
      </c>
      <c r="BJ24" s="4" t="str">
        <f>IF('Monthly Reading'!BJ$1="", "", IF('Monthly Reading'!BJ98*'Monthly Reading'!BJ$7&gt;'Monthly Reading'!BJ$10, SUM('Monthly Reading'!BJ98*'Monthly Reading'!BJ$7, 'Homeowners Record'!$F21*'Monthly Reading'!BJ$8, 'Homeowners Record'!$G21*'Monthly Reading'!BJ$9), SUM('Monthly Reading'!BJ$10, 'Homeowners Record'!$F21*'Monthly Reading'!BJ$8, 'Homeowners Record'!$G21*'Monthly Reading'!BJ$9)))</f>
        <v/>
      </c>
      <c r="BK24" s="4" t="str">
        <f>IF('Monthly Reading'!BK$1="", "", IF('Monthly Reading'!BK98*'Monthly Reading'!BK$7&gt;'Monthly Reading'!BK$10, SUM('Monthly Reading'!BK98*'Monthly Reading'!BK$7, 'Homeowners Record'!$F21*'Monthly Reading'!BK$8, 'Homeowners Record'!$G21*'Monthly Reading'!BK$9), SUM('Monthly Reading'!BK$10, 'Homeowners Record'!$F21*'Monthly Reading'!BK$8, 'Homeowners Record'!$G21*'Monthly Reading'!BK$9)))</f>
        <v/>
      </c>
      <c r="BL24" s="4" t="str">
        <f>IF('Monthly Reading'!BL$1="", "", IF('Monthly Reading'!BL98*'Monthly Reading'!BL$7&gt;'Monthly Reading'!BL$10, SUM('Monthly Reading'!BL98*'Monthly Reading'!BL$7, 'Homeowners Record'!$F21*'Monthly Reading'!BL$8, 'Homeowners Record'!$G21*'Monthly Reading'!BL$9), SUM('Monthly Reading'!BL$10, 'Homeowners Record'!$F21*'Monthly Reading'!BL$8, 'Homeowners Record'!$G21*'Monthly Reading'!BL$9)))</f>
        <v/>
      </c>
      <c r="BM24" s="4" t="str">
        <f>IF('Monthly Reading'!BM$1="", "", IF('Monthly Reading'!BM98*'Monthly Reading'!BM$7&gt;'Monthly Reading'!BM$10, SUM('Monthly Reading'!BM98*'Monthly Reading'!BM$7, 'Homeowners Record'!$F21*'Monthly Reading'!BM$8, 'Homeowners Record'!$G21*'Monthly Reading'!BM$9), SUM('Monthly Reading'!BM$10, 'Homeowners Record'!$F21*'Monthly Reading'!BM$8, 'Homeowners Record'!$G21*'Monthly Reading'!BM$9)))</f>
        <v/>
      </c>
      <c r="BN24" s="4" t="str">
        <f>IF('Monthly Reading'!BN$1="", "", IF('Monthly Reading'!BN98*'Monthly Reading'!BN$7&gt;'Monthly Reading'!BN$10, SUM('Monthly Reading'!BN98*'Monthly Reading'!BN$7, 'Homeowners Record'!$F21*'Monthly Reading'!BN$8, 'Homeowners Record'!$G21*'Monthly Reading'!BN$9), SUM('Monthly Reading'!BN$10, 'Homeowners Record'!$F21*'Monthly Reading'!BN$8, 'Homeowners Record'!$G21*'Monthly Reading'!BN$9)))</f>
        <v/>
      </c>
      <c r="BO24" s="4" t="str">
        <f>IF('Monthly Reading'!BO$1="", "", IF('Monthly Reading'!BO98*'Monthly Reading'!BO$7&gt;'Monthly Reading'!BO$10, SUM('Monthly Reading'!BO98*'Monthly Reading'!BO$7, 'Homeowners Record'!$F21*'Monthly Reading'!BO$8, 'Homeowners Record'!$G21*'Monthly Reading'!BO$9), SUM('Monthly Reading'!BO$10, 'Homeowners Record'!$F21*'Monthly Reading'!BO$8, 'Homeowners Record'!$G21*'Monthly Reading'!BO$9)))</f>
        <v/>
      </c>
      <c r="BP24" s="4" t="str">
        <f>IF('Monthly Reading'!BP$1="", "", IF('Monthly Reading'!BP98*'Monthly Reading'!BP$7&gt;'Monthly Reading'!BP$10, SUM('Monthly Reading'!BP98*'Monthly Reading'!BP$7, 'Homeowners Record'!$F21*'Monthly Reading'!BP$8, 'Homeowners Record'!$G21*'Monthly Reading'!BP$9), SUM('Monthly Reading'!BP$10, 'Homeowners Record'!$F21*'Monthly Reading'!BP$8, 'Homeowners Record'!$G21*'Monthly Reading'!BP$9)))</f>
        <v/>
      </c>
      <c r="BQ24" s="4" t="str">
        <f>IF('Monthly Reading'!BQ$1="", "", IF('Monthly Reading'!BQ98*'Monthly Reading'!BQ$7&gt;'Monthly Reading'!BQ$10, SUM('Monthly Reading'!BQ98*'Monthly Reading'!BQ$7, 'Homeowners Record'!$F21*'Monthly Reading'!BQ$8, 'Homeowners Record'!$G21*'Monthly Reading'!BQ$9), SUM('Monthly Reading'!BQ$10, 'Homeowners Record'!$F21*'Monthly Reading'!BQ$8, 'Homeowners Record'!$G21*'Monthly Reading'!BQ$9)))</f>
        <v/>
      </c>
      <c r="BR24" s="4" t="str">
        <f>IF('Monthly Reading'!BR$1="", "", IF('Monthly Reading'!BR98*'Monthly Reading'!BR$7&gt;'Monthly Reading'!BR$10, SUM('Monthly Reading'!BR98*'Monthly Reading'!BR$7, 'Homeowners Record'!$F21*'Monthly Reading'!BR$8, 'Homeowners Record'!$G21*'Monthly Reading'!BR$9), SUM('Monthly Reading'!BR$10, 'Homeowners Record'!$F21*'Monthly Reading'!BR$8, 'Homeowners Record'!$G21*'Monthly Reading'!BR$9)))</f>
        <v/>
      </c>
      <c r="BS24" s="4" t="str">
        <f>IF('Monthly Reading'!BS$1="", "", IF('Monthly Reading'!BS98*'Monthly Reading'!BS$7&gt;'Monthly Reading'!BS$10, SUM('Monthly Reading'!BS98*'Monthly Reading'!BS$7, 'Homeowners Record'!$F21*'Monthly Reading'!BS$8, 'Homeowners Record'!$G21*'Monthly Reading'!BS$9), SUM('Monthly Reading'!BS$10, 'Homeowners Record'!$F21*'Monthly Reading'!BS$8, 'Homeowners Record'!$G21*'Monthly Reading'!BS$9)))</f>
        <v/>
      </c>
      <c r="BT24" s="4" t="str">
        <f>IF('Monthly Reading'!BT$1="", "", IF('Monthly Reading'!BT98*'Monthly Reading'!BT$7&gt;'Monthly Reading'!BT$10, SUM('Monthly Reading'!BT98*'Monthly Reading'!BT$7, 'Homeowners Record'!$F21*'Monthly Reading'!BT$8, 'Homeowners Record'!$G21*'Monthly Reading'!BT$9), SUM('Monthly Reading'!BT$10, 'Homeowners Record'!$F21*'Monthly Reading'!BT$8, 'Homeowners Record'!$G21*'Monthly Reading'!BT$9)))</f>
        <v/>
      </c>
      <c r="BU24" s="4" t="str">
        <f>IF('Monthly Reading'!BU$1="", "", IF('Monthly Reading'!BU98*'Monthly Reading'!BU$7&gt;'Monthly Reading'!BU$10, SUM('Monthly Reading'!BU98*'Monthly Reading'!BU$7, 'Homeowners Record'!$F21*'Monthly Reading'!BU$8, 'Homeowners Record'!$G21*'Monthly Reading'!BU$9), SUM('Monthly Reading'!BU$10, 'Homeowners Record'!$F21*'Monthly Reading'!BU$8, 'Homeowners Record'!$G21*'Monthly Reading'!BU$9)))</f>
        <v/>
      </c>
      <c r="BV24" s="4" t="str">
        <f>IF('Monthly Reading'!BV$1="", "", IF('Monthly Reading'!BV98*'Monthly Reading'!BV$7&gt;'Monthly Reading'!BV$10, SUM('Monthly Reading'!BV98*'Monthly Reading'!BV$7, 'Homeowners Record'!$F21*'Monthly Reading'!BV$8, 'Homeowners Record'!$G21*'Monthly Reading'!BV$9), SUM('Monthly Reading'!BV$10, 'Homeowners Record'!$F21*'Monthly Reading'!BV$8, 'Homeowners Record'!$G21*'Monthly Reading'!BV$9)))</f>
        <v/>
      </c>
      <c r="BW24" s="4" t="str">
        <f>IF('Monthly Reading'!BW$1="", "", IF('Monthly Reading'!BW98*'Monthly Reading'!BW$7&gt;'Monthly Reading'!BW$10, SUM('Monthly Reading'!BW98*'Monthly Reading'!BW$7, 'Homeowners Record'!$F21*'Monthly Reading'!BW$8, 'Homeowners Record'!$G21*'Monthly Reading'!BW$9), SUM('Monthly Reading'!BW$10, 'Homeowners Record'!$F21*'Monthly Reading'!BW$8, 'Homeowners Record'!$G21*'Monthly Reading'!BW$9)))</f>
        <v/>
      </c>
      <c r="BX24" s="4" t="str">
        <f>IF('Monthly Reading'!BX$1="", "", IF('Monthly Reading'!BX98*'Monthly Reading'!BX$7&gt;'Monthly Reading'!BX$10, SUM('Monthly Reading'!BX98*'Monthly Reading'!BX$7, 'Homeowners Record'!$F21*'Monthly Reading'!BX$8, 'Homeowners Record'!$G21*'Monthly Reading'!BX$9), SUM('Monthly Reading'!BX$10, 'Homeowners Record'!$F21*'Monthly Reading'!BX$8, 'Homeowners Record'!$G21*'Monthly Reading'!BX$9)))</f>
        <v/>
      </c>
      <c r="BY24" s="4" t="str">
        <f>IF('Monthly Reading'!BY$1="", "", IF('Monthly Reading'!BY98*'Monthly Reading'!BY$7&gt;'Monthly Reading'!BY$10, SUM('Monthly Reading'!BY98*'Monthly Reading'!BY$7, 'Homeowners Record'!$F21*'Monthly Reading'!BY$8, 'Homeowners Record'!$G21*'Monthly Reading'!BY$9), SUM('Monthly Reading'!BY$10, 'Homeowners Record'!$F21*'Monthly Reading'!BY$8, 'Homeowners Record'!$G21*'Monthly Reading'!BY$9)))</f>
        <v/>
      </c>
      <c r="BZ24" s="4" t="str">
        <f>IF('Monthly Reading'!BZ$1="", "", IF('Monthly Reading'!BZ98*'Monthly Reading'!BZ$7&gt;'Monthly Reading'!BZ$10, SUM('Monthly Reading'!BZ98*'Monthly Reading'!BZ$7, 'Homeowners Record'!$F21*'Monthly Reading'!BZ$8, 'Homeowners Record'!$G21*'Monthly Reading'!BZ$9), SUM('Monthly Reading'!BZ$10, 'Homeowners Record'!$F21*'Monthly Reading'!BZ$8, 'Homeowners Record'!$G21*'Monthly Reading'!BZ$9)))</f>
        <v/>
      </c>
      <c r="CA24" s="4" t="str">
        <f>IF('Monthly Reading'!CA$1="", "", IF('Monthly Reading'!CA98*'Monthly Reading'!CA$7&gt;'Monthly Reading'!CA$10, SUM('Monthly Reading'!CA98*'Monthly Reading'!CA$7, 'Homeowners Record'!$F21*'Monthly Reading'!CA$8, 'Homeowners Record'!$G21*'Monthly Reading'!CA$9), SUM('Monthly Reading'!CA$10, 'Homeowners Record'!$F21*'Monthly Reading'!CA$8, 'Homeowners Record'!$G21*'Monthly Reading'!CA$9)))</f>
        <v/>
      </c>
      <c r="CB24" s="4" t="str">
        <f>IF('Monthly Reading'!CB$1="", "", IF('Monthly Reading'!CB98*'Monthly Reading'!CB$7&gt;'Monthly Reading'!CB$10, SUM('Monthly Reading'!CB98*'Monthly Reading'!CB$7, 'Homeowners Record'!$F21*'Monthly Reading'!CB$8, 'Homeowners Record'!$G21*'Monthly Reading'!CB$9), SUM('Monthly Reading'!CB$10, 'Homeowners Record'!$F21*'Monthly Reading'!CB$8, 'Homeowners Record'!$G21*'Monthly Reading'!CB$9)))</f>
        <v/>
      </c>
      <c r="CC24" s="4" t="str">
        <f>IF('Monthly Reading'!CC$1="", "", IF('Monthly Reading'!CC98*'Monthly Reading'!CC$7&gt;'Monthly Reading'!CC$10, SUM('Monthly Reading'!CC98*'Monthly Reading'!CC$7, 'Homeowners Record'!$F21*'Monthly Reading'!CC$8, 'Homeowners Record'!$G21*'Monthly Reading'!CC$9), SUM('Monthly Reading'!CC$10, 'Homeowners Record'!$F21*'Monthly Reading'!CC$8, 'Homeowners Record'!$G21*'Monthly Reading'!CC$9)))</f>
        <v/>
      </c>
      <c r="CD24" s="4" t="str">
        <f>IF('Monthly Reading'!CD$1="", "", IF('Monthly Reading'!CD98*'Monthly Reading'!CD$7&gt;'Monthly Reading'!CD$10, SUM('Monthly Reading'!CD98*'Monthly Reading'!CD$7, 'Homeowners Record'!$F21*'Monthly Reading'!CD$8, 'Homeowners Record'!$G21*'Monthly Reading'!CD$9), SUM('Monthly Reading'!CD$10, 'Homeowners Record'!$F21*'Monthly Reading'!CD$8, 'Homeowners Record'!$G21*'Monthly Reading'!CD$9)))</f>
        <v/>
      </c>
      <c r="CE24" s="4" t="str">
        <f>IF('Monthly Reading'!CE$1="", "", IF('Monthly Reading'!CE98*'Monthly Reading'!CE$7&gt;'Monthly Reading'!CE$10, SUM('Monthly Reading'!CE98*'Monthly Reading'!CE$7, 'Homeowners Record'!$F21*'Monthly Reading'!CE$8, 'Homeowners Record'!$G21*'Monthly Reading'!CE$9), SUM('Monthly Reading'!CE$10, 'Homeowners Record'!$F21*'Monthly Reading'!CE$8, 'Homeowners Record'!$G21*'Monthly Reading'!CE$9)))</f>
        <v/>
      </c>
      <c r="CF24" s="4" t="str">
        <f>IF('Monthly Reading'!CF$1="", "", IF('Monthly Reading'!CF98*'Monthly Reading'!CF$7&gt;'Monthly Reading'!CF$10, SUM('Monthly Reading'!CF98*'Monthly Reading'!CF$7, 'Homeowners Record'!$F21*'Monthly Reading'!CF$8, 'Homeowners Record'!$G21*'Monthly Reading'!CF$9), SUM('Monthly Reading'!CF$10, 'Homeowners Record'!$F21*'Monthly Reading'!CF$8, 'Homeowners Record'!$G21*'Monthly Reading'!CF$9)))</f>
        <v/>
      </c>
      <c r="CG24" s="4" t="str">
        <f>IF('Monthly Reading'!CG$1="", "", IF('Monthly Reading'!CG98*'Monthly Reading'!CG$7&gt;'Monthly Reading'!CG$10, SUM('Monthly Reading'!CG98*'Monthly Reading'!CG$7, 'Homeowners Record'!$F21*'Monthly Reading'!CG$8, 'Homeowners Record'!$G21*'Monthly Reading'!CG$9), SUM('Monthly Reading'!CG$10, 'Homeowners Record'!$F21*'Monthly Reading'!CG$8, 'Homeowners Record'!$G21*'Monthly Reading'!CG$9)))</f>
        <v/>
      </c>
      <c r="CH24" s="4" t="str">
        <f>IF('Monthly Reading'!CH$1="", "", IF('Monthly Reading'!CH98*'Monthly Reading'!CH$7&gt;'Monthly Reading'!CH$10, SUM('Monthly Reading'!CH98*'Monthly Reading'!CH$7, 'Homeowners Record'!$F21*'Monthly Reading'!CH$8, 'Homeowners Record'!$G21*'Monthly Reading'!CH$9), SUM('Monthly Reading'!CH$10, 'Homeowners Record'!$F21*'Monthly Reading'!CH$8, 'Homeowners Record'!$G21*'Monthly Reading'!CH$9)))</f>
        <v/>
      </c>
      <c r="CI24" s="4" t="str">
        <f>IF('Monthly Reading'!CI$1="", "", IF('Monthly Reading'!CI98*'Monthly Reading'!CI$7&gt;'Monthly Reading'!CI$10, SUM('Monthly Reading'!CI98*'Monthly Reading'!CI$7, 'Homeowners Record'!$F21*'Monthly Reading'!CI$8, 'Homeowners Record'!$G21*'Monthly Reading'!CI$9), SUM('Monthly Reading'!CI$10, 'Homeowners Record'!$F21*'Monthly Reading'!CI$8, 'Homeowners Record'!$G21*'Monthly Reading'!CI$9)))</f>
        <v/>
      </c>
      <c r="CJ24" s="4" t="str">
        <f>IF('Monthly Reading'!CJ$1="", "", IF('Monthly Reading'!CJ98*'Monthly Reading'!CJ$7&gt;'Monthly Reading'!CJ$10, SUM('Monthly Reading'!CJ98*'Monthly Reading'!CJ$7, 'Homeowners Record'!$F21*'Monthly Reading'!CJ$8, 'Homeowners Record'!$G21*'Monthly Reading'!CJ$9), SUM('Monthly Reading'!CJ$10, 'Homeowners Record'!$F21*'Monthly Reading'!CJ$8, 'Homeowners Record'!$G21*'Monthly Reading'!CJ$9)))</f>
        <v/>
      </c>
      <c r="CK24" s="4" t="str">
        <f>IF('Monthly Reading'!CK$1="", "", IF('Monthly Reading'!CK98*'Monthly Reading'!CK$7&gt;'Monthly Reading'!CK$10, SUM('Monthly Reading'!CK98*'Monthly Reading'!CK$7, 'Homeowners Record'!$F21*'Monthly Reading'!CK$8, 'Homeowners Record'!$G21*'Monthly Reading'!CK$9), SUM('Monthly Reading'!CK$10, 'Homeowners Record'!$F21*'Monthly Reading'!CK$8, 'Homeowners Record'!$G21*'Monthly Reading'!CK$9)))</f>
        <v/>
      </c>
      <c r="CL24" s="4" t="str">
        <f>IF('Monthly Reading'!CL$1="", "", IF('Monthly Reading'!CL98*'Monthly Reading'!CL$7&gt;'Monthly Reading'!CL$10, SUM('Monthly Reading'!CL98*'Monthly Reading'!CL$7, 'Homeowners Record'!$F21*'Monthly Reading'!CL$8, 'Homeowners Record'!$G21*'Monthly Reading'!CL$9), SUM('Monthly Reading'!CL$10, 'Homeowners Record'!$F21*'Monthly Reading'!CL$8, 'Homeowners Record'!$G21*'Monthly Reading'!CL$9)))</f>
        <v/>
      </c>
      <c r="CM24" s="4" t="str">
        <f>IF('Monthly Reading'!CM$1="", "", IF('Monthly Reading'!CM98*'Monthly Reading'!CM$7&gt;'Monthly Reading'!CM$10, SUM('Monthly Reading'!CM98*'Monthly Reading'!CM$7, 'Homeowners Record'!$F21*'Monthly Reading'!CM$8, 'Homeowners Record'!$G21*'Monthly Reading'!CM$9), SUM('Monthly Reading'!CM$10, 'Homeowners Record'!$F21*'Monthly Reading'!CM$8, 'Homeowners Record'!$G21*'Monthly Reading'!CM$9)))</f>
        <v/>
      </c>
      <c r="CN24" s="4" t="str">
        <f>IF('Monthly Reading'!CN$1="", "", IF('Monthly Reading'!CN98*'Monthly Reading'!CN$7&gt;'Monthly Reading'!CN$10, SUM('Monthly Reading'!CN98*'Monthly Reading'!CN$7, 'Homeowners Record'!$F21*'Monthly Reading'!CN$8, 'Homeowners Record'!$G21*'Monthly Reading'!CN$9), SUM('Monthly Reading'!CN$10, 'Homeowners Record'!$F21*'Monthly Reading'!CN$8, 'Homeowners Record'!$G21*'Monthly Reading'!CN$9)))</f>
        <v/>
      </c>
      <c r="CO24" s="4" t="str">
        <f>IF('Monthly Reading'!CO$1="", "", IF('Monthly Reading'!CO98*'Monthly Reading'!CO$7&gt;'Monthly Reading'!CO$10, SUM('Monthly Reading'!CO98*'Monthly Reading'!CO$7, 'Homeowners Record'!$F21*'Monthly Reading'!CO$8, 'Homeowners Record'!$G21*'Monthly Reading'!CO$9), SUM('Monthly Reading'!CO$10, 'Homeowners Record'!$F21*'Monthly Reading'!CO$8, 'Homeowners Record'!$G21*'Monthly Reading'!CO$9)))</f>
        <v/>
      </c>
      <c r="CP24" s="4" t="str">
        <f>IF('Monthly Reading'!CP$1="", "", IF('Monthly Reading'!CP98*'Monthly Reading'!CP$7&gt;'Monthly Reading'!CP$10, SUM('Monthly Reading'!CP98*'Monthly Reading'!CP$7, 'Homeowners Record'!$F21*'Monthly Reading'!CP$8, 'Homeowners Record'!$G21*'Monthly Reading'!CP$9), SUM('Monthly Reading'!CP$10, 'Homeowners Record'!$F21*'Monthly Reading'!CP$8, 'Homeowners Record'!$G21*'Monthly Reading'!CP$9)))</f>
        <v/>
      </c>
      <c r="CQ24" s="4" t="str">
        <f>IF('Monthly Reading'!CQ$1="", "", IF('Monthly Reading'!CQ98*'Monthly Reading'!CQ$7&gt;'Monthly Reading'!CQ$10, SUM('Monthly Reading'!CQ98*'Monthly Reading'!CQ$7, 'Homeowners Record'!$F21*'Monthly Reading'!CQ$8, 'Homeowners Record'!$G21*'Monthly Reading'!CQ$9), SUM('Monthly Reading'!CQ$10, 'Homeowners Record'!$F21*'Monthly Reading'!CQ$8, 'Homeowners Record'!$G21*'Monthly Reading'!CQ$9)))</f>
        <v/>
      </c>
      <c r="CR24" s="4" t="str">
        <f>IF('Monthly Reading'!CR$1="", "", IF('Monthly Reading'!CR98*'Monthly Reading'!CR$7&gt;'Monthly Reading'!CR$10, SUM('Monthly Reading'!CR98*'Monthly Reading'!CR$7, 'Homeowners Record'!$F21*'Monthly Reading'!CR$8, 'Homeowners Record'!$G21*'Monthly Reading'!CR$9), SUM('Monthly Reading'!CR$10, 'Homeowners Record'!$F21*'Monthly Reading'!CR$8, 'Homeowners Record'!$G21*'Monthly Reading'!CR$9)))</f>
        <v/>
      </c>
      <c r="CS24" s="4" t="str">
        <f>IF('Monthly Reading'!CS$1="", "", IF('Monthly Reading'!CS98*'Monthly Reading'!CS$7&gt;'Monthly Reading'!CS$10, SUM('Monthly Reading'!CS98*'Monthly Reading'!CS$7, 'Homeowners Record'!$F21*'Monthly Reading'!CS$8, 'Homeowners Record'!$G21*'Monthly Reading'!CS$9), SUM('Monthly Reading'!CS$10, 'Homeowners Record'!$F21*'Monthly Reading'!CS$8, 'Homeowners Record'!$G21*'Monthly Reading'!CS$9)))</f>
        <v/>
      </c>
      <c r="CT24" s="4" t="str">
        <f>IF('Monthly Reading'!CT$1="", "", IF('Monthly Reading'!CT98*'Monthly Reading'!CT$7&gt;'Monthly Reading'!CT$10, SUM('Monthly Reading'!CT98*'Monthly Reading'!CT$7, 'Homeowners Record'!$F21*'Monthly Reading'!CT$8, 'Homeowners Record'!$G21*'Monthly Reading'!CT$9), SUM('Monthly Reading'!CT$10, 'Homeowners Record'!$F21*'Monthly Reading'!CT$8, 'Homeowners Record'!$G21*'Monthly Reading'!CT$9)))</f>
        <v/>
      </c>
      <c r="CU24" s="4" t="str">
        <f>IF('Monthly Reading'!CU$1="", "", IF('Monthly Reading'!CU98*'Monthly Reading'!CU$7&gt;'Monthly Reading'!CU$10, SUM('Monthly Reading'!CU98*'Monthly Reading'!CU$7, 'Homeowners Record'!$F21*'Monthly Reading'!CU$8, 'Homeowners Record'!$G21*'Monthly Reading'!CU$9), SUM('Monthly Reading'!CU$10, 'Homeowners Record'!$F21*'Monthly Reading'!CU$8, 'Homeowners Record'!$G21*'Monthly Reading'!CU$9)))</f>
        <v/>
      </c>
      <c r="CV24" s="4" t="str">
        <f>IF('Monthly Reading'!CV$1="", "", IF('Monthly Reading'!CV98*'Monthly Reading'!CV$7&gt;'Monthly Reading'!CV$10, SUM('Monthly Reading'!CV98*'Monthly Reading'!CV$7, 'Homeowners Record'!$F21*'Monthly Reading'!CV$8, 'Homeowners Record'!$G21*'Monthly Reading'!CV$9), SUM('Monthly Reading'!CV$10, 'Homeowners Record'!$F21*'Monthly Reading'!CV$8, 'Homeowners Record'!$G21*'Monthly Reading'!CV$9)))</f>
        <v/>
      </c>
      <c r="CW24" s="4" t="str">
        <f>IF('Monthly Reading'!CW$1="", "", IF('Monthly Reading'!CW98*'Monthly Reading'!CW$7&gt;'Monthly Reading'!CW$10, SUM('Monthly Reading'!CW98*'Monthly Reading'!CW$7, 'Homeowners Record'!$F21*'Monthly Reading'!CW$8, 'Homeowners Record'!$G21*'Monthly Reading'!CW$9), SUM('Monthly Reading'!CW$10, 'Homeowners Record'!$F21*'Monthly Reading'!CW$8, 'Homeowners Record'!$G21*'Monthly Reading'!CW$9)))</f>
        <v/>
      </c>
      <c r="CX24" s="4" t="str">
        <f>IF('Monthly Reading'!CX$1="", "", IF('Monthly Reading'!CX98*'Monthly Reading'!CX$7&gt;'Monthly Reading'!CX$10, SUM('Monthly Reading'!CX98*'Monthly Reading'!CX$7, 'Homeowners Record'!$F21*'Monthly Reading'!CX$8, 'Homeowners Record'!$G21*'Monthly Reading'!CX$9), SUM('Monthly Reading'!CX$10, 'Homeowners Record'!$F21*'Monthly Reading'!CX$8, 'Homeowners Record'!$G21*'Monthly Reading'!CX$9)))</f>
        <v/>
      </c>
      <c r="CY24" s="4" t="str">
        <f>IF('Monthly Reading'!CY$1="", "", IF('Monthly Reading'!CY98*'Monthly Reading'!CY$7&gt;'Monthly Reading'!CY$10, SUM('Monthly Reading'!CY98*'Monthly Reading'!CY$7, 'Homeowners Record'!$F21*'Monthly Reading'!CY$8, 'Homeowners Record'!$G21*'Monthly Reading'!CY$9), SUM('Monthly Reading'!CY$10, 'Homeowners Record'!$F21*'Monthly Reading'!CY$8, 'Homeowners Record'!$G21*'Monthly Reading'!CY$9)))</f>
        <v/>
      </c>
      <c r="CZ24" s="4" t="str">
        <f>IF('Monthly Reading'!CZ$1="", "", IF('Monthly Reading'!CZ98*'Monthly Reading'!CZ$7&gt;'Monthly Reading'!CZ$10, SUM('Monthly Reading'!CZ98*'Monthly Reading'!CZ$7, 'Homeowners Record'!$F21*'Monthly Reading'!CZ$8, 'Homeowners Record'!$G21*'Monthly Reading'!CZ$9), SUM('Monthly Reading'!CZ$10, 'Homeowners Record'!$F21*'Monthly Reading'!CZ$8, 'Homeowners Record'!$G21*'Monthly Reading'!CZ$9)))</f>
        <v/>
      </c>
      <c r="DA24" s="4" t="str">
        <f>IF('Monthly Reading'!DA$1="", "", IF('Monthly Reading'!DA98*'Monthly Reading'!DA$7&gt;'Monthly Reading'!DA$10, SUM('Monthly Reading'!DA98*'Monthly Reading'!DA$7, 'Homeowners Record'!$F21*'Monthly Reading'!DA$8, 'Homeowners Record'!$G21*'Monthly Reading'!DA$9), SUM('Monthly Reading'!DA$10, 'Homeowners Record'!$F21*'Monthly Reading'!DA$8, 'Homeowners Record'!$G21*'Monthly Reading'!DA$9)))</f>
        <v/>
      </c>
      <c r="DB24" s="4" t="str">
        <f>IF('Monthly Reading'!DB$1="", "", IF('Monthly Reading'!DB98*'Monthly Reading'!DB$7&gt;'Monthly Reading'!DB$10, SUM('Monthly Reading'!DB98*'Monthly Reading'!DB$7, 'Homeowners Record'!$F21*'Monthly Reading'!DB$8, 'Homeowners Record'!$G21*'Monthly Reading'!DB$9), SUM('Monthly Reading'!DB$10, 'Homeowners Record'!$F21*'Monthly Reading'!DB$8, 'Homeowners Record'!$G21*'Monthly Reading'!DB$9)))</f>
        <v/>
      </c>
      <c r="DC24" s="4" t="str">
        <f>IF('Monthly Reading'!DC$1="", "", IF('Monthly Reading'!DC98*'Monthly Reading'!DC$7&gt;'Monthly Reading'!DC$10, SUM('Monthly Reading'!DC98*'Monthly Reading'!DC$7, 'Homeowners Record'!$F21*'Monthly Reading'!DC$8, 'Homeowners Record'!$G21*'Monthly Reading'!DC$9), SUM('Monthly Reading'!DC$10, 'Homeowners Record'!$F21*'Monthly Reading'!DC$8, 'Homeowners Record'!$G21*'Monthly Reading'!DC$9)))</f>
        <v/>
      </c>
      <c r="DD24" s="4" t="str">
        <f>IF('Monthly Reading'!DD$1="", "", IF('Monthly Reading'!DD98*'Monthly Reading'!DD$7&gt;'Monthly Reading'!DD$10, SUM('Monthly Reading'!DD98*'Monthly Reading'!DD$7, 'Homeowners Record'!$F21*'Monthly Reading'!DD$8, 'Homeowners Record'!$G21*'Monthly Reading'!DD$9), SUM('Monthly Reading'!DD$10, 'Homeowners Record'!$F21*'Monthly Reading'!DD$8, 'Homeowners Record'!$G21*'Monthly Reading'!DD$9)))</f>
        <v/>
      </c>
      <c r="DE24" s="4" t="str">
        <f>IF('Monthly Reading'!DE$1="", "", IF('Monthly Reading'!DE98*'Monthly Reading'!DE$7&gt;'Monthly Reading'!DE$10, SUM('Monthly Reading'!DE98*'Monthly Reading'!DE$7, 'Homeowners Record'!$F21*'Monthly Reading'!DE$8, 'Homeowners Record'!$G21*'Monthly Reading'!DE$9), SUM('Monthly Reading'!DE$10, 'Homeowners Record'!$F21*'Monthly Reading'!DE$8, 'Homeowners Record'!$G21*'Monthly Reading'!DE$9)))</f>
        <v/>
      </c>
      <c r="DF24" s="4" t="str">
        <f>IF('Monthly Reading'!DF$1="", "", IF('Monthly Reading'!DF98*'Monthly Reading'!DF$7&gt;'Monthly Reading'!DF$10, SUM('Monthly Reading'!DF98*'Monthly Reading'!DF$7, 'Homeowners Record'!$F21*'Monthly Reading'!DF$8, 'Homeowners Record'!$G21*'Monthly Reading'!DF$9), SUM('Monthly Reading'!DF$10, 'Homeowners Record'!$F21*'Monthly Reading'!DF$8, 'Homeowners Record'!$G21*'Monthly Reading'!DF$9)))</f>
        <v/>
      </c>
      <c r="DG24" s="4" t="str">
        <f>IF('Monthly Reading'!DG$1="", "", IF('Monthly Reading'!DG98*'Monthly Reading'!DG$7&gt;'Monthly Reading'!DG$10, SUM('Monthly Reading'!DG98*'Monthly Reading'!DG$7, 'Homeowners Record'!$F21*'Monthly Reading'!DG$8, 'Homeowners Record'!$G21*'Monthly Reading'!DG$9), SUM('Monthly Reading'!DG$10, 'Homeowners Record'!$F21*'Monthly Reading'!DG$8, 'Homeowners Record'!$G21*'Monthly Reading'!DG$9)))</f>
        <v/>
      </c>
      <c r="DH24" s="4" t="str">
        <f>IF('Monthly Reading'!DH$1="", "", IF('Monthly Reading'!DH98*'Monthly Reading'!DH$7&gt;'Monthly Reading'!DH$10, SUM('Monthly Reading'!DH98*'Monthly Reading'!DH$7, 'Homeowners Record'!$F21*'Monthly Reading'!DH$8, 'Homeowners Record'!$G21*'Monthly Reading'!DH$9), SUM('Monthly Reading'!DH$10, 'Homeowners Record'!$F21*'Monthly Reading'!DH$8, 'Homeowners Record'!$G21*'Monthly Reading'!DH$9)))</f>
        <v/>
      </c>
      <c r="DI24" s="4" t="str">
        <f>IF('Monthly Reading'!DI$1="", "", IF('Monthly Reading'!DI98*'Monthly Reading'!DI$7&gt;'Monthly Reading'!DI$10, SUM('Monthly Reading'!DI98*'Monthly Reading'!DI$7, 'Homeowners Record'!$F21*'Monthly Reading'!DI$8, 'Homeowners Record'!$G21*'Monthly Reading'!DI$9), SUM('Monthly Reading'!DI$10, 'Homeowners Record'!$F21*'Monthly Reading'!DI$8, 'Homeowners Record'!$G21*'Monthly Reading'!DI$9)))</f>
        <v/>
      </c>
      <c r="DJ24" s="4" t="str">
        <f>IF('Monthly Reading'!DJ$1="", "", IF('Monthly Reading'!DJ98*'Monthly Reading'!DJ$7&gt;'Monthly Reading'!DJ$10, SUM('Monthly Reading'!DJ98*'Monthly Reading'!DJ$7, 'Homeowners Record'!$F21*'Monthly Reading'!DJ$8, 'Homeowners Record'!$G21*'Monthly Reading'!DJ$9), SUM('Monthly Reading'!DJ$10, 'Homeowners Record'!$F21*'Monthly Reading'!DJ$8, 'Homeowners Record'!$G21*'Monthly Reading'!DJ$9)))</f>
        <v/>
      </c>
      <c r="DK24" s="4" t="str">
        <f>IF('Monthly Reading'!DK$1="", "", IF('Monthly Reading'!DK98*'Monthly Reading'!DK$7&gt;'Monthly Reading'!DK$10, SUM('Monthly Reading'!DK98*'Monthly Reading'!DK$7, 'Homeowners Record'!$F21*'Monthly Reading'!DK$8, 'Homeowners Record'!$G21*'Monthly Reading'!DK$9), SUM('Monthly Reading'!DK$10, 'Homeowners Record'!$F21*'Monthly Reading'!DK$8, 'Homeowners Record'!$G21*'Monthly Reading'!DK$9)))</f>
        <v/>
      </c>
      <c r="DL24" s="4" t="str">
        <f>IF('Monthly Reading'!DL$1="", "", IF('Monthly Reading'!DL98*'Monthly Reading'!DL$7&gt;'Monthly Reading'!DL$10, SUM('Monthly Reading'!DL98*'Monthly Reading'!DL$7, 'Homeowners Record'!$F21*'Monthly Reading'!DL$8, 'Homeowners Record'!$G21*'Monthly Reading'!DL$9), SUM('Monthly Reading'!DL$10, 'Homeowners Record'!$F21*'Monthly Reading'!DL$8, 'Homeowners Record'!$G21*'Monthly Reading'!DL$9)))</f>
        <v/>
      </c>
      <c r="DM24" s="4" t="str">
        <f>IF('Monthly Reading'!DM$1="", "", IF('Monthly Reading'!DM98*'Monthly Reading'!DM$7&gt;'Monthly Reading'!DM$10, SUM('Monthly Reading'!DM98*'Monthly Reading'!DM$7, 'Homeowners Record'!$F21*'Monthly Reading'!DM$8, 'Homeowners Record'!$G21*'Monthly Reading'!DM$9), SUM('Monthly Reading'!DM$10, 'Homeowners Record'!$F21*'Monthly Reading'!DM$8, 'Homeowners Record'!$G21*'Monthly Reading'!DM$9)))</f>
        <v/>
      </c>
      <c r="DN24" s="4" t="str">
        <f>IF('Monthly Reading'!DN$1="", "", IF('Monthly Reading'!DN98*'Monthly Reading'!DN$7&gt;'Monthly Reading'!DN$10, SUM('Monthly Reading'!DN98*'Monthly Reading'!DN$7, 'Homeowners Record'!$F21*'Monthly Reading'!DN$8, 'Homeowners Record'!$G21*'Monthly Reading'!DN$9), SUM('Monthly Reading'!DN$10, 'Homeowners Record'!$F21*'Monthly Reading'!DN$8, 'Homeowners Record'!$G21*'Monthly Reading'!DN$9)))</f>
        <v/>
      </c>
      <c r="DO24" s="4" t="str">
        <f>IF('Monthly Reading'!DO$1="", "", IF('Monthly Reading'!DO98*'Monthly Reading'!DO$7&gt;'Monthly Reading'!DO$10, SUM('Monthly Reading'!DO98*'Monthly Reading'!DO$7, 'Homeowners Record'!$F21*'Monthly Reading'!DO$8, 'Homeowners Record'!$G21*'Monthly Reading'!DO$9), SUM('Monthly Reading'!DO$10, 'Homeowners Record'!$F21*'Monthly Reading'!DO$8, 'Homeowners Record'!$G21*'Monthly Reading'!DO$9)))</f>
        <v/>
      </c>
      <c r="DP24" s="4" t="str">
        <f>IF('Monthly Reading'!DP$1="", "", IF('Monthly Reading'!DP98*'Monthly Reading'!DP$7&gt;'Monthly Reading'!DP$10, SUM('Monthly Reading'!DP98*'Monthly Reading'!DP$7, 'Homeowners Record'!$F21*'Monthly Reading'!DP$8, 'Homeowners Record'!$G21*'Monthly Reading'!DP$9), SUM('Monthly Reading'!DP$10, 'Homeowners Record'!$F21*'Monthly Reading'!DP$8, 'Homeowners Record'!$G21*'Monthly Reading'!DP$9)))</f>
        <v/>
      </c>
      <c r="DQ24" s="4" t="str">
        <f>IF('Monthly Reading'!DQ$1="", "", IF('Monthly Reading'!DQ98*'Monthly Reading'!DQ$7&gt;'Monthly Reading'!DQ$10, SUM('Monthly Reading'!DQ98*'Monthly Reading'!DQ$7, 'Homeowners Record'!$F21*'Monthly Reading'!DQ$8, 'Homeowners Record'!$G21*'Monthly Reading'!DQ$9), SUM('Monthly Reading'!DQ$10, 'Homeowners Record'!$F21*'Monthly Reading'!DQ$8, 'Homeowners Record'!$G21*'Monthly Reading'!DQ$9)))</f>
        <v/>
      </c>
      <c r="DR24" s="4" t="str">
        <f>IF('Monthly Reading'!DR$1="", "", IF('Monthly Reading'!DR98*'Monthly Reading'!DR$7&gt;'Monthly Reading'!DR$10, SUM('Monthly Reading'!DR98*'Monthly Reading'!DR$7, 'Homeowners Record'!$F21*'Monthly Reading'!DR$8, 'Homeowners Record'!$G21*'Monthly Reading'!DR$9), SUM('Monthly Reading'!DR$10, 'Homeowners Record'!$F21*'Monthly Reading'!DR$8, 'Homeowners Record'!$G21*'Monthly Reading'!DR$9)))</f>
        <v/>
      </c>
      <c r="DS24" s="4" t="str">
        <f>IF('Monthly Reading'!DS$1="", "", IF('Monthly Reading'!DS98*'Monthly Reading'!DS$7&gt;'Monthly Reading'!DS$10, SUM('Monthly Reading'!DS98*'Monthly Reading'!DS$7, 'Homeowners Record'!$F21*'Monthly Reading'!DS$8, 'Homeowners Record'!$G21*'Monthly Reading'!DS$9), SUM('Monthly Reading'!DS$10, 'Homeowners Record'!$F21*'Monthly Reading'!DS$8, 'Homeowners Record'!$G21*'Monthly Reading'!DS$9)))</f>
        <v/>
      </c>
      <c r="DT24" s="4" t="str">
        <f>IF('Monthly Reading'!DT$1="", "", IF('Monthly Reading'!DT98*'Monthly Reading'!DT$7&gt;'Monthly Reading'!DT$10, SUM('Monthly Reading'!DT98*'Monthly Reading'!DT$7, 'Homeowners Record'!$F21*'Monthly Reading'!DT$8, 'Homeowners Record'!$G21*'Monthly Reading'!DT$9), SUM('Monthly Reading'!DT$10, 'Homeowners Record'!$F21*'Monthly Reading'!DT$8, 'Homeowners Record'!$G21*'Monthly Reading'!DT$9)))</f>
        <v/>
      </c>
      <c r="DU24" s="4" t="str">
        <f>IF('Monthly Reading'!DU$1="", "", IF('Monthly Reading'!DU98*'Monthly Reading'!DU$7&gt;'Monthly Reading'!DU$10, SUM('Monthly Reading'!DU98*'Monthly Reading'!DU$7, 'Homeowners Record'!$F21*'Monthly Reading'!DU$8, 'Homeowners Record'!$G21*'Monthly Reading'!DU$9), SUM('Monthly Reading'!DU$10, 'Homeowners Record'!$F21*'Monthly Reading'!DU$8, 'Homeowners Record'!$G21*'Monthly Reading'!DU$9)))</f>
        <v/>
      </c>
      <c r="DV24" s="4" t="str">
        <f>IF('Monthly Reading'!DV$1="", "", IF('Monthly Reading'!DV98*'Monthly Reading'!DV$7&gt;'Monthly Reading'!DV$10, SUM('Monthly Reading'!DV98*'Monthly Reading'!DV$7, 'Homeowners Record'!$F21*'Monthly Reading'!DV$8, 'Homeowners Record'!$G21*'Monthly Reading'!DV$9), SUM('Monthly Reading'!DV$10, 'Homeowners Record'!$F21*'Monthly Reading'!DV$8, 'Homeowners Record'!$G21*'Monthly Reading'!DV$9)))</f>
        <v/>
      </c>
      <c r="DW24" s="4" t="str">
        <f>IF('Monthly Reading'!DW$1="", "", IF('Monthly Reading'!DW98*'Monthly Reading'!DW$7&gt;'Monthly Reading'!DW$10, SUM('Monthly Reading'!DW98*'Monthly Reading'!DW$7, 'Homeowners Record'!$F21*'Monthly Reading'!DW$8, 'Homeowners Record'!$G21*'Monthly Reading'!DW$9), SUM('Monthly Reading'!DW$10, 'Homeowners Record'!$F21*'Monthly Reading'!DW$8, 'Homeowners Record'!$G21*'Monthly Reading'!DW$9)))</f>
        <v/>
      </c>
      <c r="DX24" s="4" t="str">
        <f>IF('Monthly Reading'!DX$1="", "", IF('Monthly Reading'!DX98*'Monthly Reading'!DX$7&gt;'Monthly Reading'!DX$10, SUM('Monthly Reading'!DX98*'Monthly Reading'!DX$7, 'Homeowners Record'!$F21*'Monthly Reading'!DX$8, 'Homeowners Record'!$G21*'Monthly Reading'!DX$9), SUM('Monthly Reading'!DX$10, 'Homeowners Record'!$F21*'Monthly Reading'!DX$8, 'Homeowners Record'!$G21*'Monthly Reading'!DX$9)))</f>
        <v/>
      </c>
      <c r="DY24" s="4" t="str">
        <f>IF('Monthly Reading'!DY$1="", "", IF('Monthly Reading'!DY98*'Monthly Reading'!DY$7&gt;'Monthly Reading'!DY$10, SUM('Monthly Reading'!DY98*'Monthly Reading'!DY$7, 'Homeowners Record'!$F21*'Monthly Reading'!DY$8, 'Homeowners Record'!$G21*'Monthly Reading'!DY$9), SUM('Monthly Reading'!DY$10, 'Homeowners Record'!$F21*'Monthly Reading'!DY$8, 'Homeowners Record'!$G21*'Monthly Reading'!DY$9)))</f>
        <v/>
      </c>
      <c r="DZ24" s="4" t="str">
        <f>IF('Monthly Reading'!DZ$1="", "", IF('Monthly Reading'!DZ98*'Monthly Reading'!DZ$7&gt;'Monthly Reading'!DZ$10, SUM('Monthly Reading'!DZ98*'Monthly Reading'!DZ$7, 'Homeowners Record'!$F21*'Monthly Reading'!DZ$8, 'Homeowners Record'!$G21*'Monthly Reading'!DZ$9), SUM('Monthly Reading'!DZ$10, 'Homeowners Record'!$F21*'Monthly Reading'!DZ$8, 'Homeowners Record'!$G21*'Monthly Reading'!DZ$9)))</f>
        <v/>
      </c>
    </row>
    <row r="25" spans="1:130" x14ac:dyDescent="0.25">
      <c r="A25" s="3">
        <f>'Homeowners Record'!$A22</f>
        <v>21</v>
      </c>
      <c r="B25" s="3" t="str">
        <f>'Homeowners Record'!$B22</f>
        <v>ANTHONY MOLANO</v>
      </c>
      <c r="C25" s="4">
        <v>555</v>
      </c>
      <c r="D25" s="4">
        <f>IF('Monthly Reading'!D$1="", "", IF('Monthly Reading'!D99*'Monthly Reading'!D$7&gt;'Monthly Reading'!D$10, SUM('Monthly Reading'!D99*'Monthly Reading'!D$7, 'Homeowners Record'!$F22*'Monthly Reading'!D$8, 'Homeowners Record'!$G22*'Monthly Reading'!D$9), SUM('Monthly Reading'!D$10, 'Homeowners Record'!$F22*'Monthly Reading'!D$8, 'Homeowners Record'!$G22*'Monthly Reading'!D$9)))</f>
        <v>737.86098765432098</v>
      </c>
      <c r="E25" s="4">
        <f>IF('Monthly Reading'!E$1="", "", IF('Monthly Reading'!E99*'Monthly Reading'!E$7&gt;'Monthly Reading'!E$10, SUM('Monthly Reading'!E99*'Monthly Reading'!E$7, 'Homeowners Record'!$F22*'Monthly Reading'!E$8, 'Homeowners Record'!$G22*'Monthly Reading'!E$9), SUM('Monthly Reading'!E$10, 'Homeowners Record'!$F22*'Monthly Reading'!E$8, 'Homeowners Record'!$G22*'Monthly Reading'!E$9)))</f>
        <v>725.60585480093675</v>
      </c>
      <c r="F25" s="4">
        <f>IF('Monthly Reading'!F$1="", "", IF('Monthly Reading'!F99*'Monthly Reading'!F$7&gt;'Monthly Reading'!F$10, SUM('Monthly Reading'!F99*'Monthly Reading'!F$7, 'Homeowners Record'!$F22*'Monthly Reading'!F$8, 'Homeowners Record'!$G22*'Monthly Reading'!F$9), SUM('Monthly Reading'!F$10, 'Homeowners Record'!$F22*'Monthly Reading'!F$8, 'Homeowners Record'!$G22*'Monthly Reading'!F$9)))</f>
        <v>719.56398860398861</v>
      </c>
      <c r="G25" s="4">
        <f>IF('Monthly Reading'!G$1="", "", IF('Monthly Reading'!G99*'Monthly Reading'!G$7&gt;'Monthly Reading'!G$10, SUM('Monthly Reading'!G99*'Monthly Reading'!G$7, 'Homeowners Record'!$F22*'Monthly Reading'!G$8, 'Homeowners Record'!$G22*'Monthly Reading'!G$9), SUM('Monthly Reading'!G$10, 'Homeowners Record'!$F22*'Monthly Reading'!G$8, 'Homeowners Record'!$G22*'Monthly Reading'!G$9)))</f>
        <v>712.46530325814535</v>
      </c>
      <c r="H25" s="4" t="str">
        <f>IF('Monthly Reading'!H$1="", "", IF('Monthly Reading'!H99*'Monthly Reading'!H$7&gt;'Monthly Reading'!H$10, SUM('Monthly Reading'!H99*'Monthly Reading'!H$7, 'Homeowners Record'!$F22*'Monthly Reading'!H$8, 'Homeowners Record'!$G22*'Monthly Reading'!H$9), SUM('Monthly Reading'!H$10, 'Homeowners Record'!$F22*'Monthly Reading'!H$8, 'Homeowners Record'!$G22*'Monthly Reading'!H$9)))</f>
        <v/>
      </c>
      <c r="I25" s="4" t="str">
        <f>IF('Monthly Reading'!I$1="", "", IF('Monthly Reading'!I99*'Monthly Reading'!I$7&gt;'Monthly Reading'!I$10, SUM('Monthly Reading'!I99*'Monthly Reading'!I$7, 'Homeowners Record'!$F22*'Monthly Reading'!I$8, 'Homeowners Record'!$G22*'Monthly Reading'!I$9), SUM('Monthly Reading'!I$10, 'Homeowners Record'!$F22*'Monthly Reading'!I$8, 'Homeowners Record'!$G22*'Monthly Reading'!I$9)))</f>
        <v/>
      </c>
      <c r="J25" s="4" t="str">
        <f>IF('Monthly Reading'!J$1="", "", IF('Monthly Reading'!J99*'Monthly Reading'!J$7&gt;'Monthly Reading'!J$10, SUM('Monthly Reading'!J99*'Monthly Reading'!J$7, 'Homeowners Record'!$F22*'Monthly Reading'!J$8, 'Homeowners Record'!$G22*'Monthly Reading'!J$9), SUM('Monthly Reading'!J$10, 'Homeowners Record'!$F22*'Monthly Reading'!J$8, 'Homeowners Record'!$G22*'Monthly Reading'!J$9)))</f>
        <v/>
      </c>
      <c r="K25" s="4" t="str">
        <f>IF('Monthly Reading'!K$1="", "", IF('Monthly Reading'!K99*'Monthly Reading'!K$7&gt;'Monthly Reading'!K$10, SUM('Monthly Reading'!K99*'Monthly Reading'!K$7, 'Homeowners Record'!$F22*'Monthly Reading'!K$8, 'Homeowners Record'!$G22*'Monthly Reading'!K$9), SUM('Monthly Reading'!K$10, 'Homeowners Record'!$F22*'Monthly Reading'!K$8, 'Homeowners Record'!$G22*'Monthly Reading'!K$9)))</f>
        <v/>
      </c>
      <c r="L25" s="4" t="str">
        <f>IF('Monthly Reading'!L$1="", "", IF('Monthly Reading'!L99*'Monthly Reading'!L$7&gt;'Monthly Reading'!L$10, SUM('Monthly Reading'!L99*'Monthly Reading'!L$7, 'Homeowners Record'!$F22*'Monthly Reading'!L$8, 'Homeowners Record'!$G22*'Monthly Reading'!L$9), SUM('Monthly Reading'!L$10, 'Homeowners Record'!$F22*'Monthly Reading'!L$8, 'Homeowners Record'!$G22*'Monthly Reading'!L$9)))</f>
        <v/>
      </c>
      <c r="M25" s="4" t="str">
        <f>IF('Monthly Reading'!M$1="", "", IF('Monthly Reading'!M99*'Monthly Reading'!M$7&gt;'Monthly Reading'!M$10, SUM('Monthly Reading'!M99*'Monthly Reading'!M$7, 'Homeowners Record'!$F22*'Monthly Reading'!M$8, 'Homeowners Record'!$G22*'Monthly Reading'!M$9), SUM('Monthly Reading'!M$10, 'Homeowners Record'!$F22*'Monthly Reading'!M$8, 'Homeowners Record'!$G22*'Monthly Reading'!M$9)))</f>
        <v/>
      </c>
      <c r="N25" s="4" t="str">
        <f>IF('Monthly Reading'!N$1="", "", IF('Monthly Reading'!N99*'Monthly Reading'!N$7&gt;'Monthly Reading'!N$10, SUM('Monthly Reading'!N99*'Monthly Reading'!N$7, 'Homeowners Record'!$F22*'Monthly Reading'!N$8, 'Homeowners Record'!$G22*'Monthly Reading'!N$9), SUM('Monthly Reading'!N$10, 'Homeowners Record'!$F22*'Monthly Reading'!N$8, 'Homeowners Record'!$G22*'Monthly Reading'!N$9)))</f>
        <v/>
      </c>
      <c r="O25" s="4" t="str">
        <f>IF('Monthly Reading'!O$1="", "", IF('Monthly Reading'!O99*'Monthly Reading'!O$7&gt;'Monthly Reading'!O$10, SUM('Monthly Reading'!O99*'Monthly Reading'!O$7, 'Homeowners Record'!$F22*'Monthly Reading'!O$8, 'Homeowners Record'!$G22*'Monthly Reading'!O$9), SUM('Monthly Reading'!O$10, 'Homeowners Record'!$F22*'Monthly Reading'!O$8, 'Homeowners Record'!$G22*'Monthly Reading'!O$9)))</f>
        <v/>
      </c>
      <c r="P25" s="4" t="str">
        <f>IF('Monthly Reading'!P$1="", "", IF('Monthly Reading'!P99*'Monthly Reading'!P$7&gt;'Monthly Reading'!P$10, SUM('Monthly Reading'!P99*'Monthly Reading'!P$7, 'Homeowners Record'!$F22*'Monthly Reading'!P$8, 'Homeowners Record'!$G22*'Monthly Reading'!P$9), SUM('Monthly Reading'!P$10, 'Homeowners Record'!$F22*'Monthly Reading'!P$8, 'Homeowners Record'!$G22*'Monthly Reading'!P$9)))</f>
        <v/>
      </c>
      <c r="Q25" s="4" t="str">
        <f>IF('Monthly Reading'!Q$1="", "", IF('Monthly Reading'!Q99*'Monthly Reading'!Q$7&gt;'Monthly Reading'!Q$10, SUM('Monthly Reading'!Q99*'Monthly Reading'!Q$7, 'Homeowners Record'!$F22*'Monthly Reading'!Q$8, 'Homeowners Record'!$G22*'Monthly Reading'!Q$9), SUM('Monthly Reading'!Q$10, 'Homeowners Record'!$F22*'Monthly Reading'!Q$8, 'Homeowners Record'!$G22*'Monthly Reading'!Q$9)))</f>
        <v/>
      </c>
      <c r="R25" s="4" t="str">
        <f>IF('Monthly Reading'!R$1="", "", IF('Monthly Reading'!R99*'Monthly Reading'!R$7&gt;'Monthly Reading'!R$10, SUM('Monthly Reading'!R99*'Monthly Reading'!R$7, 'Homeowners Record'!$F22*'Monthly Reading'!R$8, 'Homeowners Record'!$G22*'Monthly Reading'!R$9), SUM('Monthly Reading'!R$10, 'Homeowners Record'!$F22*'Monthly Reading'!R$8, 'Homeowners Record'!$G22*'Monthly Reading'!R$9)))</f>
        <v/>
      </c>
      <c r="S25" s="4" t="str">
        <f>IF('Monthly Reading'!S$1="", "", IF('Monthly Reading'!S99*'Monthly Reading'!S$7&gt;'Monthly Reading'!S$10, SUM('Monthly Reading'!S99*'Monthly Reading'!S$7, 'Homeowners Record'!$F22*'Monthly Reading'!S$8, 'Homeowners Record'!$G22*'Monthly Reading'!S$9), SUM('Monthly Reading'!S$10, 'Homeowners Record'!$F22*'Monthly Reading'!S$8, 'Homeowners Record'!$G22*'Monthly Reading'!S$9)))</f>
        <v/>
      </c>
      <c r="T25" s="4" t="str">
        <f>IF('Monthly Reading'!T$1="", "", IF('Monthly Reading'!T99*'Monthly Reading'!T$7&gt;'Monthly Reading'!T$10, SUM('Monthly Reading'!T99*'Monthly Reading'!T$7, 'Homeowners Record'!$F22*'Monthly Reading'!T$8, 'Homeowners Record'!$G22*'Monthly Reading'!T$9), SUM('Monthly Reading'!T$10, 'Homeowners Record'!$F22*'Monthly Reading'!T$8, 'Homeowners Record'!$G22*'Monthly Reading'!T$9)))</f>
        <v/>
      </c>
      <c r="U25" s="4" t="str">
        <f>IF('Monthly Reading'!U$1="", "", IF('Monthly Reading'!U99*'Monthly Reading'!U$7&gt;'Monthly Reading'!U$10, SUM('Monthly Reading'!U99*'Monthly Reading'!U$7, 'Homeowners Record'!$F22*'Monthly Reading'!U$8, 'Homeowners Record'!$G22*'Monthly Reading'!U$9), SUM('Monthly Reading'!U$10, 'Homeowners Record'!$F22*'Monthly Reading'!U$8, 'Homeowners Record'!$G22*'Monthly Reading'!U$9)))</f>
        <v/>
      </c>
      <c r="V25" s="4" t="str">
        <f>IF('Monthly Reading'!V$1="", "", IF('Monthly Reading'!V99*'Monthly Reading'!V$7&gt;'Monthly Reading'!V$10, SUM('Monthly Reading'!V99*'Monthly Reading'!V$7, 'Homeowners Record'!$F22*'Monthly Reading'!V$8, 'Homeowners Record'!$G22*'Monthly Reading'!V$9), SUM('Monthly Reading'!V$10, 'Homeowners Record'!$F22*'Monthly Reading'!V$8, 'Homeowners Record'!$G22*'Monthly Reading'!V$9)))</f>
        <v/>
      </c>
      <c r="W25" s="4" t="str">
        <f>IF('Monthly Reading'!W$1="", "", IF('Monthly Reading'!W99*'Monthly Reading'!W$7&gt;'Monthly Reading'!W$10, SUM('Monthly Reading'!W99*'Monthly Reading'!W$7, 'Homeowners Record'!$F22*'Monthly Reading'!W$8, 'Homeowners Record'!$G22*'Monthly Reading'!W$9), SUM('Monthly Reading'!W$10, 'Homeowners Record'!$F22*'Monthly Reading'!W$8, 'Homeowners Record'!$G22*'Monthly Reading'!W$9)))</f>
        <v/>
      </c>
      <c r="X25" s="4" t="str">
        <f>IF('Monthly Reading'!X$1="", "", IF('Monthly Reading'!X99*'Monthly Reading'!X$7&gt;'Monthly Reading'!X$10, SUM('Monthly Reading'!X99*'Monthly Reading'!X$7, 'Homeowners Record'!$F22*'Monthly Reading'!X$8, 'Homeowners Record'!$G22*'Monthly Reading'!X$9), SUM('Monthly Reading'!X$10, 'Homeowners Record'!$F22*'Monthly Reading'!X$8, 'Homeowners Record'!$G22*'Monthly Reading'!X$9)))</f>
        <v/>
      </c>
      <c r="Y25" s="4" t="str">
        <f>IF('Monthly Reading'!Y$1="", "", IF('Monthly Reading'!Y99*'Monthly Reading'!Y$7&gt;'Monthly Reading'!Y$10, SUM('Monthly Reading'!Y99*'Monthly Reading'!Y$7, 'Homeowners Record'!$F22*'Monthly Reading'!Y$8, 'Homeowners Record'!$G22*'Monthly Reading'!Y$9), SUM('Monthly Reading'!Y$10, 'Homeowners Record'!$F22*'Monthly Reading'!Y$8, 'Homeowners Record'!$G22*'Monthly Reading'!Y$9)))</f>
        <v/>
      </c>
      <c r="Z25" s="4" t="str">
        <f>IF('Monthly Reading'!Z$1="", "", IF('Monthly Reading'!Z99*'Monthly Reading'!Z$7&gt;'Monthly Reading'!Z$10, SUM('Monthly Reading'!Z99*'Monthly Reading'!Z$7, 'Homeowners Record'!$F22*'Monthly Reading'!Z$8, 'Homeowners Record'!$G22*'Monthly Reading'!Z$9), SUM('Monthly Reading'!Z$10, 'Homeowners Record'!$F22*'Monthly Reading'!Z$8, 'Homeowners Record'!$G22*'Monthly Reading'!Z$9)))</f>
        <v/>
      </c>
      <c r="AA25" s="4" t="str">
        <f>IF('Monthly Reading'!AA$1="", "", IF('Monthly Reading'!AA99*'Monthly Reading'!AA$7&gt;'Monthly Reading'!AA$10, SUM('Monthly Reading'!AA99*'Monthly Reading'!AA$7, 'Homeowners Record'!$F22*'Monthly Reading'!AA$8, 'Homeowners Record'!$G22*'Monthly Reading'!AA$9), SUM('Monthly Reading'!AA$10, 'Homeowners Record'!$F22*'Monthly Reading'!AA$8, 'Homeowners Record'!$G22*'Monthly Reading'!AA$9)))</f>
        <v/>
      </c>
      <c r="AB25" s="4" t="str">
        <f>IF('Monthly Reading'!AB$1="", "", IF('Monthly Reading'!AB99*'Monthly Reading'!AB$7&gt;'Monthly Reading'!AB$10, SUM('Monthly Reading'!AB99*'Monthly Reading'!AB$7, 'Homeowners Record'!$F22*'Monthly Reading'!AB$8, 'Homeowners Record'!$G22*'Monthly Reading'!AB$9), SUM('Monthly Reading'!AB$10, 'Homeowners Record'!$F22*'Monthly Reading'!AB$8, 'Homeowners Record'!$G22*'Monthly Reading'!AB$9)))</f>
        <v/>
      </c>
      <c r="AC25" s="4" t="str">
        <f>IF('Monthly Reading'!AC$1="", "", IF('Monthly Reading'!AC99*'Monthly Reading'!AC$7&gt;'Monthly Reading'!AC$10, SUM('Monthly Reading'!AC99*'Monthly Reading'!AC$7, 'Homeowners Record'!$F22*'Monthly Reading'!AC$8, 'Homeowners Record'!$G22*'Monthly Reading'!AC$9), SUM('Monthly Reading'!AC$10, 'Homeowners Record'!$F22*'Monthly Reading'!AC$8, 'Homeowners Record'!$G22*'Monthly Reading'!AC$9)))</f>
        <v/>
      </c>
      <c r="AD25" s="4" t="str">
        <f>IF('Monthly Reading'!AD$1="", "", IF('Monthly Reading'!AD99*'Monthly Reading'!AD$7&gt;'Monthly Reading'!AD$10, SUM('Monthly Reading'!AD99*'Monthly Reading'!AD$7, 'Homeowners Record'!$F22*'Monthly Reading'!AD$8, 'Homeowners Record'!$G22*'Monthly Reading'!AD$9), SUM('Monthly Reading'!AD$10, 'Homeowners Record'!$F22*'Monthly Reading'!AD$8, 'Homeowners Record'!$G22*'Monthly Reading'!AD$9)))</f>
        <v/>
      </c>
      <c r="AE25" s="4" t="str">
        <f>IF('Monthly Reading'!AE$1="", "", IF('Monthly Reading'!AE99*'Monthly Reading'!AE$7&gt;'Monthly Reading'!AE$10, SUM('Monthly Reading'!AE99*'Monthly Reading'!AE$7, 'Homeowners Record'!$F22*'Monthly Reading'!AE$8, 'Homeowners Record'!$G22*'Monthly Reading'!AE$9), SUM('Monthly Reading'!AE$10, 'Homeowners Record'!$F22*'Monthly Reading'!AE$8, 'Homeowners Record'!$G22*'Monthly Reading'!AE$9)))</f>
        <v/>
      </c>
      <c r="AF25" s="4" t="str">
        <f>IF('Monthly Reading'!AF$1="", "", IF('Monthly Reading'!AF99*'Monthly Reading'!AF$7&gt;'Monthly Reading'!AF$10, SUM('Monthly Reading'!AF99*'Monthly Reading'!AF$7, 'Homeowners Record'!$F22*'Monthly Reading'!AF$8, 'Homeowners Record'!$G22*'Monthly Reading'!AF$9), SUM('Monthly Reading'!AF$10, 'Homeowners Record'!$F22*'Monthly Reading'!AF$8, 'Homeowners Record'!$G22*'Monthly Reading'!AF$9)))</f>
        <v/>
      </c>
      <c r="AG25" s="4" t="str">
        <f>IF('Monthly Reading'!AG$1="", "", IF('Monthly Reading'!AG99*'Monthly Reading'!AG$7&gt;'Monthly Reading'!AG$10, SUM('Monthly Reading'!AG99*'Monthly Reading'!AG$7, 'Homeowners Record'!$F22*'Monthly Reading'!AG$8, 'Homeowners Record'!$G22*'Monthly Reading'!AG$9), SUM('Monthly Reading'!AG$10, 'Homeowners Record'!$F22*'Monthly Reading'!AG$8, 'Homeowners Record'!$G22*'Monthly Reading'!AG$9)))</f>
        <v/>
      </c>
      <c r="AH25" s="4" t="str">
        <f>IF('Monthly Reading'!AH$1="", "", IF('Monthly Reading'!AH99*'Monthly Reading'!AH$7&gt;'Monthly Reading'!AH$10, SUM('Monthly Reading'!AH99*'Monthly Reading'!AH$7, 'Homeowners Record'!$F22*'Monthly Reading'!AH$8, 'Homeowners Record'!$G22*'Monthly Reading'!AH$9), SUM('Monthly Reading'!AH$10, 'Homeowners Record'!$F22*'Monthly Reading'!AH$8, 'Homeowners Record'!$G22*'Monthly Reading'!AH$9)))</f>
        <v/>
      </c>
      <c r="AI25" s="4" t="str">
        <f>IF('Monthly Reading'!AI$1="", "", IF('Monthly Reading'!AI99*'Monthly Reading'!AI$7&gt;'Monthly Reading'!AI$10, SUM('Monthly Reading'!AI99*'Monthly Reading'!AI$7, 'Homeowners Record'!$F22*'Monthly Reading'!AI$8, 'Homeowners Record'!$G22*'Monthly Reading'!AI$9), SUM('Monthly Reading'!AI$10, 'Homeowners Record'!$F22*'Monthly Reading'!AI$8, 'Homeowners Record'!$G22*'Monthly Reading'!AI$9)))</f>
        <v/>
      </c>
      <c r="AJ25" s="4" t="str">
        <f>IF('Monthly Reading'!AJ$1="", "", IF('Monthly Reading'!AJ99*'Monthly Reading'!AJ$7&gt;'Monthly Reading'!AJ$10, SUM('Monthly Reading'!AJ99*'Monthly Reading'!AJ$7, 'Homeowners Record'!$F22*'Monthly Reading'!AJ$8, 'Homeowners Record'!$G22*'Monthly Reading'!AJ$9), SUM('Monthly Reading'!AJ$10, 'Homeowners Record'!$F22*'Monthly Reading'!AJ$8, 'Homeowners Record'!$G22*'Monthly Reading'!AJ$9)))</f>
        <v/>
      </c>
      <c r="AK25" s="4" t="str">
        <f>IF('Monthly Reading'!AK$1="", "", IF('Monthly Reading'!AK99*'Monthly Reading'!AK$7&gt;'Monthly Reading'!AK$10, SUM('Monthly Reading'!AK99*'Monthly Reading'!AK$7, 'Homeowners Record'!$F22*'Monthly Reading'!AK$8, 'Homeowners Record'!$G22*'Monthly Reading'!AK$9), SUM('Monthly Reading'!AK$10, 'Homeowners Record'!$F22*'Monthly Reading'!AK$8, 'Homeowners Record'!$G22*'Monthly Reading'!AK$9)))</f>
        <v/>
      </c>
      <c r="AL25" s="4" t="str">
        <f>IF('Monthly Reading'!AL$1="", "", IF('Monthly Reading'!AL99*'Monthly Reading'!AL$7&gt;'Monthly Reading'!AL$10, SUM('Monthly Reading'!AL99*'Monthly Reading'!AL$7, 'Homeowners Record'!$F22*'Monthly Reading'!AL$8, 'Homeowners Record'!$G22*'Monthly Reading'!AL$9), SUM('Monthly Reading'!AL$10, 'Homeowners Record'!$F22*'Monthly Reading'!AL$8, 'Homeowners Record'!$G22*'Monthly Reading'!AL$9)))</f>
        <v/>
      </c>
      <c r="AM25" s="4" t="str">
        <f>IF('Monthly Reading'!AM$1="", "", IF('Monthly Reading'!AM99*'Monthly Reading'!AM$7&gt;'Monthly Reading'!AM$10, SUM('Monthly Reading'!AM99*'Monthly Reading'!AM$7, 'Homeowners Record'!$F22*'Monthly Reading'!AM$8, 'Homeowners Record'!$G22*'Monthly Reading'!AM$9), SUM('Monthly Reading'!AM$10, 'Homeowners Record'!$F22*'Monthly Reading'!AM$8, 'Homeowners Record'!$G22*'Monthly Reading'!AM$9)))</f>
        <v/>
      </c>
      <c r="AN25" s="4" t="str">
        <f>IF('Monthly Reading'!AN$1="", "", IF('Monthly Reading'!AN99*'Monthly Reading'!AN$7&gt;'Monthly Reading'!AN$10, SUM('Monthly Reading'!AN99*'Monthly Reading'!AN$7, 'Homeowners Record'!$F22*'Monthly Reading'!AN$8, 'Homeowners Record'!$G22*'Monthly Reading'!AN$9), SUM('Monthly Reading'!AN$10, 'Homeowners Record'!$F22*'Monthly Reading'!AN$8, 'Homeowners Record'!$G22*'Monthly Reading'!AN$9)))</f>
        <v/>
      </c>
      <c r="AO25" s="4" t="str">
        <f>IF('Monthly Reading'!AO$1="", "", IF('Monthly Reading'!AO99*'Monthly Reading'!AO$7&gt;'Monthly Reading'!AO$10, SUM('Monthly Reading'!AO99*'Monthly Reading'!AO$7, 'Homeowners Record'!$F22*'Monthly Reading'!AO$8, 'Homeowners Record'!$G22*'Monthly Reading'!AO$9), SUM('Monthly Reading'!AO$10, 'Homeowners Record'!$F22*'Monthly Reading'!AO$8, 'Homeowners Record'!$G22*'Monthly Reading'!AO$9)))</f>
        <v/>
      </c>
      <c r="AP25" s="4" t="str">
        <f>IF('Monthly Reading'!AP$1="", "", IF('Monthly Reading'!AP99*'Monthly Reading'!AP$7&gt;'Monthly Reading'!AP$10, SUM('Monthly Reading'!AP99*'Monthly Reading'!AP$7, 'Homeowners Record'!$F22*'Monthly Reading'!AP$8, 'Homeowners Record'!$G22*'Monthly Reading'!AP$9), SUM('Monthly Reading'!AP$10, 'Homeowners Record'!$F22*'Monthly Reading'!AP$8, 'Homeowners Record'!$G22*'Monthly Reading'!AP$9)))</f>
        <v/>
      </c>
      <c r="AQ25" s="4" t="str">
        <f>IF('Monthly Reading'!AQ$1="", "", IF('Monthly Reading'!AQ99*'Monthly Reading'!AQ$7&gt;'Monthly Reading'!AQ$10, SUM('Monthly Reading'!AQ99*'Monthly Reading'!AQ$7, 'Homeowners Record'!$F22*'Monthly Reading'!AQ$8, 'Homeowners Record'!$G22*'Monthly Reading'!AQ$9), SUM('Monthly Reading'!AQ$10, 'Homeowners Record'!$F22*'Monthly Reading'!AQ$8, 'Homeowners Record'!$G22*'Monthly Reading'!AQ$9)))</f>
        <v/>
      </c>
      <c r="AR25" s="4" t="str">
        <f>IF('Monthly Reading'!AR$1="", "", IF('Monthly Reading'!AR99*'Monthly Reading'!AR$7&gt;'Monthly Reading'!AR$10, SUM('Monthly Reading'!AR99*'Monthly Reading'!AR$7, 'Homeowners Record'!$F22*'Monthly Reading'!AR$8, 'Homeowners Record'!$G22*'Monthly Reading'!AR$9), SUM('Monthly Reading'!AR$10, 'Homeowners Record'!$F22*'Monthly Reading'!AR$8, 'Homeowners Record'!$G22*'Monthly Reading'!AR$9)))</f>
        <v/>
      </c>
      <c r="AS25" s="4" t="str">
        <f>IF('Monthly Reading'!AS$1="", "", IF('Monthly Reading'!AS99*'Monthly Reading'!AS$7&gt;'Monthly Reading'!AS$10, SUM('Monthly Reading'!AS99*'Monthly Reading'!AS$7, 'Homeowners Record'!$F22*'Monthly Reading'!AS$8, 'Homeowners Record'!$G22*'Monthly Reading'!AS$9), SUM('Monthly Reading'!AS$10, 'Homeowners Record'!$F22*'Monthly Reading'!AS$8, 'Homeowners Record'!$G22*'Monthly Reading'!AS$9)))</f>
        <v/>
      </c>
      <c r="AT25" s="4" t="str">
        <f>IF('Monthly Reading'!AT$1="", "", IF('Monthly Reading'!AT99*'Monthly Reading'!AT$7&gt;'Monthly Reading'!AT$10, SUM('Monthly Reading'!AT99*'Monthly Reading'!AT$7, 'Homeowners Record'!$F22*'Monthly Reading'!AT$8, 'Homeowners Record'!$G22*'Monthly Reading'!AT$9), SUM('Monthly Reading'!AT$10, 'Homeowners Record'!$F22*'Monthly Reading'!AT$8, 'Homeowners Record'!$G22*'Monthly Reading'!AT$9)))</f>
        <v/>
      </c>
      <c r="AU25" s="4" t="str">
        <f>IF('Monthly Reading'!AU$1="", "", IF('Monthly Reading'!AU99*'Monthly Reading'!AU$7&gt;'Monthly Reading'!AU$10, SUM('Monthly Reading'!AU99*'Monthly Reading'!AU$7, 'Homeowners Record'!$F22*'Monthly Reading'!AU$8, 'Homeowners Record'!$G22*'Monthly Reading'!AU$9), SUM('Monthly Reading'!AU$10, 'Homeowners Record'!$F22*'Monthly Reading'!AU$8, 'Homeowners Record'!$G22*'Monthly Reading'!AU$9)))</f>
        <v/>
      </c>
      <c r="AV25" s="4" t="str">
        <f>IF('Monthly Reading'!AV$1="", "", IF('Monthly Reading'!AV99*'Monthly Reading'!AV$7&gt;'Monthly Reading'!AV$10, SUM('Monthly Reading'!AV99*'Monthly Reading'!AV$7, 'Homeowners Record'!$F22*'Monthly Reading'!AV$8, 'Homeowners Record'!$G22*'Monthly Reading'!AV$9), SUM('Monthly Reading'!AV$10, 'Homeowners Record'!$F22*'Monthly Reading'!AV$8, 'Homeowners Record'!$G22*'Monthly Reading'!AV$9)))</f>
        <v/>
      </c>
      <c r="AW25" s="4" t="str">
        <f>IF('Monthly Reading'!AW$1="", "", IF('Monthly Reading'!AW99*'Monthly Reading'!AW$7&gt;'Monthly Reading'!AW$10, SUM('Monthly Reading'!AW99*'Monthly Reading'!AW$7, 'Homeowners Record'!$F22*'Monthly Reading'!AW$8, 'Homeowners Record'!$G22*'Monthly Reading'!AW$9), SUM('Monthly Reading'!AW$10, 'Homeowners Record'!$F22*'Monthly Reading'!AW$8, 'Homeowners Record'!$G22*'Monthly Reading'!AW$9)))</f>
        <v/>
      </c>
      <c r="AX25" s="4" t="str">
        <f>IF('Monthly Reading'!AX$1="", "", IF('Monthly Reading'!AX99*'Monthly Reading'!AX$7&gt;'Monthly Reading'!AX$10, SUM('Monthly Reading'!AX99*'Monthly Reading'!AX$7, 'Homeowners Record'!$F22*'Monthly Reading'!AX$8, 'Homeowners Record'!$G22*'Monthly Reading'!AX$9), SUM('Monthly Reading'!AX$10, 'Homeowners Record'!$F22*'Monthly Reading'!AX$8, 'Homeowners Record'!$G22*'Monthly Reading'!AX$9)))</f>
        <v/>
      </c>
      <c r="AY25" s="4" t="str">
        <f>IF('Monthly Reading'!AY$1="", "", IF('Monthly Reading'!AY99*'Monthly Reading'!AY$7&gt;'Monthly Reading'!AY$10, SUM('Monthly Reading'!AY99*'Monthly Reading'!AY$7, 'Homeowners Record'!$F22*'Monthly Reading'!AY$8, 'Homeowners Record'!$G22*'Monthly Reading'!AY$9), SUM('Monthly Reading'!AY$10, 'Homeowners Record'!$F22*'Monthly Reading'!AY$8, 'Homeowners Record'!$G22*'Monthly Reading'!AY$9)))</f>
        <v/>
      </c>
      <c r="AZ25" s="4" t="str">
        <f>IF('Monthly Reading'!AZ$1="", "", IF('Monthly Reading'!AZ99*'Monthly Reading'!AZ$7&gt;'Monthly Reading'!AZ$10, SUM('Monthly Reading'!AZ99*'Monthly Reading'!AZ$7, 'Homeowners Record'!$F22*'Monthly Reading'!AZ$8, 'Homeowners Record'!$G22*'Monthly Reading'!AZ$9), SUM('Monthly Reading'!AZ$10, 'Homeowners Record'!$F22*'Monthly Reading'!AZ$8, 'Homeowners Record'!$G22*'Monthly Reading'!AZ$9)))</f>
        <v/>
      </c>
      <c r="BA25" s="4" t="str">
        <f>IF('Monthly Reading'!BA$1="", "", IF('Monthly Reading'!BA99*'Monthly Reading'!BA$7&gt;'Monthly Reading'!BA$10, SUM('Monthly Reading'!BA99*'Monthly Reading'!BA$7, 'Homeowners Record'!$F22*'Monthly Reading'!BA$8, 'Homeowners Record'!$G22*'Monthly Reading'!BA$9), SUM('Monthly Reading'!BA$10, 'Homeowners Record'!$F22*'Monthly Reading'!BA$8, 'Homeowners Record'!$G22*'Monthly Reading'!BA$9)))</f>
        <v/>
      </c>
      <c r="BB25" s="4" t="str">
        <f>IF('Monthly Reading'!BB$1="", "", IF('Monthly Reading'!BB99*'Monthly Reading'!BB$7&gt;'Monthly Reading'!BB$10, SUM('Monthly Reading'!BB99*'Monthly Reading'!BB$7, 'Homeowners Record'!$F22*'Monthly Reading'!BB$8, 'Homeowners Record'!$G22*'Monthly Reading'!BB$9), SUM('Monthly Reading'!BB$10, 'Homeowners Record'!$F22*'Monthly Reading'!BB$8, 'Homeowners Record'!$G22*'Monthly Reading'!BB$9)))</f>
        <v/>
      </c>
      <c r="BC25" s="4" t="str">
        <f>IF('Monthly Reading'!BC$1="", "", IF('Monthly Reading'!BC99*'Monthly Reading'!BC$7&gt;'Monthly Reading'!BC$10, SUM('Monthly Reading'!BC99*'Monthly Reading'!BC$7, 'Homeowners Record'!$F22*'Monthly Reading'!BC$8, 'Homeowners Record'!$G22*'Monthly Reading'!BC$9), SUM('Monthly Reading'!BC$10, 'Homeowners Record'!$F22*'Monthly Reading'!BC$8, 'Homeowners Record'!$G22*'Monthly Reading'!BC$9)))</f>
        <v/>
      </c>
      <c r="BD25" s="4" t="str">
        <f>IF('Monthly Reading'!BD$1="", "", IF('Monthly Reading'!BD99*'Monthly Reading'!BD$7&gt;'Monthly Reading'!BD$10, SUM('Monthly Reading'!BD99*'Monthly Reading'!BD$7, 'Homeowners Record'!$F22*'Monthly Reading'!BD$8, 'Homeowners Record'!$G22*'Monthly Reading'!BD$9), SUM('Monthly Reading'!BD$10, 'Homeowners Record'!$F22*'Monthly Reading'!BD$8, 'Homeowners Record'!$G22*'Monthly Reading'!BD$9)))</f>
        <v/>
      </c>
      <c r="BE25" s="4" t="str">
        <f>IF('Monthly Reading'!BE$1="", "", IF('Monthly Reading'!BE99*'Monthly Reading'!BE$7&gt;'Monthly Reading'!BE$10, SUM('Monthly Reading'!BE99*'Monthly Reading'!BE$7, 'Homeowners Record'!$F22*'Monthly Reading'!BE$8, 'Homeowners Record'!$G22*'Monthly Reading'!BE$9), SUM('Monthly Reading'!BE$10, 'Homeowners Record'!$F22*'Monthly Reading'!BE$8, 'Homeowners Record'!$G22*'Monthly Reading'!BE$9)))</f>
        <v/>
      </c>
      <c r="BF25" s="4" t="str">
        <f>IF('Monthly Reading'!BF$1="", "", IF('Monthly Reading'!BF99*'Monthly Reading'!BF$7&gt;'Monthly Reading'!BF$10, SUM('Monthly Reading'!BF99*'Monthly Reading'!BF$7, 'Homeowners Record'!$F22*'Monthly Reading'!BF$8, 'Homeowners Record'!$G22*'Monthly Reading'!BF$9), SUM('Monthly Reading'!BF$10, 'Homeowners Record'!$F22*'Monthly Reading'!BF$8, 'Homeowners Record'!$G22*'Monthly Reading'!BF$9)))</f>
        <v/>
      </c>
      <c r="BG25" s="4" t="str">
        <f>IF('Monthly Reading'!BG$1="", "", IF('Monthly Reading'!BG99*'Monthly Reading'!BG$7&gt;'Monthly Reading'!BG$10, SUM('Monthly Reading'!BG99*'Monthly Reading'!BG$7, 'Homeowners Record'!$F22*'Monthly Reading'!BG$8, 'Homeowners Record'!$G22*'Monthly Reading'!BG$9), SUM('Monthly Reading'!BG$10, 'Homeowners Record'!$F22*'Monthly Reading'!BG$8, 'Homeowners Record'!$G22*'Monthly Reading'!BG$9)))</f>
        <v/>
      </c>
      <c r="BH25" s="4" t="str">
        <f>IF('Monthly Reading'!BH$1="", "", IF('Monthly Reading'!BH99*'Monthly Reading'!BH$7&gt;'Monthly Reading'!BH$10, SUM('Monthly Reading'!BH99*'Monthly Reading'!BH$7, 'Homeowners Record'!$F22*'Monthly Reading'!BH$8, 'Homeowners Record'!$G22*'Monthly Reading'!BH$9), SUM('Monthly Reading'!BH$10, 'Homeowners Record'!$F22*'Monthly Reading'!BH$8, 'Homeowners Record'!$G22*'Monthly Reading'!BH$9)))</f>
        <v/>
      </c>
      <c r="BI25" s="4" t="str">
        <f>IF('Monthly Reading'!BI$1="", "", IF('Monthly Reading'!BI99*'Monthly Reading'!BI$7&gt;'Monthly Reading'!BI$10, SUM('Monthly Reading'!BI99*'Monthly Reading'!BI$7, 'Homeowners Record'!$F22*'Monthly Reading'!BI$8, 'Homeowners Record'!$G22*'Monthly Reading'!BI$9), SUM('Monthly Reading'!BI$10, 'Homeowners Record'!$F22*'Monthly Reading'!BI$8, 'Homeowners Record'!$G22*'Monthly Reading'!BI$9)))</f>
        <v/>
      </c>
      <c r="BJ25" s="4" t="str">
        <f>IF('Monthly Reading'!BJ$1="", "", IF('Monthly Reading'!BJ99*'Monthly Reading'!BJ$7&gt;'Monthly Reading'!BJ$10, SUM('Monthly Reading'!BJ99*'Monthly Reading'!BJ$7, 'Homeowners Record'!$F22*'Monthly Reading'!BJ$8, 'Homeowners Record'!$G22*'Monthly Reading'!BJ$9), SUM('Monthly Reading'!BJ$10, 'Homeowners Record'!$F22*'Monthly Reading'!BJ$8, 'Homeowners Record'!$G22*'Monthly Reading'!BJ$9)))</f>
        <v/>
      </c>
      <c r="BK25" s="4" t="str">
        <f>IF('Monthly Reading'!BK$1="", "", IF('Monthly Reading'!BK99*'Monthly Reading'!BK$7&gt;'Monthly Reading'!BK$10, SUM('Monthly Reading'!BK99*'Monthly Reading'!BK$7, 'Homeowners Record'!$F22*'Monthly Reading'!BK$8, 'Homeowners Record'!$G22*'Monthly Reading'!BK$9), SUM('Monthly Reading'!BK$10, 'Homeowners Record'!$F22*'Monthly Reading'!BK$8, 'Homeowners Record'!$G22*'Monthly Reading'!BK$9)))</f>
        <v/>
      </c>
      <c r="BL25" s="4" t="str">
        <f>IF('Monthly Reading'!BL$1="", "", IF('Monthly Reading'!BL99*'Monthly Reading'!BL$7&gt;'Monthly Reading'!BL$10, SUM('Monthly Reading'!BL99*'Monthly Reading'!BL$7, 'Homeowners Record'!$F22*'Monthly Reading'!BL$8, 'Homeowners Record'!$G22*'Monthly Reading'!BL$9), SUM('Monthly Reading'!BL$10, 'Homeowners Record'!$F22*'Monthly Reading'!BL$8, 'Homeowners Record'!$G22*'Monthly Reading'!BL$9)))</f>
        <v/>
      </c>
      <c r="BM25" s="4" t="str">
        <f>IF('Monthly Reading'!BM$1="", "", IF('Monthly Reading'!BM99*'Monthly Reading'!BM$7&gt;'Monthly Reading'!BM$10, SUM('Monthly Reading'!BM99*'Monthly Reading'!BM$7, 'Homeowners Record'!$F22*'Monthly Reading'!BM$8, 'Homeowners Record'!$G22*'Monthly Reading'!BM$9), SUM('Monthly Reading'!BM$10, 'Homeowners Record'!$F22*'Monthly Reading'!BM$8, 'Homeowners Record'!$G22*'Monthly Reading'!BM$9)))</f>
        <v/>
      </c>
      <c r="BN25" s="4" t="str">
        <f>IF('Monthly Reading'!BN$1="", "", IF('Monthly Reading'!BN99*'Monthly Reading'!BN$7&gt;'Monthly Reading'!BN$10, SUM('Monthly Reading'!BN99*'Monthly Reading'!BN$7, 'Homeowners Record'!$F22*'Monthly Reading'!BN$8, 'Homeowners Record'!$G22*'Monthly Reading'!BN$9), SUM('Monthly Reading'!BN$10, 'Homeowners Record'!$F22*'Monthly Reading'!BN$8, 'Homeowners Record'!$G22*'Monthly Reading'!BN$9)))</f>
        <v/>
      </c>
      <c r="BO25" s="4" t="str">
        <f>IF('Monthly Reading'!BO$1="", "", IF('Monthly Reading'!BO99*'Monthly Reading'!BO$7&gt;'Monthly Reading'!BO$10, SUM('Monthly Reading'!BO99*'Monthly Reading'!BO$7, 'Homeowners Record'!$F22*'Monthly Reading'!BO$8, 'Homeowners Record'!$G22*'Monthly Reading'!BO$9), SUM('Monthly Reading'!BO$10, 'Homeowners Record'!$F22*'Monthly Reading'!BO$8, 'Homeowners Record'!$G22*'Monthly Reading'!BO$9)))</f>
        <v/>
      </c>
      <c r="BP25" s="4" t="str">
        <f>IF('Monthly Reading'!BP$1="", "", IF('Monthly Reading'!BP99*'Monthly Reading'!BP$7&gt;'Monthly Reading'!BP$10, SUM('Monthly Reading'!BP99*'Monthly Reading'!BP$7, 'Homeowners Record'!$F22*'Monthly Reading'!BP$8, 'Homeowners Record'!$G22*'Monthly Reading'!BP$9), SUM('Monthly Reading'!BP$10, 'Homeowners Record'!$F22*'Monthly Reading'!BP$8, 'Homeowners Record'!$G22*'Monthly Reading'!BP$9)))</f>
        <v/>
      </c>
      <c r="BQ25" s="4" t="str">
        <f>IF('Monthly Reading'!BQ$1="", "", IF('Monthly Reading'!BQ99*'Monthly Reading'!BQ$7&gt;'Monthly Reading'!BQ$10, SUM('Monthly Reading'!BQ99*'Monthly Reading'!BQ$7, 'Homeowners Record'!$F22*'Monthly Reading'!BQ$8, 'Homeowners Record'!$G22*'Monthly Reading'!BQ$9), SUM('Monthly Reading'!BQ$10, 'Homeowners Record'!$F22*'Monthly Reading'!BQ$8, 'Homeowners Record'!$G22*'Monthly Reading'!BQ$9)))</f>
        <v/>
      </c>
      <c r="BR25" s="4" t="str">
        <f>IF('Monthly Reading'!BR$1="", "", IF('Monthly Reading'!BR99*'Monthly Reading'!BR$7&gt;'Monthly Reading'!BR$10, SUM('Monthly Reading'!BR99*'Monthly Reading'!BR$7, 'Homeowners Record'!$F22*'Monthly Reading'!BR$8, 'Homeowners Record'!$G22*'Monthly Reading'!BR$9), SUM('Monthly Reading'!BR$10, 'Homeowners Record'!$F22*'Monthly Reading'!BR$8, 'Homeowners Record'!$G22*'Monthly Reading'!BR$9)))</f>
        <v/>
      </c>
      <c r="BS25" s="4" t="str">
        <f>IF('Monthly Reading'!BS$1="", "", IF('Monthly Reading'!BS99*'Monthly Reading'!BS$7&gt;'Monthly Reading'!BS$10, SUM('Monthly Reading'!BS99*'Monthly Reading'!BS$7, 'Homeowners Record'!$F22*'Monthly Reading'!BS$8, 'Homeowners Record'!$G22*'Monthly Reading'!BS$9), SUM('Monthly Reading'!BS$10, 'Homeowners Record'!$F22*'Monthly Reading'!BS$8, 'Homeowners Record'!$G22*'Monthly Reading'!BS$9)))</f>
        <v/>
      </c>
      <c r="BT25" s="4" t="str">
        <f>IF('Monthly Reading'!BT$1="", "", IF('Monthly Reading'!BT99*'Monthly Reading'!BT$7&gt;'Monthly Reading'!BT$10, SUM('Monthly Reading'!BT99*'Monthly Reading'!BT$7, 'Homeowners Record'!$F22*'Monthly Reading'!BT$8, 'Homeowners Record'!$G22*'Monthly Reading'!BT$9), SUM('Monthly Reading'!BT$10, 'Homeowners Record'!$F22*'Monthly Reading'!BT$8, 'Homeowners Record'!$G22*'Monthly Reading'!BT$9)))</f>
        <v/>
      </c>
      <c r="BU25" s="4" t="str">
        <f>IF('Monthly Reading'!BU$1="", "", IF('Monthly Reading'!BU99*'Monthly Reading'!BU$7&gt;'Monthly Reading'!BU$10, SUM('Monthly Reading'!BU99*'Monthly Reading'!BU$7, 'Homeowners Record'!$F22*'Monthly Reading'!BU$8, 'Homeowners Record'!$G22*'Monthly Reading'!BU$9), SUM('Monthly Reading'!BU$10, 'Homeowners Record'!$F22*'Monthly Reading'!BU$8, 'Homeowners Record'!$G22*'Monthly Reading'!BU$9)))</f>
        <v/>
      </c>
      <c r="BV25" s="4" t="str">
        <f>IF('Monthly Reading'!BV$1="", "", IF('Monthly Reading'!BV99*'Monthly Reading'!BV$7&gt;'Monthly Reading'!BV$10, SUM('Monthly Reading'!BV99*'Monthly Reading'!BV$7, 'Homeowners Record'!$F22*'Monthly Reading'!BV$8, 'Homeowners Record'!$G22*'Monthly Reading'!BV$9), SUM('Monthly Reading'!BV$10, 'Homeowners Record'!$F22*'Monthly Reading'!BV$8, 'Homeowners Record'!$G22*'Monthly Reading'!BV$9)))</f>
        <v/>
      </c>
      <c r="BW25" s="4" t="str">
        <f>IF('Monthly Reading'!BW$1="", "", IF('Monthly Reading'!BW99*'Monthly Reading'!BW$7&gt;'Monthly Reading'!BW$10, SUM('Monthly Reading'!BW99*'Monthly Reading'!BW$7, 'Homeowners Record'!$F22*'Monthly Reading'!BW$8, 'Homeowners Record'!$G22*'Monthly Reading'!BW$9), SUM('Monthly Reading'!BW$10, 'Homeowners Record'!$F22*'Monthly Reading'!BW$8, 'Homeowners Record'!$G22*'Monthly Reading'!BW$9)))</f>
        <v/>
      </c>
      <c r="BX25" s="4" t="str">
        <f>IF('Monthly Reading'!BX$1="", "", IF('Monthly Reading'!BX99*'Monthly Reading'!BX$7&gt;'Monthly Reading'!BX$10, SUM('Monthly Reading'!BX99*'Monthly Reading'!BX$7, 'Homeowners Record'!$F22*'Monthly Reading'!BX$8, 'Homeowners Record'!$G22*'Monthly Reading'!BX$9), SUM('Monthly Reading'!BX$10, 'Homeowners Record'!$F22*'Monthly Reading'!BX$8, 'Homeowners Record'!$G22*'Monthly Reading'!BX$9)))</f>
        <v/>
      </c>
      <c r="BY25" s="4" t="str">
        <f>IF('Monthly Reading'!BY$1="", "", IF('Monthly Reading'!BY99*'Monthly Reading'!BY$7&gt;'Monthly Reading'!BY$10, SUM('Monthly Reading'!BY99*'Monthly Reading'!BY$7, 'Homeowners Record'!$F22*'Monthly Reading'!BY$8, 'Homeowners Record'!$G22*'Monthly Reading'!BY$9), SUM('Monthly Reading'!BY$10, 'Homeowners Record'!$F22*'Monthly Reading'!BY$8, 'Homeowners Record'!$G22*'Monthly Reading'!BY$9)))</f>
        <v/>
      </c>
      <c r="BZ25" s="4" t="str">
        <f>IF('Monthly Reading'!BZ$1="", "", IF('Monthly Reading'!BZ99*'Monthly Reading'!BZ$7&gt;'Monthly Reading'!BZ$10, SUM('Monthly Reading'!BZ99*'Monthly Reading'!BZ$7, 'Homeowners Record'!$F22*'Monthly Reading'!BZ$8, 'Homeowners Record'!$G22*'Monthly Reading'!BZ$9), SUM('Monthly Reading'!BZ$10, 'Homeowners Record'!$F22*'Monthly Reading'!BZ$8, 'Homeowners Record'!$G22*'Monthly Reading'!BZ$9)))</f>
        <v/>
      </c>
      <c r="CA25" s="4" t="str">
        <f>IF('Monthly Reading'!CA$1="", "", IF('Monthly Reading'!CA99*'Monthly Reading'!CA$7&gt;'Monthly Reading'!CA$10, SUM('Monthly Reading'!CA99*'Monthly Reading'!CA$7, 'Homeowners Record'!$F22*'Monthly Reading'!CA$8, 'Homeowners Record'!$G22*'Monthly Reading'!CA$9), SUM('Monthly Reading'!CA$10, 'Homeowners Record'!$F22*'Monthly Reading'!CA$8, 'Homeowners Record'!$G22*'Monthly Reading'!CA$9)))</f>
        <v/>
      </c>
      <c r="CB25" s="4" t="str">
        <f>IF('Monthly Reading'!CB$1="", "", IF('Monthly Reading'!CB99*'Monthly Reading'!CB$7&gt;'Monthly Reading'!CB$10, SUM('Monthly Reading'!CB99*'Monthly Reading'!CB$7, 'Homeowners Record'!$F22*'Monthly Reading'!CB$8, 'Homeowners Record'!$G22*'Monthly Reading'!CB$9), SUM('Monthly Reading'!CB$10, 'Homeowners Record'!$F22*'Monthly Reading'!CB$8, 'Homeowners Record'!$G22*'Monthly Reading'!CB$9)))</f>
        <v/>
      </c>
      <c r="CC25" s="4" t="str">
        <f>IF('Monthly Reading'!CC$1="", "", IF('Monthly Reading'!CC99*'Monthly Reading'!CC$7&gt;'Monthly Reading'!CC$10, SUM('Monthly Reading'!CC99*'Monthly Reading'!CC$7, 'Homeowners Record'!$F22*'Monthly Reading'!CC$8, 'Homeowners Record'!$G22*'Monthly Reading'!CC$9), SUM('Monthly Reading'!CC$10, 'Homeowners Record'!$F22*'Monthly Reading'!CC$8, 'Homeowners Record'!$G22*'Monthly Reading'!CC$9)))</f>
        <v/>
      </c>
      <c r="CD25" s="4" t="str">
        <f>IF('Monthly Reading'!CD$1="", "", IF('Monthly Reading'!CD99*'Monthly Reading'!CD$7&gt;'Monthly Reading'!CD$10, SUM('Monthly Reading'!CD99*'Monthly Reading'!CD$7, 'Homeowners Record'!$F22*'Monthly Reading'!CD$8, 'Homeowners Record'!$G22*'Monthly Reading'!CD$9), SUM('Monthly Reading'!CD$10, 'Homeowners Record'!$F22*'Monthly Reading'!CD$8, 'Homeowners Record'!$G22*'Monthly Reading'!CD$9)))</f>
        <v/>
      </c>
      <c r="CE25" s="4" t="str">
        <f>IF('Monthly Reading'!CE$1="", "", IF('Monthly Reading'!CE99*'Monthly Reading'!CE$7&gt;'Monthly Reading'!CE$10, SUM('Monthly Reading'!CE99*'Monthly Reading'!CE$7, 'Homeowners Record'!$F22*'Monthly Reading'!CE$8, 'Homeowners Record'!$G22*'Monthly Reading'!CE$9), SUM('Monthly Reading'!CE$10, 'Homeowners Record'!$F22*'Monthly Reading'!CE$8, 'Homeowners Record'!$G22*'Monthly Reading'!CE$9)))</f>
        <v/>
      </c>
      <c r="CF25" s="4" t="str">
        <f>IF('Monthly Reading'!CF$1="", "", IF('Monthly Reading'!CF99*'Monthly Reading'!CF$7&gt;'Monthly Reading'!CF$10, SUM('Monthly Reading'!CF99*'Monthly Reading'!CF$7, 'Homeowners Record'!$F22*'Monthly Reading'!CF$8, 'Homeowners Record'!$G22*'Monthly Reading'!CF$9), SUM('Monthly Reading'!CF$10, 'Homeowners Record'!$F22*'Monthly Reading'!CF$8, 'Homeowners Record'!$G22*'Monthly Reading'!CF$9)))</f>
        <v/>
      </c>
      <c r="CG25" s="4" t="str">
        <f>IF('Monthly Reading'!CG$1="", "", IF('Monthly Reading'!CG99*'Monthly Reading'!CG$7&gt;'Monthly Reading'!CG$10, SUM('Monthly Reading'!CG99*'Monthly Reading'!CG$7, 'Homeowners Record'!$F22*'Monthly Reading'!CG$8, 'Homeowners Record'!$G22*'Monthly Reading'!CG$9), SUM('Monthly Reading'!CG$10, 'Homeowners Record'!$F22*'Monthly Reading'!CG$8, 'Homeowners Record'!$G22*'Monthly Reading'!CG$9)))</f>
        <v/>
      </c>
      <c r="CH25" s="4" t="str">
        <f>IF('Monthly Reading'!CH$1="", "", IF('Monthly Reading'!CH99*'Monthly Reading'!CH$7&gt;'Monthly Reading'!CH$10, SUM('Monthly Reading'!CH99*'Monthly Reading'!CH$7, 'Homeowners Record'!$F22*'Monthly Reading'!CH$8, 'Homeowners Record'!$G22*'Monthly Reading'!CH$9), SUM('Monthly Reading'!CH$10, 'Homeowners Record'!$F22*'Monthly Reading'!CH$8, 'Homeowners Record'!$G22*'Monthly Reading'!CH$9)))</f>
        <v/>
      </c>
      <c r="CI25" s="4" t="str">
        <f>IF('Monthly Reading'!CI$1="", "", IF('Monthly Reading'!CI99*'Monthly Reading'!CI$7&gt;'Monthly Reading'!CI$10, SUM('Monthly Reading'!CI99*'Monthly Reading'!CI$7, 'Homeowners Record'!$F22*'Monthly Reading'!CI$8, 'Homeowners Record'!$G22*'Monthly Reading'!CI$9), SUM('Monthly Reading'!CI$10, 'Homeowners Record'!$F22*'Monthly Reading'!CI$8, 'Homeowners Record'!$G22*'Monthly Reading'!CI$9)))</f>
        <v/>
      </c>
      <c r="CJ25" s="4" t="str">
        <f>IF('Monthly Reading'!CJ$1="", "", IF('Monthly Reading'!CJ99*'Monthly Reading'!CJ$7&gt;'Monthly Reading'!CJ$10, SUM('Monthly Reading'!CJ99*'Monthly Reading'!CJ$7, 'Homeowners Record'!$F22*'Monthly Reading'!CJ$8, 'Homeowners Record'!$G22*'Monthly Reading'!CJ$9), SUM('Monthly Reading'!CJ$10, 'Homeowners Record'!$F22*'Monthly Reading'!CJ$8, 'Homeowners Record'!$G22*'Monthly Reading'!CJ$9)))</f>
        <v/>
      </c>
      <c r="CK25" s="4" t="str">
        <f>IF('Monthly Reading'!CK$1="", "", IF('Monthly Reading'!CK99*'Monthly Reading'!CK$7&gt;'Monthly Reading'!CK$10, SUM('Monthly Reading'!CK99*'Monthly Reading'!CK$7, 'Homeowners Record'!$F22*'Monthly Reading'!CK$8, 'Homeowners Record'!$G22*'Monthly Reading'!CK$9), SUM('Monthly Reading'!CK$10, 'Homeowners Record'!$F22*'Monthly Reading'!CK$8, 'Homeowners Record'!$G22*'Monthly Reading'!CK$9)))</f>
        <v/>
      </c>
      <c r="CL25" s="4" t="str">
        <f>IF('Monthly Reading'!CL$1="", "", IF('Monthly Reading'!CL99*'Monthly Reading'!CL$7&gt;'Monthly Reading'!CL$10, SUM('Monthly Reading'!CL99*'Monthly Reading'!CL$7, 'Homeowners Record'!$F22*'Monthly Reading'!CL$8, 'Homeowners Record'!$G22*'Monthly Reading'!CL$9), SUM('Monthly Reading'!CL$10, 'Homeowners Record'!$F22*'Monthly Reading'!CL$8, 'Homeowners Record'!$G22*'Monthly Reading'!CL$9)))</f>
        <v/>
      </c>
      <c r="CM25" s="4" t="str">
        <f>IF('Monthly Reading'!CM$1="", "", IF('Monthly Reading'!CM99*'Monthly Reading'!CM$7&gt;'Monthly Reading'!CM$10, SUM('Monthly Reading'!CM99*'Monthly Reading'!CM$7, 'Homeowners Record'!$F22*'Monthly Reading'!CM$8, 'Homeowners Record'!$G22*'Monthly Reading'!CM$9), SUM('Monthly Reading'!CM$10, 'Homeowners Record'!$F22*'Monthly Reading'!CM$8, 'Homeowners Record'!$G22*'Monthly Reading'!CM$9)))</f>
        <v/>
      </c>
      <c r="CN25" s="4" t="str">
        <f>IF('Monthly Reading'!CN$1="", "", IF('Monthly Reading'!CN99*'Monthly Reading'!CN$7&gt;'Monthly Reading'!CN$10, SUM('Monthly Reading'!CN99*'Monthly Reading'!CN$7, 'Homeowners Record'!$F22*'Monthly Reading'!CN$8, 'Homeowners Record'!$G22*'Monthly Reading'!CN$9), SUM('Monthly Reading'!CN$10, 'Homeowners Record'!$F22*'Monthly Reading'!CN$8, 'Homeowners Record'!$G22*'Monthly Reading'!CN$9)))</f>
        <v/>
      </c>
      <c r="CO25" s="4" t="str">
        <f>IF('Monthly Reading'!CO$1="", "", IF('Monthly Reading'!CO99*'Monthly Reading'!CO$7&gt;'Monthly Reading'!CO$10, SUM('Monthly Reading'!CO99*'Monthly Reading'!CO$7, 'Homeowners Record'!$F22*'Monthly Reading'!CO$8, 'Homeowners Record'!$G22*'Monthly Reading'!CO$9), SUM('Monthly Reading'!CO$10, 'Homeowners Record'!$F22*'Monthly Reading'!CO$8, 'Homeowners Record'!$G22*'Monthly Reading'!CO$9)))</f>
        <v/>
      </c>
      <c r="CP25" s="4" t="str">
        <f>IF('Monthly Reading'!CP$1="", "", IF('Monthly Reading'!CP99*'Monthly Reading'!CP$7&gt;'Monthly Reading'!CP$10, SUM('Monthly Reading'!CP99*'Monthly Reading'!CP$7, 'Homeowners Record'!$F22*'Monthly Reading'!CP$8, 'Homeowners Record'!$G22*'Monthly Reading'!CP$9), SUM('Monthly Reading'!CP$10, 'Homeowners Record'!$F22*'Monthly Reading'!CP$8, 'Homeowners Record'!$G22*'Monthly Reading'!CP$9)))</f>
        <v/>
      </c>
      <c r="CQ25" s="4" t="str">
        <f>IF('Monthly Reading'!CQ$1="", "", IF('Monthly Reading'!CQ99*'Monthly Reading'!CQ$7&gt;'Monthly Reading'!CQ$10, SUM('Monthly Reading'!CQ99*'Monthly Reading'!CQ$7, 'Homeowners Record'!$F22*'Monthly Reading'!CQ$8, 'Homeowners Record'!$G22*'Monthly Reading'!CQ$9), SUM('Monthly Reading'!CQ$10, 'Homeowners Record'!$F22*'Monthly Reading'!CQ$8, 'Homeowners Record'!$G22*'Monthly Reading'!CQ$9)))</f>
        <v/>
      </c>
      <c r="CR25" s="4" t="str">
        <f>IF('Monthly Reading'!CR$1="", "", IF('Monthly Reading'!CR99*'Monthly Reading'!CR$7&gt;'Monthly Reading'!CR$10, SUM('Monthly Reading'!CR99*'Monthly Reading'!CR$7, 'Homeowners Record'!$F22*'Monthly Reading'!CR$8, 'Homeowners Record'!$G22*'Monthly Reading'!CR$9), SUM('Monthly Reading'!CR$10, 'Homeowners Record'!$F22*'Monthly Reading'!CR$8, 'Homeowners Record'!$G22*'Monthly Reading'!CR$9)))</f>
        <v/>
      </c>
      <c r="CS25" s="4" t="str">
        <f>IF('Monthly Reading'!CS$1="", "", IF('Monthly Reading'!CS99*'Monthly Reading'!CS$7&gt;'Monthly Reading'!CS$10, SUM('Monthly Reading'!CS99*'Monthly Reading'!CS$7, 'Homeowners Record'!$F22*'Monthly Reading'!CS$8, 'Homeowners Record'!$G22*'Monthly Reading'!CS$9), SUM('Monthly Reading'!CS$10, 'Homeowners Record'!$F22*'Monthly Reading'!CS$8, 'Homeowners Record'!$G22*'Monthly Reading'!CS$9)))</f>
        <v/>
      </c>
      <c r="CT25" s="4" t="str">
        <f>IF('Monthly Reading'!CT$1="", "", IF('Monthly Reading'!CT99*'Monthly Reading'!CT$7&gt;'Monthly Reading'!CT$10, SUM('Monthly Reading'!CT99*'Monthly Reading'!CT$7, 'Homeowners Record'!$F22*'Monthly Reading'!CT$8, 'Homeowners Record'!$G22*'Monthly Reading'!CT$9), SUM('Monthly Reading'!CT$10, 'Homeowners Record'!$F22*'Monthly Reading'!CT$8, 'Homeowners Record'!$G22*'Monthly Reading'!CT$9)))</f>
        <v/>
      </c>
      <c r="CU25" s="4" t="str">
        <f>IF('Monthly Reading'!CU$1="", "", IF('Monthly Reading'!CU99*'Monthly Reading'!CU$7&gt;'Monthly Reading'!CU$10, SUM('Monthly Reading'!CU99*'Monthly Reading'!CU$7, 'Homeowners Record'!$F22*'Monthly Reading'!CU$8, 'Homeowners Record'!$G22*'Monthly Reading'!CU$9), SUM('Monthly Reading'!CU$10, 'Homeowners Record'!$F22*'Monthly Reading'!CU$8, 'Homeowners Record'!$G22*'Monthly Reading'!CU$9)))</f>
        <v/>
      </c>
      <c r="CV25" s="4" t="str">
        <f>IF('Monthly Reading'!CV$1="", "", IF('Monthly Reading'!CV99*'Monthly Reading'!CV$7&gt;'Monthly Reading'!CV$10, SUM('Monthly Reading'!CV99*'Monthly Reading'!CV$7, 'Homeowners Record'!$F22*'Monthly Reading'!CV$8, 'Homeowners Record'!$G22*'Monthly Reading'!CV$9), SUM('Monthly Reading'!CV$10, 'Homeowners Record'!$F22*'Monthly Reading'!CV$8, 'Homeowners Record'!$G22*'Monthly Reading'!CV$9)))</f>
        <v/>
      </c>
      <c r="CW25" s="4" t="str">
        <f>IF('Monthly Reading'!CW$1="", "", IF('Monthly Reading'!CW99*'Monthly Reading'!CW$7&gt;'Monthly Reading'!CW$10, SUM('Monthly Reading'!CW99*'Monthly Reading'!CW$7, 'Homeowners Record'!$F22*'Monthly Reading'!CW$8, 'Homeowners Record'!$G22*'Monthly Reading'!CW$9), SUM('Monthly Reading'!CW$10, 'Homeowners Record'!$F22*'Monthly Reading'!CW$8, 'Homeowners Record'!$G22*'Monthly Reading'!CW$9)))</f>
        <v/>
      </c>
      <c r="CX25" s="4" t="str">
        <f>IF('Monthly Reading'!CX$1="", "", IF('Monthly Reading'!CX99*'Monthly Reading'!CX$7&gt;'Monthly Reading'!CX$10, SUM('Monthly Reading'!CX99*'Monthly Reading'!CX$7, 'Homeowners Record'!$F22*'Monthly Reading'!CX$8, 'Homeowners Record'!$G22*'Monthly Reading'!CX$9), SUM('Monthly Reading'!CX$10, 'Homeowners Record'!$F22*'Monthly Reading'!CX$8, 'Homeowners Record'!$G22*'Monthly Reading'!CX$9)))</f>
        <v/>
      </c>
      <c r="CY25" s="4" t="str">
        <f>IF('Monthly Reading'!CY$1="", "", IF('Monthly Reading'!CY99*'Monthly Reading'!CY$7&gt;'Monthly Reading'!CY$10, SUM('Monthly Reading'!CY99*'Monthly Reading'!CY$7, 'Homeowners Record'!$F22*'Monthly Reading'!CY$8, 'Homeowners Record'!$G22*'Monthly Reading'!CY$9), SUM('Monthly Reading'!CY$10, 'Homeowners Record'!$F22*'Monthly Reading'!CY$8, 'Homeowners Record'!$G22*'Monthly Reading'!CY$9)))</f>
        <v/>
      </c>
      <c r="CZ25" s="4" t="str">
        <f>IF('Monthly Reading'!CZ$1="", "", IF('Monthly Reading'!CZ99*'Monthly Reading'!CZ$7&gt;'Monthly Reading'!CZ$10, SUM('Monthly Reading'!CZ99*'Monthly Reading'!CZ$7, 'Homeowners Record'!$F22*'Monthly Reading'!CZ$8, 'Homeowners Record'!$G22*'Monthly Reading'!CZ$9), SUM('Monthly Reading'!CZ$10, 'Homeowners Record'!$F22*'Monthly Reading'!CZ$8, 'Homeowners Record'!$G22*'Monthly Reading'!CZ$9)))</f>
        <v/>
      </c>
      <c r="DA25" s="4" t="str">
        <f>IF('Monthly Reading'!DA$1="", "", IF('Monthly Reading'!DA99*'Monthly Reading'!DA$7&gt;'Monthly Reading'!DA$10, SUM('Monthly Reading'!DA99*'Monthly Reading'!DA$7, 'Homeowners Record'!$F22*'Monthly Reading'!DA$8, 'Homeowners Record'!$G22*'Monthly Reading'!DA$9), SUM('Monthly Reading'!DA$10, 'Homeowners Record'!$F22*'Monthly Reading'!DA$8, 'Homeowners Record'!$G22*'Monthly Reading'!DA$9)))</f>
        <v/>
      </c>
      <c r="DB25" s="4" t="str">
        <f>IF('Monthly Reading'!DB$1="", "", IF('Monthly Reading'!DB99*'Monthly Reading'!DB$7&gt;'Monthly Reading'!DB$10, SUM('Monthly Reading'!DB99*'Monthly Reading'!DB$7, 'Homeowners Record'!$F22*'Monthly Reading'!DB$8, 'Homeowners Record'!$G22*'Monthly Reading'!DB$9), SUM('Monthly Reading'!DB$10, 'Homeowners Record'!$F22*'Monthly Reading'!DB$8, 'Homeowners Record'!$G22*'Monthly Reading'!DB$9)))</f>
        <v/>
      </c>
      <c r="DC25" s="4" t="str">
        <f>IF('Monthly Reading'!DC$1="", "", IF('Monthly Reading'!DC99*'Monthly Reading'!DC$7&gt;'Monthly Reading'!DC$10, SUM('Monthly Reading'!DC99*'Monthly Reading'!DC$7, 'Homeowners Record'!$F22*'Monthly Reading'!DC$8, 'Homeowners Record'!$G22*'Monthly Reading'!DC$9), SUM('Monthly Reading'!DC$10, 'Homeowners Record'!$F22*'Monthly Reading'!DC$8, 'Homeowners Record'!$G22*'Monthly Reading'!DC$9)))</f>
        <v/>
      </c>
      <c r="DD25" s="4" t="str">
        <f>IF('Monthly Reading'!DD$1="", "", IF('Monthly Reading'!DD99*'Monthly Reading'!DD$7&gt;'Monthly Reading'!DD$10, SUM('Monthly Reading'!DD99*'Monthly Reading'!DD$7, 'Homeowners Record'!$F22*'Monthly Reading'!DD$8, 'Homeowners Record'!$G22*'Monthly Reading'!DD$9), SUM('Monthly Reading'!DD$10, 'Homeowners Record'!$F22*'Monthly Reading'!DD$8, 'Homeowners Record'!$G22*'Monthly Reading'!DD$9)))</f>
        <v/>
      </c>
      <c r="DE25" s="4" t="str">
        <f>IF('Monthly Reading'!DE$1="", "", IF('Monthly Reading'!DE99*'Monthly Reading'!DE$7&gt;'Monthly Reading'!DE$10, SUM('Monthly Reading'!DE99*'Monthly Reading'!DE$7, 'Homeowners Record'!$F22*'Monthly Reading'!DE$8, 'Homeowners Record'!$G22*'Monthly Reading'!DE$9), SUM('Monthly Reading'!DE$10, 'Homeowners Record'!$F22*'Monthly Reading'!DE$8, 'Homeowners Record'!$G22*'Monthly Reading'!DE$9)))</f>
        <v/>
      </c>
      <c r="DF25" s="4" t="str">
        <f>IF('Monthly Reading'!DF$1="", "", IF('Monthly Reading'!DF99*'Monthly Reading'!DF$7&gt;'Monthly Reading'!DF$10, SUM('Monthly Reading'!DF99*'Monthly Reading'!DF$7, 'Homeowners Record'!$F22*'Monthly Reading'!DF$8, 'Homeowners Record'!$G22*'Monthly Reading'!DF$9), SUM('Monthly Reading'!DF$10, 'Homeowners Record'!$F22*'Monthly Reading'!DF$8, 'Homeowners Record'!$G22*'Monthly Reading'!DF$9)))</f>
        <v/>
      </c>
      <c r="DG25" s="4" t="str">
        <f>IF('Monthly Reading'!DG$1="", "", IF('Monthly Reading'!DG99*'Monthly Reading'!DG$7&gt;'Monthly Reading'!DG$10, SUM('Monthly Reading'!DG99*'Monthly Reading'!DG$7, 'Homeowners Record'!$F22*'Monthly Reading'!DG$8, 'Homeowners Record'!$G22*'Monthly Reading'!DG$9), SUM('Monthly Reading'!DG$10, 'Homeowners Record'!$F22*'Monthly Reading'!DG$8, 'Homeowners Record'!$G22*'Monthly Reading'!DG$9)))</f>
        <v/>
      </c>
      <c r="DH25" s="4" t="str">
        <f>IF('Monthly Reading'!DH$1="", "", IF('Monthly Reading'!DH99*'Monthly Reading'!DH$7&gt;'Monthly Reading'!DH$10, SUM('Monthly Reading'!DH99*'Monthly Reading'!DH$7, 'Homeowners Record'!$F22*'Monthly Reading'!DH$8, 'Homeowners Record'!$G22*'Monthly Reading'!DH$9), SUM('Monthly Reading'!DH$10, 'Homeowners Record'!$F22*'Monthly Reading'!DH$8, 'Homeowners Record'!$G22*'Monthly Reading'!DH$9)))</f>
        <v/>
      </c>
      <c r="DI25" s="4" t="str">
        <f>IF('Monthly Reading'!DI$1="", "", IF('Monthly Reading'!DI99*'Monthly Reading'!DI$7&gt;'Monthly Reading'!DI$10, SUM('Monthly Reading'!DI99*'Monthly Reading'!DI$7, 'Homeowners Record'!$F22*'Monthly Reading'!DI$8, 'Homeowners Record'!$G22*'Monthly Reading'!DI$9), SUM('Monthly Reading'!DI$10, 'Homeowners Record'!$F22*'Monthly Reading'!DI$8, 'Homeowners Record'!$G22*'Monthly Reading'!DI$9)))</f>
        <v/>
      </c>
      <c r="DJ25" s="4" t="str">
        <f>IF('Monthly Reading'!DJ$1="", "", IF('Monthly Reading'!DJ99*'Monthly Reading'!DJ$7&gt;'Monthly Reading'!DJ$10, SUM('Monthly Reading'!DJ99*'Monthly Reading'!DJ$7, 'Homeowners Record'!$F22*'Monthly Reading'!DJ$8, 'Homeowners Record'!$G22*'Monthly Reading'!DJ$9), SUM('Monthly Reading'!DJ$10, 'Homeowners Record'!$F22*'Monthly Reading'!DJ$8, 'Homeowners Record'!$G22*'Monthly Reading'!DJ$9)))</f>
        <v/>
      </c>
      <c r="DK25" s="4" t="str">
        <f>IF('Monthly Reading'!DK$1="", "", IF('Monthly Reading'!DK99*'Monthly Reading'!DK$7&gt;'Monthly Reading'!DK$10, SUM('Monthly Reading'!DK99*'Monthly Reading'!DK$7, 'Homeowners Record'!$F22*'Monthly Reading'!DK$8, 'Homeowners Record'!$G22*'Monthly Reading'!DK$9), SUM('Monthly Reading'!DK$10, 'Homeowners Record'!$F22*'Monthly Reading'!DK$8, 'Homeowners Record'!$G22*'Monthly Reading'!DK$9)))</f>
        <v/>
      </c>
      <c r="DL25" s="4" t="str">
        <f>IF('Monthly Reading'!DL$1="", "", IF('Monthly Reading'!DL99*'Monthly Reading'!DL$7&gt;'Monthly Reading'!DL$10, SUM('Monthly Reading'!DL99*'Monthly Reading'!DL$7, 'Homeowners Record'!$F22*'Monthly Reading'!DL$8, 'Homeowners Record'!$G22*'Monthly Reading'!DL$9), SUM('Monthly Reading'!DL$10, 'Homeowners Record'!$F22*'Monthly Reading'!DL$8, 'Homeowners Record'!$G22*'Monthly Reading'!DL$9)))</f>
        <v/>
      </c>
      <c r="DM25" s="4" t="str">
        <f>IF('Monthly Reading'!DM$1="", "", IF('Monthly Reading'!DM99*'Monthly Reading'!DM$7&gt;'Monthly Reading'!DM$10, SUM('Monthly Reading'!DM99*'Monthly Reading'!DM$7, 'Homeowners Record'!$F22*'Monthly Reading'!DM$8, 'Homeowners Record'!$G22*'Monthly Reading'!DM$9), SUM('Monthly Reading'!DM$10, 'Homeowners Record'!$F22*'Monthly Reading'!DM$8, 'Homeowners Record'!$G22*'Monthly Reading'!DM$9)))</f>
        <v/>
      </c>
      <c r="DN25" s="4" t="str">
        <f>IF('Monthly Reading'!DN$1="", "", IF('Monthly Reading'!DN99*'Monthly Reading'!DN$7&gt;'Monthly Reading'!DN$10, SUM('Monthly Reading'!DN99*'Monthly Reading'!DN$7, 'Homeowners Record'!$F22*'Monthly Reading'!DN$8, 'Homeowners Record'!$G22*'Monthly Reading'!DN$9), SUM('Monthly Reading'!DN$10, 'Homeowners Record'!$F22*'Monthly Reading'!DN$8, 'Homeowners Record'!$G22*'Monthly Reading'!DN$9)))</f>
        <v/>
      </c>
      <c r="DO25" s="4" t="str">
        <f>IF('Monthly Reading'!DO$1="", "", IF('Monthly Reading'!DO99*'Monthly Reading'!DO$7&gt;'Monthly Reading'!DO$10, SUM('Monthly Reading'!DO99*'Monthly Reading'!DO$7, 'Homeowners Record'!$F22*'Monthly Reading'!DO$8, 'Homeowners Record'!$G22*'Monthly Reading'!DO$9), SUM('Monthly Reading'!DO$10, 'Homeowners Record'!$F22*'Monthly Reading'!DO$8, 'Homeowners Record'!$G22*'Monthly Reading'!DO$9)))</f>
        <v/>
      </c>
      <c r="DP25" s="4" t="str">
        <f>IF('Monthly Reading'!DP$1="", "", IF('Monthly Reading'!DP99*'Monthly Reading'!DP$7&gt;'Monthly Reading'!DP$10, SUM('Monthly Reading'!DP99*'Monthly Reading'!DP$7, 'Homeowners Record'!$F22*'Monthly Reading'!DP$8, 'Homeowners Record'!$G22*'Monthly Reading'!DP$9), SUM('Monthly Reading'!DP$10, 'Homeowners Record'!$F22*'Monthly Reading'!DP$8, 'Homeowners Record'!$G22*'Monthly Reading'!DP$9)))</f>
        <v/>
      </c>
      <c r="DQ25" s="4" t="str">
        <f>IF('Monthly Reading'!DQ$1="", "", IF('Monthly Reading'!DQ99*'Monthly Reading'!DQ$7&gt;'Monthly Reading'!DQ$10, SUM('Monthly Reading'!DQ99*'Monthly Reading'!DQ$7, 'Homeowners Record'!$F22*'Monthly Reading'!DQ$8, 'Homeowners Record'!$G22*'Monthly Reading'!DQ$9), SUM('Monthly Reading'!DQ$10, 'Homeowners Record'!$F22*'Monthly Reading'!DQ$8, 'Homeowners Record'!$G22*'Monthly Reading'!DQ$9)))</f>
        <v/>
      </c>
      <c r="DR25" s="4" t="str">
        <f>IF('Monthly Reading'!DR$1="", "", IF('Monthly Reading'!DR99*'Monthly Reading'!DR$7&gt;'Monthly Reading'!DR$10, SUM('Monthly Reading'!DR99*'Monthly Reading'!DR$7, 'Homeowners Record'!$F22*'Monthly Reading'!DR$8, 'Homeowners Record'!$G22*'Monthly Reading'!DR$9), SUM('Monthly Reading'!DR$10, 'Homeowners Record'!$F22*'Monthly Reading'!DR$8, 'Homeowners Record'!$G22*'Monthly Reading'!DR$9)))</f>
        <v/>
      </c>
      <c r="DS25" s="4" t="str">
        <f>IF('Monthly Reading'!DS$1="", "", IF('Monthly Reading'!DS99*'Monthly Reading'!DS$7&gt;'Monthly Reading'!DS$10, SUM('Monthly Reading'!DS99*'Monthly Reading'!DS$7, 'Homeowners Record'!$F22*'Monthly Reading'!DS$8, 'Homeowners Record'!$G22*'Monthly Reading'!DS$9), SUM('Monthly Reading'!DS$10, 'Homeowners Record'!$F22*'Monthly Reading'!DS$8, 'Homeowners Record'!$G22*'Monthly Reading'!DS$9)))</f>
        <v/>
      </c>
      <c r="DT25" s="4" t="str">
        <f>IF('Monthly Reading'!DT$1="", "", IF('Monthly Reading'!DT99*'Monthly Reading'!DT$7&gt;'Monthly Reading'!DT$10, SUM('Monthly Reading'!DT99*'Monthly Reading'!DT$7, 'Homeowners Record'!$F22*'Monthly Reading'!DT$8, 'Homeowners Record'!$G22*'Monthly Reading'!DT$9), SUM('Monthly Reading'!DT$10, 'Homeowners Record'!$F22*'Monthly Reading'!DT$8, 'Homeowners Record'!$G22*'Monthly Reading'!DT$9)))</f>
        <v/>
      </c>
      <c r="DU25" s="4" t="str">
        <f>IF('Monthly Reading'!DU$1="", "", IF('Monthly Reading'!DU99*'Monthly Reading'!DU$7&gt;'Monthly Reading'!DU$10, SUM('Monthly Reading'!DU99*'Monthly Reading'!DU$7, 'Homeowners Record'!$F22*'Monthly Reading'!DU$8, 'Homeowners Record'!$G22*'Monthly Reading'!DU$9), SUM('Monthly Reading'!DU$10, 'Homeowners Record'!$F22*'Monthly Reading'!DU$8, 'Homeowners Record'!$G22*'Monthly Reading'!DU$9)))</f>
        <v/>
      </c>
      <c r="DV25" s="4" t="str">
        <f>IF('Monthly Reading'!DV$1="", "", IF('Monthly Reading'!DV99*'Monthly Reading'!DV$7&gt;'Monthly Reading'!DV$10, SUM('Monthly Reading'!DV99*'Monthly Reading'!DV$7, 'Homeowners Record'!$F22*'Monthly Reading'!DV$8, 'Homeowners Record'!$G22*'Monthly Reading'!DV$9), SUM('Monthly Reading'!DV$10, 'Homeowners Record'!$F22*'Monthly Reading'!DV$8, 'Homeowners Record'!$G22*'Monthly Reading'!DV$9)))</f>
        <v/>
      </c>
      <c r="DW25" s="4" t="str">
        <f>IF('Monthly Reading'!DW$1="", "", IF('Monthly Reading'!DW99*'Monthly Reading'!DW$7&gt;'Monthly Reading'!DW$10, SUM('Monthly Reading'!DW99*'Monthly Reading'!DW$7, 'Homeowners Record'!$F22*'Monthly Reading'!DW$8, 'Homeowners Record'!$G22*'Monthly Reading'!DW$9), SUM('Monthly Reading'!DW$10, 'Homeowners Record'!$F22*'Monthly Reading'!DW$8, 'Homeowners Record'!$G22*'Monthly Reading'!DW$9)))</f>
        <v/>
      </c>
      <c r="DX25" s="4" t="str">
        <f>IF('Monthly Reading'!DX$1="", "", IF('Monthly Reading'!DX99*'Monthly Reading'!DX$7&gt;'Monthly Reading'!DX$10, SUM('Monthly Reading'!DX99*'Monthly Reading'!DX$7, 'Homeowners Record'!$F22*'Monthly Reading'!DX$8, 'Homeowners Record'!$G22*'Monthly Reading'!DX$9), SUM('Monthly Reading'!DX$10, 'Homeowners Record'!$F22*'Monthly Reading'!DX$8, 'Homeowners Record'!$G22*'Monthly Reading'!DX$9)))</f>
        <v/>
      </c>
      <c r="DY25" s="4" t="str">
        <f>IF('Monthly Reading'!DY$1="", "", IF('Monthly Reading'!DY99*'Monthly Reading'!DY$7&gt;'Monthly Reading'!DY$10, SUM('Monthly Reading'!DY99*'Monthly Reading'!DY$7, 'Homeowners Record'!$F22*'Monthly Reading'!DY$8, 'Homeowners Record'!$G22*'Monthly Reading'!DY$9), SUM('Monthly Reading'!DY$10, 'Homeowners Record'!$F22*'Monthly Reading'!DY$8, 'Homeowners Record'!$G22*'Monthly Reading'!DY$9)))</f>
        <v/>
      </c>
      <c r="DZ25" s="4" t="str">
        <f>IF('Monthly Reading'!DZ$1="", "", IF('Monthly Reading'!DZ99*'Monthly Reading'!DZ$7&gt;'Monthly Reading'!DZ$10, SUM('Monthly Reading'!DZ99*'Monthly Reading'!DZ$7, 'Homeowners Record'!$F22*'Monthly Reading'!DZ$8, 'Homeowners Record'!$G22*'Monthly Reading'!DZ$9), SUM('Monthly Reading'!DZ$10, 'Homeowners Record'!$F22*'Monthly Reading'!DZ$8, 'Homeowners Record'!$G22*'Monthly Reading'!DZ$9)))</f>
        <v/>
      </c>
    </row>
    <row r="26" spans="1:130" x14ac:dyDescent="0.25">
      <c r="A26" s="3">
        <f>'Homeowners Record'!$A23</f>
        <v>22</v>
      </c>
      <c r="B26" s="3" t="str">
        <f>'Homeowners Record'!$B23</f>
        <v>ERICK CARIAGA</v>
      </c>
      <c r="C26" s="4">
        <v>1156</v>
      </c>
      <c r="D26" s="4">
        <f>IF('Monthly Reading'!D$1="", "", IF('Monthly Reading'!D100*'Monthly Reading'!D$7&gt;'Monthly Reading'!D$10, SUM('Monthly Reading'!D100*'Monthly Reading'!D$7, 'Homeowners Record'!$F23*'Monthly Reading'!D$8, 'Homeowners Record'!$G23*'Monthly Reading'!D$9), SUM('Monthly Reading'!D$10, 'Homeowners Record'!$F23*'Monthly Reading'!D$8, 'Homeowners Record'!$G23*'Monthly Reading'!D$9)))</f>
        <v>1023.2941728395062</v>
      </c>
      <c r="E26" s="4">
        <f>IF('Monthly Reading'!E$1="", "", IF('Monthly Reading'!E100*'Monthly Reading'!E$7&gt;'Monthly Reading'!E$10, SUM('Monthly Reading'!E100*'Monthly Reading'!E$7, 'Homeowners Record'!$F23*'Monthly Reading'!E$8, 'Homeowners Record'!$G23*'Monthly Reading'!E$9), SUM('Monthly Reading'!E$10, 'Homeowners Record'!$F23*'Monthly Reading'!E$8, 'Homeowners Record'!$G23*'Monthly Reading'!E$9)))</f>
        <v>770.7270257611242</v>
      </c>
      <c r="F26" s="4">
        <f>IF('Monthly Reading'!F$1="", "", IF('Monthly Reading'!F100*'Monthly Reading'!F$7&gt;'Monthly Reading'!F$10, SUM('Monthly Reading'!F100*'Monthly Reading'!F$7, 'Homeowners Record'!$F23*'Monthly Reading'!F$8, 'Homeowners Record'!$G23*'Monthly Reading'!F$9), SUM('Monthly Reading'!F$10, 'Homeowners Record'!$F23*'Monthly Reading'!F$8, 'Homeowners Record'!$G23*'Monthly Reading'!F$9)))</f>
        <v>719.56398860398861</v>
      </c>
      <c r="G26" s="4">
        <f>IF('Monthly Reading'!G$1="", "", IF('Monthly Reading'!G100*'Monthly Reading'!G$7&gt;'Monthly Reading'!G$10, SUM('Monthly Reading'!G100*'Monthly Reading'!G$7, 'Homeowners Record'!$F23*'Monthly Reading'!G$8, 'Homeowners Record'!$G23*'Monthly Reading'!G$9), SUM('Monthly Reading'!G$10, 'Homeowners Record'!$F23*'Monthly Reading'!G$8, 'Homeowners Record'!$G23*'Monthly Reading'!G$9)))</f>
        <v>693.15027568922301</v>
      </c>
      <c r="H26" s="4" t="str">
        <f>IF('Monthly Reading'!H$1="", "", IF('Monthly Reading'!H100*'Monthly Reading'!H$7&gt;'Monthly Reading'!H$10, SUM('Monthly Reading'!H100*'Monthly Reading'!H$7, 'Homeowners Record'!$F23*'Monthly Reading'!H$8, 'Homeowners Record'!$G23*'Monthly Reading'!H$9), SUM('Monthly Reading'!H$10, 'Homeowners Record'!$F23*'Monthly Reading'!H$8, 'Homeowners Record'!$G23*'Monthly Reading'!H$9)))</f>
        <v/>
      </c>
      <c r="I26" s="4" t="str">
        <f>IF('Monthly Reading'!I$1="", "", IF('Monthly Reading'!I100*'Monthly Reading'!I$7&gt;'Monthly Reading'!I$10, SUM('Monthly Reading'!I100*'Monthly Reading'!I$7, 'Homeowners Record'!$F23*'Monthly Reading'!I$8, 'Homeowners Record'!$G23*'Monthly Reading'!I$9), SUM('Monthly Reading'!I$10, 'Homeowners Record'!$F23*'Monthly Reading'!I$8, 'Homeowners Record'!$G23*'Monthly Reading'!I$9)))</f>
        <v/>
      </c>
      <c r="J26" s="4" t="str">
        <f>IF('Monthly Reading'!J$1="", "", IF('Monthly Reading'!J100*'Monthly Reading'!J$7&gt;'Monthly Reading'!J$10, SUM('Monthly Reading'!J100*'Monthly Reading'!J$7, 'Homeowners Record'!$F23*'Monthly Reading'!J$8, 'Homeowners Record'!$G23*'Monthly Reading'!J$9), SUM('Monthly Reading'!J$10, 'Homeowners Record'!$F23*'Monthly Reading'!J$8, 'Homeowners Record'!$G23*'Monthly Reading'!J$9)))</f>
        <v/>
      </c>
      <c r="K26" s="4" t="str">
        <f>IF('Monthly Reading'!K$1="", "", IF('Monthly Reading'!K100*'Monthly Reading'!K$7&gt;'Monthly Reading'!K$10, SUM('Monthly Reading'!K100*'Monthly Reading'!K$7, 'Homeowners Record'!$F23*'Monthly Reading'!K$8, 'Homeowners Record'!$G23*'Monthly Reading'!K$9), SUM('Monthly Reading'!K$10, 'Homeowners Record'!$F23*'Monthly Reading'!K$8, 'Homeowners Record'!$G23*'Monthly Reading'!K$9)))</f>
        <v/>
      </c>
      <c r="L26" s="4" t="str">
        <f>IF('Monthly Reading'!L$1="", "", IF('Monthly Reading'!L100*'Monthly Reading'!L$7&gt;'Monthly Reading'!L$10, SUM('Monthly Reading'!L100*'Monthly Reading'!L$7, 'Homeowners Record'!$F23*'Monthly Reading'!L$8, 'Homeowners Record'!$G23*'Monthly Reading'!L$9), SUM('Monthly Reading'!L$10, 'Homeowners Record'!$F23*'Monthly Reading'!L$8, 'Homeowners Record'!$G23*'Monthly Reading'!L$9)))</f>
        <v/>
      </c>
      <c r="M26" s="4" t="str">
        <f>IF('Monthly Reading'!M$1="", "", IF('Monthly Reading'!M100*'Monthly Reading'!M$7&gt;'Monthly Reading'!M$10, SUM('Monthly Reading'!M100*'Monthly Reading'!M$7, 'Homeowners Record'!$F23*'Monthly Reading'!M$8, 'Homeowners Record'!$G23*'Monthly Reading'!M$9), SUM('Monthly Reading'!M$10, 'Homeowners Record'!$F23*'Monthly Reading'!M$8, 'Homeowners Record'!$G23*'Monthly Reading'!M$9)))</f>
        <v/>
      </c>
      <c r="N26" s="4" t="str">
        <f>IF('Monthly Reading'!N$1="", "", IF('Monthly Reading'!N100*'Monthly Reading'!N$7&gt;'Monthly Reading'!N$10, SUM('Monthly Reading'!N100*'Monthly Reading'!N$7, 'Homeowners Record'!$F23*'Monthly Reading'!N$8, 'Homeowners Record'!$G23*'Monthly Reading'!N$9), SUM('Monthly Reading'!N$10, 'Homeowners Record'!$F23*'Monthly Reading'!N$8, 'Homeowners Record'!$G23*'Monthly Reading'!N$9)))</f>
        <v/>
      </c>
      <c r="O26" s="4" t="str">
        <f>IF('Monthly Reading'!O$1="", "", IF('Monthly Reading'!O100*'Monthly Reading'!O$7&gt;'Monthly Reading'!O$10, SUM('Monthly Reading'!O100*'Monthly Reading'!O$7, 'Homeowners Record'!$F23*'Monthly Reading'!O$8, 'Homeowners Record'!$G23*'Monthly Reading'!O$9), SUM('Monthly Reading'!O$10, 'Homeowners Record'!$F23*'Monthly Reading'!O$8, 'Homeowners Record'!$G23*'Monthly Reading'!O$9)))</f>
        <v/>
      </c>
      <c r="P26" s="4" t="str">
        <f>IF('Monthly Reading'!P$1="", "", IF('Monthly Reading'!P100*'Monthly Reading'!P$7&gt;'Monthly Reading'!P$10, SUM('Monthly Reading'!P100*'Monthly Reading'!P$7, 'Homeowners Record'!$F23*'Monthly Reading'!P$8, 'Homeowners Record'!$G23*'Monthly Reading'!P$9), SUM('Monthly Reading'!P$10, 'Homeowners Record'!$F23*'Monthly Reading'!P$8, 'Homeowners Record'!$G23*'Monthly Reading'!P$9)))</f>
        <v/>
      </c>
      <c r="Q26" s="4" t="str">
        <f>IF('Monthly Reading'!Q$1="", "", IF('Monthly Reading'!Q100*'Monthly Reading'!Q$7&gt;'Monthly Reading'!Q$10, SUM('Monthly Reading'!Q100*'Monthly Reading'!Q$7, 'Homeowners Record'!$F23*'Monthly Reading'!Q$8, 'Homeowners Record'!$G23*'Monthly Reading'!Q$9), SUM('Monthly Reading'!Q$10, 'Homeowners Record'!$F23*'Monthly Reading'!Q$8, 'Homeowners Record'!$G23*'Monthly Reading'!Q$9)))</f>
        <v/>
      </c>
      <c r="R26" s="4" t="str">
        <f>IF('Monthly Reading'!R$1="", "", IF('Monthly Reading'!R100*'Monthly Reading'!R$7&gt;'Monthly Reading'!R$10, SUM('Monthly Reading'!R100*'Monthly Reading'!R$7, 'Homeowners Record'!$F23*'Monthly Reading'!R$8, 'Homeowners Record'!$G23*'Monthly Reading'!R$9), SUM('Monthly Reading'!R$10, 'Homeowners Record'!$F23*'Monthly Reading'!R$8, 'Homeowners Record'!$G23*'Monthly Reading'!R$9)))</f>
        <v/>
      </c>
      <c r="S26" s="4" t="str">
        <f>IF('Monthly Reading'!S$1="", "", IF('Monthly Reading'!S100*'Monthly Reading'!S$7&gt;'Monthly Reading'!S$10, SUM('Monthly Reading'!S100*'Monthly Reading'!S$7, 'Homeowners Record'!$F23*'Monthly Reading'!S$8, 'Homeowners Record'!$G23*'Monthly Reading'!S$9), SUM('Monthly Reading'!S$10, 'Homeowners Record'!$F23*'Monthly Reading'!S$8, 'Homeowners Record'!$G23*'Monthly Reading'!S$9)))</f>
        <v/>
      </c>
      <c r="T26" s="4" t="str">
        <f>IF('Monthly Reading'!T$1="", "", IF('Monthly Reading'!T100*'Monthly Reading'!T$7&gt;'Monthly Reading'!T$10, SUM('Monthly Reading'!T100*'Monthly Reading'!T$7, 'Homeowners Record'!$F23*'Monthly Reading'!T$8, 'Homeowners Record'!$G23*'Monthly Reading'!T$9), SUM('Monthly Reading'!T$10, 'Homeowners Record'!$F23*'Monthly Reading'!T$8, 'Homeowners Record'!$G23*'Monthly Reading'!T$9)))</f>
        <v/>
      </c>
      <c r="U26" s="4" t="str">
        <f>IF('Monthly Reading'!U$1="", "", IF('Monthly Reading'!U100*'Monthly Reading'!U$7&gt;'Monthly Reading'!U$10, SUM('Monthly Reading'!U100*'Monthly Reading'!U$7, 'Homeowners Record'!$F23*'Monthly Reading'!U$8, 'Homeowners Record'!$G23*'Monthly Reading'!U$9), SUM('Monthly Reading'!U$10, 'Homeowners Record'!$F23*'Monthly Reading'!U$8, 'Homeowners Record'!$G23*'Monthly Reading'!U$9)))</f>
        <v/>
      </c>
      <c r="V26" s="4" t="str">
        <f>IF('Monthly Reading'!V$1="", "", IF('Monthly Reading'!V100*'Monthly Reading'!V$7&gt;'Monthly Reading'!V$10, SUM('Monthly Reading'!V100*'Monthly Reading'!V$7, 'Homeowners Record'!$F23*'Monthly Reading'!V$8, 'Homeowners Record'!$G23*'Monthly Reading'!V$9), SUM('Monthly Reading'!V$10, 'Homeowners Record'!$F23*'Monthly Reading'!V$8, 'Homeowners Record'!$G23*'Monthly Reading'!V$9)))</f>
        <v/>
      </c>
      <c r="W26" s="4" t="str">
        <f>IF('Monthly Reading'!W$1="", "", IF('Monthly Reading'!W100*'Monthly Reading'!W$7&gt;'Monthly Reading'!W$10, SUM('Monthly Reading'!W100*'Monthly Reading'!W$7, 'Homeowners Record'!$F23*'Monthly Reading'!W$8, 'Homeowners Record'!$G23*'Monthly Reading'!W$9), SUM('Monthly Reading'!W$10, 'Homeowners Record'!$F23*'Monthly Reading'!W$8, 'Homeowners Record'!$G23*'Monthly Reading'!W$9)))</f>
        <v/>
      </c>
      <c r="X26" s="4" t="str">
        <f>IF('Monthly Reading'!X$1="", "", IF('Monthly Reading'!X100*'Monthly Reading'!X$7&gt;'Monthly Reading'!X$10, SUM('Monthly Reading'!X100*'Monthly Reading'!X$7, 'Homeowners Record'!$F23*'Monthly Reading'!X$8, 'Homeowners Record'!$G23*'Monthly Reading'!X$9), SUM('Monthly Reading'!X$10, 'Homeowners Record'!$F23*'Monthly Reading'!X$8, 'Homeowners Record'!$G23*'Monthly Reading'!X$9)))</f>
        <v/>
      </c>
      <c r="Y26" s="4" t="str">
        <f>IF('Monthly Reading'!Y$1="", "", IF('Monthly Reading'!Y100*'Monthly Reading'!Y$7&gt;'Monthly Reading'!Y$10, SUM('Monthly Reading'!Y100*'Monthly Reading'!Y$7, 'Homeowners Record'!$F23*'Monthly Reading'!Y$8, 'Homeowners Record'!$G23*'Monthly Reading'!Y$9), SUM('Monthly Reading'!Y$10, 'Homeowners Record'!$F23*'Monthly Reading'!Y$8, 'Homeowners Record'!$G23*'Monthly Reading'!Y$9)))</f>
        <v/>
      </c>
      <c r="Z26" s="4" t="str">
        <f>IF('Monthly Reading'!Z$1="", "", IF('Monthly Reading'!Z100*'Monthly Reading'!Z$7&gt;'Monthly Reading'!Z$10, SUM('Monthly Reading'!Z100*'Monthly Reading'!Z$7, 'Homeowners Record'!$F23*'Monthly Reading'!Z$8, 'Homeowners Record'!$G23*'Monthly Reading'!Z$9), SUM('Monthly Reading'!Z$10, 'Homeowners Record'!$F23*'Monthly Reading'!Z$8, 'Homeowners Record'!$G23*'Monthly Reading'!Z$9)))</f>
        <v/>
      </c>
      <c r="AA26" s="4" t="str">
        <f>IF('Monthly Reading'!AA$1="", "", IF('Monthly Reading'!AA100*'Monthly Reading'!AA$7&gt;'Monthly Reading'!AA$10, SUM('Monthly Reading'!AA100*'Monthly Reading'!AA$7, 'Homeowners Record'!$F23*'Monthly Reading'!AA$8, 'Homeowners Record'!$G23*'Monthly Reading'!AA$9), SUM('Monthly Reading'!AA$10, 'Homeowners Record'!$F23*'Monthly Reading'!AA$8, 'Homeowners Record'!$G23*'Monthly Reading'!AA$9)))</f>
        <v/>
      </c>
      <c r="AB26" s="4" t="str">
        <f>IF('Monthly Reading'!AB$1="", "", IF('Monthly Reading'!AB100*'Monthly Reading'!AB$7&gt;'Monthly Reading'!AB$10, SUM('Monthly Reading'!AB100*'Monthly Reading'!AB$7, 'Homeowners Record'!$F23*'Monthly Reading'!AB$8, 'Homeowners Record'!$G23*'Monthly Reading'!AB$9), SUM('Monthly Reading'!AB$10, 'Homeowners Record'!$F23*'Monthly Reading'!AB$8, 'Homeowners Record'!$G23*'Monthly Reading'!AB$9)))</f>
        <v/>
      </c>
      <c r="AC26" s="4" t="str">
        <f>IF('Monthly Reading'!AC$1="", "", IF('Monthly Reading'!AC100*'Monthly Reading'!AC$7&gt;'Monthly Reading'!AC$10, SUM('Monthly Reading'!AC100*'Monthly Reading'!AC$7, 'Homeowners Record'!$F23*'Monthly Reading'!AC$8, 'Homeowners Record'!$G23*'Monthly Reading'!AC$9), SUM('Monthly Reading'!AC$10, 'Homeowners Record'!$F23*'Monthly Reading'!AC$8, 'Homeowners Record'!$G23*'Monthly Reading'!AC$9)))</f>
        <v/>
      </c>
      <c r="AD26" s="4" t="str">
        <f>IF('Monthly Reading'!AD$1="", "", IF('Monthly Reading'!AD100*'Monthly Reading'!AD$7&gt;'Monthly Reading'!AD$10, SUM('Monthly Reading'!AD100*'Monthly Reading'!AD$7, 'Homeowners Record'!$F23*'Monthly Reading'!AD$8, 'Homeowners Record'!$G23*'Monthly Reading'!AD$9), SUM('Monthly Reading'!AD$10, 'Homeowners Record'!$F23*'Monthly Reading'!AD$8, 'Homeowners Record'!$G23*'Monthly Reading'!AD$9)))</f>
        <v/>
      </c>
      <c r="AE26" s="4" t="str">
        <f>IF('Monthly Reading'!AE$1="", "", IF('Monthly Reading'!AE100*'Monthly Reading'!AE$7&gt;'Monthly Reading'!AE$10, SUM('Monthly Reading'!AE100*'Monthly Reading'!AE$7, 'Homeowners Record'!$F23*'Monthly Reading'!AE$8, 'Homeowners Record'!$G23*'Monthly Reading'!AE$9), SUM('Monthly Reading'!AE$10, 'Homeowners Record'!$F23*'Monthly Reading'!AE$8, 'Homeowners Record'!$G23*'Monthly Reading'!AE$9)))</f>
        <v/>
      </c>
      <c r="AF26" s="4" t="str">
        <f>IF('Monthly Reading'!AF$1="", "", IF('Monthly Reading'!AF100*'Monthly Reading'!AF$7&gt;'Monthly Reading'!AF$10, SUM('Monthly Reading'!AF100*'Monthly Reading'!AF$7, 'Homeowners Record'!$F23*'Monthly Reading'!AF$8, 'Homeowners Record'!$G23*'Monthly Reading'!AF$9), SUM('Monthly Reading'!AF$10, 'Homeowners Record'!$F23*'Monthly Reading'!AF$8, 'Homeowners Record'!$G23*'Monthly Reading'!AF$9)))</f>
        <v/>
      </c>
      <c r="AG26" s="4" t="str">
        <f>IF('Monthly Reading'!AG$1="", "", IF('Monthly Reading'!AG100*'Monthly Reading'!AG$7&gt;'Monthly Reading'!AG$10, SUM('Monthly Reading'!AG100*'Monthly Reading'!AG$7, 'Homeowners Record'!$F23*'Monthly Reading'!AG$8, 'Homeowners Record'!$G23*'Monthly Reading'!AG$9), SUM('Monthly Reading'!AG$10, 'Homeowners Record'!$F23*'Monthly Reading'!AG$8, 'Homeowners Record'!$G23*'Monthly Reading'!AG$9)))</f>
        <v/>
      </c>
      <c r="AH26" s="4" t="str">
        <f>IF('Monthly Reading'!AH$1="", "", IF('Monthly Reading'!AH100*'Monthly Reading'!AH$7&gt;'Monthly Reading'!AH$10, SUM('Monthly Reading'!AH100*'Monthly Reading'!AH$7, 'Homeowners Record'!$F23*'Monthly Reading'!AH$8, 'Homeowners Record'!$G23*'Monthly Reading'!AH$9), SUM('Monthly Reading'!AH$10, 'Homeowners Record'!$F23*'Monthly Reading'!AH$8, 'Homeowners Record'!$G23*'Monthly Reading'!AH$9)))</f>
        <v/>
      </c>
      <c r="AI26" s="4" t="str">
        <f>IF('Monthly Reading'!AI$1="", "", IF('Monthly Reading'!AI100*'Monthly Reading'!AI$7&gt;'Monthly Reading'!AI$10, SUM('Monthly Reading'!AI100*'Monthly Reading'!AI$7, 'Homeowners Record'!$F23*'Monthly Reading'!AI$8, 'Homeowners Record'!$G23*'Monthly Reading'!AI$9), SUM('Monthly Reading'!AI$10, 'Homeowners Record'!$F23*'Monthly Reading'!AI$8, 'Homeowners Record'!$G23*'Monthly Reading'!AI$9)))</f>
        <v/>
      </c>
      <c r="AJ26" s="4" t="str">
        <f>IF('Monthly Reading'!AJ$1="", "", IF('Monthly Reading'!AJ100*'Monthly Reading'!AJ$7&gt;'Monthly Reading'!AJ$10, SUM('Monthly Reading'!AJ100*'Monthly Reading'!AJ$7, 'Homeowners Record'!$F23*'Monthly Reading'!AJ$8, 'Homeowners Record'!$G23*'Monthly Reading'!AJ$9), SUM('Monthly Reading'!AJ$10, 'Homeowners Record'!$F23*'Monthly Reading'!AJ$8, 'Homeowners Record'!$G23*'Monthly Reading'!AJ$9)))</f>
        <v/>
      </c>
      <c r="AK26" s="4" t="str">
        <f>IF('Monthly Reading'!AK$1="", "", IF('Monthly Reading'!AK100*'Monthly Reading'!AK$7&gt;'Monthly Reading'!AK$10, SUM('Monthly Reading'!AK100*'Monthly Reading'!AK$7, 'Homeowners Record'!$F23*'Monthly Reading'!AK$8, 'Homeowners Record'!$G23*'Monthly Reading'!AK$9), SUM('Monthly Reading'!AK$10, 'Homeowners Record'!$F23*'Monthly Reading'!AK$8, 'Homeowners Record'!$G23*'Monthly Reading'!AK$9)))</f>
        <v/>
      </c>
      <c r="AL26" s="4" t="str">
        <f>IF('Monthly Reading'!AL$1="", "", IF('Monthly Reading'!AL100*'Monthly Reading'!AL$7&gt;'Monthly Reading'!AL$10, SUM('Monthly Reading'!AL100*'Monthly Reading'!AL$7, 'Homeowners Record'!$F23*'Monthly Reading'!AL$8, 'Homeowners Record'!$G23*'Monthly Reading'!AL$9), SUM('Monthly Reading'!AL$10, 'Homeowners Record'!$F23*'Monthly Reading'!AL$8, 'Homeowners Record'!$G23*'Monthly Reading'!AL$9)))</f>
        <v/>
      </c>
      <c r="AM26" s="4" t="str">
        <f>IF('Monthly Reading'!AM$1="", "", IF('Monthly Reading'!AM100*'Monthly Reading'!AM$7&gt;'Monthly Reading'!AM$10, SUM('Monthly Reading'!AM100*'Monthly Reading'!AM$7, 'Homeowners Record'!$F23*'Monthly Reading'!AM$8, 'Homeowners Record'!$G23*'Monthly Reading'!AM$9), SUM('Monthly Reading'!AM$10, 'Homeowners Record'!$F23*'Monthly Reading'!AM$8, 'Homeowners Record'!$G23*'Monthly Reading'!AM$9)))</f>
        <v/>
      </c>
      <c r="AN26" s="4" t="str">
        <f>IF('Monthly Reading'!AN$1="", "", IF('Monthly Reading'!AN100*'Monthly Reading'!AN$7&gt;'Monthly Reading'!AN$10, SUM('Monthly Reading'!AN100*'Monthly Reading'!AN$7, 'Homeowners Record'!$F23*'Monthly Reading'!AN$8, 'Homeowners Record'!$G23*'Monthly Reading'!AN$9), SUM('Monthly Reading'!AN$10, 'Homeowners Record'!$F23*'Monthly Reading'!AN$8, 'Homeowners Record'!$G23*'Monthly Reading'!AN$9)))</f>
        <v/>
      </c>
      <c r="AO26" s="4" t="str">
        <f>IF('Monthly Reading'!AO$1="", "", IF('Monthly Reading'!AO100*'Monthly Reading'!AO$7&gt;'Monthly Reading'!AO$10, SUM('Monthly Reading'!AO100*'Monthly Reading'!AO$7, 'Homeowners Record'!$F23*'Monthly Reading'!AO$8, 'Homeowners Record'!$G23*'Monthly Reading'!AO$9), SUM('Monthly Reading'!AO$10, 'Homeowners Record'!$F23*'Monthly Reading'!AO$8, 'Homeowners Record'!$G23*'Monthly Reading'!AO$9)))</f>
        <v/>
      </c>
      <c r="AP26" s="4" t="str">
        <f>IF('Monthly Reading'!AP$1="", "", IF('Monthly Reading'!AP100*'Monthly Reading'!AP$7&gt;'Monthly Reading'!AP$10, SUM('Monthly Reading'!AP100*'Monthly Reading'!AP$7, 'Homeowners Record'!$F23*'Monthly Reading'!AP$8, 'Homeowners Record'!$G23*'Monthly Reading'!AP$9), SUM('Monthly Reading'!AP$10, 'Homeowners Record'!$F23*'Monthly Reading'!AP$8, 'Homeowners Record'!$G23*'Monthly Reading'!AP$9)))</f>
        <v/>
      </c>
      <c r="AQ26" s="4" t="str">
        <f>IF('Monthly Reading'!AQ$1="", "", IF('Monthly Reading'!AQ100*'Monthly Reading'!AQ$7&gt;'Monthly Reading'!AQ$10, SUM('Monthly Reading'!AQ100*'Monthly Reading'!AQ$7, 'Homeowners Record'!$F23*'Monthly Reading'!AQ$8, 'Homeowners Record'!$G23*'Monthly Reading'!AQ$9), SUM('Monthly Reading'!AQ$10, 'Homeowners Record'!$F23*'Monthly Reading'!AQ$8, 'Homeowners Record'!$G23*'Monthly Reading'!AQ$9)))</f>
        <v/>
      </c>
      <c r="AR26" s="4" t="str">
        <f>IF('Monthly Reading'!AR$1="", "", IF('Monthly Reading'!AR100*'Monthly Reading'!AR$7&gt;'Monthly Reading'!AR$10, SUM('Monthly Reading'!AR100*'Monthly Reading'!AR$7, 'Homeowners Record'!$F23*'Monthly Reading'!AR$8, 'Homeowners Record'!$G23*'Monthly Reading'!AR$9), SUM('Monthly Reading'!AR$10, 'Homeowners Record'!$F23*'Monthly Reading'!AR$8, 'Homeowners Record'!$G23*'Monthly Reading'!AR$9)))</f>
        <v/>
      </c>
      <c r="AS26" s="4" t="str">
        <f>IF('Monthly Reading'!AS$1="", "", IF('Monthly Reading'!AS100*'Monthly Reading'!AS$7&gt;'Monthly Reading'!AS$10, SUM('Monthly Reading'!AS100*'Monthly Reading'!AS$7, 'Homeowners Record'!$F23*'Monthly Reading'!AS$8, 'Homeowners Record'!$G23*'Monthly Reading'!AS$9), SUM('Monthly Reading'!AS$10, 'Homeowners Record'!$F23*'Monthly Reading'!AS$8, 'Homeowners Record'!$G23*'Monthly Reading'!AS$9)))</f>
        <v/>
      </c>
      <c r="AT26" s="4" t="str">
        <f>IF('Monthly Reading'!AT$1="", "", IF('Monthly Reading'!AT100*'Monthly Reading'!AT$7&gt;'Monthly Reading'!AT$10, SUM('Monthly Reading'!AT100*'Monthly Reading'!AT$7, 'Homeowners Record'!$F23*'Monthly Reading'!AT$8, 'Homeowners Record'!$G23*'Monthly Reading'!AT$9), SUM('Monthly Reading'!AT$10, 'Homeowners Record'!$F23*'Monthly Reading'!AT$8, 'Homeowners Record'!$G23*'Monthly Reading'!AT$9)))</f>
        <v/>
      </c>
      <c r="AU26" s="4" t="str">
        <f>IF('Monthly Reading'!AU$1="", "", IF('Monthly Reading'!AU100*'Monthly Reading'!AU$7&gt;'Monthly Reading'!AU$10, SUM('Monthly Reading'!AU100*'Monthly Reading'!AU$7, 'Homeowners Record'!$F23*'Monthly Reading'!AU$8, 'Homeowners Record'!$G23*'Monthly Reading'!AU$9), SUM('Monthly Reading'!AU$10, 'Homeowners Record'!$F23*'Monthly Reading'!AU$8, 'Homeowners Record'!$G23*'Monthly Reading'!AU$9)))</f>
        <v/>
      </c>
      <c r="AV26" s="4" t="str">
        <f>IF('Monthly Reading'!AV$1="", "", IF('Monthly Reading'!AV100*'Monthly Reading'!AV$7&gt;'Monthly Reading'!AV$10, SUM('Monthly Reading'!AV100*'Monthly Reading'!AV$7, 'Homeowners Record'!$F23*'Monthly Reading'!AV$8, 'Homeowners Record'!$G23*'Monthly Reading'!AV$9), SUM('Monthly Reading'!AV$10, 'Homeowners Record'!$F23*'Monthly Reading'!AV$8, 'Homeowners Record'!$G23*'Monthly Reading'!AV$9)))</f>
        <v/>
      </c>
      <c r="AW26" s="4" t="str">
        <f>IF('Monthly Reading'!AW$1="", "", IF('Monthly Reading'!AW100*'Monthly Reading'!AW$7&gt;'Monthly Reading'!AW$10, SUM('Monthly Reading'!AW100*'Monthly Reading'!AW$7, 'Homeowners Record'!$F23*'Monthly Reading'!AW$8, 'Homeowners Record'!$G23*'Monthly Reading'!AW$9), SUM('Monthly Reading'!AW$10, 'Homeowners Record'!$F23*'Monthly Reading'!AW$8, 'Homeowners Record'!$G23*'Monthly Reading'!AW$9)))</f>
        <v/>
      </c>
      <c r="AX26" s="4" t="str">
        <f>IF('Monthly Reading'!AX$1="", "", IF('Monthly Reading'!AX100*'Monthly Reading'!AX$7&gt;'Monthly Reading'!AX$10, SUM('Monthly Reading'!AX100*'Monthly Reading'!AX$7, 'Homeowners Record'!$F23*'Monthly Reading'!AX$8, 'Homeowners Record'!$G23*'Monthly Reading'!AX$9), SUM('Monthly Reading'!AX$10, 'Homeowners Record'!$F23*'Monthly Reading'!AX$8, 'Homeowners Record'!$G23*'Monthly Reading'!AX$9)))</f>
        <v/>
      </c>
      <c r="AY26" s="4" t="str">
        <f>IF('Monthly Reading'!AY$1="", "", IF('Monthly Reading'!AY100*'Monthly Reading'!AY$7&gt;'Monthly Reading'!AY$10, SUM('Monthly Reading'!AY100*'Monthly Reading'!AY$7, 'Homeowners Record'!$F23*'Monthly Reading'!AY$8, 'Homeowners Record'!$G23*'Monthly Reading'!AY$9), SUM('Monthly Reading'!AY$10, 'Homeowners Record'!$F23*'Monthly Reading'!AY$8, 'Homeowners Record'!$G23*'Monthly Reading'!AY$9)))</f>
        <v/>
      </c>
      <c r="AZ26" s="4" t="str">
        <f>IF('Monthly Reading'!AZ$1="", "", IF('Monthly Reading'!AZ100*'Monthly Reading'!AZ$7&gt;'Monthly Reading'!AZ$10, SUM('Monthly Reading'!AZ100*'Monthly Reading'!AZ$7, 'Homeowners Record'!$F23*'Monthly Reading'!AZ$8, 'Homeowners Record'!$G23*'Monthly Reading'!AZ$9), SUM('Monthly Reading'!AZ$10, 'Homeowners Record'!$F23*'Monthly Reading'!AZ$8, 'Homeowners Record'!$G23*'Monthly Reading'!AZ$9)))</f>
        <v/>
      </c>
      <c r="BA26" s="4" t="str">
        <f>IF('Monthly Reading'!BA$1="", "", IF('Monthly Reading'!BA100*'Monthly Reading'!BA$7&gt;'Monthly Reading'!BA$10, SUM('Monthly Reading'!BA100*'Monthly Reading'!BA$7, 'Homeowners Record'!$F23*'Monthly Reading'!BA$8, 'Homeowners Record'!$G23*'Monthly Reading'!BA$9), SUM('Monthly Reading'!BA$10, 'Homeowners Record'!$F23*'Monthly Reading'!BA$8, 'Homeowners Record'!$G23*'Monthly Reading'!BA$9)))</f>
        <v/>
      </c>
      <c r="BB26" s="4" t="str">
        <f>IF('Monthly Reading'!BB$1="", "", IF('Monthly Reading'!BB100*'Monthly Reading'!BB$7&gt;'Monthly Reading'!BB$10, SUM('Monthly Reading'!BB100*'Monthly Reading'!BB$7, 'Homeowners Record'!$F23*'Monthly Reading'!BB$8, 'Homeowners Record'!$G23*'Monthly Reading'!BB$9), SUM('Monthly Reading'!BB$10, 'Homeowners Record'!$F23*'Monthly Reading'!BB$8, 'Homeowners Record'!$G23*'Monthly Reading'!BB$9)))</f>
        <v/>
      </c>
      <c r="BC26" s="4" t="str">
        <f>IF('Monthly Reading'!BC$1="", "", IF('Monthly Reading'!BC100*'Monthly Reading'!BC$7&gt;'Monthly Reading'!BC$10, SUM('Monthly Reading'!BC100*'Monthly Reading'!BC$7, 'Homeowners Record'!$F23*'Monthly Reading'!BC$8, 'Homeowners Record'!$G23*'Monthly Reading'!BC$9), SUM('Monthly Reading'!BC$10, 'Homeowners Record'!$F23*'Monthly Reading'!BC$8, 'Homeowners Record'!$G23*'Monthly Reading'!BC$9)))</f>
        <v/>
      </c>
      <c r="BD26" s="4" t="str">
        <f>IF('Monthly Reading'!BD$1="", "", IF('Monthly Reading'!BD100*'Monthly Reading'!BD$7&gt;'Monthly Reading'!BD$10, SUM('Monthly Reading'!BD100*'Monthly Reading'!BD$7, 'Homeowners Record'!$F23*'Monthly Reading'!BD$8, 'Homeowners Record'!$G23*'Monthly Reading'!BD$9), SUM('Monthly Reading'!BD$10, 'Homeowners Record'!$F23*'Monthly Reading'!BD$8, 'Homeowners Record'!$G23*'Monthly Reading'!BD$9)))</f>
        <v/>
      </c>
      <c r="BE26" s="4" t="str">
        <f>IF('Monthly Reading'!BE$1="", "", IF('Monthly Reading'!BE100*'Monthly Reading'!BE$7&gt;'Monthly Reading'!BE$10, SUM('Monthly Reading'!BE100*'Monthly Reading'!BE$7, 'Homeowners Record'!$F23*'Monthly Reading'!BE$8, 'Homeowners Record'!$G23*'Monthly Reading'!BE$9), SUM('Monthly Reading'!BE$10, 'Homeowners Record'!$F23*'Monthly Reading'!BE$8, 'Homeowners Record'!$G23*'Monthly Reading'!BE$9)))</f>
        <v/>
      </c>
      <c r="BF26" s="4" t="str">
        <f>IF('Monthly Reading'!BF$1="", "", IF('Monthly Reading'!BF100*'Monthly Reading'!BF$7&gt;'Monthly Reading'!BF$10, SUM('Monthly Reading'!BF100*'Monthly Reading'!BF$7, 'Homeowners Record'!$F23*'Monthly Reading'!BF$8, 'Homeowners Record'!$G23*'Monthly Reading'!BF$9), SUM('Monthly Reading'!BF$10, 'Homeowners Record'!$F23*'Monthly Reading'!BF$8, 'Homeowners Record'!$G23*'Monthly Reading'!BF$9)))</f>
        <v/>
      </c>
      <c r="BG26" s="4" t="str">
        <f>IF('Monthly Reading'!BG$1="", "", IF('Monthly Reading'!BG100*'Monthly Reading'!BG$7&gt;'Monthly Reading'!BG$10, SUM('Monthly Reading'!BG100*'Monthly Reading'!BG$7, 'Homeowners Record'!$F23*'Monthly Reading'!BG$8, 'Homeowners Record'!$G23*'Monthly Reading'!BG$9), SUM('Monthly Reading'!BG$10, 'Homeowners Record'!$F23*'Monthly Reading'!BG$8, 'Homeowners Record'!$G23*'Monthly Reading'!BG$9)))</f>
        <v/>
      </c>
      <c r="BH26" s="4" t="str">
        <f>IF('Monthly Reading'!BH$1="", "", IF('Monthly Reading'!BH100*'Monthly Reading'!BH$7&gt;'Monthly Reading'!BH$10, SUM('Monthly Reading'!BH100*'Monthly Reading'!BH$7, 'Homeowners Record'!$F23*'Monthly Reading'!BH$8, 'Homeowners Record'!$G23*'Monthly Reading'!BH$9), SUM('Monthly Reading'!BH$10, 'Homeowners Record'!$F23*'Monthly Reading'!BH$8, 'Homeowners Record'!$G23*'Monthly Reading'!BH$9)))</f>
        <v/>
      </c>
      <c r="BI26" s="4" t="str">
        <f>IF('Monthly Reading'!BI$1="", "", IF('Monthly Reading'!BI100*'Monthly Reading'!BI$7&gt;'Monthly Reading'!BI$10, SUM('Monthly Reading'!BI100*'Monthly Reading'!BI$7, 'Homeowners Record'!$F23*'Monthly Reading'!BI$8, 'Homeowners Record'!$G23*'Monthly Reading'!BI$9), SUM('Monthly Reading'!BI$10, 'Homeowners Record'!$F23*'Monthly Reading'!BI$8, 'Homeowners Record'!$G23*'Monthly Reading'!BI$9)))</f>
        <v/>
      </c>
      <c r="BJ26" s="4" t="str">
        <f>IF('Monthly Reading'!BJ$1="", "", IF('Monthly Reading'!BJ100*'Monthly Reading'!BJ$7&gt;'Monthly Reading'!BJ$10, SUM('Monthly Reading'!BJ100*'Monthly Reading'!BJ$7, 'Homeowners Record'!$F23*'Monthly Reading'!BJ$8, 'Homeowners Record'!$G23*'Monthly Reading'!BJ$9), SUM('Monthly Reading'!BJ$10, 'Homeowners Record'!$F23*'Monthly Reading'!BJ$8, 'Homeowners Record'!$G23*'Monthly Reading'!BJ$9)))</f>
        <v/>
      </c>
      <c r="BK26" s="4" t="str">
        <f>IF('Monthly Reading'!BK$1="", "", IF('Monthly Reading'!BK100*'Monthly Reading'!BK$7&gt;'Monthly Reading'!BK$10, SUM('Monthly Reading'!BK100*'Monthly Reading'!BK$7, 'Homeowners Record'!$F23*'Monthly Reading'!BK$8, 'Homeowners Record'!$G23*'Monthly Reading'!BK$9), SUM('Monthly Reading'!BK$10, 'Homeowners Record'!$F23*'Monthly Reading'!BK$8, 'Homeowners Record'!$G23*'Monthly Reading'!BK$9)))</f>
        <v/>
      </c>
      <c r="BL26" s="4" t="str">
        <f>IF('Monthly Reading'!BL$1="", "", IF('Monthly Reading'!BL100*'Monthly Reading'!BL$7&gt;'Monthly Reading'!BL$10, SUM('Monthly Reading'!BL100*'Monthly Reading'!BL$7, 'Homeowners Record'!$F23*'Monthly Reading'!BL$8, 'Homeowners Record'!$G23*'Monthly Reading'!BL$9), SUM('Monthly Reading'!BL$10, 'Homeowners Record'!$F23*'Monthly Reading'!BL$8, 'Homeowners Record'!$G23*'Monthly Reading'!BL$9)))</f>
        <v/>
      </c>
      <c r="BM26" s="4" t="str">
        <f>IF('Monthly Reading'!BM$1="", "", IF('Monthly Reading'!BM100*'Monthly Reading'!BM$7&gt;'Monthly Reading'!BM$10, SUM('Monthly Reading'!BM100*'Monthly Reading'!BM$7, 'Homeowners Record'!$F23*'Monthly Reading'!BM$8, 'Homeowners Record'!$G23*'Monthly Reading'!BM$9), SUM('Monthly Reading'!BM$10, 'Homeowners Record'!$F23*'Monthly Reading'!BM$8, 'Homeowners Record'!$G23*'Monthly Reading'!BM$9)))</f>
        <v/>
      </c>
      <c r="BN26" s="4" t="str">
        <f>IF('Monthly Reading'!BN$1="", "", IF('Monthly Reading'!BN100*'Monthly Reading'!BN$7&gt;'Monthly Reading'!BN$10, SUM('Monthly Reading'!BN100*'Monthly Reading'!BN$7, 'Homeowners Record'!$F23*'Monthly Reading'!BN$8, 'Homeowners Record'!$G23*'Monthly Reading'!BN$9), SUM('Monthly Reading'!BN$10, 'Homeowners Record'!$F23*'Monthly Reading'!BN$8, 'Homeowners Record'!$G23*'Monthly Reading'!BN$9)))</f>
        <v/>
      </c>
      <c r="BO26" s="4" t="str">
        <f>IF('Monthly Reading'!BO$1="", "", IF('Monthly Reading'!BO100*'Monthly Reading'!BO$7&gt;'Monthly Reading'!BO$10, SUM('Monthly Reading'!BO100*'Monthly Reading'!BO$7, 'Homeowners Record'!$F23*'Monthly Reading'!BO$8, 'Homeowners Record'!$G23*'Monthly Reading'!BO$9), SUM('Monthly Reading'!BO$10, 'Homeowners Record'!$F23*'Monthly Reading'!BO$8, 'Homeowners Record'!$G23*'Monthly Reading'!BO$9)))</f>
        <v/>
      </c>
      <c r="BP26" s="4" t="str">
        <f>IF('Monthly Reading'!BP$1="", "", IF('Monthly Reading'!BP100*'Monthly Reading'!BP$7&gt;'Monthly Reading'!BP$10, SUM('Monthly Reading'!BP100*'Monthly Reading'!BP$7, 'Homeowners Record'!$F23*'Monthly Reading'!BP$8, 'Homeowners Record'!$G23*'Monthly Reading'!BP$9), SUM('Monthly Reading'!BP$10, 'Homeowners Record'!$F23*'Monthly Reading'!BP$8, 'Homeowners Record'!$G23*'Monthly Reading'!BP$9)))</f>
        <v/>
      </c>
      <c r="BQ26" s="4" t="str">
        <f>IF('Monthly Reading'!BQ$1="", "", IF('Monthly Reading'!BQ100*'Monthly Reading'!BQ$7&gt;'Monthly Reading'!BQ$10, SUM('Monthly Reading'!BQ100*'Monthly Reading'!BQ$7, 'Homeowners Record'!$F23*'Monthly Reading'!BQ$8, 'Homeowners Record'!$G23*'Monthly Reading'!BQ$9), SUM('Monthly Reading'!BQ$10, 'Homeowners Record'!$F23*'Monthly Reading'!BQ$8, 'Homeowners Record'!$G23*'Monthly Reading'!BQ$9)))</f>
        <v/>
      </c>
      <c r="BR26" s="4" t="str">
        <f>IF('Monthly Reading'!BR$1="", "", IF('Monthly Reading'!BR100*'Monthly Reading'!BR$7&gt;'Monthly Reading'!BR$10, SUM('Monthly Reading'!BR100*'Monthly Reading'!BR$7, 'Homeowners Record'!$F23*'Monthly Reading'!BR$8, 'Homeowners Record'!$G23*'Monthly Reading'!BR$9), SUM('Monthly Reading'!BR$10, 'Homeowners Record'!$F23*'Monthly Reading'!BR$8, 'Homeowners Record'!$G23*'Monthly Reading'!BR$9)))</f>
        <v/>
      </c>
      <c r="BS26" s="4" t="str">
        <f>IF('Monthly Reading'!BS$1="", "", IF('Monthly Reading'!BS100*'Monthly Reading'!BS$7&gt;'Monthly Reading'!BS$10, SUM('Monthly Reading'!BS100*'Monthly Reading'!BS$7, 'Homeowners Record'!$F23*'Monthly Reading'!BS$8, 'Homeowners Record'!$G23*'Monthly Reading'!BS$9), SUM('Monthly Reading'!BS$10, 'Homeowners Record'!$F23*'Monthly Reading'!BS$8, 'Homeowners Record'!$G23*'Monthly Reading'!BS$9)))</f>
        <v/>
      </c>
      <c r="BT26" s="4" t="str">
        <f>IF('Monthly Reading'!BT$1="", "", IF('Monthly Reading'!BT100*'Monthly Reading'!BT$7&gt;'Monthly Reading'!BT$10, SUM('Monthly Reading'!BT100*'Monthly Reading'!BT$7, 'Homeowners Record'!$F23*'Monthly Reading'!BT$8, 'Homeowners Record'!$G23*'Monthly Reading'!BT$9), SUM('Monthly Reading'!BT$10, 'Homeowners Record'!$F23*'Monthly Reading'!BT$8, 'Homeowners Record'!$G23*'Monthly Reading'!BT$9)))</f>
        <v/>
      </c>
      <c r="BU26" s="4" t="str">
        <f>IF('Monthly Reading'!BU$1="", "", IF('Monthly Reading'!BU100*'Monthly Reading'!BU$7&gt;'Monthly Reading'!BU$10, SUM('Monthly Reading'!BU100*'Monthly Reading'!BU$7, 'Homeowners Record'!$F23*'Monthly Reading'!BU$8, 'Homeowners Record'!$G23*'Monthly Reading'!BU$9), SUM('Monthly Reading'!BU$10, 'Homeowners Record'!$F23*'Monthly Reading'!BU$8, 'Homeowners Record'!$G23*'Monthly Reading'!BU$9)))</f>
        <v/>
      </c>
      <c r="BV26" s="4" t="str">
        <f>IF('Monthly Reading'!BV$1="", "", IF('Monthly Reading'!BV100*'Monthly Reading'!BV$7&gt;'Monthly Reading'!BV$10, SUM('Monthly Reading'!BV100*'Monthly Reading'!BV$7, 'Homeowners Record'!$F23*'Monthly Reading'!BV$8, 'Homeowners Record'!$G23*'Monthly Reading'!BV$9), SUM('Monthly Reading'!BV$10, 'Homeowners Record'!$F23*'Monthly Reading'!BV$8, 'Homeowners Record'!$G23*'Monthly Reading'!BV$9)))</f>
        <v/>
      </c>
      <c r="BW26" s="4" t="str">
        <f>IF('Monthly Reading'!BW$1="", "", IF('Monthly Reading'!BW100*'Monthly Reading'!BW$7&gt;'Monthly Reading'!BW$10, SUM('Monthly Reading'!BW100*'Monthly Reading'!BW$7, 'Homeowners Record'!$F23*'Monthly Reading'!BW$8, 'Homeowners Record'!$G23*'Monthly Reading'!BW$9), SUM('Monthly Reading'!BW$10, 'Homeowners Record'!$F23*'Monthly Reading'!BW$8, 'Homeowners Record'!$G23*'Monthly Reading'!BW$9)))</f>
        <v/>
      </c>
      <c r="BX26" s="4" t="str">
        <f>IF('Monthly Reading'!BX$1="", "", IF('Monthly Reading'!BX100*'Monthly Reading'!BX$7&gt;'Monthly Reading'!BX$10, SUM('Monthly Reading'!BX100*'Monthly Reading'!BX$7, 'Homeowners Record'!$F23*'Monthly Reading'!BX$8, 'Homeowners Record'!$G23*'Monthly Reading'!BX$9), SUM('Monthly Reading'!BX$10, 'Homeowners Record'!$F23*'Monthly Reading'!BX$8, 'Homeowners Record'!$G23*'Monthly Reading'!BX$9)))</f>
        <v/>
      </c>
      <c r="BY26" s="4" t="str">
        <f>IF('Monthly Reading'!BY$1="", "", IF('Monthly Reading'!BY100*'Monthly Reading'!BY$7&gt;'Monthly Reading'!BY$10, SUM('Monthly Reading'!BY100*'Monthly Reading'!BY$7, 'Homeowners Record'!$F23*'Monthly Reading'!BY$8, 'Homeowners Record'!$G23*'Monthly Reading'!BY$9), SUM('Monthly Reading'!BY$10, 'Homeowners Record'!$F23*'Monthly Reading'!BY$8, 'Homeowners Record'!$G23*'Monthly Reading'!BY$9)))</f>
        <v/>
      </c>
      <c r="BZ26" s="4" t="str">
        <f>IF('Monthly Reading'!BZ$1="", "", IF('Monthly Reading'!BZ100*'Monthly Reading'!BZ$7&gt;'Monthly Reading'!BZ$10, SUM('Monthly Reading'!BZ100*'Monthly Reading'!BZ$7, 'Homeowners Record'!$F23*'Monthly Reading'!BZ$8, 'Homeowners Record'!$G23*'Monthly Reading'!BZ$9), SUM('Monthly Reading'!BZ$10, 'Homeowners Record'!$F23*'Monthly Reading'!BZ$8, 'Homeowners Record'!$G23*'Monthly Reading'!BZ$9)))</f>
        <v/>
      </c>
      <c r="CA26" s="4" t="str">
        <f>IF('Monthly Reading'!CA$1="", "", IF('Monthly Reading'!CA100*'Monthly Reading'!CA$7&gt;'Monthly Reading'!CA$10, SUM('Monthly Reading'!CA100*'Monthly Reading'!CA$7, 'Homeowners Record'!$F23*'Monthly Reading'!CA$8, 'Homeowners Record'!$G23*'Monthly Reading'!CA$9), SUM('Monthly Reading'!CA$10, 'Homeowners Record'!$F23*'Monthly Reading'!CA$8, 'Homeowners Record'!$G23*'Monthly Reading'!CA$9)))</f>
        <v/>
      </c>
      <c r="CB26" s="4" t="str">
        <f>IF('Monthly Reading'!CB$1="", "", IF('Monthly Reading'!CB100*'Monthly Reading'!CB$7&gt;'Monthly Reading'!CB$10, SUM('Monthly Reading'!CB100*'Monthly Reading'!CB$7, 'Homeowners Record'!$F23*'Monthly Reading'!CB$8, 'Homeowners Record'!$G23*'Monthly Reading'!CB$9), SUM('Monthly Reading'!CB$10, 'Homeowners Record'!$F23*'Monthly Reading'!CB$8, 'Homeowners Record'!$G23*'Monthly Reading'!CB$9)))</f>
        <v/>
      </c>
      <c r="CC26" s="4" t="str">
        <f>IF('Monthly Reading'!CC$1="", "", IF('Monthly Reading'!CC100*'Monthly Reading'!CC$7&gt;'Monthly Reading'!CC$10, SUM('Monthly Reading'!CC100*'Monthly Reading'!CC$7, 'Homeowners Record'!$F23*'Monthly Reading'!CC$8, 'Homeowners Record'!$G23*'Monthly Reading'!CC$9), SUM('Monthly Reading'!CC$10, 'Homeowners Record'!$F23*'Monthly Reading'!CC$8, 'Homeowners Record'!$G23*'Monthly Reading'!CC$9)))</f>
        <v/>
      </c>
      <c r="CD26" s="4" t="str">
        <f>IF('Monthly Reading'!CD$1="", "", IF('Monthly Reading'!CD100*'Monthly Reading'!CD$7&gt;'Monthly Reading'!CD$10, SUM('Monthly Reading'!CD100*'Monthly Reading'!CD$7, 'Homeowners Record'!$F23*'Monthly Reading'!CD$8, 'Homeowners Record'!$G23*'Monthly Reading'!CD$9), SUM('Monthly Reading'!CD$10, 'Homeowners Record'!$F23*'Monthly Reading'!CD$8, 'Homeowners Record'!$G23*'Monthly Reading'!CD$9)))</f>
        <v/>
      </c>
      <c r="CE26" s="4" t="str">
        <f>IF('Monthly Reading'!CE$1="", "", IF('Monthly Reading'!CE100*'Monthly Reading'!CE$7&gt;'Monthly Reading'!CE$10, SUM('Monthly Reading'!CE100*'Monthly Reading'!CE$7, 'Homeowners Record'!$F23*'Monthly Reading'!CE$8, 'Homeowners Record'!$G23*'Monthly Reading'!CE$9), SUM('Monthly Reading'!CE$10, 'Homeowners Record'!$F23*'Monthly Reading'!CE$8, 'Homeowners Record'!$G23*'Monthly Reading'!CE$9)))</f>
        <v/>
      </c>
      <c r="CF26" s="4" t="str">
        <f>IF('Monthly Reading'!CF$1="", "", IF('Monthly Reading'!CF100*'Monthly Reading'!CF$7&gt;'Monthly Reading'!CF$10, SUM('Monthly Reading'!CF100*'Monthly Reading'!CF$7, 'Homeowners Record'!$F23*'Monthly Reading'!CF$8, 'Homeowners Record'!$G23*'Monthly Reading'!CF$9), SUM('Monthly Reading'!CF$10, 'Homeowners Record'!$F23*'Monthly Reading'!CF$8, 'Homeowners Record'!$G23*'Monthly Reading'!CF$9)))</f>
        <v/>
      </c>
      <c r="CG26" s="4" t="str">
        <f>IF('Monthly Reading'!CG$1="", "", IF('Monthly Reading'!CG100*'Monthly Reading'!CG$7&gt;'Monthly Reading'!CG$10, SUM('Monthly Reading'!CG100*'Monthly Reading'!CG$7, 'Homeowners Record'!$F23*'Monthly Reading'!CG$8, 'Homeowners Record'!$G23*'Monthly Reading'!CG$9), SUM('Monthly Reading'!CG$10, 'Homeowners Record'!$F23*'Monthly Reading'!CG$8, 'Homeowners Record'!$G23*'Monthly Reading'!CG$9)))</f>
        <v/>
      </c>
      <c r="CH26" s="4" t="str">
        <f>IF('Monthly Reading'!CH$1="", "", IF('Monthly Reading'!CH100*'Monthly Reading'!CH$7&gt;'Monthly Reading'!CH$10, SUM('Monthly Reading'!CH100*'Monthly Reading'!CH$7, 'Homeowners Record'!$F23*'Monthly Reading'!CH$8, 'Homeowners Record'!$G23*'Monthly Reading'!CH$9), SUM('Monthly Reading'!CH$10, 'Homeowners Record'!$F23*'Monthly Reading'!CH$8, 'Homeowners Record'!$G23*'Monthly Reading'!CH$9)))</f>
        <v/>
      </c>
      <c r="CI26" s="4" t="str">
        <f>IF('Monthly Reading'!CI$1="", "", IF('Monthly Reading'!CI100*'Monthly Reading'!CI$7&gt;'Monthly Reading'!CI$10, SUM('Monthly Reading'!CI100*'Monthly Reading'!CI$7, 'Homeowners Record'!$F23*'Monthly Reading'!CI$8, 'Homeowners Record'!$G23*'Monthly Reading'!CI$9), SUM('Monthly Reading'!CI$10, 'Homeowners Record'!$F23*'Monthly Reading'!CI$8, 'Homeowners Record'!$G23*'Monthly Reading'!CI$9)))</f>
        <v/>
      </c>
      <c r="CJ26" s="4" t="str">
        <f>IF('Monthly Reading'!CJ$1="", "", IF('Monthly Reading'!CJ100*'Monthly Reading'!CJ$7&gt;'Monthly Reading'!CJ$10, SUM('Monthly Reading'!CJ100*'Monthly Reading'!CJ$7, 'Homeowners Record'!$F23*'Monthly Reading'!CJ$8, 'Homeowners Record'!$G23*'Monthly Reading'!CJ$9), SUM('Monthly Reading'!CJ$10, 'Homeowners Record'!$F23*'Monthly Reading'!CJ$8, 'Homeowners Record'!$G23*'Monthly Reading'!CJ$9)))</f>
        <v/>
      </c>
      <c r="CK26" s="4" t="str">
        <f>IF('Monthly Reading'!CK$1="", "", IF('Monthly Reading'!CK100*'Monthly Reading'!CK$7&gt;'Monthly Reading'!CK$10, SUM('Monthly Reading'!CK100*'Monthly Reading'!CK$7, 'Homeowners Record'!$F23*'Monthly Reading'!CK$8, 'Homeowners Record'!$G23*'Monthly Reading'!CK$9), SUM('Monthly Reading'!CK$10, 'Homeowners Record'!$F23*'Monthly Reading'!CK$8, 'Homeowners Record'!$G23*'Monthly Reading'!CK$9)))</f>
        <v/>
      </c>
      <c r="CL26" s="4" t="str">
        <f>IF('Monthly Reading'!CL$1="", "", IF('Monthly Reading'!CL100*'Monthly Reading'!CL$7&gt;'Monthly Reading'!CL$10, SUM('Monthly Reading'!CL100*'Monthly Reading'!CL$7, 'Homeowners Record'!$F23*'Monthly Reading'!CL$8, 'Homeowners Record'!$G23*'Monthly Reading'!CL$9), SUM('Monthly Reading'!CL$10, 'Homeowners Record'!$F23*'Monthly Reading'!CL$8, 'Homeowners Record'!$G23*'Monthly Reading'!CL$9)))</f>
        <v/>
      </c>
      <c r="CM26" s="4" t="str">
        <f>IF('Monthly Reading'!CM$1="", "", IF('Monthly Reading'!CM100*'Monthly Reading'!CM$7&gt;'Monthly Reading'!CM$10, SUM('Monthly Reading'!CM100*'Monthly Reading'!CM$7, 'Homeowners Record'!$F23*'Monthly Reading'!CM$8, 'Homeowners Record'!$G23*'Monthly Reading'!CM$9), SUM('Monthly Reading'!CM$10, 'Homeowners Record'!$F23*'Monthly Reading'!CM$8, 'Homeowners Record'!$G23*'Monthly Reading'!CM$9)))</f>
        <v/>
      </c>
      <c r="CN26" s="4" t="str">
        <f>IF('Monthly Reading'!CN$1="", "", IF('Monthly Reading'!CN100*'Monthly Reading'!CN$7&gt;'Monthly Reading'!CN$10, SUM('Monthly Reading'!CN100*'Monthly Reading'!CN$7, 'Homeowners Record'!$F23*'Monthly Reading'!CN$8, 'Homeowners Record'!$G23*'Monthly Reading'!CN$9), SUM('Monthly Reading'!CN$10, 'Homeowners Record'!$F23*'Monthly Reading'!CN$8, 'Homeowners Record'!$G23*'Monthly Reading'!CN$9)))</f>
        <v/>
      </c>
      <c r="CO26" s="4" t="str">
        <f>IF('Monthly Reading'!CO$1="", "", IF('Monthly Reading'!CO100*'Monthly Reading'!CO$7&gt;'Monthly Reading'!CO$10, SUM('Monthly Reading'!CO100*'Monthly Reading'!CO$7, 'Homeowners Record'!$F23*'Monthly Reading'!CO$8, 'Homeowners Record'!$G23*'Monthly Reading'!CO$9), SUM('Monthly Reading'!CO$10, 'Homeowners Record'!$F23*'Monthly Reading'!CO$8, 'Homeowners Record'!$G23*'Monthly Reading'!CO$9)))</f>
        <v/>
      </c>
      <c r="CP26" s="4" t="str">
        <f>IF('Monthly Reading'!CP$1="", "", IF('Monthly Reading'!CP100*'Monthly Reading'!CP$7&gt;'Monthly Reading'!CP$10, SUM('Monthly Reading'!CP100*'Monthly Reading'!CP$7, 'Homeowners Record'!$F23*'Monthly Reading'!CP$8, 'Homeowners Record'!$G23*'Monthly Reading'!CP$9), SUM('Monthly Reading'!CP$10, 'Homeowners Record'!$F23*'Monthly Reading'!CP$8, 'Homeowners Record'!$G23*'Monthly Reading'!CP$9)))</f>
        <v/>
      </c>
      <c r="CQ26" s="4" t="str">
        <f>IF('Monthly Reading'!CQ$1="", "", IF('Monthly Reading'!CQ100*'Monthly Reading'!CQ$7&gt;'Monthly Reading'!CQ$10, SUM('Monthly Reading'!CQ100*'Monthly Reading'!CQ$7, 'Homeowners Record'!$F23*'Monthly Reading'!CQ$8, 'Homeowners Record'!$G23*'Monthly Reading'!CQ$9), SUM('Monthly Reading'!CQ$10, 'Homeowners Record'!$F23*'Monthly Reading'!CQ$8, 'Homeowners Record'!$G23*'Monthly Reading'!CQ$9)))</f>
        <v/>
      </c>
      <c r="CR26" s="4" t="str">
        <f>IF('Monthly Reading'!CR$1="", "", IF('Monthly Reading'!CR100*'Monthly Reading'!CR$7&gt;'Monthly Reading'!CR$10, SUM('Monthly Reading'!CR100*'Monthly Reading'!CR$7, 'Homeowners Record'!$F23*'Monthly Reading'!CR$8, 'Homeowners Record'!$G23*'Monthly Reading'!CR$9), SUM('Monthly Reading'!CR$10, 'Homeowners Record'!$F23*'Monthly Reading'!CR$8, 'Homeowners Record'!$G23*'Monthly Reading'!CR$9)))</f>
        <v/>
      </c>
      <c r="CS26" s="4" t="str">
        <f>IF('Monthly Reading'!CS$1="", "", IF('Monthly Reading'!CS100*'Monthly Reading'!CS$7&gt;'Monthly Reading'!CS$10, SUM('Monthly Reading'!CS100*'Monthly Reading'!CS$7, 'Homeowners Record'!$F23*'Monthly Reading'!CS$8, 'Homeowners Record'!$G23*'Monthly Reading'!CS$9), SUM('Monthly Reading'!CS$10, 'Homeowners Record'!$F23*'Monthly Reading'!CS$8, 'Homeowners Record'!$G23*'Monthly Reading'!CS$9)))</f>
        <v/>
      </c>
      <c r="CT26" s="4" t="str">
        <f>IF('Monthly Reading'!CT$1="", "", IF('Monthly Reading'!CT100*'Monthly Reading'!CT$7&gt;'Monthly Reading'!CT$10, SUM('Monthly Reading'!CT100*'Monthly Reading'!CT$7, 'Homeowners Record'!$F23*'Monthly Reading'!CT$8, 'Homeowners Record'!$G23*'Monthly Reading'!CT$9), SUM('Monthly Reading'!CT$10, 'Homeowners Record'!$F23*'Monthly Reading'!CT$8, 'Homeowners Record'!$G23*'Monthly Reading'!CT$9)))</f>
        <v/>
      </c>
      <c r="CU26" s="4" t="str">
        <f>IF('Monthly Reading'!CU$1="", "", IF('Monthly Reading'!CU100*'Monthly Reading'!CU$7&gt;'Monthly Reading'!CU$10, SUM('Monthly Reading'!CU100*'Monthly Reading'!CU$7, 'Homeowners Record'!$F23*'Monthly Reading'!CU$8, 'Homeowners Record'!$G23*'Monthly Reading'!CU$9), SUM('Monthly Reading'!CU$10, 'Homeowners Record'!$F23*'Monthly Reading'!CU$8, 'Homeowners Record'!$G23*'Monthly Reading'!CU$9)))</f>
        <v/>
      </c>
      <c r="CV26" s="4" t="str">
        <f>IF('Monthly Reading'!CV$1="", "", IF('Monthly Reading'!CV100*'Monthly Reading'!CV$7&gt;'Monthly Reading'!CV$10, SUM('Monthly Reading'!CV100*'Monthly Reading'!CV$7, 'Homeowners Record'!$F23*'Monthly Reading'!CV$8, 'Homeowners Record'!$G23*'Monthly Reading'!CV$9), SUM('Monthly Reading'!CV$10, 'Homeowners Record'!$F23*'Monthly Reading'!CV$8, 'Homeowners Record'!$G23*'Monthly Reading'!CV$9)))</f>
        <v/>
      </c>
      <c r="CW26" s="4" t="str">
        <f>IF('Monthly Reading'!CW$1="", "", IF('Monthly Reading'!CW100*'Monthly Reading'!CW$7&gt;'Monthly Reading'!CW$10, SUM('Monthly Reading'!CW100*'Monthly Reading'!CW$7, 'Homeowners Record'!$F23*'Monthly Reading'!CW$8, 'Homeowners Record'!$G23*'Monthly Reading'!CW$9), SUM('Monthly Reading'!CW$10, 'Homeowners Record'!$F23*'Monthly Reading'!CW$8, 'Homeowners Record'!$G23*'Monthly Reading'!CW$9)))</f>
        <v/>
      </c>
      <c r="CX26" s="4" t="str">
        <f>IF('Monthly Reading'!CX$1="", "", IF('Monthly Reading'!CX100*'Monthly Reading'!CX$7&gt;'Monthly Reading'!CX$10, SUM('Monthly Reading'!CX100*'Monthly Reading'!CX$7, 'Homeowners Record'!$F23*'Monthly Reading'!CX$8, 'Homeowners Record'!$G23*'Monthly Reading'!CX$9), SUM('Monthly Reading'!CX$10, 'Homeowners Record'!$F23*'Monthly Reading'!CX$8, 'Homeowners Record'!$G23*'Monthly Reading'!CX$9)))</f>
        <v/>
      </c>
      <c r="CY26" s="4" t="str">
        <f>IF('Monthly Reading'!CY$1="", "", IF('Monthly Reading'!CY100*'Monthly Reading'!CY$7&gt;'Monthly Reading'!CY$10, SUM('Monthly Reading'!CY100*'Monthly Reading'!CY$7, 'Homeowners Record'!$F23*'Monthly Reading'!CY$8, 'Homeowners Record'!$G23*'Monthly Reading'!CY$9), SUM('Monthly Reading'!CY$10, 'Homeowners Record'!$F23*'Monthly Reading'!CY$8, 'Homeowners Record'!$G23*'Monthly Reading'!CY$9)))</f>
        <v/>
      </c>
      <c r="CZ26" s="4" t="str">
        <f>IF('Monthly Reading'!CZ$1="", "", IF('Monthly Reading'!CZ100*'Monthly Reading'!CZ$7&gt;'Monthly Reading'!CZ$10, SUM('Monthly Reading'!CZ100*'Monthly Reading'!CZ$7, 'Homeowners Record'!$F23*'Monthly Reading'!CZ$8, 'Homeowners Record'!$G23*'Monthly Reading'!CZ$9), SUM('Monthly Reading'!CZ$10, 'Homeowners Record'!$F23*'Monthly Reading'!CZ$8, 'Homeowners Record'!$G23*'Monthly Reading'!CZ$9)))</f>
        <v/>
      </c>
      <c r="DA26" s="4" t="str">
        <f>IF('Monthly Reading'!DA$1="", "", IF('Monthly Reading'!DA100*'Monthly Reading'!DA$7&gt;'Monthly Reading'!DA$10, SUM('Monthly Reading'!DA100*'Monthly Reading'!DA$7, 'Homeowners Record'!$F23*'Monthly Reading'!DA$8, 'Homeowners Record'!$G23*'Monthly Reading'!DA$9), SUM('Monthly Reading'!DA$10, 'Homeowners Record'!$F23*'Monthly Reading'!DA$8, 'Homeowners Record'!$G23*'Monthly Reading'!DA$9)))</f>
        <v/>
      </c>
      <c r="DB26" s="4" t="str">
        <f>IF('Monthly Reading'!DB$1="", "", IF('Monthly Reading'!DB100*'Monthly Reading'!DB$7&gt;'Monthly Reading'!DB$10, SUM('Monthly Reading'!DB100*'Monthly Reading'!DB$7, 'Homeowners Record'!$F23*'Monthly Reading'!DB$8, 'Homeowners Record'!$G23*'Monthly Reading'!DB$9), SUM('Monthly Reading'!DB$10, 'Homeowners Record'!$F23*'Monthly Reading'!DB$8, 'Homeowners Record'!$G23*'Monthly Reading'!DB$9)))</f>
        <v/>
      </c>
      <c r="DC26" s="4" t="str">
        <f>IF('Monthly Reading'!DC$1="", "", IF('Monthly Reading'!DC100*'Monthly Reading'!DC$7&gt;'Monthly Reading'!DC$10, SUM('Monthly Reading'!DC100*'Monthly Reading'!DC$7, 'Homeowners Record'!$F23*'Monthly Reading'!DC$8, 'Homeowners Record'!$G23*'Monthly Reading'!DC$9), SUM('Monthly Reading'!DC$10, 'Homeowners Record'!$F23*'Monthly Reading'!DC$8, 'Homeowners Record'!$G23*'Monthly Reading'!DC$9)))</f>
        <v/>
      </c>
      <c r="DD26" s="4" t="str">
        <f>IF('Monthly Reading'!DD$1="", "", IF('Monthly Reading'!DD100*'Monthly Reading'!DD$7&gt;'Monthly Reading'!DD$10, SUM('Monthly Reading'!DD100*'Monthly Reading'!DD$7, 'Homeowners Record'!$F23*'Monthly Reading'!DD$8, 'Homeowners Record'!$G23*'Monthly Reading'!DD$9), SUM('Monthly Reading'!DD$10, 'Homeowners Record'!$F23*'Monthly Reading'!DD$8, 'Homeowners Record'!$G23*'Monthly Reading'!DD$9)))</f>
        <v/>
      </c>
      <c r="DE26" s="4" t="str">
        <f>IF('Monthly Reading'!DE$1="", "", IF('Monthly Reading'!DE100*'Monthly Reading'!DE$7&gt;'Monthly Reading'!DE$10, SUM('Monthly Reading'!DE100*'Monthly Reading'!DE$7, 'Homeowners Record'!$F23*'Monthly Reading'!DE$8, 'Homeowners Record'!$G23*'Monthly Reading'!DE$9), SUM('Monthly Reading'!DE$10, 'Homeowners Record'!$F23*'Monthly Reading'!DE$8, 'Homeowners Record'!$G23*'Monthly Reading'!DE$9)))</f>
        <v/>
      </c>
      <c r="DF26" s="4" t="str">
        <f>IF('Monthly Reading'!DF$1="", "", IF('Monthly Reading'!DF100*'Monthly Reading'!DF$7&gt;'Monthly Reading'!DF$10, SUM('Monthly Reading'!DF100*'Monthly Reading'!DF$7, 'Homeowners Record'!$F23*'Monthly Reading'!DF$8, 'Homeowners Record'!$G23*'Monthly Reading'!DF$9), SUM('Monthly Reading'!DF$10, 'Homeowners Record'!$F23*'Monthly Reading'!DF$8, 'Homeowners Record'!$G23*'Monthly Reading'!DF$9)))</f>
        <v/>
      </c>
      <c r="DG26" s="4" t="str">
        <f>IF('Monthly Reading'!DG$1="", "", IF('Monthly Reading'!DG100*'Monthly Reading'!DG$7&gt;'Monthly Reading'!DG$10, SUM('Monthly Reading'!DG100*'Monthly Reading'!DG$7, 'Homeowners Record'!$F23*'Monthly Reading'!DG$8, 'Homeowners Record'!$G23*'Monthly Reading'!DG$9), SUM('Monthly Reading'!DG$10, 'Homeowners Record'!$F23*'Monthly Reading'!DG$8, 'Homeowners Record'!$G23*'Monthly Reading'!DG$9)))</f>
        <v/>
      </c>
      <c r="DH26" s="4" t="str">
        <f>IF('Monthly Reading'!DH$1="", "", IF('Monthly Reading'!DH100*'Monthly Reading'!DH$7&gt;'Monthly Reading'!DH$10, SUM('Monthly Reading'!DH100*'Monthly Reading'!DH$7, 'Homeowners Record'!$F23*'Monthly Reading'!DH$8, 'Homeowners Record'!$G23*'Monthly Reading'!DH$9), SUM('Monthly Reading'!DH$10, 'Homeowners Record'!$F23*'Monthly Reading'!DH$8, 'Homeowners Record'!$G23*'Monthly Reading'!DH$9)))</f>
        <v/>
      </c>
      <c r="DI26" s="4" t="str">
        <f>IF('Monthly Reading'!DI$1="", "", IF('Monthly Reading'!DI100*'Monthly Reading'!DI$7&gt;'Monthly Reading'!DI$10, SUM('Monthly Reading'!DI100*'Monthly Reading'!DI$7, 'Homeowners Record'!$F23*'Monthly Reading'!DI$8, 'Homeowners Record'!$G23*'Monthly Reading'!DI$9), SUM('Monthly Reading'!DI$10, 'Homeowners Record'!$F23*'Monthly Reading'!DI$8, 'Homeowners Record'!$G23*'Monthly Reading'!DI$9)))</f>
        <v/>
      </c>
      <c r="DJ26" s="4" t="str">
        <f>IF('Monthly Reading'!DJ$1="", "", IF('Monthly Reading'!DJ100*'Monthly Reading'!DJ$7&gt;'Monthly Reading'!DJ$10, SUM('Monthly Reading'!DJ100*'Monthly Reading'!DJ$7, 'Homeowners Record'!$F23*'Monthly Reading'!DJ$8, 'Homeowners Record'!$G23*'Monthly Reading'!DJ$9), SUM('Monthly Reading'!DJ$10, 'Homeowners Record'!$F23*'Monthly Reading'!DJ$8, 'Homeowners Record'!$G23*'Monthly Reading'!DJ$9)))</f>
        <v/>
      </c>
      <c r="DK26" s="4" t="str">
        <f>IF('Monthly Reading'!DK$1="", "", IF('Monthly Reading'!DK100*'Monthly Reading'!DK$7&gt;'Monthly Reading'!DK$10, SUM('Monthly Reading'!DK100*'Monthly Reading'!DK$7, 'Homeowners Record'!$F23*'Monthly Reading'!DK$8, 'Homeowners Record'!$G23*'Monthly Reading'!DK$9), SUM('Monthly Reading'!DK$10, 'Homeowners Record'!$F23*'Monthly Reading'!DK$8, 'Homeowners Record'!$G23*'Monthly Reading'!DK$9)))</f>
        <v/>
      </c>
      <c r="DL26" s="4" t="str">
        <f>IF('Monthly Reading'!DL$1="", "", IF('Monthly Reading'!DL100*'Monthly Reading'!DL$7&gt;'Monthly Reading'!DL$10, SUM('Monthly Reading'!DL100*'Monthly Reading'!DL$7, 'Homeowners Record'!$F23*'Monthly Reading'!DL$8, 'Homeowners Record'!$G23*'Monthly Reading'!DL$9), SUM('Monthly Reading'!DL$10, 'Homeowners Record'!$F23*'Monthly Reading'!DL$8, 'Homeowners Record'!$G23*'Monthly Reading'!DL$9)))</f>
        <v/>
      </c>
      <c r="DM26" s="4" t="str">
        <f>IF('Monthly Reading'!DM$1="", "", IF('Monthly Reading'!DM100*'Monthly Reading'!DM$7&gt;'Monthly Reading'!DM$10, SUM('Monthly Reading'!DM100*'Monthly Reading'!DM$7, 'Homeowners Record'!$F23*'Monthly Reading'!DM$8, 'Homeowners Record'!$G23*'Monthly Reading'!DM$9), SUM('Monthly Reading'!DM$10, 'Homeowners Record'!$F23*'Monthly Reading'!DM$8, 'Homeowners Record'!$G23*'Monthly Reading'!DM$9)))</f>
        <v/>
      </c>
      <c r="DN26" s="4" t="str">
        <f>IF('Monthly Reading'!DN$1="", "", IF('Monthly Reading'!DN100*'Monthly Reading'!DN$7&gt;'Monthly Reading'!DN$10, SUM('Monthly Reading'!DN100*'Monthly Reading'!DN$7, 'Homeowners Record'!$F23*'Monthly Reading'!DN$8, 'Homeowners Record'!$G23*'Monthly Reading'!DN$9), SUM('Monthly Reading'!DN$10, 'Homeowners Record'!$F23*'Monthly Reading'!DN$8, 'Homeowners Record'!$G23*'Monthly Reading'!DN$9)))</f>
        <v/>
      </c>
      <c r="DO26" s="4" t="str">
        <f>IF('Monthly Reading'!DO$1="", "", IF('Monthly Reading'!DO100*'Monthly Reading'!DO$7&gt;'Monthly Reading'!DO$10, SUM('Monthly Reading'!DO100*'Monthly Reading'!DO$7, 'Homeowners Record'!$F23*'Monthly Reading'!DO$8, 'Homeowners Record'!$G23*'Monthly Reading'!DO$9), SUM('Monthly Reading'!DO$10, 'Homeowners Record'!$F23*'Monthly Reading'!DO$8, 'Homeowners Record'!$G23*'Monthly Reading'!DO$9)))</f>
        <v/>
      </c>
      <c r="DP26" s="4" t="str">
        <f>IF('Monthly Reading'!DP$1="", "", IF('Monthly Reading'!DP100*'Monthly Reading'!DP$7&gt;'Monthly Reading'!DP$10, SUM('Monthly Reading'!DP100*'Monthly Reading'!DP$7, 'Homeowners Record'!$F23*'Monthly Reading'!DP$8, 'Homeowners Record'!$G23*'Monthly Reading'!DP$9), SUM('Monthly Reading'!DP$10, 'Homeowners Record'!$F23*'Monthly Reading'!DP$8, 'Homeowners Record'!$G23*'Monthly Reading'!DP$9)))</f>
        <v/>
      </c>
      <c r="DQ26" s="4" t="str">
        <f>IF('Monthly Reading'!DQ$1="", "", IF('Monthly Reading'!DQ100*'Monthly Reading'!DQ$7&gt;'Monthly Reading'!DQ$10, SUM('Monthly Reading'!DQ100*'Monthly Reading'!DQ$7, 'Homeowners Record'!$F23*'Monthly Reading'!DQ$8, 'Homeowners Record'!$G23*'Monthly Reading'!DQ$9), SUM('Monthly Reading'!DQ$10, 'Homeowners Record'!$F23*'Monthly Reading'!DQ$8, 'Homeowners Record'!$G23*'Monthly Reading'!DQ$9)))</f>
        <v/>
      </c>
      <c r="DR26" s="4" t="str">
        <f>IF('Monthly Reading'!DR$1="", "", IF('Monthly Reading'!DR100*'Monthly Reading'!DR$7&gt;'Monthly Reading'!DR$10, SUM('Monthly Reading'!DR100*'Monthly Reading'!DR$7, 'Homeowners Record'!$F23*'Monthly Reading'!DR$8, 'Homeowners Record'!$G23*'Monthly Reading'!DR$9), SUM('Monthly Reading'!DR$10, 'Homeowners Record'!$F23*'Monthly Reading'!DR$8, 'Homeowners Record'!$G23*'Monthly Reading'!DR$9)))</f>
        <v/>
      </c>
      <c r="DS26" s="4" t="str">
        <f>IF('Monthly Reading'!DS$1="", "", IF('Monthly Reading'!DS100*'Monthly Reading'!DS$7&gt;'Monthly Reading'!DS$10, SUM('Monthly Reading'!DS100*'Monthly Reading'!DS$7, 'Homeowners Record'!$F23*'Monthly Reading'!DS$8, 'Homeowners Record'!$G23*'Monthly Reading'!DS$9), SUM('Monthly Reading'!DS$10, 'Homeowners Record'!$F23*'Monthly Reading'!DS$8, 'Homeowners Record'!$G23*'Monthly Reading'!DS$9)))</f>
        <v/>
      </c>
      <c r="DT26" s="4" t="str">
        <f>IF('Monthly Reading'!DT$1="", "", IF('Monthly Reading'!DT100*'Monthly Reading'!DT$7&gt;'Monthly Reading'!DT$10, SUM('Monthly Reading'!DT100*'Monthly Reading'!DT$7, 'Homeowners Record'!$F23*'Monthly Reading'!DT$8, 'Homeowners Record'!$G23*'Monthly Reading'!DT$9), SUM('Monthly Reading'!DT$10, 'Homeowners Record'!$F23*'Monthly Reading'!DT$8, 'Homeowners Record'!$G23*'Monthly Reading'!DT$9)))</f>
        <v/>
      </c>
      <c r="DU26" s="4" t="str">
        <f>IF('Monthly Reading'!DU$1="", "", IF('Monthly Reading'!DU100*'Monthly Reading'!DU$7&gt;'Monthly Reading'!DU$10, SUM('Monthly Reading'!DU100*'Monthly Reading'!DU$7, 'Homeowners Record'!$F23*'Monthly Reading'!DU$8, 'Homeowners Record'!$G23*'Monthly Reading'!DU$9), SUM('Monthly Reading'!DU$10, 'Homeowners Record'!$F23*'Monthly Reading'!DU$8, 'Homeowners Record'!$G23*'Monthly Reading'!DU$9)))</f>
        <v/>
      </c>
      <c r="DV26" s="4" t="str">
        <f>IF('Monthly Reading'!DV$1="", "", IF('Monthly Reading'!DV100*'Monthly Reading'!DV$7&gt;'Monthly Reading'!DV$10, SUM('Monthly Reading'!DV100*'Monthly Reading'!DV$7, 'Homeowners Record'!$F23*'Monthly Reading'!DV$8, 'Homeowners Record'!$G23*'Monthly Reading'!DV$9), SUM('Monthly Reading'!DV$10, 'Homeowners Record'!$F23*'Monthly Reading'!DV$8, 'Homeowners Record'!$G23*'Monthly Reading'!DV$9)))</f>
        <v/>
      </c>
      <c r="DW26" s="4" t="str">
        <f>IF('Monthly Reading'!DW$1="", "", IF('Monthly Reading'!DW100*'Monthly Reading'!DW$7&gt;'Monthly Reading'!DW$10, SUM('Monthly Reading'!DW100*'Monthly Reading'!DW$7, 'Homeowners Record'!$F23*'Monthly Reading'!DW$8, 'Homeowners Record'!$G23*'Monthly Reading'!DW$9), SUM('Monthly Reading'!DW$10, 'Homeowners Record'!$F23*'Monthly Reading'!DW$8, 'Homeowners Record'!$G23*'Monthly Reading'!DW$9)))</f>
        <v/>
      </c>
      <c r="DX26" s="4" t="str">
        <f>IF('Monthly Reading'!DX$1="", "", IF('Monthly Reading'!DX100*'Monthly Reading'!DX$7&gt;'Monthly Reading'!DX$10, SUM('Monthly Reading'!DX100*'Monthly Reading'!DX$7, 'Homeowners Record'!$F23*'Monthly Reading'!DX$8, 'Homeowners Record'!$G23*'Monthly Reading'!DX$9), SUM('Monthly Reading'!DX$10, 'Homeowners Record'!$F23*'Monthly Reading'!DX$8, 'Homeowners Record'!$G23*'Monthly Reading'!DX$9)))</f>
        <v/>
      </c>
      <c r="DY26" s="4" t="str">
        <f>IF('Monthly Reading'!DY$1="", "", IF('Monthly Reading'!DY100*'Monthly Reading'!DY$7&gt;'Monthly Reading'!DY$10, SUM('Monthly Reading'!DY100*'Monthly Reading'!DY$7, 'Homeowners Record'!$F23*'Monthly Reading'!DY$8, 'Homeowners Record'!$G23*'Monthly Reading'!DY$9), SUM('Monthly Reading'!DY$10, 'Homeowners Record'!$F23*'Monthly Reading'!DY$8, 'Homeowners Record'!$G23*'Monthly Reading'!DY$9)))</f>
        <v/>
      </c>
      <c r="DZ26" s="4" t="str">
        <f>IF('Monthly Reading'!DZ$1="", "", IF('Monthly Reading'!DZ100*'Monthly Reading'!DZ$7&gt;'Monthly Reading'!DZ$10, SUM('Monthly Reading'!DZ100*'Monthly Reading'!DZ$7, 'Homeowners Record'!$F23*'Monthly Reading'!DZ$8, 'Homeowners Record'!$G23*'Monthly Reading'!DZ$9), SUM('Monthly Reading'!DZ$10, 'Homeowners Record'!$F23*'Monthly Reading'!DZ$8, 'Homeowners Record'!$G23*'Monthly Reading'!DZ$9)))</f>
        <v/>
      </c>
    </row>
    <row r="27" spans="1:130" x14ac:dyDescent="0.25">
      <c r="A27" s="3">
        <f>'Homeowners Record'!$A24</f>
        <v>23</v>
      </c>
      <c r="B27" s="3" t="str">
        <f>'Homeowners Record'!$B24</f>
        <v>SALVADOR SORDO</v>
      </c>
      <c r="C27" s="4">
        <v>1132</v>
      </c>
      <c r="D27" s="4">
        <f>IF('Monthly Reading'!D$1="", "", IF('Monthly Reading'!D101*'Monthly Reading'!D$7&gt;'Monthly Reading'!D$10, SUM('Monthly Reading'!D101*'Monthly Reading'!D$7, 'Homeowners Record'!$F24*'Monthly Reading'!D$8, 'Homeowners Record'!$G24*'Monthly Reading'!D$9), SUM('Monthly Reading'!D$10, 'Homeowners Record'!$F24*'Monthly Reading'!D$8, 'Homeowners Record'!$G24*'Monthly Reading'!D$9)))</f>
        <v>737.86098765432098</v>
      </c>
      <c r="E27" s="4">
        <f>IF('Monthly Reading'!E$1="", "", IF('Monthly Reading'!E101*'Monthly Reading'!E$7&gt;'Monthly Reading'!E$10, SUM('Monthly Reading'!E101*'Monthly Reading'!E$7, 'Homeowners Record'!$F24*'Monthly Reading'!E$8, 'Homeowners Record'!$G24*'Monthly Reading'!E$9), SUM('Monthly Reading'!E$10, 'Homeowners Record'!$F24*'Monthly Reading'!E$8, 'Homeowners Record'!$G24*'Monthly Reading'!E$9)))</f>
        <v>815.84819672131152</v>
      </c>
      <c r="F27" s="4">
        <f>IF('Monthly Reading'!F$1="", "", IF('Monthly Reading'!F101*'Monthly Reading'!F$7&gt;'Monthly Reading'!F$10, SUM('Monthly Reading'!F101*'Monthly Reading'!F$7, 'Homeowners Record'!$F24*'Monthly Reading'!F$8, 'Homeowners Record'!$G24*'Monthly Reading'!F$9), SUM('Monthly Reading'!F$10, 'Homeowners Record'!$F24*'Monthly Reading'!F$8, 'Homeowners Record'!$G24*'Monthly Reading'!F$9)))</f>
        <v>763.47678632478642</v>
      </c>
      <c r="G27" s="4">
        <f>IF('Monthly Reading'!G$1="", "", IF('Monthly Reading'!G101*'Monthly Reading'!G$7&gt;'Monthly Reading'!G$10, SUM('Monthly Reading'!G101*'Monthly Reading'!G$7, 'Homeowners Record'!$F24*'Monthly Reading'!G$8, 'Homeowners Record'!$G24*'Monthly Reading'!G$9), SUM('Monthly Reading'!G$10, 'Homeowners Record'!$F24*'Monthly Reading'!G$8, 'Homeowners Record'!$G24*'Monthly Reading'!G$9)))</f>
        <v>693.15027568922301</v>
      </c>
      <c r="H27" s="4" t="str">
        <f>IF('Monthly Reading'!H$1="", "", IF('Monthly Reading'!H101*'Monthly Reading'!H$7&gt;'Monthly Reading'!H$10, SUM('Monthly Reading'!H101*'Monthly Reading'!H$7, 'Homeowners Record'!$F24*'Monthly Reading'!H$8, 'Homeowners Record'!$G24*'Monthly Reading'!H$9), SUM('Monthly Reading'!H$10, 'Homeowners Record'!$F24*'Monthly Reading'!H$8, 'Homeowners Record'!$G24*'Monthly Reading'!H$9)))</f>
        <v/>
      </c>
      <c r="I27" s="4" t="str">
        <f>IF('Monthly Reading'!I$1="", "", IF('Monthly Reading'!I101*'Monthly Reading'!I$7&gt;'Monthly Reading'!I$10, SUM('Monthly Reading'!I101*'Monthly Reading'!I$7, 'Homeowners Record'!$F24*'Monthly Reading'!I$8, 'Homeowners Record'!$G24*'Monthly Reading'!I$9), SUM('Monthly Reading'!I$10, 'Homeowners Record'!$F24*'Monthly Reading'!I$8, 'Homeowners Record'!$G24*'Monthly Reading'!I$9)))</f>
        <v/>
      </c>
      <c r="J27" s="4" t="str">
        <f>IF('Monthly Reading'!J$1="", "", IF('Monthly Reading'!J101*'Monthly Reading'!J$7&gt;'Monthly Reading'!J$10, SUM('Monthly Reading'!J101*'Monthly Reading'!J$7, 'Homeowners Record'!$F24*'Monthly Reading'!J$8, 'Homeowners Record'!$G24*'Monthly Reading'!J$9), SUM('Monthly Reading'!J$10, 'Homeowners Record'!$F24*'Monthly Reading'!J$8, 'Homeowners Record'!$G24*'Monthly Reading'!J$9)))</f>
        <v/>
      </c>
      <c r="K27" s="4" t="str">
        <f>IF('Monthly Reading'!K$1="", "", IF('Monthly Reading'!K101*'Monthly Reading'!K$7&gt;'Monthly Reading'!K$10, SUM('Monthly Reading'!K101*'Monthly Reading'!K$7, 'Homeowners Record'!$F24*'Monthly Reading'!K$8, 'Homeowners Record'!$G24*'Monthly Reading'!K$9), SUM('Monthly Reading'!K$10, 'Homeowners Record'!$F24*'Monthly Reading'!K$8, 'Homeowners Record'!$G24*'Monthly Reading'!K$9)))</f>
        <v/>
      </c>
      <c r="L27" s="4" t="str">
        <f>IF('Monthly Reading'!L$1="", "", IF('Monthly Reading'!L101*'Monthly Reading'!L$7&gt;'Monthly Reading'!L$10, SUM('Monthly Reading'!L101*'Monthly Reading'!L$7, 'Homeowners Record'!$F24*'Monthly Reading'!L$8, 'Homeowners Record'!$G24*'Monthly Reading'!L$9), SUM('Monthly Reading'!L$10, 'Homeowners Record'!$F24*'Monthly Reading'!L$8, 'Homeowners Record'!$G24*'Monthly Reading'!L$9)))</f>
        <v/>
      </c>
      <c r="M27" s="4" t="str">
        <f>IF('Monthly Reading'!M$1="", "", IF('Monthly Reading'!M101*'Monthly Reading'!M$7&gt;'Monthly Reading'!M$10, SUM('Monthly Reading'!M101*'Monthly Reading'!M$7, 'Homeowners Record'!$F24*'Monthly Reading'!M$8, 'Homeowners Record'!$G24*'Monthly Reading'!M$9), SUM('Monthly Reading'!M$10, 'Homeowners Record'!$F24*'Monthly Reading'!M$8, 'Homeowners Record'!$G24*'Monthly Reading'!M$9)))</f>
        <v/>
      </c>
      <c r="N27" s="4" t="str">
        <f>IF('Monthly Reading'!N$1="", "", IF('Monthly Reading'!N101*'Monthly Reading'!N$7&gt;'Monthly Reading'!N$10, SUM('Monthly Reading'!N101*'Monthly Reading'!N$7, 'Homeowners Record'!$F24*'Monthly Reading'!N$8, 'Homeowners Record'!$G24*'Monthly Reading'!N$9), SUM('Monthly Reading'!N$10, 'Homeowners Record'!$F24*'Monthly Reading'!N$8, 'Homeowners Record'!$G24*'Monthly Reading'!N$9)))</f>
        <v/>
      </c>
      <c r="O27" s="4" t="str">
        <f>IF('Monthly Reading'!O$1="", "", IF('Monthly Reading'!O101*'Monthly Reading'!O$7&gt;'Monthly Reading'!O$10, SUM('Monthly Reading'!O101*'Monthly Reading'!O$7, 'Homeowners Record'!$F24*'Monthly Reading'!O$8, 'Homeowners Record'!$G24*'Monthly Reading'!O$9), SUM('Monthly Reading'!O$10, 'Homeowners Record'!$F24*'Monthly Reading'!O$8, 'Homeowners Record'!$G24*'Monthly Reading'!O$9)))</f>
        <v/>
      </c>
      <c r="P27" s="4" t="str">
        <f>IF('Monthly Reading'!P$1="", "", IF('Monthly Reading'!P101*'Monthly Reading'!P$7&gt;'Monthly Reading'!P$10, SUM('Monthly Reading'!P101*'Monthly Reading'!P$7, 'Homeowners Record'!$F24*'Monthly Reading'!P$8, 'Homeowners Record'!$G24*'Monthly Reading'!P$9), SUM('Monthly Reading'!P$10, 'Homeowners Record'!$F24*'Monthly Reading'!P$8, 'Homeowners Record'!$G24*'Monthly Reading'!P$9)))</f>
        <v/>
      </c>
      <c r="Q27" s="4" t="str">
        <f>IF('Monthly Reading'!Q$1="", "", IF('Monthly Reading'!Q101*'Monthly Reading'!Q$7&gt;'Monthly Reading'!Q$10, SUM('Monthly Reading'!Q101*'Monthly Reading'!Q$7, 'Homeowners Record'!$F24*'Monthly Reading'!Q$8, 'Homeowners Record'!$G24*'Monthly Reading'!Q$9), SUM('Monthly Reading'!Q$10, 'Homeowners Record'!$F24*'Monthly Reading'!Q$8, 'Homeowners Record'!$G24*'Monthly Reading'!Q$9)))</f>
        <v/>
      </c>
      <c r="R27" s="4" t="str">
        <f>IF('Monthly Reading'!R$1="", "", IF('Monthly Reading'!R101*'Monthly Reading'!R$7&gt;'Monthly Reading'!R$10, SUM('Monthly Reading'!R101*'Monthly Reading'!R$7, 'Homeowners Record'!$F24*'Monthly Reading'!R$8, 'Homeowners Record'!$G24*'Monthly Reading'!R$9), SUM('Monthly Reading'!R$10, 'Homeowners Record'!$F24*'Monthly Reading'!R$8, 'Homeowners Record'!$G24*'Monthly Reading'!R$9)))</f>
        <v/>
      </c>
      <c r="S27" s="4" t="str">
        <f>IF('Monthly Reading'!S$1="", "", IF('Monthly Reading'!S101*'Monthly Reading'!S$7&gt;'Monthly Reading'!S$10, SUM('Monthly Reading'!S101*'Monthly Reading'!S$7, 'Homeowners Record'!$F24*'Monthly Reading'!S$8, 'Homeowners Record'!$G24*'Monthly Reading'!S$9), SUM('Monthly Reading'!S$10, 'Homeowners Record'!$F24*'Monthly Reading'!S$8, 'Homeowners Record'!$G24*'Monthly Reading'!S$9)))</f>
        <v/>
      </c>
      <c r="T27" s="4" t="str">
        <f>IF('Monthly Reading'!T$1="", "", IF('Monthly Reading'!T101*'Monthly Reading'!T$7&gt;'Monthly Reading'!T$10, SUM('Monthly Reading'!T101*'Monthly Reading'!T$7, 'Homeowners Record'!$F24*'Monthly Reading'!T$8, 'Homeowners Record'!$G24*'Monthly Reading'!T$9), SUM('Monthly Reading'!T$10, 'Homeowners Record'!$F24*'Monthly Reading'!T$8, 'Homeowners Record'!$G24*'Monthly Reading'!T$9)))</f>
        <v/>
      </c>
      <c r="U27" s="4" t="str">
        <f>IF('Monthly Reading'!U$1="", "", IF('Monthly Reading'!U101*'Monthly Reading'!U$7&gt;'Monthly Reading'!U$10, SUM('Monthly Reading'!U101*'Monthly Reading'!U$7, 'Homeowners Record'!$F24*'Monthly Reading'!U$8, 'Homeowners Record'!$G24*'Monthly Reading'!U$9), SUM('Monthly Reading'!U$10, 'Homeowners Record'!$F24*'Monthly Reading'!U$8, 'Homeowners Record'!$G24*'Monthly Reading'!U$9)))</f>
        <v/>
      </c>
      <c r="V27" s="4" t="str">
        <f>IF('Monthly Reading'!V$1="", "", IF('Monthly Reading'!V101*'Monthly Reading'!V$7&gt;'Monthly Reading'!V$10, SUM('Monthly Reading'!V101*'Monthly Reading'!V$7, 'Homeowners Record'!$F24*'Monthly Reading'!V$8, 'Homeowners Record'!$G24*'Monthly Reading'!V$9), SUM('Monthly Reading'!V$10, 'Homeowners Record'!$F24*'Monthly Reading'!V$8, 'Homeowners Record'!$G24*'Monthly Reading'!V$9)))</f>
        <v/>
      </c>
      <c r="W27" s="4" t="str">
        <f>IF('Monthly Reading'!W$1="", "", IF('Monthly Reading'!W101*'Monthly Reading'!W$7&gt;'Monthly Reading'!W$10, SUM('Monthly Reading'!W101*'Monthly Reading'!W$7, 'Homeowners Record'!$F24*'Monthly Reading'!W$8, 'Homeowners Record'!$G24*'Monthly Reading'!W$9), SUM('Monthly Reading'!W$10, 'Homeowners Record'!$F24*'Monthly Reading'!W$8, 'Homeowners Record'!$G24*'Monthly Reading'!W$9)))</f>
        <v/>
      </c>
      <c r="X27" s="4" t="str">
        <f>IF('Monthly Reading'!X$1="", "", IF('Monthly Reading'!X101*'Monthly Reading'!X$7&gt;'Monthly Reading'!X$10, SUM('Monthly Reading'!X101*'Monthly Reading'!X$7, 'Homeowners Record'!$F24*'Monthly Reading'!X$8, 'Homeowners Record'!$G24*'Monthly Reading'!X$9), SUM('Monthly Reading'!X$10, 'Homeowners Record'!$F24*'Monthly Reading'!X$8, 'Homeowners Record'!$G24*'Monthly Reading'!X$9)))</f>
        <v/>
      </c>
      <c r="Y27" s="4" t="str">
        <f>IF('Monthly Reading'!Y$1="", "", IF('Monthly Reading'!Y101*'Monthly Reading'!Y$7&gt;'Monthly Reading'!Y$10, SUM('Monthly Reading'!Y101*'Monthly Reading'!Y$7, 'Homeowners Record'!$F24*'Monthly Reading'!Y$8, 'Homeowners Record'!$G24*'Monthly Reading'!Y$9), SUM('Monthly Reading'!Y$10, 'Homeowners Record'!$F24*'Monthly Reading'!Y$8, 'Homeowners Record'!$G24*'Monthly Reading'!Y$9)))</f>
        <v/>
      </c>
      <c r="Z27" s="4" t="str">
        <f>IF('Monthly Reading'!Z$1="", "", IF('Monthly Reading'!Z101*'Monthly Reading'!Z$7&gt;'Monthly Reading'!Z$10, SUM('Monthly Reading'!Z101*'Monthly Reading'!Z$7, 'Homeowners Record'!$F24*'Monthly Reading'!Z$8, 'Homeowners Record'!$G24*'Monthly Reading'!Z$9), SUM('Monthly Reading'!Z$10, 'Homeowners Record'!$F24*'Monthly Reading'!Z$8, 'Homeowners Record'!$G24*'Monthly Reading'!Z$9)))</f>
        <v/>
      </c>
      <c r="AA27" s="4" t="str">
        <f>IF('Monthly Reading'!AA$1="", "", IF('Monthly Reading'!AA101*'Monthly Reading'!AA$7&gt;'Monthly Reading'!AA$10, SUM('Monthly Reading'!AA101*'Monthly Reading'!AA$7, 'Homeowners Record'!$F24*'Monthly Reading'!AA$8, 'Homeowners Record'!$G24*'Monthly Reading'!AA$9), SUM('Monthly Reading'!AA$10, 'Homeowners Record'!$F24*'Monthly Reading'!AA$8, 'Homeowners Record'!$G24*'Monthly Reading'!AA$9)))</f>
        <v/>
      </c>
      <c r="AB27" s="4" t="str">
        <f>IF('Monthly Reading'!AB$1="", "", IF('Monthly Reading'!AB101*'Monthly Reading'!AB$7&gt;'Monthly Reading'!AB$10, SUM('Monthly Reading'!AB101*'Monthly Reading'!AB$7, 'Homeowners Record'!$F24*'Monthly Reading'!AB$8, 'Homeowners Record'!$G24*'Monthly Reading'!AB$9), SUM('Monthly Reading'!AB$10, 'Homeowners Record'!$F24*'Monthly Reading'!AB$8, 'Homeowners Record'!$G24*'Monthly Reading'!AB$9)))</f>
        <v/>
      </c>
      <c r="AC27" s="4" t="str">
        <f>IF('Monthly Reading'!AC$1="", "", IF('Monthly Reading'!AC101*'Monthly Reading'!AC$7&gt;'Monthly Reading'!AC$10, SUM('Monthly Reading'!AC101*'Monthly Reading'!AC$7, 'Homeowners Record'!$F24*'Monthly Reading'!AC$8, 'Homeowners Record'!$G24*'Monthly Reading'!AC$9), SUM('Monthly Reading'!AC$10, 'Homeowners Record'!$F24*'Monthly Reading'!AC$8, 'Homeowners Record'!$G24*'Monthly Reading'!AC$9)))</f>
        <v/>
      </c>
      <c r="AD27" s="4" t="str">
        <f>IF('Monthly Reading'!AD$1="", "", IF('Monthly Reading'!AD101*'Monthly Reading'!AD$7&gt;'Monthly Reading'!AD$10, SUM('Monthly Reading'!AD101*'Monthly Reading'!AD$7, 'Homeowners Record'!$F24*'Monthly Reading'!AD$8, 'Homeowners Record'!$G24*'Monthly Reading'!AD$9), SUM('Monthly Reading'!AD$10, 'Homeowners Record'!$F24*'Monthly Reading'!AD$8, 'Homeowners Record'!$G24*'Monthly Reading'!AD$9)))</f>
        <v/>
      </c>
      <c r="AE27" s="4" t="str">
        <f>IF('Monthly Reading'!AE$1="", "", IF('Monthly Reading'!AE101*'Monthly Reading'!AE$7&gt;'Monthly Reading'!AE$10, SUM('Monthly Reading'!AE101*'Monthly Reading'!AE$7, 'Homeowners Record'!$F24*'Monthly Reading'!AE$8, 'Homeowners Record'!$G24*'Monthly Reading'!AE$9), SUM('Monthly Reading'!AE$10, 'Homeowners Record'!$F24*'Monthly Reading'!AE$8, 'Homeowners Record'!$G24*'Monthly Reading'!AE$9)))</f>
        <v/>
      </c>
      <c r="AF27" s="4" t="str">
        <f>IF('Monthly Reading'!AF$1="", "", IF('Monthly Reading'!AF101*'Monthly Reading'!AF$7&gt;'Monthly Reading'!AF$10, SUM('Monthly Reading'!AF101*'Monthly Reading'!AF$7, 'Homeowners Record'!$F24*'Monthly Reading'!AF$8, 'Homeowners Record'!$G24*'Monthly Reading'!AF$9), SUM('Monthly Reading'!AF$10, 'Homeowners Record'!$F24*'Monthly Reading'!AF$8, 'Homeowners Record'!$G24*'Monthly Reading'!AF$9)))</f>
        <v/>
      </c>
      <c r="AG27" s="4" t="str">
        <f>IF('Monthly Reading'!AG$1="", "", IF('Monthly Reading'!AG101*'Monthly Reading'!AG$7&gt;'Monthly Reading'!AG$10, SUM('Monthly Reading'!AG101*'Monthly Reading'!AG$7, 'Homeowners Record'!$F24*'Monthly Reading'!AG$8, 'Homeowners Record'!$G24*'Monthly Reading'!AG$9), SUM('Monthly Reading'!AG$10, 'Homeowners Record'!$F24*'Monthly Reading'!AG$8, 'Homeowners Record'!$G24*'Monthly Reading'!AG$9)))</f>
        <v/>
      </c>
      <c r="AH27" s="4" t="str">
        <f>IF('Monthly Reading'!AH$1="", "", IF('Monthly Reading'!AH101*'Monthly Reading'!AH$7&gt;'Monthly Reading'!AH$10, SUM('Monthly Reading'!AH101*'Monthly Reading'!AH$7, 'Homeowners Record'!$F24*'Monthly Reading'!AH$8, 'Homeowners Record'!$G24*'Monthly Reading'!AH$9), SUM('Monthly Reading'!AH$10, 'Homeowners Record'!$F24*'Monthly Reading'!AH$8, 'Homeowners Record'!$G24*'Monthly Reading'!AH$9)))</f>
        <v/>
      </c>
      <c r="AI27" s="4" t="str">
        <f>IF('Monthly Reading'!AI$1="", "", IF('Monthly Reading'!AI101*'Monthly Reading'!AI$7&gt;'Monthly Reading'!AI$10, SUM('Monthly Reading'!AI101*'Monthly Reading'!AI$7, 'Homeowners Record'!$F24*'Monthly Reading'!AI$8, 'Homeowners Record'!$G24*'Monthly Reading'!AI$9), SUM('Monthly Reading'!AI$10, 'Homeowners Record'!$F24*'Monthly Reading'!AI$8, 'Homeowners Record'!$G24*'Monthly Reading'!AI$9)))</f>
        <v/>
      </c>
      <c r="AJ27" s="4" t="str">
        <f>IF('Monthly Reading'!AJ$1="", "", IF('Monthly Reading'!AJ101*'Monthly Reading'!AJ$7&gt;'Monthly Reading'!AJ$10, SUM('Monthly Reading'!AJ101*'Monthly Reading'!AJ$7, 'Homeowners Record'!$F24*'Monthly Reading'!AJ$8, 'Homeowners Record'!$G24*'Monthly Reading'!AJ$9), SUM('Monthly Reading'!AJ$10, 'Homeowners Record'!$F24*'Monthly Reading'!AJ$8, 'Homeowners Record'!$G24*'Monthly Reading'!AJ$9)))</f>
        <v/>
      </c>
      <c r="AK27" s="4" t="str">
        <f>IF('Monthly Reading'!AK$1="", "", IF('Monthly Reading'!AK101*'Monthly Reading'!AK$7&gt;'Monthly Reading'!AK$10, SUM('Monthly Reading'!AK101*'Monthly Reading'!AK$7, 'Homeowners Record'!$F24*'Monthly Reading'!AK$8, 'Homeowners Record'!$G24*'Monthly Reading'!AK$9), SUM('Monthly Reading'!AK$10, 'Homeowners Record'!$F24*'Monthly Reading'!AK$8, 'Homeowners Record'!$G24*'Monthly Reading'!AK$9)))</f>
        <v/>
      </c>
      <c r="AL27" s="4" t="str">
        <f>IF('Monthly Reading'!AL$1="", "", IF('Monthly Reading'!AL101*'Monthly Reading'!AL$7&gt;'Monthly Reading'!AL$10, SUM('Monthly Reading'!AL101*'Monthly Reading'!AL$7, 'Homeowners Record'!$F24*'Monthly Reading'!AL$8, 'Homeowners Record'!$G24*'Monthly Reading'!AL$9), SUM('Monthly Reading'!AL$10, 'Homeowners Record'!$F24*'Monthly Reading'!AL$8, 'Homeowners Record'!$G24*'Monthly Reading'!AL$9)))</f>
        <v/>
      </c>
      <c r="AM27" s="4" t="str">
        <f>IF('Monthly Reading'!AM$1="", "", IF('Monthly Reading'!AM101*'Monthly Reading'!AM$7&gt;'Monthly Reading'!AM$10, SUM('Monthly Reading'!AM101*'Monthly Reading'!AM$7, 'Homeowners Record'!$F24*'Monthly Reading'!AM$8, 'Homeowners Record'!$G24*'Monthly Reading'!AM$9), SUM('Monthly Reading'!AM$10, 'Homeowners Record'!$F24*'Monthly Reading'!AM$8, 'Homeowners Record'!$G24*'Monthly Reading'!AM$9)))</f>
        <v/>
      </c>
      <c r="AN27" s="4" t="str">
        <f>IF('Monthly Reading'!AN$1="", "", IF('Monthly Reading'!AN101*'Monthly Reading'!AN$7&gt;'Monthly Reading'!AN$10, SUM('Monthly Reading'!AN101*'Monthly Reading'!AN$7, 'Homeowners Record'!$F24*'Monthly Reading'!AN$8, 'Homeowners Record'!$G24*'Monthly Reading'!AN$9), SUM('Monthly Reading'!AN$10, 'Homeowners Record'!$F24*'Monthly Reading'!AN$8, 'Homeowners Record'!$G24*'Monthly Reading'!AN$9)))</f>
        <v/>
      </c>
      <c r="AO27" s="4" t="str">
        <f>IF('Monthly Reading'!AO$1="", "", IF('Monthly Reading'!AO101*'Monthly Reading'!AO$7&gt;'Monthly Reading'!AO$10, SUM('Monthly Reading'!AO101*'Monthly Reading'!AO$7, 'Homeowners Record'!$F24*'Monthly Reading'!AO$8, 'Homeowners Record'!$G24*'Monthly Reading'!AO$9), SUM('Monthly Reading'!AO$10, 'Homeowners Record'!$F24*'Monthly Reading'!AO$8, 'Homeowners Record'!$G24*'Monthly Reading'!AO$9)))</f>
        <v/>
      </c>
      <c r="AP27" s="4" t="str">
        <f>IF('Monthly Reading'!AP$1="", "", IF('Monthly Reading'!AP101*'Monthly Reading'!AP$7&gt;'Monthly Reading'!AP$10, SUM('Monthly Reading'!AP101*'Monthly Reading'!AP$7, 'Homeowners Record'!$F24*'Monthly Reading'!AP$8, 'Homeowners Record'!$G24*'Monthly Reading'!AP$9), SUM('Monthly Reading'!AP$10, 'Homeowners Record'!$F24*'Monthly Reading'!AP$8, 'Homeowners Record'!$G24*'Monthly Reading'!AP$9)))</f>
        <v/>
      </c>
      <c r="AQ27" s="4" t="str">
        <f>IF('Monthly Reading'!AQ$1="", "", IF('Monthly Reading'!AQ101*'Monthly Reading'!AQ$7&gt;'Monthly Reading'!AQ$10, SUM('Monthly Reading'!AQ101*'Monthly Reading'!AQ$7, 'Homeowners Record'!$F24*'Monthly Reading'!AQ$8, 'Homeowners Record'!$G24*'Monthly Reading'!AQ$9), SUM('Monthly Reading'!AQ$10, 'Homeowners Record'!$F24*'Monthly Reading'!AQ$8, 'Homeowners Record'!$G24*'Monthly Reading'!AQ$9)))</f>
        <v/>
      </c>
      <c r="AR27" s="4" t="str">
        <f>IF('Monthly Reading'!AR$1="", "", IF('Monthly Reading'!AR101*'Monthly Reading'!AR$7&gt;'Monthly Reading'!AR$10, SUM('Monthly Reading'!AR101*'Monthly Reading'!AR$7, 'Homeowners Record'!$F24*'Monthly Reading'!AR$8, 'Homeowners Record'!$G24*'Monthly Reading'!AR$9), SUM('Monthly Reading'!AR$10, 'Homeowners Record'!$F24*'Monthly Reading'!AR$8, 'Homeowners Record'!$G24*'Monthly Reading'!AR$9)))</f>
        <v/>
      </c>
      <c r="AS27" s="4" t="str">
        <f>IF('Monthly Reading'!AS$1="", "", IF('Monthly Reading'!AS101*'Monthly Reading'!AS$7&gt;'Monthly Reading'!AS$10, SUM('Monthly Reading'!AS101*'Monthly Reading'!AS$7, 'Homeowners Record'!$F24*'Monthly Reading'!AS$8, 'Homeowners Record'!$G24*'Monthly Reading'!AS$9), SUM('Monthly Reading'!AS$10, 'Homeowners Record'!$F24*'Monthly Reading'!AS$8, 'Homeowners Record'!$G24*'Monthly Reading'!AS$9)))</f>
        <v/>
      </c>
      <c r="AT27" s="4" t="str">
        <f>IF('Monthly Reading'!AT$1="", "", IF('Monthly Reading'!AT101*'Monthly Reading'!AT$7&gt;'Monthly Reading'!AT$10, SUM('Monthly Reading'!AT101*'Monthly Reading'!AT$7, 'Homeowners Record'!$F24*'Monthly Reading'!AT$8, 'Homeowners Record'!$G24*'Monthly Reading'!AT$9), SUM('Monthly Reading'!AT$10, 'Homeowners Record'!$F24*'Monthly Reading'!AT$8, 'Homeowners Record'!$G24*'Monthly Reading'!AT$9)))</f>
        <v/>
      </c>
      <c r="AU27" s="4" t="str">
        <f>IF('Monthly Reading'!AU$1="", "", IF('Monthly Reading'!AU101*'Monthly Reading'!AU$7&gt;'Monthly Reading'!AU$10, SUM('Monthly Reading'!AU101*'Monthly Reading'!AU$7, 'Homeowners Record'!$F24*'Monthly Reading'!AU$8, 'Homeowners Record'!$G24*'Monthly Reading'!AU$9), SUM('Monthly Reading'!AU$10, 'Homeowners Record'!$F24*'Monthly Reading'!AU$8, 'Homeowners Record'!$G24*'Monthly Reading'!AU$9)))</f>
        <v/>
      </c>
      <c r="AV27" s="4" t="str">
        <f>IF('Monthly Reading'!AV$1="", "", IF('Monthly Reading'!AV101*'Monthly Reading'!AV$7&gt;'Monthly Reading'!AV$10, SUM('Monthly Reading'!AV101*'Monthly Reading'!AV$7, 'Homeowners Record'!$F24*'Monthly Reading'!AV$8, 'Homeowners Record'!$G24*'Monthly Reading'!AV$9), SUM('Monthly Reading'!AV$10, 'Homeowners Record'!$F24*'Monthly Reading'!AV$8, 'Homeowners Record'!$G24*'Monthly Reading'!AV$9)))</f>
        <v/>
      </c>
      <c r="AW27" s="4" t="str">
        <f>IF('Monthly Reading'!AW$1="", "", IF('Monthly Reading'!AW101*'Monthly Reading'!AW$7&gt;'Monthly Reading'!AW$10, SUM('Monthly Reading'!AW101*'Monthly Reading'!AW$7, 'Homeowners Record'!$F24*'Monthly Reading'!AW$8, 'Homeowners Record'!$G24*'Monthly Reading'!AW$9), SUM('Monthly Reading'!AW$10, 'Homeowners Record'!$F24*'Monthly Reading'!AW$8, 'Homeowners Record'!$G24*'Monthly Reading'!AW$9)))</f>
        <v/>
      </c>
      <c r="AX27" s="4" t="str">
        <f>IF('Monthly Reading'!AX$1="", "", IF('Monthly Reading'!AX101*'Monthly Reading'!AX$7&gt;'Monthly Reading'!AX$10, SUM('Monthly Reading'!AX101*'Monthly Reading'!AX$7, 'Homeowners Record'!$F24*'Monthly Reading'!AX$8, 'Homeowners Record'!$G24*'Monthly Reading'!AX$9), SUM('Monthly Reading'!AX$10, 'Homeowners Record'!$F24*'Monthly Reading'!AX$8, 'Homeowners Record'!$G24*'Monthly Reading'!AX$9)))</f>
        <v/>
      </c>
      <c r="AY27" s="4" t="str">
        <f>IF('Monthly Reading'!AY$1="", "", IF('Monthly Reading'!AY101*'Monthly Reading'!AY$7&gt;'Monthly Reading'!AY$10, SUM('Monthly Reading'!AY101*'Monthly Reading'!AY$7, 'Homeowners Record'!$F24*'Monthly Reading'!AY$8, 'Homeowners Record'!$G24*'Monthly Reading'!AY$9), SUM('Monthly Reading'!AY$10, 'Homeowners Record'!$F24*'Monthly Reading'!AY$8, 'Homeowners Record'!$G24*'Monthly Reading'!AY$9)))</f>
        <v/>
      </c>
      <c r="AZ27" s="4" t="str">
        <f>IF('Monthly Reading'!AZ$1="", "", IF('Monthly Reading'!AZ101*'Monthly Reading'!AZ$7&gt;'Monthly Reading'!AZ$10, SUM('Monthly Reading'!AZ101*'Monthly Reading'!AZ$7, 'Homeowners Record'!$F24*'Monthly Reading'!AZ$8, 'Homeowners Record'!$G24*'Monthly Reading'!AZ$9), SUM('Monthly Reading'!AZ$10, 'Homeowners Record'!$F24*'Monthly Reading'!AZ$8, 'Homeowners Record'!$G24*'Monthly Reading'!AZ$9)))</f>
        <v/>
      </c>
      <c r="BA27" s="4" t="str">
        <f>IF('Monthly Reading'!BA$1="", "", IF('Monthly Reading'!BA101*'Monthly Reading'!BA$7&gt;'Monthly Reading'!BA$10, SUM('Monthly Reading'!BA101*'Monthly Reading'!BA$7, 'Homeowners Record'!$F24*'Monthly Reading'!BA$8, 'Homeowners Record'!$G24*'Monthly Reading'!BA$9), SUM('Monthly Reading'!BA$10, 'Homeowners Record'!$F24*'Monthly Reading'!BA$8, 'Homeowners Record'!$G24*'Monthly Reading'!BA$9)))</f>
        <v/>
      </c>
      <c r="BB27" s="4" t="str">
        <f>IF('Monthly Reading'!BB$1="", "", IF('Monthly Reading'!BB101*'Monthly Reading'!BB$7&gt;'Monthly Reading'!BB$10, SUM('Monthly Reading'!BB101*'Monthly Reading'!BB$7, 'Homeowners Record'!$F24*'Monthly Reading'!BB$8, 'Homeowners Record'!$G24*'Monthly Reading'!BB$9), SUM('Monthly Reading'!BB$10, 'Homeowners Record'!$F24*'Monthly Reading'!BB$8, 'Homeowners Record'!$G24*'Monthly Reading'!BB$9)))</f>
        <v/>
      </c>
      <c r="BC27" s="4" t="str">
        <f>IF('Monthly Reading'!BC$1="", "", IF('Monthly Reading'!BC101*'Monthly Reading'!BC$7&gt;'Monthly Reading'!BC$10, SUM('Monthly Reading'!BC101*'Monthly Reading'!BC$7, 'Homeowners Record'!$F24*'Monthly Reading'!BC$8, 'Homeowners Record'!$G24*'Monthly Reading'!BC$9), SUM('Monthly Reading'!BC$10, 'Homeowners Record'!$F24*'Monthly Reading'!BC$8, 'Homeowners Record'!$G24*'Monthly Reading'!BC$9)))</f>
        <v/>
      </c>
      <c r="BD27" s="4" t="str">
        <f>IF('Monthly Reading'!BD$1="", "", IF('Monthly Reading'!BD101*'Monthly Reading'!BD$7&gt;'Monthly Reading'!BD$10, SUM('Monthly Reading'!BD101*'Monthly Reading'!BD$7, 'Homeowners Record'!$F24*'Monthly Reading'!BD$8, 'Homeowners Record'!$G24*'Monthly Reading'!BD$9), SUM('Monthly Reading'!BD$10, 'Homeowners Record'!$F24*'Monthly Reading'!BD$8, 'Homeowners Record'!$G24*'Monthly Reading'!BD$9)))</f>
        <v/>
      </c>
      <c r="BE27" s="4" t="str">
        <f>IF('Monthly Reading'!BE$1="", "", IF('Monthly Reading'!BE101*'Monthly Reading'!BE$7&gt;'Monthly Reading'!BE$10, SUM('Monthly Reading'!BE101*'Monthly Reading'!BE$7, 'Homeowners Record'!$F24*'Monthly Reading'!BE$8, 'Homeowners Record'!$G24*'Monthly Reading'!BE$9), SUM('Monthly Reading'!BE$10, 'Homeowners Record'!$F24*'Monthly Reading'!BE$8, 'Homeowners Record'!$G24*'Monthly Reading'!BE$9)))</f>
        <v/>
      </c>
      <c r="BF27" s="4" t="str">
        <f>IF('Monthly Reading'!BF$1="", "", IF('Monthly Reading'!BF101*'Monthly Reading'!BF$7&gt;'Monthly Reading'!BF$10, SUM('Monthly Reading'!BF101*'Monthly Reading'!BF$7, 'Homeowners Record'!$F24*'Monthly Reading'!BF$8, 'Homeowners Record'!$G24*'Monthly Reading'!BF$9), SUM('Monthly Reading'!BF$10, 'Homeowners Record'!$F24*'Monthly Reading'!BF$8, 'Homeowners Record'!$G24*'Monthly Reading'!BF$9)))</f>
        <v/>
      </c>
      <c r="BG27" s="4" t="str">
        <f>IF('Monthly Reading'!BG$1="", "", IF('Monthly Reading'!BG101*'Monthly Reading'!BG$7&gt;'Monthly Reading'!BG$10, SUM('Monthly Reading'!BG101*'Monthly Reading'!BG$7, 'Homeowners Record'!$F24*'Monthly Reading'!BG$8, 'Homeowners Record'!$G24*'Monthly Reading'!BG$9), SUM('Monthly Reading'!BG$10, 'Homeowners Record'!$F24*'Monthly Reading'!BG$8, 'Homeowners Record'!$G24*'Monthly Reading'!BG$9)))</f>
        <v/>
      </c>
      <c r="BH27" s="4" t="str">
        <f>IF('Monthly Reading'!BH$1="", "", IF('Monthly Reading'!BH101*'Monthly Reading'!BH$7&gt;'Monthly Reading'!BH$10, SUM('Monthly Reading'!BH101*'Monthly Reading'!BH$7, 'Homeowners Record'!$F24*'Monthly Reading'!BH$8, 'Homeowners Record'!$G24*'Monthly Reading'!BH$9), SUM('Monthly Reading'!BH$10, 'Homeowners Record'!$F24*'Monthly Reading'!BH$8, 'Homeowners Record'!$G24*'Monthly Reading'!BH$9)))</f>
        <v/>
      </c>
      <c r="BI27" s="4" t="str">
        <f>IF('Monthly Reading'!BI$1="", "", IF('Monthly Reading'!BI101*'Monthly Reading'!BI$7&gt;'Monthly Reading'!BI$10, SUM('Monthly Reading'!BI101*'Monthly Reading'!BI$7, 'Homeowners Record'!$F24*'Monthly Reading'!BI$8, 'Homeowners Record'!$G24*'Monthly Reading'!BI$9), SUM('Monthly Reading'!BI$10, 'Homeowners Record'!$F24*'Monthly Reading'!BI$8, 'Homeowners Record'!$G24*'Monthly Reading'!BI$9)))</f>
        <v/>
      </c>
      <c r="BJ27" s="4" t="str">
        <f>IF('Monthly Reading'!BJ$1="", "", IF('Monthly Reading'!BJ101*'Monthly Reading'!BJ$7&gt;'Monthly Reading'!BJ$10, SUM('Monthly Reading'!BJ101*'Monthly Reading'!BJ$7, 'Homeowners Record'!$F24*'Monthly Reading'!BJ$8, 'Homeowners Record'!$G24*'Monthly Reading'!BJ$9), SUM('Monthly Reading'!BJ$10, 'Homeowners Record'!$F24*'Monthly Reading'!BJ$8, 'Homeowners Record'!$G24*'Monthly Reading'!BJ$9)))</f>
        <v/>
      </c>
      <c r="BK27" s="4" t="str">
        <f>IF('Monthly Reading'!BK$1="", "", IF('Monthly Reading'!BK101*'Monthly Reading'!BK$7&gt;'Monthly Reading'!BK$10, SUM('Monthly Reading'!BK101*'Monthly Reading'!BK$7, 'Homeowners Record'!$F24*'Monthly Reading'!BK$8, 'Homeowners Record'!$G24*'Monthly Reading'!BK$9), SUM('Monthly Reading'!BK$10, 'Homeowners Record'!$F24*'Monthly Reading'!BK$8, 'Homeowners Record'!$G24*'Monthly Reading'!BK$9)))</f>
        <v/>
      </c>
      <c r="BL27" s="4" t="str">
        <f>IF('Monthly Reading'!BL$1="", "", IF('Monthly Reading'!BL101*'Monthly Reading'!BL$7&gt;'Monthly Reading'!BL$10, SUM('Monthly Reading'!BL101*'Monthly Reading'!BL$7, 'Homeowners Record'!$F24*'Monthly Reading'!BL$8, 'Homeowners Record'!$G24*'Monthly Reading'!BL$9), SUM('Monthly Reading'!BL$10, 'Homeowners Record'!$F24*'Monthly Reading'!BL$8, 'Homeowners Record'!$G24*'Monthly Reading'!BL$9)))</f>
        <v/>
      </c>
      <c r="BM27" s="4" t="str">
        <f>IF('Monthly Reading'!BM$1="", "", IF('Monthly Reading'!BM101*'Monthly Reading'!BM$7&gt;'Monthly Reading'!BM$10, SUM('Monthly Reading'!BM101*'Monthly Reading'!BM$7, 'Homeowners Record'!$F24*'Monthly Reading'!BM$8, 'Homeowners Record'!$G24*'Monthly Reading'!BM$9), SUM('Monthly Reading'!BM$10, 'Homeowners Record'!$F24*'Monthly Reading'!BM$8, 'Homeowners Record'!$G24*'Monthly Reading'!BM$9)))</f>
        <v/>
      </c>
      <c r="BN27" s="4" t="str">
        <f>IF('Monthly Reading'!BN$1="", "", IF('Monthly Reading'!BN101*'Monthly Reading'!BN$7&gt;'Monthly Reading'!BN$10, SUM('Monthly Reading'!BN101*'Monthly Reading'!BN$7, 'Homeowners Record'!$F24*'Monthly Reading'!BN$8, 'Homeowners Record'!$G24*'Monthly Reading'!BN$9), SUM('Monthly Reading'!BN$10, 'Homeowners Record'!$F24*'Monthly Reading'!BN$8, 'Homeowners Record'!$G24*'Monthly Reading'!BN$9)))</f>
        <v/>
      </c>
      <c r="BO27" s="4" t="str">
        <f>IF('Monthly Reading'!BO$1="", "", IF('Monthly Reading'!BO101*'Monthly Reading'!BO$7&gt;'Monthly Reading'!BO$10, SUM('Monthly Reading'!BO101*'Monthly Reading'!BO$7, 'Homeowners Record'!$F24*'Monthly Reading'!BO$8, 'Homeowners Record'!$G24*'Monthly Reading'!BO$9), SUM('Monthly Reading'!BO$10, 'Homeowners Record'!$F24*'Monthly Reading'!BO$8, 'Homeowners Record'!$G24*'Monthly Reading'!BO$9)))</f>
        <v/>
      </c>
      <c r="BP27" s="4" t="str">
        <f>IF('Monthly Reading'!BP$1="", "", IF('Monthly Reading'!BP101*'Monthly Reading'!BP$7&gt;'Monthly Reading'!BP$10, SUM('Monthly Reading'!BP101*'Monthly Reading'!BP$7, 'Homeowners Record'!$F24*'Monthly Reading'!BP$8, 'Homeowners Record'!$G24*'Monthly Reading'!BP$9), SUM('Monthly Reading'!BP$10, 'Homeowners Record'!$F24*'Monthly Reading'!BP$8, 'Homeowners Record'!$G24*'Monthly Reading'!BP$9)))</f>
        <v/>
      </c>
      <c r="BQ27" s="4" t="str">
        <f>IF('Monthly Reading'!BQ$1="", "", IF('Monthly Reading'!BQ101*'Monthly Reading'!BQ$7&gt;'Monthly Reading'!BQ$10, SUM('Monthly Reading'!BQ101*'Monthly Reading'!BQ$7, 'Homeowners Record'!$F24*'Monthly Reading'!BQ$8, 'Homeowners Record'!$G24*'Monthly Reading'!BQ$9), SUM('Monthly Reading'!BQ$10, 'Homeowners Record'!$F24*'Monthly Reading'!BQ$8, 'Homeowners Record'!$G24*'Monthly Reading'!BQ$9)))</f>
        <v/>
      </c>
      <c r="BR27" s="4" t="str">
        <f>IF('Monthly Reading'!BR$1="", "", IF('Monthly Reading'!BR101*'Monthly Reading'!BR$7&gt;'Monthly Reading'!BR$10, SUM('Monthly Reading'!BR101*'Monthly Reading'!BR$7, 'Homeowners Record'!$F24*'Monthly Reading'!BR$8, 'Homeowners Record'!$G24*'Monthly Reading'!BR$9), SUM('Monthly Reading'!BR$10, 'Homeowners Record'!$F24*'Monthly Reading'!BR$8, 'Homeowners Record'!$G24*'Monthly Reading'!BR$9)))</f>
        <v/>
      </c>
      <c r="BS27" s="4" t="str">
        <f>IF('Monthly Reading'!BS$1="", "", IF('Monthly Reading'!BS101*'Monthly Reading'!BS$7&gt;'Monthly Reading'!BS$10, SUM('Monthly Reading'!BS101*'Monthly Reading'!BS$7, 'Homeowners Record'!$F24*'Monthly Reading'!BS$8, 'Homeowners Record'!$G24*'Monthly Reading'!BS$9), SUM('Monthly Reading'!BS$10, 'Homeowners Record'!$F24*'Monthly Reading'!BS$8, 'Homeowners Record'!$G24*'Monthly Reading'!BS$9)))</f>
        <v/>
      </c>
      <c r="BT27" s="4" t="str">
        <f>IF('Monthly Reading'!BT$1="", "", IF('Monthly Reading'!BT101*'Monthly Reading'!BT$7&gt;'Monthly Reading'!BT$10, SUM('Monthly Reading'!BT101*'Monthly Reading'!BT$7, 'Homeowners Record'!$F24*'Monthly Reading'!BT$8, 'Homeowners Record'!$G24*'Monthly Reading'!BT$9), SUM('Monthly Reading'!BT$10, 'Homeowners Record'!$F24*'Monthly Reading'!BT$8, 'Homeowners Record'!$G24*'Monthly Reading'!BT$9)))</f>
        <v/>
      </c>
      <c r="BU27" s="4" t="str">
        <f>IF('Monthly Reading'!BU$1="", "", IF('Monthly Reading'!BU101*'Monthly Reading'!BU$7&gt;'Monthly Reading'!BU$10, SUM('Monthly Reading'!BU101*'Monthly Reading'!BU$7, 'Homeowners Record'!$F24*'Monthly Reading'!BU$8, 'Homeowners Record'!$G24*'Monthly Reading'!BU$9), SUM('Monthly Reading'!BU$10, 'Homeowners Record'!$F24*'Monthly Reading'!BU$8, 'Homeowners Record'!$G24*'Monthly Reading'!BU$9)))</f>
        <v/>
      </c>
      <c r="BV27" s="4" t="str">
        <f>IF('Monthly Reading'!BV$1="", "", IF('Monthly Reading'!BV101*'Monthly Reading'!BV$7&gt;'Monthly Reading'!BV$10, SUM('Monthly Reading'!BV101*'Monthly Reading'!BV$7, 'Homeowners Record'!$F24*'Monthly Reading'!BV$8, 'Homeowners Record'!$G24*'Monthly Reading'!BV$9), SUM('Monthly Reading'!BV$10, 'Homeowners Record'!$F24*'Monthly Reading'!BV$8, 'Homeowners Record'!$G24*'Monthly Reading'!BV$9)))</f>
        <v/>
      </c>
      <c r="BW27" s="4" t="str">
        <f>IF('Monthly Reading'!BW$1="", "", IF('Monthly Reading'!BW101*'Monthly Reading'!BW$7&gt;'Monthly Reading'!BW$10, SUM('Monthly Reading'!BW101*'Monthly Reading'!BW$7, 'Homeowners Record'!$F24*'Monthly Reading'!BW$8, 'Homeowners Record'!$G24*'Monthly Reading'!BW$9), SUM('Monthly Reading'!BW$10, 'Homeowners Record'!$F24*'Monthly Reading'!BW$8, 'Homeowners Record'!$G24*'Monthly Reading'!BW$9)))</f>
        <v/>
      </c>
      <c r="BX27" s="4" t="str">
        <f>IF('Monthly Reading'!BX$1="", "", IF('Monthly Reading'!BX101*'Monthly Reading'!BX$7&gt;'Monthly Reading'!BX$10, SUM('Monthly Reading'!BX101*'Monthly Reading'!BX$7, 'Homeowners Record'!$F24*'Monthly Reading'!BX$8, 'Homeowners Record'!$G24*'Monthly Reading'!BX$9), SUM('Monthly Reading'!BX$10, 'Homeowners Record'!$F24*'Monthly Reading'!BX$8, 'Homeowners Record'!$G24*'Monthly Reading'!BX$9)))</f>
        <v/>
      </c>
      <c r="BY27" s="4" t="str">
        <f>IF('Monthly Reading'!BY$1="", "", IF('Monthly Reading'!BY101*'Monthly Reading'!BY$7&gt;'Monthly Reading'!BY$10, SUM('Monthly Reading'!BY101*'Monthly Reading'!BY$7, 'Homeowners Record'!$F24*'Monthly Reading'!BY$8, 'Homeowners Record'!$G24*'Monthly Reading'!BY$9), SUM('Monthly Reading'!BY$10, 'Homeowners Record'!$F24*'Monthly Reading'!BY$8, 'Homeowners Record'!$G24*'Monthly Reading'!BY$9)))</f>
        <v/>
      </c>
      <c r="BZ27" s="4" t="str">
        <f>IF('Monthly Reading'!BZ$1="", "", IF('Monthly Reading'!BZ101*'Monthly Reading'!BZ$7&gt;'Monthly Reading'!BZ$10, SUM('Monthly Reading'!BZ101*'Monthly Reading'!BZ$7, 'Homeowners Record'!$F24*'Monthly Reading'!BZ$8, 'Homeowners Record'!$G24*'Monthly Reading'!BZ$9), SUM('Monthly Reading'!BZ$10, 'Homeowners Record'!$F24*'Monthly Reading'!BZ$8, 'Homeowners Record'!$G24*'Monthly Reading'!BZ$9)))</f>
        <v/>
      </c>
      <c r="CA27" s="4" t="str">
        <f>IF('Monthly Reading'!CA$1="", "", IF('Monthly Reading'!CA101*'Monthly Reading'!CA$7&gt;'Monthly Reading'!CA$10, SUM('Monthly Reading'!CA101*'Monthly Reading'!CA$7, 'Homeowners Record'!$F24*'Monthly Reading'!CA$8, 'Homeowners Record'!$G24*'Monthly Reading'!CA$9), SUM('Monthly Reading'!CA$10, 'Homeowners Record'!$F24*'Monthly Reading'!CA$8, 'Homeowners Record'!$G24*'Monthly Reading'!CA$9)))</f>
        <v/>
      </c>
      <c r="CB27" s="4" t="str">
        <f>IF('Monthly Reading'!CB$1="", "", IF('Monthly Reading'!CB101*'Monthly Reading'!CB$7&gt;'Monthly Reading'!CB$10, SUM('Monthly Reading'!CB101*'Monthly Reading'!CB$7, 'Homeowners Record'!$F24*'Monthly Reading'!CB$8, 'Homeowners Record'!$G24*'Monthly Reading'!CB$9), SUM('Monthly Reading'!CB$10, 'Homeowners Record'!$F24*'Monthly Reading'!CB$8, 'Homeowners Record'!$G24*'Monthly Reading'!CB$9)))</f>
        <v/>
      </c>
      <c r="CC27" s="4" t="str">
        <f>IF('Monthly Reading'!CC$1="", "", IF('Monthly Reading'!CC101*'Monthly Reading'!CC$7&gt;'Monthly Reading'!CC$10, SUM('Monthly Reading'!CC101*'Monthly Reading'!CC$7, 'Homeowners Record'!$F24*'Monthly Reading'!CC$8, 'Homeowners Record'!$G24*'Monthly Reading'!CC$9), SUM('Monthly Reading'!CC$10, 'Homeowners Record'!$F24*'Monthly Reading'!CC$8, 'Homeowners Record'!$G24*'Monthly Reading'!CC$9)))</f>
        <v/>
      </c>
      <c r="CD27" s="4" t="str">
        <f>IF('Monthly Reading'!CD$1="", "", IF('Monthly Reading'!CD101*'Monthly Reading'!CD$7&gt;'Monthly Reading'!CD$10, SUM('Monthly Reading'!CD101*'Monthly Reading'!CD$7, 'Homeowners Record'!$F24*'Monthly Reading'!CD$8, 'Homeowners Record'!$G24*'Monthly Reading'!CD$9), SUM('Monthly Reading'!CD$10, 'Homeowners Record'!$F24*'Monthly Reading'!CD$8, 'Homeowners Record'!$G24*'Monthly Reading'!CD$9)))</f>
        <v/>
      </c>
      <c r="CE27" s="4" t="str">
        <f>IF('Monthly Reading'!CE$1="", "", IF('Monthly Reading'!CE101*'Monthly Reading'!CE$7&gt;'Monthly Reading'!CE$10, SUM('Monthly Reading'!CE101*'Monthly Reading'!CE$7, 'Homeowners Record'!$F24*'Monthly Reading'!CE$8, 'Homeowners Record'!$G24*'Monthly Reading'!CE$9), SUM('Monthly Reading'!CE$10, 'Homeowners Record'!$F24*'Monthly Reading'!CE$8, 'Homeowners Record'!$G24*'Monthly Reading'!CE$9)))</f>
        <v/>
      </c>
      <c r="CF27" s="4" t="str">
        <f>IF('Monthly Reading'!CF$1="", "", IF('Monthly Reading'!CF101*'Monthly Reading'!CF$7&gt;'Monthly Reading'!CF$10, SUM('Monthly Reading'!CF101*'Monthly Reading'!CF$7, 'Homeowners Record'!$F24*'Monthly Reading'!CF$8, 'Homeowners Record'!$G24*'Monthly Reading'!CF$9), SUM('Monthly Reading'!CF$10, 'Homeowners Record'!$F24*'Monthly Reading'!CF$8, 'Homeowners Record'!$G24*'Monthly Reading'!CF$9)))</f>
        <v/>
      </c>
      <c r="CG27" s="4" t="str">
        <f>IF('Monthly Reading'!CG$1="", "", IF('Monthly Reading'!CG101*'Monthly Reading'!CG$7&gt;'Monthly Reading'!CG$10, SUM('Monthly Reading'!CG101*'Monthly Reading'!CG$7, 'Homeowners Record'!$F24*'Monthly Reading'!CG$8, 'Homeowners Record'!$G24*'Monthly Reading'!CG$9), SUM('Monthly Reading'!CG$10, 'Homeowners Record'!$F24*'Monthly Reading'!CG$8, 'Homeowners Record'!$G24*'Monthly Reading'!CG$9)))</f>
        <v/>
      </c>
      <c r="CH27" s="4" t="str">
        <f>IF('Monthly Reading'!CH$1="", "", IF('Monthly Reading'!CH101*'Monthly Reading'!CH$7&gt;'Monthly Reading'!CH$10, SUM('Monthly Reading'!CH101*'Monthly Reading'!CH$7, 'Homeowners Record'!$F24*'Monthly Reading'!CH$8, 'Homeowners Record'!$G24*'Monthly Reading'!CH$9), SUM('Monthly Reading'!CH$10, 'Homeowners Record'!$F24*'Monthly Reading'!CH$8, 'Homeowners Record'!$G24*'Monthly Reading'!CH$9)))</f>
        <v/>
      </c>
      <c r="CI27" s="4" t="str">
        <f>IF('Monthly Reading'!CI$1="", "", IF('Monthly Reading'!CI101*'Monthly Reading'!CI$7&gt;'Monthly Reading'!CI$10, SUM('Monthly Reading'!CI101*'Monthly Reading'!CI$7, 'Homeowners Record'!$F24*'Monthly Reading'!CI$8, 'Homeowners Record'!$G24*'Monthly Reading'!CI$9), SUM('Monthly Reading'!CI$10, 'Homeowners Record'!$F24*'Monthly Reading'!CI$8, 'Homeowners Record'!$G24*'Monthly Reading'!CI$9)))</f>
        <v/>
      </c>
      <c r="CJ27" s="4" t="str">
        <f>IF('Monthly Reading'!CJ$1="", "", IF('Monthly Reading'!CJ101*'Monthly Reading'!CJ$7&gt;'Monthly Reading'!CJ$10, SUM('Monthly Reading'!CJ101*'Monthly Reading'!CJ$7, 'Homeowners Record'!$F24*'Monthly Reading'!CJ$8, 'Homeowners Record'!$G24*'Monthly Reading'!CJ$9), SUM('Monthly Reading'!CJ$10, 'Homeowners Record'!$F24*'Monthly Reading'!CJ$8, 'Homeowners Record'!$G24*'Monthly Reading'!CJ$9)))</f>
        <v/>
      </c>
      <c r="CK27" s="4" t="str">
        <f>IF('Monthly Reading'!CK$1="", "", IF('Monthly Reading'!CK101*'Monthly Reading'!CK$7&gt;'Monthly Reading'!CK$10, SUM('Monthly Reading'!CK101*'Monthly Reading'!CK$7, 'Homeowners Record'!$F24*'Monthly Reading'!CK$8, 'Homeowners Record'!$G24*'Monthly Reading'!CK$9), SUM('Monthly Reading'!CK$10, 'Homeowners Record'!$F24*'Monthly Reading'!CK$8, 'Homeowners Record'!$G24*'Monthly Reading'!CK$9)))</f>
        <v/>
      </c>
      <c r="CL27" s="4" t="str">
        <f>IF('Monthly Reading'!CL$1="", "", IF('Monthly Reading'!CL101*'Monthly Reading'!CL$7&gt;'Monthly Reading'!CL$10, SUM('Monthly Reading'!CL101*'Monthly Reading'!CL$7, 'Homeowners Record'!$F24*'Monthly Reading'!CL$8, 'Homeowners Record'!$G24*'Monthly Reading'!CL$9), SUM('Monthly Reading'!CL$10, 'Homeowners Record'!$F24*'Monthly Reading'!CL$8, 'Homeowners Record'!$G24*'Monthly Reading'!CL$9)))</f>
        <v/>
      </c>
      <c r="CM27" s="4" t="str">
        <f>IF('Monthly Reading'!CM$1="", "", IF('Monthly Reading'!CM101*'Monthly Reading'!CM$7&gt;'Monthly Reading'!CM$10, SUM('Monthly Reading'!CM101*'Monthly Reading'!CM$7, 'Homeowners Record'!$F24*'Monthly Reading'!CM$8, 'Homeowners Record'!$G24*'Monthly Reading'!CM$9), SUM('Monthly Reading'!CM$10, 'Homeowners Record'!$F24*'Monthly Reading'!CM$8, 'Homeowners Record'!$G24*'Monthly Reading'!CM$9)))</f>
        <v/>
      </c>
      <c r="CN27" s="4" t="str">
        <f>IF('Monthly Reading'!CN$1="", "", IF('Monthly Reading'!CN101*'Monthly Reading'!CN$7&gt;'Monthly Reading'!CN$10, SUM('Monthly Reading'!CN101*'Monthly Reading'!CN$7, 'Homeowners Record'!$F24*'Monthly Reading'!CN$8, 'Homeowners Record'!$G24*'Monthly Reading'!CN$9), SUM('Monthly Reading'!CN$10, 'Homeowners Record'!$F24*'Monthly Reading'!CN$8, 'Homeowners Record'!$G24*'Monthly Reading'!CN$9)))</f>
        <v/>
      </c>
      <c r="CO27" s="4" t="str">
        <f>IF('Monthly Reading'!CO$1="", "", IF('Monthly Reading'!CO101*'Monthly Reading'!CO$7&gt;'Monthly Reading'!CO$10, SUM('Monthly Reading'!CO101*'Monthly Reading'!CO$7, 'Homeowners Record'!$F24*'Monthly Reading'!CO$8, 'Homeowners Record'!$G24*'Monthly Reading'!CO$9), SUM('Monthly Reading'!CO$10, 'Homeowners Record'!$F24*'Monthly Reading'!CO$8, 'Homeowners Record'!$G24*'Monthly Reading'!CO$9)))</f>
        <v/>
      </c>
      <c r="CP27" s="4" t="str">
        <f>IF('Monthly Reading'!CP$1="", "", IF('Monthly Reading'!CP101*'Monthly Reading'!CP$7&gt;'Monthly Reading'!CP$10, SUM('Monthly Reading'!CP101*'Monthly Reading'!CP$7, 'Homeowners Record'!$F24*'Monthly Reading'!CP$8, 'Homeowners Record'!$G24*'Monthly Reading'!CP$9), SUM('Monthly Reading'!CP$10, 'Homeowners Record'!$F24*'Monthly Reading'!CP$8, 'Homeowners Record'!$G24*'Monthly Reading'!CP$9)))</f>
        <v/>
      </c>
      <c r="CQ27" s="4" t="str">
        <f>IF('Monthly Reading'!CQ$1="", "", IF('Monthly Reading'!CQ101*'Monthly Reading'!CQ$7&gt;'Monthly Reading'!CQ$10, SUM('Monthly Reading'!CQ101*'Monthly Reading'!CQ$7, 'Homeowners Record'!$F24*'Monthly Reading'!CQ$8, 'Homeowners Record'!$G24*'Monthly Reading'!CQ$9), SUM('Monthly Reading'!CQ$10, 'Homeowners Record'!$F24*'Monthly Reading'!CQ$8, 'Homeowners Record'!$G24*'Monthly Reading'!CQ$9)))</f>
        <v/>
      </c>
      <c r="CR27" s="4" t="str">
        <f>IF('Monthly Reading'!CR$1="", "", IF('Monthly Reading'!CR101*'Monthly Reading'!CR$7&gt;'Monthly Reading'!CR$10, SUM('Monthly Reading'!CR101*'Monthly Reading'!CR$7, 'Homeowners Record'!$F24*'Monthly Reading'!CR$8, 'Homeowners Record'!$G24*'Monthly Reading'!CR$9), SUM('Monthly Reading'!CR$10, 'Homeowners Record'!$F24*'Monthly Reading'!CR$8, 'Homeowners Record'!$G24*'Monthly Reading'!CR$9)))</f>
        <v/>
      </c>
      <c r="CS27" s="4" t="str">
        <f>IF('Monthly Reading'!CS$1="", "", IF('Monthly Reading'!CS101*'Monthly Reading'!CS$7&gt;'Monthly Reading'!CS$10, SUM('Monthly Reading'!CS101*'Monthly Reading'!CS$7, 'Homeowners Record'!$F24*'Monthly Reading'!CS$8, 'Homeowners Record'!$G24*'Monthly Reading'!CS$9), SUM('Monthly Reading'!CS$10, 'Homeowners Record'!$F24*'Monthly Reading'!CS$8, 'Homeowners Record'!$G24*'Monthly Reading'!CS$9)))</f>
        <v/>
      </c>
      <c r="CT27" s="4" t="str">
        <f>IF('Monthly Reading'!CT$1="", "", IF('Monthly Reading'!CT101*'Monthly Reading'!CT$7&gt;'Monthly Reading'!CT$10, SUM('Monthly Reading'!CT101*'Monthly Reading'!CT$7, 'Homeowners Record'!$F24*'Monthly Reading'!CT$8, 'Homeowners Record'!$G24*'Monthly Reading'!CT$9), SUM('Monthly Reading'!CT$10, 'Homeowners Record'!$F24*'Monthly Reading'!CT$8, 'Homeowners Record'!$G24*'Monthly Reading'!CT$9)))</f>
        <v/>
      </c>
      <c r="CU27" s="4" t="str">
        <f>IF('Monthly Reading'!CU$1="", "", IF('Monthly Reading'!CU101*'Monthly Reading'!CU$7&gt;'Monthly Reading'!CU$10, SUM('Monthly Reading'!CU101*'Monthly Reading'!CU$7, 'Homeowners Record'!$F24*'Monthly Reading'!CU$8, 'Homeowners Record'!$G24*'Monthly Reading'!CU$9), SUM('Monthly Reading'!CU$10, 'Homeowners Record'!$F24*'Monthly Reading'!CU$8, 'Homeowners Record'!$G24*'Monthly Reading'!CU$9)))</f>
        <v/>
      </c>
      <c r="CV27" s="4" t="str">
        <f>IF('Monthly Reading'!CV$1="", "", IF('Monthly Reading'!CV101*'Monthly Reading'!CV$7&gt;'Monthly Reading'!CV$10, SUM('Monthly Reading'!CV101*'Monthly Reading'!CV$7, 'Homeowners Record'!$F24*'Monthly Reading'!CV$8, 'Homeowners Record'!$G24*'Monthly Reading'!CV$9), SUM('Monthly Reading'!CV$10, 'Homeowners Record'!$F24*'Monthly Reading'!CV$8, 'Homeowners Record'!$G24*'Monthly Reading'!CV$9)))</f>
        <v/>
      </c>
      <c r="CW27" s="4" t="str">
        <f>IF('Monthly Reading'!CW$1="", "", IF('Monthly Reading'!CW101*'Monthly Reading'!CW$7&gt;'Monthly Reading'!CW$10, SUM('Monthly Reading'!CW101*'Monthly Reading'!CW$7, 'Homeowners Record'!$F24*'Monthly Reading'!CW$8, 'Homeowners Record'!$G24*'Monthly Reading'!CW$9), SUM('Monthly Reading'!CW$10, 'Homeowners Record'!$F24*'Monthly Reading'!CW$8, 'Homeowners Record'!$G24*'Monthly Reading'!CW$9)))</f>
        <v/>
      </c>
      <c r="CX27" s="4" t="str">
        <f>IF('Monthly Reading'!CX$1="", "", IF('Monthly Reading'!CX101*'Monthly Reading'!CX$7&gt;'Monthly Reading'!CX$10, SUM('Monthly Reading'!CX101*'Monthly Reading'!CX$7, 'Homeowners Record'!$F24*'Monthly Reading'!CX$8, 'Homeowners Record'!$G24*'Monthly Reading'!CX$9), SUM('Monthly Reading'!CX$10, 'Homeowners Record'!$F24*'Monthly Reading'!CX$8, 'Homeowners Record'!$G24*'Monthly Reading'!CX$9)))</f>
        <v/>
      </c>
      <c r="CY27" s="4" t="str">
        <f>IF('Monthly Reading'!CY$1="", "", IF('Monthly Reading'!CY101*'Monthly Reading'!CY$7&gt;'Monthly Reading'!CY$10, SUM('Monthly Reading'!CY101*'Monthly Reading'!CY$7, 'Homeowners Record'!$F24*'Monthly Reading'!CY$8, 'Homeowners Record'!$G24*'Monthly Reading'!CY$9), SUM('Monthly Reading'!CY$10, 'Homeowners Record'!$F24*'Monthly Reading'!CY$8, 'Homeowners Record'!$G24*'Monthly Reading'!CY$9)))</f>
        <v/>
      </c>
      <c r="CZ27" s="4" t="str">
        <f>IF('Monthly Reading'!CZ$1="", "", IF('Monthly Reading'!CZ101*'Monthly Reading'!CZ$7&gt;'Monthly Reading'!CZ$10, SUM('Monthly Reading'!CZ101*'Monthly Reading'!CZ$7, 'Homeowners Record'!$F24*'Monthly Reading'!CZ$8, 'Homeowners Record'!$G24*'Monthly Reading'!CZ$9), SUM('Monthly Reading'!CZ$10, 'Homeowners Record'!$F24*'Monthly Reading'!CZ$8, 'Homeowners Record'!$G24*'Monthly Reading'!CZ$9)))</f>
        <v/>
      </c>
      <c r="DA27" s="4" t="str">
        <f>IF('Monthly Reading'!DA$1="", "", IF('Monthly Reading'!DA101*'Monthly Reading'!DA$7&gt;'Monthly Reading'!DA$10, SUM('Monthly Reading'!DA101*'Monthly Reading'!DA$7, 'Homeowners Record'!$F24*'Monthly Reading'!DA$8, 'Homeowners Record'!$G24*'Monthly Reading'!DA$9), SUM('Monthly Reading'!DA$10, 'Homeowners Record'!$F24*'Monthly Reading'!DA$8, 'Homeowners Record'!$G24*'Monthly Reading'!DA$9)))</f>
        <v/>
      </c>
      <c r="DB27" s="4" t="str">
        <f>IF('Monthly Reading'!DB$1="", "", IF('Monthly Reading'!DB101*'Monthly Reading'!DB$7&gt;'Monthly Reading'!DB$10, SUM('Monthly Reading'!DB101*'Monthly Reading'!DB$7, 'Homeowners Record'!$F24*'Monthly Reading'!DB$8, 'Homeowners Record'!$G24*'Monthly Reading'!DB$9), SUM('Monthly Reading'!DB$10, 'Homeowners Record'!$F24*'Monthly Reading'!DB$8, 'Homeowners Record'!$G24*'Monthly Reading'!DB$9)))</f>
        <v/>
      </c>
      <c r="DC27" s="4" t="str">
        <f>IF('Monthly Reading'!DC$1="", "", IF('Monthly Reading'!DC101*'Monthly Reading'!DC$7&gt;'Monthly Reading'!DC$10, SUM('Monthly Reading'!DC101*'Monthly Reading'!DC$7, 'Homeowners Record'!$F24*'Monthly Reading'!DC$8, 'Homeowners Record'!$G24*'Monthly Reading'!DC$9), SUM('Monthly Reading'!DC$10, 'Homeowners Record'!$F24*'Monthly Reading'!DC$8, 'Homeowners Record'!$G24*'Monthly Reading'!DC$9)))</f>
        <v/>
      </c>
      <c r="DD27" s="4" t="str">
        <f>IF('Monthly Reading'!DD$1="", "", IF('Monthly Reading'!DD101*'Monthly Reading'!DD$7&gt;'Monthly Reading'!DD$10, SUM('Monthly Reading'!DD101*'Monthly Reading'!DD$7, 'Homeowners Record'!$F24*'Monthly Reading'!DD$8, 'Homeowners Record'!$G24*'Monthly Reading'!DD$9), SUM('Monthly Reading'!DD$10, 'Homeowners Record'!$F24*'Monthly Reading'!DD$8, 'Homeowners Record'!$G24*'Monthly Reading'!DD$9)))</f>
        <v/>
      </c>
      <c r="DE27" s="4" t="str">
        <f>IF('Monthly Reading'!DE$1="", "", IF('Monthly Reading'!DE101*'Monthly Reading'!DE$7&gt;'Monthly Reading'!DE$10, SUM('Monthly Reading'!DE101*'Monthly Reading'!DE$7, 'Homeowners Record'!$F24*'Monthly Reading'!DE$8, 'Homeowners Record'!$G24*'Monthly Reading'!DE$9), SUM('Monthly Reading'!DE$10, 'Homeowners Record'!$F24*'Monthly Reading'!DE$8, 'Homeowners Record'!$G24*'Monthly Reading'!DE$9)))</f>
        <v/>
      </c>
      <c r="DF27" s="4" t="str">
        <f>IF('Monthly Reading'!DF$1="", "", IF('Monthly Reading'!DF101*'Monthly Reading'!DF$7&gt;'Monthly Reading'!DF$10, SUM('Monthly Reading'!DF101*'Monthly Reading'!DF$7, 'Homeowners Record'!$F24*'Monthly Reading'!DF$8, 'Homeowners Record'!$G24*'Monthly Reading'!DF$9), SUM('Monthly Reading'!DF$10, 'Homeowners Record'!$F24*'Monthly Reading'!DF$8, 'Homeowners Record'!$G24*'Monthly Reading'!DF$9)))</f>
        <v/>
      </c>
      <c r="DG27" s="4" t="str">
        <f>IF('Monthly Reading'!DG$1="", "", IF('Monthly Reading'!DG101*'Monthly Reading'!DG$7&gt;'Monthly Reading'!DG$10, SUM('Monthly Reading'!DG101*'Monthly Reading'!DG$7, 'Homeowners Record'!$F24*'Monthly Reading'!DG$8, 'Homeowners Record'!$G24*'Monthly Reading'!DG$9), SUM('Monthly Reading'!DG$10, 'Homeowners Record'!$F24*'Monthly Reading'!DG$8, 'Homeowners Record'!$G24*'Monthly Reading'!DG$9)))</f>
        <v/>
      </c>
      <c r="DH27" s="4" t="str">
        <f>IF('Monthly Reading'!DH$1="", "", IF('Monthly Reading'!DH101*'Monthly Reading'!DH$7&gt;'Monthly Reading'!DH$10, SUM('Monthly Reading'!DH101*'Monthly Reading'!DH$7, 'Homeowners Record'!$F24*'Monthly Reading'!DH$8, 'Homeowners Record'!$G24*'Monthly Reading'!DH$9), SUM('Monthly Reading'!DH$10, 'Homeowners Record'!$F24*'Monthly Reading'!DH$8, 'Homeowners Record'!$G24*'Monthly Reading'!DH$9)))</f>
        <v/>
      </c>
      <c r="DI27" s="4" t="str">
        <f>IF('Monthly Reading'!DI$1="", "", IF('Monthly Reading'!DI101*'Monthly Reading'!DI$7&gt;'Monthly Reading'!DI$10, SUM('Monthly Reading'!DI101*'Monthly Reading'!DI$7, 'Homeowners Record'!$F24*'Monthly Reading'!DI$8, 'Homeowners Record'!$G24*'Monthly Reading'!DI$9), SUM('Monthly Reading'!DI$10, 'Homeowners Record'!$F24*'Monthly Reading'!DI$8, 'Homeowners Record'!$G24*'Monthly Reading'!DI$9)))</f>
        <v/>
      </c>
      <c r="DJ27" s="4" t="str">
        <f>IF('Monthly Reading'!DJ$1="", "", IF('Monthly Reading'!DJ101*'Monthly Reading'!DJ$7&gt;'Monthly Reading'!DJ$10, SUM('Monthly Reading'!DJ101*'Monthly Reading'!DJ$7, 'Homeowners Record'!$F24*'Monthly Reading'!DJ$8, 'Homeowners Record'!$G24*'Monthly Reading'!DJ$9), SUM('Monthly Reading'!DJ$10, 'Homeowners Record'!$F24*'Monthly Reading'!DJ$8, 'Homeowners Record'!$G24*'Monthly Reading'!DJ$9)))</f>
        <v/>
      </c>
      <c r="DK27" s="4" t="str">
        <f>IF('Monthly Reading'!DK$1="", "", IF('Monthly Reading'!DK101*'Monthly Reading'!DK$7&gt;'Monthly Reading'!DK$10, SUM('Monthly Reading'!DK101*'Monthly Reading'!DK$7, 'Homeowners Record'!$F24*'Monthly Reading'!DK$8, 'Homeowners Record'!$G24*'Monthly Reading'!DK$9), SUM('Monthly Reading'!DK$10, 'Homeowners Record'!$F24*'Monthly Reading'!DK$8, 'Homeowners Record'!$G24*'Monthly Reading'!DK$9)))</f>
        <v/>
      </c>
      <c r="DL27" s="4" t="str">
        <f>IF('Monthly Reading'!DL$1="", "", IF('Monthly Reading'!DL101*'Monthly Reading'!DL$7&gt;'Monthly Reading'!DL$10, SUM('Monthly Reading'!DL101*'Monthly Reading'!DL$7, 'Homeowners Record'!$F24*'Monthly Reading'!DL$8, 'Homeowners Record'!$G24*'Monthly Reading'!DL$9), SUM('Monthly Reading'!DL$10, 'Homeowners Record'!$F24*'Monthly Reading'!DL$8, 'Homeowners Record'!$G24*'Monthly Reading'!DL$9)))</f>
        <v/>
      </c>
      <c r="DM27" s="4" t="str">
        <f>IF('Monthly Reading'!DM$1="", "", IF('Monthly Reading'!DM101*'Monthly Reading'!DM$7&gt;'Monthly Reading'!DM$10, SUM('Monthly Reading'!DM101*'Monthly Reading'!DM$7, 'Homeowners Record'!$F24*'Monthly Reading'!DM$8, 'Homeowners Record'!$G24*'Monthly Reading'!DM$9), SUM('Monthly Reading'!DM$10, 'Homeowners Record'!$F24*'Monthly Reading'!DM$8, 'Homeowners Record'!$G24*'Monthly Reading'!DM$9)))</f>
        <v/>
      </c>
      <c r="DN27" s="4" t="str">
        <f>IF('Monthly Reading'!DN$1="", "", IF('Monthly Reading'!DN101*'Monthly Reading'!DN$7&gt;'Monthly Reading'!DN$10, SUM('Monthly Reading'!DN101*'Monthly Reading'!DN$7, 'Homeowners Record'!$F24*'Monthly Reading'!DN$8, 'Homeowners Record'!$G24*'Monthly Reading'!DN$9), SUM('Monthly Reading'!DN$10, 'Homeowners Record'!$F24*'Monthly Reading'!DN$8, 'Homeowners Record'!$G24*'Monthly Reading'!DN$9)))</f>
        <v/>
      </c>
      <c r="DO27" s="4" t="str">
        <f>IF('Monthly Reading'!DO$1="", "", IF('Monthly Reading'!DO101*'Monthly Reading'!DO$7&gt;'Monthly Reading'!DO$10, SUM('Monthly Reading'!DO101*'Monthly Reading'!DO$7, 'Homeowners Record'!$F24*'Monthly Reading'!DO$8, 'Homeowners Record'!$G24*'Monthly Reading'!DO$9), SUM('Monthly Reading'!DO$10, 'Homeowners Record'!$F24*'Monthly Reading'!DO$8, 'Homeowners Record'!$G24*'Monthly Reading'!DO$9)))</f>
        <v/>
      </c>
      <c r="DP27" s="4" t="str">
        <f>IF('Monthly Reading'!DP$1="", "", IF('Monthly Reading'!DP101*'Monthly Reading'!DP$7&gt;'Monthly Reading'!DP$10, SUM('Monthly Reading'!DP101*'Monthly Reading'!DP$7, 'Homeowners Record'!$F24*'Monthly Reading'!DP$8, 'Homeowners Record'!$G24*'Monthly Reading'!DP$9), SUM('Monthly Reading'!DP$10, 'Homeowners Record'!$F24*'Monthly Reading'!DP$8, 'Homeowners Record'!$G24*'Monthly Reading'!DP$9)))</f>
        <v/>
      </c>
      <c r="DQ27" s="4" t="str">
        <f>IF('Monthly Reading'!DQ$1="", "", IF('Monthly Reading'!DQ101*'Monthly Reading'!DQ$7&gt;'Monthly Reading'!DQ$10, SUM('Monthly Reading'!DQ101*'Monthly Reading'!DQ$7, 'Homeowners Record'!$F24*'Monthly Reading'!DQ$8, 'Homeowners Record'!$G24*'Monthly Reading'!DQ$9), SUM('Monthly Reading'!DQ$10, 'Homeowners Record'!$F24*'Monthly Reading'!DQ$8, 'Homeowners Record'!$G24*'Monthly Reading'!DQ$9)))</f>
        <v/>
      </c>
      <c r="DR27" s="4" t="str">
        <f>IF('Monthly Reading'!DR$1="", "", IF('Monthly Reading'!DR101*'Monthly Reading'!DR$7&gt;'Monthly Reading'!DR$10, SUM('Monthly Reading'!DR101*'Monthly Reading'!DR$7, 'Homeowners Record'!$F24*'Monthly Reading'!DR$8, 'Homeowners Record'!$G24*'Monthly Reading'!DR$9), SUM('Monthly Reading'!DR$10, 'Homeowners Record'!$F24*'Monthly Reading'!DR$8, 'Homeowners Record'!$G24*'Monthly Reading'!DR$9)))</f>
        <v/>
      </c>
      <c r="DS27" s="4" t="str">
        <f>IF('Monthly Reading'!DS$1="", "", IF('Monthly Reading'!DS101*'Monthly Reading'!DS$7&gt;'Monthly Reading'!DS$10, SUM('Monthly Reading'!DS101*'Monthly Reading'!DS$7, 'Homeowners Record'!$F24*'Monthly Reading'!DS$8, 'Homeowners Record'!$G24*'Monthly Reading'!DS$9), SUM('Monthly Reading'!DS$10, 'Homeowners Record'!$F24*'Monthly Reading'!DS$8, 'Homeowners Record'!$G24*'Monthly Reading'!DS$9)))</f>
        <v/>
      </c>
      <c r="DT27" s="4" t="str">
        <f>IF('Monthly Reading'!DT$1="", "", IF('Monthly Reading'!DT101*'Monthly Reading'!DT$7&gt;'Monthly Reading'!DT$10, SUM('Monthly Reading'!DT101*'Monthly Reading'!DT$7, 'Homeowners Record'!$F24*'Monthly Reading'!DT$8, 'Homeowners Record'!$G24*'Monthly Reading'!DT$9), SUM('Monthly Reading'!DT$10, 'Homeowners Record'!$F24*'Monthly Reading'!DT$8, 'Homeowners Record'!$G24*'Monthly Reading'!DT$9)))</f>
        <v/>
      </c>
      <c r="DU27" s="4" t="str">
        <f>IF('Monthly Reading'!DU$1="", "", IF('Monthly Reading'!DU101*'Monthly Reading'!DU$7&gt;'Monthly Reading'!DU$10, SUM('Monthly Reading'!DU101*'Monthly Reading'!DU$7, 'Homeowners Record'!$F24*'Monthly Reading'!DU$8, 'Homeowners Record'!$G24*'Monthly Reading'!DU$9), SUM('Monthly Reading'!DU$10, 'Homeowners Record'!$F24*'Monthly Reading'!DU$8, 'Homeowners Record'!$G24*'Monthly Reading'!DU$9)))</f>
        <v/>
      </c>
      <c r="DV27" s="4" t="str">
        <f>IF('Monthly Reading'!DV$1="", "", IF('Monthly Reading'!DV101*'Monthly Reading'!DV$7&gt;'Monthly Reading'!DV$10, SUM('Monthly Reading'!DV101*'Monthly Reading'!DV$7, 'Homeowners Record'!$F24*'Monthly Reading'!DV$8, 'Homeowners Record'!$G24*'Monthly Reading'!DV$9), SUM('Monthly Reading'!DV$10, 'Homeowners Record'!$F24*'Monthly Reading'!DV$8, 'Homeowners Record'!$G24*'Monthly Reading'!DV$9)))</f>
        <v/>
      </c>
      <c r="DW27" s="4" t="str">
        <f>IF('Monthly Reading'!DW$1="", "", IF('Monthly Reading'!DW101*'Monthly Reading'!DW$7&gt;'Monthly Reading'!DW$10, SUM('Monthly Reading'!DW101*'Monthly Reading'!DW$7, 'Homeowners Record'!$F24*'Monthly Reading'!DW$8, 'Homeowners Record'!$G24*'Monthly Reading'!DW$9), SUM('Monthly Reading'!DW$10, 'Homeowners Record'!$F24*'Monthly Reading'!DW$8, 'Homeowners Record'!$G24*'Monthly Reading'!DW$9)))</f>
        <v/>
      </c>
      <c r="DX27" s="4" t="str">
        <f>IF('Monthly Reading'!DX$1="", "", IF('Monthly Reading'!DX101*'Monthly Reading'!DX$7&gt;'Monthly Reading'!DX$10, SUM('Monthly Reading'!DX101*'Monthly Reading'!DX$7, 'Homeowners Record'!$F24*'Monthly Reading'!DX$8, 'Homeowners Record'!$G24*'Monthly Reading'!DX$9), SUM('Monthly Reading'!DX$10, 'Homeowners Record'!$F24*'Monthly Reading'!DX$8, 'Homeowners Record'!$G24*'Monthly Reading'!DX$9)))</f>
        <v/>
      </c>
      <c r="DY27" s="4" t="str">
        <f>IF('Monthly Reading'!DY$1="", "", IF('Monthly Reading'!DY101*'Monthly Reading'!DY$7&gt;'Monthly Reading'!DY$10, SUM('Monthly Reading'!DY101*'Monthly Reading'!DY$7, 'Homeowners Record'!$F24*'Monthly Reading'!DY$8, 'Homeowners Record'!$G24*'Monthly Reading'!DY$9), SUM('Monthly Reading'!DY$10, 'Homeowners Record'!$F24*'Monthly Reading'!DY$8, 'Homeowners Record'!$G24*'Monthly Reading'!DY$9)))</f>
        <v/>
      </c>
      <c r="DZ27" s="4" t="str">
        <f>IF('Monthly Reading'!DZ$1="", "", IF('Monthly Reading'!DZ101*'Monthly Reading'!DZ$7&gt;'Monthly Reading'!DZ$10, SUM('Monthly Reading'!DZ101*'Monthly Reading'!DZ$7, 'Homeowners Record'!$F24*'Monthly Reading'!DZ$8, 'Homeowners Record'!$G24*'Monthly Reading'!DZ$9), SUM('Monthly Reading'!DZ$10, 'Homeowners Record'!$F24*'Monthly Reading'!DZ$8, 'Homeowners Record'!$G24*'Monthly Reading'!DZ$9)))</f>
        <v/>
      </c>
    </row>
    <row r="28" spans="1:130" x14ac:dyDescent="0.25">
      <c r="A28" s="3">
        <f>'Homeowners Record'!$A25</f>
        <v>24</v>
      </c>
      <c r="B28" s="3" t="str">
        <f>'Homeowners Record'!$B25</f>
        <v>C/O ROGER DE MESA</v>
      </c>
      <c r="C28" s="4">
        <v>1256</v>
      </c>
      <c r="D28" s="4">
        <f>IF('Monthly Reading'!D$1="", "", IF('Monthly Reading'!D102*'Monthly Reading'!D$7&gt;'Monthly Reading'!D$10, SUM('Monthly Reading'!D102*'Monthly Reading'!D$7, 'Homeowners Record'!$F25*'Monthly Reading'!D$8, 'Homeowners Record'!$G25*'Monthly Reading'!D$9), SUM('Monthly Reading'!D$10, 'Homeowners Record'!$F25*'Monthly Reading'!D$8, 'Homeowners Record'!$G25*'Monthly Reading'!D$9)))</f>
        <v>737.86098765432098</v>
      </c>
      <c r="E28" s="4">
        <f>IF('Monthly Reading'!E$1="", "", IF('Monthly Reading'!E102*'Monthly Reading'!E$7&gt;'Monthly Reading'!E$10, SUM('Monthly Reading'!E102*'Monthly Reading'!E$7, 'Homeowners Record'!$F25*'Monthly Reading'!E$8, 'Homeowners Record'!$G25*'Monthly Reading'!E$9), SUM('Monthly Reading'!E$10, 'Homeowners Record'!$F25*'Monthly Reading'!E$8, 'Homeowners Record'!$G25*'Monthly Reading'!E$9)))</f>
        <v>951.21170960187351</v>
      </c>
      <c r="F28" s="4">
        <f>IF('Monthly Reading'!F$1="", "", IF('Monthly Reading'!F102*'Monthly Reading'!F$7&gt;'Monthly Reading'!F$10, SUM('Monthly Reading'!F102*'Monthly Reading'!F$7, 'Homeowners Record'!$F25*'Monthly Reading'!F$8, 'Homeowners Record'!$G25*'Monthly Reading'!F$9), SUM('Monthly Reading'!F$10, 'Homeowners Record'!$F25*'Monthly Reading'!F$8, 'Homeowners Record'!$G25*'Monthly Reading'!F$9)))</f>
        <v>741.52038746438757</v>
      </c>
      <c r="G28" s="4">
        <f>IF('Monthly Reading'!G$1="", "", IF('Monthly Reading'!G102*'Monthly Reading'!G$7&gt;'Monthly Reading'!G$10, SUM('Monthly Reading'!G102*'Monthly Reading'!G$7, 'Homeowners Record'!$F25*'Monthly Reading'!G$8, 'Homeowners Record'!$G25*'Monthly Reading'!G$9), SUM('Monthly Reading'!G$10, 'Homeowners Record'!$F25*'Monthly Reading'!G$8, 'Homeowners Record'!$G25*'Monthly Reading'!G$9)))</f>
        <v>693.15027568922301</v>
      </c>
      <c r="H28" s="4" t="str">
        <f>IF('Monthly Reading'!H$1="", "", IF('Monthly Reading'!H102*'Monthly Reading'!H$7&gt;'Monthly Reading'!H$10, SUM('Monthly Reading'!H102*'Monthly Reading'!H$7, 'Homeowners Record'!$F25*'Monthly Reading'!H$8, 'Homeowners Record'!$G25*'Monthly Reading'!H$9), SUM('Monthly Reading'!H$10, 'Homeowners Record'!$F25*'Monthly Reading'!H$8, 'Homeowners Record'!$G25*'Monthly Reading'!H$9)))</f>
        <v/>
      </c>
      <c r="I28" s="4" t="str">
        <f>IF('Monthly Reading'!I$1="", "", IF('Monthly Reading'!I102*'Monthly Reading'!I$7&gt;'Monthly Reading'!I$10, SUM('Monthly Reading'!I102*'Monthly Reading'!I$7, 'Homeowners Record'!$F25*'Monthly Reading'!I$8, 'Homeowners Record'!$G25*'Monthly Reading'!I$9), SUM('Monthly Reading'!I$10, 'Homeowners Record'!$F25*'Monthly Reading'!I$8, 'Homeowners Record'!$G25*'Monthly Reading'!I$9)))</f>
        <v/>
      </c>
      <c r="J28" s="4" t="str">
        <f>IF('Monthly Reading'!J$1="", "", IF('Monthly Reading'!J102*'Monthly Reading'!J$7&gt;'Monthly Reading'!J$10, SUM('Monthly Reading'!J102*'Monthly Reading'!J$7, 'Homeowners Record'!$F25*'Monthly Reading'!J$8, 'Homeowners Record'!$G25*'Monthly Reading'!J$9), SUM('Monthly Reading'!J$10, 'Homeowners Record'!$F25*'Monthly Reading'!J$8, 'Homeowners Record'!$G25*'Monthly Reading'!J$9)))</f>
        <v/>
      </c>
      <c r="K28" s="4" t="str">
        <f>IF('Monthly Reading'!K$1="", "", IF('Monthly Reading'!K102*'Monthly Reading'!K$7&gt;'Monthly Reading'!K$10, SUM('Monthly Reading'!K102*'Monthly Reading'!K$7, 'Homeowners Record'!$F25*'Monthly Reading'!K$8, 'Homeowners Record'!$G25*'Monthly Reading'!K$9), SUM('Monthly Reading'!K$10, 'Homeowners Record'!$F25*'Monthly Reading'!K$8, 'Homeowners Record'!$G25*'Monthly Reading'!K$9)))</f>
        <v/>
      </c>
      <c r="L28" s="4" t="str">
        <f>IF('Monthly Reading'!L$1="", "", IF('Monthly Reading'!L102*'Monthly Reading'!L$7&gt;'Monthly Reading'!L$10, SUM('Monthly Reading'!L102*'Monthly Reading'!L$7, 'Homeowners Record'!$F25*'Monthly Reading'!L$8, 'Homeowners Record'!$G25*'Monthly Reading'!L$9), SUM('Monthly Reading'!L$10, 'Homeowners Record'!$F25*'Monthly Reading'!L$8, 'Homeowners Record'!$G25*'Monthly Reading'!L$9)))</f>
        <v/>
      </c>
      <c r="M28" s="4" t="str">
        <f>IF('Monthly Reading'!M$1="", "", IF('Monthly Reading'!M102*'Monthly Reading'!M$7&gt;'Monthly Reading'!M$10, SUM('Monthly Reading'!M102*'Monthly Reading'!M$7, 'Homeowners Record'!$F25*'Monthly Reading'!M$8, 'Homeowners Record'!$G25*'Monthly Reading'!M$9), SUM('Monthly Reading'!M$10, 'Homeowners Record'!$F25*'Monthly Reading'!M$8, 'Homeowners Record'!$G25*'Monthly Reading'!M$9)))</f>
        <v/>
      </c>
      <c r="N28" s="4" t="str">
        <f>IF('Monthly Reading'!N$1="", "", IF('Monthly Reading'!N102*'Monthly Reading'!N$7&gt;'Monthly Reading'!N$10, SUM('Monthly Reading'!N102*'Monthly Reading'!N$7, 'Homeowners Record'!$F25*'Monthly Reading'!N$8, 'Homeowners Record'!$G25*'Monthly Reading'!N$9), SUM('Monthly Reading'!N$10, 'Homeowners Record'!$F25*'Monthly Reading'!N$8, 'Homeowners Record'!$G25*'Monthly Reading'!N$9)))</f>
        <v/>
      </c>
      <c r="O28" s="4" t="str">
        <f>IF('Monthly Reading'!O$1="", "", IF('Monthly Reading'!O102*'Monthly Reading'!O$7&gt;'Monthly Reading'!O$10, SUM('Monthly Reading'!O102*'Monthly Reading'!O$7, 'Homeowners Record'!$F25*'Monthly Reading'!O$8, 'Homeowners Record'!$G25*'Monthly Reading'!O$9), SUM('Monthly Reading'!O$10, 'Homeowners Record'!$F25*'Monthly Reading'!O$8, 'Homeowners Record'!$G25*'Monthly Reading'!O$9)))</f>
        <v/>
      </c>
      <c r="P28" s="4" t="str">
        <f>IF('Monthly Reading'!P$1="", "", IF('Monthly Reading'!P102*'Monthly Reading'!P$7&gt;'Monthly Reading'!P$10, SUM('Monthly Reading'!P102*'Monthly Reading'!P$7, 'Homeowners Record'!$F25*'Monthly Reading'!P$8, 'Homeowners Record'!$G25*'Monthly Reading'!P$9), SUM('Monthly Reading'!P$10, 'Homeowners Record'!$F25*'Monthly Reading'!P$8, 'Homeowners Record'!$G25*'Monthly Reading'!P$9)))</f>
        <v/>
      </c>
      <c r="Q28" s="4" t="str">
        <f>IF('Monthly Reading'!Q$1="", "", IF('Monthly Reading'!Q102*'Monthly Reading'!Q$7&gt;'Monthly Reading'!Q$10, SUM('Monthly Reading'!Q102*'Monthly Reading'!Q$7, 'Homeowners Record'!$F25*'Monthly Reading'!Q$8, 'Homeowners Record'!$G25*'Monthly Reading'!Q$9), SUM('Monthly Reading'!Q$10, 'Homeowners Record'!$F25*'Monthly Reading'!Q$8, 'Homeowners Record'!$G25*'Monthly Reading'!Q$9)))</f>
        <v/>
      </c>
      <c r="R28" s="4" t="str">
        <f>IF('Monthly Reading'!R$1="", "", IF('Monthly Reading'!R102*'Monthly Reading'!R$7&gt;'Monthly Reading'!R$10, SUM('Monthly Reading'!R102*'Monthly Reading'!R$7, 'Homeowners Record'!$F25*'Monthly Reading'!R$8, 'Homeowners Record'!$G25*'Monthly Reading'!R$9), SUM('Monthly Reading'!R$10, 'Homeowners Record'!$F25*'Monthly Reading'!R$8, 'Homeowners Record'!$G25*'Monthly Reading'!R$9)))</f>
        <v/>
      </c>
      <c r="S28" s="4" t="str">
        <f>IF('Monthly Reading'!S$1="", "", IF('Monthly Reading'!S102*'Monthly Reading'!S$7&gt;'Monthly Reading'!S$10, SUM('Monthly Reading'!S102*'Monthly Reading'!S$7, 'Homeowners Record'!$F25*'Monthly Reading'!S$8, 'Homeowners Record'!$G25*'Monthly Reading'!S$9), SUM('Monthly Reading'!S$10, 'Homeowners Record'!$F25*'Monthly Reading'!S$8, 'Homeowners Record'!$G25*'Monthly Reading'!S$9)))</f>
        <v/>
      </c>
      <c r="T28" s="4" t="str">
        <f>IF('Monthly Reading'!T$1="", "", IF('Monthly Reading'!T102*'Monthly Reading'!T$7&gt;'Monthly Reading'!T$10, SUM('Monthly Reading'!T102*'Monthly Reading'!T$7, 'Homeowners Record'!$F25*'Monthly Reading'!T$8, 'Homeowners Record'!$G25*'Monthly Reading'!T$9), SUM('Monthly Reading'!T$10, 'Homeowners Record'!$F25*'Monthly Reading'!T$8, 'Homeowners Record'!$G25*'Monthly Reading'!T$9)))</f>
        <v/>
      </c>
      <c r="U28" s="4" t="str">
        <f>IF('Monthly Reading'!U$1="", "", IF('Monthly Reading'!U102*'Monthly Reading'!U$7&gt;'Monthly Reading'!U$10, SUM('Monthly Reading'!U102*'Monthly Reading'!U$7, 'Homeowners Record'!$F25*'Monthly Reading'!U$8, 'Homeowners Record'!$G25*'Monthly Reading'!U$9), SUM('Monthly Reading'!U$10, 'Homeowners Record'!$F25*'Monthly Reading'!U$8, 'Homeowners Record'!$G25*'Monthly Reading'!U$9)))</f>
        <v/>
      </c>
      <c r="V28" s="4" t="str">
        <f>IF('Monthly Reading'!V$1="", "", IF('Monthly Reading'!V102*'Monthly Reading'!V$7&gt;'Monthly Reading'!V$10, SUM('Monthly Reading'!V102*'Monthly Reading'!V$7, 'Homeowners Record'!$F25*'Monthly Reading'!V$8, 'Homeowners Record'!$G25*'Monthly Reading'!V$9), SUM('Monthly Reading'!V$10, 'Homeowners Record'!$F25*'Monthly Reading'!V$8, 'Homeowners Record'!$G25*'Monthly Reading'!V$9)))</f>
        <v/>
      </c>
      <c r="W28" s="4" t="str">
        <f>IF('Monthly Reading'!W$1="", "", IF('Monthly Reading'!W102*'Monthly Reading'!W$7&gt;'Monthly Reading'!W$10, SUM('Monthly Reading'!W102*'Monthly Reading'!W$7, 'Homeowners Record'!$F25*'Monthly Reading'!W$8, 'Homeowners Record'!$G25*'Monthly Reading'!W$9), SUM('Monthly Reading'!W$10, 'Homeowners Record'!$F25*'Monthly Reading'!W$8, 'Homeowners Record'!$G25*'Monthly Reading'!W$9)))</f>
        <v/>
      </c>
      <c r="X28" s="4" t="str">
        <f>IF('Monthly Reading'!X$1="", "", IF('Monthly Reading'!X102*'Monthly Reading'!X$7&gt;'Monthly Reading'!X$10, SUM('Monthly Reading'!X102*'Monthly Reading'!X$7, 'Homeowners Record'!$F25*'Monthly Reading'!X$8, 'Homeowners Record'!$G25*'Monthly Reading'!X$9), SUM('Monthly Reading'!X$10, 'Homeowners Record'!$F25*'Monthly Reading'!X$8, 'Homeowners Record'!$G25*'Monthly Reading'!X$9)))</f>
        <v/>
      </c>
      <c r="Y28" s="4" t="str">
        <f>IF('Monthly Reading'!Y$1="", "", IF('Monthly Reading'!Y102*'Monthly Reading'!Y$7&gt;'Monthly Reading'!Y$10, SUM('Monthly Reading'!Y102*'Monthly Reading'!Y$7, 'Homeowners Record'!$F25*'Monthly Reading'!Y$8, 'Homeowners Record'!$G25*'Monthly Reading'!Y$9), SUM('Monthly Reading'!Y$10, 'Homeowners Record'!$F25*'Monthly Reading'!Y$8, 'Homeowners Record'!$G25*'Monthly Reading'!Y$9)))</f>
        <v/>
      </c>
      <c r="Z28" s="4" t="str">
        <f>IF('Monthly Reading'!Z$1="", "", IF('Monthly Reading'!Z102*'Monthly Reading'!Z$7&gt;'Monthly Reading'!Z$10, SUM('Monthly Reading'!Z102*'Monthly Reading'!Z$7, 'Homeowners Record'!$F25*'Monthly Reading'!Z$8, 'Homeowners Record'!$G25*'Monthly Reading'!Z$9), SUM('Monthly Reading'!Z$10, 'Homeowners Record'!$F25*'Monthly Reading'!Z$8, 'Homeowners Record'!$G25*'Monthly Reading'!Z$9)))</f>
        <v/>
      </c>
      <c r="AA28" s="4" t="str">
        <f>IF('Monthly Reading'!AA$1="", "", IF('Monthly Reading'!AA102*'Monthly Reading'!AA$7&gt;'Monthly Reading'!AA$10, SUM('Monthly Reading'!AA102*'Monthly Reading'!AA$7, 'Homeowners Record'!$F25*'Monthly Reading'!AA$8, 'Homeowners Record'!$G25*'Monthly Reading'!AA$9), SUM('Monthly Reading'!AA$10, 'Homeowners Record'!$F25*'Monthly Reading'!AA$8, 'Homeowners Record'!$G25*'Monthly Reading'!AA$9)))</f>
        <v/>
      </c>
      <c r="AB28" s="4" t="str">
        <f>IF('Monthly Reading'!AB$1="", "", IF('Monthly Reading'!AB102*'Monthly Reading'!AB$7&gt;'Monthly Reading'!AB$10, SUM('Monthly Reading'!AB102*'Monthly Reading'!AB$7, 'Homeowners Record'!$F25*'Monthly Reading'!AB$8, 'Homeowners Record'!$G25*'Monthly Reading'!AB$9), SUM('Monthly Reading'!AB$10, 'Homeowners Record'!$F25*'Monthly Reading'!AB$8, 'Homeowners Record'!$G25*'Monthly Reading'!AB$9)))</f>
        <v/>
      </c>
      <c r="AC28" s="4" t="str">
        <f>IF('Monthly Reading'!AC$1="", "", IF('Monthly Reading'!AC102*'Monthly Reading'!AC$7&gt;'Monthly Reading'!AC$10, SUM('Monthly Reading'!AC102*'Monthly Reading'!AC$7, 'Homeowners Record'!$F25*'Monthly Reading'!AC$8, 'Homeowners Record'!$G25*'Monthly Reading'!AC$9), SUM('Monthly Reading'!AC$10, 'Homeowners Record'!$F25*'Monthly Reading'!AC$8, 'Homeowners Record'!$G25*'Monthly Reading'!AC$9)))</f>
        <v/>
      </c>
      <c r="AD28" s="4" t="str">
        <f>IF('Monthly Reading'!AD$1="", "", IF('Monthly Reading'!AD102*'Monthly Reading'!AD$7&gt;'Monthly Reading'!AD$10, SUM('Monthly Reading'!AD102*'Monthly Reading'!AD$7, 'Homeowners Record'!$F25*'Monthly Reading'!AD$8, 'Homeowners Record'!$G25*'Monthly Reading'!AD$9), SUM('Monthly Reading'!AD$10, 'Homeowners Record'!$F25*'Monthly Reading'!AD$8, 'Homeowners Record'!$G25*'Monthly Reading'!AD$9)))</f>
        <v/>
      </c>
      <c r="AE28" s="4" t="str">
        <f>IF('Monthly Reading'!AE$1="", "", IF('Monthly Reading'!AE102*'Monthly Reading'!AE$7&gt;'Monthly Reading'!AE$10, SUM('Monthly Reading'!AE102*'Monthly Reading'!AE$7, 'Homeowners Record'!$F25*'Monthly Reading'!AE$8, 'Homeowners Record'!$G25*'Monthly Reading'!AE$9), SUM('Monthly Reading'!AE$10, 'Homeowners Record'!$F25*'Monthly Reading'!AE$8, 'Homeowners Record'!$G25*'Monthly Reading'!AE$9)))</f>
        <v/>
      </c>
      <c r="AF28" s="4" t="str">
        <f>IF('Monthly Reading'!AF$1="", "", IF('Monthly Reading'!AF102*'Monthly Reading'!AF$7&gt;'Monthly Reading'!AF$10, SUM('Monthly Reading'!AF102*'Monthly Reading'!AF$7, 'Homeowners Record'!$F25*'Monthly Reading'!AF$8, 'Homeowners Record'!$G25*'Monthly Reading'!AF$9), SUM('Monthly Reading'!AF$10, 'Homeowners Record'!$F25*'Monthly Reading'!AF$8, 'Homeowners Record'!$G25*'Monthly Reading'!AF$9)))</f>
        <v/>
      </c>
      <c r="AG28" s="4" t="str">
        <f>IF('Monthly Reading'!AG$1="", "", IF('Monthly Reading'!AG102*'Monthly Reading'!AG$7&gt;'Monthly Reading'!AG$10, SUM('Monthly Reading'!AG102*'Monthly Reading'!AG$7, 'Homeowners Record'!$F25*'Monthly Reading'!AG$8, 'Homeowners Record'!$G25*'Monthly Reading'!AG$9), SUM('Monthly Reading'!AG$10, 'Homeowners Record'!$F25*'Monthly Reading'!AG$8, 'Homeowners Record'!$G25*'Monthly Reading'!AG$9)))</f>
        <v/>
      </c>
      <c r="AH28" s="4" t="str">
        <f>IF('Monthly Reading'!AH$1="", "", IF('Monthly Reading'!AH102*'Monthly Reading'!AH$7&gt;'Monthly Reading'!AH$10, SUM('Monthly Reading'!AH102*'Monthly Reading'!AH$7, 'Homeowners Record'!$F25*'Monthly Reading'!AH$8, 'Homeowners Record'!$G25*'Monthly Reading'!AH$9), SUM('Monthly Reading'!AH$10, 'Homeowners Record'!$F25*'Monthly Reading'!AH$8, 'Homeowners Record'!$G25*'Monthly Reading'!AH$9)))</f>
        <v/>
      </c>
      <c r="AI28" s="4" t="str">
        <f>IF('Monthly Reading'!AI$1="", "", IF('Monthly Reading'!AI102*'Monthly Reading'!AI$7&gt;'Monthly Reading'!AI$10, SUM('Monthly Reading'!AI102*'Monthly Reading'!AI$7, 'Homeowners Record'!$F25*'Monthly Reading'!AI$8, 'Homeowners Record'!$G25*'Monthly Reading'!AI$9), SUM('Monthly Reading'!AI$10, 'Homeowners Record'!$F25*'Monthly Reading'!AI$8, 'Homeowners Record'!$G25*'Monthly Reading'!AI$9)))</f>
        <v/>
      </c>
      <c r="AJ28" s="4" t="str">
        <f>IF('Monthly Reading'!AJ$1="", "", IF('Monthly Reading'!AJ102*'Monthly Reading'!AJ$7&gt;'Monthly Reading'!AJ$10, SUM('Monthly Reading'!AJ102*'Monthly Reading'!AJ$7, 'Homeowners Record'!$F25*'Monthly Reading'!AJ$8, 'Homeowners Record'!$G25*'Monthly Reading'!AJ$9), SUM('Monthly Reading'!AJ$10, 'Homeowners Record'!$F25*'Monthly Reading'!AJ$8, 'Homeowners Record'!$G25*'Monthly Reading'!AJ$9)))</f>
        <v/>
      </c>
      <c r="AK28" s="4" t="str">
        <f>IF('Monthly Reading'!AK$1="", "", IF('Monthly Reading'!AK102*'Monthly Reading'!AK$7&gt;'Monthly Reading'!AK$10, SUM('Monthly Reading'!AK102*'Monthly Reading'!AK$7, 'Homeowners Record'!$F25*'Monthly Reading'!AK$8, 'Homeowners Record'!$G25*'Monthly Reading'!AK$9), SUM('Monthly Reading'!AK$10, 'Homeowners Record'!$F25*'Monthly Reading'!AK$8, 'Homeowners Record'!$G25*'Monthly Reading'!AK$9)))</f>
        <v/>
      </c>
      <c r="AL28" s="4" t="str">
        <f>IF('Monthly Reading'!AL$1="", "", IF('Monthly Reading'!AL102*'Monthly Reading'!AL$7&gt;'Monthly Reading'!AL$10, SUM('Monthly Reading'!AL102*'Monthly Reading'!AL$7, 'Homeowners Record'!$F25*'Monthly Reading'!AL$8, 'Homeowners Record'!$G25*'Monthly Reading'!AL$9), SUM('Monthly Reading'!AL$10, 'Homeowners Record'!$F25*'Monthly Reading'!AL$8, 'Homeowners Record'!$G25*'Monthly Reading'!AL$9)))</f>
        <v/>
      </c>
      <c r="AM28" s="4" t="str">
        <f>IF('Monthly Reading'!AM$1="", "", IF('Monthly Reading'!AM102*'Monthly Reading'!AM$7&gt;'Monthly Reading'!AM$10, SUM('Monthly Reading'!AM102*'Monthly Reading'!AM$7, 'Homeowners Record'!$F25*'Monthly Reading'!AM$8, 'Homeowners Record'!$G25*'Monthly Reading'!AM$9), SUM('Monthly Reading'!AM$10, 'Homeowners Record'!$F25*'Monthly Reading'!AM$8, 'Homeowners Record'!$G25*'Monthly Reading'!AM$9)))</f>
        <v/>
      </c>
      <c r="AN28" s="4" t="str">
        <f>IF('Monthly Reading'!AN$1="", "", IF('Monthly Reading'!AN102*'Monthly Reading'!AN$7&gt;'Monthly Reading'!AN$10, SUM('Monthly Reading'!AN102*'Monthly Reading'!AN$7, 'Homeowners Record'!$F25*'Monthly Reading'!AN$8, 'Homeowners Record'!$G25*'Monthly Reading'!AN$9), SUM('Monthly Reading'!AN$10, 'Homeowners Record'!$F25*'Monthly Reading'!AN$8, 'Homeowners Record'!$G25*'Monthly Reading'!AN$9)))</f>
        <v/>
      </c>
      <c r="AO28" s="4" t="str">
        <f>IF('Monthly Reading'!AO$1="", "", IF('Monthly Reading'!AO102*'Monthly Reading'!AO$7&gt;'Monthly Reading'!AO$10, SUM('Monthly Reading'!AO102*'Monthly Reading'!AO$7, 'Homeowners Record'!$F25*'Monthly Reading'!AO$8, 'Homeowners Record'!$G25*'Monthly Reading'!AO$9), SUM('Monthly Reading'!AO$10, 'Homeowners Record'!$F25*'Monthly Reading'!AO$8, 'Homeowners Record'!$G25*'Monthly Reading'!AO$9)))</f>
        <v/>
      </c>
      <c r="AP28" s="4" t="str">
        <f>IF('Monthly Reading'!AP$1="", "", IF('Monthly Reading'!AP102*'Monthly Reading'!AP$7&gt;'Monthly Reading'!AP$10, SUM('Monthly Reading'!AP102*'Monthly Reading'!AP$7, 'Homeowners Record'!$F25*'Monthly Reading'!AP$8, 'Homeowners Record'!$G25*'Monthly Reading'!AP$9), SUM('Monthly Reading'!AP$10, 'Homeowners Record'!$F25*'Monthly Reading'!AP$8, 'Homeowners Record'!$G25*'Monthly Reading'!AP$9)))</f>
        <v/>
      </c>
      <c r="AQ28" s="4" t="str">
        <f>IF('Monthly Reading'!AQ$1="", "", IF('Monthly Reading'!AQ102*'Monthly Reading'!AQ$7&gt;'Monthly Reading'!AQ$10, SUM('Monthly Reading'!AQ102*'Monthly Reading'!AQ$7, 'Homeowners Record'!$F25*'Monthly Reading'!AQ$8, 'Homeowners Record'!$G25*'Monthly Reading'!AQ$9), SUM('Monthly Reading'!AQ$10, 'Homeowners Record'!$F25*'Monthly Reading'!AQ$8, 'Homeowners Record'!$G25*'Monthly Reading'!AQ$9)))</f>
        <v/>
      </c>
      <c r="AR28" s="4" t="str">
        <f>IF('Monthly Reading'!AR$1="", "", IF('Monthly Reading'!AR102*'Monthly Reading'!AR$7&gt;'Monthly Reading'!AR$10, SUM('Monthly Reading'!AR102*'Monthly Reading'!AR$7, 'Homeowners Record'!$F25*'Monthly Reading'!AR$8, 'Homeowners Record'!$G25*'Monthly Reading'!AR$9), SUM('Monthly Reading'!AR$10, 'Homeowners Record'!$F25*'Monthly Reading'!AR$8, 'Homeowners Record'!$G25*'Monthly Reading'!AR$9)))</f>
        <v/>
      </c>
      <c r="AS28" s="4" t="str">
        <f>IF('Monthly Reading'!AS$1="", "", IF('Monthly Reading'!AS102*'Monthly Reading'!AS$7&gt;'Monthly Reading'!AS$10, SUM('Monthly Reading'!AS102*'Monthly Reading'!AS$7, 'Homeowners Record'!$F25*'Monthly Reading'!AS$8, 'Homeowners Record'!$G25*'Monthly Reading'!AS$9), SUM('Monthly Reading'!AS$10, 'Homeowners Record'!$F25*'Monthly Reading'!AS$8, 'Homeowners Record'!$G25*'Monthly Reading'!AS$9)))</f>
        <v/>
      </c>
      <c r="AT28" s="4" t="str">
        <f>IF('Monthly Reading'!AT$1="", "", IF('Monthly Reading'!AT102*'Monthly Reading'!AT$7&gt;'Monthly Reading'!AT$10, SUM('Monthly Reading'!AT102*'Monthly Reading'!AT$7, 'Homeowners Record'!$F25*'Monthly Reading'!AT$8, 'Homeowners Record'!$G25*'Monthly Reading'!AT$9), SUM('Monthly Reading'!AT$10, 'Homeowners Record'!$F25*'Monthly Reading'!AT$8, 'Homeowners Record'!$G25*'Monthly Reading'!AT$9)))</f>
        <v/>
      </c>
      <c r="AU28" s="4" t="str">
        <f>IF('Monthly Reading'!AU$1="", "", IF('Monthly Reading'!AU102*'Monthly Reading'!AU$7&gt;'Monthly Reading'!AU$10, SUM('Monthly Reading'!AU102*'Monthly Reading'!AU$7, 'Homeowners Record'!$F25*'Monthly Reading'!AU$8, 'Homeowners Record'!$G25*'Monthly Reading'!AU$9), SUM('Monthly Reading'!AU$10, 'Homeowners Record'!$F25*'Monthly Reading'!AU$8, 'Homeowners Record'!$G25*'Monthly Reading'!AU$9)))</f>
        <v/>
      </c>
      <c r="AV28" s="4" t="str">
        <f>IF('Monthly Reading'!AV$1="", "", IF('Monthly Reading'!AV102*'Monthly Reading'!AV$7&gt;'Monthly Reading'!AV$10, SUM('Monthly Reading'!AV102*'Monthly Reading'!AV$7, 'Homeowners Record'!$F25*'Monthly Reading'!AV$8, 'Homeowners Record'!$G25*'Monthly Reading'!AV$9), SUM('Monthly Reading'!AV$10, 'Homeowners Record'!$F25*'Monthly Reading'!AV$8, 'Homeowners Record'!$G25*'Monthly Reading'!AV$9)))</f>
        <v/>
      </c>
      <c r="AW28" s="4" t="str">
        <f>IF('Monthly Reading'!AW$1="", "", IF('Monthly Reading'!AW102*'Monthly Reading'!AW$7&gt;'Monthly Reading'!AW$10, SUM('Monthly Reading'!AW102*'Monthly Reading'!AW$7, 'Homeowners Record'!$F25*'Monthly Reading'!AW$8, 'Homeowners Record'!$G25*'Monthly Reading'!AW$9), SUM('Monthly Reading'!AW$10, 'Homeowners Record'!$F25*'Monthly Reading'!AW$8, 'Homeowners Record'!$G25*'Monthly Reading'!AW$9)))</f>
        <v/>
      </c>
      <c r="AX28" s="4" t="str">
        <f>IF('Monthly Reading'!AX$1="", "", IF('Monthly Reading'!AX102*'Monthly Reading'!AX$7&gt;'Monthly Reading'!AX$10, SUM('Monthly Reading'!AX102*'Monthly Reading'!AX$7, 'Homeowners Record'!$F25*'Monthly Reading'!AX$8, 'Homeowners Record'!$G25*'Monthly Reading'!AX$9), SUM('Monthly Reading'!AX$10, 'Homeowners Record'!$F25*'Monthly Reading'!AX$8, 'Homeowners Record'!$G25*'Monthly Reading'!AX$9)))</f>
        <v/>
      </c>
      <c r="AY28" s="4" t="str">
        <f>IF('Monthly Reading'!AY$1="", "", IF('Monthly Reading'!AY102*'Monthly Reading'!AY$7&gt;'Monthly Reading'!AY$10, SUM('Monthly Reading'!AY102*'Monthly Reading'!AY$7, 'Homeowners Record'!$F25*'Monthly Reading'!AY$8, 'Homeowners Record'!$G25*'Monthly Reading'!AY$9), SUM('Monthly Reading'!AY$10, 'Homeowners Record'!$F25*'Monthly Reading'!AY$8, 'Homeowners Record'!$G25*'Monthly Reading'!AY$9)))</f>
        <v/>
      </c>
      <c r="AZ28" s="4" t="str">
        <f>IF('Monthly Reading'!AZ$1="", "", IF('Monthly Reading'!AZ102*'Monthly Reading'!AZ$7&gt;'Monthly Reading'!AZ$10, SUM('Monthly Reading'!AZ102*'Monthly Reading'!AZ$7, 'Homeowners Record'!$F25*'Monthly Reading'!AZ$8, 'Homeowners Record'!$G25*'Monthly Reading'!AZ$9), SUM('Monthly Reading'!AZ$10, 'Homeowners Record'!$F25*'Monthly Reading'!AZ$8, 'Homeowners Record'!$G25*'Monthly Reading'!AZ$9)))</f>
        <v/>
      </c>
      <c r="BA28" s="4" t="str">
        <f>IF('Monthly Reading'!BA$1="", "", IF('Monthly Reading'!BA102*'Monthly Reading'!BA$7&gt;'Monthly Reading'!BA$10, SUM('Monthly Reading'!BA102*'Monthly Reading'!BA$7, 'Homeowners Record'!$F25*'Monthly Reading'!BA$8, 'Homeowners Record'!$G25*'Monthly Reading'!BA$9), SUM('Monthly Reading'!BA$10, 'Homeowners Record'!$F25*'Monthly Reading'!BA$8, 'Homeowners Record'!$G25*'Monthly Reading'!BA$9)))</f>
        <v/>
      </c>
      <c r="BB28" s="4" t="str">
        <f>IF('Monthly Reading'!BB$1="", "", IF('Monthly Reading'!BB102*'Monthly Reading'!BB$7&gt;'Monthly Reading'!BB$10, SUM('Monthly Reading'!BB102*'Monthly Reading'!BB$7, 'Homeowners Record'!$F25*'Monthly Reading'!BB$8, 'Homeowners Record'!$G25*'Monthly Reading'!BB$9), SUM('Monthly Reading'!BB$10, 'Homeowners Record'!$F25*'Monthly Reading'!BB$8, 'Homeowners Record'!$G25*'Monthly Reading'!BB$9)))</f>
        <v/>
      </c>
      <c r="BC28" s="4" t="str">
        <f>IF('Monthly Reading'!BC$1="", "", IF('Monthly Reading'!BC102*'Monthly Reading'!BC$7&gt;'Monthly Reading'!BC$10, SUM('Monthly Reading'!BC102*'Monthly Reading'!BC$7, 'Homeowners Record'!$F25*'Monthly Reading'!BC$8, 'Homeowners Record'!$G25*'Monthly Reading'!BC$9), SUM('Monthly Reading'!BC$10, 'Homeowners Record'!$F25*'Monthly Reading'!BC$8, 'Homeowners Record'!$G25*'Monthly Reading'!BC$9)))</f>
        <v/>
      </c>
      <c r="BD28" s="4" t="str">
        <f>IF('Monthly Reading'!BD$1="", "", IF('Monthly Reading'!BD102*'Monthly Reading'!BD$7&gt;'Monthly Reading'!BD$10, SUM('Monthly Reading'!BD102*'Monthly Reading'!BD$7, 'Homeowners Record'!$F25*'Monthly Reading'!BD$8, 'Homeowners Record'!$G25*'Monthly Reading'!BD$9), SUM('Monthly Reading'!BD$10, 'Homeowners Record'!$F25*'Monthly Reading'!BD$8, 'Homeowners Record'!$G25*'Monthly Reading'!BD$9)))</f>
        <v/>
      </c>
      <c r="BE28" s="4" t="str">
        <f>IF('Monthly Reading'!BE$1="", "", IF('Monthly Reading'!BE102*'Monthly Reading'!BE$7&gt;'Monthly Reading'!BE$10, SUM('Monthly Reading'!BE102*'Monthly Reading'!BE$7, 'Homeowners Record'!$F25*'Monthly Reading'!BE$8, 'Homeowners Record'!$G25*'Monthly Reading'!BE$9), SUM('Monthly Reading'!BE$10, 'Homeowners Record'!$F25*'Monthly Reading'!BE$8, 'Homeowners Record'!$G25*'Monthly Reading'!BE$9)))</f>
        <v/>
      </c>
      <c r="BF28" s="4" t="str">
        <f>IF('Monthly Reading'!BF$1="", "", IF('Monthly Reading'!BF102*'Monthly Reading'!BF$7&gt;'Monthly Reading'!BF$10, SUM('Monthly Reading'!BF102*'Monthly Reading'!BF$7, 'Homeowners Record'!$F25*'Monthly Reading'!BF$8, 'Homeowners Record'!$G25*'Monthly Reading'!BF$9), SUM('Monthly Reading'!BF$10, 'Homeowners Record'!$F25*'Monthly Reading'!BF$8, 'Homeowners Record'!$G25*'Monthly Reading'!BF$9)))</f>
        <v/>
      </c>
      <c r="BG28" s="4" t="str">
        <f>IF('Monthly Reading'!BG$1="", "", IF('Monthly Reading'!BG102*'Monthly Reading'!BG$7&gt;'Monthly Reading'!BG$10, SUM('Monthly Reading'!BG102*'Monthly Reading'!BG$7, 'Homeowners Record'!$F25*'Monthly Reading'!BG$8, 'Homeowners Record'!$G25*'Monthly Reading'!BG$9), SUM('Monthly Reading'!BG$10, 'Homeowners Record'!$F25*'Monthly Reading'!BG$8, 'Homeowners Record'!$G25*'Monthly Reading'!BG$9)))</f>
        <v/>
      </c>
      <c r="BH28" s="4" t="str">
        <f>IF('Monthly Reading'!BH$1="", "", IF('Monthly Reading'!BH102*'Monthly Reading'!BH$7&gt;'Monthly Reading'!BH$10, SUM('Monthly Reading'!BH102*'Monthly Reading'!BH$7, 'Homeowners Record'!$F25*'Monthly Reading'!BH$8, 'Homeowners Record'!$G25*'Monthly Reading'!BH$9), SUM('Monthly Reading'!BH$10, 'Homeowners Record'!$F25*'Monthly Reading'!BH$8, 'Homeowners Record'!$G25*'Monthly Reading'!BH$9)))</f>
        <v/>
      </c>
      <c r="BI28" s="4" t="str">
        <f>IF('Monthly Reading'!BI$1="", "", IF('Monthly Reading'!BI102*'Monthly Reading'!BI$7&gt;'Monthly Reading'!BI$10, SUM('Monthly Reading'!BI102*'Monthly Reading'!BI$7, 'Homeowners Record'!$F25*'Monthly Reading'!BI$8, 'Homeowners Record'!$G25*'Monthly Reading'!BI$9), SUM('Monthly Reading'!BI$10, 'Homeowners Record'!$F25*'Monthly Reading'!BI$8, 'Homeowners Record'!$G25*'Monthly Reading'!BI$9)))</f>
        <v/>
      </c>
      <c r="BJ28" s="4" t="str">
        <f>IF('Monthly Reading'!BJ$1="", "", IF('Monthly Reading'!BJ102*'Monthly Reading'!BJ$7&gt;'Monthly Reading'!BJ$10, SUM('Monthly Reading'!BJ102*'Monthly Reading'!BJ$7, 'Homeowners Record'!$F25*'Monthly Reading'!BJ$8, 'Homeowners Record'!$G25*'Monthly Reading'!BJ$9), SUM('Monthly Reading'!BJ$10, 'Homeowners Record'!$F25*'Monthly Reading'!BJ$8, 'Homeowners Record'!$G25*'Monthly Reading'!BJ$9)))</f>
        <v/>
      </c>
      <c r="BK28" s="4" t="str">
        <f>IF('Monthly Reading'!BK$1="", "", IF('Monthly Reading'!BK102*'Monthly Reading'!BK$7&gt;'Monthly Reading'!BK$10, SUM('Monthly Reading'!BK102*'Monthly Reading'!BK$7, 'Homeowners Record'!$F25*'Monthly Reading'!BK$8, 'Homeowners Record'!$G25*'Monthly Reading'!BK$9), SUM('Monthly Reading'!BK$10, 'Homeowners Record'!$F25*'Monthly Reading'!BK$8, 'Homeowners Record'!$G25*'Monthly Reading'!BK$9)))</f>
        <v/>
      </c>
      <c r="BL28" s="4" t="str">
        <f>IF('Monthly Reading'!BL$1="", "", IF('Monthly Reading'!BL102*'Monthly Reading'!BL$7&gt;'Monthly Reading'!BL$10, SUM('Monthly Reading'!BL102*'Monthly Reading'!BL$7, 'Homeowners Record'!$F25*'Monthly Reading'!BL$8, 'Homeowners Record'!$G25*'Monthly Reading'!BL$9), SUM('Monthly Reading'!BL$10, 'Homeowners Record'!$F25*'Monthly Reading'!BL$8, 'Homeowners Record'!$G25*'Monthly Reading'!BL$9)))</f>
        <v/>
      </c>
      <c r="BM28" s="4" t="str">
        <f>IF('Monthly Reading'!BM$1="", "", IF('Monthly Reading'!BM102*'Monthly Reading'!BM$7&gt;'Monthly Reading'!BM$10, SUM('Monthly Reading'!BM102*'Monthly Reading'!BM$7, 'Homeowners Record'!$F25*'Monthly Reading'!BM$8, 'Homeowners Record'!$G25*'Monthly Reading'!BM$9), SUM('Monthly Reading'!BM$10, 'Homeowners Record'!$F25*'Monthly Reading'!BM$8, 'Homeowners Record'!$G25*'Monthly Reading'!BM$9)))</f>
        <v/>
      </c>
      <c r="BN28" s="4" t="str">
        <f>IF('Monthly Reading'!BN$1="", "", IF('Monthly Reading'!BN102*'Monthly Reading'!BN$7&gt;'Monthly Reading'!BN$10, SUM('Monthly Reading'!BN102*'Monthly Reading'!BN$7, 'Homeowners Record'!$F25*'Monthly Reading'!BN$8, 'Homeowners Record'!$G25*'Monthly Reading'!BN$9), SUM('Monthly Reading'!BN$10, 'Homeowners Record'!$F25*'Monthly Reading'!BN$8, 'Homeowners Record'!$G25*'Monthly Reading'!BN$9)))</f>
        <v/>
      </c>
      <c r="BO28" s="4" t="str">
        <f>IF('Monthly Reading'!BO$1="", "", IF('Monthly Reading'!BO102*'Monthly Reading'!BO$7&gt;'Monthly Reading'!BO$10, SUM('Monthly Reading'!BO102*'Monthly Reading'!BO$7, 'Homeowners Record'!$F25*'Monthly Reading'!BO$8, 'Homeowners Record'!$G25*'Monthly Reading'!BO$9), SUM('Monthly Reading'!BO$10, 'Homeowners Record'!$F25*'Monthly Reading'!BO$8, 'Homeowners Record'!$G25*'Monthly Reading'!BO$9)))</f>
        <v/>
      </c>
      <c r="BP28" s="4" t="str">
        <f>IF('Monthly Reading'!BP$1="", "", IF('Monthly Reading'!BP102*'Monthly Reading'!BP$7&gt;'Monthly Reading'!BP$10, SUM('Monthly Reading'!BP102*'Monthly Reading'!BP$7, 'Homeowners Record'!$F25*'Monthly Reading'!BP$8, 'Homeowners Record'!$G25*'Monthly Reading'!BP$9), SUM('Monthly Reading'!BP$10, 'Homeowners Record'!$F25*'Monthly Reading'!BP$8, 'Homeowners Record'!$G25*'Monthly Reading'!BP$9)))</f>
        <v/>
      </c>
      <c r="BQ28" s="4" t="str">
        <f>IF('Monthly Reading'!BQ$1="", "", IF('Monthly Reading'!BQ102*'Monthly Reading'!BQ$7&gt;'Monthly Reading'!BQ$10, SUM('Monthly Reading'!BQ102*'Monthly Reading'!BQ$7, 'Homeowners Record'!$F25*'Monthly Reading'!BQ$8, 'Homeowners Record'!$G25*'Monthly Reading'!BQ$9), SUM('Monthly Reading'!BQ$10, 'Homeowners Record'!$F25*'Monthly Reading'!BQ$8, 'Homeowners Record'!$G25*'Monthly Reading'!BQ$9)))</f>
        <v/>
      </c>
      <c r="BR28" s="4" t="str">
        <f>IF('Monthly Reading'!BR$1="", "", IF('Monthly Reading'!BR102*'Monthly Reading'!BR$7&gt;'Monthly Reading'!BR$10, SUM('Monthly Reading'!BR102*'Monthly Reading'!BR$7, 'Homeowners Record'!$F25*'Monthly Reading'!BR$8, 'Homeowners Record'!$G25*'Monthly Reading'!BR$9), SUM('Monthly Reading'!BR$10, 'Homeowners Record'!$F25*'Monthly Reading'!BR$8, 'Homeowners Record'!$G25*'Monthly Reading'!BR$9)))</f>
        <v/>
      </c>
      <c r="BS28" s="4" t="str">
        <f>IF('Monthly Reading'!BS$1="", "", IF('Monthly Reading'!BS102*'Monthly Reading'!BS$7&gt;'Monthly Reading'!BS$10, SUM('Monthly Reading'!BS102*'Monthly Reading'!BS$7, 'Homeowners Record'!$F25*'Monthly Reading'!BS$8, 'Homeowners Record'!$G25*'Monthly Reading'!BS$9), SUM('Monthly Reading'!BS$10, 'Homeowners Record'!$F25*'Monthly Reading'!BS$8, 'Homeowners Record'!$G25*'Monthly Reading'!BS$9)))</f>
        <v/>
      </c>
      <c r="BT28" s="4" t="str">
        <f>IF('Monthly Reading'!BT$1="", "", IF('Monthly Reading'!BT102*'Monthly Reading'!BT$7&gt;'Monthly Reading'!BT$10, SUM('Monthly Reading'!BT102*'Monthly Reading'!BT$7, 'Homeowners Record'!$F25*'Monthly Reading'!BT$8, 'Homeowners Record'!$G25*'Monthly Reading'!BT$9), SUM('Monthly Reading'!BT$10, 'Homeowners Record'!$F25*'Monthly Reading'!BT$8, 'Homeowners Record'!$G25*'Monthly Reading'!BT$9)))</f>
        <v/>
      </c>
      <c r="BU28" s="4" t="str">
        <f>IF('Monthly Reading'!BU$1="", "", IF('Monthly Reading'!BU102*'Monthly Reading'!BU$7&gt;'Monthly Reading'!BU$10, SUM('Monthly Reading'!BU102*'Monthly Reading'!BU$7, 'Homeowners Record'!$F25*'Monthly Reading'!BU$8, 'Homeowners Record'!$G25*'Monthly Reading'!BU$9), SUM('Monthly Reading'!BU$10, 'Homeowners Record'!$F25*'Monthly Reading'!BU$8, 'Homeowners Record'!$G25*'Monthly Reading'!BU$9)))</f>
        <v/>
      </c>
      <c r="BV28" s="4" t="str">
        <f>IF('Monthly Reading'!BV$1="", "", IF('Monthly Reading'!BV102*'Monthly Reading'!BV$7&gt;'Monthly Reading'!BV$10, SUM('Monthly Reading'!BV102*'Monthly Reading'!BV$7, 'Homeowners Record'!$F25*'Monthly Reading'!BV$8, 'Homeowners Record'!$G25*'Monthly Reading'!BV$9), SUM('Monthly Reading'!BV$10, 'Homeowners Record'!$F25*'Monthly Reading'!BV$8, 'Homeowners Record'!$G25*'Monthly Reading'!BV$9)))</f>
        <v/>
      </c>
      <c r="BW28" s="4" t="str">
        <f>IF('Monthly Reading'!BW$1="", "", IF('Monthly Reading'!BW102*'Monthly Reading'!BW$7&gt;'Monthly Reading'!BW$10, SUM('Monthly Reading'!BW102*'Monthly Reading'!BW$7, 'Homeowners Record'!$F25*'Monthly Reading'!BW$8, 'Homeowners Record'!$G25*'Monthly Reading'!BW$9), SUM('Monthly Reading'!BW$10, 'Homeowners Record'!$F25*'Monthly Reading'!BW$8, 'Homeowners Record'!$G25*'Monthly Reading'!BW$9)))</f>
        <v/>
      </c>
      <c r="BX28" s="4" t="str">
        <f>IF('Monthly Reading'!BX$1="", "", IF('Monthly Reading'!BX102*'Monthly Reading'!BX$7&gt;'Monthly Reading'!BX$10, SUM('Monthly Reading'!BX102*'Monthly Reading'!BX$7, 'Homeowners Record'!$F25*'Monthly Reading'!BX$8, 'Homeowners Record'!$G25*'Monthly Reading'!BX$9), SUM('Monthly Reading'!BX$10, 'Homeowners Record'!$F25*'Monthly Reading'!BX$8, 'Homeowners Record'!$G25*'Monthly Reading'!BX$9)))</f>
        <v/>
      </c>
      <c r="BY28" s="4" t="str">
        <f>IF('Monthly Reading'!BY$1="", "", IF('Monthly Reading'!BY102*'Monthly Reading'!BY$7&gt;'Monthly Reading'!BY$10, SUM('Monthly Reading'!BY102*'Monthly Reading'!BY$7, 'Homeowners Record'!$F25*'Monthly Reading'!BY$8, 'Homeowners Record'!$G25*'Monthly Reading'!BY$9), SUM('Monthly Reading'!BY$10, 'Homeowners Record'!$F25*'Monthly Reading'!BY$8, 'Homeowners Record'!$G25*'Monthly Reading'!BY$9)))</f>
        <v/>
      </c>
      <c r="BZ28" s="4" t="str">
        <f>IF('Monthly Reading'!BZ$1="", "", IF('Monthly Reading'!BZ102*'Monthly Reading'!BZ$7&gt;'Monthly Reading'!BZ$10, SUM('Monthly Reading'!BZ102*'Monthly Reading'!BZ$7, 'Homeowners Record'!$F25*'Monthly Reading'!BZ$8, 'Homeowners Record'!$G25*'Monthly Reading'!BZ$9), SUM('Monthly Reading'!BZ$10, 'Homeowners Record'!$F25*'Monthly Reading'!BZ$8, 'Homeowners Record'!$G25*'Monthly Reading'!BZ$9)))</f>
        <v/>
      </c>
      <c r="CA28" s="4" t="str">
        <f>IF('Monthly Reading'!CA$1="", "", IF('Monthly Reading'!CA102*'Monthly Reading'!CA$7&gt;'Monthly Reading'!CA$10, SUM('Monthly Reading'!CA102*'Monthly Reading'!CA$7, 'Homeowners Record'!$F25*'Monthly Reading'!CA$8, 'Homeowners Record'!$G25*'Monthly Reading'!CA$9), SUM('Monthly Reading'!CA$10, 'Homeowners Record'!$F25*'Monthly Reading'!CA$8, 'Homeowners Record'!$G25*'Monthly Reading'!CA$9)))</f>
        <v/>
      </c>
      <c r="CB28" s="4" t="str">
        <f>IF('Monthly Reading'!CB$1="", "", IF('Monthly Reading'!CB102*'Monthly Reading'!CB$7&gt;'Monthly Reading'!CB$10, SUM('Monthly Reading'!CB102*'Monthly Reading'!CB$7, 'Homeowners Record'!$F25*'Monthly Reading'!CB$8, 'Homeowners Record'!$G25*'Monthly Reading'!CB$9), SUM('Monthly Reading'!CB$10, 'Homeowners Record'!$F25*'Monthly Reading'!CB$8, 'Homeowners Record'!$G25*'Monthly Reading'!CB$9)))</f>
        <v/>
      </c>
      <c r="CC28" s="4" t="str">
        <f>IF('Monthly Reading'!CC$1="", "", IF('Monthly Reading'!CC102*'Monthly Reading'!CC$7&gt;'Monthly Reading'!CC$10, SUM('Monthly Reading'!CC102*'Monthly Reading'!CC$7, 'Homeowners Record'!$F25*'Monthly Reading'!CC$8, 'Homeowners Record'!$G25*'Monthly Reading'!CC$9), SUM('Monthly Reading'!CC$10, 'Homeowners Record'!$F25*'Monthly Reading'!CC$8, 'Homeowners Record'!$G25*'Monthly Reading'!CC$9)))</f>
        <v/>
      </c>
      <c r="CD28" s="4" t="str">
        <f>IF('Monthly Reading'!CD$1="", "", IF('Monthly Reading'!CD102*'Monthly Reading'!CD$7&gt;'Monthly Reading'!CD$10, SUM('Monthly Reading'!CD102*'Monthly Reading'!CD$7, 'Homeowners Record'!$F25*'Monthly Reading'!CD$8, 'Homeowners Record'!$G25*'Monthly Reading'!CD$9), SUM('Monthly Reading'!CD$10, 'Homeowners Record'!$F25*'Monthly Reading'!CD$8, 'Homeowners Record'!$G25*'Monthly Reading'!CD$9)))</f>
        <v/>
      </c>
      <c r="CE28" s="4" t="str">
        <f>IF('Monthly Reading'!CE$1="", "", IF('Monthly Reading'!CE102*'Monthly Reading'!CE$7&gt;'Monthly Reading'!CE$10, SUM('Monthly Reading'!CE102*'Monthly Reading'!CE$7, 'Homeowners Record'!$F25*'Monthly Reading'!CE$8, 'Homeowners Record'!$G25*'Monthly Reading'!CE$9), SUM('Monthly Reading'!CE$10, 'Homeowners Record'!$F25*'Monthly Reading'!CE$8, 'Homeowners Record'!$G25*'Monthly Reading'!CE$9)))</f>
        <v/>
      </c>
      <c r="CF28" s="4" t="str">
        <f>IF('Monthly Reading'!CF$1="", "", IF('Monthly Reading'!CF102*'Monthly Reading'!CF$7&gt;'Monthly Reading'!CF$10, SUM('Monthly Reading'!CF102*'Monthly Reading'!CF$7, 'Homeowners Record'!$F25*'Monthly Reading'!CF$8, 'Homeowners Record'!$G25*'Monthly Reading'!CF$9), SUM('Monthly Reading'!CF$10, 'Homeowners Record'!$F25*'Monthly Reading'!CF$8, 'Homeowners Record'!$G25*'Monthly Reading'!CF$9)))</f>
        <v/>
      </c>
      <c r="CG28" s="4" t="str">
        <f>IF('Monthly Reading'!CG$1="", "", IF('Monthly Reading'!CG102*'Monthly Reading'!CG$7&gt;'Monthly Reading'!CG$10, SUM('Monthly Reading'!CG102*'Monthly Reading'!CG$7, 'Homeowners Record'!$F25*'Monthly Reading'!CG$8, 'Homeowners Record'!$G25*'Monthly Reading'!CG$9), SUM('Monthly Reading'!CG$10, 'Homeowners Record'!$F25*'Monthly Reading'!CG$8, 'Homeowners Record'!$G25*'Monthly Reading'!CG$9)))</f>
        <v/>
      </c>
      <c r="CH28" s="4" t="str">
        <f>IF('Monthly Reading'!CH$1="", "", IF('Monthly Reading'!CH102*'Monthly Reading'!CH$7&gt;'Monthly Reading'!CH$10, SUM('Monthly Reading'!CH102*'Monthly Reading'!CH$7, 'Homeowners Record'!$F25*'Monthly Reading'!CH$8, 'Homeowners Record'!$G25*'Monthly Reading'!CH$9), SUM('Monthly Reading'!CH$10, 'Homeowners Record'!$F25*'Monthly Reading'!CH$8, 'Homeowners Record'!$G25*'Monthly Reading'!CH$9)))</f>
        <v/>
      </c>
      <c r="CI28" s="4" t="str">
        <f>IF('Monthly Reading'!CI$1="", "", IF('Monthly Reading'!CI102*'Monthly Reading'!CI$7&gt;'Monthly Reading'!CI$10, SUM('Monthly Reading'!CI102*'Monthly Reading'!CI$7, 'Homeowners Record'!$F25*'Monthly Reading'!CI$8, 'Homeowners Record'!$G25*'Monthly Reading'!CI$9), SUM('Monthly Reading'!CI$10, 'Homeowners Record'!$F25*'Monthly Reading'!CI$8, 'Homeowners Record'!$G25*'Monthly Reading'!CI$9)))</f>
        <v/>
      </c>
      <c r="CJ28" s="4" t="str">
        <f>IF('Monthly Reading'!CJ$1="", "", IF('Monthly Reading'!CJ102*'Monthly Reading'!CJ$7&gt;'Monthly Reading'!CJ$10, SUM('Monthly Reading'!CJ102*'Monthly Reading'!CJ$7, 'Homeowners Record'!$F25*'Monthly Reading'!CJ$8, 'Homeowners Record'!$G25*'Monthly Reading'!CJ$9), SUM('Monthly Reading'!CJ$10, 'Homeowners Record'!$F25*'Monthly Reading'!CJ$8, 'Homeowners Record'!$G25*'Monthly Reading'!CJ$9)))</f>
        <v/>
      </c>
      <c r="CK28" s="4" t="str">
        <f>IF('Monthly Reading'!CK$1="", "", IF('Monthly Reading'!CK102*'Monthly Reading'!CK$7&gt;'Monthly Reading'!CK$10, SUM('Monthly Reading'!CK102*'Monthly Reading'!CK$7, 'Homeowners Record'!$F25*'Monthly Reading'!CK$8, 'Homeowners Record'!$G25*'Monthly Reading'!CK$9), SUM('Monthly Reading'!CK$10, 'Homeowners Record'!$F25*'Monthly Reading'!CK$8, 'Homeowners Record'!$G25*'Monthly Reading'!CK$9)))</f>
        <v/>
      </c>
      <c r="CL28" s="4" t="str">
        <f>IF('Monthly Reading'!CL$1="", "", IF('Monthly Reading'!CL102*'Monthly Reading'!CL$7&gt;'Monthly Reading'!CL$10, SUM('Monthly Reading'!CL102*'Monthly Reading'!CL$7, 'Homeowners Record'!$F25*'Monthly Reading'!CL$8, 'Homeowners Record'!$G25*'Monthly Reading'!CL$9), SUM('Monthly Reading'!CL$10, 'Homeowners Record'!$F25*'Monthly Reading'!CL$8, 'Homeowners Record'!$G25*'Monthly Reading'!CL$9)))</f>
        <v/>
      </c>
      <c r="CM28" s="4" t="str">
        <f>IF('Monthly Reading'!CM$1="", "", IF('Monthly Reading'!CM102*'Monthly Reading'!CM$7&gt;'Monthly Reading'!CM$10, SUM('Monthly Reading'!CM102*'Monthly Reading'!CM$7, 'Homeowners Record'!$F25*'Monthly Reading'!CM$8, 'Homeowners Record'!$G25*'Monthly Reading'!CM$9), SUM('Monthly Reading'!CM$10, 'Homeowners Record'!$F25*'Monthly Reading'!CM$8, 'Homeowners Record'!$G25*'Monthly Reading'!CM$9)))</f>
        <v/>
      </c>
      <c r="CN28" s="4" t="str">
        <f>IF('Monthly Reading'!CN$1="", "", IF('Monthly Reading'!CN102*'Monthly Reading'!CN$7&gt;'Monthly Reading'!CN$10, SUM('Monthly Reading'!CN102*'Monthly Reading'!CN$7, 'Homeowners Record'!$F25*'Monthly Reading'!CN$8, 'Homeowners Record'!$G25*'Monthly Reading'!CN$9), SUM('Monthly Reading'!CN$10, 'Homeowners Record'!$F25*'Monthly Reading'!CN$8, 'Homeowners Record'!$G25*'Monthly Reading'!CN$9)))</f>
        <v/>
      </c>
      <c r="CO28" s="4" t="str">
        <f>IF('Monthly Reading'!CO$1="", "", IF('Monthly Reading'!CO102*'Monthly Reading'!CO$7&gt;'Monthly Reading'!CO$10, SUM('Monthly Reading'!CO102*'Monthly Reading'!CO$7, 'Homeowners Record'!$F25*'Monthly Reading'!CO$8, 'Homeowners Record'!$G25*'Monthly Reading'!CO$9), SUM('Monthly Reading'!CO$10, 'Homeowners Record'!$F25*'Monthly Reading'!CO$8, 'Homeowners Record'!$G25*'Monthly Reading'!CO$9)))</f>
        <v/>
      </c>
      <c r="CP28" s="4" t="str">
        <f>IF('Monthly Reading'!CP$1="", "", IF('Monthly Reading'!CP102*'Monthly Reading'!CP$7&gt;'Monthly Reading'!CP$10, SUM('Monthly Reading'!CP102*'Monthly Reading'!CP$7, 'Homeowners Record'!$F25*'Monthly Reading'!CP$8, 'Homeowners Record'!$G25*'Monthly Reading'!CP$9), SUM('Monthly Reading'!CP$10, 'Homeowners Record'!$F25*'Monthly Reading'!CP$8, 'Homeowners Record'!$G25*'Monthly Reading'!CP$9)))</f>
        <v/>
      </c>
      <c r="CQ28" s="4" t="str">
        <f>IF('Monthly Reading'!CQ$1="", "", IF('Monthly Reading'!CQ102*'Monthly Reading'!CQ$7&gt;'Monthly Reading'!CQ$10, SUM('Monthly Reading'!CQ102*'Monthly Reading'!CQ$7, 'Homeowners Record'!$F25*'Monthly Reading'!CQ$8, 'Homeowners Record'!$G25*'Monthly Reading'!CQ$9), SUM('Monthly Reading'!CQ$10, 'Homeowners Record'!$F25*'Monthly Reading'!CQ$8, 'Homeowners Record'!$G25*'Monthly Reading'!CQ$9)))</f>
        <v/>
      </c>
      <c r="CR28" s="4" t="str">
        <f>IF('Monthly Reading'!CR$1="", "", IF('Monthly Reading'!CR102*'Monthly Reading'!CR$7&gt;'Monthly Reading'!CR$10, SUM('Monthly Reading'!CR102*'Monthly Reading'!CR$7, 'Homeowners Record'!$F25*'Monthly Reading'!CR$8, 'Homeowners Record'!$G25*'Monthly Reading'!CR$9), SUM('Monthly Reading'!CR$10, 'Homeowners Record'!$F25*'Monthly Reading'!CR$8, 'Homeowners Record'!$G25*'Monthly Reading'!CR$9)))</f>
        <v/>
      </c>
      <c r="CS28" s="4" t="str">
        <f>IF('Monthly Reading'!CS$1="", "", IF('Monthly Reading'!CS102*'Monthly Reading'!CS$7&gt;'Monthly Reading'!CS$10, SUM('Monthly Reading'!CS102*'Monthly Reading'!CS$7, 'Homeowners Record'!$F25*'Monthly Reading'!CS$8, 'Homeowners Record'!$G25*'Monthly Reading'!CS$9), SUM('Monthly Reading'!CS$10, 'Homeowners Record'!$F25*'Monthly Reading'!CS$8, 'Homeowners Record'!$G25*'Monthly Reading'!CS$9)))</f>
        <v/>
      </c>
      <c r="CT28" s="4" t="str">
        <f>IF('Monthly Reading'!CT$1="", "", IF('Monthly Reading'!CT102*'Monthly Reading'!CT$7&gt;'Monthly Reading'!CT$10, SUM('Monthly Reading'!CT102*'Monthly Reading'!CT$7, 'Homeowners Record'!$F25*'Monthly Reading'!CT$8, 'Homeowners Record'!$G25*'Monthly Reading'!CT$9), SUM('Monthly Reading'!CT$10, 'Homeowners Record'!$F25*'Monthly Reading'!CT$8, 'Homeowners Record'!$G25*'Monthly Reading'!CT$9)))</f>
        <v/>
      </c>
      <c r="CU28" s="4" t="str">
        <f>IF('Monthly Reading'!CU$1="", "", IF('Monthly Reading'!CU102*'Monthly Reading'!CU$7&gt;'Monthly Reading'!CU$10, SUM('Monthly Reading'!CU102*'Monthly Reading'!CU$7, 'Homeowners Record'!$F25*'Monthly Reading'!CU$8, 'Homeowners Record'!$G25*'Monthly Reading'!CU$9), SUM('Monthly Reading'!CU$10, 'Homeowners Record'!$F25*'Monthly Reading'!CU$8, 'Homeowners Record'!$G25*'Monthly Reading'!CU$9)))</f>
        <v/>
      </c>
      <c r="CV28" s="4" t="str">
        <f>IF('Monthly Reading'!CV$1="", "", IF('Monthly Reading'!CV102*'Monthly Reading'!CV$7&gt;'Monthly Reading'!CV$10, SUM('Monthly Reading'!CV102*'Monthly Reading'!CV$7, 'Homeowners Record'!$F25*'Monthly Reading'!CV$8, 'Homeowners Record'!$G25*'Monthly Reading'!CV$9), SUM('Monthly Reading'!CV$10, 'Homeowners Record'!$F25*'Monthly Reading'!CV$8, 'Homeowners Record'!$G25*'Monthly Reading'!CV$9)))</f>
        <v/>
      </c>
      <c r="CW28" s="4" t="str">
        <f>IF('Monthly Reading'!CW$1="", "", IF('Monthly Reading'!CW102*'Monthly Reading'!CW$7&gt;'Monthly Reading'!CW$10, SUM('Monthly Reading'!CW102*'Monthly Reading'!CW$7, 'Homeowners Record'!$F25*'Monthly Reading'!CW$8, 'Homeowners Record'!$G25*'Monthly Reading'!CW$9), SUM('Monthly Reading'!CW$10, 'Homeowners Record'!$F25*'Monthly Reading'!CW$8, 'Homeowners Record'!$G25*'Monthly Reading'!CW$9)))</f>
        <v/>
      </c>
      <c r="CX28" s="4" t="str">
        <f>IF('Monthly Reading'!CX$1="", "", IF('Monthly Reading'!CX102*'Monthly Reading'!CX$7&gt;'Monthly Reading'!CX$10, SUM('Monthly Reading'!CX102*'Monthly Reading'!CX$7, 'Homeowners Record'!$F25*'Monthly Reading'!CX$8, 'Homeowners Record'!$G25*'Monthly Reading'!CX$9), SUM('Monthly Reading'!CX$10, 'Homeowners Record'!$F25*'Monthly Reading'!CX$8, 'Homeowners Record'!$G25*'Monthly Reading'!CX$9)))</f>
        <v/>
      </c>
      <c r="CY28" s="4" t="str">
        <f>IF('Monthly Reading'!CY$1="", "", IF('Monthly Reading'!CY102*'Monthly Reading'!CY$7&gt;'Monthly Reading'!CY$10, SUM('Monthly Reading'!CY102*'Monthly Reading'!CY$7, 'Homeowners Record'!$F25*'Monthly Reading'!CY$8, 'Homeowners Record'!$G25*'Monthly Reading'!CY$9), SUM('Monthly Reading'!CY$10, 'Homeowners Record'!$F25*'Monthly Reading'!CY$8, 'Homeowners Record'!$G25*'Monthly Reading'!CY$9)))</f>
        <v/>
      </c>
      <c r="CZ28" s="4" t="str">
        <f>IF('Monthly Reading'!CZ$1="", "", IF('Monthly Reading'!CZ102*'Monthly Reading'!CZ$7&gt;'Monthly Reading'!CZ$10, SUM('Monthly Reading'!CZ102*'Monthly Reading'!CZ$7, 'Homeowners Record'!$F25*'Monthly Reading'!CZ$8, 'Homeowners Record'!$G25*'Monthly Reading'!CZ$9), SUM('Monthly Reading'!CZ$10, 'Homeowners Record'!$F25*'Monthly Reading'!CZ$8, 'Homeowners Record'!$G25*'Monthly Reading'!CZ$9)))</f>
        <v/>
      </c>
      <c r="DA28" s="4" t="str">
        <f>IF('Monthly Reading'!DA$1="", "", IF('Monthly Reading'!DA102*'Monthly Reading'!DA$7&gt;'Monthly Reading'!DA$10, SUM('Monthly Reading'!DA102*'Monthly Reading'!DA$7, 'Homeowners Record'!$F25*'Monthly Reading'!DA$8, 'Homeowners Record'!$G25*'Monthly Reading'!DA$9), SUM('Monthly Reading'!DA$10, 'Homeowners Record'!$F25*'Monthly Reading'!DA$8, 'Homeowners Record'!$G25*'Monthly Reading'!DA$9)))</f>
        <v/>
      </c>
      <c r="DB28" s="4" t="str">
        <f>IF('Monthly Reading'!DB$1="", "", IF('Monthly Reading'!DB102*'Monthly Reading'!DB$7&gt;'Monthly Reading'!DB$10, SUM('Monthly Reading'!DB102*'Monthly Reading'!DB$7, 'Homeowners Record'!$F25*'Monthly Reading'!DB$8, 'Homeowners Record'!$G25*'Monthly Reading'!DB$9), SUM('Monthly Reading'!DB$10, 'Homeowners Record'!$F25*'Monthly Reading'!DB$8, 'Homeowners Record'!$G25*'Monthly Reading'!DB$9)))</f>
        <v/>
      </c>
      <c r="DC28" s="4" t="str">
        <f>IF('Monthly Reading'!DC$1="", "", IF('Monthly Reading'!DC102*'Monthly Reading'!DC$7&gt;'Monthly Reading'!DC$10, SUM('Monthly Reading'!DC102*'Monthly Reading'!DC$7, 'Homeowners Record'!$F25*'Monthly Reading'!DC$8, 'Homeowners Record'!$G25*'Monthly Reading'!DC$9), SUM('Monthly Reading'!DC$10, 'Homeowners Record'!$F25*'Monthly Reading'!DC$8, 'Homeowners Record'!$G25*'Monthly Reading'!DC$9)))</f>
        <v/>
      </c>
      <c r="DD28" s="4" t="str">
        <f>IF('Monthly Reading'!DD$1="", "", IF('Monthly Reading'!DD102*'Monthly Reading'!DD$7&gt;'Monthly Reading'!DD$10, SUM('Monthly Reading'!DD102*'Monthly Reading'!DD$7, 'Homeowners Record'!$F25*'Monthly Reading'!DD$8, 'Homeowners Record'!$G25*'Monthly Reading'!DD$9), SUM('Monthly Reading'!DD$10, 'Homeowners Record'!$F25*'Monthly Reading'!DD$8, 'Homeowners Record'!$G25*'Monthly Reading'!DD$9)))</f>
        <v/>
      </c>
      <c r="DE28" s="4" t="str">
        <f>IF('Monthly Reading'!DE$1="", "", IF('Monthly Reading'!DE102*'Monthly Reading'!DE$7&gt;'Monthly Reading'!DE$10, SUM('Monthly Reading'!DE102*'Monthly Reading'!DE$7, 'Homeowners Record'!$F25*'Monthly Reading'!DE$8, 'Homeowners Record'!$G25*'Monthly Reading'!DE$9), SUM('Monthly Reading'!DE$10, 'Homeowners Record'!$F25*'Monthly Reading'!DE$8, 'Homeowners Record'!$G25*'Monthly Reading'!DE$9)))</f>
        <v/>
      </c>
      <c r="DF28" s="4" t="str">
        <f>IF('Monthly Reading'!DF$1="", "", IF('Monthly Reading'!DF102*'Monthly Reading'!DF$7&gt;'Monthly Reading'!DF$10, SUM('Monthly Reading'!DF102*'Monthly Reading'!DF$7, 'Homeowners Record'!$F25*'Monthly Reading'!DF$8, 'Homeowners Record'!$G25*'Monthly Reading'!DF$9), SUM('Monthly Reading'!DF$10, 'Homeowners Record'!$F25*'Monthly Reading'!DF$8, 'Homeowners Record'!$G25*'Monthly Reading'!DF$9)))</f>
        <v/>
      </c>
      <c r="DG28" s="4" t="str">
        <f>IF('Monthly Reading'!DG$1="", "", IF('Monthly Reading'!DG102*'Monthly Reading'!DG$7&gt;'Monthly Reading'!DG$10, SUM('Monthly Reading'!DG102*'Monthly Reading'!DG$7, 'Homeowners Record'!$F25*'Monthly Reading'!DG$8, 'Homeowners Record'!$G25*'Monthly Reading'!DG$9), SUM('Monthly Reading'!DG$10, 'Homeowners Record'!$F25*'Monthly Reading'!DG$8, 'Homeowners Record'!$G25*'Monthly Reading'!DG$9)))</f>
        <v/>
      </c>
      <c r="DH28" s="4" t="str">
        <f>IF('Monthly Reading'!DH$1="", "", IF('Monthly Reading'!DH102*'Monthly Reading'!DH$7&gt;'Monthly Reading'!DH$10, SUM('Monthly Reading'!DH102*'Monthly Reading'!DH$7, 'Homeowners Record'!$F25*'Monthly Reading'!DH$8, 'Homeowners Record'!$G25*'Monthly Reading'!DH$9), SUM('Monthly Reading'!DH$10, 'Homeowners Record'!$F25*'Monthly Reading'!DH$8, 'Homeowners Record'!$G25*'Monthly Reading'!DH$9)))</f>
        <v/>
      </c>
      <c r="DI28" s="4" t="str">
        <f>IF('Monthly Reading'!DI$1="", "", IF('Monthly Reading'!DI102*'Monthly Reading'!DI$7&gt;'Monthly Reading'!DI$10, SUM('Monthly Reading'!DI102*'Monthly Reading'!DI$7, 'Homeowners Record'!$F25*'Monthly Reading'!DI$8, 'Homeowners Record'!$G25*'Monthly Reading'!DI$9), SUM('Monthly Reading'!DI$10, 'Homeowners Record'!$F25*'Monthly Reading'!DI$8, 'Homeowners Record'!$G25*'Monthly Reading'!DI$9)))</f>
        <v/>
      </c>
      <c r="DJ28" s="4" t="str">
        <f>IF('Monthly Reading'!DJ$1="", "", IF('Monthly Reading'!DJ102*'Monthly Reading'!DJ$7&gt;'Monthly Reading'!DJ$10, SUM('Monthly Reading'!DJ102*'Monthly Reading'!DJ$7, 'Homeowners Record'!$F25*'Monthly Reading'!DJ$8, 'Homeowners Record'!$G25*'Monthly Reading'!DJ$9), SUM('Monthly Reading'!DJ$10, 'Homeowners Record'!$F25*'Monthly Reading'!DJ$8, 'Homeowners Record'!$G25*'Monthly Reading'!DJ$9)))</f>
        <v/>
      </c>
      <c r="DK28" s="4" t="str">
        <f>IF('Monthly Reading'!DK$1="", "", IF('Monthly Reading'!DK102*'Monthly Reading'!DK$7&gt;'Monthly Reading'!DK$10, SUM('Monthly Reading'!DK102*'Monthly Reading'!DK$7, 'Homeowners Record'!$F25*'Monthly Reading'!DK$8, 'Homeowners Record'!$G25*'Monthly Reading'!DK$9), SUM('Monthly Reading'!DK$10, 'Homeowners Record'!$F25*'Monthly Reading'!DK$8, 'Homeowners Record'!$G25*'Monthly Reading'!DK$9)))</f>
        <v/>
      </c>
      <c r="DL28" s="4" t="str">
        <f>IF('Monthly Reading'!DL$1="", "", IF('Monthly Reading'!DL102*'Monthly Reading'!DL$7&gt;'Monthly Reading'!DL$10, SUM('Monthly Reading'!DL102*'Monthly Reading'!DL$7, 'Homeowners Record'!$F25*'Monthly Reading'!DL$8, 'Homeowners Record'!$G25*'Monthly Reading'!DL$9), SUM('Monthly Reading'!DL$10, 'Homeowners Record'!$F25*'Monthly Reading'!DL$8, 'Homeowners Record'!$G25*'Monthly Reading'!DL$9)))</f>
        <v/>
      </c>
      <c r="DM28" s="4" t="str">
        <f>IF('Monthly Reading'!DM$1="", "", IF('Monthly Reading'!DM102*'Monthly Reading'!DM$7&gt;'Monthly Reading'!DM$10, SUM('Monthly Reading'!DM102*'Monthly Reading'!DM$7, 'Homeowners Record'!$F25*'Monthly Reading'!DM$8, 'Homeowners Record'!$G25*'Monthly Reading'!DM$9), SUM('Monthly Reading'!DM$10, 'Homeowners Record'!$F25*'Monthly Reading'!DM$8, 'Homeowners Record'!$G25*'Monthly Reading'!DM$9)))</f>
        <v/>
      </c>
      <c r="DN28" s="4" t="str">
        <f>IF('Monthly Reading'!DN$1="", "", IF('Monthly Reading'!DN102*'Monthly Reading'!DN$7&gt;'Monthly Reading'!DN$10, SUM('Monthly Reading'!DN102*'Monthly Reading'!DN$7, 'Homeowners Record'!$F25*'Monthly Reading'!DN$8, 'Homeowners Record'!$G25*'Monthly Reading'!DN$9), SUM('Monthly Reading'!DN$10, 'Homeowners Record'!$F25*'Monthly Reading'!DN$8, 'Homeowners Record'!$G25*'Monthly Reading'!DN$9)))</f>
        <v/>
      </c>
      <c r="DO28" s="4" t="str">
        <f>IF('Monthly Reading'!DO$1="", "", IF('Monthly Reading'!DO102*'Monthly Reading'!DO$7&gt;'Monthly Reading'!DO$10, SUM('Monthly Reading'!DO102*'Monthly Reading'!DO$7, 'Homeowners Record'!$F25*'Monthly Reading'!DO$8, 'Homeowners Record'!$G25*'Monthly Reading'!DO$9), SUM('Monthly Reading'!DO$10, 'Homeowners Record'!$F25*'Monthly Reading'!DO$8, 'Homeowners Record'!$G25*'Monthly Reading'!DO$9)))</f>
        <v/>
      </c>
      <c r="DP28" s="4" t="str">
        <f>IF('Monthly Reading'!DP$1="", "", IF('Monthly Reading'!DP102*'Monthly Reading'!DP$7&gt;'Monthly Reading'!DP$10, SUM('Monthly Reading'!DP102*'Monthly Reading'!DP$7, 'Homeowners Record'!$F25*'Monthly Reading'!DP$8, 'Homeowners Record'!$G25*'Monthly Reading'!DP$9), SUM('Monthly Reading'!DP$10, 'Homeowners Record'!$F25*'Monthly Reading'!DP$8, 'Homeowners Record'!$G25*'Monthly Reading'!DP$9)))</f>
        <v/>
      </c>
      <c r="DQ28" s="4" t="str">
        <f>IF('Monthly Reading'!DQ$1="", "", IF('Monthly Reading'!DQ102*'Monthly Reading'!DQ$7&gt;'Monthly Reading'!DQ$10, SUM('Monthly Reading'!DQ102*'Monthly Reading'!DQ$7, 'Homeowners Record'!$F25*'Monthly Reading'!DQ$8, 'Homeowners Record'!$G25*'Monthly Reading'!DQ$9), SUM('Monthly Reading'!DQ$10, 'Homeowners Record'!$F25*'Monthly Reading'!DQ$8, 'Homeowners Record'!$G25*'Monthly Reading'!DQ$9)))</f>
        <v/>
      </c>
      <c r="DR28" s="4" t="str">
        <f>IF('Monthly Reading'!DR$1="", "", IF('Monthly Reading'!DR102*'Monthly Reading'!DR$7&gt;'Monthly Reading'!DR$10, SUM('Monthly Reading'!DR102*'Monthly Reading'!DR$7, 'Homeowners Record'!$F25*'Monthly Reading'!DR$8, 'Homeowners Record'!$G25*'Monthly Reading'!DR$9), SUM('Monthly Reading'!DR$10, 'Homeowners Record'!$F25*'Monthly Reading'!DR$8, 'Homeowners Record'!$G25*'Monthly Reading'!DR$9)))</f>
        <v/>
      </c>
      <c r="DS28" s="4" t="str">
        <f>IF('Monthly Reading'!DS$1="", "", IF('Monthly Reading'!DS102*'Monthly Reading'!DS$7&gt;'Monthly Reading'!DS$10, SUM('Monthly Reading'!DS102*'Monthly Reading'!DS$7, 'Homeowners Record'!$F25*'Monthly Reading'!DS$8, 'Homeowners Record'!$G25*'Monthly Reading'!DS$9), SUM('Monthly Reading'!DS$10, 'Homeowners Record'!$F25*'Monthly Reading'!DS$8, 'Homeowners Record'!$G25*'Monthly Reading'!DS$9)))</f>
        <v/>
      </c>
      <c r="DT28" s="4" t="str">
        <f>IF('Monthly Reading'!DT$1="", "", IF('Monthly Reading'!DT102*'Monthly Reading'!DT$7&gt;'Monthly Reading'!DT$10, SUM('Monthly Reading'!DT102*'Monthly Reading'!DT$7, 'Homeowners Record'!$F25*'Monthly Reading'!DT$8, 'Homeowners Record'!$G25*'Monthly Reading'!DT$9), SUM('Monthly Reading'!DT$10, 'Homeowners Record'!$F25*'Monthly Reading'!DT$8, 'Homeowners Record'!$G25*'Monthly Reading'!DT$9)))</f>
        <v/>
      </c>
      <c r="DU28" s="4" t="str">
        <f>IF('Monthly Reading'!DU$1="", "", IF('Monthly Reading'!DU102*'Monthly Reading'!DU$7&gt;'Monthly Reading'!DU$10, SUM('Monthly Reading'!DU102*'Monthly Reading'!DU$7, 'Homeowners Record'!$F25*'Monthly Reading'!DU$8, 'Homeowners Record'!$G25*'Monthly Reading'!DU$9), SUM('Monthly Reading'!DU$10, 'Homeowners Record'!$F25*'Monthly Reading'!DU$8, 'Homeowners Record'!$G25*'Monthly Reading'!DU$9)))</f>
        <v/>
      </c>
      <c r="DV28" s="4" t="str">
        <f>IF('Monthly Reading'!DV$1="", "", IF('Monthly Reading'!DV102*'Monthly Reading'!DV$7&gt;'Monthly Reading'!DV$10, SUM('Monthly Reading'!DV102*'Monthly Reading'!DV$7, 'Homeowners Record'!$F25*'Monthly Reading'!DV$8, 'Homeowners Record'!$G25*'Monthly Reading'!DV$9), SUM('Monthly Reading'!DV$10, 'Homeowners Record'!$F25*'Monthly Reading'!DV$8, 'Homeowners Record'!$G25*'Monthly Reading'!DV$9)))</f>
        <v/>
      </c>
      <c r="DW28" s="4" t="str">
        <f>IF('Monthly Reading'!DW$1="", "", IF('Monthly Reading'!DW102*'Monthly Reading'!DW$7&gt;'Monthly Reading'!DW$10, SUM('Monthly Reading'!DW102*'Monthly Reading'!DW$7, 'Homeowners Record'!$F25*'Monthly Reading'!DW$8, 'Homeowners Record'!$G25*'Monthly Reading'!DW$9), SUM('Monthly Reading'!DW$10, 'Homeowners Record'!$F25*'Monthly Reading'!DW$8, 'Homeowners Record'!$G25*'Monthly Reading'!DW$9)))</f>
        <v/>
      </c>
      <c r="DX28" s="4" t="str">
        <f>IF('Monthly Reading'!DX$1="", "", IF('Monthly Reading'!DX102*'Monthly Reading'!DX$7&gt;'Monthly Reading'!DX$10, SUM('Monthly Reading'!DX102*'Monthly Reading'!DX$7, 'Homeowners Record'!$F25*'Monthly Reading'!DX$8, 'Homeowners Record'!$G25*'Monthly Reading'!DX$9), SUM('Monthly Reading'!DX$10, 'Homeowners Record'!$F25*'Monthly Reading'!DX$8, 'Homeowners Record'!$G25*'Monthly Reading'!DX$9)))</f>
        <v/>
      </c>
      <c r="DY28" s="4" t="str">
        <f>IF('Monthly Reading'!DY$1="", "", IF('Monthly Reading'!DY102*'Monthly Reading'!DY$7&gt;'Monthly Reading'!DY$10, SUM('Monthly Reading'!DY102*'Monthly Reading'!DY$7, 'Homeowners Record'!$F25*'Monthly Reading'!DY$8, 'Homeowners Record'!$G25*'Monthly Reading'!DY$9), SUM('Monthly Reading'!DY$10, 'Homeowners Record'!$F25*'Monthly Reading'!DY$8, 'Homeowners Record'!$G25*'Monthly Reading'!DY$9)))</f>
        <v/>
      </c>
      <c r="DZ28" s="4" t="str">
        <f>IF('Monthly Reading'!DZ$1="", "", IF('Monthly Reading'!DZ102*'Monthly Reading'!DZ$7&gt;'Monthly Reading'!DZ$10, SUM('Monthly Reading'!DZ102*'Monthly Reading'!DZ$7, 'Homeowners Record'!$F25*'Monthly Reading'!DZ$8, 'Homeowners Record'!$G25*'Monthly Reading'!DZ$9), SUM('Monthly Reading'!DZ$10, 'Homeowners Record'!$F25*'Monthly Reading'!DZ$8, 'Homeowners Record'!$G25*'Monthly Reading'!DZ$9)))</f>
        <v/>
      </c>
    </row>
    <row r="29" spans="1:130" x14ac:dyDescent="0.25">
      <c r="A29" s="3">
        <f>'Homeowners Record'!$A26</f>
        <v>25</v>
      </c>
      <c r="B29" s="3" t="str">
        <f>'Homeowners Record'!$B26</f>
        <v>MANUEL JOSE OYSON III</v>
      </c>
      <c r="C29" s="4">
        <v>1845</v>
      </c>
      <c r="D29" s="4">
        <f>IF('Monthly Reading'!D$1="", "", IF('Monthly Reading'!D103*'Monthly Reading'!D$7&gt;'Monthly Reading'!D$10, SUM('Monthly Reading'!D103*'Monthly Reading'!D$7, 'Homeowners Record'!$F26*'Monthly Reading'!D$8, 'Homeowners Record'!$G26*'Monthly Reading'!D$9), SUM('Monthly Reading'!D$10, 'Homeowners Record'!$F26*'Monthly Reading'!D$8, 'Homeowners Record'!$G26*'Monthly Reading'!D$9)))</f>
        <v>1166.0107654320989</v>
      </c>
      <c r="E29" s="4">
        <f>IF('Monthly Reading'!E$1="", "", IF('Monthly Reading'!E103*'Monthly Reading'!E$7&gt;'Monthly Reading'!E$10, SUM('Monthly Reading'!E103*'Monthly Reading'!E$7, 'Homeowners Record'!$F26*'Monthly Reading'!E$8, 'Homeowners Record'!$G26*'Monthly Reading'!E$9), SUM('Monthly Reading'!E$10, 'Homeowners Record'!$F26*'Monthly Reading'!E$8, 'Homeowners Record'!$G26*'Monthly Reading'!E$9)))</f>
        <v>883.52995316159252</v>
      </c>
      <c r="F29" s="4">
        <f>IF('Monthly Reading'!F$1="", "", IF('Monthly Reading'!F103*'Monthly Reading'!F$7&gt;'Monthly Reading'!F$10, SUM('Monthly Reading'!F103*'Monthly Reading'!F$7, 'Homeowners Record'!$F26*'Monthly Reading'!F$8, 'Homeowners Record'!$G26*'Monthly Reading'!F$9), SUM('Monthly Reading'!F$10, 'Homeowners Record'!$F26*'Monthly Reading'!F$8, 'Homeowners Record'!$G26*'Monthly Reading'!F$9)))</f>
        <v>719.56398860398861</v>
      </c>
      <c r="G29" s="4">
        <f>IF('Monthly Reading'!G$1="", "", IF('Monthly Reading'!G103*'Monthly Reading'!G$7&gt;'Monthly Reading'!G$10, SUM('Monthly Reading'!G103*'Monthly Reading'!G$7, 'Homeowners Record'!$F26*'Monthly Reading'!G$8, 'Homeowners Record'!$G26*'Monthly Reading'!G$9), SUM('Monthly Reading'!G$10, 'Homeowners Record'!$F26*'Monthly Reading'!G$8, 'Homeowners Record'!$G26*'Monthly Reading'!G$9)))</f>
        <v>693.15027568922301</v>
      </c>
      <c r="H29" s="4" t="str">
        <f>IF('Monthly Reading'!H$1="", "", IF('Monthly Reading'!H103*'Monthly Reading'!H$7&gt;'Monthly Reading'!H$10, SUM('Monthly Reading'!H103*'Monthly Reading'!H$7, 'Homeowners Record'!$F26*'Monthly Reading'!H$8, 'Homeowners Record'!$G26*'Monthly Reading'!H$9), SUM('Monthly Reading'!H$10, 'Homeowners Record'!$F26*'Monthly Reading'!H$8, 'Homeowners Record'!$G26*'Monthly Reading'!H$9)))</f>
        <v/>
      </c>
      <c r="I29" s="4" t="str">
        <f>IF('Monthly Reading'!I$1="", "", IF('Monthly Reading'!I103*'Monthly Reading'!I$7&gt;'Monthly Reading'!I$10, SUM('Monthly Reading'!I103*'Monthly Reading'!I$7, 'Homeowners Record'!$F26*'Monthly Reading'!I$8, 'Homeowners Record'!$G26*'Monthly Reading'!I$9), SUM('Monthly Reading'!I$10, 'Homeowners Record'!$F26*'Monthly Reading'!I$8, 'Homeowners Record'!$G26*'Monthly Reading'!I$9)))</f>
        <v/>
      </c>
      <c r="J29" s="4" t="str">
        <f>IF('Monthly Reading'!J$1="", "", IF('Monthly Reading'!J103*'Monthly Reading'!J$7&gt;'Monthly Reading'!J$10, SUM('Monthly Reading'!J103*'Monthly Reading'!J$7, 'Homeowners Record'!$F26*'Monthly Reading'!J$8, 'Homeowners Record'!$G26*'Monthly Reading'!J$9), SUM('Monthly Reading'!J$10, 'Homeowners Record'!$F26*'Monthly Reading'!J$8, 'Homeowners Record'!$G26*'Monthly Reading'!J$9)))</f>
        <v/>
      </c>
      <c r="K29" s="4" t="str">
        <f>IF('Monthly Reading'!K$1="", "", IF('Monthly Reading'!K103*'Monthly Reading'!K$7&gt;'Monthly Reading'!K$10, SUM('Monthly Reading'!K103*'Monthly Reading'!K$7, 'Homeowners Record'!$F26*'Monthly Reading'!K$8, 'Homeowners Record'!$G26*'Monthly Reading'!K$9), SUM('Monthly Reading'!K$10, 'Homeowners Record'!$F26*'Monthly Reading'!K$8, 'Homeowners Record'!$G26*'Monthly Reading'!K$9)))</f>
        <v/>
      </c>
      <c r="L29" s="4" t="str">
        <f>IF('Monthly Reading'!L$1="", "", IF('Monthly Reading'!L103*'Monthly Reading'!L$7&gt;'Monthly Reading'!L$10, SUM('Monthly Reading'!L103*'Monthly Reading'!L$7, 'Homeowners Record'!$F26*'Monthly Reading'!L$8, 'Homeowners Record'!$G26*'Monthly Reading'!L$9), SUM('Monthly Reading'!L$10, 'Homeowners Record'!$F26*'Monthly Reading'!L$8, 'Homeowners Record'!$G26*'Monthly Reading'!L$9)))</f>
        <v/>
      </c>
      <c r="M29" s="4" t="str">
        <f>IF('Monthly Reading'!M$1="", "", IF('Monthly Reading'!M103*'Monthly Reading'!M$7&gt;'Monthly Reading'!M$10, SUM('Monthly Reading'!M103*'Monthly Reading'!M$7, 'Homeowners Record'!$F26*'Monthly Reading'!M$8, 'Homeowners Record'!$G26*'Monthly Reading'!M$9), SUM('Monthly Reading'!M$10, 'Homeowners Record'!$F26*'Monthly Reading'!M$8, 'Homeowners Record'!$G26*'Monthly Reading'!M$9)))</f>
        <v/>
      </c>
      <c r="N29" s="4" t="str">
        <f>IF('Monthly Reading'!N$1="", "", IF('Monthly Reading'!N103*'Monthly Reading'!N$7&gt;'Monthly Reading'!N$10, SUM('Monthly Reading'!N103*'Monthly Reading'!N$7, 'Homeowners Record'!$F26*'Monthly Reading'!N$8, 'Homeowners Record'!$G26*'Monthly Reading'!N$9), SUM('Monthly Reading'!N$10, 'Homeowners Record'!$F26*'Monthly Reading'!N$8, 'Homeowners Record'!$G26*'Monthly Reading'!N$9)))</f>
        <v/>
      </c>
      <c r="O29" s="4" t="str">
        <f>IF('Monthly Reading'!O$1="", "", IF('Monthly Reading'!O103*'Monthly Reading'!O$7&gt;'Monthly Reading'!O$10, SUM('Monthly Reading'!O103*'Monthly Reading'!O$7, 'Homeowners Record'!$F26*'Monthly Reading'!O$8, 'Homeowners Record'!$G26*'Monthly Reading'!O$9), SUM('Monthly Reading'!O$10, 'Homeowners Record'!$F26*'Monthly Reading'!O$8, 'Homeowners Record'!$G26*'Monthly Reading'!O$9)))</f>
        <v/>
      </c>
      <c r="P29" s="4" t="str">
        <f>IF('Monthly Reading'!P$1="", "", IF('Monthly Reading'!P103*'Monthly Reading'!P$7&gt;'Monthly Reading'!P$10, SUM('Monthly Reading'!P103*'Monthly Reading'!P$7, 'Homeowners Record'!$F26*'Monthly Reading'!P$8, 'Homeowners Record'!$G26*'Monthly Reading'!P$9), SUM('Monthly Reading'!P$10, 'Homeowners Record'!$F26*'Monthly Reading'!P$8, 'Homeowners Record'!$G26*'Monthly Reading'!P$9)))</f>
        <v/>
      </c>
      <c r="Q29" s="4" t="str">
        <f>IF('Monthly Reading'!Q$1="", "", IF('Monthly Reading'!Q103*'Monthly Reading'!Q$7&gt;'Monthly Reading'!Q$10, SUM('Monthly Reading'!Q103*'Monthly Reading'!Q$7, 'Homeowners Record'!$F26*'Monthly Reading'!Q$8, 'Homeowners Record'!$G26*'Monthly Reading'!Q$9), SUM('Monthly Reading'!Q$10, 'Homeowners Record'!$F26*'Monthly Reading'!Q$8, 'Homeowners Record'!$G26*'Monthly Reading'!Q$9)))</f>
        <v/>
      </c>
      <c r="R29" s="4" t="str">
        <f>IF('Monthly Reading'!R$1="", "", IF('Monthly Reading'!R103*'Monthly Reading'!R$7&gt;'Monthly Reading'!R$10, SUM('Monthly Reading'!R103*'Monthly Reading'!R$7, 'Homeowners Record'!$F26*'Monthly Reading'!R$8, 'Homeowners Record'!$G26*'Monthly Reading'!R$9), SUM('Monthly Reading'!R$10, 'Homeowners Record'!$F26*'Monthly Reading'!R$8, 'Homeowners Record'!$G26*'Monthly Reading'!R$9)))</f>
        <v/>
      </c>
      <c r="S29" s="4" t="str">
        <f>IF('Monthly Reading'!S$1="", "", IF('Monthly Reading'!S103*'Monthly Reading'!S$7&gt;'Monthly Reading'!S$10, SUM('Monthly Reading'!S103*'Monthly Reading'!S$7, 'Homeowners Record'!$F26*'Monthly Reading'!S$8, 'Homeowners Record'!$G26*'Monthly Reading'!S$9), SUM('Monthly Reading'!S$10, 'Homeowners Record'!$F26*'Monthly Reading'!S$8, 'Homeowners Record'!$G26*'Monthly Reading'!S$9)))</f>
        <v/>
      </c>
      <c r="T29" s="4" t="str">
        <f>IF('Monthly Reading'!T$1="", "", IF('Monthly Reading'!T103*'Monthly Reading'!T$7&gt;'Monthly Reading'!T$10, SUM('Monthly Reading'!T103*'Monthly Reading'!T$7, 'Homeowners Record'!$F26*'Monthly Reading'!T$8, 'Homeowners Record'!$G26*'Monthly Reading'!T$9), SUM('Monthly Reading'!T$10, 'Homeowners Record'!$F26*'Monthly Reading'!T$8, 'Homeowners Record'!$G26*'Monthly Reading'!T$9)))</f>
        <v/>
      </c>
      <c r="U29" s="4" t="str">
        <f>IF('Monthly Reading'!U$1="", "", IF('Monthly Reading'!U103*'Monthly Reading'!U$7&gt;'Monthly Reading'!U$10, SUM('Monthly Reading'!U103*'Monthly Reading'!U$7, 'Homeowners Record'!$F26*'Monthly Reading'!U$8, 'Homeowners Record'!$G26*'Monthly Reading'!U$9), SUM('Monthly Reading'!U$10, 'Homeowners Record'!$F26*'Monthly Reading'!U$8, 'Homeowners Record'!$G26*'Monthly Reading'!U$9)))</f>
        <v/>
      </c>
      <c r="V29" s="4" t="str">
        <f>IF('Monthly Reading'!V$1="", "", IF('Monthly Reading'!V103*'Monthly Reading'!V$7&gt;'Monthly Reading'!V$10, SUM('Monthly Reading'!V103*'Monthly Reading'!V$7, 'Homeowners Record'!$F26*'Monthly Reading'!V$8, 'Homeowners Record'!$G26*'Monthly Reading'!V$9), SUM('Monthly Reading'!V$10, 'Homeowners Record'!$F26*'Monthly Reading'!V$8, 'Homeowners Record'!$G26*'Monthly Reading'!V$9)))</f>
        <v/>
      </c>
      <c r="W29" s="4" t="str">
        <f>IF('Monthly Reading'!W$1="", "", IF('Monthly Reading'!W103*'Monthly Reading'!W$7&gt;'Monthly Reading'!W$10, SUM('Monthly Reading'!W103*'Monthly Reading'!W$7, 'Homeowners Record'!$F26*'Monthly Reading'!W$8, 'Homeowners Record'!$G26*'Monthly Reading'!W$9), SUM('Monthly Reading'!W$10, 'Homeowners Record'!$F26*'Monthly Reading'!W$8, 'Homeowners Record'!$G26*'Monthly Reading'!W$9)))</f>
        <v/>
      </c>
      <c r="X29" s="4" t="str">
        <f>IF('Monthly Reading'!X$1="", "", IF('Monthly Reading'!X103*'Monthly Reading'!X$7&gt;'Monthly Reading'!X$10, SUM('Monthly Reading'!X103*'Monthly Reading'!X$7, 'Homeowners Record'!$F26*'Monthly Reading'!X$8, 'Homeowners Record'!$G26*'Monthly Reading'!X$9), SUM('Monthly Reading'!X$10, 'Homeowners Record'!$F26*'Monthly Reading'!X$8, 'Homeowners Record'!$G26*'Monthly Reading'!X$9)))</f>
        <v/>
      </c>
      <c r="Y29" s="4" t="str">
        <f>IF('Monthly Reading'!Y$1="", "", IF('Monthly Reading'!Y103*'Monthly Reading'!Y$7&gt;'Monthly Reading'!Y$10, SUM('Monthly Reading'!Y103*'Monthly Reading'!Y$7, 'Homeowners Record'!$F26*'Monthly Reading'!Y$8, 'Homeowners Record'!$G26*'Monthly Reading'!Y$9), SUM('Monthly Reading'!Y$10, 'Homeowners Record'!$F26*'Monthly Reading'!Y$8, 'Homeowners Record'!$G26*'Monthly Reading'!Y$9)))</f>
        <v/>
      </c>
      <c r="Z29" s="4" t="str">
        <f>IF('Monthly Reading'!Z$1="", "", IF('Monthly Reading'!Z103*'Monthly Reading'!Z$7&gt;'Monthly Reading'!Z$10, SUM('Monthly Reading'!Z103*'Monthly Reading'!Z$7, 'Homeowners Record'!$F26*'Monthly Reading'!Z$8, 'Homeowners Record'!$G26*'Monthly Reading'!Z$9), SUM('Monthly Reading'!Z$10, 'Homeowners Record'!$F26*'Monthly Reading'!Z$8, 'Homeowners Record'!$G26*'Monthly Reading'!Z$9)))</f>
        <v/>
      </c>
      <c r="AA29" s="4" t="str">
        <f>IF('Monthly Reading'!AA$1="", "", IF('Monthly Reading'!AA103*'Monthly Reading'!AA$7&gt;'Monthly Reading'!AA$10, SUM('Monthly Reading'!AA103*'Monthly Reading'!AA$7, 'Homeowners Record'!$F26*'Monthly Reading'!AA$8, 'Homeowners Record'!$G26*'Monthly Reading'!AA$9), SUM('Monthly Reading'!AA$10, 'Homeowners Record'!$F26*'Monthly Reading'!AA$8, 'Homeowners Record'!$G26*'Monthly Reading'!AA$9)))</f>
        <v/>
      </c>
      <c r="AB29" s="4" t="str">
        <f>IF('Monthly Reading'!AB$1="", "", IF('Monthly Reading'!AB103*'Monthly Reading'!AB$7&gt;'Monthly Reading'!AB$10, SUM('Monthly Reading'!AB103*'Monthly Reading'!AB$7, 'Homeowners Record'!$F26*'Monthly Reading'!AB$8, 'Homeowners Record'!$G26*'Monthly Reading'!AB$9), SUM('Monthly Reading'!AB$10, 'Homeowners Record'!$F26*'Monthly Reading'!AB$8, 'Homeowners Record'!$G26*'Monthly Reading'!AB$9)))</f>
        <v/>
      </c>
      <c r="AC29" s="4" t="str">
        <f>IF('Monthly Reading'!AC$1="", "", IF('Monthly Reading'!AC103*'Monthly Reading'!AC$7&gt;'Monthly Reading'!AC$10, SUM('Monthly Reading'!AC103*'Monthly Reading'!AC$7, 'Homeowners Record'!$F26*'Monthly Reading'!AC$8, 'Homeowners Record'!$G26*'Monthly Reading'!AC$9), SUM('Monthly Reading'!AC$10, 'Homeowners Record'!$F26*'Monthly Reading'!AC$8, 'Homeowners Record'!$G26*'Monthly Reading'!AC$9)))</f>
        <v/>
      </c>
      <c r="AD29" s="4" t="str">
        <f>IF('Monthly Reading'!AD$1="", "", IF('Monthly Reading'!AD103*'Monthly Reading'!AD$7&gt;'Monthly Reading'!AD$10, SUM('Monthly Reading'!AD103*'Monthly Reading'!AD$7, 'Homeowners Record'!$F26*'Monthly Reading'!AD$8, 'Homeowners Record'!$G26*'Monthly Reading'!AD$9), SUM('Monthly Reading'!AD$10, 'Homeowners Record'!$F26*'Monthly Reading'!AD$8, 'Homeowners Record'!$G26*'Monthly Reading'!AD$9)))</f>
        <v/>
      </c>
      <c r="AE29" s="4" t="str">
        <f>IF('Monthly Reading'!AE$1="", "", IF('Monthly Reading'!AE103*'Monthly Reading'!AE$7&gt;'Monthly Reading'!AE$10, SUM('Monthly Reading'!AE103*'Monthly Reading'!AE$7, 'Homeowners Record'!$F26*'Monthly Reading'!AE$8, 'Homeowners Record'!$G26*'Monthly Reading'!AE$9), SUM('Monthly Reading'!AE$10, 'Homeowners Record'!$F26*'Monthly Reading'!AE$8, 'Homeowners Record'!$G26*'Monthly Reading'!AE$9)))</f>
        <v/>
      </c>
      <c r="AF29" s="4" t="str">
        <f>IF('Monthly Reading'!AF$1="", "", IF('Monthly Reading'!AF103*'Monthly Reading'!AF$7&gt;'Monthly Reading'!AF$10, SUM('Monthly Reading'!AF103*'Monthly Reading'!AF$7, 'Homeowners Record'!$F26*'Monthly Reading'!AF$8, 'Homeowners Record'!$G26*'Monthly Reading'!AF$9), SUM('Monthly Reading'!AF$10, 'Homeowners Record'!$F26*'Monthly Reading'!AF$8, 'Homeowners Record'!$G26*'Monthly Reading'!AF$9)))</f>
        <v/>
      </c>
      <c r="AG29" s="4" t="str">
        <f>IF('Monthly Reading'!AG$1="", "", IF('Monthly Reading'!AG103*'Monthly Reading'!AG$7&gt;'Monthly Reading'!AG$10, SUM('Monthly Reading'!AG103*'Monthly Reading'!AG$7, 'Homeowners Record'!$F26*'Monthly Reading'!AG$8, 'Homeowners Record'!$G26*'Monthly Reading'!AG$9), SUM('Monthly Reading'!AG$10, 'Homeowners Record'!$F26*'Monthly Reading'!AG$8, 'Homeowners Record'!$G26*'Monthly Reading'!AG$9)))</f>
        <v/>
      </c>
      <c r="AH29" s="4" t="str">
        <f>IF('Monthly Reading'!AH$1="", "", IF('Monthly Reading'!AH103*'Monthly Reading'!AH$7&gt;'Monthly Reading'!AH$10, SUM('Monthly Reading'!AH103*'Monthly Reading'!AH$7, 'Homeowners Record'!$F26*'Monthly Reading'!AH$8, 'Homeowners Record'!$G26*'Monthly Reading'!AH$9), SUM('Monthly Reading'!AH$10, 'Homeowners Record'!$F26*'Monthly Reading'!AH$8, 'Homeowners Record'!$G26*'Monthly Reading'!AH$9)))</f>
        <v/>
      </c>
      <c r="AI29" s="4" t="str">
        <f>IF('Monthly Reading'!AI$1="", "", IF('Monthly Reading'!AI103*'Monthly Reading'!AI$7&gt;'Monthly Reading'!AI$10, SUM('Monthly Reading'!AI103*'Monthly Reading'!AI$7, 'Homeowners Record'!$F26*'Monthly Reading'!AI$8, 'Homeowners Record'!$G26*'Monthly Reading'!AI$9), SUM('Monthly Reading'!AI$10, 'Homeowners Record'!$F26*'Monthly Reading'!AI$8, 'Homeowners Record'!$G26*'Monthly Reading'!AI$9)))</f>
        <v/>
      </c>
      <c r="AJ29" s="4" t="str">
        <f>IF('Monthly Reading'!AJ$1="", "", IF('Monthly Reading'!AJ103*'Monthly Reading'!AJ$7&gt;'Monthly Reading'!AJ$10, SUM('Monthly Reading'!AJ103*'Monthly Reading'!AJ$7, 'Homeowners Record'!$F26*'Monthly Reading'!AJ$8, 'Homeowners Record'!$G26*'Monthly Reading'!AJ$9), SUM('Monthly Reading'!AJ$10, 'Homeowners Record'!$F26*'Monthly Reading'!AJ$8, 'Homeowners Record'!$G26*'Monthly Reading'!AJ$9)))</f>
        <v/>
      </c>
      <c r="AK29" s="4" t="str">
        <f>IF('Monthly Reading'!AK$1="", "", IF('Monthly Reading'!AK103*'Monthly Reading'!AK$7&gt;'Monthly Reading'!AK$10, SUM('Monthly Reading'!AK103*'Monthly Reading'!AK$7, 'Homeowners Record'!$F26*'Monthly Reading'!AK$8, 'Homeowners Record'!$G26*'Monthly Reading'!AK$9), SUM('Monthly Reading'!AK$10, 'Homeowners Record'!$F26*'Monthly Reading'!AK$8, 'Homeowners Record'!$G26*'Monthly Reading'!AK$9)))</f>
        <v/>
      </c>
      <c r="AL29" s="4" t="str">
        <f>IF('Monthly Reading'!AL$1="", "", IF('Monthly Reading'!AL103*'Monthly Reading'!AL$7&gt;'Monthly Reading'!AL$10, SUM('Monthly Reading'!AL103*'Monthly Reading'!AL$7, 'Homeowners Record'!$F26*'Monthly Reading'!AL$8, 'Homeowners Record'!$G26*'Monthly Reading'!AL$9), SUM('Monthly Reading'!AL$10, 'Homeowners Record'!$F26*'Monthly Reading'!AL$8, 'Homeowners Record'!$G26*'Monthly Reading'!AL$9)))</f>
        <v/>
      </c>
      <c r="AM29" s="4" t="str">
        <f>IF('Monthly Reading'!AM$1="", "", IF('Monthly Reading'!AM103*'Monthly Reading'!AM$7&gt;'Monthly Reading'!AM$10, SUM('Monthly Reading'!AM103*'Monthly Reading'!AM$7, 'Homeowners Record'!$F26*'Monthly Reading'!AM$8, 'Homeowners Record'!$G26*'Monthly Reading'!AM$9), SUM('Monthly Reading'!AM$10, 'Homeowners Record'!$F26*'Monthly Reading'!AM$8, 'Homeowners Record'!$G26*'Monthly Reading'!AM$9)))</f>
        <v/>
      </c>
      <c r="AN29" s="4" t="str">
        <f>IF('Monthly Reading'!AN$1="", "", IF('Monthly Reading'!AN103*'Monthly Reading'!AN$7&gt;'Monthly Reading'!AN$10, SUM('Monthly Reading'!AN103*'Monthly Reading'!AN$7, 'Homeowners Record'!$F26*'Monthly Reading'!AN$8, 'Homeowners Record'!$G26*'Monthly Reading'!AN$9), SUM('Monthly Reading'!AN$10, 'Homeowners Record'!$F26*'Monthly Reading'!AN$8, 'Homeowners Record'!$G26*'Monthly Reading'!AN$9)))</f>
        <v/>
      </c>
      <c r="AO29" s="4" t="str">
        <f>IF('Monthly Reading'!AO$1="", "", IF('Monthly Reading'!AO103*'Monthly Reading'!AO$7&gt;'Monthly Reading'!AO$10, SUM('Monthly Reading'!AO103*'Monthly Reading'!AO$7, 'Homeowners Record'!$F26*'Monthly Reading'!AO$8, 'Homeowners Record'!$G26*'Monthly Reading'!AO$9), SUM('Monthly Reading'!AO$10, 'Homeowners Record'!$F26*'Monthly Reading'!AO$8, 'Homeowners Record'!$G26*'Monthly Reading'!AO$9)))</f>
        <v/>
      </c>
      <c r="AP29" s="4" t="str">
        <f>IF('Monthly Reading'!AP$1="", "", IF('Monthly Reading'!AP103*'Monthly Reading'!AP$7&gt;'Monthly Reading'!AP$10, SUM('Monthly Reading'!AP103*'Monthly Reading'!AP$7, 'Homeowners Record'!$F26*'Monthly Reading'!AP$8, 'Homeowners Record'!$G26*'Monthly Reading'!AP$9), SUM('Monthly Reading'!AP$10, 'Homeowners Record'!$F26*'Monthly Reading'!AP$8, 'Homeowners Record'!$G26*'Monthly Reading'!AP$9)))</f>
        <v/>
      </c>
      <c r="AQ29" s="4" t="str">
        <f>IF('Monthly Reading'!AQ$1="", "", IF('Monthly Reading'!AQ103*'Monthly Reading'!AQ$7&gt;'Monthly Reading'!AQ$10, SUM('Monthly Reading'!AQ103*'Monthly Reading'!AQ$7, 'Homeowners Record'!$F26*'Monthly Reading'!AQ$8, 'Homeowners Record'!$G26*'Monthly Reading'!AQ$9), SUM('Monthly Reading'!AQ$10, 'Homeowners Record'!$F26*'Monthly Reading'!AQ$8, 'Homeowners Record'!$G26*'Monthly Reading'!AQ$9)))</f>
        <v/>
      </c>
      <c r="AR29" s="4" t="str">
        <f>IF('Monthly Reading'!AR$1="", "", IF('Monthly Reading'!AR103*'Monthly Reading'!AR$7&gt;'Monthly Reading'!AR$10, SUM('Monthly Reading'!AR103*'Monthly Reading'!AR$7, 'Homeowners Record'!$F26*'Monthly Reading'!AR$8, 'Homeowners Record'!$G26*'Monthly Reading'!AR$9), SUM('Monthly Reading'!AR$10, 'Homeowners Record'!$F26*'Monthly Reading'!AR$8, 'Homeowners Record'!$G26*'Monthly Reading'!AR$9)))</f>
        <v/>
      </c>
      <c r="AS29" s="4" t="str">
        <f>IF('Monthly Reading'!AS$1="", "", IF('Monthly Reading'!AS103*'Monthly Reading'!AS$7&gt;'Monthly Reading'!AS$10, SUM('Monthly Reading'!AS103*'Monthly Reading'!AS$7, 'Homeowners Record'!$F26*'Monthly Reading'!AS$8, 'Homeowners Record'!$G26*'Monthly Reading'!AS$9), SUM('Monthly Reading'!AS$10, 'Homeowners Record'!$F26*'Monthly Reading'!AS$8, 'Homeowners Record'!$G26*'Monthly Reading'!AS$9)))</f>
        <v/>
      </c>
      <c r="AT29" s="4" t="str">
        <f>IF('Monthly Reading'!AT$1="", "", IF('Monthly Reading'!AT103*'Monthly Reading'!AT$7&gt;'Monthly Reading'!AT$10, SUM('Monthly Reading'!AT103*'Monthly Reading'!AT$7, 'Homeowners Record'!$F26*'Monthly Reading'!AT$8, 'Homeowners Record'!$G26*'Monthly Reading'!AT$9), SUM('Monthly Reading'!AT$10, 'Homeowners Record'!$F26*'Monthly Reading'!AT$8, 'Homeowners Record'!$G26*'Monthly Reading'!AT$9)))</f>
        <v/>
      </c>
      <c r="AU29" s="4" t="str">
        <f>IF('Monthly Reading'!AU$1="", "", IF('Monthly Reading'!AU103*'Monthly Reading'!AU$7&gt;'Monthly Reading'!AU$10, SUM('Monthly Reading'!AU103*'Monthly Reading'!AU$7, 'Homeowners Record'!$F26*'Monthly Reading'!AU$8, 'Homeowners Record'!$G26*'Monthly Reading'!AU$9), SUM('Monthly Reading'!AU$10, 'Homeowners Record'!$F26*'Monthly Reading'!AU$8, 'Homeowners Record'!$G26*'Monthly Reading'!AU$9)))</f>
        <v/>
      </c>
      <c r="AV29" s="4" t="str">
        <f>IF('Monthly Reading'!AV$1="", "", IF('Monthly Reading'!AV103*'Monthly Reading'!AV$7&gt;'Monthly Reading'!AV$10, SUM('Monthly Reading'!AV103*'Monthly Reading'!AV$7, 'Homeowners Record'!$F26*'Monthly Reading'!AV$8, 'Homeowners Record'!$G26*'Monthly Reading'!AV$9), SUM('Monthly Reading'!AV$10, 'Homeowners Record'!$F26*'Monthly Reading'!AV$8, 'Homeowners Record'!$G26*'Monthly Reading'!AV$9)))</f>
        <v/>
      </c>
      <c r="AW29" s="4" t="str">
        <f>IF('Monthly Reading'!AW$1="", "", IF('Monthly Reading'!AW103*'Monthly Reading'!AW$7&gt;'Monthly Reading'!AW$10, SUM('Monthly Reading'!AW103*'Monthly Reading'!AW$7, 'Homeowners Record'!$F26*'Monthly Reading'!AW$8, 'Homeowners Record'!$G26*'Monthly Reading'!AW$9), SUM('Monthly Reading'!AW$10, 'Homeowners Record'!$F26*'Monthly Reading'!AW$8, 'Homeowners Record'!$G26*'Monthly Reading'!AW$9)))</f>
        <v/>
      </c>
      <c r="AX29" s="4" t="str">
        <f>IF('Monthly Reading'!AX$1="", "", IF('Monthly Reading'!AX103*'Monthly Reading'!AX$7&gt;'Monthly Reading'!AX$10, SUM('Monthly Reading'!AX103*'Monthly Reading'!AX$7, 'Homeowners Record'!$F26*'Monthly Reading'!AX$8, 'Homeowners Record'!$G26*'Monthly Reading'!AX$9), SUM('Monthly Reading'!AX$10, 'Homeowners Record'!$F26*'Monthly Reading'!AX$8, 'Homeowners Record'!$G26*'Monthly Reading'!AX$9)))</f>
        <v/>
      </c>
      <c r="AY29" s="4" t="str">
        <f>IF('Monthly Reading'!AY$1="", "", IF('Monthly Reading'!AY103*'Monthly Reading'!AY$7&gt;'Monthly Reading'!AY$10, SUM('Monthly Reading'!AY103*'Monthly Reading'!AY$7, 'Homeowners Record'!$F26*'Monthly Reading'!AY$8, 'Homeowners Record'!$G26*'Monthly Reading'!AY$9), SUM('Monthly Reading'!AY$10, 'Homeowners Record'!$F26*'Monthly Reading'!AY$8, 'Homeowners Record'!$G26*'Monthly Reading'!AY$9)))</f>
        <v/>
      </c>
      <c r="AZ29" s="4" t="str">
        <f>IF('Monthly Reading'!AZ$1="", "", IF('Monthly Reading'!AZ103*'Monthly Reading'!AZ$7&gt;'Monthly Reading'!AZ$10, SUM('Monthly Reading'!AZ103*'Monthly Reading'!AZ$7, 'Homeowners Record'!$F26*'Monthly Reading'!AZ$8, 'Homeowners Record'!$G26*'Monthly Reading'!AZ$9), SUM('Monthly Reading'!AZ$10, 'Homeowners Record'!$F26*'Monthly Reading'!AZ$8, 'Homeowners Record'!$G26*'Monthly Reading'!AZ$9)))</f>
        <v/>
      </c>
      <c r="BA29" s="4" t="str">
        <f>IF('Monthly Reading'!BA$1="", "", IF('Monthly Reading'!BA103*'Monthly Reading'!BA$7&gt;'Monthly Reading'!BA$10, SUM('Monthly Reading'!BA103*'Monthly Reading'!BA$7, 'Homeowners Record'!$F26*'Monthly Reading'!BA$8, 'Homeowners Record'!$G26*'Monthly Reading'!BA$9), SUM('Monthly Reading'!BA$10, 'Homeowners Record'!$F26*'Monthly Reading'!BA$8, 'Homeowners Record'!$G26*'Monthly Reading'!BA$9)))</f>
        <v/>
      </c>
      <c r="BB29" s="4" t="str">
        <f>IF('Monthly Reading'!BB$1="", "", IF('Monthly Reading'!BB103*'Monthly Reading'!BB$7&gt;'Monthly Reading'!BB$10, SUM('Monthly Reading'!BB103*'Monthly Reading'!BB$7, 'Homeowners Record'!$F26*'Monthly Reading'!BB$8, 'Homeowners Record'!$G26*'Monthly Reading'!BB$9), SUM('Monthly Reading'!BB$10, 'Homeowners Record'!$F26*'Monthly Reading'!BB$8, 'Homeowners Record'!$G26*'Monthly Reading'!BB$9)))</f>
        <v/>
      </c>
      <c r="BC29" s="4" t="str">
        <f>IF('Monthly Reading'!BC$1="", "", IF('Monthly Reading'!BC103*'Monthly Reading'!BC$7&gt;'Monthly Reading'!BC$10, SUM('Monthly Reading'!BC103*'Monthly Reading'!BC$7, 'Homeowners Record'!$F26*'Monthly Reading'!BC$8, 'Homeowners Record'!$G26*'Monthly Reading'!BC$9), SUM('Monthly Reading'!BC$10, 'Homeowners Record'!$F26*'Monthly Reading'!BC$8, 'Homeowners Record'!$G26*'Monthly Reading'!BC$9)))</f>
        <v/>
      </c>
      <c r="BD29" s="4" t="str">
        <f>IF('Monthly Reading'!BD$1="", "", IF('Monthly Reading'!BD103*'Monthly Reading'!BD$7&gt;'Monthly Reading'!BD$10, SUM('Monthly Reading'!BD103*'Monthly Reading'!BD$7, 'Homeowners Record'!$F26*'Monthly Reading'!BD$8, 'Homeowners Record'!$G26*'Monthly Reading'!BD$9), SUM('Monthly Reading'!BD$10, 'Homeowners Record'!$F26*'Monthly Reading'!BD$8, 'Homeowners Record'!$G26*'Monthly Reading'!BD$9)))</f>
        <v/>
      </c>
      <c r="BE29" s="4" t="str">
        <f>IF('Monthly Reading'!BE$1="", "", IF('Monthly Reading'!BE103*'Monthly Reading'!BE$7&gt;'Monthly Reading'!BE$10, SUM('Monthly Reading'!BE103*'Monthly Reading'!BE$7, 'Homeowners Record'!$F26*'Monthly Reading'!BE$8, 'Homeowners Record'!$G26*'Monthly Reading'!BE$9), SUM('Monthly Reading'!BE$10, 'Homeowners Record'!$F26*'Monthly Reading'!BE$8, 'Homeowners Record'!$G26*'Monthly Reading'!BE$9)))</f>
        <v/>
      </c>
      <c r="BF29" s="4" t="str">
        <f>IF('Monthly Reading'!BF$1="", "", IF('Monthly Reading'!BF103*'Monthly Reading'!BF$7&gt;'Monthly Reading'!BF$10, SUM('Monthly Reading'!BF103*'Monthly Reading'!BF$7, 'Homeowners Record'!$F26*'Monthly Reading'!BF$8, 'Homeowners Record'!$G26*'Monthly Reading'!BF$9), SUM('Monthly Reading'!BF$10, 'Homeowners Record'!$F26*'Monthly Reading'!BF$8, 'Homeowners Record'!$G26*'Monthly Reading'!BF$9)))</f>
        <v/>
      </c>
      <c r="BG29" s="4" t="str">
        <f>IF('Monthly Reading'!BG$1="", "", IF('Monthly Reading'!BG103*'Monthly Reading'!BG$7&gt;'Monthly Reading'!BG$10, SUM('Monthly Reading'!BG103*'Monthly Reading'!BG$7, 'Homeowners Record'!$F26*'Monthly Reading'!BG$8, 'Homeowners Record'!$G26*'Monthly Reading'!BG$9), SUM('Monthly Reading'!BG$10, 'Homeowners Record'!$F26*'Monthly Reading'!BG$8, 'Homeowners Record'!$G26*'Monthly Reading'!BG$9)))</f>
        <v/>
      </c>
      <c r="BH29" s="4" t="str">
        <f>IF('Monthly Reading'!BH$1="", "", IF('Monthly Reading'!BH103*'Monthly Reading'!BH$7&gt;'Monthly Reading'!BH$10, SUM('Monthly Reading'!BH103*'Monthly Reading'!BH$7, 'Homeowners Record'!$F26*'Monthly Reading'!BH$8, 'Homeowners Record'!$G26*'Monthly Reading'!BH$9), SUM('Monthly Reading'!BH$10, 'Homeowners Record'!$F26*'Monthly Reading'!BH$8, 'Homeowners Record'!$G26*'Monthly Reading'!BH$9)))</f>
        <v/>
      </c>
      <c r="BI29" s="4" t="str">
        <f>IF('Monthly Reading'!BI$1="", "", IF('Monthly Reading'!BI103*'Monthly Reading'!BI$7&gt;'Monthly Reading'!BI$10, SUM('Monthly Reading'!BI103*'Monthly Reading'!BI$7, 'Homeowners Record'!$F26*'Monthly Reading'!BI$8, 'Homeowners Record'!$G26*'Monthly Reading'!BI$9), SUM('Monthly Reading'!BI$10, 'Homeowners Record'!$F26*'Monthly Reading'!BI$8, 'Homeowners Record'!$G26*'Monthly Reading'!BI$9)))</f>
        <v/>
      </c>
      <c r="BJ29" s="4" t="str">
        <f>IF('Monthly Reading'!BJ$1="", "", IF('Monthly Reading'!BJ103*'Monthly Reading'!BJ$7&gt;'Monthly Reading'!BJ$10, SUM('Monthly Reading'!BJ103*'Monthly Reading'!BJ$7, 'Homeowners Record'!$F26*'Monthly Reading'!BJ$8, 'Homeowners Record'!$G26*'Monthly Reading'!BJ$9), SUM('Monthly Reading'!BJ$10, 'Homeowners Record'!$F26*'Monthly Reading'!BJ$8, 'Homeowners Record'!$G26*'Monthly Reading'!BJ$9)))</f>
        <v/>
      </c>
      <c r="BK29" s="4" t="str">
        <f>IF('Monthly Reading'!BK$1="", "", IF('Monthly Reading'!BK103*'Monthly Reading'!BK$7&gt;'Monthly Reading'!BK$10, SUM('Monthly Reading'!BK103*'Monthly Reading'!BK$7, 'Homeowners Record'!$F26*'Monthly Reading'!BK$8, 'Homeowners Record'!$G26*'Monthly Reading'!BK$9), SUM('Monthly Reading'!BK$10, 'Homeowners Record'!$F26*'Monthly Reading'!BK$8, 'Homeowners Record'!$G26*'Monthly Reading'!BK$9)))</f>
        <v/>
      </c>
      <c r="BL29" s="4" t="str">
        <f>IF('Monthly Reading'!BL$1="", "", IF('Monthly Reading'!BL103*'Monthly Reading'!BL$7&gt;'Monthly Reading'!BL$10, SUM('Monthly Reading'!BL103*'Monthly Reading'!BL$7, 'Homeowners Record'!$F26*'Monthly Reading'!BL$8, 'Homeowners Record'!$G26*'Monthly Reading'!BL$9), SUM('Monthly Reading'!BL$10, 'Homeowners Record'!$F26*'Monthly Reading'!BL$8, 'Homeowners Record'!$G26*'Monthly Reading'!BL$9)))</f>
        <v/>
      </c>
      <c r="BM29" s="4" t="str">
        <f>IF('Monthly Reading'!BM$1="", "", IF('Monthly Reading'!BM103*'Monthly Reading'!BM$7&gt;'Monthly Reading'!BM$10, SUM('Monthly Reading'!BM103*'Monthly Reading'!BM$7, 'Homeowners Record'!$F26*'Monthly Reading'!BM$8, 'Homeowners Record'!$G26*'Monthly Reading'!BM$9), SUM('Monthly Reading'!BM$10, 'Homeowners Record'!$F26*'Monthly Reading'!BM$8, 'Homeowners Record'!$G26*'Monthly Reading'!BM$9)))</f>
        <v/>
      </c>
      <c r="BN29" s="4" t="str">
        <f>IF('Monthly Reading'!BN$1="", "", IF('Monthly Reading'!BN103*'Monthly Reading'!BN$7&gt;'Monthly Reading'!BN$10, SUM('Monthly Reading'!BN103*'Monthly Reading'!BN$7, 'Homeowners Record'!$F26*'Monthly Reading'!BN$8, 'Homeowners Record'!$G26*'Monthly Reading'!BN$9), SUM('Monthly Reading'!BN$10, 'Homeowners Record'!$F26*'Monthly Reading'!BN$8, 'Homeowners Record'!$G26*'Monthly Reading'!BN$9)))</f>
        <v/>
      </c>
      <c r="BO29" s="4" t="str">
        <f>IF('Monthly Reading'!BO$1="", "", IF('Monthly Reading'!BO103*'Monthly Reading'!BO$7&gt;'Monthly Reading'!BO$10, SUM('Monthly Reading'!BO103*'Monthly Reading'!BO$7, 'Homeowners Record'!$F26*'Monthly Reading'!BO$8, 'Homeowners Record'!$G26*'Monthly Reading'!BO$9), SUM('Monthly Reading'!BO$10, 'Homeowners Record'!$F26*'Monthly Reading'!BO$8, 'Homeowners Record'!$G26*'Monthly Reading'!BO$9)))</f>
        <v/>
      </c>
      <c r="BP29" s="4" t="str">
        <f>IF('Monthly Reading'!BP$1="", "", IF('Monthly Reading'!BP103*'Monthly Reading'!BP$7&gt;'Monthly Reading'!BP$10, SUM('Monthly Reading'!BP103*'Monthly Reading'!BP$7, 'Homeowners Record'!$F26*'Monthly Reading'!BP$8, 'Homeowners Record'!$G26*'Monthly Reading'!BP$9), SUM('Monthly Reading'!BP$10, 'Homeowners Record'!$F26*'Monthly Reading'!BP$8, 'Homeowners Record'!$G26*'Monthly Reading'!BP$9)))</f>
        <v/>
      </c>
      <c r="BQ29" s="4" t="str">
        <f>IF('Monthly Reading'!BQ$1="", "", IF('Monthly Reading'!BQ103*'Monthly Reading'!BQ$7&gt;'Monthly Reading'!BQ$10, SUM('Monthly Reading'!BQ103*'Monthly Reading'!BQ$7, 'Homeowners Record'!$F26*'Monthly Reading'!BQ$8, 'Homeowners Record'!$G26*'Monthly Reading'!BQ$9), SUM('Monthly Reading'!BQ$10, 'Homeowners Record'!$F26*'Monthly Reading'!BQ$8, 'Homeowners Record'!$G26*'Monthly Reading'!BQ$9)))</f>
        <v/>
      </c>
      <c r="BR29" s="4" t="str">
        <f>IF('Monthly Reading'!BR$1="", "", IF('Monthly Reading'!BR103*'Monthly Reading'!BR$7&gt;'Monthly Reading'!BR$10, SUM('Monthly Reading'!BR103*'Monthly Reading'!BR$7, 'Homeowners Record'!$F26*'Monthly Reading'!BR$8, 'Homeowners Record'!$G26*'Monthly Reading'!BR$9), SUM('Monthly Reading'!BR$10, 'Homeowners Record'!$F26*'Monthly Reading'!BR$8, 'Homeowners Record'!$G26*'Monthly Reading'!BR$9)))</f>
        <v/>
      </c>
      <c r="BS29" s="4" t="str">
        <f>IF('Monthly Reading'!BS$1="", "", IF('Monthly Reading'!BS103*'Monthly Reading'!BS$7&gt;'Monthly Reading'!BS$10, SUM('Monthly Reading'!BS103*'Monthly Reading'!BS$7, 'Homeowners Record'!$F26*'Monthly Reading'!BS$8, 'Homeowners Record'!$G26*'Monthly Reading'!BS$9), SUM('Monthly Reading'!BS$10, 'Homeowners Record'!$F26*'Monthly Reading'!BS$8, 'Homeowners Record'!$G26*'Monthly Reading'!BS$9)))</f>
        <v/>
      </c>
      <c r="BT29" s="4" t="str">
        <f>IF('Monthly Reading'!BT$1="", "", IF('Monthly Reading'!BT103*'Monthly Reading'!BT$7&gt;'Monthly Reading'!BT$10, SUM('Monthly Reading'!BT103*'Monthly Reading'!BT$7, 'Homeowners Record'!$F26*'Monthly Reading'!BT$8, 'Homeowners Record'!$G26*'Monthly Reading'!BT$9), SUM('Monthly Reading'!BT$10, 'Homeowners Record'!$F26*'Monthly Reading'!BT$8, 'Homeowners Record'!$G26*'Monthly Reading'!BT$9)))</f>
        <v/>
      </c>
      <c r="BU29" s="4" t="str">
        <f>IF('Monthly Reading'!BU$1="", "", IF('Monthly Reading'!BU103*'Monthly Reading'!BU$7&gt;'Monthly Reading'!BU$10, SUM('Monthly Reading'!BU103*'Monthly Reading'!BU$7, 'Homeowners Record'!$F26*'Monthly Reading'!BU$8, 'Homeowners Record'!$G26*'Monthly Reading'!BU$9), SUM('Monthly Reading'!BU$10, 'Homeowners Record'!$F26*'Monthly Reading'!BU$8, 'Homeowners Record'!$G26*'Monthly Reading'!BU$9)))</f>
        <v/>
      </c>
      <c r="BV29" s="4" t="str">
        <f>IF('Monthly Reading'!BV$1="", "", IF('Monthly Reading'!BV103*'Monthly Reading'!BV$7&gt;'Monthly Reading'!BV$10, SUM('Monthly Reading'!BV103*'Monthly Reading'!BV$7, 'Homeowners Record'!$F26*'Monthly Reading'!BV$8, 'Homeowners Record'!$G26*'Monthly Reading'!BV$9), SUM('Monthly Reading'!BV$10, 'Homeowners Record'!$F26*'Monthly Reading'!BV$8, 'Homeowners Record'!$G26*'Monthly Reading'!BV$9)))</f>
        <v/>
      </c>
      <c r="BW29" s="4" t="str">
        <f>IF('Monthly Reading'!BW$1="", "", IF('Monthly Reading'!BW103*'Monthly Reading'!BW$7&gt;'Monthly Reading'!BW$10, SUM('Monthly Reading'!BW103*'Monthly Reading'!BW$7, 'Homeowners Record'!$F26*'Monthly Reading'!BW$8, 'Homeowners Record'!$G26*'Monthly Reading'!BW$9), SUM('Monthly Reading'!BW$10, 'Homeowners Record'!$F26*'Monthly Reading'!BW$8, 'Homeowners Record'!$G26*'Monthly Reading'!BW$9)))</f>
        <v/>
      </c>
      <c r="BX29" s="4" t="str">
        <f>IF('Monthly Reading'!BX$1="", "", IF('Monthly Reading'!BX103*'Monthly Reading'!BX$7&gt;'Monthly Reading'!BX$10, SUM('Monthly Reading'!BX103*'Monthly Reading'!BX$7, 'Homeowners Record'!$F26*'Monthly Reading'!BX$8, 'Homeowners Record'!$G26*'Monthly Reading'!BX$9), SUM('Monthly Reading'!BX$10, 'Homeowners Record'!$F26*'Monthly Reading'!BX$8, 'Homeowners Record'!$G26*'Monthly Reading'!BX$9)))</f>
        <v/>
      </c>
      <c r="BY29" s="4" t="str">
        <f>IF('Monthly Reading'!BY$1="", "", IF('Monthly Reading'!BY103*'Monthly Reading'!BY$7&gt;'Monthly Reading'!BY$10, SUM('Monthly Reading'!BY103*'Monthly Reading'!BY$7, 'Homeowners Record'!$F26*'Monthly Reading'!BY$8, 'Homeowners Record'!$G26*'Monthly Reading'!BY$9), SUM('Monthly Reading'!BY$10, 'Homeowners Record'!$F26*'Monthly Reading'!BY$8, 'Homeowners Record'!$G26*'Monthly Reading'!BY$9)))</f>
        <v/>
      </c>
      <c r="BZ29" s="4" t="str">
        <f>IF('Monthly Reading'!BZ$1="", "", IF('Monthly Reading'!BZ103*'Monthly Reading'!BZ$7&gt;'Monthly Reading'!BZ$10, SUM('Monthly Reading'!BZ103*'Monthly Reading'!BZ$7, 'Homeowners Record'!$F26*'Monthly Reading'!BZ$8, 'Homeowners Record'!$G26*'Monthly Reading'!BZ$9), SUM('Monthly Reading'!BZ$10, 'Homeowners Record'!$F26*'Monthly Reading'!BZ$8, 'Homeowners Record'!$G26*'Monthly Reading'!BZ$9)))</f>
        <v/>
      </c>
      <c r="CA29" s="4" t="str">
        <f>IF('Monthly Reading'!CA$1="", "", IF('Monthly Reading'!CA103*'Monthly Reading'!CA$7&gt;'Monthly Reading'!CA$10, SUM('Monthly Reading'!CA103*'Monthly Reading'!CA$7, 'Homeowners Record'!$F26*'Monthly Reading'!CA$8, 'Homeowners Record'!$G26*'Monthly Reading'!CA$9), SUM('Monthly Reading'!CA$10, 'Homeowners Record'!$F26*'Monthly Reading'!CA$8, 'Homeowners Record'!$G26*'Monthly Reading'!CA$9)))</f>
        <v/>
      </c>
      <c r="CB29" s="4" t="str">
        <f>IF('Monthly Reading'!CB$1="", "", IF('Monthly Reading'!CB103*'Monthly Reading'!CB$7&gt;'Monthly Reading'!CB$10, SUM('Monthly Reading'!CB103*'Monthly Reading'!CB$7, 'Homeowners Record'!$F26*'Monthly Reading'!CB$8, 'Homeowners Record'!$G26*'Monthly Reading'!CB$9), SUM('Monthly Reading'!CB$10, 'Homeowners Record'!$F26*'Monthly Reading'!CB$8, 'Homeowners Record'!$G26*'Monthly Reading'!CB$9)))</f>
        <v/>
      </c>
      <c r="CC29" s="4" t="str">
        <f>IF('Monthly Reading'!CC$1="", "", IF('Monthly Reading'!CC103*'Monthly Reading'!CC$7&gt;'Monthly Reading'!CC$10, SUM('Monthly Reading'!CC103*'Monthly Reading'!CC$7, 'Homeowners Record'!$F26*'Monthly Reading'!CC$8, 'Homeowners Record'!$G26*'Monthly Reading'!CC$9), SUM('Monthly Reading'!CC$10, 'Homeowners Record'!$F26*'Monthly Reading'!CC$8, 'Homeowners Record'!$G26*'Monthly Reading'!CC$9)))</f>
        <v/>
      </c>
      <c r="CD29" s="4" t="str">
        <f>IF('Monthly Reading'!CD$1="", "", IF('Monthly Reading'!CD103*'Monthly Reading'!CD$7&gt;'Monthly Reading'!CD$10, SUM('Monthly Reading'!CD103*'Monthly Reading'!CD$7, 'Homeowners Record'!$F26*'Monthly Reading'!CD$8, 'Homeowners Record'!$G26*'Monthly Reading'!CD$9), SUM('Monthly Reading'!CD$10, 'Homeowners Record'!$F26*'Monthly Reading'!CD$8, 'Homeowners Record'!$G26*'Monthly Reading'!CD$9)))</f>
        <v/>
      </c>
      <c r="CE29" s="4" t="str">
        <f>IF('Monthly Reading'!CE$1="", "", IF('Monthly Reading'!CE103*'Monthly Reading'!CE$7&gt;'Monthly Reading'!CE$10, SUM('Monthly Reading'!CE103*'Monthly Reading'!CE$7, 'Homeowners Record'!$F26*'Monthly Reading'!CE$8, 'Homeowners Record'!$G26*'Monthly Reading'!CE$9), SUM('Monthly Reading'!CE$10, 'Homeowners Record'!$F26*'Monthly Reading'!CE$8, 'Homeowners Record'!$G26*'Monthly Reading'!CE$9)))</f>
        <v/>
      </c>
      <c r="CF29" s="4" t="str">
        <f>IF('Monthly Reading'!CF$1="", "", IF('Monthly Reading'!CF103*'Monthly Reading'!CF$7&gt;'Monthly Reading'!CF$10, SUM('Monthly Reading'!CF103*'Monthly Reading'!CF$7, 'Homeowners Record'!$F26*'Monthly Reading'!CF$8, 'Homeowners Record'!$G26*'Monthly Reading'!CF$9), SUM('Monthly Reading'!CF$10, 'Homeowners Record'!$F26*'Monthly Reading'!CF$8, 'Homeowners Record'!$G26*'Monthly Reading'!CF$9)))</f>
        <v/>
      </c>
      <c r="CG29" s="4" t="str">
        <f>IF('Monthly Reading'!CG$1="", "", IF('Monthly Reading'!CG103*'Monthly Reading'!CG$7&gt;'Monthly Reading'!CG$10, SUM('Monthly Reading'!CG103*'Monthly Reading'!CG$7, 'Homeowners Record'!$F26*'Monthly Reading'!CG$8, 'Homeowners Record'!$G26*'Monthly Reading'!CG$9), SUM('Monthly Reading'!CG$10, 'Homeowners Record'!$F26*'Monthly Reading'!CG$8, 'Homeowners Record'!$G26*'Monthly Reading'!CG$9)))</f>
        <v/>
      </c>
      <c r="CH29" s="4" t="str">
        <f>IF('Monthly Reading'!CH$1="", "", IF('Monthly Reading'!CH103*'Monthly Reading'!CH$7&gt;'Monthly Reading'!CH$10, SUM('Monthly Reading'!CH103*'Monthly Reading'!CH$7, 'Homeowners Record'!$F26*'Monthly Reading'!CH$8, 'Homeowners Record'!$G26*'Monthly Reading'!CH$9), SUM('Monthly Reading'!CH$10, 'Homeowners Record'!$F26*'Monthly Reading'!CH$8, 'Homeowners Record'!$G26*'Monthly Reading'!CH$9)))</f>
        <v/>
      </c>
      <c r="CI29" s="4" t="str">
        <f>IF('Monthly Reading'!CI$1="", "", IF('Monthly Reading'!CI103*'Monthly Reading'!CI$7&gt;'Monthly Reading'!CI$10, SUM('Monthly Reading'!CI103*'Monthly Reading'!CI$7, 'Homeowners Record'!$F26*'Monthly Reading'!CI$8, 'Homeowners Record'!$G26*'Monthly Reading'!CI$9), SUM('Monthly Reading'!CI$10, 'Homeowners Record'!$F26*'Monthly Reading'!CI$8, 'Homeowners Record'!$G26*'Monthly Reading'!CI$9)))</f>
        <v/>
      </c>
      <c r="CJ29" s="4" t="str">
        <f>IF('Monthly Reading'!CJ$1="", "", IF('Monthly Reading'!CJ103*'Monthly Reading'!CJ$7&gt;'Monthly Reading'!CJ$10, SUM('Monthly Reading'!CJ103*'Monthly Reading'!CJ$7, 'Homeowners Record'!$F26*'Monthly Reading'!CJ$8, 'Homeowners Record'!$G26*'Monthly Reading'!CJ$9), SUM('Monthly Reading'!CJ$10, 'Homeowners Record'!$F26*'Monthly Reading'!CJ$8, 'Homeowners Record'!$G26*'Monthly Reading'!CJ$9)))</f>
        <v/>
      </c>
      <c r="CK29" s="4" t="str">
        <f>IF('Monthly Reading'!CK$1="", "", IF('Monthly Reading'!CK103*'Monthly Reading'!CK$7&gt;'Monthly Reading'!CK$10, SUM('Monthly Reading'!CK103*'Monthly Reading'!CK$7, 'Homeowners Record'!$F26*'Monthly Reading'!CK$8, 'Homeowners Record'!$G26*'Monthly Reading'!CK$9), SUM('Monthly Reading'!CK$10, 'Homeowners Record'!$F26*'Monthly Reading'!CK$8, 'Homeowners Record'!$G26*'Monthly Reading'!CK$9)))</f>
        <v/>
      </c>
      <c r="CL29" s="4" t="str">
        <f>IF('Monthly Reading'!CL$1="", "", IF('Monthly Reading'!CL103*'Monthly Reading'!CL$7&gt;'Monthly Reading'!CL$10, SUM('Monthly Reading'!CL103*'Monthly Reading'!CL$7, 'Homeowners Record'!$F26*'Monthly Reading'!CL$8, 'Homeowners Record'!$G26*'Monthly Reading'!CL$9), SUM('Monthly Reading'!CL$10, 'Homeowners Record'!$F26*'Monthly Reading'!CL$8, 'Homeowners Record'!$G26*'Monthly Reading'!CL$9)))</f>
        <v/>
      </c>
      <c r="CM29" s="4" t="str">
        <f>IF('Monthly Reading'!CM$1="", "", IF('Monthly Reading'!CM103*'Monthly Reading'!CM$7&gt;'Monthly Reading'!CM$10, SUM('Monthly Reading'!CM103*'Monthly Reading'!CM$7, 'Homeowners Record'!$F26*'Monthly Reading'!CM$8, 'Homeowners Record'!$G26*'Monthly Reading'!CM$9), SUM('Monthly Reading'!CM$10, 'Homeowners Record'!$F26*'Monthly Reading'!CM$8, 'Homeowners Record'!$G26*'Monthly Reading'!CM$9)))</f>
        <v/>
      </c>
      <c r="CN29" s="4" t="str">
        <f>IF('Monthly Reading'!CN$1="", "", IF('Monthly Reading'!CN103*'Monthly Reading'!CN$7&gt;'Monthly Reading'!CN$10, SUM('Monthly Reading'!CN103*'Monthly Reading'!CN$7, 'Homeowners Record'!$F26*'Monthly Reading'!CN$8, 'Homeowners Record'!$G26*'Monthly Reading'!CN$9), SUM('Monthly Reading'!CN$10, 'Homeowners Record'!$F26*'Monthly Reading'!CN$8, 'Homeowners Record'!$G26*'Monthly Reading'!CN$9)))</f>
        <v/>
      </c>
      <c r="CO29" s="4" t="str">
        <f>IF('Monthly Reading'!CO$1="", "", IF('Monthly Reading'!CO103*'Monthly Reading'!CO$7&gt;'Monthly Reading'!CO$10, SUM('Monthly Reading'!CO103*'Monthly Reading'!CO$7, 'Homeowners Record'!$F26*'Monthly Reading'!CO$8, 'Homeowners Record'!$G26*'Monthly Reading'!CO$9), SUM('Monthly Reading'!CO$10, 'Homeowners Record'!$F26*'Monthly Reading'!CO$8, 'Homeowners Record'!$G26*'Monthly Reading'!CO$9)))</f>
        <v/>
      </c>
      <c r="CP29" s="4" t="str">
        <f>IF('Monthly Reading'!CP$1="", "", IF('Monthly Reading'!CP103*'Monthly Reading'!CP$7&gt;'Monthly Reading'!CP$10, SUM('Monthly Reading'!CP103*'Monthly Reading'!CP$7, 'Homeowners Record'!$F26*'Monthly Reading'!CP$8, 'Homeowners Record'!$G26*'Monthly Reading'!CP$9), SUM('Monthly Reading'!CP$10, 'Homeowners Record'!$F26*'Monthly Reading'!CP$8, 'Homeowners Record'!$G26*'Monthly Reading'!CP$9)))</f>
        <v/>
      </c>
      <c r="CQ29" s="4" t="str">
        <f>IF('Monthly Reading'!CQ$1="", "", IF('Monthly Reading'!CQ103*'Monthly Reading'!CQ$7&gt;'Monthly Reading'!CQ$10, SUM('Monthly Reading'!CQ103*'Monthly Reading'!CQ$7, 'Homeowners Record'!$F26*'Monthly Reading'!CQ$8, 'Homeowners Record'!$G26*'Monthly Reading'!CQ$9), SUM('Monthly Reading'!CQ$10, 'Homeowners Record'!$F26*'Monthly Reading'!CQ$8, 'Homeowners Record'!$G26*'Monthly Reading'!CQ$9)))</f>
        <v/>
      </c>
      <c r="CR29" s="4" t="str">
        <f>IF('Monthly Reading'!CR$1="", "", IF('Monthly Reading'!CR103*'Monthly Reading'!CR$7&gt;'Monthly Reading'!CR$10, SUM('Monthly Reading'!CR103*'Monthly Reading'!CR$7, 'Homeowners Record'!$F26*'Monthly Reading'!CR$8, 'Homeowners Record'!$G26*'Monthly Reading'!CR$9), SUM('Monthly Reading'!CR$10, 'Homeowners Record'!$F26*'Monthly Reading'!CR$8, 'Homeowners Record'!$G26*'Monthly Reading'!CR$9)))</f>
        <v/>
      </c>
      <c r="CS29" s="4" t="str">
        <f>IF('Monthly Reading'!CS$1="", "", IF('Monthly Reading'!CS103*'Monthly Reading'!CS$7&gt;'Monthly Reading'!CS$10, SUM('Monthly Reading'!CS103*'Monthly Reading'!CS$7, 'Homeowners Record'!$F26*'Monthly Reading'!CS$8, 'Homeowners Record'!$G26*'Monthly Reading'!CS$9), SUM('Monthly Reading'!CS$10, 'Homeowners Record'!$F26*'Monthly Reading'!CS$8, 'Homeowners Record'!$G26*'Monthly Reading'!CS$9)))</f>
        <v/>
      </c>
      <c r="CT29" s="4" t="str">
        <f>IF('Monthly Reading'!CT$1="", "", IF('Monthly Reading'!CT103*'Monthly Reading'!CT$7&gt;'Monthly Reading'!CT$10, SUM('Monthly Reading'!CT103*'Monthly Reading'!CT$7, 'Homeowners Record'!$F26*'Monthly Reading'!CT$8, 'Homeowners Record'!$G26*'Monthly Reading'!CT$9), SUM('Monthly Reading'!CT$10, 'Homeowners Record'!$F26*'Monthly Reading'!CT$8, 'Homeowners Record'!$G26*'Monthly Reading'!CT$9)))</f>
        <v/>
      </c>
      <c r="CU29" s="4" t="str">
        <f>IF('Monthly Reading'!CU$1="", "", IF('Monthly Reading'!CU103*'Monthly Reading'!CU$7&gt;'Monthly Reading'!CU$10, SUM('Monthly Reading'!CU103*'Monthly Reading'!CU$7, 'Homeowners Record'!$F26*'Monthly Reading'!CU$8, 'Homeowners Record'!$G26*'Monthly Reading'!CU$9), SUM('Monthly Reading'!CU$10, 'Homeowners Record'!$F26*'Monthly Reading'!CU$8, 'Homeowners Record'!$G26*'Monthly Reading'!CU$9)))</f>
        <v/>
      </c>
      <c r="CV29" s="4" t="str">
        <f>IF('Monthly Reading'!CV$1="", "", IF('Monthly Reading'!CV103*'Monthly Reading'!CV$7&gt;'Monthly Reading'!CV$10, SUM('Monthly Reading'!CV103*'Monthly Reading'!CV$7, 'Homeowners Record'!$F26*'Monthly Reading'!CV$8, 'Homeowners Record'!$G26*'Monthly Reading'!CV$9), SUM('Monthly Reading'!CV$10, 'Homeowners Record'!$F26*'Monthly Reading'!CV$8, 'Homeowners Record'!$G26*'Monthly Reading'!CV$9)))</f>
        <v/>
      </c>
      <c r="CW29" s="4" t="str">
        <f>IF('Monthly Reading'!CW$1="", "", IF('Monthly Reading'!CW103*'Monthly Reading'!CW$7&gt;'Monthly Reading'!CW$10, SUM('Monthly Reading'!CW103*'Monthly Reading'!CW$7, 'Homeowners Record'!$F26*'Monthly Reading'!CW$8, 'Homeowners Record'!$G26*'Monthly Reading'!CW$9), SUM('Monthly Reading'!CW$10, 'Homeowners Record'!$F26*'Monthly Reading'!CW$8, 'Homeowners Record'!$G26*'Monthly Reading'!CW$9)))</f>
        <v/>
      </c>
      <c r="CX29" s="4" t="str">
        <f>IF('Monthly Reading'!CX$1="", "", IF('Monthly Reading'!CX103*'Monthly Reading'!CX$7&gt;'Monthly Reading'!CX$10, SUM('Monthly Reading'!CX103*'Monthly Reading'!CX$7, 'Homeowners Record'!$F26*'Monthly Reading'!CX$8, 'Homeowners Record'!$G26*'Monthly Reading'!CX$9), SUM('Monthly Reading'!CX$10, 'Homeowners Record'!$F26*'Monthly Reading'!CX$8, 'Homeowners Record'!$G26*'Monthly Reading'!CX$9)))</f>
        <v/>
      </c>
      <c r="CY29" s="4" t="str">
        <f>IF('Monthly Reading'!CY$1="", "", IF('Monthly Reading'!CY103*'Monthly Reading'!CY$7&gt;'Monthly Reading'!CY$10, SUM('Monthly Reading'!CY103*'Monthly Reading'!CY$7, 'Homeowners Record'!$F26*'Monthly Reading'!CY$8, 'Homeowners Record'!$G26*'Monthly Reading'!CY$9), SUM('Monthly Reading'!CY$10, 'Homeowners Record'!$F26*'Monthly Reading'!CY$8, 'Homeowners Record'!$G26*'Monthly Reading'!CY$9)))</f>
        <v/>
      </c>
      <c r="CZ29" s="4" t="str">
        <f>IF('Monthly Reading'!CZ$1="", "", IF('Monthly Reading'!CZ103*'Monthly Reading'!CZ$7&gt;'Monthly Reading'!CZ$10, SUM('Monthly Reading'!CZ103*'Monthly Reading'!CZ$7, 'Homeowners Record'!$F26*'Monthly Reading'!CZ$8, 'Homeowners Record'!$G26*'Monthly Reading'!CZ$9), SUM('Monthly Reading'!CZ$10, 'Homeowners Record'!$F26*'Monthly Reading'!CZ$8, 'Homeowners Record'!$G26*'Monthly Reading'!CZ$9)))</f>
        <v/>
      </c>
      <c r="DA29" s="4" t="str">
        <f>IF('Monthly Reading'!DA$1="", "", IF('Monthly Reading'!DA103*'Monthly Reading'!DA$7&gt;'Monthly Reading'!DA$10, SUM('Monthly Reading'!DA103*'Monthly Reading'!DA$7, 'Homeowners Record'!$F26*'Monthly Reading'!DA$8, 'Homeowners Record'!$G26*'Monthly Reading'!DA$9), SUM('Monthly Reading'!DA$10, 'Homeowners Record'!$F26*'Monthly Reading'!DA$8, 'Homeowners Record'!$G26*'Monthly Reading'!DA$9)))</f>
        <v/>
      </c>
      <c r="DB29" s="4" t="str">
        <f>IF('Monthly Reading'!DB$1="", "", IF('Monthly Reading'!DB103*'Monthly Reading'!DB$7&gt;'Monthly Reading'!DB$10, SUM('Monthly Reading'!DB103*'Monthly Reading'!DB$7, 'Homeowners Record'!$F26*'Monthly Reading'!DB$8, 'Homeowners Record'!$G26*'Monthly Reading'!DB$9), SUM('Monthly Reading'!DB$10, 'Homeowners Record'!$F26*'Monthly Reading'!DB$8, 'Homeowners Record'!$G26*'Monthly Reading'!DB$9)))</f>
        <v/>
      </c>
      <c r="DC29" s="4" t="str">
        <f>IF('Monthly Reading'!DC$1="", "", IF('Monthly Reading'!DC103*'Monthly Reading'!DC$7&gt;'Monthly Reading'!DC$10, SUM('Monthly Reading'!DC103*'Monthly Reading'!DC$7, 'Homeowners Record'!$F26*'Monthly Reading'!DC$8, 'Homeowners Record'!$G26*'Monthly Reading'!DC$9), SUM('Monthly Reading'!DC$10, 'Homeowners Record'!$F26*'Monthly Reading'!DC$8, 'Homeowners Record'!$G26*'Monthly Reading'!DC$9)))</f>
        <v/>
      </c>
      <c r="DD29" s="4" t="str">
        <f>IF('Monthly Reading'!DD$1="", "", IF('Monthly Reading'!DD103*'Monthly Reading'!DD$7&gt;'Monthly Reading'!DD$10, SUM('Monthly Reading'!DD103*'Monthly Reading'!DD$7, 'Homeowners Record'!$F26*'Monthly Reading'!DD$8, 'Homeowners Record'!$G26*'Monthly Reading'!DD$9), SUM('Monthly Reading'!DD$10, 'Homeowners Record'!$F26*'Monthly Reading'!DD$8, 'Homeowners Record'!$G26*'Monthly Reading'!DD$9)))</f>
        <v/>
      </c>
      <c r="DE29" s="4" t="str">
        <f>IF('Monthly Reading'!DE$1="", "", IF('Monthly Reading'!DE103*'Monthly Reading'!DE$7&gt;'Monthly Reading'!DE$10, SUM('Monthly Reading'!DE103*'Monthly Reading'!DE$7, 'Homeowners Record'!$F26*'Monthly Reading'!DE$8, 'Homeowners Record'!$G26*'Monthly Reading'!DE$9), SUM('Monthly Reading'!DE$10, 'Homeowners Record'!$F26*'Monthly Reading'!DE$8, 'Homeowners Record'!$G26*'Monthly Reading'!DE$9)))</f>
        <v/>
      </c>
      <c r="DF29" s="4" t="str">
        <f>IF('Monthly Reading'!DF$1="", "", IF('Monthly Reading'!DF103*'Monthly Reading'!DF$7&gt;'Monthly Reading'!DF$10, SUM('Monthly Reading'!DF103*'Monthly Reading'!DF$7, 'Homeowners Record'!$F26*'Monthly Reading'!DF$8, 'Homeowners Record'!$G26*'Monthly Reading'!DF$9), SUM('Monthly Reading'!DF$10, 'Homeowners Record'!$F26*'Monthly Reading'!DF$8, 'Homeowners Record'!$G26*'Monthly Reading'!DF$9)))</f>
        <v/>
      </c>
      <c r="DG29" s="4" t="str">
        <f>IF('Monthly Reading'!DG$1="", "", IF('Monthly Reading'!DG103*'Monthly Reading'!DG$7&gt;'Monthly Reading'!DG$10, SUM('Monthly Reading'!DG103*'Monthly Reading'!DG$7, 'Homeowners Record'!$F26*'Monthly Reading'!DG$8, 'Homeowners Record'!$G26*'Monthly Reading'!DG$9), SUM('Monthly Reading'!DG$10, 'Homeowners Record'!$F26*'Monthly Reading'!DG$8, 'Homeowners Record'!$G26*'Monthly Reading'!DG$9)))</f>
        <v/>
      </c>
      <c r="DH29" s="4" t="str">
        <f>IF('Monthly Reading'!DH$1="", "", IF('Monthly Reading'!DH103*'Monthly Reading'!DH$7&gt;'Monthly Reading'!DH$10, SUM('Monthly Reading'!DH103*'Monthly Reading'!DH$7, 'Homeowners Record'!$F26*'Monthly Reading'!DH$8, 'Homeowners Record'!$G26*'Monthly Reading'!DH$9), SUM('Monthly Reading'!DH$10, 'Homeowners Record'!$F26*'Monthly Reading'!DH$8, 'Homeowners Record'!$G26*'Monthly Reading'!DH$9)))</f>
        <v/>
      </c>
      <c r="DI29" s="4" t="str">
        <f>IF('Monthly Reading'!DI$1="", "", IF('Monthly Reading'!DI103*'Monthly Reading'!DI$7&gt;'Monthly Reading'!DI$10, SUM('Monthly Reading'!DI103*'Monthly Reading'!DI$7, 'Homeowners Record'!$F26*'Monthly Reading'!DI$8, 'Homeowners Record'!$G26*'Monthly Reading'!DI$9), SUM('Monthly Reading'!DI$10, 'Homeowners Record'!$F26*'Monthly Reading'!DI$8, 'Homeowners Record'!$G26*'Monthly Reading'!DI$9)))</f>
        <v/>
      </c>
      <c r="DJ29" s="4" t="str">
        <f>IF('Monthly Reading'!DJ$1="", "", IF('Monthly Reading'!DJ103*'Monthly Reading'!DJ$7&gt;'Monthly Reading'!DJ$10, SUM('Monthly Reading'!DJ103*'Monthly Reading'!DJ$7, 'Homeowners Record'!$F26*'Monthly Reading'!DJ$8, 'Homeowners Record'!$G26*'Monthly Reading'!DJ$9), SUM('Monthly Reading'!DJ$10, 'Homeowners Record'!$F26*'Monthly Reading'!DJ$8, 'Homeowners Record'!$G26*'Monthly Reading'!DJ$9)))</f>
        <v/>
      </c>
      <c r="DK29" s="4" t="str">
        <f>IF('Monthly Reading'!DK$1="", "", IF('Monthly Reading'!DK103*'Monthly Reading'!DK$7&gt;'Monthly Reading'!DK$10, SUM('Monthly Reading'!DK103*'Monthly Reading'!DK$7, 'Homeowners Record'!$F26*'Monthly Reading'!DK$8, 'Homeowners Record'!$G26*'Monthly Reading'!DK$9), SUM('Monthly Reading'!DK$10, 'Homeowners Record'!$F26*'Monthly Reading'!DK$8, 'Homeowners Record'!$G26*'Monthly Reading'!DK$9)))</f>
        <v/>
      </c>
      <c r="DL29" s="4" t="str">
        <f>IF('Monthly Reading'!DL$1="", "", IF('Monthly Reading'!DL103*'Monthly Reading'!DL$7&gt;'Monthly Reading'!DL$10, SUM('Monthly Reading'!DL103*'Monthly Reading'!DL$7, 'Homeowners Record'!$F26*'Monthly Reading'!DL$8, 'Homeowners Record'!$G26*'Monthly Reading'!DL$9), SUM('Monthly Reading'!DL$10, 'Homeowners Record'!$F26*'Monthly Reading'!DL$8, 'Homeowners Record'!$G26*'Monthly Reading'!DL$9)))</f>
        <v/>
      </c>
      <c r="DM29" s="4" t="str">
        <f>IF('Monthly Reading'!DM$1="", "", IF('Monthly Reading'!DM103*'Monthly Reading'!DM$7&gt;'Monthly Reading'!DM$10, SUM('Monthly Reading'!DM103*'Monthly Reading'!DM$7, 'Homeowners Record'!$F26*'Monthly Reading'!DM$8, 'Homeowners Record'!$G26*'Monthly Reading'!DM$9), SUM('Monthly Reading'!DM$10, 'Homeowners Record'!$F26*'Monthly Reading'!DM$8, 'Homeowners Record'!$G26*'Monthly Reading'!DM$9)))</f>
        <v/>
      </c>
      <c r="DN29" s="4" t="str">
        <f>IF('Monthly Reading'!DN$1="", "", IF('Monthly Reading'!DN103*'Monthly Reading'!DN$7&gt;'Monthly Reading'!DN$10, SUM('Monthly Reading'!DN103*'Monthly Reading'!DN$7, 'Homeowners Record'!$F26*'Monthly Reading'!DN$8, 'Homeowners Record'!$G26*'Monthly Reading'!DN$9), SUM('Monthly Reading'!DN$10, 'Homeowners Record'!$F26*'Monthly Reading'!DN$8, 'Homeowners Record'!$G26*'Monthly Reading'!DN$9)))</f>
        <v/>
      </c>
      <c r="DO29" s="4" t="str">
        <f>IF('Monthly Reading'!DO$1="", "", IF('Monthly Reading'!DO103*'Monthly Reading'!DO$7&gt;'Monthly Reading'!DO$10, SUM('Monthly Reading'!DO103*'Monthly Reading'!DO$7, 'Homeowners Record'!$F26*'Monthly Reading'!DO$8, 'Homeowners Record'!$G26*'Monthly Reading'!DO$9), SUM('Monthly Reading'!DO$10, 'Homeowners Record'!$F26*'Monthly Reading'!DO$8, 'Homeowners Record'!$G26*'Monthly Reading'!DO$9)))</f>
        <v/>
      </c>
      <c r="DP29" s="4" t="str">
        <f>IF('Monthly Reading'!DP$1="", "", IF('Monthly Reading'!DP103*'Monthly Reading'!DP$7&gt;'Monthly Reading'!DP$10, SUM('Monthly Reading'!DP103*'Monthly Reading'!DP$7, 'Homeowners Record'!$F26*'Monthly Reading'!DP$8, 'Homeowners Record'!$G26*'Monthly Reading'!DP$9), SUM('Monthly Reading'!DP$10, 'Homeowners Record'!$F26*'Monthly Reading'!DP$8, 'Homeowners Record'!$G26*'Monthly Reading'!DP$9)))</f>
        <v/>
      </c>
      <c r="DQ29" s="4" t="str">
        <f>IF('Monthly Reading'!DQ$1="", "", IF('Monthly Reading'!DQ103*'Monthly Reading'!DQ$7&gt;'Monthly Reading'!DQ$10, SUM('Monthly Reading'!DQ103*'Monthly Reading'!DQ$7, 'Homeowners Record'!$F26*'Monthly Reading'!DQ$8, 'Homeowners Record'!$G26*'Monthly Reading'!DQ$9), SUM('Monthly Reading'!DQ$10, 'Homeowners Record'!$F26*'Monthly Reading'!DQ$8, 'Homeowners Record'!$G26*'Monthly Reading'!DQ$9)))</f>
        <v/>
      </c>
      <c r="DR29" s="4" t="str">
        <f>IF('Monthly Reading'!DR$1="", "", IF('Monthly Reading'!DR103*'Monthly Reading'!DR$7&gt;'Monthly Reading'!DR$10, SUM('Monthly Reading'!DR103*'Monthly Reading'!DR$7, 'Homeowners Record'!$F26*'Monthly Reading'!DR$8, 'Homeowners Record'!$G26*'Monthly Reading'!DR$9), SUM('Monthly Reading'!DR$10, 'Homeowners Record'!$F26*'Monthly Reading'!DR$8, 'Homeowners Record'!$G26*'Monthly Reading'!DR$9)))</f>
        <v/>
      </c>
      <c r="DS29" s="4" t="str">
        <f>IF('Monthly Reading'!DS$1="", "", IF('Monthly Reading'!DS103*'Monthly Reading'!DS$7&gt;'Monthly Reading'!DS$10, SUM('Monthly Reading'!DS103*'Monthly Reading'!DS$7, 'Homeowners Record'!$F26*'Monthly Reading'!DS$8, 'Homeowners Record'!$G26*'Monthly Reading'!DS$9), SUM('Monthly Reading'!DS$10, 'Homeowners Record'!$F26*'Monthly Reading'!DS$8, 'Homeowners Record'!$G26*'Monthly Reading'!DS$9)))</f>
        <v/>
      </c>
      <c r="DT29" s="4" t="str">
        <f>IF('Monthly Reading'!DT$1="", "", IF('Monthly Reading'!DT103*'Monthly Reading'!DT$7&gt;'Monthly Reading'!DT$10, SUM('Monthly Reading'!DT103*'Monthly Reading'!DT$7, 'Homeowners Record'!$F26*'Monthly Reading'!DT$8, 'Homeowners Record'!$G26*'Monthly Reading'!DT$9), SUM('Monthly Reading'!DT$10, 'Homeowners Record'!$F26*'Monthly Reading'!DT$8, 'Homeowners Record'!$G26*'Monthly Reading'!DT$9)))</f>
        <v/>
      </c>
      <c r="DU29" s="4" t="str">
        <f>IF('Monthly Reading'!DU$1="", "", IF('Monthly Reading'!DU103*'Monthly Reading'!DU$7&gt;'Monthly Reading'!DU$10, SUM('Monthly Reading'!DU103*'Monthly Reading'!DU$7, 'Homeowners Record'!$F26*'Monthly Reading'!DU$8, 'Homeowners Record'!$G26*'Monthly Reading'!DU$9), SUM('Monthly Reading'!DU$10, 'Homeowners Record'!$F26*'Monthly Reading'!DU$8, 'Homeowners Record'!$G26*'Monthly Reading'!DU$9)))</f>
        <v/>
      </c>
      <c r="DV29" s="4" t="str">
        <f>IF('Monthly Reading'!DV$1="", "", IF('Monthly Reading'!DV103*'Monthly Reading'!DV$7&gt;'Monthly Reading'!DV$10, SUM('Monthly Reading'!DV103*'Monthly Reading'!DV$7, 'Homeowners Record'!$F26*'Monthly Reading'!DV$8, 'Homeowners Record'!$G26*'Monthly Reading'!DV$9), SUM('Monthly Reading'!DV$10, 'Homeowners Record'!$F26*'Monthly Reading'!DV$8, 'Homeowners Record'!$G26*'Monthly Reading'!DV$9)))</f>
        <v/>
      </c>
      <c r="DW29" s="4" t="str">
        <f>IF('Monthly Reading'!DW$1="", "", IF('Monthly Reading'!DW103*'Monthly Reading'!DW$7&gt;'Monthly Reading'!DW$10, SUM('Monthly Reading'!DW103*'Monthly Reading'!DW$7, 'Homeowners Record'!$F26*'Monthly Reading'!DW$8, 'Homeowners Record'!$G26*'Monthly Reading'!DW$9), SUM('Monthly Reading'!DW$10, 'Homeowners Record'!$F26*'Monthly Reading'!DW$8, 'Homeowners Record'!$G26*'Monthly Reading'!DW$9)))</f>
        <v/>
      </c>
      <c r="DX29" s="4" t="str">
        <f>IF('Monthly Reading'!DX$1="", "", IF('Monthly Reading'!DX103*'Monthly Reading'!DX$7&gt;'Monthly Reading'!DX$10, SUM('Monthly Reading'!DX103*'Monthly Reading'!DX$7, 'Homeowners Record'!$F26*'Monthly Reading'!DX$8, 'Homeowners Record'!$G26*'Monthly Reading'!DX$9), SUM('Monthly Reading'!DX$10, 'Homeowners Record'!$F26*'Monthly Reading'!DX$8, 'Homeowners Record'!$G26*'Monthly Reading'!DX$9)))</f>
        <v/>
      </c>
      <c r="DY29" s="4" t="str">
        <f>IF('Monthly Reading'!DY$1="", "", IF('Monthly Reading'!DY103*'Monthly Reading'!DY$7&gt;'Monthly Reading'!DY$10, SUM('Monthly Reading'!DY103*'Monthly Reading'!DY$7, 'Homeowners Record'!$F26*'Monthly Reading'!DY$8, 'Homeowners Record'!$G26*'Monthly Reading'!DY$9), SUM('Monthly Reading'!DY$10, 'Homeowners Record'!$F26*'Monthly Reading'!DY$8, 'Homeowners Record'!$G26*'Monthly Reading'!DY$9)))</f>
        <v/>
      </c>
      <c r="DZ29" s="4" t="str">
        <f>IF('Monthly Reading'!DZ$1="", "", IF('Monthly Reading'!DZ103*'Monthly Reading'!DZ$7&gt;'Monthly Reading'!DZ$10, SUM('Monthly Reading'!DZ103*'Monthly Reading'!DZ$7, 'Homeowners Record'!$F26*'Monthly Reading'!DZ$8, 'Homeowners Record'!$G26*'Monthly Reading'!DZ$9), SUM('Monthly Reading'!DZ$10, 'Homeowners Record'!$F26*'Monthly Reading'!DZ$8, 'Homeowners Record'!$G26*'Monthly Reading'!DZ$9)))</f>
        <v/>
      </c>
    </row>
    <row r="30" spans="1:130" x14ac:dyDescent="0.25">
      <c r="A30" s="3">
        <f>'Homeowners Record'!$A27</f>
        <v>26</v>
      </c>
      <c r="B30" s="3" t="str">
        <f>'Homeowners Record'!$B27</f>
        <v>NILO ADRIAS</v>
      </c>
      <c r="C30" s="4">
        <v>1564</v>
      </c>
      <c r="D30" s="4">
        <f>IF('Monthly Reading'!D$1="", "", IF('Monthly Reading'!D104*'Monthly Reading'!D$7&gt;'Monthly Reading'!D$10, SUM('Monthly Reading'!D104*'Monthly Reading'!D$7, 'Homeowners Record'!$F27*'Monthly Reading'!D$8, 'Homeowners Record'!$G27*'Monthly Reading'!D$9), SUM('Monthly Reading'!D$10, 'Homeowners Record'!$F27*'Monthly Reading'!D$8, 'Homeowners Record'!$G27*'Monthly Reading'!D$9)))</f>
        <v>951.93587654320993</v>
      </c>
      <c r="E30" s="4">
        <f>IF('Monthly Reading'!E$1="", "", IF('Monthly Reading'!E104*'Monthly Reading'!E$7&gt;'Monthly Reading'!E$10, SUM('Monthly Reading'!E104*'Monthly Reading'!E$7, 'Homeowners Record'!$F27*'Monthly Reading'!E$8, 'Homeowners Record'!$G27*'Monthly Reading'!E$9), SUM('Monthly Reading'!E$10, 'Homeowners Record'!$F27*'Monthly Reading'!E$8, 'Homeowners Record'!$G27*'Monthly Reading'!E$9)))</f>
        <v>906.09053864168618</v>
      </c>
      <c r="F30" s="4">
        <f>IF('Monthly Reading'!F$1="", "", IF('Monthly Reading'!F104*'Monthly Reading'!F$7&gt;'Monthly Reading'!F$10, SUM('Monthly Reading'!F104*'Monthly Reading'!F$7, 'Homeowners Record'!$F27*'Monthly Reading'!F$8, 'Homeowners Record'!$G27*'Monthly Reading'!F$9), SUM('Monthly Reading'!F$10, 'Homeowners Record'!$F27*'Monthly Reading'!F$8, 'Homeowners Record'!$G27*'Monthly Reading'!F$9)))</f>
        <v>719.56398860398861</v>
      </c>
      <c r="G30" s="4">
        <f>IF('Monthly Reading'!G$1="", "", IF('Monthly Reading'!G104*'Monthly Reading'!G$7&gt;'Monthly Reading'!G$10, SUM('Monthly Reading'!G104*'Monthly Reading'!G$7, 'Homeowners Record'!$F27*'Monthly Reading'!G$8, 'Homeowners Record'!$G27*'Monthly Reading'!G$9), SUM('Monthly Reading'!G$10, 'Homeowners Record'!$F27*'Monthly Reading'!G$8, 'Homeowners Record'!$G27*'Monthly Reading'!G$9)))</f>
        <v>712.46530325814535</v>
      </c>
      <c r="H30" s="4" t="str">
        <f>IF('Monthly Reading'!H$1="", "", IF('Monthly Reading'!H104*'Monthly Reading'!H$7&gt;'Monthly Reading'!H$10, SUM('Monthly Reading'!H104*'Monthly Reading'!H$7, 'Homeowners Record'!$F27*'Monthly Reading'!H$8, 'Homeowners Record'!$G27*'Monthly Reading'!H$9), SUM('Monthly Reading'!H$10, 'Homeowners Record'!$F27*'Monthly Reading'!H$8, 'Homeowners Record'!$G27*'Monthly Reading'!H$9)))</f>
        <v/>
      </c>
      <c r="I30" s="4" t="str">
        <f>IF('Monthly Reading'!I$1="", "", IF('Monthly Reading'!I104*'Monthly Reading'!I$7&gt;'Monthly Reading'!I$10, SUM('Monthly Reading'!I104*'Monthly Reading'!I$7, 'Homeowners Record'!$F27*'Monthly Reading'!I$8, 'Homeowners Record'!$G27*'Monthly Reading'!I$9), SUM('Monthly Reading'!I$10, 'Homeowners Record'!$F27*'Monthly Reading'!I$8, 'Homeowners Record'!$G27*'Monthly Reading'!I$9)))</f>
        <v/>
      </c>
      <c r="J30" s="4" t="str">
        <f>IF('Monthly Reading'!J$1="", "", IF('Monthly Reading'!J104*'Monthly Reading'!J$7&gt;'Monthly Reading'!J$10, SUM('Monthly Reading'!J104*'Monthly Reading'!J$7, 'Homeowners Record'!$F27*'Monthly Reading'!J$8, 'Homeowners Record'!$G27*'Monthly Reading'!J$9), SUM('Monthly Reading'!J$10, 'Homeowners Record'!$F27*'Monthly Reading'!J$8, 'Homeowners Record'!$G27*'Monthly Reading'!J$9)))</f>
        <v/>
      </c>
      <c r="K30" s="4" t="str">
        <f>IF('Monthly Reading'!K$1="", "", IF('Monthly Reading'!K104*'Monthly Reading'!K$7&gt;'Monthly Reading'!K$10, SUM('Monthly Reading'!K104*'Monthly Reading'!K$7, 'Homeowners Record'!$F27*'Monthly Reading'!K$8, 'Homeowners Record'!$G27*'Monthly Reading'!K$9), SUM('Monthly Reading'!K$10, 'Homeowners Record'!$F27*'Monthly Reading'!K$8, 'Homeowners Record'!$G27*'Monthly Reading'!K$9)))</f>
        <v/>
      </c>
      <c r="L30" s="4" t="str">
        <f>IF('Monthly Reading'!L$1="", "", IF('Monthly Reading'!L104*'Monthly Reading'!L$7&gt;'Monthly Reading'!L$10, SUM('Monthly Reading'!L104*'Monthly Reading'!L$7, 'Homeowners Record'!$F27*'Monthly Reading'!L$8, 'Homeowners Record'!$G27*'Monthly Reading'!L$9), SUM('Monthly Reading'!L$10, 'Homeowners Record'!$F27*'Monthly Reading'!L$8, 'Homeowners Record'!$G27*'Monthly Reading'!L$9)))</f>
        <v/>
      </c>
      <c r="M30" s="4" t="str">
        <f>IF('Monthly Reading'!M$1="", "", IF('Monthly Reading'!M104*'Monthly Reading'!M$7&gt;'Monthly Reading'!M$10, SUM('Monthly Reading'!M104*'Monthly Reading'!M$7, 'Homeowners Record'!$F27*'Monthly Reading'!M$8, 'Homeowners Record'!$G27*'Monthly Reading'!M$9), SUM('Monthly Reading'!M$10, 'Homeowners Record'!$F27*'Monthly Reading'!M$8, 'Homeowners Record'!$G27*'Monthly Reading'!M$9)))</f>
        <v/>
      </c>
      <c r="N30" s="4" t="str">
        <f>IF('Monthly Reading'!N$1="", "", IF('Monthly Reading'!N104*'Monthly Reading'!N$7&gt;'Monthly Reading'!N$10, SUM('Monthly Reading'!N104*'Monthly Reading'!N$7, 'Homeowners Record'!$F27*'Monthly Reading'!N$8, 'Homeowners Record'!$G27*'Monthly Reading'!N$9), SUM('Monthly Reading'!N$10, 'Homeowners Record'!$F27*'Monthly Reading'!N$8, 'Homeowners Record'!$G27*'Monthly Reading'!N$9)))</f>
        <v/>
      </c>
      <c r="O30" s="4" t="str">
        <f>IF('Monthly Reading'!O$1="", "", IF('Monthly Reading'!O104*'Monthly Reading'!O$7&gt;'Monthly Reading'!O$10, SUM('Monthly Reading'!O104*'Monthly Reading'!O$7, 'Homeowners Record'!$F27*'Monthly Reading'!O$8, 'Homeowners Record'!$G27*'Monthly Reading'!O$9), SUM('Monthly Reading'!O$10, 'Homeowners Record'!$F27*'Monthly Reading'!O$8, 'Homeowners Record'!$G27*'Monthly Reading'!O$9)))</f>
        <v/>
      </c>
      <c r="P30" s="4" t="str">
        <f>IF('Monthly Reading'!P$1="", "", IF('Monthly Reading'!P104*'Monthly Reading'!P$7&gt;'Monthly Reading'!P$10, SUM('Monthly Reading'!P104*'Monthly Reading'!P$7, 'Homeowners Record'!$F27*'Monthly Reading'!P$8, 'Homeowners Record'!$G27*'Monthly Reading'!P$9), SUM('Monthly Reading'!P$10, 'Homeowners Record'!$F27*'Monthly Reading'!P$8, 'Homeowners Record'!$G27*'Monthly Reading'!P$9)))</f>
        <v/>
      </c>
      <c r="Q30" s="4" t="str">
        <f>IF('Monthly Reading'!Q$1="", "", IF('Monthly Reading'!Q104*'Monthly Reading'!Q$7&gt;'Monthly Reading'!Q$10, SUM('Monthly Reading'!Q104*'Monthly Reading'!Q$7, 'Homeowners Record'!$F27*'Monthly Reading'!Q$8, 'Homeowners Record'!$G27*'Monthly Reading'!Q$9), SUM('Monthly Reading'!Q$10, 'Homeowners Record'!$F27*'Monthly Reading'!Q$8, 'Homeowners Record'!$G27*'Monthly Reading'!Q$9)))</f>
        <v/>
      </c>
      <c r="R30" s="4" t="str">
        <f>IF('Monthly Reading'!R$1="", "", IF('Monthly Reading'!R104*'Monthly Reading'!R$7&gt;'Monthly Reading'!R$10, SUM('Monthly Reading'!R104*'Monthly Reading'!R$7, 'Homeowners Record'!$F27*'Monthly Reading'!R$8, 'Homeowners Record'!$G27*'Monthly Reading'!R$9), SUM('Monthly Reading'!R$10, 'Homeowners Record'!$F27*'Monthly Reading'!R$8, 'Homeowners Record'!$G27*'Monthly Reading'!R$9)))</f>
        <v/>
      </c>
      <c r="S30" s="4" t="str">
        <f>IF('Monthly Reading'!S$1="", "", IF('Monthly Reading'!S104*'Monthly Reading'!S$7&gt;'Monthly Reading'!S$10, SUM('Monthly Reading'!S104*'Monthly Reading'!S$7, 'Homeowners Record'!$F27*'Monthly Reading'!S$8, 'Homeowners Record'!$G27*'Monthly Reading'!S$9), SUM('Monthly Reading'!S$10, 'Homeowners Record'!$F27*'Monthly Reading'!S$8, 'Homeowners Record'!$G27*'Monthly Reading'!S$9)))</f>
        <v/>
      </c>
      <c r="T30" s="4" t="str">
        <f>IF('Monthly Reading'!T$1="", "", IF('Monthly Reading'!T104*'Monthly Reading'!T$7&gt;'Monthly Reading'!T$10, SUM('Monthly Reading'!T104*'Monthly Reading'!T$7, 'Homeowners Record'!$F27*'Monthly Reading'!T$8, 'Homeowners Record'!$G27*'Monthly Reading'!T$9), SUM('Monthly Reading'!T$10, 'Homeowners Record'!$F27*'Monthly Reading'!T$8, 'Homeowners Record'!$G27*'Monthly Reading'!T$9)))</f>
        <v/>
      </c>
      <c r="U30" s="4" t="str">
        <f>IF('Monthly Reading'!U$1="", "", IF('Monthly Reading'!U104*'Monthly Reading'!U$7&gt;'Monthly Reading'!U$10, SUM('Monthly Reading'!U104*'Monthly Reading'!U$7, 'Homeowners Record'!$F27*'Monthly Reading'!U$8, 'Homeowners Record'!$G27*'Monthly Reading'!U$9), SUM('Monthly Reading'!U$10, 'Homeowners Record'!$F27*'Monthly Reading'!U$8, 'Homeowners Record'!$G27*'Monthly Reading'!U$9)))</f>
        <v/>
      </c>
      <c r="V30" s="4" t="str">
        <f>IF('Monthly Reading'!V$1="", "", IF('Monthly Reading'!V104*'Monthly Reading'!V$7&gt;'Monthly Reading'!V$10, SUM('Monthly Reading'!V104*'Monthly Reading'!V$7, 'Homeowners Record'!$F27*'Monthly Reading'!V$8, 'Homeowners Record'!$G27*'Monthly Reading'!V$9), SUM('Monthly Reading'!V$10, 'Homeowners Record'!$F27*'Monthly Reading'!V$8, 'Homeowners Record'!$G27*'Monthly Reading'!V$9)))</f>
        <v/>
      </c>
      <c r="W30" s="4" t="str">
        <f>IF('Monthly Reading'!W$1="", "", IF('Monthly Reading'!W104*'Monthly Reading'!W$7&gt;'Monthly Reading'!W$10, SUM('Monthly Reading'!W104*'Monthly Reading'!W$7, 'Homeowners Record'!$F27*'Monthly Reading'!W$8, 'Homeowners Record'!$G27*'Monthly Reading'!W$9), SUM('Monthly Reading'!W$10, 'Homeowners Record'!$F27*'Monthly Reading'!W$8, 'Homeowners Record'!$G27*'Monthly Reading'!W$9)))</f>
        <v/>
      </c>
      <c r="X30" s="4" t="str">
        <f>IF('Monthly Reading'!X$1="", "", IF('Monthly Reading'!X104*'Monthly Reading'!X$7&gt;'Monthly Reading'!X$10, SUM('Monthly Reading'!X104*'Monthly Reading'!X$7, 'Homeowners Record'!$F27*'Monthly Reading'!X$8, 'Homeowners Record'!$G27*'Monthly Reading'!X$9), SUM('Monthly Reading'!X$10, 'Homeowners Record'!$F27*'Monthly Reading'!X$8, 'Homeowners Record'!$G27*'Monthly Reading'!X$9)))</f>
        <v/>
      </c>
      <c r="Y30" s="4" t="str">
        <f>IF('Monthly Reading'!Y$1="", "", IF('Monthly Reading'!Y104*'Monthly Reading'!Y$7&gt;'Monthly Reading'!Y$10, SUM('Monthly Reading'!Y104*'Monthly Reading'!Y$7, 'Homeowners Record'!$F27*'Monthly Reading'!Y$8, 'Homeowners Record'!$G27*'Monthly Reading'!Y$9), SUM('Monthly Reading'!Y$10, 'Homeowners Record'!$F27*'Monthly Reading'!Y$8, 'Homeowners Record'!$G27*'Monthly Reading'!Y$9)))</f>
        <v/>
      </c>
      <c r="Z30" s="4" t="str">
        <f>IF('Monthly Reading'!Z$1="", "", IF('Monthly Reading'!Z104*'Monthly Reading'!Z$7&gt;'Monthly Reading'!Z$10, SUM('Monthly Reading'!Z104*'Monthly Reading'!Z$7, 'Homeowners Record'!$F27*'Monthly Reading'!Z$8, 'Homeowners Record'!$G27*'Monthly Reading'!Z$9), SUM('Monthly Reading'!Z$10, 'Homeowners Record'!$F27*'Monthly Reading'!Z$8, 'Homeowners Record'!$G27*'Monthly Reading'!Z$9)))</f>
        <v/>
      </c>
      <c r="AA30" s="4" t="str">
        <f>IF('Monthly Reading'!AA$1="", "", IF('Monthly Reading'!AA104*'Monthly Reading'!AA$7&gt;'Monthly Reading'!AA$10, SUM('Monthly Reading'!AA104*'Monthly Reading'!AA$7, 'Homeowners Record'!$F27*'Monthly Reading'!AA$8, 'Homeowners Record'!$G27*'Monthly Reading'!AA$9), SUM('Monthly Reading'!AA$10, 'Homeowners Record'!$F27*'Monthly Reading'!AA$8, 'Homeowners Record'!$G27*'Monthly Reading'!AA$9)))</f>
        <v/>
      </c>
      <c r="AB30" s="4" t="str">
        <f>IF('Monthly Reading'!AB$1="", "", IF('Monthly Reading'!AB104*'Monthly Reading'!AB$7&gt;'Monthly Reading'!AB$10, SUM('Monthly Reading'!AB104*'Monthly Reading'!AB$7, 'Homeowners Record'!$F27*'Monthly Reading'!AB$8, 'Homeowners Record'!$G27*'Monthly Reading'!AB$9), SUM('Monthly Reading'!AB$10, 'Homeowners Record'!$F27*'Monthly Reading'!AB$8, 'Homeowners Record'!$G27*'Monthly Reading'!AB$9)))</f>
        <v/>
      </c>
      <c r="AC30" s="4" t="str">
        <f>IF('Monthly Reading'!AC$1="", "", IF('Monthly Reading'!AC104*'Monthly Reading'!AC$7&gt;'Monthly Reading'!AC$10, SUM('Monthly Reading'!AC104*'Monthly Reading'!AC$7, 'Homeowners Record'!$F27*'Monthly Reading'!AC$8, 'Homeowners Record'!$G27*'Monthly Reading'!AC$9), SUM('Monthly Reading'!AC$10, 'Homeowners Record'!$F27*'Monthly Reading'!AC$8, 'Homeowners Record'!$G27*'Monthly Reading'!AC$9)))</f>
        <v/>
      </c>
      <c r="AD30" s="4" t="str">
        <f>IF('Monthly Reading'!AD$1="", "", IF('Monthly Reading'!AD104*'Monthly Reading'!AD$7&gt;'Monthly Reading'!AD$10, SUM('Monthly Reading'!AD104*'Monthly Reading'!AD$7, 'Homeowners Record'!$F27*'Monthly Reading'!AD$8, 'Homeowners Record'!$G27*'Monthly Reading'!AD$9), SUM('Monthly Reading'!AD$10, 'Homeowners Record'!$F27*'Monthly Reading'!AD$8, 'Homeowners Record'!$G27*'Monthly Reading'!AD$9)))</f>
        <v/>
      </c>
      <c r="AE30" s="4" t="str">
        <f>IF('Monthly Reading'!AE$1="", "", IF('Monthly Reading'!AE104*'Monthly Reading'!AE$7&gt;'Monthly Reading'!AE$10, SUM('Monthly Reading'!AE104*'Monthly Reading'!AE$7, 'Homeowners Record'!$F27*'Monthly Reading'!AE$8, 'Homeowners Record'!$G27*'Monthly Reading'!AE$9), SUM('Monthly Reading'!AE$10, 'Homeowners Record'!$F27*'Monthly Reading'!AE$8, 'Homeowners Record'!$G27*'Monthly Reading'!AE$9)))</f>
        <v/>
      </c>
      <c r="AF30" s="4" t="str">
        <f>IF('Monthly Reading'!AF$1="", "", IF('Monthly Reading'!AF104*'Monthly Reading'!AF$7&gt;'Monthly Reading'!AF$10, SUM('Monthly Reading'!AF104*'Monthly Reading'!AF$7, 'Homeowners Record'!$F27*'Monthly Reading'!AF$8, 'Homeowners Record'!$G27*'Monthly Reading'!AF$9), SUM('Monthly Reading'!AF$10, 'Homeowners Record'!$F27*'Monthly Reading'!AF$8, 'Homeowners Record'!$G27*'Monthly Reading'!AF$9)))</f>
        <v/>
      </c>
      <c r="AG30" s="4" t="str">
        <f>IF('Monthly Reading'!AG$1="", "", IF('Monthly Reading'!AG104*'Monthly Reading'!AG$7&gt;'Monthly Reading'!AG$10, SUM('Monthly Reading'!AG104*'Monthly Reading'!AG$7, 'Homeowners Record'!$F27*'Monthly Reading'!AG$8, 'Homeowners Record'!$G27*'Monthly Reading'!AG$9), SUM('Monthly Reading'!AG$10, 'Homeowners Record'!$F27*'Monthly Reading'!AG$8, 'Homeowners Record'!$G27*'Monthly Reading'!AG$9)))</f>
        <v/>
      </c>
      <c r="AH30" s="4" t="str">
        <f>IF('Monthly Reading'!AH$1="", "", IF('Monthly Reading'!AH104*'Monthly Reading'!AH$7&gt;'Monthly Reading'!AH$10, SUM('Monthly Reading'!AH104*'Monthly Reading'!AH$7, 'Homeowners Record'!$F27*'Monthly Reading'!AH$8, 'Homeowners Record'!$G27*'Monthly Reading'!AH$9), SUM('Monthly Reading'!AH$10, 'Homeowners Record'!$F27*'Monthly Reading'!AH$8, 'Homeowners Record'!$G27*'Monthly Reading'!AH$9)))</f>
        <v/>
      </c>
      <c r="AI30" s="4" t="str">
        <f>IF('Monthly Reading'!AI$1="", "", IF('Monthly Reading'!AI104*'Monthly Reading'!AI$7&gt;'Monthly Reading'!AI$10, SUM('Monthly Reading'!AI104*'Monthly Reading'!AI$7, 'Homeowners Record'!$F27*'Monthly Reading'!AI$8, 'Homeowners Record'!$G27*'Monthly Reading'!AI$9), SUM('Monthly Reading'!AI$10, 'Homeowners Record'!$F27*'Monthly Reading'!AI$8, 'Homeowners Record'!$G27*'Monthly Reading'!AI$9)))</f>
        <v/>
      </c>
      <c r="AJ30" s="4" t="str">
        <f>IF('Monthly Reading'!AJ$1="", "", IF('Monthly Reading'!AJ104*'Monthly Reading'!AJ$7&gt;'Monthly Reading'!AJ$10, SUM('Monthly Reading'!AJ104*'Monthly Reading'!AJ$7, 'Homeowners Record'!$F27*'Monthly Reading'!AJ$8, 'Homeowners Record'!$G27*'Monthly Reading'!AJ$9), SUM('Monthly Reading'!AJ$10, 'Homeowners Record'!$F27*'Monthly Reading'!AJ$8, 'Homeowners Record'!$G27*'Monthly Reading'!AJ$9)))</f>
        <v/>
      </c>
      <c r="AK30" s="4" t="str">
        <f>IF('Monthly Reading'!AK$1="", "", IF('Monthly Reading'!AK104*'Monthly Reading'!AK$7&gt;'Monthly Reading'!AK$10, SUM('Monthly Reading'!AK104*'Monthly Reading'!AK$7, 'Homeowners Record'!$F27*'Monthly Reading'!AK$8, 'Homeowners Record'!$G27*'Monthly Reading'!AK$9), SUM('Monthly Reading'!AK$10, 'Homeowners Record'!$F27*'Monthly Reading'!AK$8, 'Homeowners Record'!$G27*'Monthly Reading'!AK$9)))</f>
        <v/>
      </c>
      <c r="AL30" s="4" t="str">
        <f>IF('Monthly Reading'!AL$1="", "", IF('Monthly Reading'!AL104*'Monthly Reading'!AL$7&gt;'Monthly Reading'!AL$10, SUM('Monthly Reading'!AL104*'Monthly Reading'!AL$7, 'Homeowners Record'!$F27*'Monthly Reading'!AL$8, 'Homeowners Record'!$G27*'Monthly Reading'!AL$9), SUM('Monthly Reading'!AL$10, 'Homeowners Record'!$F27*'Monthly Reading'!AL$8, 'Homeowners Record'!$G27*'Monthly Reading'!AL$9)))</f>
        <v/>
      </c>
      <c r="AM30" s="4" t="str">
        <f>IF('Monthly Reading'!AM$1="", "", IF('Monthly Reading'!AM104*'Monthly Reading'!AM$7&gt;'Monthly Reading'!AM$10, SUM('Monthly Reading'!AM104*'Monthly Reading'!AM$7, 'Homeowners Record'!$F27*'Monthly Reading'!AM$8, 'Homeowners Record'!$G27*'Monthly Reading'!AM$9), SUM('Monthly Reading'!AM$10, 'Homeowners Record'!$F27*'Monthly Reading'!AM$8, 'Homeowners Record'!$G27*'Monthly Reading'!AM$9)))</f>
        <v/>
      </c>
      <c r="AN30" s="4" t="str">
        <f>IF('Monthly Reading'!AN$1="", "", IF('Monthly Reading'!AN104*'Monthly Reading'!AN$7&gt;'Monthly Reading'!AN$10, SUM('Monthly Reading'!AN104*'Monthly Reading'!AN$7, 'Homeowners Record'!$F27*'Monthly Reading'!AN$8, 'Homeowners Record'!$G27*'Monthly Reading'!AN$9), SUM('Monthly Reading'!AN$10, 'Homeowners Record'!$F27*'Monthly Reading'!AN$8, 'Homeowners Record'!$G27*'Monthly Reading'!AN$9)))</f>
        <v/>
      </c>
      <c r="AO30" s="4" t="str">
        <f>IF('Monthly Reading'!AO$1="", "", IF('Monthly Reading'!AO104*'Monthly Reading'!AO$7&gt;'Monthly Reading'!AO$10, SUM('Monthly Reading'!AO104*'Monthly Reading'!AO$7, 'Homeowners Record'!$F27*'Monthly Reading'!AO$8, 'Homeowners Record'!$G27*'Monthly Reading'!AO$9), SUM('Monthly Reading'!AO$10, 'Homeowners Record'!$F27*'Monthly Reading'!AO$8, 'Homeowners Record'!$G27*'Monthly Reading'!AO$9)))</f>
        <v/>
      </c>
      <c r="AP30" s="4" t="str">
        <f>IF('Monthly Reading'!AP$1="", "", IF('Monthly Reading'!AP104*'Monthly Reading'!AP$7&gt;'Monthly Reading'!AP$10, SUM('Monthly Reading'!AP104*'Monthly Reading'!AP$7, 'Homeowners Record'!$F27*'Monthly Reading'!AP$8, 'Homeowners Record'!$G27*'Monthly Reading'!AP$9), SUM('Monthly Reading'!AP$10, 'Homeowners Record'!$F27*'Monthly Reading'!AP$8, 'Homeowners Record'!$G27*'Monthly Reading'!AP$9)))</f>
        <v/>
      </c>
      <c r="AQ30" s="4" t="str">
        <f>IF('Monthly Reading'!AQ$1="", "", IF('Monthly Reading'!AQ104*'Monthly Reading'!AQ$7&gt;'Monthly Reading'!AQ$10, SUM('Monthly Reading'!AQ104*'Monthly Reading'!AQ$7, 'Homeowners Record'!$F27*'Monthly Reading'!AQ$8, 'Homeowners Record'!$G27*'Monthly Reading'!AQ$9), SUM('Monthly Reading'!AQ$10, 'Homeowners Record'!$F27*'Monthly Reading'!AQ$8, 'Homeowners Record'!$G27*'Monthly Reading'!AQ$9)))</f>
        <v/>
      </c>
      <c r="AR30" s="4" t="str">
        <f>IF('Monthly Reading'!AR$1="", "", IF('Monthly Reading'!AR104*'Monthly Reading'!AR$7&gt;'Monthly Reading'!AR$10, SUM('Monthly Reading'!AR104*'Monthly Reading'!AR$7, 'Homeowners Record'!$F27*'Monthly Reading'!AR$8, 'Homeowners Record'!$G27*'Monthly Reading'!AR$9), SUM('Monthly Reading'!AR$10, 'Homeowners Record'!$F27*'Monthly Reading'!AR$8, 'Homeowners Record'!$G27*'Monthly Reading'!AR$9)))</f>
        <v/>
      </c>
      <c r="AS30" s="4" t="str">
        <f>IF('Monthly Reading'!AS$1="", "", IF('Monthly Reading'!AS104*'Monthly Reading'!AS$7&gt;'Monthly Reading'!AS$10, SUM('Monthly Reading'!AS104*'Monthly Reading'!AS$7, 'Homeowners Record'!$F27*'Monthly Reading'!AS$8, 'Homeowners Record'!$G27*'Monthly Reading'!AS$9), SUM('Monthly Reading'!AS$10, 'Homeowners Record'!$F27*'Monthly Reading'!AS$8, 'Homeowners Record'!$G27*'Monthly Reading'!AS$9)))</f>
        <v/>
      </c>
      <c r="AT30" s="4" t="str">
        <f>IF('Monthly Reading'!AT$1="", "", IF('Monthly Reading'!AT104*'Monthly Reading'!AT$7&gt;'Monthly Reading'!AT$10, SUM('Monthly Reading'!AT104*'Monthly Reading'!AT$7, 'Homeowners Record'!$F27*'Monthly Reading'!AT$8, 'Homeowners Record'!$G27*'Monthly Reading'!AT$9), SUM('Monthly Reading'!AT$10, 'Homeowners Record'!$F27*'Monthly Reading'!AT$8, 'Homeowners Record'!$G27*'Monthly Reading'!AT$9)))</f>
        <v/>
      </c>
      <c r="AU30" s="4" t="str">
        <f>IF('Monthly Reading'!AU$1="", "", IF('Monthly Reading'!AU104*'Monthly Reading'!AU$7&gt;'Monthly Reading'!AU$10, SUM('Monthly Reading'!AU104*'Monthly Reading'!AU$7, 'Homeowners Record'!$F27*'Monthly Reading'!AU$8, 'Homeowners Record'!$G27*'Monthly Reading'!AU$9), SUM('Monthly Reading'!AU$10, 'Homeowners Record'!$F27*'Monthly Reading'!AU$8, 'Homeowners Record'!$G27*'Monthly Reading'!AU$9)))</f>
        <v/>
      </c>
      <c r="AV30" s="4" t="str">
        <f>IF('Monthly Reading'!AV$1="", "", IF('Monthly Reading'!AV104*'Monthly Reading'!AV$7&gt;'Monthly Reading'!AV$10, SUM('Monthly Reading'!AV104*'Monthly Reading'!AV$7, 'Homeowners Record'!$F27*'Monthly Reading'!AV$8, 'Homeowners Record'!$G27*'Monthly Reading'!AV$9), SUM('Monthly Reading'!AV$10, 'Homeowners Record'!$F27*'Monthly Reading'!AV$8, 'Homeowners Record'!$G27*'Monthly Reading'!AV$9)))</f>
        <v/>
      </c>
      <c r="AW30" s="4" t="str">
        <f>IF('Monthly Reading'!AW$1="", "", IF('Monthly Reading'!AW104*'Monthly Reading'!AW$7&gt;'Monthly Reading'!AW$10, SUM('Monthly Reading'!AW104*'Monthly Reading'!AW$7, 'Homeowners Record'!$F27*'Monthly Reading'!AW$8, 'Homeowners Record'!$G27*'Monthly Reading'!AW$9), SUM('Monthly Reading'!AW$10, 'Homeowners Record'!$F27*'Monthly Reading'!AW$8, 'Homeowners Record'!$G27*'Monthly Reading'!AW$9)))</f>
        <v/>
      </c>
      <c r="AX30" s="4" t="str">
        <f>IF('Monthly Reading'!AX$1="", "", IF('Monthly Reading'!AX104*'Monthly Reading'!AX$7&gt;'Monthly Reading'!AX$10, SUM('Monthly Reading'!AX104*'Monthly Reading'!AX$7, 'Homeowners Record'!$F27*'Monthly Reading'!AX$8, 'Homeowners Record'!$G27*'Monthly Reading'!AX$9), SUM('Monthly Reading'!AX$10, 'Homeowners Record'!$F27*'Monthly Reading'!AX$8, 'Homeowners Record'!$G27*'Monthly Reading'!AX$9)))</f>
        <v/>
      </c>
      <c r="AY30" s="4" t="str">
        <f>IF('Monthly Reading'!AY$1="", "", IF('Monthly Reading'!AY104*'Monthly Reading'!AY$7&gt;'Monthly Reading'!AY$10, SUM('Monthly Reading'!AY104*'Monthly Reading'!AY$7, 'Homeowners Record'!$F27*'Monthly Reading'!AY$8, 'Homeowners Record'!$G27*'Monthly Reading'!AY$9), SUM('Monthly Reading'!AY$10, 'Homeowners Record'!$F27*'Monthly Reading'!AY$8, 'Homeowners Record'!$G27*'Monthly Reading'!AY$9)))</f>
        <v/>
      </c>
      <c r="AZ30" s="4" t="str">
        <f>IF('Monthly Reading'!AZ$1="", "", IF('Monthly Reading'!AZ104*'Monthly Reading'!AZ$7&gt;'Monthly Reading'!AZ$10, SUM('Monthly Reading'!AZ104*'Monthly Reading'!AZ$7, 'Homeowners Record'!$F27*'Monthly Reading'!AZ$8, 'Homeowners Record'!$G27*'Monthly Reading'!AZ$9), SUM('Monthly Reading'!AZ$10, 'Homeowners Record'!$F27*'Monthly Reading'!AZ$8, 'Homeowners Record'!$G27*'Monthly Reading'!AZ$9)))</f>
        <v/>
      </c>
      <c r="BA30" s="4" t="str">
        <f>IF('Monthly Reading'!BA$1="", "", IF('Monthly Reading'!BA104*'Monthly Reading'!BA$7&gt;'Monthly Reading'!BA$10, SUM('Monthly Reading'!BA104*'Monthly Reading'!BA$7, 'Homeowners Record'!$F27*'Monthly Reading'!BA$8, 'Homeowners Record'!$G27*'Monthly Reading'!BA$9), SUM('Monthly Reading'!BA$10, 'Homeowners Record'!$F27*'Monthly Reading'!BA$8, 'Homeowners Record'!$G27*'Monthly Reading'!BA$9)))</f>
        <v/>
      </c>
      <c r="BB30" s="4" t="str">
        <f>IF('Monthly Reading'!BB$1="", "", IF('Monthly Reading'!BB104*'Monthly Reading'!BB$7&gt;'Monthly Reading'!BB$10, SUM('Monthly Reading'!BB104*'Monthly Reading'!BB$7, 'Homeowners Record'!$F27*'Monthly Reading'!BB$8, 'Homeowners Record'!$G27*'Monthly Reading'!BB$9), SUM('Monthly Reading'!BB$10, 'Homeowners Record'!$F27*'Monthly Reading'!BB$8, 'Homeowners Record'!$G27*'Monthly Reading'!BB$9)))</f>
        <v/>
      </c>
      <c r="BC30" s="4" t="str">
        <f>IF('Monthly Reading'!BC$1="", "", IF('Monthly Reading'!BC104*'Monthly Reading'!BC$7&gt;'Monthly Reading'!BC$10, SUM('Monthly Reading'!BC104*'Monthly Reading'!BC$7, 'Homeowners Record'!$F27*'Monthly Reading'!BC$8, 'Homeowners Record'!$G27*'Monthly Reading'!BC$9), SUM('Monthly Reading'!BC$10, 'Homeowners Record'!$F27*'Monthly Reading'!BC$8, 'Homeowners Record'!$G27*'Monthly Reading'!BC$9)))</f>
        <v/>
      </c>
      <c r="BD30" s="4" t="str">
        <f>IF('Monthly Reading'!BD$1="", "", IF('Monthly Reading'!BD104*'Monthly Reading'!BD$7&gt;'Monthly Reading'!BD$10, SUM('Monthly Reading'!BD104*'Monthly Reading'!BD$7, 'Homeowners Record'!$F27*'Monthly Reading'!BD$8, 'Homeowners Record'!$G27*'Monthly Reading'!BD$9), SUM('Monthly Reading'!BD$10, 'Homeowners Record'!$F27*'Monthly Reading'!BD$8, 'Homeowners Record'!$G27*'Monthly Reading'!BD$9)))</f>
        <v/>
      </c>
      <c r="BE30" s="4" t="str">
        <f>IF('Monthly Reading'!BE$1="", "", IF('Monthly Reading'!BE104*'Monthly Reading'!BE$7&gt;'Monthly Reading'!BE$10, SUM('Monthly Reading'!BE104*'Monthly Reading'!BE$7, 'Homeowners Record'!$F27*'Monthly Reading'!BE$8, 'Homeowners Record'!$G27*'Monthly Reading'!BE$9), SUM('Monthly Reading'!BE$10, 'Homeowners Record'!$F27*'Monthly Reading'!BE$8, 'Homeowners Record'!$G27*'Monthly Reading'!BE$9)))</f>
        <v/>
      </c>
      <c r="BF30" s="4" t="str">
        <f>IF('Monthly Reading'!BF$1="", "", IF('Monthly Reading'!BF104*'Monthly Reading'!BF$7&gt;'Monthly Reading'!BF$10, SUM('Monthly Reading'!BF104*'Monthly Reading'!BF$7, 'Homeowners Record'!$F27*'Monthly Reading'!BF$8, 'Homeowners Record'!$G27*'Monthly Reading'!BF$9), SUM('Monthly Reading'!BF$10, 'Homeowners Record'!$F27*'Monthly Reading'!BF$8, 'Homeowners Record'!$G27*'Monthly Reading'!BF$9)))</f>
        <v/>
      </c>
      <c r="BG30" s="4" t="str">
        <f>IF('Monthly Reading'!BG$1="", "", IF('Monthly Reading'!BG104*'Monthly Reading'!BG$7&gt;'Monthly Reading'!BG$10, SUM('Monthly Reading'!BG104*'Monthly Reading'!BG$7, 'Homeowners Record'!$F27*'Monthly Reading'!BG$8, 'Homeowners Record'!$G27*'Monthly Reading'!BG$9), SUM('Monthly Reading'!BG$10, 'Homeowners Record'!$F27*'Monthly Reading'!BG$8, 'Homeowners Record'!$G27*'Monthly Reading'!BG$9)))</f>
        <v/>
      </c>
      <c r="BH30" s="4" t="str">
        <f>IF('Monthly Reading'!BH$1="", "", IF('Monthly Reading'!BH104*'Monthly Reading'!BH$7&gt;'Monthly Reading'!BH$10, SUM('Monthly Reading'!BH104*'Monthly Reading'!BH$7, 'Homeowners Record'!$F27*'Monthly Reading'!BH$8, 'Homeowners Record'!$G27*'Monthly Reading'!BH$9), SUM('Monthly Reading'!BH$10, 'Homeowners Record'!$F27*'Monthly Reading'!BH$8, 'Homeowners Record'!$G27*'Monthly Reading'!BH$9)))</f>
        <v/>
      </c>
      <c r="BI30" s="4" t="str">
        <f>IF('Monthly Reading'!BI$1="", "", IF('Monthly Reading'!BI104*'Monthly Reading'!BI$7&gt;'Monthly Reading'!BI$10, SUM('Monthly Reading'!BI104*'Monthly Reading'!BI$7, 'Homeowners Record'!$F27*'Monthly Reading'!BI$8, 'Homeowners Record'!$G27*'Monthly Reading'!BI$9), SUM('Monthly Reading'!BI$10, 'Homeowners Record'!$F27*'Monthly Reading'!BI$8, 'Homeowners Record'!$G27*'Monthly Reading'!BI$9)))</f>
        <v/>
      </c>
      <c r="BJ30" s="4" t="str">
        <f>IF('Monthly Reading'!BJ$1="", "", IF('Monthly Reading'!BJ104*'Monthly Reading'!BJ$7&gt;'Monthly Reading'!BJ$10, SUM('Monthly Reading'!BJ104*'Monthly Reading'!BJ$7, 'Homeowners Record'!$F27*'Monthly Reading'!BJ$8, 'Homeowners Record'!$G27*'Monthly Reading'!BJ$9), SUM('Monthly Reading'!BJ$10, 'Homeowners Record'!$F27*'Monthly Reading'!BJ$8, 'Homeowners Record'!$G27*'Monthly Reading'!BJ$9)))</f>
        <v/>
      </c>
      <c r="BK30" s="4" t="str">
        <f>IF('Monthly Reading'!BK$1="", "", IF('Monthly Reading'!BK104*'Monthly Reading'!BK$7&gt;'Monthly Reading'!BK$10, SUM('Monthly Reading'!BK104*'Monthly Reading'!BK$7, 'Homeowners Record'!$F27*'Monthly Reading'!BK$8, 'Homeowners Record'!$G27*'Monthly Reading'!BK$9), SUM('Monthly Reading'!BK$10, 'Homeowners Record'!$F27*'Monthly Reading'!BK$8, 'Homeowners Record'!$G27*'Monthly Reading'!BK$9)))</f>
        <v/>
      </c>
      <c r="BL30" s="4" t="str">
        <f>IF('Monthly Reading'!BL$1="", "", IF('Monthly Reading'!BL104*'Monthly Reading'!BL$7&gt;'Monthly Reading'!BL$10, SUM('Monthly Reading'!BL104*'Monthly Reading'!BL$7, 'Homeowners Record'!$F27*'Monthly Reading'!BL$8, 'Homeowners Record'!$G27*'Monthly Reading'!BL$9), SUM('Monthly Reading'!BL$10, 'Homeowners Record'!$F27*'Monthly Reading'!BL$8, 'Homeowners Record'!$G27*'Monthly Reading'!BL$9)))</f>
        <v/>
      </c>
      <c r="BM30" s="4" t="str">
        <f>IF('Monthly Reading'!BM$1="", "", IF('Monthly Reading'!BM104*'Monthly Reading'!BM$7&gt;'Monthly Reading'!BM$10, SUM('Monthly Reading'!BM104*'Monthly Reading'!BM$7, 'Homeowners Record'!$F27*'Monthly Reading'!BM$8, 'Homeowners Record'!$G27*'Monthly Reading'!BM$9), SUM('Monthly Reading'!BM$10, 'Homeowners Record'!$F27*'Monthly Reading'!BM$8, 'Homeowners Record'!$G27*'Monthly Reading'!BM$9)))</f>
        <v/>
      </c>
      <c r="BN30" s="4" t="str">
        <f>IF('Monthly Reading'!BN$1="", "", IF('Monthly Reading'!BN104*'Monthly Reading'!BN$7&gt;'Monthly Reading'!BN$10, SUM('Monthly Reading'!BN104*'Monthly Reading'!BN$7, 'Homeowners Record'!$F27*'Monthly Reading'!BN$8, 'Homeowners Record'!$G27*'Monthly Reading'!BN$9), SUM('Monthly Reading'!BN$10, 'Homeowners Record'!$F27*'Monthly Reading'!BN$8, 'Homeowners Record'!$G27*'Monthly Reading'!BN$9)))</f>
        <v/>
      </c>
      <c r="BO30" s="4" t="str">
        <f>IF('Monthly Reading'!BO$1="", "", IF('Monthly Reading'!BO104*'Monthly Reading'!BO$7&gt;'Monthly Reading'!BO$10, SUM('Monthly Reading'!BO104*'Monthly Reading'!BO$7, 'Homeowners Record'!$F27*'Monthly Reading'!BO$8, 'Homeowners Record'!$G27*'Monthly Reading'!BO$9), SUM('Monthly Reading'!BO$10, 'Homeowners Record'!$F27*'Monthly Reading'!BO$8, 'Homeowners Record'!$G27*'Monthly Reading'!BO$9)))</f>
        <v/>
      </c>
      <c r="BP30" s="4" t="str">
        <f>IF('Monthly Reading'!BP$1="", "", IF('Monthly Reading'!BP104*'Monthly Reading'!BP$7&gt;'Monthly Reading'!BP$10, SUM('Monthly Reading'!BP104*'Monthly Reading'!BP$7, 'Homeowners Record'!$F27*'Monthly Reading'!BP$8, 'Homeowners Record'!$G27*'Monthly Reading'!BP$9), SUM('Monthly Reading'!BP$10, 'Homeowners Record'!$F27*'Monthly Reading'!BP$8, 'Homeowners Record'!$G27*'Monthly Reading'!BP$9)))</f>
        <v/>
      </c>
      <c r="BQ30" s="4" t="str">
        <f>IF('Monthly Reading'!BQ$1="", "", IF('Monthly Reading'!BQ104*'Monthly Reading'!BQ$7&gt;'Monthly Reading'!BQ$10, SUM('Monthly Reading'!BQ104*'Monthly Reading'!BQ$7, 'Homeowners Record'!$F27*'Monthly Reading'!BQ$8, 'Homeowners Record'!$G27*'Monthly Reading'!BQ$9), SUM('Monthly Reading'!BQ$10, 'Homeowners Record'!$F27*'Monthly Reading'!BQ$8, 'Homeowners Record'!$G27*'Monthly Reading'!BQ$9)))</f>
        <v/>
      </c>
      <c r="BR30" s="4" t="str">
        <f>IF('Monthly Reading'!BR$1="", "", IF('Monthly Reading'!BR104*'Monthly Reading'!BR$7&gt;'Monthly Reading'!BR$10, SUM('Monthly Reading'!BR104*'Monthly Reading'!BR$7, 'Homeowners Record'!$F27*'Monthly Reading'!BR$8, 'Homeowners Record'!$G27*'Monthly Reading'!BR$9), SUM('Monthly Reading'!BR$10, 'Homeowners Record'!$F27*'Monthly Reading'!BR$8, 'Homeowners Record'!$G27*'Monthly Reading'!BR$9)))</f>
        <v/>
      </c>
      <c r="BS30" s="4" t="str">
        <f>IF('Monthly Reading'!BS$1="", "", IF('Monthly Reading'!BS104*'Monthly Reading'!BS$7&gt;'Monthly Reading'!BS$10, SUM('Monthly Reading'!BS104*'Monthly Reading'!BS$7, 'Homeowners Record'!$F27*'Monthly Reading'!BS$8, 'Homeowners Record'!$G27*'Monthly Reading'!BS$9), SUM('Monthly Reading'!BS$10, 'Homeowners Record'!$F27*'Monthly Reading'!BS$8, 'Homeowners Record'!$G27*'Monthly Reading'!BS$9)))</f>
        <v/>
      </c>
      <c r="BT30" s="4" t="str">
        <f>IF('Monthly Reading'!BT$1="", "", IF('Monthly Reading'!BT104*'Monthly Reading'!BT$7&gt;'Monthly Reading'!BT$10, SUM('Monthly Reading'!BT104*'Monthly Reading'!BT$7, 'Homeowners Record'!$F27*'Monthly Reading'!BT$8, 'Homeowners Record'!$G27*'Monthly Reading'!BT$9), SUM('Monthly Reading'!BT$10, 'Homeowners Record'!$F27*'Monthly Reading'!BT$8, 'Homeowners Record'!$G27*'Monthly Reading'!BT$9)))</f>
        <v/>
      </c>
      <c r="BU30" s="4" t="str">
        <f>IF('Monthly Reading'!BU$1="", "", IF('Monthly Reading'!BU104*'Monthly Reading'!BU$7&gt;'Monthly Reading'!BU$10, SUM('Monthly Reading'!BU104*'Monthly Reading'!BU$7, 'Homeowners Record'!$F27*'Monthly Reading'!BU$8, 'Homeowners Record'!$G27*'Monthly Reading'!BU$9), SUM('Monthly Reading'!BU$10, 'Homeowners Record'!$F27*'Monthly Reading'!BU$8, 'Homeowners Record'!$G27*'Monthly Reading'!BU$9)))</f>
        <v/>
      </c>
      <c r="BV30" s="4" t="str">
        <f>IF('Monthly Reading'!BV$1="", "", IF('Monthly Reading'!BV104*'Monthly Reading'!BV$7&gt;'Monthly Reading'!BV$10, SUM('Monthly Reading'!BV104*'Monthly Reading'!BV$7, 'Homeowners Record'!$F27*'Monthly Reading'!BV$8, 'Homeowners Record'!$G27*'Monthly Reading'!BV$9), SUM('Monthly Reading'!BV$10, 'Homeowners Record'!$F27*'Monthly Reading'!BV$8, 'Homeowners Record'!$G27*'Monthly Reading'!BV$9)))</f>
        <v/>
      </c>
      <c r="BW30" s="4" t="str">
        <f>IF('Monthly Reading'!BW$1="", "", IF('Monthly Reading'!BW104*'Monthly Reading'!BW$7&gt;'Monthly Reading'!BW$10, SUM('Monthly Reading'!BW104*'Monthly Reading'!BW$7, 'Homeowners Record'!$F27*'Monthly Reading'!BW$8, 'Homeowners Record'!$G27*'Monthly Reading'!BW$9), SUM('Monthly Reading'!BW$10, 'Homeowners Record'!$F27*'Monthly Reading'!BW$8, 'Homeowners Record'!$G27*'Monthly Reading'!BW$9)))</f>
        <v/>
      </c>
      <c r="BX30" s="4" t="str">
        <f>IF('Monthly Reading'!BX$1="", "", IF('Monthly Reading'!BX104*'Monthly Reading'!BX$7&gt;'Monthly Reading'!BX$10, SUM('Monthly Reading'!BX104*'Monthly Reading'!BX$7, 'Homeowners Record'!$F27*'Monthly Reading'!BX$8, 'Homeowners Record'!$G27*'Monthly Reading'!BX$9), SUM('Monthly Reading'!BX$10, 'Homeowners Record'!$F27*'Monthly Reading'!BX$8, 'Homeowners Record'!$G27*'Monthly Reading'!BX$9)))</f>
        <v/>
      </c>
      <c r="BY30" s="4" t="str">
        <f>IF('Monthly Reading'!BY$1="", "", IF('Monthly Reading'!BY104*'Monthly Reading'!BY$7&gt;'Monthly Reading'!BY$10, SUM('Monthly Reading'!BY104*'Monthly Reading'!BY$7, 'Homeowners Record'!$F27*'Monthly Reading'!BY$8, 'Homeowners Record'!$G27*'Monthly Reading'!BY$9), SUM('Monthly Reading'!BY$10, 'Homeowners Record'!$F27*'Monthly Reading'!BY$8, 'Homeowners Record'!$G27*'Monthly Reading'!BY$9)))</f>
        <v/>
      </c>
      <c r="BZ30" s="4" t="str">
        <f>IF('Monthly Reading'!BZ$1="", "", IF('Monthly Reading'!BZ104*'Monthly Reading'!BZ$7&gt;'Monthly Reading'!BZ$10, SUM('Monthly Reading'!BZ104*'Monthly Reading'!BZ$7, 'Homeowners Record'!$F27*'Monthly Reading'!BZ$8, 'Homeowners Record'!$G27*'Monthly Reading'!BZ$9), SUM('Monthly Reading'!BZ$10, 'Homeowners Record'!$F27*'Monthly Reading'!BZ$8, 'Homeowners Record'!$G27*'Monthly Reading'!BZ$9)))</f>
        <v/>
      </c>
      <c r="CA30" s="4" t="str">
        <f>IF('Monthly Reading'!CA$1="", "", IF('Monthly Reading'!CA104*'Monthly Reading'!CA$7&gt;'Monthly Reading'!CA$10, SUM('Monthly Reading'!CA104*'Monthly Reading'!CA$7, 'Homeowners Record'!$F27*'Monthly Reading'!CA$8, 'Homeowners Record'!$G27*'Monthly Reading'!CA$9), SUM('Monthly Reading'!CA$10, 'Homeowners Record'!$F27*'Monthly Reading'!CA$8, 'Homeowners Record'!$G27*'Monthly Reading'!CA$9)))</f>
        <v/>
      </c>
      <c r="CB30" s="4" t="str">
        <f>IF('Monthly Reading'!CB$1="", "", IF('Monthly Reading'!CB104*'Monthly Reading'!CB$7&gt;'Monthly Reading'!CB$10, SUM('Monthly Reading'!CB104*'Monthly Reading'!CB$7, 'Homeowners Record'!$F27*'Monthly Reading'!CB$8, 'Homeowners Record'!$G27*'Monthly Reading'!CB$9), SUM('Monthly Reading'!CB$10, 'Homeowners Record'!$F27*'Monthly Reading'!CB$8, 'Homeowners Record'!$G27*'Monthly Reading'!CB$9)))</f>
        <v/>
      </c>
      <c r="CC30" s="4" t="str">
        <f>IF('Monthly Reading'!CC$1="", "", IF('Monthly Reading'!CC104*'Monthly Reading'!CC$7&gt;'Monthly Reading'!CC$10, SUM('Monthly Reading'!CC104*'Monthly Reading'!CC$7, 'Homeowners Record'!$F27*'Monthly Reading'!CC$8, 'Homeowners Record'!$G27*'Monthly Reading'!CC$9), SUM('Monthly Reading'!CC$10, 'Homeowners Record'!$F27*'Monthly Reading'!CC$8, 'Homeowners Record'!$G27*'Monthly Reading'!CC$9)))</f>
        <v/>
      </c>
      <c r="CD30" s="4" t="str">
        <f>IF('Monthly Reading'!CD$1="", "", IF('Monthly Reading'!CD104*'Monthly Reading'!CD$7&gt;'Monthly Reading'!CD$10, SUM('Monthly Reading'!CD104*'Monthly Reading'!CD$7, 'Homeowners Record'!$F27*'Monthly Reading'!CD$8, 'Homeowners Record'!$G27*'Monthly Reading'!CD$9), SUM('Monthly Reading'!CD$10, 'Homeowners Record'!$F27*'Monthly Reading'!CD$8, 'Homeowners Record'!$G27*'Monthly Reading'!CD$9)))</f>
        <v/>
      </c>
      <c r="CE30" s="4" t="str">
        <f>IF('Monthly Reading'!CE$1="", "", IF('Monthly Reading'!CE104*'Monthly Reading'!CE$7&gt;'Monthly Reading'!CE$10, SUM('Monthly Reading'!CE104*'Monthly Reading'!CE$7, 'Homeowners Record'!$F27*'Monthly Reading'!CE$8, 'Homeowners Record'!$G27*'Monthly Reading'!CE$9), SUM('Monthly Reading'!CE$10, 'Homeowners Record'!$F27*'Monthly Reading'!CE$8, 'Homeowners Record'!$G27*'Monthly Reading'!CE$9)))</f>
        <v/>
      </c>
      <c r="CF30" s="4" t="str">
        <f>IF('Monthly Reading'!CF$1="", "", IF('Monthly Reading'!CF104*'Monthly Reading'!CF$7&gt;'Monthly Reading'!CF$10, SUM('Monthly Reading'!CF104*'Monthly Reading'!CF$7, 'Homeowners Record'!$F27*'Monthly Reading'!CF$8, 'Homeowners Record'!$G27*'Monthly Reading'!CF$9), SUM('Monthly Reading'!CF$10, 'Homeowners Record'!$F27*'Monthly Reading'!CF$8, 'Homeowners Record'!$G27*'Monthly Reading'!CF$9)))</f>
        <v/>
      </c>
      <c r="CG30" s="4" t="str">
        <f>IF('Monthly Reading'!CG$1="", "", IF('Monthly Reading'!CG104*'Monthly Reading'!CG$7&gt;'Monthly Reading'!CG$10, SUM('Monthly Reading'!CG104*'Monthly Reading'!CG$7, 'Homeowners Record'!$F27*'Monthly Reading'!CG$8, 'Homeowners Record'!$G27*'Monthly Reading'!CG$9), SUM('Monthly Reading'!CG$10, 'Homeowners Record'!$F27*'Monthly Reading'!CG$8, 'Homeowners Record'!$G27*'Monthly Reading'!CG$9)))</f>
        <v/>
      </c>
      <c r="CH30" s="4" t="str">
        <f>IF('Monthly Reading'!CH$1="", "", IF('Monthly Reading'!CH104*'Monthly Reading'!CH$7&gt;'Monthly Reading'!CH$10, SUM('Monthly Reading'!CH104*'Monthly Reading'!CH$7, 'Homeowners Record'!$F27*'Monthly Reading'!CH$8, 'Homeowners Record'!$G27*'Monthly Reading'!CH$9), SUM('Monthly Reading'!CH$10, 'Homeowners Record'!$F27*'Monthly Reading'!CH$8, 'Homeowners Record'!$G27*'Monthly Reading'!CH$9)))</f>
        <v/>
      </c>
      <c r="CI30" s="4" t="str">
        <f>IF('Monthly Reading'!CI$1="", "", IF('Monthly Reading'!CI104*'Monthly Reading'!CI$7&gt;'Monthly Reading'!CI$10, SUM('Monthly Reading'!CI104*'Monthly Reading'!CI$7, 'Homeowners Record'!$F27*'Monthly Reading'!CI$8, 'Homeowners Record'!$G27*'Monthly Reading'!CI$9), SUM('Monthly Reading'!CI$10, 'Homeowners Record'!$F27*'Monthly Reading'!CI$8, 'Homeowners Record'!$G27*'Monthly Reading'!CI$9)))</f>
        <v/>
      </c>
      <c r="CJ30" s="4" t="str">
        <f>IF('Monthly Reading'!CJ$1="", "", IF('Monthly Reading'!CJ104*'Monthly Reading'!CJ$7&gt;'Monthly Reading'!CJ$10, SUM('Monthly Reading'!CJ104*'Monthly Reading'!CJ$7, 'Homeowners Record'!$F27*'Monthly Reading'!CJ$8, 'Homeowners Record'!$G27*'Monthly Reading'!CJ$9), SUM('Monthly Reading'!CJ$10, 'Homeowners Record'!$F27*'Monthly Reading'!CJ$8, 'Homeowners Record'!$G27*'Monthly Reading'!CJ$9)))</f>
        <v/>
      </c>
      <c r="CK30" s="4" t="str">
        <f>IF('Monthly Reading'!CK$1="", "", IF('Monthly Reading'!CK104*'Monthly Reading'!CK$7&gt;'Monthly Reading'!CK$10, SUM('Monthly Reading'!CK104*'Monthly Reading'!CK$7, 'Homeowners Record'!$F27*'Monthly Reading'!CK$8, 'Homeowners Record'!$G27*'Monthly Reading'!CK$9), SUM('Monthly Reading'!CK$10, 'Homeowners Record'!$F27*'Monthly Reading'!CK$8, 'Homeowners Record'!$G27*'Monthly Reading'!CK$9)))</f>
        <v/>
      </c>
      <c r="CL30" s="4" t="str">
        <f>IF('Monthly Reading'!CL$1="", "", IF('Monthly Reading'!CL104*'Monthly Reading'!CL$7&gt;'Monthly Reading'!CL$10, SUM('Monthly Reading'!CL104*'Monthly Reading'!CL$7, 'Homeowners Record'!$F27*'Monthly Reading'!CL$8, 'Homeowners Record'!$G27*'Monthly Reading'!CL$9), SUM('Monthly Reading'!CL$10, 'Homeowners Record'!$F27*'Monthly Reading'!CL$8, 'Homeowners Record'!$G27*'Monthly Reading'!CL$9)))</f>
        <v/>
      </c>
      <c r="CM30" s="4" t="str">
        <f>IF('Monthly Reading'!CM$1="", "", IF('Monthly Reading'!CM104*'Monthly Reading'!CM$7&gt;'Monthly Reading'!CM$10, SUM('Monthly Reading'!CM104*'Monthly Reading'!CM$7, 'Homeowners Record'!$F27*'Monthly Reading'!CM$8, 'Homeowners Record'!$G27*'Monthly Reading'!CM$9), SUM('Monthly Reading'!CM$10, 'Homeowners Record'!$F27*'Monthly Reading'!CM$8, 'Homeowners Record'!$G27*'Monthly Reading'!CM$9)))</f>
        <v/>
      </c>
      <c r="CN30" s="4" t="str">
        <f>IF('Monthly Reading'!CN$1="", "", IF('Monthly Reading'!CN104*'Monthly Reading'!CN$7&gt;'Monthly Reading'!CN$10, SUM('Monthly Reading'!CN104*'Monthly Reading'!CN$7, 'Homeowners Record'!$F27*'Monthly Reading'!CN$8, 'Homeowners Record'!$G27*'Monthly Reading'!CN$9), SUM('Monthly Reading'!CN$10, 'Homeowners Record'!$F27*'Monthly Reading'!CN$8, 'Homeowners Record'!$G27*'Monthly Reading'!CN$9)))</f>
        <v/>
      </c>
      <c r="CO30" s="4" t="str">
        <f>IF('Monthly Reading'!CO$1="", "", IF('Monthly Reading'!CO104*'Monthly Reading'!CO$7&gt;'Monthly Reading'!CO$10, SUM('Monthly Reading'!CO104*'Monthly Reading'!CO$7, 'Homeowners Record'!$F27*'Monthly Reading'!CO$8, 'Homeowners Record'!$G27*'Monthly Reading'!CO$9), SUM('Monthly Reading'!CO$10, 'Homeowners Record'!$F27*'Monthly Reading'!CO$8, 'Homeowners Record'!$G27*'Monthly Reading'!CO$9)))</f>
        <v/>
      </c>
      <c r="CP30" s="4" t="str">
        <f>IF('Monthly Reading'!CP$1="", "", IF('Monthly Reading'!CP104*'Monthly Reading'!CP$7&gt;'Monthly Reading'!CP$10, SUM('Monthly Reading'!CP104*'Monthly Reading'!CP$7, 'Homeowners Record'!$F27*'Monthly Reading'!CP$8, 'Homeowners Record'!$G27*'Monthly Reading'!CP$9), SUM('Monthly Reading'!CP$10, 'Homeowners Record'!$F27*'Monthly Reading'!CP$8, 'Homeowners Record'!$G27*'Monthly Reading'!CP$9)))</f>
        <v/>
      </c>
      <c r="CQ30" s="4" t="str">
        <f>IF('Monthly Reading'!CQ$1="", "", IF('Monthly Reading'!CQ104*'Monthly Reading'!CQ$7&gt;'Monthly Reading'!CQ$10, SUM('Monthly Reading'!CQ104*'Monthly Reading'!CQ$7, 'Homeowners Record'!$F27*'Monthly Reading'!CQ$8, 'Homeowners Record'!$G27*'Monthly Reading'!CQ$9), SUM('Monthly Reading'!CQ$10, 'Homeowners Record'!$F27*'Monthly Reading'!CQ$8, 'Homeowners Record'!$G27*'Monthly Reading'!CQ$9)))</f>
        <v/>
      </c>
      <c r="CR30" s="4" t="str">
        <f>IF('Monthly Reading'!CR$1="", "", IF('Monthly Reading'!CR104*'Monthly Reading'!CR$7&gt;'Monthly Reading'!CR$10, SUM('Monthly Reading'!CR104*'Monthly Reading'!CR$7, 'Homeowners Record'!$F27*'Monthly Reading'!CR$8, 'Homeowners Record'!$G27*'Monthly Reading'!CR$9), SUM('Monthly Reading'!CR$10, 'Homeowners Record'!$F27*'Monthly Reading'!CR$8, 'Homeowners Record'!$G27*'Monthly Reading'!CR$9)))</f>
        <v/>
      </c>
      <c r="CS30" s="4" t="str">
        <f>IF('Monthly Reading'!CS$1="", "", IF('Monthly Reading'!CS104*'Monthly Reading'!CS$7&gt;'Monthly Reading'!CS$10, SUM('Monthly Reading'!CS104*'Monthly Reading'!CS$7, 'Homeowners Record'!$F27*'Monthly Reading'!CS$8, 'Homeowners Record'!$G27*'Monthly Reading'!CS$9), SUM('Monthly Reading'!CS$10, 'Homeowners Record'!$F27*'Monthly Reading'!CS$8, 'Homeowners Record'!$G27*'Monthly Reading'!CS$9)))</f>
        <v/>
      </c>
      <c r="CT30" s="4" t="str">
        <f>IF('Monthly Reading'!CT$1="", "", IF('Monthly Reading'!CT104*'Monthly Reading'!CT$7&gt;'Monthly Reading'!CT$10, SUM('Monthly Reading'!CT104*'Monthly Reading'!CT$7, 'Homeowners Record'!$F27*'Monthly Reading'!CT$8, 'Homeowners Record'!$G27*'Monthly Reading'!CT$9), SUM('Monthly Reading'!CT$10, 'Homeowners Record'!$F27*'Monthly Reading'!CT$8, 'Homeowners Record'!$G27*'Monthly Reading'!CT$9)))</f>
        <v/>
      </c>
      <c r="CU30" s="4" t="str">
        <f>IF('Monthly Reading'!CU$1="", "", IF('Monthly Reading'!CU104*'Monthly Reading'!CU$7&gt;'Monthly Reading'!CU$10, SUM('Monthly Reading'!CU104*'Monthly Reading'!CU$7, 'Homeowners Record'!$F27*'Monthly Reading'!CU$8, 'Homeowners Record'!$G27*'Monthly Reading'!CU$9), SUM('Monthly Reading'!CU$10, 'Homeowners Record'!$F27*'Monthly Reading'!CU$8, 'Homeowners Record'!$G27*'Monthly Reading'!CU$9)))</f>
        <v/>
      </c>
      <c r="CV30" s="4" t="str">
        <f>IF('Monthly Reading'!CV$1="", "", IF('Monthly Reading'!CV104*'Monthly Reading'!CV$7&gt;'Monthly Reading'!CV$10, SUM('Monthly Reading'!CV104*'Monthly Reading'!CV$7, 'Homeowners Record'!$F27*'Monthly Reading'!CV$8, 'Homeowners Record'!$G27*'Monthly Reading'!CV$9), SUM('Monthly Reading'!CV$10, 'Homeowners Record'!$F27*'Monthly Reading'!CV$8, 'Homeowners Record'!$G27*'Monthly Reading'!CV$9)))</f>
        <v/>
      </c>
      <c r="CW30" s="4" t="str">
        <f>IF('Monthly Reading'!CW$1="", "", IF('Monthly Reading'!CW104*'Monthly Reading'!CW$7&gt;'Monthly Reading'!CW$10, SUM('Monthly Reading'!CW104*'Monthly Reading'!CW$7, 'Homeowners Record'!$F27*'Monthly Reading'!CW$8, 'Homeowners Record'!$G27*'Monthly Reading'!CW$9), SUM('Monthly Reading'!CW$10, 'Homeowners Record'!$F27*'Monthly Reading'!CW$8, 'Homeowners Record'!$G27*'Monthly Reading'!CW$9)))</f>
        <v/>
      </c>
      <c r="CX30" s="4" t="str">
        <f>IF('Monthly Reading'!CX$1="", "", IF('Monthly Reading'!CX104*'Monthly Reading'!CX$7&gt;'Monthly Reading'!CX$10, SUM('Monthly Reading'!CX104*'Monthly Reading'!CX$7, 'Homeowners Record'!$F27*'Monthly Reading'!CX$8, 'Homeowners Record'!$G27*'Monthly Reading'!CX$9), SUM('Monthly Reading'!CX$10, 'Homeowners Record'!$F27*'Monthly Reading'!CX$8, 'Homeowners Record'!$G27*'Monthly Reading'!CX$9)))</f>
        <v/>
      </c>
      <c r="CY30" s="4" t="str">
        <f>IF('Monthly Reading'!CY$1="", "", IF('Monthly Reading'!CY104*'Monthly Reading'!CY$7&gt;'Monthly Reading'!CY$10, SUM('Monthly Reading'!CY104*'Monthly Reading'!CY$7, 'Homeowners Record'!$F27*'Monthly Reading'!CY$8, 'Homeowners Record'!$G27*'Monthly Reading'!CY$9), SUM('Monthly Reading'!CY$10, 'Homeowners Record'!$F27*'Monthly Reading'!CY$8, 'Homeowners Record'!$G27*'Monthly Reading'!CY$9)))</f>
        <v/>
      </c>
      <c r="CZ30" s="4" t="str">
        <f>IF('Monthly Reading'!CZ$1="", "", IF('Monthly Reading'!CZ104*'Monthly Reading'!CZ$7&gt;'Monthly Reading'!CZ$10, SUM('Monthly Reading'!CZ104*'Monthly Reading'!CZ$7, 'Homeowners Record'!$F27*'Monthly Reading'!CZ$8, 'Homeowners Record'!$G27*'Monthly Reading'!CZ$9), SUM('Monthly Reading'!CZ$10, 'Homeowners Record'!$F27*'Monthly Reading'!CZ$8, 'Homeowners Record'!$G27*'Monthly Reading'!CZ$9)))</f>
        <v/>
      </c>
      <c r="DA30" s="4" t="str">
        <f>IF('Monthly Reading'!DA$1="", "", IF('Monthly Reading'!DA104*'Monthly Reading'!DA$7&gt;'Monthly Reading'!DA$10, SUM('Monthly Reading'!DA104*'Monthly Reading'!DA$7, 'Homeowners Record'!$F27*'Monthly Reading'!DA$8, 'Homeowners Record'!$G27*'Monthly Reading'!DA$9), SUM('Monthly Reading'!DA$10, 'Homeowners Record'!$F27*'Monthly Reading'!DA$8, 'Homeowners Record'!$G27*'Monthly Reading'!DA$9)))</f>
        <v/>
      </c>
      <c r="DB30" s="4" t="str">
        <f>IF('Monthly Reading'!DB$1="", "", IF('Monthly Reading'!DB104*'Monthly Reading'!DB$7&gt;'Monthly Reading'!DB$10, SUM('Monthly Reading'!DB104*'Monthly Reading'!DB$7, 'Homeowners Record'!$F27*'Monthly Reading'!DB$8, 'Homeowners Record'!$G27*'Monthly Reading'!DB$9), SUM('Monthly Reading'!DB$10, 'Homeowners Record'!$F27*'Monthly Reading'!DB$8, 'Homeowners Record'!$G27*'Monthly Reading'!DB$9)))</f>
        <v/>
      </c>
      <c r="DC30" s="4" t="str">
        <f>IF('Monthly Reading'!DC$1="", "", IF('Monthly Reading'!DC104*'Monthly Reading'!DC$7&gt;'Monthly Reading'!DC$10, SUM('Monthly Reading'!DC104*'Monthly Reading'!DC$7, 'Homeowners Record'!$F27*'Monthly Reading'!DC$8, 'Homeowners Record'!$G27*'Monthly Reading'!DC$9), SUM('Monthly Reading'!DC$10, 'Homeowners Record'!$F27*'Monthly Reading'!DC$8, 'Homeowners Record'!$G27*'Monthly Reading'!DC$9)))</f>
        <v/>
      </c>
      <c r="DD30" s="4" t="str">
        <f>IF('Monthly Reading'!DD$1="", "", IF('Monthly Reading'!DD104*'Monthly Reading'!DD$7&gt;'Monthly Reading'!DD$10, SUM('Monthly Reading'!DD104*'Monthly Reading'!DD$7, 'Homeowners Record'!$F27*'Monthly Reading'!DD$8, 'Homeowners Record'!$G27*'Monthly Reading'!DD$9), SUM('Monthly Reading'!DD$10, 'Homeowners Record'!$F27*'Monthly Reading'!DD$8, 'Homeowners Record'!$G27*'Monthly Reading'!DD$9)))</f>
        <v/>
      </c>
      <c r="DE30" s="4" t="str">
        <f>IF('Monthly Reading'!DE$1="", "", IF('Monthly Reading'!DE104*'Monthly Reading'!DE$7&gt;'Monthly Reading'!DE$10, SUM('Monthly Reading'!DE104*'Monthly Reading'!DE$7, 'Homeowners Record'!$F27*'Monthly Reading'!DE$8, 'Homeowners Record'!$G27*'Monthly Reading'!DE$9), SUM('Monthly Reading'!DE$10, 'Homeowners Record'!$F27*'Monthly Reading'!DE$8, 'Homeowners Record'!$G27*'Monthly Reading'!DE$9)))</f>
        <v/>
      </c>
      <c r="DF30" s="4" t="str">
        <f>IF('Monthly Reading'!DF$1="", "", IF('Monthly Reading'!DF104*'Monthly Reading'!DF$7&gt;'Monthly Reading'!DF$10, SUM('Monthly Reading'!DF104*'Monthly Reading'!DF$7, 'Homeowners Record'!$F27*'Monthly Reading'!DF$8, 'Homeowners Record'!$G27*'Monthly Reading'!DF$9), SUM('Monthly Reading'!DF$10, 'Homeowners Record'!$F27*'Monthly Reading'!DF$8, 'Homeowners Record'!$G27*'Monthly Reading'!DF$9)))</f>
        <v/>
      </c>
      <c r="DG30" s="4" t="str">
        <f>IF('Monthly Reading'!DG$1="", "", IF('Monthly Reading'!DG104*'Monthly Reading'!DG$7&gt;'Monthly Reading'!DG$10, SUM('Monthly Reading'!DG104*'Monthly Reading'!DG$7, 'Homeowners Record'!$F27*'Monthly Reading'!DG$8, 'Homeowners Record'!$G27*'Monthly Reading'!DG$9), SUM('Monthly Reading'!DG$10, 'Homeowners Record'!$F27*'Monthly Reading'!DG$8, 'Homeowners Record'!$G27*'Monthly Reading'!DG$9)))</f>
        <v/>
      </c>
      <c r="DH30" s="4" t="str">
        <f>IF('Monthly Reading'!DH$1="", "", IF('Monthly Reading'!DH104*'Monthly Reading'!DH$7&gt;'Monthly Reading'!DH$10, SUM('Monthly Reading'!DH104*'Monthly Reading'!DH$7, 'Homeowners Record'!$F27*'Monthly Reading'!DH$8, 'Homeowners Record'!$G27*'Monthly Reading'!DH$9), SUM('Monthly Reading'!DH$10, 'Homeowners Record'!$F27*'Monthly Reading'!DH$8, 'Homeowners Record'!$G27*'Monthly Reading'!DH$9)))</f>
        <v/>
      </c>
      <c r="DI30" s="4" t="str">
        <f>IF('Monthly Reading'!DI$1="", "", IF('Monthly Reading'!DI104*'Monthly Reading'!DI$7&gt;'Monthly Reading'!DI$10, SUM('Monthly Reading'!DI104*'Monthly Reading'!DI$7, 'Homeowners Record'!$F27*'Monthly Reading'!DI$8, 'Homeowners Record'!$G27*'Monthly Reading'!DI$9), SUM('Monthly Reading'!DI$10, 'Homeowners Record'!$F27*'Monthly Reading'!DI$8, 'Homeowners Record'!$G27*'Monthly Reading'!DI$9)))</f>
        <v/>
      </c>
      <c r="DJ30" s="4" t="str">
        <f>IF('Monthly Reading'!DJ$1="", "", IF('Monthly Reading'!DJ104*'Monthly Reading'!DJ$7&gt;'Monthly Reading'!DJ$10, SUM('Monthly Reading'!DJ104*'Monthly Reading'!DJ$7, 'Homeowners Record'!$F27*'Monthly Reading'!DJ$8, 'Homeowners Record'!$G27*'Monthly Reading'!DJ$9), SUM('Monthly Reading'!DJ$10, 'Homeowners Record'!$F27*'Monthly Reading'!DJ$8, 'Homeowners Record'!$G27*'Monthly Reading'!DJ$9)))</f>
        <v/>
      </c>
      <c r="DK30" s="4" t="str">
        <f>IF('Monthly Reading'!DK$1="", "", IF('Monthly Reading'!DK104*'Monthly Reading'!DK$7&gt;'Monthly Reading'!DK$10, SUM('Monthly Reading'!DK104*'Monthly Reading'!DK$7, 'Homeowners Record'!$F27*'Monthly Reading'!DK$8, 'Homeowners Record'!$G27*'Monthly Reading'!DK$9), SUM('Monthly Reading'!DK$10, 'Homeowners Record'!$F27*'Monthly Reading'!DK$8, 'Homeowners Record'!$G27*'Monthly Reading'!DK$9)))</f>
        <v/>
      </c>
      <c r="DL30" s="4" t="str">
        <f>IF('Monthly Reading'!DL$1="", "", IF('Monthly Reading'!DL104*'Monthly Reading'!DL$7&gt;'Monthly Reading'!DL$10, SUM('Monthly Reading'!DL104*'Monthly Reading'!DL$7, 'Homeowners Record'!$F27*'Monthly Reading'!DL$8, 'Homeowners Record'!$G27*'Monthly Reading'!DL$9), SUM('Monthly Reading'!DL$10, 'Homeowners Record'!$F27*'Monthly Reading'!DL$8, 'Homeowners Record'!$G27*'Monthly Reading'!DL$9)))</f>
        <v/>
      </c>
      <c r="DM30" s="4" t="str">
        <f>IF('Monthly Reading'!DM$1="", "", IF('Monthly Reading'!DM104*'Monthly Reading'!DM$7&gt;'Monthly Reading'!DM$10, SUM('Monthly Reading'!DM104*'Monthly Reading'!DM$7, 'Homeowners Record'!$F27*'Monthly Reading'!DM$8, 'Homeowners Record'!$G27*'Monthly Reading'!DM$9), SUM('Monthly Reading'!DM$10, 'Homeowners Record'!$F27*'Monthly Reading'!DM$8, 'Homeowners Record'!$G27*'Monthly Reading'!DM$9)))</f>
        <v/>
      </c>
      <c r="DN30" s="4" t="str">
        <f>IF('Monthly Reading'!DN$1="", "", IF('Monthly Reading'!DN104*'Monthly Reading'!DN$7&gt;'Monthly Reading'!DN$10, SUM('Monthly Reading'!DN104*'Monthly Reading'!DN$7, 'Homeowners Record'!$F27*'Monthly Reading'!DN$8, 'Homeowners Record'!$G27*'Monthly Reading'!DN$9), SUM('Monthly Reading'!DN$10, 'Homeowners Record'!$F27*'Monthly Reading'!DN$8, 'Homeowners Record'!$G27*'Monthly Reading'!DN$9)))</f>
        <v/>
      </c>
      <c r="DO30" s="4" t="str">
        <f>IF('Monthly Reading'!DO$1="", "", IF('Monthly Reading'!DO104*'Monthly Reading'!DO$7&gt;'Monthly Reading'!DO$10, SUM('Monthly Reading'!DO104*'Monthly Reading'!DO$7, 'Homeowners Record'!$F27*'Monthly Reading'!DO$8, 'Homeowners Record'!$G27*'Monthly Reading'!DO$9), SUM('Monthly Reading'!DO$10, 'Homeowners Record'!$F27*'Monthly Reading'!DO$8, 'Homeowners Record'!$G27*'Monthly Reading'!DO$9)))</f>
        <v/>
      </c>
      <c r="DP30" s="4" t="str">
        <f>IF('Monthly Reading'!DP$1="", "", IF('Monthly Reading'!DP104*'Monthly Reading'!DP$7&gt;'Monthly Reading'!DP$10, SUM('Monthly Reading'!DP104*'Monthly Reading'!DP$7, 'Homeowners Record'!$F27*'Monthly Reading'!DP$8, 'Homeowners Record'!$G27*'Monthly Reading'!DP$9), SUM('Monthly Reading'!DP$10, 'Homeowners Record'!$F27*'Monthly Reading'!DP$8, 'Homeowners Record'!$G27*'Monthly Reading'!DP$9)))</f>
        <v/>
      </c>
      <c r="DQ30" s="4" t="str">
        <f>IF('Monthly Reading'!DQ$1="", "", IF('Monthly Reading'!DQ104*'Monthly Reading'!DQ$7&gt;'Monthly Reading'!DQ$10, SUM('Monthly Reading'!DQ104*'Monthly Reading'!DQ$7, 'Homeowners Record'!$F27*'Monthly Reading'!DQ$8, 'Homeowners Record'!$G27*'Monthly Reading'!DQ$9), SUM('Monthly Reading'!DQ$10, 'Homeowners Record'!$F27*'Monthly Reading'!DQ$8, 'Homeowners Record'!$G27*'Monthly Reading'!DQ$9)))</f>
        <v/>
      </c>
      <c r="DR30" s="4" t="str">
        <f>IF('Monthly Reading'!DR$1="", "", IF('Monthly Reading'!DR104*'Monthly Reading'!DR$7&gt;'Monthly Reading'!DR$10, SUM('Monthly Reading'!DR104*'Monthly Reading'!DR$7, 'Homeowners Record'!$F27*'Monthly Reading'!DR$8, 'Homeowners Record'!$G27*'Monthly Reading'!DR$9), SUM('Monthly Reading'!DR$10, 'Homeowners Record'!$F27*'Monthly Reading'!DR$8, 'Homeowners Record'!$G27*'Monthly Reading'!DR$9)))</f>
        <v/>
      </c>
      <c r="DS30" s="4" t="str">
        <f>IF('Monthly Reading'!DS$1="", "", IF('Monthly Reading'!DS104*'Monthly Reading'!DS$7&gt;'Monthly Reading'!DS$10, SUM('Monthly Reading'!DS104*'Monthly Reading'!DS$7, 'Homeowners Record'!$F27*'Monthly Reading'!DS$8, 'Homeowners Record'!$G27*'Monthly Reading'!DS$9), SUM('Monthly Reading'!DS$10, 'Homeowners Record'!$F27*'Monthly Reading'!DS$8, 'Homeowners Record'!$G27*'Monthly Reading'!DS$9)))</f>
        <v/>
      </c>
      <c r="DT30" s="4" t="str">
        <f>IF('Monthly Reading'!DT$1="", "", IF('Monthly Reading'!DT104*'Monthly Reading'!DT$7&gt;'Monthly Reading'!DT$10, SUM('Monthly Reading'!DT104*'Monthly Reading'!DT$7, 'Homeowners Record'!$F27*'Monthly Reading'!DT$8, 'Homeowners Record'!$G27*'Monthly Reading'!DT$9), SUM('Monthly Reading'!DT$10, 'Homeowners Record'!$F27*'Monthly Reading'!DT$8, 'Homeowners Record'!$G27*'Monthly Reading'!DT$9)))</f>
        <v/>
      </c>
      <c r="DU30" s="4" t="str">
        <f>IF('Monthly Reading'!DU$1="", "", IF('Monthly Reading'!DU104*'Monthly Reading'!DU$7&gt;'Monthly Reading'!DU$10, SUM('Monthly Reading'!DU104*'Monthly Reading'!DU$7, 'Homeowners Record'!$F27*'Monthly Reading'!DU$8, 'Homeowners Record'!$G27*'Monthly Reading'!DU$9), SUM('Monthly Reading'!DU$10, 'Homeowners Record'!$F27*'Monthly Reading'!DU$8, 'Homeowners Record'!$G27*'Monthly Reading'!DU$9)))</f>
        <v/>
      </c>
      <c r="DV30" s="4" t="str">
        <f>IF('Monthly Reading'!DV$1="", "", IF('Monthly Reading'!DV104*'Monthly Reading'!DV$7&gt;'Monthly Reading'!DV$10, SUM('Monthly Reading'!DV104*'Monthly Reading'!DV$7, 'Homeowners Record'!$F27*'Monthly Reading'!DV$8, 'Homeowners Record'!$G27*'Monthly Reading'!DV$9), SUM('Monthly Reading'!DV$10, 'Homeowners Record'!$F27*'Monthly Reading'!DV$8, 'Homeowners Record'!$G27*'Monthly Reading'!DV$9)))</f>
        <v/>
      </c>
      <c r="DW30" s="4" t="str">
        <f>IF('Monthly Reading'!DW$1="", "", IF('Monthly Reading'!DW104*'Monthly Reading'!DW$7&gt;'Monthly Reading'!DW$10, SUM('Monthly Reading'!DW104*'Monthly Reading'!DW$7, 'Homeowners Record'!$F27*'Monthly Reading'!DW$8, 'Homeowners Record'!$G27*'Monthly Reading'!DW$9), SUM('Monthly Reading'!DW$10, 'Homeowners Record'!$F27*'Monthly Reading'!DW$8, 'Homeowners Record'!$G27*'Monthly Reading'!DW$9)))</f>
        <v/>
      </c>
      <c r="DX30" s="4" t="str">
        <f>IF('Monthly Reading'!DX$1="", "", IF('Monthly Reading'!DX104*'Monthly Reading'!DX$7&gt;'Monthly Reading'!DX$10, SUM('Monthly Reading'!DX104*'Monthly Reading'!DX$7, 'Homeowners Record'!$F27*'Monthly Reading'!DX$8, 'Homeowners Record'!$G27*'Monthly Reading'!DX$9), SUM('Monthly Reading'!DX$10, 'Homeowners Record'!$F27*'Monthly Reading'!DX$8, 'Homeowners Record'!$G27*'Monthly Reading'!DX$9)))</f>
        <v/>
      </c>
      <c r="DY30" s="4" t="str">
        <f>IF('Monthly Reading'!DY$1="", "", IF('Monthly Reading'!DY104*'Monthly Reading'!DY$7&gt;'Monthly Reading'!DY$10, SUM('Monthly Reading'!DY104*'Monthly Reading'!DY$7, 'Homeowners Record'!$F27*'Monthly Reading'!DY$8, 'Homeowners Record'!$G27*'Monthly Reading'!DY$9), SUM('Monthly Reading'!DY$10, 'Homeowners Record'!$F27*'Monthly Reading'!DY$8, 'Homeowners Record'!$G27*'Monthly Reading'!DY$9)))</f>
        <v/>
      </c>
      <c r="DZ30" s="4" t="str">
        <f>IF('Monthly Reading'!DZ$1="", "", IF('Monthly Reading'!DZ104*'Monthly Reading'!DZ$7&gt;'Monthly Reading'!DZ$10, SUM('Monthly Reading'!DZ104*'Monthly Reading'!DZ$7, 'Homeowners Record'!$F27*'Monthly Reading'!DZ$8, 'Homeowners Record'!$G27*'Monthly Reading'!DZ$9), SUM('Monthly Reading'!DZ$10, 'Homeowners Record'!$F27*'Monthly Reading'!DZ$8, 'Homeowners Record'!$G27*'Monthly Reading'!DZ$9)))</f>
        <v/>
      </c>
    </row>
    <row r="31" spans="1:130" x14ac:dyDescent="0.25">
      <c r="A31" s="3">
        <f>'Homeowners Record'!$A28</f>
        <v>27</v>
      </c>
      <c r="B31" s="3" t="str">
        <f>'Homeowners Record'!$B28</f>
        <v>CARLITO LIAMSON</v>
      </c>
      <c r="C31" s="4">
        <v>424</v>
      </c>
      <c r="D31" s="4">
        <f>IF('Monthly Reading'!D$1="", "", IF('Monthly Reading'!D105*'Monthly Reading'!D$7&gt;'Monthly Reading'!D$10, SUM('Monthly Reading'!D105*'Monthly Reading'!D$7, 'Homeowners Record'!$F28*'Monthly Reading'!D$8, 'Homeowners Record'!$G28*'Monthly Reading'!D$9), SUM('Monthly Reading'!D$10, 'Homeowners Record'!$F28*'Monthly Reading'!D$8, 'Homeowners Record'!$G28*'Monthly Reading'!D$9)))</f>
        <v>880.57758024691361</v>
      </c>
      <c r="E31" s="4">
        <f>IF('Monthly Reading'!E$1="", "", IF('Monthly Reading'!E105*'Monthly Reading'!E$7&gt;'Monthly Reading'!E$10, SUM('Monthly Reading'!E105*'Monthly Reading'!E$7, 'Homeowners Record'!$F28*'Monthly Reading'!E$8, 'Homeowners Record'!$G28*'Monthly Reading'!E$9), SUM('Monthly Reading'!E$10, 'Homeowners Record'!$F28*'Monthly Reading'!E$8, 'Homeowners Record'!$G28*'Monthly Reading'!E$9)))</f>
        <v>793.28761124121775</v>
      </c>
      <c r="F31" s="4">
        <f>IF('Monthly Reading'!F$1="", "", IF('Monthly Reading'!F105*'Monthly Reading'!F$7&gt;'Monthly Reading'!F$10, SUM('Monthly Reading'!F105*'Monthly Reading'!F$7, 'Homeowners Record'!$F28*'Monthly Reading'!F$8, 'Homeowners Record'!$G28*'Monthly Reading'!F$9), SUM('Monthly Reading'!F$10, 'Homeowners Record'!$F28*'Monthly Reading'!F$8, 'Homeowners Record'!$G28*'Monthly Reading'!F$9)))</f>
        <v>719.56398860398861</v>
      </c>
      <c r="G31" s="4">
        <f>IF('Monthly Reading'!G$1="", "", IF('Monthly Reading'!G105*'Monthly Reading'!G$7&gt;'Monthly Reading'!G$10, SUM('Monthly Reading'!G105*'Monthly Reading'!G$7, 'Homeowners Record'!$F28*'Monthly Reading'!G$8, 'Homeowners Record'!$G28*'Monthly Reading'!G$9), SUM('Monthly Reading'!G$10, 'Homeowners Record'!$F28*'Monthly Reading'!G$8, 'Homeowners Record'!$G28*'Monthly Reading'!G$9)))</f>
        <v>751.09535839598993</v>
      </c>
      <c r="H31" s="4" t="str">
        <f>IF('Monthly Reading'!H$1="", "", IF('Monthly Reading'!H105*'Monthly Reading'!H$7&gt;'Monthly Reading'!H$10, SUM('Monthly Reading'!H105*'Monthly Reading'!H$7, 'Homeowners Record'!$F28*'Monthly Reading'!H$8, 'Homeowners Record'!$G28*'Monthly Reading'!H$9), SUM('Monthly Reading'!H$10, 'Homeowners Record'!$F28*'Monthly Reading'!H$8, 'Homeowners Record'!$G28*'Monthly Reading'!H$9)))</f>
        <v/>
      </c>
      <c r="I31" s="4" t="str">
        <f>IF('Monthly Reading'!I$1="", "", IF('Monthly Reading'!I105*'Monthly Reading'!I$7&gt;'Monthly Reading'!I$10, SUM('Monthly Reading'!I105*'Monthly Reading'!I$7, 'Homeowners Record'!$F28*'Monthly Reading'!I$8, 'Homeowners Record'!$G28*'Monthly Reading'!I$9), SUM('Monthly Reading'!I$10, 'Homeowners Record'!$F28*'Monthly Reading'!I$8, 'Homeowners Record'!$G28*'Monthly Reading'!I$9)))</f>
        <v/>
      </c>
      <c r="J31" s="4" t="str">
        <f>IF('Monthly Reading'!J$1="", "", IF('Monthly Reading'!J105*'Monthly Reading'!J$7&gt;'Monthly Reading'!J$10, SUM('Monthly Reading'!J105*'Monthly Reading'!J$7, 'Homeowners Record'!$F28*'Monthly Reading'!J$8, 'Homeowners Record'!$G28*'Monthly Reading'!J$9), SUM('Monthly Reading'!J$10, 'Homeowners Record'!$F28*'Monthly Reading'!J$8, 'Homeowners Record'!$G28*'Monthly Reading'!J$9)))</f>
        <v/>
      </c>
      <c r="K31" s="4" t="str">
        <f>IF('Monthly Reading'!K$1="", "", IF('Monthly Reading'!K105*'Monthly Reading'!K$7&gt;'Monthly Reading'!K$10, SUM('Monthly Reading'!K105*'Monthly Reading'!K$7, 'Homeowners Record'!$F28*'Monthly Reading'!K$8, 'Homeowners Record'!$G28*'Monthly Reading'!K$9), SUM('Monthly Reading'!K$10, 'Homeowners Record'!$F28*'Monthly Reading'!K$8, 'Homeowners Record'!$G28*'Monthly Reading'!K$9)))</f>
        <v/>
      </c>
      <c r="L31" s="4" t="str">
        <f>IF('Monthly Reading'!L$1="", "", IF('Monthly Reading'!L105*'Monthly Reading'!L$7&gt;'Monthly Reading'!L$10, SUM('Monthly Reading'!L105*'Monthly Reading'!L$7, 'Homeowners Record'!$F28*'Monthly Reading'!L$8, 'Homeowners Record'!$G28*'Monthly Reading'!L$9), SUM('Monthly Reading'!L$10, 'Homeowners Record'!$F28*'Monthly Reading'!L$8, 'Homeowners Record'!$G28*'Monthly Reading'!L$9)))</f>
        <v/>
      </c>
      <c r="M31" s="4" t="str">
        <f>IF('Monthly Reading'!M$1="", "", IF('Monthly Reading'!M105*'Monthly Reading'!M$7&gt;'Monthly Reading'!M$10, SUM('Monthly Reading'!M105*'Monthly Reading'!M$7, 'Homeowners Record'!$F28*'Monthly Reading'!M$8, 'Homeowners Record'!$G28*'Monthly Reading'!M$9), SUM('Monthly Reading'!M$10, 'Homeowners Record'!$F28*'Monthly Reading'!M$8, 'Homeowners Record'!$G28*'Monthly Reading'!M$9)))</f>
        <v/>
      </c>
      <c r="N31" s="4" t="str">
        <f>IF('Monthly Reading'!N$1="", "", IF('Monthly Reading'!N105*'Monthly Reading'!N$7&gt;'Monthly Reading'!N$10, SUM('Monthly Reading'!N105*'Monthly Reading'!N$7, 'Homeowners Record'!$F28*'Monthly Reading'!N$8, 'Homeowners Record'!$G28*'Monthly Reading'!N$9), SUM('Monthly Reading'!N$10, 'Homeowners Record'!$F28*'Monthly Reading'!N$8, 'Homeowners Record'!$G28*'Monthly Reading'!N$9)))</f>
        <v/>
      </c>
      <c r="O31" s="4" t="str">
        <f>IF('Monthly Reading'!O$1="", "", IF('Monthly Reading'!O105*'Monthly Reading'!O$7&gt;'Monthly Reading'!O$10, SUM('Monthly Reading'!O105*'Monthly Reading'!O$7, 'Homeowners Record'!$F28*'Monthly Reading'!O$8, 'Homeowners Record'!$G28*'Monthly Reading'!O$9), SUM('Monthly Reading'!O$10, 'Homeowners Record'!$F28*'Monthly Reading'!O$8, 'Homeowners Record'!$G28*'Monthly Reading'!O$9)))</f>
        <v/>
      </c>
      <c r="P31" s="4" t="str">
        <f>IF('Monthly Reading'!P$1="", "", IF('Monthly Reading'!P105*'Monthly Reading'!P$7&gt;'Monthly Reading'!P$10, SUM('Monthly Reading'!P105*'Monthly Reading'!P$7, 'Homeowners Record'!$F28*'Monthly Reading'!P$8, 'Homeowners Record'!$G28*'Monthly Reading'!P$9), SUM('Monthly Reading'!P$10, 'Homeowners Record'!$F28*'Monthly Reading'!P$8, 'Homeowners Record'!$G28*'Monthly Reading'!P$9)))</f>
        <v/>
      </c>
      <c r="Q31" s="4" t="str">
        <f>IF('Monthly Reading'!Q$1="", "", IF('Monthly Reading'!Q105*'Monthly Reading'!Q$7&gt;'Monthly Reading'!Q$10, SUM('Monthly Reading'!Q105*'Monthly Reading'!Q$7, 'Homeowners Record'!$F28*'Monthly Reading'!Q$8, 'Homeowners Record'!$G28*'Monthly Reading'!Q$9), SUM('Monthly Reading'!Q$10, 'Homeowners Record'!$F28*'Monthly Reading'!Q$8, 'Homeowners Record'!$G28*'Monthly Reading'!Q$9)))</f>
        <v/>
      </c>
      <c r="R31" s="4" t="str">
        <f>IF('Monthly Reading'!R$1="", "", IF('Monthly Reading'!R105*'Monthly Reading'!R$7&gt;'Monthly Reading'!R$10, SUM('Monthly Reading'!R105*'Monthly Reading'!R$7, 'Homeowners Record'!$F28*'Monthly Reading'!R$8, 'Homeowners Record'!$G28*'Monthly Reading'!R$9), SUM('Monthly Reading'!R$10, 'Homeowners Record'!$F28*'Monthly Reading'!R$8, 'Homeowners Record'!$G28*'Monthly Reading'!R$9)))</f>
        <v/>
      </c>
      <c r="S31" s="4" t="str">
        <f>IF('Monthly Reading'!S$1="", "", IF('Monthly Reading'!S105*'Monthly Reading'!S$7&gt;'Monthly Reading'!S$10, SUM('Monthly Reading'!S105*'Monthly Reading'!S$7, 'Homeowners Record'!$F28*'Monthly Reading'!S$8, 'Homeowners Record'!$G28*'Monthly Reading'!S$9), SUM('Monthly Reading'!S$10, 'Homeowners Record'!$F28*'Monthly Reading'!S$8, 'Homeowners Record'!$G28*'Monthly Reading'!S$9)))</f>
        <v/>
      </c>
      <c r="T31" s="4" t="str">
        <f>IF('Monthly Reading'!T$1="", "", IF('Monthly Reading'!T105*'Monthly Reading'!T$7&gt;'Monthly Reading'!T$10, SUM('Monthly Reading'!T105*'Monthly Reading'!T$7, 'Homeowners Record'!$F28*'Monthly Reading'!T$8, 'Homeowners Record'!$G28*'Monthly Reading'!T$9), SUM('Monthly Reading'!T$10, 'Homeowners Record'!$F28*'Monthly Reading'!T$8, 'Homeowners Record'!$G28*'Monthly Reading'!T$9)))</f>
        <v/>
      </c>
      <c r="U31" s="4" t="str">
        <f>IF('Monthly Reading'!U$1="", "", IF('Monthly Reading'!U105*'Monthly Reading'!U$7&gt;'Monthly Reading'!U$10, SUM('Monthly Reading'!U105*'Monthly Reading'!U$7, 'Homeowners Record'!$F28*'Monthly Reading'!U$8, 'Homeowners Record'!$G28*'Monthly Reading'!U$9), SUM('Monthly Reading'!U$10, 'Homeowners Record'!$F28*'Monthly Reading'!U$8, 'Homeowners Record'!$G28*'Monthly Reading'!U$9)))</f>
        <v/>
      </c>
      <c r="V31" s="4" t="str">
        <f>IF('Monthly Reading'!V$1="", "", IF('Monthly Reading'!V105*'Monthly Reading'!V$7&gt;'Monthly Reading'!V$10, SUM('Monthly Reading'!V105*'Monthly Reading'!V$7, 'Homeowners Record'!$F28*'Monthly Reading'!V$8, 'Homeowners Record'!$G28*'Monthly Reading'!V$9), SUM('Monthly Reading'!V$10, 'Homeowners Record'!$F28*'Monthly Reading'!V$8, 'Homeowners Record'!$G28*'Monthly Reading'!V$9)))</f>
        <v/>
      </c>
      <c r="W31" s="4" t="str">
        <f>IF('Monthly Reading'!W$1="", "", IF('Monthly Reading'!W105*'Monthly Reading'!W$7&gt;'Monthly Reading'!W$10, SUM('Monthly Reading'!W105*'Monthly Reading'!W$7, 'Homeowners Record'!$F28*'Monthly Reading'!W$8, 'Homeowners Record'!$G28*'Monthly Reading'!W$9), SUM('Monthly Reading'!W$10, 'Homeowners Record'!$F28*'Monthly Reading'!W$8, 'Homeowners Record'!$G28*'Monthly Reading'!W$9)))</f>
        <v/>
      </c>
      <c r="X31" s="4" t="str">
        <f>IF('Monthly Reading'!X$1="", "", IF('Monthly Reading'!X105*'Monthly Reading'!X$7&gt;'Monthly Reading'!X$10, SUM('Monthly Reading'!X105*'Monthly Reading'!X$7, 'Homeowners Record'!$F28*'Monthly Reading'!X$8, 'Homeowners Record'!$G28*'Monthly Reading'!X$9), SUM('Monthly Reading'!X$10, 'Homeowners Record'!$F28*'Monthly Reading'!X$8, 'Homeowners Record'!$G28*'Monthly Reading'!X$9)))</f>
        <v/>
      </c>
      <c r="Y31" s="4" t="str">
        <f>IF('Monthly Reading'!Y$1="", "", IF('Monthly Reading'!Y105*'Monthly Reading'!Y$7&gt;'Monthly Reading'!Y$10, SUM('Monthly Reading'!Y105*'Monthly Reading'!Y$7, 'Homeowners Record'!$F28*'Monthly Reading'!Y$8, 'Homeowners Record'!$G28*'Monthly Reading'!Y$9), SUM('Monthly Reading'!Y$10, 'Homeowners Record'!$F28*'Monthly Reading'!Y$8, 'Homeowners Record'!$G28*'Monthly Reading'!Y$9)))</f>
        <v/>
      </c>
      <c r="Z31" s="4" t="str">
        <f>IF('Monthly Reading'!Z$1="", "", IF('Monthly Reading'!Z105*'Monthly Reading'!Z$7&gt;'Monthly Reading'!Z$10, SUM('Monthly Reading'!Z105*'Monthly Reading'!Z$7, 'Homeowners Record'!$F28*'Monthly Reading'!Z$8, 'Homeowners Record'!$G28*'Monthly Reading'!Z$9), SUM('Monthly Reading'!Z$10, 'Homeowners Record'!$F28*'Monthly Reading'!Z$8, 'Homeowners Record'!$G28*'Monthly Reading'!Z$9)))</f>
        <v/>
      </c>
      <c r="AA31" s="4" t="str">
        <f>IF('Monthly Reading'!AA$1="", "", IF('Monthly Reading'!AA105*'Monthly Reading'!AA$7&gt;'Monthly Reading'!AA$10, SUM('Monthly Reading'!AA105*'Monthly Reading'!AA$7, 'Homeowners Record'!$F28*'Monthly Reading'!AA$8, 'Homeowners Record'!$G28*'Monthly Reading'!AA$9), SUM('Monthly Reading'!AA$10, 'Homeowners Record'!$F28*'Monthly Reading'!AA$8, 'Homeowners Record'!$G28*'Monthly Reading'!AA$9)))</f>
        <v/>
      </c>
      <c r="AB31" s="4" t="str">
        <f>IF('Monthly Reading'!AB$1="", "", IF('Monthly Reading'!AB105*'Monthly Reading'!AB$7&gt;'Monthly Reading'!AB$10, SUM('Monthly Reading'!AB105*'Monthly Reading'!AB$7, 'Homeowners Record'!$F28*'Monthly Reading'!AB$8, 'Homeowners Record'!$G28*'Monthly Reading'!AB$9), SUM('Monthly Reading'!AB$10, 'Homeowners Record'!$F28*'Monthly Reading'!AB$8, 'Homeowners Record'!$G28*'Monthly Reading'!AB$9)))</f>
        <v/>
      </c>
      <c r="AC31" s="4" t="str">
        <f>IF('Monthly Reading'!AC$1="", "", IF('Monthly Reading'!AC105*'Monthly Reading'!AC$7&gt;'Monthly Reading'!AC$10, SUM('Monthly Reading'!AC105*'Monthly Reading'!AC$7, 'Homeowners Record'!$F28*'Monthly Reading'!AC$8, 'Homeowners Record'!$G28*'Monthly Reading'!AC$9), SUM('Monthly Reading'!AC$10, 'Homeowners Record'!$F28*'Monthly Reading'!AC$8, 'Homeowners Record'!$G28*'Monthly Reading'!AC$9)))</f>
        <v/>
      </c>
      <c r="AD31" s="4" t="str">
        <f>IF('Monthly Reading'!AD$1="", "", IF('Monthly Reading'!AD105*'Monthly Reading'!AD$7&gt;'Monthly Reading'!AD$10, SUM('Monthly Reading'!AD105*'Monthly Reading'!AD$7, 'Homeowners Record'!$F28*'Monthly Reading'!AD$8, 'Homeowners Record'!$G28*'Monthly Reading'!AD$9), SUM('Monthly Reading'!AD$10, 'Homeowners Record'!$F28*'Monthly Reading'!AD$8, 'Homeowners Record'!$G28*'Monthly Reading'!AD$9)))</f>
        <v/>
      </c>
      <c r="AE31" s="4" t="str">
        <f>IF('Monthly Reading'!AE$1="", "", IF('Monthly Reading'!AE105*'Monthly Reading'!AE$7&gt;'Monthly Reading'!AE$10, SUM('Monthly Reading'!AE105*'Monthly Reading'!AE$7, 'Homeowners Record'!$F28*'Monthly Reading'!AE$8, 'Homeowners Record'!$G28*'Monthly Reading'!AE$9), SUM('Monthly Reading'!AE$10, 'Homeowners Record'!$F28*'Monthly Reading'!AE$8, 'Homeowners Record'!$G28*'Monthly Reading'!AE$9)))</f>
        <v/>
      </c>
      <c r="AF31" s="4" t="str">
        <f>IF('Monthly Reading'!AF$1="", "", IF('Monthly Reading'!AF105*'Monthly Reading'!AF$7&gt;'Monthly Reading'!AF$10, SUM('Monthly Reading'!AF105*'Monthly Reading'!AF$7, 'Homeowners Record'!$F28*'Monthly Reading'!AF$8, 'Homeowners Record'!$G28*'Monthly Reading'!AF$9), SUM('Monthly Reading'!AF$10, 'Homeowners Record'!$F28*'Monthly Reading'!AF$8, 'Homeowners Record'!$G28*'Monthly Reading'!AF$9)))</f>
        <v/>
      </c>
      <c r="AG31" s="4" t="str">
        <f>IF('Monthly Reading'!AG$1="", "", IF('Monthly Reading'!AG105*'Monthly Reading'!AG$7&gt;'Monthly Reading'!AG$10, SUM('Monthly Reading'!AG105*'Monthly Reading'!AG$7, 'Homeowners Record'!$F28*'Monthly Reading'!AG$8, 'Homeowners Record'!$G28*'Monthly Reading'!AG$9), SUM('Monthly Reading'!AG$10, 'Homeowners Record'!$F28*'Monthly Reading'!AG$8, 'Homeowners Record'!$G28*'Monthly Reading'!AG$9)))</f>
        <v/>
      </c>
      <c r="AH31" s="4" t="str">
        <f>IF('Monthly Reading'!AH$1="", "", IF('Monthly Reading'!AH105*'Monthly Reading'!AH$7&gt;'Monthly Reading'!AH$10, SUM('Monthly Reading'!AH105*'Monthly Reading'!AH$7, 'Homeowners Record'!$F28*'Monthly Reading'!AH$8, 'Homeowners Record'!$G28*'Monthly Reading'!AH$9), SUM('Monthly Reading'!AH$10, 'Homeowners Record'!$F28*'Monthly Reading'!AH$8, 'Homeowners Record'!$G28*'Monthly Reading'!AH$9)))</f>
        <v/>
      </c>
      <c r="AI31" s="4" t="str">
        <f>IF('Monthly Reading'!AI$1="", "", IF('Monthly Reading'!AI105*'Monthly Reading'!AI$7&gt;'Monthly Reading'!AI$10, SUM('Monthly Reading'!AI105*'Monthly Reading'!AI$7, 'Homeowners Record'!$F28*'Monthly Reading'!AI$8, 'Homeowners Record'!$G28*'Monthly Reading'!AI$9), SUM('Monthly Reading'!AI$10, 'Homeowners Record'!$F28*'Monthly Reading'!AI$8, 'Homeowners Record'!$G28*'Monthly Reading'!AI$9)))</f>
        <v/>
      </c>
      <c r="AJ31" s="4" t="str">
        <f>IF('Monthly Reading'!AJ$1="", "", IF('Monthly Reading'!AJ105*'Monthly Reading'!AJ$7&gt;'Monthly Reading'!AJ$10, SUM('Monthly Reading'!AJ105*'Monthly Reading'!AJ$7, 'Homeowners Record'!$F28*'Monthly Reading'!AJ$8, 'Homeowners Record'!$G28*'Monthly Reading'!AJ$9), SUM('Monthly Reading'!AJ$10, 'Homeowners Record'!$F28*'Monthly Reading'!AJ$8, 'Homeowners Record'!$G28*'Monthly Reading'!AJ$9)))</f>
        <v/>
      </c>
      <c r="AK31" s="4" t="str">
        <f>IF('Monthly Reading'!AK$1="", "", IF('Monthly Reading'!AK105*'Monthly Reading'!AK$7&gt;'Monthly Reading'!AK$10, SUM('Monthly Reading'!AK105*'Monthly Reading'!AK$7, 'Homeowners Record'!$F28*'Monthly Reading'!AK$8, 'Homeowners Record'!$G28*'Monthly Reading'!AK$9), SUM('Monthly Reading'!AK$10, 'Homeowners Record'!$F28*'Monthly Reading'!AK$8, 'Homeowners Record'!$G28*'Monthly Reading'!AK$9)))</f>
        <v/>
      </c>
      <c r="AL31" s="4" t="str">
        <f>IF('Monthly Reading'!AL$1="", "", IF('Monthly Reading'!AL105*'Monthly Reading'!AL$7&gt;'Monthly Reading'!AL$10, SUM('Monthly Reading'!AL105*'Monthly Reading'!AL$7, 'Homeowners Record'!$F28*'Monthly Reading'!AL$8, 'Homeowners Record'!$G28*'Monthly Reading'!AL$9), SUM('Monthly Reading'!AL$10, 'Homeowners Record'!$F28*'Monthly Reading'!AL$8, 'Homeowners Record'!$G28*'Monthly Reading'!AL$9)))</f>
        <v/>
      </c>
      <c r="AM31" s="4" t="str">
        <f>IF('Monthly Reading'!AM$1="", "", IF('Monthly Reading'!AM105*'Monthly Reading'!AM$7&gt;'Monthly Reading'!AM$10, SUM('Monthly Reading'!AM105*'Monthly Reading'!AM$7, 'Homeowners Record'!$F28*'Monthly Reading'!AM$8, 'Homeowners Record'!$G28*'Monthly Reading'!AM$9), SUM('Monthly Reading'!AM$10, 'Homeowners Record'!$F28*'Monthly Reading'!AM$8, 'Homeowners Record'!$G28*'Monthly Reading'!AM$9)))</f>
        <v/>
      </c>
      <c r="AN31" s="4" t="str">
        <f>IF('Monthly Reading'!AN$1="", "", IF('Monthly Reading'!AN105*'Monthly Reading'!AN$7&gt;'Monthly Reading'!AN$10, SUM('Monthly Reading'!AN105*'Monthly Reading'!AN$7, 'Homeowners Record'!$F28*'Monthly Reading'!AN$8, 'Homeowners Record'!$G28*'Monthly Reading'!AN$9), SUM('Monthly Reading'!AN$10, 'Homeowners Record'!$F28*'Monthly Reading'!AN$8, 'Homeowners Record'!$G28*'Monthly Reading'!AN$9)))</f>
        <v/>
      </c>
      <c r="AO31" s="4" t="str">
        <f>IF('Monthly Reading'!AO$1="", "", IF('Monthly Reading'!AO105*'Monthly Reading'!AO$7&gt;'Monthly Reading'!AO$10, SUM('Monthly Reading'!AO105*'Monthly Reading'!AO$7, 'Homeowners Record'!$F28*'Monthly Reading'!AO$8, 'Homeowners Record'!$G28*'Monthly Reading'!AO$9), SUM('Monthly Reading'!AO$10, 'Homeowners Record'!$F28*'Monthly Reading'!AO$8, 'Homeowners Record'!$G28*'Monthly Reading'!AO$9)))</f>
        <v/>
      </c>
      <c r="AP31" s="4" t="str">
        <f>IF('Monthly Reading'!AP$1="", "", IF('Monthly Reading'!AP105*'Monthly Reading'!AP$7&gt;'Monthly Reading'!AP$10, SUM('Monthly Reading'!AP105*'Monthly Reading'!AP$7, 'Homeowners Record'!$F28*'Monthly Reading'!AP$8, 'Homeowners Record'!$G28*'Monthly Reading'!AP$9), SUM('Monthly Reading'!AP$10, 'Homeowners Record'!$F28*'Monthly Reading'!AP$8, 'Homeowners Record'!$G28*'Monthly Reading'!AP$9)))</f>
        <v/>
      </c>
      <c r="AQ31" s="4" t="str">
        <f>IF('Monthly Reading'!AQ$1="", "", IF('Monthly Reading'!AQ105*'Monthly Reading'!AQ$7&gt;'Monthly Reading'!AQ$10, SUM('Monthly Reading'!AQ105*'Monthly Reading'!AQ$7, 'Homeowners Record'!$F28*'Monthly Reading'!AQ$8, 'Homeowners Record'!$G28*'Monthly Reading'!AQ$9), SUM('Monthly Reading'!AQ$10, 'Homeowners Record'!$F28*'Monthly Reading'!AQ$8, 'Homeowners Record'!$G28*'Monthly Reading'!AQ$9)))</f>
        <v/>
      </c>
      <c r="AR31" s="4" t="str">
        <f>IF('Monthly Reading'!AR$1="", "", IF('Monthly Reading'!AR105*'Monthly Reading'!AR$7&gt;'Monthly Reading'!AR$10, SUM('Monthly Reading'!AR105*'Monthly Reading'!AR$7, 'Homeowners Record'!$F28*'Monthly Reading'!AR$8, 'Homeowners Record'!$G28*'Monthly Reading'!AR$9), SUM('Monthly Reading'!AR$10, 'Homeowners Record'!$F28*'Monthly Reading'!AR$8, 'Homeowners Record'!$G28*'Monthly Reading'!AR$9)))</f>
        <v/>
      </c>
      <c r="AS31" s="4" t="str">
        <f>IF('Monthly Reading'!AS$1="", "", IF('Monthly Reading'!AS105*'Monthly Reading'!AS$7&gt;'Monthly Reading'!AS$10, SUM('Monthly Reading'!AS105*'Monthly Reading'!AS$7, 'Homeowners Record'!$F28*'Monthly Reading'!AS$8, 'Homeowners Record'!$G28*'Monthly Reading'!AS$9), SUM('Monthly Reading'!AS$10, 'Homeowners Record'!$F28*'Monthly Reading'!AS$8, 'Homeowners Record'!$G28*'Monthly Reading'!AS$9)))</f>
        <v/>
      </c>
      <c r="AT31" s="4" t="str">
        <f>IF('Monthly Reading'!AT$1="", "", IF('Monthly Reading'!AT105*'Monthly Reading'!AT$7&gt;'Monthly Reading'!AT$10, SUM('Monthly Reading'!AT105*'Monthly Reading'!AT$7, 'Homeowners Record'!$F28*'Monthly Reading'!AT$8, 'Homeowners Record'!$G28*'Monthly Reading'!AT$9), SUM('Monthly Reading'!AT$10, 'Homeowners Record'!$F28*'Monthly Reading'!AT$8, 'Homeowners Record'!$G28*'Monthly Reading'!AT$9)))</f>
        <v/>
      </c>
      <c r="AU31" s="4" t="str">
        <f>IF('Monthly Reading'!AU$1="", "", IF('Monthly Reading'!AU105*'Monthly Reading'!AU$7&gt;'Monthly Reading'!AU$10, SUM('Monthly Reading'!AU105*'Monthly Reading'!AU$7, 'Homeowners Record'!$F28*'Monthly Reading'!AU$8, 'Homeowners Record'!$G28*'Monthly Reading'!AU$9), SUM('Monthly Reading'!AU$10, 'Homeowners Record'!$F28*'Monthly Reading'!AU$8, 'Homeowners Record'!$G28*'Monthly Reading'!AU$9)))</f>
        <v/>
      </c>
      <c r="AV31" s="4" t="str">
        <f>IF('Monthly Reading'!AV$1="", "", IF('Monthly Reading'!AV105*'Monthly Reading'!AV$7&gt;'Monthly Reading'!AV$10, SUM('Monthly Reading'!AV105*'Monthly Reading'!AV$7, 'Homeowners Record'!$F28*'Monthly Reading'!AV$8, 'Homeowners Record'!$G28*'Monthly Reading'!AV$9), SUM('Monthly Reading'!AV$10, 'Homeowners Record'!$F28*'Monthly Reading'!AV$8, 'Homeowners Record'!$G28*'Monthly Reading'!AV$9)))</f>
        <v/>
      </c>
      <c r="AW31" s="4" t="str">
        <f>IF('Monthly Reading'!AW$1="", "", IF('Monthly Reading'!AW105*'Monthly Reading'!AW$7&gt;'Monthly Reading'!AW$10, SUM('Monthly Reading'!AW105*'Monthly Reading'!AW$7, 'Homeowners Record'!$F28*'Monthly Reading'!AW$8, 'Homeowners Record'!$G28*'Monthly Reading'!AW$9), SUM('Monthly Reading'!AW$10, 'Homeowners Record'!$F28*'Monthly Reading'!AW$8, 'Homeowners Record'!$G28*'Monthly Reading'!AW$9)))</f>
        <v/>
      </c>
      <c r="AX31" s="4" t="str">
        <f>IF('Monthly Reading'!AX$1="", "", IF('Monthly Reading'!AX105*'Monthly Reading'!AX$7&gt;'Monthly Reading'!AX$10, SUM('Monthly Reading'!AX105*'Monthly Reading'!AX$7, 'Homeowners Record'!$F28*'Monthly Reading'!AX$8, 'Homeowners Record'!$G28*'Monthly Reading'!AX$9), SUM('Monthly Reading'!AX$10, 'Homeowners Record'!$F28*'Monthly Reading'!AX$8, 'Homeowners Record'!$G28*'Monthly Reading'!AX$9)))</f>
        <v/>
      </c>
      <c r="AY31" s="4" t="str">
        <f>IF('Monthly Reading'!AY$1="", "", IF('Monthly Reading'!AY105*'Monthly Reading'!AY$7&gt;'Monthly Reading'!AY$10, SUM('Monthly Reading'!AY105*'Monthly Reading'!AY$7, 'Homeowners Record'!$F28*'Monthly Reading'!AY$8, 'Homeowners Record'!$G28*'Monthly Reading'!AY$9), SUM('Monthly Reading'!AY$10, 'Homeowners Record'!$F28*'Monthly Reading'!AY$8, 'Homeowners Record'!$G28*'Monthly Reading'!AY$9)))</f>
        <v/>
      </c>
      <c r="AZ31" s="4" t="str">
        <f>IF('Monthly Reading'!AZ$1="", "", IF('Monthly Reading'!AZ105*'Monthly Reading'!AZ$7&gt;'Monthly Reading'!AZ$10, SUM('Monthly Reading'!AZ105*'Monthly Reading'!AZ$7, 'Homeowners Record'!$F28*'Monthly Reading'!AZ$8, 'Homeowners Record'!$G28*'Monthly Reading'!AZ$9), SUM('Monthly Reading'!AZ$10, 'Homeowners Record'!$F28*'Monthly Reading'!AZ$8, 'Homeowners Record'!$G28*'Monthly Reading'!AZ$9)))</f>
        <v/>
      </c>
      <c r="BA31" s="4" t="str">
        <f>IF('Monthly Reading'!BA$1="", "", IF('Monthly Reading'!BA105*'Monthly Reading'!BA$7&gt;'Monthly Reading'!BA$10, SUM('Monthly Reading'!BA105*'Monthly Reading'!BA$7, 'Homeowners Record'!$F28*'Monthly Reading'!BA$8, 'Homeowners Record'!$G28*'Monthly Reading'!BA$9), SUM('Monthly Reading'!BA$10, 'Homeowners Record'!$F28*'Monthly Reading'!BA$8, 'Homeowners Record'!$G28*'Monthly Reading'!BA$9)))</f>
        <v/>
      </c>
      <c r="BB31" s="4" t="str">
        <f>IF('Monthly Reading'!BB$1="", "", IF('Monthly Reading'!BB105*'Monthly Reading'!BB$7&gt;'Monthly Reading'!BB$10, SUM('Monthly Reading'!BB105*'Monthly Reading'!BB$7, 'Homeowners Record'!$F28*'Monthly Reading'!BB$8, 'Homeowners Record'!$G28*'Monthly Reading'!BB$9), SUM('Monthly Reading'!BB$10, 'Homeowners Record'!$F28*'Monthly Reading'!BB$8, 'Homeowners Record'!$G28*'Monthly Reading'!BB$9)))</f>
        <v/>
      </c>
      <c r="BC31" s="4" t="str">
        <f>IF('Monthly Reading'!BC$1="", "", IF('Monthly Reading'!BC105*'Monthly Reading'!BC$7&gt;'Monthly Reading'!BC$10, SUM('Monthly Reading'!BC105*'Monthly Reading'!BC$7, 'Homeowners Record'!$F28*'Monthly Reading'!BC$8, 'Homeowners Record'!$G28*'Monthly Reading'!BC$9), SUM('Monthly Reading'!BC$10, 'Homeowners Record'!$F28*'Monthly Reading'!BC$8, 'Homeowners Record'!$G28*'Monthly Reading'!BC$9)))</f>
        <v/>
      </c>
      <c r="BD31" s="4" t="str">
        <f>IF('Monthly Reading'!BD$1="", "", IF('Monthly Reading'!BD105*'Monthly Reading'!BD$7&gt;'Monthly Reading'!BD$10, SUM('Monthly Reading'!BD105*'Monthly Reading'!BD$7, 'Homeowners Record'!$F28*'Monthly Reading'!BD$8, 'Homeowners Record'!$G28*'Monthly Reading'!BD$9), SUM('Monthly Reading'!BD$10, 'Homeowners Record'!$F28*'Monthly Reading'!BD$8, 'Homeowners Record'!$G28*'Monthly Reading'!BD$9)))</f>
        <v/>
      </c>
      <c r="BE31" s="4" t="str">
        <f>IF('Monthly Reading'!BE$1="", "", IF('Monthly Reading'!BE105*'Monthly Reading'!BE$7&gt;'Monthly Reading'!BE$10, SUM('Monthly Reading'!BE105*'Monthly Reading'!BE$7, 'Homeowners Record'!$F28*'Monthly Reading'!BE$8, 'Homeowners Record'!$G28*'Monthly Reading'!BE$9), SUM('Monthly Reading'!BE$10, 'Homeowners Record'!$F28*'Monthly Reading'!BE$8, 'Homeowners Record'!$G28*'Monthly Reading'!BE$9)))</f>
        <v/>
      </c>
      <c r="BF31" s="4" t="str">
        <f>IF('Monthly Reading'!BF$1="", "", IF('Monthly Reading'!BF105*'Monthly Reading'!BF$7&gt;'Monthly Reading'!BF$10, SUM('Monthly Reading'!BF105*'Monthly Reading'!BF$7, 'Homeowners Record'!$F28*'Monthly Reading'!BF$8, 'Homeowners Record'!$G28*'Monthly Reading'!BF$9), SUM('Monthly Reading'!BF$10, 'Homeowners Record'!$F28*'Monthly Reading'!BF$8, 'Homeowners Record'!$G28*'Monthly Reading'!BF$9)))</f>
        <v/>
      </c>
      <c r="BG31" s="4" t="str">
        <f>IF('Monthly Reading'!BG$1="", "", IF('Monthly Reading'!BG105*'Monthly Reading'!BG$7&gt;'Monthly Reading'!BG$10, SUM('Monthly Reading'!BG105*'Monthly Reading'!BG$7, 'Homeowners Record'!$F28*'Monthly Reading'!BG$8, 'Homeowners Record'!$G28*'Monthly Reading'!BG$9), SUM('Monthly Reading'!BG$10, 'Homeowners Record'!$F28*'Monthly Reading'!BG$8, 'Homeowners Record'!$G28*'Monthly Reading'!BG$9)))</f>
        <v/>
      </c>
      <c r="BH31" s="4" t="str">
        <f>IF('Monthly Reading'!BH$1="", "", IF('Monthly Reading'!BH105*'Monthly Reading'!BH$7&gt;'Monthly Reading'!BH$10, SUM('Monthly Reading'!BH105*'Monthly Reading'!BH$7, 'Homeowners Record'!$F28*'Monthly Reading'!BH$8, 'Homeowners Record'!$G28*'Monthly Reading'!BH$9), SUM('Monthly Reading'!BH$10, 'Homeowners Record'!$F28*'Monthly Reading'!BH$8, 'Homeowners Record'!$G28*'Monthly Reading'!BH$9)))</f>
        <v/>
      </c>
      <c r="BI31" s="4" t="str">
        <f>IF('Monthly Reading'!BI$1="", "", IF('Monthly Reading'!BI105*'Monthly Reading'!BI$7&gt;'Monthly Reading'!BI$10, SUM('Monthly Reading'!BI105*'Monthly Reading'!BI$7, 'Homeowners Record'!$F28*'Monthly Reading'!BI$8, 'Homeowners Record'!$G28*'Monthly Reading'!BI$9), SUM('Monthly Reading'!BI$10, 'Homeowners Record'!$F28*'Monthly Reading'!BI$8, 'Homeowners Record'!$G28*'Monthly Reading'!BI$9)))</f>
        <v/>
      </c>
      <c r="BJ31" s="4" t="str">
        <f>IF('Monthly Reading'!BJ$1="", "", IF('Monthly Reading'!BJ105*'Monthly Reading'!BJ$7&gt;'Monthly Reading'!BJ$10, SUM('Monthly Reading'!BJ105*'Monthly Reading'!BJ$7, 'Homeowners Record'!$F28*'Monthly Reading'!BJ$8, 'Homeowners Record'!$G28*'Monthly Reading'!BJ$9), SUM('Monthly Reading'!BJ$10, 'Homeowners Record'!$F28*'Monthly Reading'!BJ$8, 'Homeowners Record'!$G28*'Monthly Reading'!BJ$9)))</f>
        <v/>
      </c>
      <c r="BK31" s="4" t="str">
        <f>IF('Monthly Reading'!BK$1="", "", IF('Monthly Reading'!BK105*'Monthly Reading'!BK$7&gt;'Monthly Reading'!BK$10, SUM('Monthly Reading'!BK105*'Monthly Reading'!BK$7, 'Homeowners Record'!$F28*'Monthly Reading'!BK$8, 'Homeowners Record'!$G28*'Monthly Reading'!BK$9), SUM('Monthly Reading'!BK$10, 'Homeowners Record'!$F28*'Monthly Reading'!BK$8, 'Homeowners Record'!$G28*'Monthly Reading'!BK$9)))</f>
        <v/>
      </c>
      <c r="BL31" s="4" t="str">
        <f>IF('Monthly Reading'!BL$1="", "", IF('Monthly Reading'!BL105*'Monthly Reading'!BL$7&gt;'Monthly Reading'!BL$10, SUM('Monthly Reading'!BL105*'Monthly Reading'!BL$7, 'Homeowners Record'!$F28*'Monthly Reading'!BL$8, 'Homeowners Record'!$G28*'Monthly Reading'!BL$9), SUM('Monthly Reading'!BL$10, 'Homeowners Record'!$F28*'Monthly Reading'!BL$8, 'Homeowners Record'!$G28*'Monthly Reading'!BL$9)))</f>
        <v/>
      </c>
      <c r="BM31" s="4" t="str">
        <f>IF('Monthly Reading'!BM$1="", "", IF('Monthly Reading'!BM105*'Monthly Reading'!BM$7&gt;'Monthly Reading'!BM$10, SUM('Monthly Reading'!BM105*'Monthly Reading'!BM$7, 'Homeowners Record'!$F28*'Monthly Reading'!BM$8, 'Homeowners Record'!$G28*'Monthly Reading'!BM$9), SUM('Monthly Reading'!BM$10, 'Homeowners Record'!$F28*'Monthly Reading'!BM$8, 'Homeowners Record'!$G28*'Monthly Reading'!BM$9)))</f>
        <v/>
      </c>
      <c r="BN31" s="4" t="str">
        <f>IF('Monthly Reading'!BN$1="", "", IF('Monthly Reading'!BN105*'Monthly Reading'!BN$7&gt;'Monthly Reading'!BN$10, SUM('Monthly Reading'!BN105*'Monthly Reading'!BN$7, 'Homeowners Record'!$F28*'Monthly Reading'!BN$8, 'Homeowners Record'!$G28*'Monthly Reading'!BN$9), SUM('Monthly Reading'!BN$10, 'Homeowners Record'!$F28*'Monthly Reading'!BN$8, 'Homeowners Record'!$G28*'Monthly Reading'!BN$9)))</f>
        <v/>
      </c>
      <c r="BO31" s="4" t="str">
        <f>IF('Monthly Reading'!BO$1="", "", IF('Monthly Reading'!BO105*'Monthly Reading'!BO$7&gt;'Monthly Reading'!BO$10, SUM('Monthly Reading'!BO105*'Monthly Reading'!BO$7, 'Homeowners Record'!$F28*'Monthly Reading'!BO$8, 'Homeowners Record'!$G28*'Monthly Reading'!BO$9), SUM('Monthly Reading'!BO$10, 'Homeowners Record'!$F28*'Monthly Reading'!BO$8, 'Homeowners Record'!$G28*'Monthly Reading'!BO$9)))</f>
        <v/>
      </c>
      <c r="BP31" s="4" t="str">
        <f>IF('Monthly Reading'!BP$1="", "", IF('Monthly Reading'!BP105*'Monthly Reading'!BP$7&gt;'Monthly Reading'!BP$10, SUM('Monthly Reading'!BP105*'Monthly Reading'!BP$7, 'Homeowners Record'!$F28*'Monthly Reading'!BP$8, 'Homeowners Record'!$G28*'Monthly Reading'!BP$9), SUM('Monthly Reading'!BP$10, 'Homeowners Record'!$F28*'Monthly Reading'!BP$8, 'Homeowners Record'!$G28*'Monthly Reading'!BP$9)))</f>
        <v/>
      </c>
      <c r="BQ31" s="4" t="str">
        <f>IF('Monthly Reading'!BQ$1="", "", IF('Monthly Reading'!BQ105*'Monthly Reading'!BQ$7&gt;'Monthly Reading'!BQ$10, SUM('Monthly Reading'!BQ105*'Monthly Reading'!BQ$7, 'Homeowners Record'!$F28*'Monthly Reading'!BQ$8, 'Homeowners Record'!$G28*'Monthly Reading'!BQ$9), SUM('Monthly Reading'!BQ$10, 'Homeowners Record'!$F28*'Monthly Reading'!BQ$8, 'Homeowners Record'!$G28*'Monthly Reading'!BQ$9)))</f>
        <v/>
      </c>
      <c r="BR31" s="4" t="str">
        <f>IF('Monthly Reading'!BR$1="", "", IF('Monthly Reading'!BR105*'Monthly Reading'!BR$7&gt;'Monthly Reading'!BR$10, SUM('Monthly Reading'!BR105*'Monthly Reading'!BR$7, 'Homeowners Record'!$F28*'Monthly Reading'!BR$8, 'Homeowners Record'!$G28*'Monthly Reading'!BR$9), SUM('Monthly Reading'!BR$10, 'Homeowners Record'!$F28*'Monthly Reading'!BR$8, 'Homeowners Record'!$G28*'Monthly Reading'!BR$9)))</f>
        <v/>
      </c>
      <c r="BS31" s="4" t="str">
        <f>IF('Monthly Reading'!BS$1="", "", IF('Monthly Reading'!BS105*'Monthly Reading'!BS$7&gt;'Monthly Reading'!BS$10, SUM('Monthly Reading'!BS105*'Monthly Reading'!BS$7, 'Homeowners Record'!$F28*'Monthly Reading'!BS$8, 'Homeowners Record'!$G28*'Monthly Reading'!BS$9), SUM('Monthly Reading'!BS$10, 'Homeowners Record'!$F28*'Monthly Reading'!BS$8, 'Homeowners Record'!$G28*'Monthly Reading'!BS$9)))</f>
        <v/>
      </c>
      <c r="BT31" s="4" t="str">
        <f>IF('Monthly Reading'!BT$1="", "", IF('Monthly Reading'!BT105*'Monthly Reading'!BT$7&gt;'Monthly Reading'!BT$10, SUM('Monthly Reading'!BT105*'Monthly Reading'!BT$7, 'Homeowners Record'!$F28*'Monthly Reading'!BT$8, 'Homeowners Record'!$G28*'Monthly Reading'!BT$9), SUM('Monthly Reading'!BT$10, 'Homeowners Record'!$F28*'Monthly Reading'!BT$8, 'Homeowners Record'!$G28*'Monthly Reading'!BT$9)))</f>
        <v/>
      </c>
      <c r="BU31" s="4" t="str">
        <f>IF('Monthly Reading'!BU$1="", "", IF('Monthly Reading'!BU105*'Monthly Reading'!BU$7&gt;'Monthly Reading'!BU$10, SUM('Monthly Reading'!BU105*'Monthly Reading'!BU$7, 'Homeowners Record'!$F28*'Monthly Reading'!BU$8, 'Homeowners Record'!$G28*'Monthly Reading'!BU$9), SUM('Monthly Reading'!BU$10, 'Homeowners Record'!$F28*'Monthly Reading'!BU$8, 'Homeowners Record'!$G28*'Monthly Reading'!BU$9)))</f>
        <v/>
      </c>
      <c r="BV31" s="4" t="str">
        <f>IF('Monthly Reading'!BV$1="", "", IF('Monthly Reading'!BV105*'Monthly Reading'!BV$7&gt;'Monthly Reading'!BV$10, SUM('Monthly Reading'!BV105*'Monthly Reading'!BV$7, 'Homeowners Record'!$F28*'Monthly Reading'!BV$8, 'Homeowners Record'!$G28*'Monthly Reading'!BV$9), SUM('Monthly Reading'!BV$10, 'Homeowners Record'!$F28*'Monthly Reading'!BV$8, 'Homeowners Record'!$G28*'Monthly Reading'!BV$9)))</f>
        <v/>
      </c>
      <c r="BW31" s="4" t="str">
        <f>IF('Monthly Reading'!BW$1="", "", IF('Monthly Reading'!BW105*'Monthly Reading'!BW$7&gt;'Monthly Reading'!BW$10, SUM('Monthly Reading'!BW105*'Monthly Reading'!BW$7, 'Homeowners Record'!$F28*'Monthly Reading'!BW$8, 'Homeowners Record'!$G28*'Monthly Reading'!BW$9), SUM('Monthly Reading'!BW$10, 'Homeowners Record'!$F28*'Monthly Reading'!BW$8, 'Homeowners Record'!$G28*'Monthly Reading'!BW$9)))</f>
        <v/>
      </c>
      <c r="BX31" s="4" t="str">
        <f>IF('Monthly Reading'!BX$1="", "", IF('Monthly Reading'!BX105*'Monthly Reading'!BX$7&gt;'Monthly Reading'!BX$10, SUM('Monthly Reading'!BX105*'Monthly Reading'!BX$7, 'Homeowners Record'!$F28*'Monthly Reading'!BX$8, 'Homeowners Record'!$G28*'Monthly Reading'!BX$9), SUM('Monthly Reading'!BX$10, 'Homeowners Record'!$F28*'Monthly Reading'!BX$8, 'Homeowners Record'!$G28*'Monthly Reading'!BX$9)))</f>
        <v/>
      </c>
      <c r="BY31" s="4" t="str">
        <f>IF('Monthly Reading'!BY$1="", "", IF('Monthly Reading'!BY105*'Monthly Reading'!BY$7&gt;'Monthly Reading'!BY$10, SUM('Monthly Reading'!BY105*'Monthly Reading'!BY$7, 'Homeowners Record'!$F28*'Monthly Reading'!BY$8, 'Homeowners Record'!$G28*'Monthly Reading'!BY$9), SUM('Monthly Reading'!BY$10, 'Homeowners Record'!$F28*'Monthly Reading'!BY$8, 'Homeowners Record'!$G28*'Monthly Reading'!BY$9)))</f>
        <v/>
      </c>
      <c r="BZ31" s="4" t="str">
        <f>IF('Monthly Reading'!BZ$1="", "", IF('Monthly Reading'!BZ105*'Monthly Reading'!BZ$7&gt;'Monthly Reading'!BZ$10, SUM('Monthly Reading'!BZ105*'Monthly Reading'!BZ$7, 'Homeowners Record'!$F28*'Monthly Reading'!BZ$8, 'Homeowners Record'!$G28*'Monthly Reading'!BZ$9), SUM('Monthly Reading'!BZ$10, 'Homeowners Record'!$F28*'Monthly Reading'!BZ$8, 'Homeowners Record'!$G28*'Monthly Reading'!BZ$9)))</f>
        <v/>
      </c>
      <c r="CA31" s="4" t="str">
        <f>IF('Monthly Reading'!CA$1="", "", IF('Monthly Reading'!CA105*'Monthly Reading'!CA$7&gt;'Monthly Reading'!CA$10, SUM('Monthly Reading'!CA105*'Monthly Reading'!CA$7, 'Homeowners Record'!$F28*'Monthly Reading'!CA$8, 'Homeowners Record'!$G28*'Monthly Reading'!CA$9), SUM('Monthly Reading'!CA$10, 'Homeowners Record'!$F28*'Monthly Reading'!CA$8, 'Homeowners Record'!$G28*'Monthly Reading'!CA$9)))</f>
        <v/>
      </c>
      <c r="CB31" s="4" t="str">
        <f>IF('Monthly Reading'!CB$1="", "", IF('Monthly Reading'!CB105*'Monthly Reading'!CB$7&gt;'Monthly Reading'!CB$10, SUM('Monthly Reading'!CB105*'Monthly Reading'!CB$7, 'Homeowners Record'!$F28*'Monthly Reading'!CB$8, 'Homeowners Record'!$G28*'Monthly Reading'!CB$9), SUM('Monthly Reading'!CB$10, 'Homeowners Record'!$F28*'Monthly Reading'!CB$8, 'Homeowners Record'!$G28*'Monthly Reading'!CB$9)))</f>
        <v/>
      </c>
      <c r="CC31" s="4" t="str">
        <f>IF('Monthly Reading'!CC$1="", "", IF('Monthly Reading'!CC105*'Monthly Reading'!CC$7&gt;'Monthly Reading'!CC$10, SUM('Monthly Reading'!CC105*'Monthly Reading'!CC$7, 'Homeowners Record'!$F28*'Monthly Reading'!CC$8, 'Homeowners Record'!$G28*'Monthly Reading'!CC$9), SUM('Monthly Reading'!CC$10, 'Homeowners Record'!$F28*'Monthly Reading'!CC$8, 'Homeowners Record'!$G28*'Monthly Reading'!CC$9)))</f>
        <v/>
      </c>
      <c r="CD31" s="4" t="str">
        <f>IF('Monthly Reading'!CD$1="", "", IF('Monthly Reading'!CD105*'Monthly Reading'!CD$7&gt;'Monthly Reading'!CD$10, SUM('Monthly Reading'!CD105*'Monthly Reading'!CD$7, 'Homeowners Record'!$F28*'Monthly Reading'!CD$8, 'Homeowners Record'!$G28*'Monthly Reading'!CD$9), SUM('Monthly Reading'!CD$10, 'Homeowners Record'!$F28*'Monthly Reading'!CD$8, 'Homeowners Record'!$G28*'Monthly Reading'!CD$9)))</f>
        <v/>
      </c>
      <c r="CE31" s="4" t="str">
        <f>IF('Monthly Reading'!CE$1="", "", IF('Monthly Reading'!CE105*'Monthly Reading'!CE$7&gt;'Monthly Reading'!CE$10, SUM('Monthly Reading'!CE105*'Monthly Reading'!CE$7, 'Homeowners Record'!$F28*'Monthly Reading'!CE$8, 'Homeowners Record'!$G28*'Monthly Reading'!CE$9), SUM('Monthly Reading'!CE$10, 'Homeowners Record'!$F28*'Monthly Reading'!CE$8, 'Homeowners Record'!$G28*'Monthly Reading'!CE$9)))</f>
        <v/>
      </c>
      <c r="CF31" s="4" t="str">
        <f>IF('Monthly Reading'!CF$1="", "", IF('Monthly Reading'!CF105*'Monthly Reading'!CF$7&gt;'Monthly Reading'!CF$10, SUM('Monthly Reading'!CF105*'Monthly Reading'!CF$7, 'Homeowners Record'!$F28*'Monthly Reading'!CF$8, 'Homeowners Record'!$G28*'Monthly Reading'!CF$9), SUM('Monthly Reading'!CF$10, 'Homeowners Record'!$F28*'Monthly Reading'!CF$8, 'Homeowners Record'!$G28*'Monthly Reading'!CF$9)))</f>
        <v/>
      </c>
      <c r="CG31" s="4" t="str">
        <f>IF('Monthly Reading'!CG$1="", "", IF('Monthly Reading'!CG105*'Monthly Reading'!CG$7&gt;'Monthly Reading'!CG$10, SUM('Monthly Reading'!CG105*'Monthly Reading'!CG$7, 'Homeowners Record'!$F28*'Monthly Reading'!CG$8, 'Homeowners Record'!$G28*'Monthly Reading'!CG$9), SUM('Monthly Reading'!CG$10, 'Homeowners Record'!$F28*'Monthly Reading'!CG$8, 'Homeowners Record'!$G28*'Monthly Reading'!CG$9)))</f>
        <v/>
      </c>
      <c r="CH31" s="4" t="str">
        <f>IF('Monthly Reading'!CH$1="", "", IF('Monthly Reading'!CH105*'Monthly Reading'!CH$7&gt;'Monthly Reading'!CH$10, SUM('Monthly Reading'!CH105*'Monthly Reading'!CH$7, 'Homeowners Record'!$F28*'Monthly Reading'!CH$8, 'Homeowners Record'!$G28*'Monthly Reading'!CH$9), SUM('Monthly Reading'!CH$10, 'Homeowners Record'!$F28*'Monthly Reading'!CH$8, 'Homeowners Record'!$G28*'Monthly Reading'!CH$9)))</f>
        <v/>
      </c>
      <c r="CI31" s="4" t="str">
        <f>IF('Monthly Reading'!CI$1="", "", IF('Monthly Reading'!CI105*'Monthly Reading'!CI$7&gt;'Monthly Reading'!CI$10, SUM('Monthly Reading'!CI105*'Monthly Reading'!CI$7, 'Homeowners Record'!$F28*'Monthly Reading'!CI$8, 'Homeowners Record'!$G28*'Monthly Reading'!CI$9), SUM('Monthly Reading'!CI$10, 'Homeowners Record'!$F28*'Monthly Reading'!CI$8, 'Homeowners Record'!$G28*'Monthly Reading'!CI$9)))</f>
        <v/>
      </c>
      <c r="CJ31" s="4" t="str">
        <f>IF('Monthly Reading'!CJ$1="", "", IF('Monthly Reading'!CJ105*'Monthly Reading'!CJ$7&gt;'Monthly Reading'!CJ$10, SUM('Monthly Reading'!CJ105*'Monthly Reading'!CJ$7, 'Homeowners Record'!$F28*'Monthly Reading'!CJ$8, 'Homeowners Record'!$G28*'Monthly Reading'!CJ$9), SUM('Monthly Reading'!CJ$10, 'Homeowners Record'!$F28*'Monthly Reading'!CJ$8, 'Homeowners Record'!$G28*'Monthly Reading'!CJ$9)))</f>
        <v/>
      </c>
      <c r="CK31" s="4" t="str">
        <f>IF('Monthly Reading'!CK$1="", "", IF('Monthly Reading'!CK105*'Monthly Reading'!CK$7&gt;'Monthly Reading'!CK$10, SUM('Monthly Reading'!CK105*'Monthly Reading'!CK$7, 'Homeowners Record'!$F28*'Monthly Reading'!CK$8, 'Homeowners Record'!$G28*'Monthly Reading'!CK$9), SUM('Monthly Reading'!CK$10, 'Homeowners Record'!$F28*'Monthly Reading'!CK$8, 'Homeowners Record'!$G28*'Monthly Reading'!CK$9)))</f>
        <v/>
      </c>
      <c r="CL31" s="4" t="str">
        <f>IF('Monthly Reading'!CL$1="", "", IF('Monthly Reading'!CL105*'Monthly Reading'!CL$7&gt;'Monthly Reading'!CL$10, SUM('Monthly Reading'!CL105*'Monthly Reading'!CL$7, 'Homeowners Record'!$F28*'Monthly Reading'!CL$8, 'Homeowners Record'!$G28*'Monthly Reading'!CL$9), SUM('Monthly Reading'!CL$10, 'Homeowners Record'!$F28*'Monthly Reading'!CL$8, 'Homeowners Record'!$G28*'Monthly Reading'!CL$9)))</f>
        <v/>
      </c>
      <c r="CM31" s="4" t="str">
        <f>IF('Monthly Reading'!CM$1="", "", IF('Monthly Reading'!CM105*'Monthly Reading'!CM$7&gt;'Monthly Reading'!CM$10, SUM('Monthly Reading'!CM105*'Monthly Reading'!CM$7, 'Homeowners Record'!$F28*'Monthly Reading'!CM$8, 'Homeowners Record'!$G28*'Monthly Reading'!CM$9), SUM('Monthly Reading'!CM$10, 'Homeowners Record'!$F28*'Monthly Reading'!CM$8, 'Homeowners Record'!$G28*'Monthly Reading'!CM$9)))</f>
        <v/>
      </c>
      <c r="CN31" s="4" t="str">
        <f>IF('Monthly Reading'!CN$1="", "", IF('Monthly Reading'!CN105*'Monthly Reading'!CN$7&gt;'Monthly Reading'!CN$10, SUM('Monthly Reading'!CN105*'Monthly Reading'!CN$7, 'Homeowners Record'!$F28*'Monthly Reading'!CN$8, 'Homeowners Record'!$G28*'Monthly Reading'!CN$9), SUM('Monthly Reading'!CN$10, 'Homeowners Record'!$F28*'Monthly Reading'!CN$8, 'Homeowners Record'!$G28*'Monthly Reading'!CN$9)))</f>
        <v/>
      </c>
      <c r="CO31" s="4" t="str">
        <f>IF('Monthly Reading'!CO$1="", "", IF('Monthly Reading'!CO105*'Monthly Reading'!CO$7&gt;'Monthly Reading'!CO$10, SUM('Monthly Reading'!CO105*'Monthly Reading'!CO$7, 'Homeowners Record'!$F28*'Monthly Reading'!CO$8, 'Homeowners Record'!$G28*'Monthly Reading'!CO$9), SUM('Monthly Reading'!CO$10, 'Homeowners Record'!$F28*'Monthly Reading'!CO$8, 'Homeowners Record'!$G28*'Monthly Reading'!CO$9)))</f>
        <v/>
      </c>
      <c r="CP31" s="4" t="str">
        <f>IF('Monthly Reading'!CP$1="", "", IF('Monthly Reading'!CP105*'Monthly Reading'!CP$7&gt;'Monthly Reading'!CP$10, SUM('Monthly Reading'!CP105*'Monthly Reading'!CP$7, 'Homeowners Record'!$F28*'Monthly Reading'!CP$8, 'Homeowners Record'!$G28*'Monthly Reading'!CP$9), SUM('Monthly Reading'!CP$10, 'Homeowners Record'!$F28*'Monthly Reading'!CP$8, 'Homeowners Record'!$G28*'Monthly Reading'!CP$9)))</f>
        <v/>
      </c>
      <c r="CQ31" s="4" t="str">
        <f>IF('Monthly Reading'!CQ$1="", "", IF('Monthly Reading'!CQ105*'Monthly Reading'!CQ$7&gt;'Monthly Reading'!CQ$10, SUM('Monthly Reading'!CQ105*'Monthly Reading'!CQ$7, 'Homeowners Record'!$F28*'Monthly Reading'!CQ$8, 'Homeowners Record'!$G28*'Monthly Reading'!CQ$9), SUM('Monthly Reading'!CQ$10, 'Homeowners Record'!$F28*'Monthly Reading'!CQ$8, 'Homeowners Record'!$G28*'Monthly Reading'!CQ$9)))</f>
        <v/>
      </c>
      <c r="CR31" s="4" t="str">
        <f>IF('Monthly Reading'!CR$1="", "", IF('Monthly Reading'!CR105*'Monthly Reading'!CR$7&gt;'Monthly Reading'!CR$10, SUM('Monthly Reading'!CR105*'Monthly Reading'!CR$7, 'Homeowners Record'!$F28*'Monthly Reading'!CR$8, 'Homeowners Record'!$G28*'Monthly Reading'!CR$9), SUM('Monthly Reading'!CR$10, 'Homeowners Record'!$F28*'Monthly Reading'!CR$8, 'Homeowners Record'!$G28*'Monthly Reading'!CR$9)))</f>
        <v/>
      </c>
      <c r="CS31" s="4" t="str">
        <f>IF('Monthly Reading'!CS$1="", "", IF('Monthly Reading'!CS105*'Monthly Reading'!CS$7&gt;'Monthly Reading'!CS$10, SUM('Monthly Reading'!CS105*'Monthly Reading'!CS$7, 'Homeowners Record'!$F28*'Monthly Reading'!CS$8, 'Homeowners Record'!$G28*'Monthly Reading'!CS$9), SUM('Monthly Reading'!CS$10, 'Homeowners Record'!$F28*'Monthly Reading'!CS$8, 'Homeowners Record'!$G28*'Monthly Reading'!CS$9)))</f>
        <v/>
      </c>
      <c r="CT31" s="4" t="str">
        <f>IF('Monthly Reading'!CT$1="", "", IF('Monthly Reading'!CT105*'Monthly Reading'!CT$7&gt;'Monthly Reading'!CT$10, SUM('Monthly Reading'!CT105*'Monthly Reading'!CT$7, 'Homeowners Record'!$F28*'Monthly Reading'!CT$8, 'Homeowners Record'!$G28*'Monthly Reading'!CT$9), SUM('Monthly Reading'!CT$10, 'Homeowners Record'!$F28*'Monthly Reading'!CT$8, 'Homeowners Record'!$G28*'Monthly Reading'!CT$9)))</f>
        <v/>
      </c>
      <c r="CU31" s="4" t="str">
        <f>IF('Monthly Reading'!CU$1="", "", IF('Monthly Reading'!CU105*'Monthly Reading'!CU$7&gt;'Monthly Reading'!CU$10, SUM('Monthly Reading'!CU105*'Monthly Reading'!CU$7, 'Homeowners Record'!$F28*'Monthly Reading'!CU$8, 'Homeowners Record'!$G28*'Monthly Reading'!CU$9), SUM('Monthly Reading'!CU$10, 'Homeowners Record'!$F28*'Monthly Reading'!CU$8, 'Homeowners Record'!$G28*'Monthly Reading'!CU$9)))</f>
        <v/>
      </c>
      <c r="CV31" s="4" t="str">
        <f>IF('Monthly Reading'!CV$1="", "", IF('Monthly Reading'!CV105*'Monthly Reading'!CV$7&gt;'Monthly Reading'!CV$10, SUM('Monthly Reading'!CV105*'Monthly Reading'!CV$7, 'Homeowners Record'!$F28*'Monthly Reading'!CV$8, 'Homeowners Record'!$G28*'Monthly Reading'!CV$9), SUM('Monthly Reading'!CV$10, 'Homeowners Record'!$F28*'Monthly Reading'!CV$8, 'Homeowners Record'!$G28*'Monthly Reading'!CV$9)))</f>
        <v/>
      </c>
      <c r="CW31" s="4" t="str">
        <f>IF('Monthly Reading'!CW$1="", "", IF('Monthly Reading'!CW105*'Monthly Reading'!CW$7&gt;'Monthly Reading'!CW$10, SUM('Monthly Reading'!CW105*'Monthly Reading'!CW$7, 'Homeowners Record'!$F28*'Monthly Reading'!CW$8, 'Homeowners Record'!$G28*'Monthly Reading'!CW$9), SUM('Monthly Reading'!CW$10, 'Homeowners Record'!$F28*'Monthly Reading'!CW$8, 'Homeowners Record'!$G28*'Monthly Reading'!CW$9)))</f>
        <v/>
      </c>
      <c r="CX31" s="4" t="str">
        <f>IF('Monthly Reading'!CX$1="", "", IF('Monthly Reading'!CX105*'Monthly Reading'!CX$7&gt;'Monthly Reading'!CX$10, SUM('Monthly Reading'!CX105*'Monthly Reading'!CX$7, 'Homeowners Record'!$F28*'Monthly Reading'!CX$8, 'Homeowners Record'!$G28*'Monthly Reading'!CX$9), SUM('Monthly Reading'!CX$10, 'Homeowners Record'!$F28*'Monthly Reading'!CX$8, 'Homeowners Record'!$G28*'Monthly Reading'!CX$9)))</f>
        <v/>
      </c>
      <c r="CY31" s="4" t="str">
        <f>IF('Monthly Reading'!CY$1="", "", IF('Monthly Reading'!CY105*'Monthly Reading'!CY$7&gt;'Monthly Reading'!CY$10, SUM('Monthly Reading'!CY105*'Monthly Reading'!CY$7, 'Homeowners Record'!$F28*'Monthly Reading'!CY$8, 'Homeowners Record'!$G28*'Monthly Reading'!CY$9), SUM('Monthly Reading'!CY$10, 'Homeowners Record'!$F28*'Monthly Reading'!CY$8, 'Homeowners Record'!$G28*'Monthly Reading'!CY$9)))</f>
        <v/>
      </c>
      <c r="CZ31" s="4" t="str">
        <f>IF('Monthly Reading'!CZ$1="", "", IF('Monthly Reading'!CZ105*'Monthly Reading'!CZ$7&gt;'Monthly Reading'!CZ$10, SUM('Monthly Reading'!CZ105*'Monthly Reading'!CZ$7, 'Homeowners Record'!$F28*'Monthly Reading'!CZ$8, 'Homeowners Record'!$G28*'Monthly Reading'!CZ$9), SUM('Monthly Reading'!CZ$10, 'Homeowners Record'!$F28*'Monthly Reading'!CZ$8, 'Homeowners Record'!$G28*'Monthly Reading'!CZ$9)))</f>
        <v/>
      </c>
      <c r="DA31" s="4" t="str">
        <f>IF('Monthly Reading'!DA$1="", "", IF('Monthly Reading'!DA105*'Monthly Reading'!DA$7&gt;'Monthly Reading'!DA$10, SUM('Monthly Reading'!DA105*'Monthly Reading'!DA$7, 'Homeowners Record'!$F28*'Monthly Reading'!DA$8, 'Homeowners Record'!$G28*'Monthly Reading'!DA$9), SUM('Monthly Reading'!DA$10, 'Homeowners Record'!$F28*'Monthly Reading'!DA$8, 'Homeowners Record'!$G28*'Monthly Reading'!DA$9)))</f>
        <v/>
      </c>
      <c r="DB31" s="4" t="str">
        <f>IF('Monthly Reading'!DB$1="", "", IF('Monthly Reading'!DB105*'Monthly Reading'!DB$7&gt;'Monthly Reading'!DB$10, SUM('Monthly Reading'!DB105*'Monthly Reading'!DB$7, 'Homeowners Record'!$F28*'Monthly Reading'!DB$8, 'Homeowners Record'!$G28*'Monthly Reading'!DB$9), SUM('Monthly Reading'!DB$10, 'Homeowners Record'!$F28*'Monthly Reading'!DB$8, 'Homeowners Record'!$G28*'Monthly Reading'!DB$9)))</f>
        <v/>
      </c>
      <c r="DC31" s="4" t="str">
        <f>IF('Monthly Reading'!DC$1="", "", IF('Monthly Reading'!DC105*'Monthly Reading'!DC$7&gt;'Monthly Reading'!DC$10, SUM('Monthly Reading'!DC105*'Monthly Reading'!DC$7, 'Homeowners Record'!$F28*'Monthly Reading'!DC$8, 'Homeowners Record'!$G28*'Monthly Reading'!DC$9), SUM('Monthly Reading'!DC$10, 'Homeowners Record'!$F28*'Monthly Reading'!DC$8, 'Homeowners Record'!$G28*'Monthly Reading'!DC$9)))</f>
        <v/>
      </c>
      <c r="DD31" s="4" t="str">
        <f>IF('Monthly Reading'!DD$1="", "", IF('Monthly Reading'!DD105*'Monthly Reading'!DD$7&gt;'Monthly Reading'!DD$10, SUM('Monthly Reading'!DD105*'Monthly Reading'!DD$7, 'Homeowners Record'!$F28*'Monthly Reading'!DD$8, 'Homeowners Record'!$G28*'Monthly Reading'!DD$9), SUM('Monthly Reading'!DD$10, 'Homeowners Record'!$F28*'Monthly Reading'!DD$8, 'Homeowners Record'!$G28*'Monthly Reading'!DD$9)))</f>
        <v/>
      </c>
      <c r="DE31" s="4" t="str">
        <f>IF('Monthly Reading'!DE$1="", "", IF('Monthly Reading'!DE105*'Monthly Reading'!DE$7&gt;'Monthly Reading'!DE$10, SUM('Monthly Reading'!DE105*'Monthly Reading'!DE$7, 'Homeowners Record'!$F28*'Monthly Reading'!DE$8, 'Homeowners Record'!$G28*'Monthly Reading'!DE$9), SUM('Monthly Reading'!DE$10, 'Homeowners Record'!$F28*'Monthly Reading'!DE$8, 'Homeowners Record'!$G28*'Monthly Reading'!DE$9)))</f>
        <v/>
      </c>
      <c r="DF31" s="4" t="str">
        <f>IF('Monthly Reading'!DF$1="", "", IF('Monthly Reading'!DF105*'Monthly Reading'!DF$7&gt;'Monthly Reading'!DF$10, SUM('Monthly Reading'!DF105*'Monthly Reading'!DF$7, 'Homeowners Record'!$F28*'Monthly Reading'!DF$8, 'Homeowners Record'!$G28*'Monthly Reading'!DF$9), SUM('Monthly Reading'!DF$10, 'Homeowners Record'!$F28*'Monthly Reading'!DF$8, 'Homeowners Record'!$G28*'Monthly Reading'!DF$9)))</f>
        <v/>
      </c>
      <c r="DG31" s="4" t="str">
        <f>IF('Monthly Reading'!DG$1="", "", IF('Monthly Reading'!DG105*'Monthly Reading'!DG$7&gt;'Monthly Reading'!DG$10, SUM('Monthly Reading'!DG105*'Monthly Reading'!DG$7, 'Homeowners Record'!$F28*'Monthly Reading'!DG$8, 'Homeowners Record'!$G28*'Monthly Reading'!DG$9), SUM('Monthly Reading'!DG$10, 'Homeowners Record'!$F28*'Monthly Reading'!DG$8, 'Homeowners Record'!$G28*'Monthly Reading'!DG$9)))</f>
        <v/>
      </c>
      <c r="DH31" s="4" t="str">
        <f>IF('Monthly Reading'!DH$1="", "", IF('Monthly Reading'!DH105*'Monthly Reading'!DH$7&gt;'Monthly Reading'!DH$10, SUM('Monthly Reading'!DH105*'Monthly Reading'!DH$7, 'Homeowners Record'!$F28*'Monthly Reading'!DH$8, 'Homeowners Record'!$G28*'Monthly Reading'!DH$9), SUM('Monthly Reading'!DH$10, 'Homeowners Record'!$F28*'Monthly Reading'!DH$8, 'Homeowners Record'!$G28*'Monthly Reading'!DH$9)))</f>
        <v/>
      </c>
      <c r="DI31" s="4" t="str">
        <f>IF('Monthly Reading'!DI$1="", "", IF('Monthly Reading'!DI105*'Monthly Reading'!DI$7&gt;'Monthly Reading'!DI$10, SUM('Monthly Reading'!DI105*'Monthly Reading'!DI$7, 'Homeowners Record'!$F28*'Monthly Reading'!DI$8, 'Homeowners Record'!$G28*'Monthly Reading'!DI$9), SUM('Monthly Reading'!DI$10, 'Homeowners Record'!$F28*'Monthly Reading'!DI$8, 'Homeowners Record'!$G28*'Monthly Reading'!DI$9)))</f>
        <v/>
      </c>
      <c r="DJ31" s="4" t="str">
        <f>IF('Monthly Reading'!DJ$1="", "", IF('Monthly Reading'!DJ105*'Monthly Reading'!DJ$7&gt;'Monthly Reading'!DJ$10, SUM('Monthly Reading'!DJ105*'Monthly Reading'!DJ$7, 'Homeowners Record'!$F28*'Monthly Reading'!DJ$8, 'Homeowners Record'!$G28*'Monthly Reading'!DJ$9), SUM('Monthly Reading'!DJ$10, 'Homeowners Record'!$F28*'Monthly Reading'!DJ$8, 'Homeowners Record'!$G28*'Monthly Reading'!DJ$9)))</f>
        <v/>
      </c>
      <c r="DK31" s="4" t="str">
        <f>IF('Monthly Reading'!DK$1="", "", IF('Monthly Reading'!DK105*'Monthly Reading'!DK$7&gt;'Monthly Reading'!DK$10, SUM('Monthly Reading'!DK105*'Monthly Reading'!DK$7, 'Homeowners Record'!$F28*'Monthly Reading'!DK$8, 'Homeowners Record'!$G28*'Monthly Reading'!DK$9), SUM('Monthly Reading'!DK$10, 'Homeowners Record'!$F28*'Monthly Reading'!DK$8, 'Homeowners Record'!$G28*'Monthly Reading'!DK$9)))</f>
        <v/>
      </c>
      <c r="DL31" s="4" t="str">
        <f>IF('Monthly Reading'!DL$1="", "", IF('Monthly Reading'!DL105*'Monthly Reading'!DL$7&gt;'Monthly Reading'!DL$10, SUM('Monthly Reading'!DL105*'Monthly Reading'!DL$7, 'Homeowners Record'!$F28*'Monthly Reading'!DL$8, 'Homeowners Record'!$G28*'Monthly Reading'!DL$9), SUM('Monthly Reading'!DL$10, 'Homeowners Record'!$F28*'Monthly Reading'!DL$8, 'Homeowners Record'!$G28*'Monthly Reading'!DL$9)))</f>
        <v/>
      </c>
      <c r="DM31" s="4" t="str">
        <f>IF('Monthly Reading'!DM$1="", "", IF('Monthly Reading'!DM105*'Monthly Reading'!DM$7&gt;'Monthly Reading'!DM$10, SUM('Monthly Reading'!DM105*'Monthly Reading'!DM$7, 'Homeowners Record'!$F28*'Monthly Reading'!DM$8, 'Homeowners Record'!$G28*'Monthly Reading'!DM$9), SUM('Monthly Reading'!DM$10, 'Homeowners Record'!$F28*'Monthly Reading'!DM$8, 'Homeowners Record'!$G28*'Monthly Reading'!DM$9)))</f>
        <v/>
      </c>
      <c r="DN31" s="4" t="str">
        <f>IF('Monthly Reading'!DN$1="", "", IF('Monthly Reading'!DN105*'Monthly Reading'!DN$7&gt;'Monthly Reading'!DN$10, SUM('Monthly Reading'!DN105*'Monthly Reading'!DN$7, 'Homeowners Record'!$F28*'Monthly Reading'!DN$8, 'Homeowners Record'!$G28*'Monthly Reading'!DN$9), SUM('Monthly Reading'!DN$10, 'Homeowners Record'!$F28*'Monthly Reading'!DN$8, 'Homeowners Record'!$G28*'Monthly Reading'!DN$9)))</f>
        <v/>
      </c>
      <c r="DO31" s="4" t="str">
        <f>IF('Monthly Reading'!DO$1="", "", IF('Monthly Reading'!DO105*'Monthly Reading'!DO$7&gt;'Monthly Reading'!DO$10, SUM('Monthly Reading'!DO105*'Monthly Reading'!DO$7, 'Homeowners Record'!$F28*'Monthly Reading'!DO$8, 'Homeowners Record'!$G28*'Monthly Reading'!DO$9), SUM('Monthly Reading'!DO$10, 'Homeowners Record'!$F28*'Monthly Reading'!DO$8, 'Homeowners Record'!$G28*'Monthly Reading'!DO$9)))</f>
        <v/>
      </c>
      <c r="DP31" s="4" t="str">
        <f>IF('Monthly Reading'!DP$1="", "", IF('Monthly Reading'!DP105*'Monthly Reading'!DP$7&gt;'Monthly Reading'!DP$10, SUM('Monthly Reading'!DP105*'Monthly Reading'!DP$7, 'Homeowners Record'!$F28*'Monthly Reading'!DP$8, 'Homeowners Record'!$G28*'Monthly Reading'!DP$9), SUM('Monthly Reading'!DP$10, 'Homeowners Record'!$F28*'Monthly Reading'!DP$8, 'Homeowners Record'!$G28*'Monthly Reading'!DP$9)))</f>
        <v/>
      </c>
      <c r="DQ31" s="4" t="str">
        <f>IF('Monthly Reading'!DQ$1="", "", IF('Monthly Reading'!DQ105*'Monthly Reading'!DQ$7&gt;'Monthly Reading'!DQ$10, SUM('Monthly Reading'!DQ105*'Monthly Reading'!DQ$7, 'Homeowners Record'!$F28*'Monthly Reading'!DQ$8, 'Homeowners Record'!$G28*'Monthly Reading'!DQ$9), SUM('Monthly Reading'!DQ$10, 'Homeowners Record'!$F28*'Monthly Reading'!DQ$8, 'Homeowners Record'!$G28*'Monthly Reading'!DQ$9)))</f>
        <v/>
      </c>
      <c r="DR31" s="4" t="str">
        <f>IF('Monthly Reading'!DR$1="", "", IF('Monthly Reading'!DR105*'Monthly Reading'!DR$7&gt;'Monthly Reading'!DR$10, SUM('Monthly Reading'!DR105*'Monthly Reading'!DR$7, 'Homeowners Record'!$F28*'Monthly Reading'!DR$8, 'Homeowners Record'!$G28*'Monthly Reading'!DR$9), SUM('Monthly Reading'!DR$10, 'Homeowners Record'!$F28*'Monthly Reading'!DR$8, 'Homeowners Record'!$G28*'Monthly Reading'!DR$9)))</f>
        <v/>
      </c>
      <c r="DS31" s="4" t="str">
        <f>IF('Monthly Reading'!DS$1="", "", IF('Monthly Reading'!DS105*'Monthly Reading'!DS$7&gt;'Monthly Reading'!DS$10, SUM('Monthly Reading'!DS105*'Monthly Reading'!DS$7, 'Homeowners Record'!$F28*'Monthly Reading'!DS$8, 'Homeowners Record'!$G28*'Monthly Reading'!DS$9), SUM('Monthly Reading'!DS$10, 'Homeowners Record'!$F28*'Monthly Reading'!DS$8, 'Homeowners Record'!$G28*'Monthly Reading'!DS$9)))</f>
        <v/>
      </c>
      <c r="DT31" s="4" t="str">
        <f>IF('Monthly Reading'!DT$1="", "", IF('Monthly Reading'!DT105*'Monthly Reading'!DT$7&gt;'Monthly Reading'!DT$10, SUM('Monthly Reading'!DT105*'Monthly Reading'!DT$7, 'Homeowners Record'!$F28*'Monthly Reading'!DT$8, 'Homeowners Record'!$G28*'Monthly Reading'!DT$9), SUM('Monthly Reading'!DT$10, 'Homeowners Record'!$F28*'Monthly Reading'!DT$8, 'Homeowners Record'!$G28*'Monthly Reading'!DT$9)))</f>
        <v/>
      </c>
      <c r="DU31" s="4" t="str">
        <f>IF('Monthly Reading'!DU$1="", "", IF('Monthly Reading'!DU105*'Monthly Reading'!DU$7&gt;'Monthly Reading'!DU$10, SUM('Monthly Reading'!DU105*'Monthly Reading'!DU$7, 'Homeowners Record'!$F28*'Monthly Reading'!DU$8, 'Homeowners Record'!$G28*'Monthly Reading'!DU$9), SUM('Monthly Reading'!DU$10, 'Homeowners Record'!$F28*'Monthly Reading'!DU$8, 'Homeowners Record'!$G28*'Monthly Reading'!DU$9)))</f>
        <v/>
      </c>
      <c r="DV31" s="4" t="str">
        <f>IF('Monthly Reading'!DV$1="", "", IF('Monthly Reading'!DV105*'Monthly Reading'!DV$7&gt;'Monthly Reading'!DV$10, SUM('Monthly Reading'!DV105*'Monthly Reading'!DV$7, 'Homeowners Record'!$F28*'Monthly Reading'!DV$8, 'Homeowners Record'!$G28*'Monthly Reading'!DV$9), SUM('Monthly Reading'!DV$10, 'Homeowners Record'!$F28*'Monthly Reading'!DV$8, 'Homeowners Record'!$G28*'Monthly Reading'!DV$9)))</f>
        <v/>
      </c>
      <c r="DW31" s="4" t="str">
        <f>IF('Monthly Reading'!DW$1="", "", IF('Monthly Reading'!DW105*'Monthly Reading'!DW$7&gt;'Monthly Reading'!DW$10, SUM('Monthly Reading'!DW105*'Monthly Reading'!DW$7, 'Homeowners Record'!$F28*'Monthly Reading'!DW$8, 'Homeowners Record'!$G28*'Monthly Reading'!DW$9), SUM('Monthly Reading'!DW$10, 'Homeowners Record'!$F28*'Monthly Reading'!DW$8, 'Homeowners Record'!$G28*'Monthly Reading'!DW$9)))</f>
        <v/>
      </c>
      <c r="DX31" s="4" t="str">
        <f>IF('Monthly Reading'!DX$1="", "", IF('Monthly Reading'!DX105*'Monthly Reading'!DX$7&gt;'Monthly Reading'!DX$10, SUM('Monthly Reading'!DX105*'Monthly Reading'!DX$7, 'Homeowners Record'!$F28*'Monthly Reading'!DX$8, 'Homeowners Record'!$G28*'Monthly Reading'!DX$9), SUM('Monthly Reading'!DX$10, 'Homeowners Record'!$F28*'Monthly Reading'!DX$8, 'Homeowners Record'!$G28*'Monthly Reading'!DX$9)))</f>
        <v/>
      </c>
      <c r="DY31" s="4" t="str">
        <f>IF('Monthly Reading'!DY$1="", "", IF('Monthly Reading'!DY105*'Monthly Reading'!DY$7&gt;'Monthly Reading'!DY$10, SUM('Monthly Reading'!DY105*'Monthly Reading'!DY$7, 'Homeowners Record'!$F28*'Monthly Reading'!DY$8, 'Homeowners Record'!$G28*'Monthly Reading'!DY$9), SUM('Monthly Reading'!DY$10, 'Homeowners Record'!$F28*'Monthly Reading'!DY$8, 'Homeowners Record'!$G28*'Monthly Reading'!DY$9)))</f>
        <v/>
      </c>
      <c r="DZ31" s="4" t="str">
        <f>IF('Monthly Reading'!DZ$1="", "", IF('Monthly Reading'!DZ105*'Monthly Reading'!DZ$7&gt;'Monthly Reading'!DZ$10, SUM('Monthly Reading'!DZ105*'Monthly Reading'!DZ$7, 'Homeowners Record'!$F28*'Monthly Reading'!DZ$8, 'Homeowners Record'!$G28*'Monthly Reading'!DZ$9), SUM('Monthly Reading'!DZ$10, 'Homeowners Record'!$F28*'Monthly Reading'!DZ$8, 'Homeowners Record'!$G28*'Monthly Reading'!DZ$9)))</f>
        <v/>
      </c>
    </row>
    <row r="32" spans="1:130" x14ac:dyDescent="0.25">
      <c r="A32" s="3">
        <f>'Homeowners Record'!$A29</f>
        <v>28</v>
      </c>
      <c r="B32" s="3" t="str">
        <f>'Homeowners Record'!$B29</f>
        <v>POLLY DURAN</v>
      </c>
      <c r="C32" s="4">
        <v>45</v>
      </c>
      <c r="D32" s="4">
        <f>IF('Monthly Reading'!D$1="", "", IF('Monthly Reading'!D106*'Monthly Reading'!D$7&gt;'Monthly Reading'!D$10, SUM('Monthly Reading'!D106*'Monthly Reading'!D$7, 'Homeowners Record'!$F29*'Monthly Reading'!D$8, 'Homeowners Record'!$G29*'Monthly Reading'!D$9), SUM('Monthly Reading'!D$10, 'Homeowners Record'!$F29*'Monthly Reading'!D$8, 'Homeowners Record'!$G29*'Monthly Reading'!D$9)))</f>
        <v>928.14977777777779</v>
      </c>
      <c r="E32" s="4">
        <f>IF('Monthly Reading'!E$1="", "", IF('Monthly Reading'!E106*'Monthly Reading'!E$7&gt;'Monthly Reading'!E$10, SUM('Monthly Reading'!E106*'Monthly Reading'!E$7, 'Homeowners Record'!$F29*'Monthly Reading'!E$8, 'Homeowners Record'!$G29*'Monthly Reading'!E$9), SUM('Monthly Reading'!E$10, 'Homeowners Record'!$F29*'Monthly Reading'!E$8, 'Homeowners Record'!$G29*'Monthly Reading'!E$9)))</f>
        <v>815.84819672131152</v>
      </c>
      <c r="F32" s="4">
        <f>IF('Monthly Reading'!F$1="", "", IF('Monthly Reading'!F106*'Monthly Reading'!F$7&gt;'Monthly Reading'!F$10, SUM('Monthly Reading'!F106*'Monthly Reading'!F$7, 'Homeowners Record'!$F29*'Monthly Reading'!F$8, 'Homeowners Record'!$G29*'Monthly Reading'!F$9), SUM('Monthly Reading'!F$10, 'Homeowners Record'!$F29*'Monthly Reading'!F$8, 'Homeowners Record'!$G29*'Monthly Reading'!F$9)))</f>
        <v>807.38958404558412</v>
      </c>
      <c r="G32" s="4">
        <f>IF('Monthly Reading'!G$1="", "", IF('Monthly Reading'!G106*'Monthly Reading'!G$7&gt;'Monthly Reading'!G$10, SUM('Monthly Reading'!G106*'Monthly Reading'!G$7, 'Homeowners Record'!$F29*'Monthly Reading'!G$8, 'Homeowners Record'!$G29*'Monthly Reading'!G$9), SUM('Monthly Reading'!G$10, 'Homeowners Record'!$F29*'Monthly Reading'!G$8, 'Homeowners Record'!$G29*'Monthly Reading'!G$9)))</f>
        <v>809.04044110275686</v>
      </c>
      <c r="H32" s="4" t="str">
        <f>IF('Monthly Reading'!H$1="", "", IF('Monthly Reading'!H106*'Monthly Reading'!H$7&gt;'Monthly Reading'!H$10, SUM('Monthly Reading'!H106*'Monthly Reading'!H$7, 'Homeowners Record'!$F29*'Monthly Reading'!H$8, 'Homeowners Record'!$G29*'Monthly Reading'!H$9), SUM('Monthly Reading'!H$10, 'Homeowners Record'!$F29*'Monthly Reading'!H$8, 'Homeowners Record'!$G29*'Monthly Reading'!H$9)))</f>
        <v/>
      </c>
      <c r="I32" s="4" t="str">
        <f>IF('Monthly Reading'!I$1="", "", IF('Monthly Reading'!I106*'Monthly Reading'!I$7&gt;'Monthly Reading'!I$10, SUM('Monthly Reading'!I106*'Monthly Reading'!I$7, 'Homeowners Record'!$F29*'Monthly Reading'!I$8, 'Homeowners Record'!$G29*'Monthly Reading'!I$9), SUM('Monthly Reading'!I$10, 'Homeowners Record'!$F29*'Monthly Reading'!I$8, 'Homeowners Record'!$G29*'Monthly Reading'!I$9)))</f>
        <v/>
      </c>
      <c r="J32" s="4" t="str">
        <f>IF('Monthly Reading'!J$1="", "", IF('Monthly Reading'!J106*'Monthly Reading'!J$7&gt;'Monthly Reading'!J$10, SUM('Monthly Reading'!J106*'Monthly Reading'!J$7, 'Homeowners Record'!$F29*'Monthly Reading'!J$8, 'Homeowners Record'!$G29*'Monthly Reading'!J$9), SUM('Monthly Reading'!J$10, 'Homeowners Record'!$F29*'Monthly Reading'!J$8, 'Homeowners Record'!$G29*'Monthly Reading'!J$9)))</f>
        <v/>
      </c>
      <c r="K32" s="4" t="str">
        <f>IF('Monthly Reading'!K$1="", "", IF('Monthly Reading'!K106*'Monthly Reading'!K$7&gt;'Monthly Reading'!K$10, SUM('Monthly Reading'!K106*'Monthly Reading'!K$7, 'Homeowners Record'!$F29*'Monthly Reading'!K$8, 'Homeowners Record'!$G29*'Monthly Reading'!K$9), SUM('Monthly Reading'!K$10, 'Homeowners Record'!$F29*'Monthly Reading'!K$8, 'Homeowners Record'!$G29*'Monthly Reading'!K$9)))</f>
        <v/>
      </c>
      <c r="L32" s="4" t="str">
        <f>IF('Monthly Reading'!L$1="", "", IF('Monthly Reading'!L106*'Monthly Reading'!L$7&gt;'Monthly Reading'!L$10, SUM('Monthly Reading'!L106*'Monthly Reading'!L$7, 'Homeowners Record'!$F29*'Monthly Reading'!L$8, 'Homeowners Record'!$G29*'Monthly Reading'!L$9), SUM('Monthly Reading'!L$10, 'Homeowners Record'!$F29*'Monthly Reading'!L$8, 'Homeowners Record'!$G29*'Monthly Reading'!L$9)))</f>
        <v/>
      </c>
      <c r="M32" s="4" t="str">
        <f>IF('Monthly Reading'!M$1="", "", IF('Monthly Reading'!M106*'Monthly Reading'!M$7&gt;'Monthly Reading'!M$10, SUM('Monthly Reading'!M106*'Monthly Reading'!M$7, 'Homeowners Record'!$F29*'Monthly Reading'!M$8, 'Homeowners Record'!$G29*'Monthly Reading'!M$9), SUM('Monthly Reading'!M$10, 'Homeowners Record'!$F29*'Monthly Reading'!M$8, 'Homeowners Record'!$G29*'Monthly Reading'!M$9)))</f>
        <v/>
      </c>
      <c r="N32" s="4" t="str">
        <f>IF('Monthly Reading'!N$1="", "", IF('Monthly Reading'!N106*'Monthly Reading'!N$7&gt;'Monthly Reading'!N$10, SUM('Monthly Reading'!N106*'Monthly Reading'!N$7, 'Homeowners Record'!$F29*'Monthly Reading'!N$8, 'Homeowners Record'!$G29*'Monthly Reading'!N$9), SUM('Monthly Reading'!N$10, 'Homeowners Record'!$F29*'Monthly Reading'!N$8, 'Homeowners Record'!$G29*'Monthly Reading'!N$9)))</f>
        <v/>
      </c>
      <c r="O32" s="4" t="str">
        <f>IF('Monthly Reading'!O$1="", "", IF('Monthly Reading'!O106*'Monthly Reading'!O$7&gt;'Monthly Reading'!O$10, SUM('Monthly Reading'!O106*'Monthly Reading'!O$7, 'Homeowners Record'!$F29*'Monthly Reading'!O$8, 'Homeowners Record'!$G29*'Monthly Reading'!O$9), SUM('Monthly Reading'!O$10, 'Homeowners Record'!$F29*'Monthly Reading'!O$8, 'Homeowners Record'!$G29*'Monthly Reading'!O$9)))</f>
        <v/>
      </c>
      <c r="P32" s="4" t="str">
        <f>IF('Monthly Reading'!P$1="", "", IF('Monthly Reading'!P106*'Monthly Reading'!P$7&gt;'Monthly Reading'!P$10, SUM('Monthly Reading'!P106*'Monthly Reading'!P$7, 'Homeowners Record'!$F29*'Monthly Reading'!P$8, 'Homeowners Record'!$G29*'Monthly Reading'!P$9), SUM('Monthly Reading'!P$10, 'Homeowners Record'!$F29*'Monthly Reading'!P$8, 'Homeowners Record'!$G29*'Monthly Reading'!P$9)))</f>
        <v/>
      </c>
      <c r="Q32" s="4" t="str">
        <f>IF('Monthly Reading'!Q$1="", "", IF('Monthly Reading'!Q106*'Monthly Reading'!Q$7&gt;'Monthly Reading'!Q$10, SUM('Monthly Reading'!Q106*'Monthly Reading'!Q$7, 'Homeowners Record'!$F29*'Monthly Reading'!Q$8, 'Homeowners Record'!$G29*'Monthly Reading'!Q$9), SUM('Monthly Reading'!Q$10, 'Homeowners Record'!$F29*'Monthly Reading'!Q$8, 'Homeowners Record'!$G29*'Monthly Reading'!Q$9)))</f>
        <v/>
      </c>
      <c r="R32" s="4" t="str">
        <f>IF('Monthly Reading'!R$1="", "", IF('Monthly Reading'!R106*'Monthly Reading'!R$7&gt;'Monthly Reading'!R$10, SUM('Monthly Reading'!R106*'Monthly Reading'!R$7, 'Homeowners Record'!$F29*'Monthly Reading'!R$8, 'Homeowners Record'!$G29*'Monthly Reading'!R$9), SUM('Monthly Reading'!R$10, 'Homeowners Record'!$F29*'Monthly Reading'!R$8, 'Homeowners Record'!$G29*'Monthly Reading'!R$9)))</f>
        <v/>
      </c>
      <c r="S32" s="4" t="str">
        <f>IF('Monthly Reading'!S$1="", "", IF('Monthly Reading'!S106*'Monthly Reading'!S$7&gt;'Monthly Reading'!S$10, SUM('Monthly Reading'!S106*'Monthly Reading'!S$7, 'Homeowners Record'!$F29*'Monthly Reading'!S$8, 'Homeowners Record'!$G29*'Monthly Reading'!S$9), SUM('Monthly Reading'!S$10, 'Homeowners Record'!$F29*'Monthly Reading'!S$8, 'Homeowners Record'!$G29*'Monthly Reading'!S$9)))</f>
        <v/>
      </c>
      <c r="T32" s="4" t="str">
        <f>IF('Monthly Reading'!T$1="", "", IF('Monthly Reading'!T106*'Monthly Reading'!T$7&gt;'Monthly Reading'!T$10, SUM('Monthly Reading'!T106*'Monthly Reading'!T$7, 'Homeowners Record'!$F29*'Monthly Reading'!T$8, 'Homeowners Record'!$G29*'Monthly Reading'!T$9), SUM('Monthly Reading'!T$10, 'Homeowners Record'!$F29*'Monthly Reading'!T$8, 'Homeowners Record'!$G29*'Monthly Reading'!T$9)))</f>
        <v/>
      </c>
      <c r="U32" s="4" t="str">
        <f>IF('Monthly Reading'!U$1="", "", IF('Monthly Reading'!U106*'Monthly Reading'!U$7&gt;'Monthly Reading'!U$10, SUM('Monthly Reading'!U106*'Monthly Reading'!U$7, 'Homeowners Record'!$F29*'Monthly Reading'!U$8, 'Homeowners Record'!$G29*'Monthly Reading'!U$9), SUM('Monthly Reading'!U$10, 'Homeowners Record'!$F29*'Monthly Reading'!U$8, 'Homeowners Record'!$G29*'Monthly Reading'!U$9)))</f>
        <v/>
      </c>
      <c r="V32" s="4" t="str">
        <f>IF('Monthly Reading'!V$1="", "", IF('Monthly Reading'!V106*'Monthly Reading'!V$7&gt;'Monthly Reading'!V$10, SUM('Monthly Reading'!V106*'Monthly Reading'!V$7, 'Homeowners Record'!$F29*'Monthly Reading'!V$8, 'Homeowners Record'!$G29*'Monthly Reading'!V$9), SUM('Monthly Reading'!V$10, 'Homeowners Record'!$F29*'Monthly Reading'!V$8, 'Homeowners Record'!$G29*'Monthly Reading'!V$9)))</f>
        <v/>
      </c>
      <c r="W32" s="4" t="str">
        <f>IF('Monthly Reading'!W$1="", "", IF('Monthly Reading'!W106*'Monthly Reading'!W$7&gt;'Monthly Reading'!W$10, SUM('Monthly Reading'!W106*'Monthly Reading'!W$7, 'Homeowners Record'!$F29*'Monthly Reading'!W$8, 'Homeowners Record'!$G29*'Monthly Reading'!W$9), SUM('Monthly Reading'!W$10, 'Homeowners Record'!$F29*'Monthly Reading'!W$8, 'Homeowners Record'!$G29*'Monthly Reading'!W$9)))</f>
        <v/>
      </c>
      <c r="X32" s="4" t="str">
        <f>IF('Monthly Reading'!X$1="", "", IF('Monthly Reading'!X106*'Monthly Reading'!X$7&gt;'Monthly Reading'!X$10, SUM('Monthly Reading'!X106*'Monthly Reading'!X$7, 'Homeowners Record'!$F29*'Monthly Reading'!X$8, 'Homeowners Record'!$G29*'Monthly Reading'!X$9), SUM('Monthly Reading'!X$10, 'Homeowners Record'!$F29*'Monthly Reading'!X$8, 'Homeowners Record'!$G29*'Monthly Reading'!X$9)))</f>
        <v/>
      </c>
      <c r="Y32" s="4" t="str">
        <f>IF('Monthly Reading'!Y$1="", "", IF('Monthly Reading'!Y106*'Monthly Reading'!Y$7&gt;'Monthly Reading'!Y$10, SUM('Monthly Reading'!Y106*'Monthly Reading'!Y$7, 'Homeowners Record'!$F29*'Monthly Reading'!Y$8, 'Homeowners Record'!$G29*'Monthly Reading'!Y$9), SUM('Monthly Reading'!Y$10, 'Homeowners Record'!$F29*'Monthly Reading'!Y$8, 'Homeowners Record'!$G29*'Monthly Reading'!Y$9)))</f>
        <v/>
      </c>
      <c r="Z32" s="4" t="str">
        <f>IF('Monthly Reading'!Z$1="", "", IF('Monthly Reading'!Z106*'Monthly Reading'!Z$7&gt;'Monthly Reading'!Z$10, SUM('Monthly Reading'!Z106*'Monthly Reading'!Z$7, 'Homeowners Record'!$F29*'Monthly Reading'!Z$8, 'Homeowners Record'!$G29*'Monthly Reading'!Z$9), SUM('Monthly Reading'!Z$10, 'Homeowners Record'!$F29*'Monthly Reading'!Z$8, 'Homeowners Record'!$G29*'Monthly Reading'!Z$9)))</f>
        <v/>
      </c>
      <c r="AA32" s="4" t="str">
        <f>IF('Monthly Reading'!AA$1="", "", IF('Monthly Reading'!AA106*'Monthly Reading'!AA$7&gt;'Monthly Reading'!AA$10, SUM('Monthly Reading'!AA106*'Monthly Reading'!AA$7, 'Homeowners Record'!$F29*'Monthly Reading'!AA$8, 'Homeowners Record'!$G29*'Monthly Reading'!AA$9), SUM('Monthly Reading'!AA$10, 'Homeowners Record'!$F29*'Monthly Reading'!AA$8, 'Homeowners Record'!$G29*'Monthly Reading'!AA$9)))</f>
        <v/>
      </c>
      <c r="AB32" s="4" t="str">
        <f>IF('Monthly Reading'!AB$1="", "", IF('Monthly Reading'!AB106*'Monthly Reading'!AB$7&gt;'Monthly Reading'!AB$10, SUM('Monthly Reading'!AB106*'Monthly Reading'!AB$7, 'Homeowners Record'!$F29*'Monthly Reading'!AB$8, 'Homeowners Record'!$G29*'Monthly Reading'!AB$9), SUM('Monthly Reading'!AB$10, 'Homeowners Record'!$F29*'Monthly Reading'!AB$8, 'Homeowners Record'!$G29*'Monthly Reading'!AB$9)))</f>
        <v/>
      </c>
      <c r="AC32" s="4" t="str">
        <f>IF('Monthly Reading'!AC$1="", "", IF('Monthly Reading'!AC106*'Monthly Reading'!AC$7&gt;'Monthly Reading'!AC$10, SUM('Monthly Reading'!AC106*'Monthly Reading'!AC$7, 'Homeowners Record'!$F29*'Monthly Reading'!AC$8, 'Homeowners Record'!$G29*'Monthly Reading'!AC$9), SUM('Monthly Reading'!AC$10, 'Homeowners Record'!$F29*'Monthly Reading'!AC$8, 'Homeowners Record'!$G29*'Monthly Reading'!AC$9)))</f>
        <v/>
      </c>
      <c r="AD32" s="4" t="str">
        <f>IF('Monthly Reading'!AD$1="", "", IF('Monthly Reading'!AD106*'Monthly Reading'!AD$7&gt;'Monthly Reading'!AD$10, SUM('Monthly Reading'!AD106*'Monthly Reading'!AD$7, 'Homeowners Record'!$F29*'Monthly Reading'!AD$8, 'Homeowners Record'!$G29*'Monthly Reading'!AD$9), SUM('Monthly Reading'!AD$10, 'Homeowners Record'!$F29*'Monthly Reading'!AD$8, 'Homeowners Record'!$G29*'Monthly Reading'!AD$9)))</f>
        <v/>
      </c>
      <c r="AE32" s="4" t="str">
        <f>IF('Monthly Reading'!AE$1="", "", IF('Monthly Reading'!AE106*'Monthly Reading'!AE$7&gt;'Monthly Reading'!AE$10, SUM('Monthly Reading'!AE106*'Monthly Reading'!AE$7, 'Homeowners Record'!$F29*'Monthly Reading'!AE$8, 'Homeowners Record'!$G29*'Monthly Reading'!AE$9), SUM('Monthly Reading'!AE$10, 'Homeowners Record'!$F29*'Monthly Reading'!AE$8, 'Homeowners Record'!$G29*'Monthly Reading'!AE$9)))</f>
        <v/>
      </c>
      <c r="AF32" s="4" t="str">
        <f>IF('Monthly Reading'!AF$1="", "", IF('Monthly Reading'!AF106*'Monthly Reading'!AF$7&gt;'Monthly Reading'!AF$10, SUM('Monthly Reading'!AF106*'Monthly Reading'!AF$7, 'Homeowners Record'!$F29*'Monthly Reading'!AF$8, 'Homeowners Record'!$G29*'Monthly Reading'!AF$9), SUM('Monthly Reading'!AF$10, 'Homeowners Record'!$F29*'Monthly Reading'!AF$8, 'Homeowners Record'!$G29*'Monthly Reading'!AF$9)))</f>
        <v/>
      </c>
      <c r="AG32" s="4" t="str">
        <f>IF('Monthly Reading'!AG$1="", "", IF('Monthly Reading'!AG106*'Monthly Reading'!AG$7&gt;'Monthly Reading'!AG$10, SUM('Monthly Reading'!AG106*'Monthly Reading'!AG$7, 'Homeowners Record'!$F29*'Monthly Reading'!AG$8, 'Homeowners Record'!$G29*'Monthly Reading'!AG$9), SUM('Monthly Reading'!AG$10, 'Homeowners Record'!$F29*'Monthly Reading'!AG$8, 'Homeowners Record'!$G29*'Monthly Reading'!AG$9)))</f>
        <v/>
      </c>
      <c r="AH32" s="4" t="str">
        <f>IF('Monthly Reading'!AH$1="", "", IF('Monthly Reading'!AH106*'Monthly Reading'!AH$7&gt;'Monthly Reading'!AH$10, SUM('Monthly Reading'!AH106*'Monthly Reading'!AH$7, 'Homeowners Record'!$F29*'Monthly Reading'!AH$8, 'Homeowners Record'!$G29*'Monthly Reading'!AH$9), SUM('Monthly Reading'!AH$10, 'Homeowners Record'!$F29*'Monthly Reading'!AH$8, 'Homeowners Record'!$G29*'Monthly Reading'!AH$9)))</f>
        <v/>
      </c>
      <c r="AI32" s="4" t="str">
        <f>IF('Monthly Reading'!AI$1="", "", IF('Monthly Reading'!AI106*'Monthly Reading'!AI$7&gt;'Monthly Reading'!AI$10, SUM('Monthly Reading'!AI106*'Monthly Reading'!AI$7, 'Homeowners Record'!$F29*'Monthly Reading'!AI$8, 'Homeowners Record'!$G29*'Monthly Reading'!AI$9), SUM('Monthly Reading'!AI$10, 'Homeowners Record'!$F29*'Monthly Reading'!AI$8, 'Homeowners Record'!$G29*'Monthly Reading'!AI$9)))</f>
        <v/>
      </c>
      <c r="AJ32" s="4" t="str">
        <f>IF('Monthly Reading'!AJ$1="", "", IF('Monthly Reading'!AJ106*'Monthly Reading'!AJ$7&gt;'Monthly Reading'!AJ$10, SUM('Monthly Reading'!AJ106*'Monthly Reading'!AJ$7, 'Homeowners Record'!$F29*'Monthly Reading'!AJ$8, 'Homeowners Record'!$G29*'Monthly Reading'!AJ$9), SUM('Monthly Reading'!AJ$10, 'Homeowners Record'!$F29*'Monthly Reading'!AJ$8, 'Homeowners Record'!$G29*'Monthly Reading'!AJ$9)))</f>
        <v/>
      </c>
      <c r="AK32" s="4" t="str">
        <f>IF('Monthly Reading'!AK$1="", "", IF('Monthly Reading'!AK106*'Monthly Reading'!AK$7&gt;'Monthly Reading'!AK$10, SUM('Monthly Reading'!AK106*'Monthly Reading'!AK$7, 'Homeowners Record'!$F29*'Monthly Reading'!AK$8, 'Homeowners Record'!$G29*'Monthly Reading'!AK$9), SUM('Monthly Reading'!AK$10, 'Homeowners Record'!$F29*'Monthly Reading'!AK$8, 'Homeowners Record'!$G29*'Monthly Reading'!AK$9)))</f>
        <v/>
      </c>
      <c r="AL32" s="4" t="str">
        <f>IF('Monthly Reading'!AL$1="", "", IF('Monthly Reading'!AL106*'Monthly Reading'!AL$7&gt;'Monthly Reading'!AL$10, SUM('Monthly Reading'!AL106*'Monthly Reading'!AL$7, 'Homeowners Record'!$F29*'Monthly Reading'!AL$8, 'Homeowners Record'!$G29*'Monthly Reading'!AL$9), SUM('Monthly Reading'!AL$10, 'Homeowners Record'!$F29*'Monthly Reading'!AL$8, 'Homeowners Record'!$G29*'Monthly Reading'!AL$9)))</f>
        <v/>
      </c>
      <c r="AM32" s="4" t="str">
        <f>IF('Monthly Reading'!AM$1="", "", IF('Monthly Reading'!AM106*'Monthly Reading'!AM$7&gt;'Monthly Reading'!AM$10, SUM('Monthly Reading'!AM106*'Monthly Reading'!AM$7, 'Homeowners Record'!$F29*'Monthly Reading'!AM$8, 'Homeowners Record'!$G29*'Monthly Reading'!AM$9), SUM('Monthly Reading'!AM$10, 'Homeowners Record'!$F29*'Monthly Reading'!AM$8, 'Homeowners Record'!$G29*'Monthly Reading'!AM$9)))</f>
        <v/>
      </c>
      <c r="AN32" s="4" t="str">
        <f>IF('Monthly Reading'!AN$1="", "", IF('Monthly Reading'!AN106*'Monthly Reading'!AN$7&gt;'Monthly Reading'!AN$10, SUM('Monthly Reading'!AN106*'Monthly Reading'!AN$7, 'Homeowners Record'!$F29*'Monthly Reading'!AN$8, 'Homeowners Record'!$G29*'Monthly Reading'!AN$9), SUM('Monthly Reading'!AN$10, 'Homeowners Record'!$F29*'Monthly Reading'!AN$8, 'Homeowners Record'!$G29*'Monthly Reading'!AN$9)))</f>
        <v/>
      </c>
      <c r="AO32" s="4" t="str">
        <f>IF('Monthly Reading'!AO$1="", "", IF('Monthly Reading'!AO106*'Monthly Reading'!AO$7&gt;'Monthly Reading'!AO$10, SUM('Monthly Reading'!AO106*'Monthly Reading'!AO$7, 'Homeowners Record'!$F29*'Monthly Reading'!AO$8, 'Homeowners Record'!$G29*'Monthly Reading'!AO$9), SUM('Monthly Reading'!AO$10, 'Homeowners Record'!$F29*'Monthly Reading'!AO$8, 'Homeowners Record'!$G29*'Monthly Reading'!AO$9)))</f>
        <v/>
      </c>
      <c r="AP32" s="4" t="str">
        <f>IF('Monthly Reading'!AP$1="", "", IF('Monthly Reading'!AP106*'Monthly Reading'!AP$7&gt;'Monthly Reading'!AP$10, SUM('Monthly Reading'!AP106*'Monthly Reading'!AP$7, 'Homeowners Record'!$F29*'Monthly Reading'!AP$8, 'Homeowners Record'!$G29*'Monthly Reading'!AP$9), SUM('Monthly Reading'!AP$10, 'Homeowners Record'!$F29*'Monthly Reading'!AP$8, 'Homeowners Record'!$G29*'Monthly Reading'!AP$9)))</f>
        <v/>
      </c>
      <c r="AQ32" s="4" t="str">
        <f>IF('Monthly Reading'!AQ$1="", "", IF('Monthly Reading'!AQ106*'Monthly Reading'!AQ$7&gt;'Monthly Reading'!AQ$10, SUM('Monthly Reading'!AQ106*'Monthly Reading'!AQ$7, 'Homeowners Record'!$F29*'Monthly Reading'!AQ$8, 'Homeowners Record'!$G29*'Monthly Reading'!AQ$9), SUM('Monthly Reading'!AQ$10, 'Homeowners Record'!$F29*'Monthly Reading'!AQ$8, 'Homeowners Record'!$G29*'Monthly Reading'!AQ$9)))</f>
        <v/>
      </c>
      <c r="AR32" s="4" t="str">
        <f>IF('Monthly Reading'!AR$1="", "", IF('Monthly Reading'!AR106*'Monthly Reading'!AR$7&gt;'Monthly Reading'!AR$10, SUM('Monthly Reading'!AR106*'Monthly Reading'!AR$7, 'Homeowners Record'!$F29*'Monthly Reading'!AR$8, 'Homeowners Record'!$G29*'Monthly Reading'!AR$9), SUM('Monthly Reading'!AR$10, 'Homeowners Record'!$F29*'Monthly Reading'!AR$8, 'Homeowners Record'!$G29*'Monthly Reading'!AR$9)))</f>
        <v/>
      </c>
      <c r="AS32" s="4" t="str">
        <f>IF('Monthly Reading'!AS$1="", "", IF('Monthly Reading'!AS106*'Monthly Reading'!AS$7&gt;'Monthly Reading'!AS$10, SUM('Monthly Reading'!AS106*'Monthly Reading'!AS$7, 'Homeowners Record'!$F29*'Monthly Reading'!AS$8, 'Homeowners Record'!$G29*'Monthly Reading'!AS$9), SUM('Monthly Reading'!AS$10, 'Homeowners Record'!$F29*'Monthly Reading'!AS$8, 'Homeowners Record'!$G29*'Monthly Reading'!AS$9)))</f>
        <v/>
      </c>
      <c r="AT32" s="4" t="str">
        <f>IF('Monthly Reading'!AT$1="", "", IF('Monthly Reading'!AT106*'Monthly Reading'!AT$7&gt;'Monthly Reading'!AT$10, SUM('Monthly Reading'!AT106*'Monthly Reading'!AT$7, 'Homeowners Record'!$F29*'Monthly Reading'!AT$8, 'Homeowners Record'!$G29*'Monthly Reading'!AT$9), SUM('Monthly Reading'!AT$10, 'Homeowners Record'!$F29*'Monthly Reading'!AT$8, 'Homeowners Record'!$G29*'Monthly Reading'!AT$9)))</f>
        <v/>
      </c>
      <c r="AU32" s="4" t="str">
        <f>IF('Monthly Reading'!AU$1="", "", IF('Monthly Reading'!AU106*'Monthly Reading'!AU$7&gt;'Monthly Reading'!AU$10, SUM('Monthly Reading'!AU106*'Monthly Reading'!AU$7, 'Homeowners Record'!$F29*'Monthly Reading'!AU$8, 'Homeowners Record'!$G29*'Monthly Reading'!AU$9), SUM('Monthly Reading'!AU$10, 'Homeowners Record'!$F29*'Monthly Reading'!AU$8, 'Homeowners Record'!$G29*'Monthly Reading'!AU$9)))</f>
        <v/>
      </c>
      <c r="AV32" s="4" t="str">
        <f>IF('Monthly Reading'!AV$1="", "", IF('Monthly Reading'!AV106*'Monthly Reading'!AV$7&gt;'Monthly Reading'!AV$10, SUM('Monthly Reading'!AV106*'Monthly Reading'!AV$7, 'Homeowners Record'!$F29*'Monthly Reading'!AV$8, 'Homeowners Record'!$G29*'Monthly Reading'!AV$9), SUM('Monthly Reading'!AV$10, 'Homeowners Record'!$F29*'Monthly Reading'!AV$8, 'Homeowners Record'!$G29*'Monthly Reading'!AV$9)))</f>
        <v/>
      </c>
      <c r="AW32" s="4" t="str">
        <f>IF('Monthly Reading'!AW$1="", "", IF('Monthly Reading'!AW106*'Monthly Reading'!AW$7&gt;'Monthly Reading'!AW$10, SUM('Monthly Reading'!AW106*'Monthly Reading'!AW$7, 'Homeowners Record'!$F29*'Monthly Reading'!AW$8, 'Homeowners Record'!$G29*'Monthly Reading'!AW$9), SUM('Monthly Reading'!AW$10, 'Homeowners Record'!$F29*'Monthly Reading'!AW$8, 'Homeowners Record'!$G29*'Monthly Reading'!AW$9)))</f>
        <v/>
      </c>
      <c r="AX32" s="4" t="str">
        <f>IF('Monthly Reading'!AX$1="", "", IF('Monthly Reading'!AX106*'Monthly Reading'!AX$7&gt;'Monthly Reading'!AX$10, SUM('Monthly Reading'!AX106*'Monthly Reading'!AX$7, 'Homeowners Record'!$F29*'Monthly Reading'!AX$8, 'Homeowners Record'!$G29*'Monthly Reading'!AX$9), SUM('Monthly Reading'!AX$10, 'Homeowners Record'!$F29*'Monthly Reading'!AX$8, 'Homeowners Record'!$G29*'Monthly Reading'!AX$9)))</f>
        <v/>
      </c>
      <c r="AY32" s="4" t="str">
        <f>IF('Monthly Reading'!AY$1="", "", IF('Monthly Reading'!AY106*'Monthly Reading'!AY$7&gt;'Monthly Reading'!AY$10, SUM('Monthly Reading'!AY106*'Monthly Reading'!AY$7, 'Homeowners Record'!$F29*'Monthly Reading'!AY$8, 'Homeowners Record'!$G29*'Monthly Reading'!AY$9), SUM('Monthly Reading'!AY$10, 'Homeowners Record'!$F29*'Monthly Reading'!AY$8, 'Homeowners Record'!$G29*'Monthly Reading'!AY$9)))</f>
        <v/>
      </c>
      <c r="AZ32" s="4" t="str">
        <f>IF('Monthly Reading'!AZ$1="", "", IF('Monthly Reading'!AZ106*'Monthly Reading'!AZ$7&gt;'Monthly Reading'!AZ$10, SUM('Monthly Reading'!AZ106*'Monthly Reading'!AZ$7, 'Homeowners Record'!$F29*'Monthly Reading'!AZ$8, 'Homeowners Record'!$G29*'Monthly Reading'!AZ$9), SUM('Monthly Reading'!AZ$10, 'Homeowners Record'!$F29*'Monthly Reading'!AZ$8, 'Homeowners Record'!$G29*'Monthly Reading'!AZ$9)))</f>
        <v/>
      </c>
      <c r="BA32" s="4" t="str">
        <f>IF('Monthly Reading'!BA$1="", "", IF('Monthly Reading'!BA106*'Monthly Reading'!BA$7&gt;'Monthly Reading'!BA$10, SUM('Monthly Reading'!BA106*'Monthly Reading'!BA$7, 'Homeowners Record'!$F29*'Monthly Reading'!BA$8, 'Homeowners Record'!$G29*'Monthly Reading'!BA$9), SUM('Monthly Reading'!BA$10, 'Homeowners Record'!$F29*'Monthly Reading'!BA$8, 'Homeowners Record'!$G29*'Monthly Reading'!BA$9)))</f>
        <v/>
      </c>
      <c r="BB32" s="4" t="str">
        <f>IF('Monthly Reading'!BB$1="", "", IF('Monthly Reading'!BB106*'Monthly Reading'!BB$7&gt;'Monthly Reading'!BB$10, SUM('Monthly Reading'!BB106*'Monthly Reading'!BB$7, 'Homeowners Record'!$F29*'Monthly Reading'!BB$8, 'Homeowners Record'!$G29*'Monthly Reading'!BB$9), SUM('Monthly Reading'!BB$10, 'Homeowners Record'!$F29*'Monthly Reading'!BB$8, 'Homeowners Record'!$G29*'Monthly Reading'!BB$9)))</f>
        <v/>
      </c>
      <c r="BC32" s="4" t="str">
        <f>IF('Monthly Reading'!BC$1="", "", IF('Monthly Reading'!BC106*'Monthly Reading'!BC$7&gt;'Monthly Reading'!BC$10, SUM('Monthly Reading'!BC106*'Monthly Reading'!BC$7, 'Homeowners Record'!$F29*'Monthly Reading'!BC$8, 'Homeowners Record'!$G29*'Monthly Reading'!BC$9), SUM('Monthly Reading'!BC$10, 'Homeowners Record'!$F29*'Monthly Reading'!BC$8, 'Homeowners Record'!$G29*'Monthly Reading'!BC$9)))</f>
        <v/>
      </c>
      <c r="BD32" s="4" t="str">
        <f>IF('Monthly Reading'!BD$1="", "", IF('Monthly Reading'!BD106*'Monthly Reading'!BD$7&gt;'Monthly Reading'!BD$10, SUM('Monthly Reading'!BD106*'Monthly Reading'!BD$7, 'Homeowners Record'!$F29*'Monthly Reading'!BD$8, 'Homeowners Record'!$G29*'Monthly Reading'!BD$9), SUM('Monthly Reading'!BD$10, 'Homeowners Record'!$F29*'Monthly Reading'!BD$8, 'Homeowners Record'!$G29*'Monthly Reading'!BD$9)))</f>
        <v/>
      </c>
      <c r="BE32" s="4" t="str">
        <f>IF('Monthly Reading'!BE$1="", "", IF('Monthly Reading'!BE106*'Monthly Reading'!BE$7&gt;'Monthly Reading'!BE$10, SUM('Monthly Reading'!BE106*'Monthly Reading'!BE$7, 'Homeowners Record'!$F29*'Monthly Reading'!BE$8, 'Homeowners Record'!$G29*'Monthly Reading'!BE$9), SUM('Monthly Reading'!BE$10, 'Homeowners Record'!$F29*'Monthly Reading'!BE$8, 'Homeowners Record'!$G29*'Monthly Reading'!BE$9)))</f>
        <v/>
      </c>
      <c r="BF32" s="4" t="str">
        <f>IF('Monthly Reading'!BF$1="", "", IF('Monthly Reading'!BF106*'Monthly Reading'!BF$7&gt;'Monthly Reading'!BF$10, SUM('Monthly Reading'!BF106*'Monthly Reading'!BF$7, 'Homeowners Record'!$F29*'Monthly Reading'!BF$8, 'Homeowners Record'!$G29*'Monthly Reading'!BF$9), SUM('Monthly Reading'!BF$10, 'Homeowners Record'!$F29*'Monthly Reading'!BF$8, 'Homeowners Record'!$G29*'Monthly Reading'!BF$9)))</f>
        <v/>
      </c>
      <c r="BG32" s="4" t="str">
        <f>IF('Monthly Reading'!BG$1="", "", IF('Monthly Reading'!BG106*'Monthly Reading'!BG$7&gt;'Monthly Reading'!BG$10, SUM('Monthly Reading'!BG106*'Monthly Reading'!BG$7, 'Homeowners Record'!$F29*'Monthly Reading'!BG$8, 'Homeowners Record'!$G29*'Monthly Reading'!BG$9), SUM('Monthly Reading'!BG$10, 'Homeowners Record'!$F29*'Monthly Reading'!BG$8, 'Homeowners Record'!$G29*'Monthly Reading'!BG$9)))</f>
        <v/>
      </c>
      <c r="BH32" s="4" t="str">
        <f>IF('Monthly Reading'!BH$1="", "", IF('Monthly Reading'!BH106*'Monthly Reading'!BH$7&gt;'Monthly Reading'!BH$10, SUM('Monthly Reading'!BH106*'Monthly Reading'!BH$7, 'Homeowners Record'!$F29*'Monthly Reading'!BH$8, 'Homeowners Record'!$G29*'Monthly Reading'!BH$9), SUM('Monthly Reading'!BH$10, 'Homeowners Record'!$F29*'Monthly Reading'!BH$8, 'Homeowners Record'!$G29*'Monthly Reading'!BH$9)))</f>
        <v/>
      </c>
      <c r="BI32" s="4" t="str">
        <f>IF('Monthly Reading'!BI$1="", "", IF('Monthly Reading'!BI106*'Monthly Reading'!BI$7&gt;'Monthly Reading'!BI$10, SUM('Monthly Reading'!BI106*'Monthly Reading'!BI$7, 'Homeowners Record'!$F29*'Monthly Reading'!BI$8, 'Homeowners Record'!$G29*'Monthly Reading'!BI$9), SUM('Monthly Reading'!BI$10, 'Homeowners Record'!$F29*'Monthly Reading'!BI$8, 'Homeowners Record'!$G29*'Monthly Reading'!BI$9)))</f>
        <v/>
      </c>
      <c r="BJ32" s="4" t="str">
        <f>IF('Monthly Reading'!BJ$1="", "", IF('Monthly Reading'!BJ106*'Monthly Reading'!BJ$7&gt;'Monthly Reading'!BJ$10, SUM('Monthly Reading'!BJ106*'Monthly Reading'!BJ$7, 'Homeowners Record'!$F29*'Monthly Reading'!BJ$8, 'Homeowners Record'!$G29*'Monthly Reading'!BJ$9), SUM('Monthly Reading'!BJ$10, 'Homeowners Record'!$F29*'Monthly Reading'!BJ$8, 'Homeowners Record'!$G29*'Monthly Reading'!BJ$9)))</f>
        <v/>
      </c>
      <c r="BK32" s="4" t="str">
        <f>IF('Monthly Reading'!BK$1="", "", IF('Monthly Reading'!BK106*'Monthly Reading'!BK$7&gt;'Monthly Reading'!BK$10, SUM('Monthly Reading'!BK106*'Monthly Reading'!BK$7, 'Homeowners Record'!$F29*'Monthly Reading'!BK$8, 'Homeowners Record'!$G29*'Monthly Reading'!BK$9), SUM('Monthly Reading'!BK$10, 'Homeowners Record'!$F29*'Monthly Reading'!BK$8, 'Homeowners Record'!$G29*'Monthly Reading'!BK$9)))</f>
        <v/>
      </c>
      <c r="BL32" s="4" t="str">
        <f>IF('Monthly Reading'!BL$1="", "", IF('Monthly Reading'!BL106*'Monthly Reading'!BL$7&gt;'Monthly Reading'!BL$10, SUM('Monthly Reading'!BL106*'Monthly Reading'!BL$7, 'Homeowners Record'!$F29*'Monthly Reading'!BL$8, 'Homeowners Record'!$G29*'Monthly Reading'!BL$9), SUM('Monthly Reading'!BL$10, 'Homeowners Record'!$F29*'Monthly Reading'!BL$8, 'Homeowners Record'!$G29*'Monthly Reading'!BL$9)))</f>
        <v/>
      </c>
      <c r="BM32" s="4" t="str">
        <f>IF('Monthly Reading'!BM$1="", "", IF('Monthly Reading'!BM106*'Monthly Reading'!BM$7&gt;'Monthly Reading'!BM$10, SUM('Monthly Reading'!BM106*'Monthly Reading'!BM$7, 'Homeowners Record'!$F29*'Monthly Reading'!BM$8, 'Homeowners Record'!$G29*'Monthly Reading'!BM$9), SUM('Monthly Reading'!BM$10, 'Homeowners Record'!$F29*'Monthly Reading'!BM$8, 'Homeowners Record'!$G29*'Monthly Reading'!BM$9)))</f>
        <v/>
      </c>
      <c r="BN32" s="4" t="str">
        <f>IF('Monthly Reading'!BN$1="", "", IF('Monthly Reading'!BN106*'Monthly Reading'!BN$7&gt;'Monthly Reading'!BN$10, SUM('Monthly Reading'!BN106*'Monthly Reading'!BN$7, 'Homeowners Record'!$F29*'Monthly Reading'!BN$8, 'Homeowners Record'!$G29*'Monthly Reading'!BN$9), SUM('Monthly Reading'!BN$10, 'Homeowners Record'!$F29*'Monthly Reading'!BN$8, 'Homeowners Record'!$G29*'Monthly Reading'!BN$9)))</f>
        <v/>
      </c>
      <c r="BO32" s="4" t="str">
        <f>IF('Monthly Reading'!BO$1="", "", IF('Monthly Reading'!BO106*'Monthly Reading'!BO$7&gt;'Monthly Reading'!BO$10, SUM('Monthly Reading'!BO106*'Monthly Reading'!BO$7, 'Homeowners Record'!$F29*'Monthly Reading'!BO$8, 'Homeowners Record'!$G29*'Monthly Reading'!BO$9), SUM('Monthly Reading'!BO$10, 'Homeowners Record'!$F29*'Monthly Reading'!BO$8, 'Homeowners Record'!$G29*'Monthly Reading'!BO$9)))</f>
        <v/>
      </c>
      <c r="BP32" s="4" t="str">
        <f>IF('Monthly Reading'!BP$1="", "", IF('Monthly Reading'!BP106*'Monthly Reading'!BP$7&gt;'Monthly Reading'!BP$10, SUM('Monthly Reading'!BP106*'Monthly Reading'!BP$7, 'Homeowners Record'!$F29*'Monthly Reading'!BP$8, 'Homeowners Record'!$G29*'Monthly Reading'!BP$9), SUM('Monthly Reading'!BP$10, 'Homeowners Record'!$F29*'Monthly Reading'!BP$8, 'Homeowners Record'!$G29*'Monthly Reading'!BP$9)))</f>
        <v/>
      </c>
      <c r="BQ32" s="4" t="str">
        <f>IF('Monthly Reading'!BQ$1="", "", IF('Monthly Reading'!BQ106*'Monthly Reading'!BQ$7&gt;'Monthly Reading'!BQ$10, SUM('Monthly Reading'!BQ106*'Monthly Reading'!BQ$7, 'Homeowners Record'!$F29*'Monthly Reading'!BQ$8, 'Homeowners Record'!$G29*'Monthly Reading'!BQ$9), SUM('Monthly Reading'!BQ$10, 'Homeowners Record'!$F29*'Monthly Reading'!BQ$8, 'Homeowners Record'!$G29*'Monthly Reading'!BQ$9)))</f>
        <v/>
      </c>
      <c r="BR32" s="4" t="str">
        <f>IF('Monthly Reading'!BR$1="", "", IF('Monthly Reading'!BR106*'Monthly Reading'!BR$7&gt;'Monthly Reading'!BR$10, SUM('Monthly Reading'!BR106*'Monthly Reading'!BR$7, 'Homeowners Record'!$F29*'Monthly Reading'!BR$8, 'Homeowners Record'!$G29*'Monthly Reading'!BR$9), SUM('Monthly Reading'!BR$10, 'Homeowners Record'!$F29*'Monthly Reading'!BR$8, 'Homeowners Record'!$G29*'Monthly Reading'!BR$9)))</f>
        <v/>
      </c>
      <c r="BS32" s="4" t="str">
        <f>IF('Monthly Reading'!BS$1="", "", IF('Monthly Reading'!BS106*'Monthly Reading'!BS$7&gt;'Monthly Reading'!BS$10, SUM('Monthly Reading'!BS106*'Monthly Reading'!BS$7, 'Homeowners Record'!$F29*'Monthly Reading'!BS$8, 'Homeowners Record'!$G29*'Monthly Reading'!BS$9), SUM('Monthly Reading'!BS$10, 'Homeowners Record'!$F29*'Monthly Reading'!BS$8, 'Homeowners Record'!$G29*'Monthly Reading'!BS$9)))</f>
        <v/>
      </c>
      <c r="BT32" s="4" t="str">
        <f>IF('Monthly Reading'!BT$1="", "", IF('Monthly Reading'!BT106*'Monthly Reading'!BT$7&gt;'Monthly Reading'!BT$10, SUM('Monthly Reading'!BT106*'Monthly Reading'!BT$7, 'Homeowners Record'!$F29*'Monthly Reading'!BT$8, 'Homeowners Record'!$G29*'Monthly Reading'!BT$9), SUM('Monthly Reading'!BT$10, 'Homeowners Record'!$F29*'Monthly Reading'!BT$8, 'Homeowners Record'!$G29*'Monthly Reading'!BT$9)))</f>
        <v/>
      </c>
      <c r="BU32" s="4" t="str">
        <f>IF('Monthly Reading'!BU$1="", "", IF('Monthly Reading'!BU106*'Monthly Reading'!BU$7&gt;'Monthly Reading'!BU$10, SUM('Monthly Reading'!BU106*'Monthly Reading'!BU$7, 'Homeowners Record'!$F29*'Monthly Reading'!BU$8, 'Homeowners Record'!$G29*'Monthly Reading'!BU$9), SUM('Monthly Reading'!BU$10, 'Homeowners Record'!$F29*'Monthly Reading'!BU$8, 'Homeowners Record'!$G29*'Monthly Reading'!BU$9)))</f>
        <v/>
      </c>
      <c r="BV32" s="4" t="str">
        <f>IF('Monthly Reading'!BV$1="", "", IF('Monthly Reading'!BV106*'Monthly Reading'!BV$7&gt;'Monthly Reading'!BV$10, SUM('Monthly Reading'!BV106*'Monthly Reading'!BV$7, 'Homeowners Record'!$F29*'Monthly Reading'!BV$8, 'Homeowners Record'!$G29*'Monthly Reading'!BV$9), SUM('Monthly Reading'!BV$10, 'Homeowners Record'!$F29*'Monthly Reading'!BV$8, 'Homeowners Record'!$G29*'Monthly Reading'!BV$9)))</f>
        <v/>
      </c>
      <c r="BW32" s="4" t="str">
        <f>IF('Monthly Reading'!BW$1="", "", IF('Monthly Reading'!BW106*'Monthly Reading'!BW$7&gt;'Monthly Reading'!BW$10, SUM('Monthly Reading'!BW106*'Monthly Reading'!BW$7, 'Homeowners Record'!$F29*'Monthly Reading'!BW$8, 'Homeowners Record'!$G29*'Monthly Reading'!BW$9), SUM('Monthly Reading'!BW$10, 'Homeowners Record'!$F29*'Monthly Reading'!BW$8, 'Homeowners Record'!$G29*'Monthly Reading'!BW$9)))</f>
        <v/>
      </c>
      <c r="BX32" s="4" t="str">
        <f>IF('Monthly Reading'!BX$1="", "", IF('Monthly Reading'!BX106*'Monthly Reading'!BX$7&gt;'Monthly Reading'!BX$10, SUM('Monthly Reading'!BX106*'Monthly Reading'!BX$7, 'Homeowners Record'!$F29*'Monthly Reading'!BX$8, 'Homeowners Record'!$G29*'Monthly Reading'!BX$9), SUM('Monthly Reading'!BX$10, 'Homeowners Record'!$F29*'Monthly Reading'!BX$8, 'Homeowners Record'!$G29*'Monthly Reading'!BX$9)))</f>
        <v/>
      </c>
      <c r="BY32" s="4" t="str">
        <f>IF('Monthly Reading'!BY$1="", "", IF('Monthly Reading'!BY106*'Monthly Reading'!BY$7&gt;'Monthly Reading'!BY$10, SUM('Monthly Reading'!BY106*'Monthly Reading'!BY$7, 'Homeowners Record'!$F29*'Monthly Reading'!BY$8, 'Homeowners Record'!$G29*'Monthly Reading'!BY$9), SUM('Monthly Reading'!BY$10, 'Homeowners Record'!$F29*'Monthly Reading'!BY$8, 'Homeowners Record'!$G29*'Monthly Reading'!BY$9)))</f>
        <v/>
      </c>
      <c r="BZ32" s="4" t="str">
        <f>IF('Monthly Reading'!BZ$1="", "", IF('Monthly Reading'!BZ106*'Monthly Reading'!BZ$7&gt;'Monthly Reading'!BZ$10, SUM('Monthly Reading'!BZ106*'Monthly Reading'!BZ$7, 'Homeowners Record'!$F29*'Monthly Reading'!BZ$8, 'Homeowners Record'!$G29*'Monthly Reading'!BZ$9), SUM('Monthly Reading'!BZ$10, 'Homeowners Record'!$F29*'Monthly Reading'!BZ$8, 'Homeowners Record'!$G29*'Monthly Reading'!BZ$9)))</f>
        <v/>
      </c>
      <c r="CA32" s="4" t="str">
        <f>IF('Monthly Reading'!CA$1="", "", IF('Monthly Reading'!CA106*'Monthly Reading'!CA$7&gt;'Monthly Reading'!CA$10, SUM('Monthly Reading'!CA106*'Monthly Reading'!CA$7, 'Homeowners Record'!$F29*'Monthly Reading'!CA$8, 'Homeowners Record'!$G29*'Monthly Reading'!CA$9), SUM('Monthly Reading'!CA$10, 'Homeowners Record'!$F29*'Monthly Reading'!CA$8, 'Homeowners Record'!$G29*'Monthly Reading'!CA$9)))</f>
        <v/>
      </c>
      <c r="CB32" s="4" t="str">
        <f>IF('Monthly Reading'!CB$1="", "", IF('Monthly Reading'!CB106*'Monthly Reading'!CB$7&gt;'Monthly Reading'!CB$10, SUM('Monthly Reading'!CB106*'Monthly Reading'!CB$7, 'Homeowners Record'!$F29*'Monthly Reading'!CB$8, 'Homeowners Record'!$G29*'Monthly Reading'!CB$9), SUM('Monthly Reading'!CB$10, 'Homeowners Record'!$F29*'Monthly Reading'!CB$8, 'Homeowners Record'!$G29*'Monthly Reading'!CB$9)))</f>
        <v/>
      </c>
      <c r="CC32" s="4" t="str">
        <f>IF('Monthly Reading'!CC$1="", "", IF('Monthly Reading'!CC106*'Monthly Reading'!CC$7&gt;'Monthly Reading'!CC$10, SUM('Monthly Reading'!CC106*'Monthly Reading'!CC$7, 'Homeowners Record'!$F29*'Monthly Reading'!CC$8, 'Homeowners Record'!$G29*'Monthly Reading'!CC$9), SUM('Monthly Reading'!CC$10, 'Homeowners Record'!$F29*'Monthly Reading'!CC$8, 'Homeowners Record'!$G29*'Monthly Reading'!CC$9)))</f>
        <v/>
      </c>
      <c r="CD32" s="4" t="str">
        <f>IF('Monthly Reading'!CD$1="", "", IF('Monthly Reading'!CD106*'Monthly Reading'!CD$7&gt;'Monthly Reading'!CD$10, SUM('Monthly Reading'!CD106*'Monthly Reading'!CD$7, 'Homeowners Record'!$F29*'Monthly Reading'!CD$8, 'Homeowners Record'!$G29*'Monthly Reading'!CD$9), SUM('Monthly Reading'!CD$10, 'Homeowners Record'!$F29*'Monthly Reading'!CD$8, 'Homeowners Record'!$G29*'Monthly Reading'!CD$9)))</f>
        <v/>
      </c>
      <c r="CE32" s="4" t="str">
        <f>IF('Monthly Reading'!CE$1="", "", IF('Monthly Reading'!CE106*'Monthly Reading'!CE$7&gt;'Monthly Reading'!CE$10, SUM('Monthly Reading'!CE106*'Monthly Reading'!CE$7, 'Homeowners Record'!$F29*'Monthly Reading'!CE$8, 'Homeowners Record'!$G29*'Monthly Reading'!CE$9), SUM('Monthly Reading'!CE$10, 'Homeowners Record'!$F29*'Monthly Reading'!CE$8, 'Homeowners Record'!$G29*'Monthly Reading'!CE$9)))</f>
        <v/>
      </c>
      <c r="CF32" s="4" t="str">
        <f>IF('Monthly Reading'!CF$1="", "", IF('Monthly Reading'!CF106*'Monthly Reading'!CF$7&gt;'Monthly Reading'!CF$10, SUM('Monthly Reading'!CF106*'Monthly Reading'!CF$7, 'Homeowners Record'!$F29*'Monthly Reading'!CF$8, 'Homeowners Record'!$G29*'Monthly Reading'!CF$9), SUM('Monthly Reading'!CF$10, 'Homeowners Record'!$F29*'Monthly Reading'!CF$8, 'Homeowners Record'!$G29*'Monthly Reading'!CF$9)))</f>
        <v/>
      </c>
      <c r="CG32" s="4" t="str">
        <f>IF('Monthly Reading'!CG$1="", "", IF('Monthly Reading'!CG106*'Monthly Reading'!CG$7&gt;'Monthly Reading'!CG$10, SUM('Monthly Reading'!CG106*'Monthly Reading'!CG$7, 'Homeowners Record'!$F29*'Monthly Reading'!CG$8, 'Homeowners Record'!$G29*'Monthly Reading'!CG$9), SUM('Monthly Reading'!CG$10, 'Homeowners Record'!$F29*'Monthly Reading'!CG$8, 'Homeowners Record'!$G29*'Monthly Reading'!CG$9)))</f>
        <v/>
      </c>
      <c r="CH32" s="4" t="str">
        <f>IF('Monthly Reading'!CH$1="", "", IF('Monthly Reading'!CH106*'Monthly Reading'!CH$7&gt;'Monthly Reading'!CH$10, SUM('Monthly Reading'!CH106*'Monthly Reading'!CH$7, 'Homeowners Record'!$F29*'Monthly Reading'!CH$8, 'Homeowners Record'!$G29*'Monthly Reading'!CH$9), SUM('Monthly Reading'!CH$10, 'Homeowners Record'!$F29*'Monthly Reading'!CH$8, 'Homeowners Record'!$G29*'Monthly Reading'!CH$9)))</f>
        <v/>
      </c>
      <c r="CI32" s="4" t="str">
        <f>IF('Monthly Reading'!CI$1="", "", IF('Monthly Reading'!CI106*'Monthly Reading'!CI$7&gt;'Monthly Reading'!CI$10, SUM('Monthly Reading'!CI106*'Monthly Reading'!CI$7, 'Homeowners Record'!$F29*'Monthly Reading'!CI$8, 'Homeowners Record'!$G29*'Monthly Reading'!CI$9), SUM('Monthly Reading'!CI$10, 'Homeowners Record'!$F29*'Monthly Reading'!CI$8, 'Homeowners Record'!$G29*'Monthly Reading'!CI$9)))</f>
        <v/>
      </c>
      <c r="CJ32" s="4" t="str">
        <f>IF('Monthly Reading'!CJ$1="", "", IF('Monthly Reading'!CJ106*'Monthly Reading'!CJ$7&gt;'Monthly Reading'!CJ$10, SUM('Monthly Reading'!CJ106*'Monthly Reading'!CJ$7, 'Homeowners Record'!$F29*'Monthly Reading'!CJ$8, 'Homeowners Record'!$G29*'Monthly Reading'!CJ$9), SUM('Monthly Reading'!CJ$10, 'Homeowners Record'!$F29*'Monthly Reading'!CJ$8, 'Homeowners Record'!$G29*'Monthly Reading'!CJ$9)))</f>
        <v/>
      </c>
      <c r="CK32" s="4" t="str">
        <f>IF('Monthly Reading'!CK$1="", "", IF('Monthly Reading'!CK106*'Monthly Reading'!CK$7&gt;'Monthly Reading'!CK$10, SUM('Monthly Reading'!CK106*'Monthly Reading'!CK$7, 'Homeowners Record'!$F29*'Monthly Reading'!CK$8, 'Homeowners Record'!$G29*'Monthly Reading'!CK$9), SUM('Monthly Reading'!CK$10, 'Homeowners Record'!$F29*'Monthly Reading'!CK$8, 'Homeowners Record'!$G29*'Monthly Reading'!CK$9)))</f>
        <v/>
      </c>
      <c r="CL32" s="4" t="str">
        <f>IF('Monthly Reading'!CL$1="", "", IF('Monthly Reading'!CL106*'Monthly Reading'!CL$7&gt;'Monthly Reading'!CL$10, SUM('Monthly Reading'!CL106*'Monthly Reading'!CL$7, 'Homeowners Record'!$F29*'Monthly Reading'!CL$8, 'Homeowners Record'!$G29*'Monthly Reading'!CL$9), SUM('Monthly Reading'!CL$10, 'Homeowners Record'!$F29*'Monthly Reading'!CL$8, 'Homeowners Record'!$G29*'Monthly Reading'!CL$9)))</f>
        <v/>
      </c>
      <c r="CM32" s="4" t="str">
        <f>IF('Monthly Reading'!CM$1="", "", IF('Monthly Reading'!CM106*'Monthly Reading'!CM$7&gt;'Monthly Reading'!CM$10, SUM('Monthly Reading'!CM106*'Monthly Reading'!CM$7, 'Homeowners Record'!$F29*'Monthly Reading'!CM$8, 'Homeowners Record'!$G29*'Monthly Reading'!CM$9), SUM('Monthly Reading'!CM$10, 'Homeowners Record'!$F29*'Monthly Reading'!CM$8, 'Homeowners Record'!$G29*'Monthly Reading'!CM$9)))</f>
        <v/>
      </c>
      <c r="CN32" s="4" t="str">
        <f>IF('Monthly Reading'!CN$1="", "", IF('Monthly Reading'!CN106*'Monthly Reading'!CN$7&gt;'Monthly Reading'!CN$10, SUM('Monthly Reading'!CN106*'Monthly Reading'!CN$7, 'Homeowners Record'!$F29*'Monthly Reading'!CN$8, 'Homeowners Record'!$G29*'Monthly Reading'!CN$9), SUM('Monthly Reading'!CN$10, 'Homeowners Record'!$F29*'Monthly Reading'!CN$8, 'Homeowners Record'!$G29*'Monthly Reading'!CN$9)))</f>
        <v/>
      </c>
      <c r="CO32" s="4" t="str">
        <f>IF('Monthly Reading'!CO$1="", "", IF('Monthly Reading'!CO106*'Monthly Reading'!CO$7&gt;'Monthly Reading'!CO$10, SUM('Monthly Reading'!CO106*'Monthly Reading'!CO$7, 'Homeowners Record'!$F29*'Monthly Reading'!CO$8, 'Homeowners Record'!$G29*'Monthly Reading'!CO$9), SUM('Monthly Reading'!CO$10, 'Homeowners Record'!$F29*'Monthly Reading'!CO$8, 'Homeowners Record'!$G29*'Monthly Reading'!CO$9)))</f>
        <v/>
      </c>
      <c r="CP32" s="4" t="str">
        <f>IF('Monthly Reading'!CP$1="", "", IF('Monthly Reading'!CP106*'Monthly Reading'!CP$7&gt;'Monthly Reading'!CP$10, SUM('Monthly Reading'!CP106*'Monthly Reading'!CP$7, 'Homeowners Record'!$F29*'Monthly Reading'!CP$8, 'Homeowners Record'!$G29*'Monthly Reading'!CP$9), SUM('Monthly Reading'!CP$10, 'Homeowners Record'!$F29*'Monthly Reading'!CP$8, 'Homeowners Record'!$G29*'Monthly Reading'!CP$9)))</f>
        <v/>
      </c>
      <c r="CQ32" s="4" t="str">
        <f>IF('Monthly Reading'!CQ$1="", "", IF('Monthly Reading'!CQ106*'Monthly Reading'!CQ$7&gt;'Monthly Reading'!CQ$10, SUM('Monthly Reading'!CQ106*'Monthly Reading'!CQ$7, 'Homeowners Record'!$F29*'Monthly Reading'!CQ$8, 'Homeowners Record'!$G29*'Monthly Reading'!CQ$9), SUM('Monthly Reading'!CQ$10, 'Homeowners Record'!$F29*'Monthly Reading'!CQ$8, 'Homeowners Record'!$G29*'Monthly Reading'!CQ$9)))</f>
        <v/>
      </c>
      <c r="CR32" s="4" t="str">
        <f>IF('Monthly Reading'!CR$1="", "", IF('Monthly Reading'!CR106*'Monthly Reading'!CR$7&gt;'Monthly Reading'!CR$10, SUM('Monthly Reading'!CR106*'Monthly Reading'!CR$7, 'Homeowners Record'!$F29*'Monthly Reading'!CR$8, 'Homeowners Record'!$G29*'Monthly Reading'!CR$9), SUM('Monthly Reading'!CR$10, 'Homeowners Record'!$F29*'Monthly Reading'!CR$8, 'Homeowners Record'!$G29*'Monthly Reading'!CR$9)))</f>
        <v/>
      </c>
      <c r="CS32" s="4" t="str">
        <f>IF('Monthly Reading'!CS$1="", "", IF('Monthly Reading'!CS106*'Monthly Reading'!CS$7&gt;'Monthly Reading'!CS$10, SUM('Monthly Reading'!CS106*'Monthly Reading'!CS$7, 'Homeowners Record'!$F29*'Monthly Reading'!CS$8, 'Homeowners Record'!$G29*'Monthly Reading'!CS$9), SUM('Monthly Reading'!CS$10, 'Homeowners Record'!$F29*'Monthly Reading'!CS$8, 'Homeowners Record'!$G29*'Monthly Reading'!CS$9)))</f>
        <v/>
      </c>
      <c r="CT32" s="4" t="str">
        <f>IF('Monthly Reading'!CT$1="", "", IF('Monthly Reading'!CT106*'Monthly Reading'!CT$7&gt;'Monthly Reading'!CT$10, SUM('Monthly Reading'!CT106*'Monthly Reading'!CT$7, 'Homeowners Record'!$F29*'Monthly Reading'!CT$8, 'Homeowners Record'!$G29*'Monthly Reading'!CT$9), SUM('Monthly Reading'!CT$10, 'Homeowners Record'!$F29*'Monthly Reading'!CT$8, 'Homeowners Record'!$G29*'Monthly Reading'!CT$9)))</f>
        <v/>
      </c>
      <c r="CU32" s="4" t="str">
        <f>IF('Monthly Reading'!CU$1="", "", IF('Monthly Reading'!CU106*'Monthly Reading'!CU$7&gt;'Monthly Reading'!CU$10, SUM('Monthly Reading'!CU106*'Monthly Reading'!CU$7, 'Homeowners Record'!$F29*'Monthly Reading'!CU$8, 'Homeowners Record'!$G29*'Monthly Reading'!CU$9), SUM('Monthly Reading'!CU$10, 'Homeowners Record'!$F29*'Monthly Reading'!CU$8, 'Homeowners Record'!$G29*'Monthly Reading'!CU$9)))</f>
        <v/>
      </c>
      <c r="CV32" s="4" t="str">
        <f>IF('Monthly Reading'!CV$1="", "", IF('Monthly Reading'!CV106*'Monthly Reading'!CV$7&gt;'Monthly Reading'!CV$10, SUM('Monthly Reading'!CV106*'Monthly Reading'!CV$7, 'Homeowners Record'!$F29*'Monthly Reading'!CV$8, 'Homeowners Record'!$G29*'Monthly Reading'!CV$9), SUM('Monthly Reading'!CV$10, 'Homeowners Record'!$F29*'Monthly Reading'!CV$8, 'Homeowners Record'!$G29*'Monthly Reading'!CV$9)))</f>
        <v/>
      </c>
      <c r="CW32" s="4" t="str">
        <f>IF('Monthly Reading'!CW$1="", "", IF('Monthly Reading'!CW106*'Monthly Reading'!CW$7&gt;'Monthly Reading'!CW$10, SUM('Monthly Reading'!CW106*'Monthly Reading'!CW$7, 'Homeowners Record'!$F29*'Monthly Reading'!CW$8, 'Homeowners Record'!$G29*'Monthly Reading'!CW$9), SUM('Monthly Reading'!CW$10, 'Homeowners Record'!$F29*'Monthly Reading'!CW$8, 'Homeowners Record'!$G29*'Monthly Reading'!CW$9)))</f>
        <v/>
      </c>
      <c r="CX32" s="4" t="str">
        <f>IF('Monthly Reading'!CX$1="", "", IF('Monthly Reading'!CX106*'Monthly Reading'!CX$7&gt;'Monthly Reading'!CX$10, SUM('Monthly Reading'!CX106*'Monthly Reading'!CX$7, 'Homeowners Record'!$F29*'Monthly Reading'!CX$8, 'Homeowners Record'!$G29*'Monthly Reading'!CX$9), SUM('Monthly Reading'!CX$10, 'Homeowners Record'!$F29*'Monthly Reading'!CX$8, 'Homeowners Record'!$G29*'Monthly Reading'!CX$9)))</f>
        <v/>
      </c>
      <c r="CY32" s="4" t="str">
        <f>IF('Monthly Reading'!CY$1="", "", IF('Monthly Reading'!CY106*'Monthly Reading'!CY$7&gt;'Monthly Reading'!CY$10, SUM('Monthly Reading'!CY106*'Monthly Reading'!CY$7, 'Homeowners Record'!$F29*'Monthly Reading'!CY$8, 'Homeowners Record'!$G29*'Monthly Reading'!CY$9), SUM('Monthly Reading'!CY$10, 'Homeowners Record'!$F29*'Monthly Reading'!CY$8, 'Homeowners Record'!$G29*'Monthly Reading'!CY$9)))</f>
        <v/>
      </c>
      <c r="CZ32" s="4" t="str">
        <f>IF('Monthly Reading'!CZ$1="", "", IF('Monthly Reading'!CZ106*'Monthly Reading'!CZ$7&gt;'Monthly Reading'!CZ$10, SUM('Monthly Reading'!CZ106*'Monthly Reading'!CZ$7, 'Homeowners Record'!$F29*'Monthly Reading'!CZ$8, 'Homeowners Record'!$G29*'Monthly Reading'!CZ$9), SUM('Monthly Reading'!CZ$10, 'Homeowners Record'!$F29*'Monthly Reading'!CZ$8, 'Homeowners Record'!$G29*'Monthly Reading'!CZ$9)))</f>
        <v/>
      </c>
      <c r="DA32" s="4" t="str">
        <f>IF('Monthly Reading'!DA$1="", "", IF('Monthly Reading'!DA106*'Monthly Reading'!DA$7&gt;'Monthly Reading'!DA$10, SUM('Monthly Reading'!DA106*'Monthly Reading'!DA$7, 'Homeowners Record'!$F29*'Monthly Reading'!DA$8, 'Homeowners Record'!$G29*'Monthly Reading'!DA$9), SUM('Monthly Reading'!DA$10, 'Homeowners Record'!$F29*'Monthly Reading'!DA$8, 'Homeowners Record'!$G29*'Monthly Reading'!DA$9)))</f>
        <v/>
      </c>
      <c r="DB32" s="4" t="str">
        <f>IF('Monthly Reading'!DB$1="", "", IF('Monthly Reading'!DB106*'Monthly Reading'!DB$7&gt;'Monthly Reading'!DB$10, SUM('Monthly Reading'!DB106*'Monthly Reading'!DB$7, 'Homeowners Record'!$F29*'Monthly Reading'!DB$8, 'Homeowners Record'!$G29*'Monthly Reading'!DB$9), SUM('Monthly Reading'!DB$10, 'Homeowners Record'!$F29*'Monthly Reading'!DB$8, 'Homeowners Record'!$G29*'Monthly Reading'!DB$9)))</f>
        <v/>
      </c>
      <c r="DC32" s="4" t="str">
        <f>IF('Monthly Reading'!DC$1="", "", IF('Monthly Reading'!DC106*'Monthly Reading'!DC$7&gt;'Monthly Reading'!DC$10, SUM('Monthly Reading'!DC106*'Monthly Reading'!DC$7, 'Homeowners Record'!$F29*'Monthly Reading'!DC$8, 'Homeowners Record'!$G29*'Monthly Reading'!DC$9), SUM('Monthly Reading'!DC$10, 'Homeowners Record'!$F29*'Monthly Reading'!DC$8, 'Homeowners Record'!$G29*'Monthly Reading'!DC$9)))</f>
        <v/>
      </c>
      <c r="DD32" s="4" t="str">
        <f>IF('Monthly Reading'!DD$1="", "", IF('Monthly Reading'!DD106*'Monthly Reading'!DD$7&gt;'Monthly Reading'!DD$10, SUM('Monthly Reading'!DD106*'Monthly Reading'!DD$7, 'Homeowners Record'!$F29*'Monthly Reading'!DD$8, 'Homeowners Record'!$G29*'Monthly Reading'!DD$9), SUM('Monthly Reading'!DD$10, 'Homeowners Record'!$F29*'Monthly Reading'!DD$8, 'Homeowners Record'!$G29*'Monthly Reading'!DD$9)))</f>
        <v/>
      </c>
      <c r="DE32" s="4" t="str">
        <f>IF('Monthly Reading'!DE$1="", "", IF('Monthly Reading'!DE106*'Monthly Reading'!DE$7&gt;'Monthly Reading'!DE$10, SUM('Monthly Reading'!DE106*'Monthly Reading'!DE$7, 'Homeowners Record'!$F29*'Monthly Reading'!DE$8, 'Homeowners Record'!$G29*'Monthly Reading'!DE$9), SUM('Monthly Reading'!DE$10, 'Homeowners Record'!$F29*'Monthly Reading'!DE$8, 'Homeowners Record'!$G29*'Monthly Reading'!DE$9)))</f>
        <v/>
      </c>
      <c r="DF32" s="4" t="str">
        <f>IF('Monthly Reading'!DF$1="", "", IF('Monthly Reading'!DF106*'Monthly Reading'!DF$7&gt;'Monthly Reading'!DF$10, SUM('Monthly Reading'!DF106*'Monthly Reading'!DF$7, 'Homeowners Record'!$F29*'Monthly Reading'!DF$8, 'Homeowners Record'!$G29*'Monthly Reading'!DF$9), SUM('Monthly Reading'!DF$10, 'Homeowners Record'!$F29*'Monthly Reading'!DF$8, 'Homeowners Record'!$G29*'Monthly Reading'!DF$9)))</f>
        <v/>
      </c>
      <c r="DG32" s="4" t="str">
        <f>IF('Monthly Reading'!DG$1="", "", IF('Monthly Reading'!DG106*'Monthly Reading'!DG$7&gt;'Monthly Reading'!DG$10, SUM('Monthly Reading'!DG106*'Monthly Reading'!DG$7, 'Homeowners Record'!$F29*'Monthly Reading'!DG$8, 'Homeowners Record'!$G29*'Monthly Reading'!DG$9), SUM('Monthly Reading'!DG$10, 'Homeowners Record'!$F29*'Monthly Reading'!DG$8, 'Homeowners Record'!$G29*'Monthly Reading'!DG$9)))</f>
        <v/>
      </c>
      <c r="DH32" s="4" t="str">
        <f>IF('Monthly Reading'!DH$1="", "", IF('Monthly Reading'!DH106*'Monthly Reading'!DH$7&gt;'Monthly Reading'!DH$10, SUM('Monthly Reading'!DH106*'Monthly Reading'!DH$7, 'Homeowners Record'!$F29*'Monthly Reading'!DH$8, 'Homeowners Record'!$G29*'Monthly Reading'!DH$9), SUM('Monthly Reading'!DH$10, 'Homeowners Record'!$F29*'Monthly Reading'!DH$8, 'Homeowners Record'!$G29*'Monthly Reading'!DH$9)))</f>
        <v/>
      </c>
      <c r="DI32" s="4" t="str">
        <f>IF('Monthly Reading'!DI$1="", "", IF('Monthly Reading'!DI106*'Monthly Reading'!DI$7&gt;'Monthly Reading'!DI$10, SUM('Monthly Reading'!DI106*'Monthly Reading'!DI$7, 'Homeowners Record'!$F29*'Monthly Reading'!DI$8, 'Homeowners Record'!$G29*'Monthly Reading'!DI$9), SUM('Monthly Reading'!DI$10, 'Homeowners Record'!$F29*'Monthly Reading'!DI$8, 'Homeowners Record'!$G29*'Monthly Reading'!DI$9)))</f>
        <v/>
      </c>
      <c r="DJ32" s="4" t="str">
        <f>IF('Monthly Reading'!DJ$1="", "", IF('Monthly Reading'!DJ106*'Monthly Reading'!DJ$7&gt;'Monthly Reading'!DJ$10, SUM('Monthly Reading'!DJ106*'Monthly Reading'!DJ$7, 'Homeowners Record'!$F29*'Monthly Reading'!DJ$8, 'Homeowners Record'!$G29*'Monthly Reading'!DJ$9), SUM('Monthly Reading'!DJ$10, 'Homeowners Record'!$F29*'Monthly Reading'!DJ$8, 'Homeowners Record'!$G29*'Monthly Reading'!DJ$9)))</f>
        <v/>
      </c>
      <c r="DK32" s="4" t="str">
        <f>IF('Monthly Reading'!DK$1="", "", IF('Monthly Reading'!DK106*'Monthly Reading'!DK$7&gt;'Monthly Reading'!DK$10, SUM('Monthly Reading'!DK106*'Monthly Reading'!DK$7, 'Homeowners Record'!$F29*'Monthly Reading'!DK$8, 'Homeowners Record'!$G29*'Monthly Reading'!DK$9), SUM('Monthly Reading'!DK$10, 'Homeowners Record'!$F29*'Monthly Reading'!DK$8, 'Homeowners Record'!$G29*'Monthly Reading'!DK$9)))</f>
        <v/>
      </c>
      <c r="DL32" s="4" t="str">
        <f>IF('Monthly Reading'!DL$1="", "", IF('Monthly Reading'!DL106*'Monthly Reading'!DL$7&gt;'Monthly Reading'!DL$10, SUM('Monthly Reading'!DL106*'Monthly Reading'!DL$7, 'Homeowners Record'!$F29*'Monthly Reading'!DL$8, 'Homeowners Record'!$G29*'Monthly Reading'!DL$9), SUM('Monthly Reading'!DL$10, 'Homeowners Record'!$F29*'Monthly Reading'!DL$8, 'Homeowners Record'!$G29*'Monthly Reading'!DL$9)))</f>
        <v/>
      </c>
      <c r="DM32" s="4" t="str">
        <f>IF('Monthly Reading'!DM$1="", "", IF('Monthly Reading'!DM106*'Monthly Reading'!DM$7&gt;'Monthly Reading'!DM$10, SUM('Monthly Reading'!DM106*'Monthly Reading'!DM$7, 'Homeowners Record'!$F29*'Monthly Reading'!DM$8, 'Homeowners Record'!$G29*'Monthly Reading'!DM$9), SUM('Monthly Reading'!DM$10, 'Homeowners Record'!$F29*'Monthly Reading'!DM$8, 'Homeowners Record'!$G29*'Monthly Reading'!DM$9)))</f>
        <v/>
      </c>
      <c r="DN32" s="4" t="str">
        <f>IF('Monthly Reading'!DN$1="", "", IF('Monthly Reading'!DN106*'Monthly Reading'!DN$7&gt;'Monthly Reading'!DN$10, SUM('Monthly Reading'!DN106*'Monthly Reading'!DN$7, 'Homeowners Record'!$F29*'Monthly Reading'!DN$8, 'Homeowners Record'!$G29*'Monthly Reading'!DN$9), SUM('Monthly Reading'!DN$10, 'Homeowners Record'!$F29*'Monthly Reading'!DN$8, 'Homeowners Record'!$G29*'Monthly Reading'!DN$9)))</f>
        <v/>
      </c>
      <c r="DO32" s="4" t="str">
        <f>IF('Monthly Reading'!DO$1="", "", IF('Monthly Reading'!DO106*'Monthly Reading'!DO$7&gt;'Monthly Reading'!DO$10, SUM('Monthly Reading'!DO106*'Monthly Reading'!DO$7, 'Homeowners Record'!$F29*'Monthly Reading'!DO$8, 'Homeowners Record'!$G29*'Monthly Reading'!DO$9), SUM('Monthly Reading'!DO$10, 'Homeowners Record'!$F29*'Monthly Reading'!DO$8, 'Homeowners Record'!$G29*'Monthly Reading'!DO$9)))</f>
        <v/>
      </c>
      <c r="DP32" s="4" t="str">
        <f>IF('Monthly Reading'!DP$1="", "", IF('Monthly Reading'!DP106*'Monthly Reading'!DP$7&gt;'Monthly Reading'!DP$10, SUM('Monthly Reading'!DP106*'Monthly Reading'!DP$7, 'Homeowners Record'!$F29*'Monthly Reading'!DP$8, 'Homeowners Record'!$G29*'Monthly Reading'!DP$9), SUM('Monthly Reading'!DP$10, 'Homeowners Record'!$F29*'Monthly Reading'!DP$8, 'Homeowners Record'!$G29*'Monthly Reading'!DP$9)))</f>
        <v/>
      </c>
      <c r="DQ32" s="4" t="str">
        <f>IF('Monthly Reading'!DQ$1="", "", IF('Monthly Reading'!DQ106*'Monthly Reading'!DQ$7&gt;'Monthly Reading'!DQ$10, SUM('Monthly Reading'!DQ106*'Monthly Reading'!DQ$7, 'Homeowners Record'!$F29*'Monthly Reading'!DQ$8, 'Homeowners Record'!$G29*'Monthly Reading'!DQ$9), SUM('Monthly Reading'!DQ$10, 'Homeowners Record'!$F29*'Monthly Reading'!DQ$8, 'Homeowners Record'!$G29*'Monthly Reading'!DQ$9)))</f>
        <v/>
      </c>
      <c r="DR32" s="4" t="str">
        <f>IF('Monthly Reading'!DR$1="", "", IF('Monthly Reading'!DR106*'Monthly Reading'!DR$7&gt;'Monthly Reading'!DR$10, SUM('Monthly Reading'!DR106*'Monthly Reading'!DR$7, 'Homeowners Record'!$F29*'Monthly Reading'!DR$8, 'Homeowners Record'!$G29*'Monthly Reading'!DR$9), SUM('Monthly Reading'!DR$10, 'Homeowners Record'!$F29*'Monthly Reading'!DR$8, 'Homeowners Record'!$G29*'Monthly Reading'!DR$9)))</f>
        <v/>
      </c>
      <c r="DS32" s="4" t="str">
        <f>IF('Monthly Reading'!DS$1="", "", IF('Monthly Reading'!DS106*'Monthly Reading'!DS$7&gt;'Monthly Reading'!DS$10, SUM('Monthly Reading'!DS106*'Monthly Reading'!DS$7, 'Homeowners Record'!$F29*'Monthly Reading'!DS$8, 'Homeowners Record'!$G29*'Monthly Reading'!DS$9), SUM('Monthly Reading'!DS$10, 'Homeowners Record'!$F29*'Monthly Reading'!DS$8, 'Homeowners Record'!$G29*'Monthly Reading'!DS$9)))</f>
        <v/>
      </c>
      <c r="DT32" s="4" t="str">
        <f>IF('Monthly Reading'!DT$1="", "", IF('Monthly Reading'!DT106*'Monthly Reading'!DT$7&gt;'Monthly Reading'!DT$10, SUM('Monthly Reading'!DT106*'Monthly Reading'!DT$7, 'Homeowners Record'!$F29*'Monthly Reading'!DT$8, 'Homeowners Record'!$G29*'Monthly Reading'!DT$9), SUM('Monthly Reading'!DT$10, 'Homeowners Record'!$F29*'Monthly Reading'!DT$8, 'Homeowners Record'!$G29*'Monthly Reading'!DT$9)))</f>
        <v/>
      </c>
      <c r="DU32" s="4" t="str">
        <f>IF('Monthly Reading'!DU$1="", "", IF('Monthly Reading'!DU106*'Monthly Reading'!DU$7&gt;'Monthly Reading'!DU$10, SUM('Monthly Reading'!DU106*'Monthly Reading'!DU$7, 'Homeowners Record'!$F29*'Monthly Reading'!DU$8, 'Homeowners Record'!$G29*'Monthly Reading'!DU$9), SUM('Monthly Reading'!DU$10, 'Homeowners Record'!$F29*'Monthly Reading'!DU$8, 'Homeowners Record'!$G29*'Monthly Reading'!DU$9)))</f>
        <v/>
      </c>
      <c r="DV32" s="4" t="str">
        <f>IF('Monthly Reading'!DV$1="", "", IF('Monthly Reading'!DV106*'Monthly Reading'!DV$7&gt;'Monthly Reading'!DV$10, SUM('Monthly Reading'!DV106*'Monthly Reading'!DV$7, 'Homeowners Record'!$F29*'Monthly Reading'!DV$8, 'Homeowners Record'!$G29*'Monthly Reading'!DV$9), SUM('Monthly Reading'!DV$10, 'Homeowners Record'!$F29*'Monthly Reading'!DV$8, 'Homeowners Record'!$G29*'Monthly Reading'!DV$9)))</f>
        <v/>
      </c>
      <c r="DW32" s="4" t="str">
        <f>IF('Monthly Reading'!DW$1="", "", IF('Monthly Reading'!DW106*'Monthly Reading'!DW$7&gt;'Monthly Reading'!DW$10, SUM('Monthly Reading'!DW106*'Monthly Reading'!DW$7, 'Homeowners Record'!$F29*'Monthly Reading'!DW$8, 'Homeowners Record'!$G29*'Monthly Reading'!DW$9), SUM('Monthly Reading'!DW$10, 'Homeowners Record'!$F29*'Monthly Reading'!DW$8, 'Homeowners Record'!$G29*'Monthly Reading'!DW$9)))</f>
        <v/>
      </c>
      <c r="DX32" s="4" t="str">
        <f>IF('Monthly Reading'!DX$1="", "", IF('Monthly Reading'!DX106*'Monthly Reading'!DX$7&gt;'Monthly Reading'!DX$10, SUM('Monthly Reading'!DX106*'Monthly Reading'!DX$7, 'Homeowners Record'!$F29*'Monthly Reading'!DX$8, 'Homeowners Record'!$G29*'Monthly Reading'!DX$9), SUM('Monthly Reading'!DX$10, 'Homeowners Record'!$F29*'Monthly Reading'!DX$8, 'Homeowners Record'!$G29*'Monthly Reading'!DX$9)))</f>
        <v/>
      </c>
      <c r="DY32" s="4" t="str">
        <f>IF('Monthly Reading'!DY$1="", "", IF('Monthly Reading'!DY106*'Monthly Reading'!DY$7&gt;'Monthly Reading'!DY$10, SUM('Monthly Reading'!DY106*'Monthly Reading'!DY$7, 'Homeowners Record'!$F29*'Monthly Reading'!DY$8, 'Homeowners Record'!$G29*'Monthly Reading'!DY$9), SUM('Monthly Reading'!DY$10, 'Homeowners Record'!$F29*'Monthly Reading'!DY$8, 'Homeowners Record'!$G29*'Monthly Reading'!DY$9)))</f>
        <v/>
      </c>
      <c r="DZ32" s="4" t="str">
        <f>IF('Monthly Reading'!DZ$1="", "", IF('Monthly Reading'!DZ106*'Monthly Reading'!DZ$7&gt;'Monthly Reading'!DZ$10, SUM('Monthly Reading'!DZ106*'Monthly Reading'!DZ$7, 'Homeowners Record'!$F29*'Monthly Reading'!DZ$8, 'Homeowners Record'!$G29*'Monthly Reading'!DZ$9), SUM('Monthly Reading'!DZ$10, 'Homeowners Record'!$F29*'Monthly Reading'!DZ$8, 'Homeowners Record'!$G29*'Monthly Reading'!DZ$9)))</f>
        <v/>
      </c>
    </row>
    <row r="33" spans="1:130" x14ac:dyDescent="0.25">
      <c r="A33" s="3">
        <f>'Homeowners Record'!$A30</f>
        <v>29</v>
      </c>
      <c r="B33" s="3" t="str">
        <f>'Homeowners Record'!$B30</f>
        <v>BETH CARILLO</v>
      </c>
      <c r="C33" s="4">
        <v>534</v>
      </c>
      <c r="D33" s="4">
        <f>IF('Monthly Reading'!D$1="", "", IF('Monthly Reading'!D107*'Monthly Reading'!D$7&gt;'Monthly Reading'!D$10, SUM('Monthly Reading'!D107*'Monthly Reading'!D$7, 'Homeowners Record'!$F30*'Monthly Reading'!D$8, 'Homeowners Record'!$G30*'Monthly Reading'!D$9), SUM('Monthly Reading'!D$10, 'Homeowners Record'!$F30*'Monthly Reading'!D$8, 'Homeowners Record'!$G30*'Monthly Reading'!D$9)))</f>
        <v>737.86098765432098</v>
      </c>
      <c r="E33" s="4">
        <f>IF('Monthly Reading'!E$1="", "", IF('Monthly Reading'!E107*'Monthly Reading'!E$7&gt;'Monthly Reading'!E$10, SUM('Monthly Reading'!E107*'Monthly Reading'!E$7, 'Homeowners Record'!$F30*'Monthly Reading'!E$8, 'Homeowners Record'!$G30*'Monthly Reading'!E$9), SUM('Monthly Reading'!E$10, 'Homeowners Record'!$F30*'Monthly Reading'!E$8, 'Homeowners Record'!$G30*'Monthly Reading'!E$9)))</f>
        <v>793.28761124121775</v>
      </c>
      <c r="F33" s="4">
        <f>IF('Monthly Reading'!F$1="", "", IF('Monthly Reading'!F107*'Monthly Reading'!F$7&gt;'Monthly Reading'!F$10, SUM('Monthly Reading'!F107*'Monthly Reading'!F$7, 'Homeowners Record'!$F30*'Monthly Reading'!F$8, 'Homeowners Record'!$G30*'Monthly Reading'!F$9), SUM('Monthly Reading'!F$10, 'Homeowners Record'!$F30*'Monthly Reading'!F$8, 'Homeowners Record'!$G30*'Monthly Reading'!F$9)))</f>
        <v>741.52038746438757</v>
      </c>
      <c r="G33" s="4">
        <f>IF('Monthly Reading'!G$1="", "", IF('Monthly Reading'!G107*'Monthly Reading'!G$7&gt;'Monthly Reading'!G$10, SUM('Monthly Reading'!G107*'Monthly Reading'!G$7, 'Homeowners Record'!$F30*'Monthly Reading'!G$8, 'Homeowners Record'!$G30*'Monthly Reading'!G$9), SUM('Monthly Reading'!G$10, 'Homeowners Record'!$F30*'Monthly Reading'!G$8, 'Homeowners Record'!$G30*'Monthly Reading'!G$9)))</f>
        <v>693.15027568922301</v>
      </c>
      <c r="H33" s="4" t="str">
        <f>IF('Monthly Reading'!H$1="", "", IF('Monthly Reading'!H107*'Monthly Reading'!H$7&gt;'Monthly Reading'!H$10, SUM('Monthly Reading'!H107*'Monthly Reading'!H$7, 'Homeowners Record'!$F30*'Monthly Reading'!H$8, 'Homeowners Record'!$G30*'Monthly Reading'!H$9), SUM('Monthly Reading'!H$10, 'Homeowners Record'!$F30*'Monthly Reading'!H$8, 'Homeowners Record'!$G30*'Monthly Reading'!H$9)))</f>
        <v/>
      </c>
      <c r="I33" s="4" t="str">
        <f>IF('Monthly Reading'!I$1="", "", IF('Monthly Reading'!I107*'Monthly Reading'!I$7&gt;'Monthly Reading'!I$10, SUM('Monthly Reading'!I107*'Monthly Reading'!I$7, 'Homeowners Record'!$F30*'Monthly Reading'!I$8, 'Homeowners Record'!$G30*'Monthly Reading'!I$9), SUM('Monthly Reading'!I$10, 'Homeowners Record'!$F30*'Monthly Reading'!I$8, 'Homeowners Record'!$G30*'Monthly Reading'!I$9)))</f>
        <v/>
      </c>
      <c r="J33" s="4" t="str">
        <f>IF('Monthly Reading'!J$1="", "", IF('Monthly Reading'!J107*'Monthly Reading'!J$7&gt;'Monthly Reading'!J$10, SUM('Monthly Reading'!J107*'Monthly Reading'!J$7, 'Homeowners Record'!$F30*'Monthly Reading'!J$8, 'Homeowners Record'!$G30*'Monthly Reading'!J$9), SUM('Monthly Reading'!J$10, 'Homeowners Record'!$F30*'Monthly Reading'!J$8, 'Homeowners Record'!$G30*'Monthly Reading'!J$9)))</f>
        <v/>
      </c>
      <c r="K33" s="4" t="str">
        <f>IF('Monthly Reading'!K$1="", "", IF('Monthly Reading'!K107*'Monthly Reading'!K$7&gt;'Monthly Reading'!K$10, SUM('Monthly Reading'!K107*'Monthly Reading'!K$7, 'Homeowners Record'!$F30*'Monthly Reading'!K$8, 'Homeowners Record'!$G30*'Monthly Reading'!K$9), SUM('Monthly Reading'!K$10, 'Homeowners Record'!$F30*'Monthly Reading'!K$8, 'Homeowners Record'!$G30*'Monthly Reading'!K$9)))</f>
        <v/>
      </c>
      <c r="L33" s="4" t="str">
        <f>IF('Monthly Reading'!L$1="", "", IF('Monthly Reading'!L107*'Monthly Reading'!L$7&gt;'Monthly Reading'!L$10, SUM('Monthly Reading'!L107*'Monthly Reading'!L$7, 'Homeowners Record'!$F30*'Monthly Reading'!L$8, 'Homeowners Record'!$G30*'Monthly Reading'!L$9), SUM('Monthly Reading'!L$10, 'Homeowners Record'!$F30*'Monthly Reading'!L$8, 'Homeowners Record'!$G30*'Monthly Reading'!L$9)))</f>
        <v/>
      </c>
      <c r="M33" s="4" t="str">
        <f>IF('Monthly Reading'!M$1="", "", IF('Monthly Reading'!M107*'Monthly Reading'!M$7&gt;'Monthly Reading'!M$10, SUM('Monthly Reading'!M107*'Monthly Reading'!M$7, 'Homeowners Record'!$F30*'Monthly Reading'!M$8, 'Homeowners Record'!$G30*'Monthly Reading'!M$9), SUM('Monthly Reading'!M$10, 'Homeowners Record'!$F30*'Monthly Reading'!M$8, 'Homeowners Record'!$G30*'Monthly Reading'!M$9)))</f>
        <v/>
      </c>
      <c r="N33" s="4" t="str">
        <f>IF('Monthly Reading'!N$1="", "", IF('Monthly Reading'!N107*'Monthly Reading'!N$7&gt;'Monthly Reading'!N$10, SUM('Monthly Reading'!N107*'Monthly Reading'!N$7, 'Homeowners Record'!$F30*'Monthly Reading'!N$8, 'Homeowners Record'!$G30*'Monthly Reading'!N$9), SUM('Monthly Reading'!N$10, 'Homeowners Record'!$F30*'Monthly Reading'!N$8, 'Homeowners Record'!$G30*'Monthly Reading'!N$9)))</f>
        <v/>
      </c>
      <c r="O33" s="4" t="str">
        <f>IF('Monthly Reading'!O$1="", "", IF('Monthly Reading'!O107*'Monthly Reading'!O$7&gt;'Monthly Reading'!O$10, SUM('Monthly Reading'!O107*'Monthly Reading'!O$7, 'Homeowners Record'!$F30*'Monthly Reading'!O$8, 'Homeowners Record'!$G30*'Monthly Reading'!O$9), SUM('Monthly Reading'!O$10, 'Homeowners Record'!$F30*'Monthly Reading'!O$8, 'Homeowners Record'!$G30*'Monthly Reading'!O$9)))</f>
        <v/>
      </c>
      <c r="P33" s="4" t="str">
        <f>IF('Monthly Reading'!P$1="", "", IF('Monthly Reading'!P107*'Monthly Reading'!P$7&gt;'Monthly Reading'!P$10, SUM('Monthly Reading'!P107*'Monthly Reading'!P$7, 'Homeowners Record'!$F30*'Monthly Reading'!P$8, 'Homeowners Record'!$G30*'Monthly Reading'!P$9), SUM('Monthly Reading'!P$10, 'Homeowners Record'!$F30*'Monthly Reading'!P$8, 'Homeowners Record'!$G30*'Monthly Reading'!P$9)))</f>
        <v/>
      </c>
      <c r="Q33" s="4" t="str">
        <f>IF('Monthly Reading'!Q$1="", "", IF('Monthly Reading'!Q107*'Monthly Reading'!Q$7&gt;'Monthly Reading'!Q$10, SUM('Monthly Reading'!Q107*'Monthly Reading'!Q$7, 'Homeowners Record'!$F30*'Monthly Reading'!Q$8, 'Homeowners Record'!$G30*'Monthly Reading'!Q$9), SUM('Monthly Reading'!Q$10, 'Homeowners Record'!$F30*'Monthly Reading'!Q$8, 'Homeowners Record'!$G30*'Monthly Reading'!Q$9)))</f>
        <v/>
      </c>
      <c r="R33" s="4" t="str">
        <f>IF('Monthly Reading'!R$1="", "", IF('Monthly Reading'!R107*'Monthly Reading'!R$7&gt;'Monthly Reading'!R$10, SUM('Monthly Reading'!R107*'Monthly Reading'!R$7, 'Homeowners Record'!$F30*'Monthly Reading'!R$8, 'Homeowners Record'!$G30*'Monthly Reading'!R$9), SUM('Monthly Reading'!R$10, 'Homeowners Record'!$F30*'Monthly Reading'!R$8, 'Homeowners Record'!$G30*'Monthly Reading'!R$9)))</f>
        <v/>
      </c>
      <c r="S33" s="4" t="str">
        <f>IF('Monthly Reading'!S$1="", "", IF('Monthly Reading'!S107*'Monthly Reading'!S$7&gt;'Monthly Reading'!S$10, SUM('Monthly Reading'!S107*'Monthly Reading'!S$7, 'Homeowners Record'!$F30*'Monthly Reading'!S$8, 'Homeowners Record'!$G30*'Monthly Reading'!S$9), SUM('Monthly Reading'!S$10, 'Homeowners Record'!$F30*'Monthly Reading'!S$8, 'Homeowners Record'!$G30*'Monthly Reading'!S$9)))</f>
        <v/>
      </c>
      <c r="T33" s="4" t="str">
        <f>IF('Monthly Reading'!T$1="", "", IF('Monthly Reading'!T107*'Monthly Reading'!T$7&gt;'Monthly Reading'!T$10, SUM('Monthly Reading'!T107*'Monthly Reading'!T$7, 'Homeowners Record'!$F30*'Monthly Reading'!T$8, 'Homeowners Record'!$G30*'Monthly Reading'!T$9), SUM('Monthly Reading'!T$10, 'Homeowners Record'!$F30*'Monthly Reading'!T$8, 'Homeowners Record'!$G30*'Monthly Reading'!T$9)))</f>
        <v/>
      </c>
      <c r="U33" s="4" t="str">
        <f>IF('Monthly Reading'!U$1="", "", IF('Monthly Reading'!U107*'Monthly Reading'!U$7&gt;'Monthly Reading'!U$10, SUM('Monthly Reading'!U107*'Monthly Reading'!U$7, 'Homeowners Record'!$F30*'Monthly Reading'!U$8, 'Homeowners Record'!$G30*'Monthly Reading'!U$9), SUM('Monthly Reading'!U$10, 'Homeowners Record'!$F30*'Monthly Reading'!U$8, 'Homeowners Record'!$G30*'Monthly Reading'!U$9)))</f>
        <v/>
      </c>
      <c r="V33" s="4" t="str">
        <f>IF('Monthly Reading'!V$1="", "", IF('Monthly Reading'!V107*'Monthly Reading'!V$7&gt;'Monthly Reading'!V$10, SUM('Monthly Reading'!V107*'Monthly Reading'!V$7, 'Homeowners Record'!$F30*'Monthly Reading'!V$8, 'Homeowners Record'!$G30*'Monthly Reading'!V$9), SUM('Monthly Reading'!V$10, 'Homeowners Record'!$F30*'Monthly Reading'!V$8, 'Homeowners Record'!$G30*'Monthly Reading'!V$9)))</f>
        <v/>
      </c>
      <c r="W33" s="4" t="str">
        <f>IF('Monthly Reading'!W$1="", "", IF('Monthly Reading'!W107*'Monthly Reading'!W$7&gt;'Monthly Reading'!W$10, SUM('Monthly Reading'!W107*'Monthly Reading'!W$7, 'Homeowners Record'!$F30*'Monthly Reading'!W$8, 'Homeowners Record'!$G30*'Monthly Reading'!W$9), SUM('Monthly Reading'!W$10, 'Homeowners Record'!$F30*'Monthly Reading'!W$8, 'Homeowners Record'!$G30*'Monthly Reading'!W$9)))</f>
        <v/>
      </c>
      <c r="X33" s="4" t="str">
        <f>IF('Monthly Reading'!X$1="", "", IF('Monthly Reading'!X107*'Monthly Reading'!X$7&gt;'Monthly Reading'!X$10, SUM('Monthly Reading'!X107*'Monthly Reading'!X$7, 'Homeowners Record'!$F30*'Monthly Reading'!X$8, 'Homeowners Record'!$G30*'Monthly Reading'!X$9), SUM('Monthly Reading'!X$10, 'Homeowners Record'!$F30*'Monthly Reading'!X$8, 'Homeowners Record'!$G30*'Monthly Reading'!X$9)))</f>
        <v/>
      </c>
      <c r="Y33" s="4" t="str">
        <f>IF('Monthly Reading'!Y$1="", "", IF('Monthly Reading'!Y107*'Monthly Reading'!Y$7&gt;'Monthly Reading'!Y$10, SUM('Monthly Reading'!Y107*'Monthly Reading'!Y$7, 'Homeowners Record'!$F30*'Monthly Reading'!Y$8, 'Homeowners Record'!$G30*'Monthly Reading'!Y$9), SUM('Monthly Reading'!Y$10, 'Homeowners Record'!$F30*'Monthly Reading'!Y$8, 'Homeowners Record'!$G30*'Monthly Reading'!Y$9)))</f>
        <v/>
      </c>
      <c r="Z33" s="4" t="str">
        <f>IF('Monthly Reading'!Z$1="", "", IF('Monthly Reading'!Z107*'Monthly Reading'!Z$7&gt;'Monthly Reading'!Z$10, SUM('Monthly Reading'!Z107*'Monthly Reading'!Z$7, 'Homeowners Record'!$F30*'Monthly Reading'!Z$8, 'Homeowners Record'!$G30*'Monthly Reading'!Z$9), SUM('Monthly Reading'!Z$10, 'Homeowners Record'!$F30*'Monthly Reading'!Z$8, 'Homeowners Record'!$G30*'Monthly Reading'!Z$9)))</f>
        <v/>
      </c>
      <c r="AA33" s="4" t="str">
        <f>IF('Monthly Reading'!AA$1="", "", IF('Monthly Reading'!AA107*'Monthly Reading'!AA$7&gt;'Monthly Reading'!AA$10, SUM('Monthly Reading'!AA107*'Monthly Reading'!AA$7, 'Homeowners Record'!$F30*'Monthly Reading'!AA$8, 'Homeowners Record'!$G30*'Monthly Reading'!AA$9), SUM('Monthly Reading'!AA$10, 'Homeowners Record'!$F30*'Monthly Reading'!AA$8, 'Homeowners Record'!$G30*'Monthly Reading'!AA$9)))</f>
        <v/>
      </c>
      <c r="AB33" s="4" t="str">
        <f>IF('Monthly Reading'!AB$1="", "", IF('Monthly Reading'!AB107*'Monthly Reading'!AB$7&gt;'Monthly Reading'!AB$10, SUM('Monthly Reading'!AB107*'Monthly Reading'!AB$7, 'Homeowners Record'!$F30*'Monthly Reading'!AB$8, 'Homeowners Record'!$G30*'Monthly Reading'!AB$9), SUM('Monthly Reading'!AB$10, 'Homeowners Record'!$F30*'Monthly Reading'!AB$8, 'Homeowners Record'!$G30*'Monthly Reading'!AB$9)))</f>
        <v/>
      </c>
      <c r="AC33" s="4" t="str">
        <f>IF('Monthly Reading'!AC$1="", "", IF('Monthly Reading'!AC107*'Monthly Reading'!AC$7&gt;'Monthly Reading'!AC$10, SUM('Monthly Reading'!AC107*'Monthly Reading'!AC$7, 'Homeowners Record'!$F30*'Monthly Reading'!AC$8, 'Homeowners Record'!$G30*'Monthly Reading'!AC$9), SUM('Monthly Reading'!AC$10, 'Homeowners Record'!$F30*'Monthly Reading'!AC$8, 'Homeowners Record'!$G30*'Monthly Reading'!AC$9)))</f>
        <v/>
      </c>
      <c r="AD33" s="4" t="str">
        <f>IF('Monthly Reading'!AD$1="", "", IF('Monthly Reading'!AD107*'Monthly Reading'!AD$7&gt;'Monthly Reading'!AD$10, SUM('Monthly Reading'!AD107*'Monthly Reading'!AD$7, 'Homeowners Record'!$F30*'Monthly Reading'!AD$8, 'Homeowners Record'!$G30*'Monthly Reading'!AD$9), SUM('Monthly Reading'!AD$10, 'Homeowners Record'!$F30*'Monthly Reading'!AD$8, 'Homeowners Record'!$G30*'Monthly Reading'!AD$9)))</f>
        <v/>
      </c>
      <c r="AE33" s="4" t="str">
        <f>IF('Monthly Reading'!AE$1="", "", IF('Monthly Reading'!AE107*'Monthly Reading'!AE$7&gt;'Monthly Reading'!AE$10, SUM('Monthly Reading'!AE107*'Monthly Reading'!AE$7, 'Homeowners Record'!$F30*'Monthly Reading'!AE$8, 'Homeowners Record'!$G30*'Monthly Reading'!AE$9), SUM('Monthly Reading'!AE$10, 'Homeowners Record'!$F30*'Monthly Reading'!AE$8, 'Homeowners Record'!$G30*'Monthly Reading'!AE$9)))</f>
        <v/>
      </c>
      <c r="AF33" s="4" t="str">
        <f>IF('Monthly Reading'!AF$1="", "", IF('Monthly Reading'!AF107*'Monthly Reading'!AF$7&gt;'Monthly Reading'!AF$10, SUM('Monthly Reading'!AF107*'Monthly Reading'!AF$7, 'Homeowners Record'!$F30*'Monthly Reading'!AF$8, 'Homeowners Record'!$G30*'Monthly Reading'!AF$9), SUM('Monthly Reading'!AF$10, 'Homeowners Record'!$F30*'Monthly Reading'!AF$8, 'Homeowners Record'!$G30*'Monthly Reading'!AF$9)))</f>
        <v/>
      </c>
      <c r="AG33" s="4" t="str">
        <f>IF('Monthly Reading'!AG$1="", "", IF('Monthly Reading'!AG107*'Monthly Reading'!AG$7&gt;'Monthly Reading'!AG$10, SUM('Monthly Reading'!AG107*'Monthly Reading'!AG$7, 'Homeowners Record'!$F30*'Monthly Reading'!AG$8, 'Homeowners Record'!$G30*'Monthly Reading'!AG$9), SUM('Monthly Reading'!AG$10, 'Homeowners Record'!$F30*'Monthly Reading'!AG$8, 'Homeowners Record'!$G30*'Monthly Reading'!AG$9)))</f>
        <v/>
      </c>
      <c r="AH33" s="4" t="str">
        <f>IF('Monthly Reading'!AH$1="", "", IF('Monthly Reading'!AH107*'Monthly Reading'!AH$7&gt;'Monthly Reading'!AH$10, SUM('Monthly Reading'!AH107*'Monthly Reading'!AH$7, 'Homeowners Record'!$F30*'Monthly Reading'!AH$8, 'Homeowners Record'!$G30*'Monthly Reading'!AH$9), SUM('Monthly Reading'!AH$10, 'Homeowners Record'!$F30*'Monthly Reading'!AH$8, 'Homeowners Record'!$G30*'Monthly Reading'!AH$9)))</f>
        <v/>
      </c>
      <c r="AI33" s="4" t="str">
        <f>IF('Monthly Reading'!AI$1="", "", IF('Monthly Reading'!AI107*'Monthly Reading'!AI$7&gt;'Monthly Reading'!AI$10, SUM('Monthly Reading'!AI107*'Monthly Reading'!AI$7, 'Homeowners Record'!$F30*'Monthly Reading'!AI$8, 'Homeowners Record'!$G30*'Monthly Reading'!AI$9), SUM('Monthly Reading'!AI$10, 'Homeowners Record'!$F30*'Monthly Reading'!AI$8, 'Homeowners Record'!$G30*'Monthly Reading'!AI$9)))</f>
        <v/>
      </c>
      <c r="AJ33" s="4" t="str">
        <f>IF('Monthly Reading'!AJ$1="", "", IF('Monthly Reading'!AJ107*'Monthly Reading'!AJ$7&gt;'Monthly Reading'!AJ$10, SUM('Monthly Reading'!AJ107*'Monthly Reading'!AJ$7, 'Homeowners Record'!$F30*'Monthly Reading'!AJ$8, 'Homeowners Record'!$G30*'Monthly Reading'!AJ$9), SUM('Monthly Reading'!AJ$10, 'Homeowners Record'!$F30*'Monthly Reading'!AJ$8, 'Homeowners Record'!$G30*'Monthly Reading'!AJ$9)))</f>
        <v/>
      </c>
      <c r="AK33" s="4" t="str">
        <f>IF('Monthly Reading'!AK$1="", "", IF('Monthly Reading'!AK107*'Monthly Reading'!AK$7&gt;'Monthly Reading'!AK$10, SUM('Monthly Reading'!AK107*'Monthly Reading'!AK$7, 'Homeowners Record'!$F30*'Monthly Reading'!AK$8, 'Homeowners Record'!$G30*'Monthly Reading'!AK$9), SUM('Monthly Reading'!AK$10, 'Homeowners Record'!$F30*'Monthly Reading'!AK$8, 'Homeowners Record'!$G30*'Monthly Reading'!AK$9)))</f>
        <v/>
      </c>
      <c r="AL33" s="4" t="str">
        <f>IF('Monthly Reading'!AL$1="", "", IF('Monthly Reading'!AL107*'Monthly Reading'!AL$7&gt;'Monthly Reading'!AL$10, SUM('Monthly Reading'!AL107*'Monthly Reading'!AL$7, 'Homeowners Record'!$F30*'Monthly Reading'!AL$8, 'Homeowners Record'!$G30*'Monthly Reading'!AL$9), SUM('Monthly Reading'!AL$10, 'Homeowners Record'!$F30*'Monthly Reading'!AL$8, 'Homeowners Record'!$G30*'Monthly Reading'!AL$9)))</f>
        <v/>
      </c>
      <c r="AM33" s="4" t="str">
        <f>IF('Monthly Reading'!AM$1="", "", IF('Monthly Reading'!AM107*'Monthly Reading'!AM$7&gt;'Monthly Reading'!AM$10, SUM('Monthly Reading'!AM107*'Monthly Reading'!AM$7, 'Homeowners Record'!$F30*'Monthly Reading'!AM$8, 'Homeowners Record'!$G30*'Monthly Reading'!AM$9), SUM('Monthly Reading'!AM$10, 'Homeowners Record'!$F30*'Monthly Reading'!AM$8, 'Homeowners Record'!$G30*'Monthly Reading'!AM$9)))</f>
        <v/>
      </c>
      <c r="AN33" s="4" t="str">
        <f>IF('Monthly Reading'!AN$1="", "", IF('Monthly Reading'!AN107*'Monthly Reading'!AN$7&gt;'Monthly Reading'!AN$10, SUM('Monthly Reading'!AN107*'Monthly Reading'!AN$7, 'Homeowners Record'!$F30*'Monthly Reading'!AN$8, 'Homeowners Record'!$G30*'Monthly Reading'!AN$9), SUM('Monthly Reading'!AN$10, 'Homeowners Record'!$F30*'Monthly Reading'!AN$8, 'Homeowners Record'!$G30*'Monthly Reading'!AN$9)))</f>
        <v/>
      </c>
      <c r="AO33" s="4" t="str">
        <f>IF('Monthly Reading'!AO$1="", "", IF('Monthly Reading'!AO107*'Monthly Reading'!AO$7&gt;'Monthly Reading'!AO$10, SUM('Monthly Reading'!AO107*'Monthly Reading'!AO$7, 'Homeowners Record'!$F30*'Monthly Reading'!AO$8, 'Homeowners Record'!$G30*'Monthly Reading'!AO$9), SUM('Monthly Reading'!AO$10, 'Homeowners Record'!$F30*'Monthly Reading'!AO$8, 'Homeowners Record'!$G30*'Monthly Reading'!AO$9)))</f>
        <v/>
      </c>
      <c r="AP33" s="4" t="str">
        <f>IF('Monthly Reading'!AP$1="", "", IF('Monthly Reading'!AP107*'Monthly Reading'!AP$7&gt;'Monthly Reading'!AP$10, SUM('Monthly Reading'!AP107*'Monthly Reading'!AP$7, 'Homeowners Record'!$F30*'Monthly Reading'!AP$8, 'Homeowners Record'!$G30*'Monthly Reading'!AP$9), SUM('Monthly Reading'!AP$10, 'Homeowners Record'!$F30*'Monthly Reading'!AP$8, 'Homeowners Record'!$G30*'Monthly Reading'!AP$9)))</f>
        <v/>
      </c>
      <c r="AQ33" s="4" t="str">
        <f>IF('Monthly Reading'!AQ$1="", "", IF('Monthly Reading'!AQ107*'Monthly Reading'!AQ$7&gt;'Monthly Reading'!AQ$10, SUM('Monthly Reading'!AQ107*'Monthly Reading'!AQ$7, 'Homeowners Record'!$F30*'Monthly Reading'!AQ$8, 'Homeowners Record'!$G30*'Monthly Reading'!AQ$9), SUM('Monthly Reading'!AQ$10, 'Homeowners Record'!$F30*'Monthly Reading'!AQ$8, 'Homeowners Record'!$G30*'Monthly Reading'!AQ$9)))</f>
        <v/>
      </c>
      <c r="AR33" s="4" t="str">
        <f>IF('Monthly Reading'!AR$1="", "", IF('Monthly Reading'!AR107*'Monthly Reading'!AR$7&gt;'Monthly Reading'!AR$10, SUM('Monthly Reading'!AR107*'Monthly Reading'!AR$7, 'Homeowners Record'!$F30*'Monthly Reading'!AR$8, 'Homeowners Record'!$G30*'Monthly Reading'!AR$9), SUM('Monthly Reading'!AR$10, 'Homeowners Record'!$F30*'Monthly Reading'!AR$8, 'Homeowners Record'!$G30*'Monthly Reading'!AR$9)))</f>
        <v/>
      </c>
      <c r="AS33" s="4" t="str">
        <f>IF('Monthly Reading'!AS$1="", "", IF('Monthly Reading'!AS107*'Monthly Reading'!AS$7&gt;'Monthly Reading'!AS$10, SUM('Monthly Reading'!AS107*'Monthly Reading'!AS$7, 'Homeowners Record'!$F30*'Monthly Reading'!AS$8, 'Homeowners Record'!$G30*'Monthly Reading'!AS$9), SUM('Monthly Reading'!AS$10, 'Homeowners Record'!$F30*'Monthly Reading'!AS$8, 'Homeowners Record'!$G30*'Monthly Reading'!AS$9)))</f>
        <v/>
      </c>
      <c r="AT33" s="4" t="str">
        <f>IF('Monthly Reading'!AT$1="", "", IF('Monthly Reading'!AT107*'Monthly Reading'!AT$7&gt;'Monthly Reading'!AT$10, SUM('Monthly Reading'!AT107*'Monthly Reading'!AT$7, 'Homeowners Record'!$F30*'Monthly Reading'!AT$8, 'Homeowners Record'!$G30*'Monthly Reading'!AT$9), SUM('Monthly Reading'!AT$10, 'Homeowners Record'!$F30*'Monthly Reading'!AT$8, 'Homeowners Record'!$G30*'Monthly Reading'!AT$9)))</f>
        <v/>
      </c>
      <c r="AU33" s="4" t="str">
        <f>IF('Monthly Reading'!AU$1="", "", IF('Monthly Reading'!AU107*'Monthly Reading'!AU$7&gt;'Monthly Reading'!AU$10, SUM('Monthly Reading'!AU107*'Monthly Reading'!AU$7, 'Homeowners Record'!$F30*'Monthly Reading'!AU$8, 'Homeowners Record'!$G30*'Monthly Reading'!AU$9), SUM('Monthly Reading'!AU$10, 'Homeowners Record'!$F30*'Monthly Reading'!AU$8, 'Homeowners Record'!$G30*'Monthly Reading'!AU$9)))</f>
        <v/>
      </c>
      <c r="AV33" s="4" t="str">
        <f>IF('Monthly Reading'!AV$1="", "", IF('Monthly Reading'!AV107*'Monthly Reading'!AV$7&gt;'Monthly Reading'!AV$10, SUM('Monthly Reading'!AV107*'Monthly Reading'!AV$7, 'Homeowners Record'!$F30*'Monthly Reading'!AV$8, 'Homeowners Record'!$G30*'Monthly Reading'!AV$9), SUM('Monthly Reading'!AV$10, 'Homeowners Record'!$F30*'Monthly Reading'!AV$8, 'Homeowners Record'!$G30*'Monthly Reading'!AV$9)))</f>
        <v/>
      </c>
      <c r="AW33" s="4" t="str">
        <f>IF('Monthly Reading'!AW$1="", "", IF('Monthly Reading'!AW107*'Monthly Reading'!AW$7&gt;'Monthly Reading'!AW$10, SUM('Monthly Reading'!AW107*'Monthly Reading'!AW$7, 'Homeowners Record'!$F30*'Monthly Reading'!AW$8, 'Homeowners Record'!$G30*'Monthly Reading'!AW$9), SUM('Monthly Reading'!AW$10, 'Homeowners Record'!$F30*'Monthly Reading'!AW$8, 'Homeowners Record'!$G30*'Monthly Reading'!AW$9)))</f>
        <v/>
      </c>
      <c r="AX33" s="4" t="str">
        <f>IF('Monthly Reading'!AX$1="", "", IF('Monthly Reading'!AX107*'Monthly Reading'!AX$7&gt;'Monthly Reading'!AX$10, SUM('Monthly Reading'!AX107*'Monthly Reading'!AX$7, 'Homeowners Record'!$F30*'Monthly Reading'!AX$8, 'Homeowners Record'!$G30*'Monthly Reading'!AX$9), SUM('Monthly Reading'!AX$10, 'Homeowners Record'!$F30*'Monthly Reading'!AX$8, 'Homeowners Record'!$G30*'Monthly Reading'!AX$9)))</f>
        <v/>
      </c>
      <c r="AY33" s="4" t="str">
        <f>IF('Monthly Reading'!AY$1="", "", IF('Monthly Reading'!AY107*'Monthly Reading'!AY$7&gt;'Monthly Reading'!AY$10, SUM('Monthly Reading'!AY107*'Monthly Reading'!AY$7, 'Homeowners Record'!$F30*'Monthly Reading'!AY$8, 'Homeowners Record'!$G30*'Monthly Reading'!AY$9), SUM('Monthly Reading'!AY$10, 'Homeowners Record'!$F30*'Monthly Reading'!AY$8, 'Homeowners Record'!$G30*'Monthly Reading'!AY$9)))</f>
        <v/>
      </c>
      <c r="AZ33" s="4" t="str">
        <f>IF('Monthly Reading'!AZ$1="", "", IF('Monthly Reading'!AZ107*'Monthly Reading'!AZ$7&gt;'Monthly Reading'!AZ$10, SUM('Monthly Reading'!AZ107*'Monthly Reading'!AZ$7, 'Homeowners Record'!$F30*'Monthly Reading'!AZ$8, 'Homeowners Record'!$G30*'Monthly Reading'!AZ$9), SUM('Monthly Reading'!AZ$10, 'Homeowners Record'!$F30*'Monthly Reading'!AZ$8, 'Homeowners Record'!$G30*'Monthly Reading'!AZ$9)))</f>
        <v/>
      </c>
      <c r="BA33" s="4" t="str">
        <f>IF('Monthly Reading'!BA$1="", "", IF('Monthly Reading'!BA107*'Monthly Reading'!BA$7&gt;'Monthly Reading'!BA$10, SUM('Monthly Reading'!BA107*'Monthly Reading'!BA$7, 'Homeowners Record'!$F30*'Monthly Reading'!BA$8, 'Homeowners Record'!$G30*'Monthly Reading'!BA$9), SUM('Monthly Reading'!BA$10, 'Homeowners Record'!$F30*'Monthly Reading'!BA$8, 'Homeowners Record'!$G30*'Monthly Reading'!BA$9)))</f>
        <v/>
      </c>
      <c r="BB33" s="4" t="str">
        <f>IF('Monthly Reading'!BB$1="", "", IF('Monthly Reading'!BB107*'Monthly Reading'!BB$7&gt;'Monthly Reading'!BB$10, SUM('Monthly Reading'!BB107*'Monthly Reading'!BB$7, 'Homeowners Record'!$F30*'Monthly Reading'!BB$8, 'Homeowners Record'!$G30*'Monthly Reading'!BB$9), SUM('Monthly Reading'!BB$10, 'Homeowners Record'!$F30*'Monthly Reading'!BB$8, 'Homeowners Record'!$G30*'Monthly Reading'!BB$9)))</f>
        <v/>
      </c>
      <c r="BC33" s="4" t="str">
        <f>IF('Monthly Reading'!BC$1="", "", IF('Monthly Reading'!BC107*'Monthly Reading'!BC$7&gt;'Monthly Reading'!BC$10, SUM('Monthly Reading'!BC107*'Monthly Reading'!BC$7, 'Homeowners Record'!$F30*'Monthly Reading'!BC$8, 'Homeowners Record'!$G30*'Monthly Reading'!BC$9), SUM('Monthly Reading'!BC$10, 'Homeowners Record'!$F30*'Monthly Reading'!BC$8, 'Homeowners Record'!$G30*'Monthly Reading'!BC$9)))</f>
        <v/>
      </c>
      <c r="BD33" s="4" t="str">
        <f>IF('Monthly Reading'!BD$1="", "", IF('Monthly Reading'!BD107*'Monthly Reading'!BD$7&gt;'Monthly Reading'!BD$10, SUM('Monthly Reading'!BD107*'Monthly Reading'!BD$7, 'Homeowners Record'!$F30*'Monthly Reading'!BD$8, 'Homeowners Record'!$G30*'Monthly Reading'!BD$9), SUM('Monthly Reading'!BD$10, 'Homeowners Record'!$F30*'Monthly Reading'!BD$8, 'Homeowners Record'!$G30*'Monthly Reading'!BD$9)))</f>
        <v/>
      </c>
      <c r="BE33" s="4" t="str">
        <f>IF('Monthly Reading'!BE$1="", "", IF('Monthly Reading'!BE107*'Monthly Reading'!BE$7&gt;'Monthly Reading'!BE$10, SUM('Monthly Reading'!BE107*'Monthly Reading'!BE$7, 'Homeowners Record'!$F30*'Monthly Reading'!BE$8, 'Homeowners Record'!$G30*'Monthly Reading'!BE$9), SUM('Monthly Reading'!BE$10, 'Homeowners Record'!$F30*'Monthly Reading'!BE$8, 'Homeowners Record'!$G30*'Monthly Reading'!BE$9)))</f>
        <v/>
      </c>
      <c r="BF33" s="4" t="str">
        <f>IF('Monthly Reading'!BF$1="", "", IF('Monthly Reading'!BF107*'Monthly Reading'!BF$7&gt;'Monthly Reading'!BF$10, SUM('Monthly Reading'!BF107*'Monthly Reading'!BF$7, 'Homeowners Record'!$F30*'Monthly Reading'!BF$8, 'Homeowners Record'!$G30*'Monthly Reading'!BF$9), SUM('Monthly Reading'!BF$10, 'Homeowners Record'!$F30*'Monthly Reading'!BF$8, 'Homeowners Record'!$G30*'Monthly Reading'!BF$9)))</f>
        <v/>
      </c>
      <c r="BG33" s="4" t="str">
        <f>IF('Monthly Reading'!BG$1="", "", IF('Monthly Reading'!BG107*'Monthly Reading'!BG$7&gt;'Monthly Reading'!BG$10, SUM('Monthly Reading'!BG107*'Monthly Reading'!BG$7, 'Homeowners Record'!$F30*'Monthly Reading'!BG$8, 'Homeowners Record'!$G30*'Monthly Reading'!BG$9), SUM('Monthly Reading'!BG$10, 'Homeowners Record'!$F30*'Monthly Reading'!BG$8, 'Homeowners Record'!$G30*'Monthly Reading'!BG$9)))</f>
        <v/>
      </c>
      <c r="BH33" s="4" t="str">
        <f>IF('Monthly Reading'!BH$1="", "", IF('Monthly Reading'!BH107*'Monthly Reading'!BH$7&gt;'Monthly Reading'!BH$10, SUM('Monthly Reading'!BH107*'Monthly Reading'!BH$7, 'Homeowners Record'!$F30*'Monthly Reading'!BH$8, 'Homeowners Record'!$G30*'Monthly Reading'!BH$9), SUM('Monthly Reading'!BH$10, 'Homeowners Record'!$F30*'Monthly Reading'!BH$8, 'Homeowners Record'!$G30*'Monthly Reading'!BH$9)))</f>
        <v/>
      </c>
      <c r="BI33" s="4" t="str">
        <f>IF('Monthly Reading'!BI$1="", "", IF('Monthly Reading'!BI107*'Monthly Reading'!BI$7&gt;'Monthly Reading'!BI$10, SUM('Monthly Reading'!BI107*'Monthly Reading'!BI$7, 'Homeowners Record'!$F30*'Monthly Reading'!BI$8, 'Homeowners Record'!$G30*'Monthly Reading'!BI$9), SUM('Monthly Reading'!BI$10, 'Homeowners Record'!$F30*'Monthly Reading'!BI$8, 'Homeowners Record'!$G30*'Monthly Reading'!BI$9)))</f>
        <v/>
      </c>
      <c r="BJ33" s="4" t="str">
        <f>IF('Monthly Reading'!BJ$1="", "", IF('Monthly Reading'!BJ107*'Monthly Reading'!BJ$7&gt;'Monthly Reading'!BJ$10, SUM('Monthly Reading'!BJ107*'Monthly Reading'!BJ$7, 'Homeowners Record'!$F30*'Monthly Reading'!BJ$8, 'Homeowners Record'!$G30*'Monthly Reading'!BJ$9), SUM('Monthly Reading'!BJ$10, 'Homeowners Record'!$F30*'Monthly Reading'!BJ$8, 'Homeowners Record'!$G30*'Monthly Reading'!BJ$9)))</f>
        <v/>
      </c>
      <c r="BK33" s="4" t="str">
        <f>IF('Monthly Reading'!BK$1="", "", IF('Monthly Reading'!BK107*'Monthly Reading'!BK$7&gt;'Monthly Reading'!BK$10, SUM('Monthly Reading'!BK107*'Monthly Reading'!BK$7, 'Homeowners Record'!$F30*'Monthly Reading'!BK$8, 'Homeowners Record'!$G30*'Monthly Reading'!BK$9), SUM('Monthly Reading'!BK$10, 'Homeowners Record'!$F30*'Monthly Reading'!BK$8, 'Homeowners Record'!$G30*'Monthly Reading'!BK$9)))</f>
        <v/>
      </c>
      <c r="BL33" s="4" t="str">
        <f>IF('Monthly Reading'!BL$1="", "", IF('Monthly Reading'!BL107*'Monthly Reading'!BL$7&gt;'Monthly Reading'!BL$10, SUM('Monthly Reading'!BL107*'Monthly Reading'!BL$7, 'Homeowners Record'!$F30*'Monthly Reading'!BL$8, 'Homeowners Record'!$G30*'Monthly Reading'!BL$9), SUM('Monthly Reading'!BL$10, 'Homeowners Record'!$F30*'Monthly Reading'!BL$8, 'Homeowners Record'!$G30*'Monthly Reading'!BL$9)))</f>
        <v/>
      </c>
      <c r="BM33" s="4" t="str">
        <f>IF('Monthly Reading'!BM$1="", "", IF('Monthly Reading'!BM107*'Monthly Reading'!BM$7&gt;'Monthly Reading'!BM$10, SUM('Monthly Reading'!BM107*'Monthly Reading'!BM$7, 'Homeowners Record'!$F30*'Monthly Reading'!BM$8, 'Homeowners Record'!$G30*'Monthly Reading'!BM$9), SUM('Monthly Reading'!BM$10, 'Homeowners Record'!$F30*'Monthly Reading'!BM$8, 'Homeowners Record'!$G30*'Monthly Reading'!BM$9)))</f>
        <v/>
      </c>
      <c r="BN33" s="4" t="str">
        <f>IF('Monthly Reading'!BN$1="", "", IF('Monthly Reading'!BN107*'Monthly Reading'!BN$7&gt;'Monthly Reading'!BN$10, SUM('Monthly Reading'!BN107*'Monthly Reading'!BN$7, 'Homeowners Record'!$F30*'Monthly Reading'!BN$8, 'Homeowners Record'!$G30*'Monthly Reading'!BN$9), SUM('Monthly Reading'!BN$10, 'Homeowners Record'!$F30*'Monthly Reading'!BN$8, 'Homeowners Record'!$G30*'Monthly Reading'!BN$9)))</f>
        <v/>
      </c>
      <c r="BO33" s="4" t="str">
        <f>IF('Monthly Reading'!BO$1="", "", IF('Monthly Reading'!BO107*'Monthly Reading'!BO$7&gt;'Monthly Reading'!BO$10, SUM('Monthly Reading'!BO107*'Monthly Reading'!BO$7, 'Homeowners Record'!$F30*'Monthly Reading'!BO$8, 'Homeowners Record'!$G30*'Monthly Reading'!BO$9), SUM('Monthly Reading'!BO$10, 'Homeowners Record'!$F30*'Monthly Reading'!BO$8, 'Homeowners Record'!$G30*'Monthly Reading'!BO$9)))</f>
        <v/>
      </c>
      <c r="BP33" s="4" t="str">
        <f>IF('Monthly Reading'!BP$1="", "", IF('Monthly Reading'!BP107*'Monthly Reading'!BP$7&gt;'Monthly Reading'!BP$10, SUM('Monthly Reading'!BP107*'Monthly Reading'!BP$7, 'Homeowners Record'!$F30*'Monthly Reading'!BP$8, 'Homeowners Record'!$G30*'Monthly Reading'!BP$9), SUM('Monthly Reading'!BP$10, 'Homeowners Record'!$F30*'Monthly Reading'!BP$8, 'Homeowners Record'!$G30*'Monthly Reading'!BP$9)))</f>
        <v/>
      </c>
      <c r="BQ33" s="4" t="str">
        <f>IF('Monthly Reading'!BQ$1="", "", IF('Monthly Reading'!BQ107*'Monthly Reading'!BQ$7&gt;'Monthly Reading'!BQ$10, SUM('Monthly Reading'!BQ107*'Monthly Reading'!BQ$7, 'Homeowners Record'!$F30*'Monthly Reading'!BQ$8, 'Homeowners Record'!$G30*'Monthly Reading'!BQ$9), SUM('Monthly Reading'!BQ$10, 'Homeowners Record'!$F30*'Monthly Reading'!BQ$8, 'Homeowners Record'!$G30*'Monthly Reading'!BQ$9)))</f>
        <v/>
      </c>
      <c r="BR33" s="4" t="str">
        <f>IF('Monthly Reading'!BR$1="", "", IF('Monthly Reading'!BR107*'Monthly Reading'!BR$7&gt;'Monthly Reading'!BR$10, SUM('Monthly Reading'!BR107*'Monthly Reading'!BR$7, 'Homeowners Record'!$F30*'Monthly Reading'!BR$8, 'Homeowners Record'!$G30*'Monthly Reading'!BR$9), SUM('Monthly Reading'!BR$10, 'Homeowners Record'!$F30*'Monthly Reading'!BR$8, 'Homeowners Record'!$G30*'Monthly Reading'!BR$9)))</f>
        <v/>
      </c>
      <c r="BS33" s="4" t="str">
        <f>IF('Monthly Reading'!BS$1="", "", IF('Monthly Reading'!BS107*'Monthly Reading'!BS$7&gt;'Monthly Reading'!BS$10, SUM('Monthly Reading'!BS107*'Monthly Reading'!BS$7, 'Homeowners Record'!$F30*'Monthly Reading'!BS$8, 'Homeowners Record'!$G30*'Monthly Reading'!BS$9), SUM('Monthly Reading'!BS$10, 'Homeowners Record'!$F30*'Monthly Reading'!BS$8, 'Homeowners Record'!$G30*'Monthly Reading'!BS$9)))</f>
        <v/>
      </c>
      <c r="BT33" s="4" t="str">
        <f>IF('Monthly Reading'!BT$1="", "", IF('Monthly Reading'!BT107*'Monthly Reading'!BT$7&gt;'Monthly Reading'!BT$10, SUM('Monthly Reading'!BT107*'Monthly Reading'!BT$7, 'Homeowners Record'!$F30*'Monthly Reading'!BT$8, 'Homeowners Record'!$G30*'Monthly Reading'!BT$9), SUM('Monthly Reading'!BT$10, 'Homeowners Record'!$F30*'Monthly Reading'!BT$8, 'Homeowners Record'!$G30*'Monthly Reading'!BT$9)))</f>
        <v/>
      </c>
      <c r="BU33" s="4" t="str">
        <f>IF('Monthly Reading'!BU$1="", "", IF('Monthly Reading'!BU107*'Monthly Reading'!BU$7&gt;'Monthly Reading'!BU$10, SUM('Monthly Reading'!BU107*'Monthly Reading'!BU$7, 'Homeowners Record'!$F30*'Monthly Reading'!BU$8, 'Homeowners Record'!$G30*'Monthly Reading'!BU$9), SUM('Monthly Reading'!BU$10, 'Homeowners Record'!$F30*'Monthly Reading'!BU$8, 'Homeowners Record'!$G30*'Monthly Reading'!BU$9)))</f>
        <v/>
      </c>
      <c r="BV33" s="4" t="str">
        <f>IF('Monthly Reading'!BV$1="", "", IF('Monthly Reading'!BV107*'Monthly Reading'!BV$7&gt;'Monthly Reading'!BV$10, SUM('Monthly Reading'!BV107*'Monthly Reading'!BV$7, 'Homeowners Record'!$F30*'Monthly Reading'!BV$8, 'Homeowners Record'!$G30*'Monthly Reading'!BV$9), SUM('Monthly Reading'!BV$10, 'Homeowners Record'!$F30*'Monthly Reading'!BV$8, 'Homeowners Record'!$G30*'Monthly Reading'!BV$9)))</f>
        <v/>
      </c>
      <c r="BW33" s="4" t="str">
        <f>IF('Monthly Reading'!BW$1="", "", IF('Monthly Reading'!BW107*'Monthly Reading'!BW$7&gt;'Monthly Reading'!BW$10, SUM('Monthly Reading'!BW107*'Monthly Reading'!BW$7, 'Homeowners Record'!$F30*'Monthly Reading'!BW$8, 'Homeowners Record'!$G30*'Monthly Reading'!BW$9), SUM('Monthly Reading'!BW$10, 'Homeowners Record'!$F30*'Monthly Reading'!BW$8, 'Homeowners Record'!$G30*'Monthly Reading'!BW$9)))</f>
        <v/>
      </c>
      <c r="BX33" s="4" t="str">
        <f>IF('Monthly Reading'!BX$1="", "", IF('Monthly Reading'!BX107*'Monthly Reading'!BX$7&gt;'Monthly Reading'!BX$10, SUM('Monthly Reading'!BX107*'Monthly Reading'!BX$7, 'Homeowners Record'!$F30*'Monthly Reading'!BX$8, 'Homeowners Record'!$G30*'Monthly Reading'!BX$9), SUM('Monthly Reading'!BX$10, 'Homeowners Record'!$F30*'Monthly Reading'!BX$8, 'Homeowners Record'!$G30*'Monthly Reading'!BX$9)))</f>
        <v/>
      </c>
      <c r="BY33" s="4" t="str">
        <f>IF('Monthly Reading'!BY$1="", "", IF('Monthly Reading'!BY107*'Monthly Reading'!BY$7&gt;'Monthly Reading'!BY$10, SUM('Monthly Reading'!BY107*'Monthly Reading'!BY$7, 'Homeowners Record'!$F30*'Monthly Reading'!BY$8, 'Homeowners Record'!$G30*'Monthly Reading'!BY$9), SUM('Monthly Reading'!BY$10, 'Homeowners Record'!$F30*'Monthly Reading'!BY$8, 'Homeowners Record'!$G30*'Monthly Reading'!BY$9)))</f>
        <v/>
      </c>
      <c r="BZ33" s="4" t="str">
        <f>IF('Monthly Reading'!BZ$1="", "", IF('Monthly Reading'!BZ107*'Monthly Reading'!BZ$7&gt;'Monthly Reading'!BZ$10, SUM('Monthly Reading'!BZ107*'Monthly Reading'!BZ$7, 'Homeowners Record'!$F30*'Monthly Reading'!BZ$8, 'Homeowners Record'!$G30*'Monthly Reading'!BZ$9), SUM('Monthly Reading'!BZ$10, 'Homeowners Record'!$F30*'Monthly Reading'!BZ$8, 'Homeowners Record'!$G30*'Monthly Reading'!BZ$9)))</f>
        <v/>
      </c>
      <c r="CA33" s="4" t="str">
        <f>IF('Monthly Reading'!CA$1="", "", IF('Monthly Reading'!CA107*'Monthly Reading'!CA$7&gt;'Monthly Reading'!CA$10, SUM('Monthly Reading'!CA107*'Monthly Reading'!CA$7, 'Homeowners Record'!$F30*'Monthly Reading'!CA$8, 'Homeowners Record'!$G30*'Monthly Reading'!CA$9), SUM('Monthly Reading'!CA$10, 'Homeowners Record'!$F30*'Monthly Reading'!CA$8, 'Homeowners Record'!$G30*'Monthly Reading'!CA$9)))</f>
        <v/>
      </c>
      <c r="CB33" s="4" t="str">
        <f>IF('Monthly Reading'!CB$1="", "", IF('Monthly Reading'!CB107*'Monthly Reading'!CB$7&gt;'Monthly Reading'!CB$10, SUM('Monthly Reading'!CB107*'Monthly Reading'!CB$7, 'Homeowners Record'!$F30*'Monthly Reading'!CB$8, 'Homeowners Record'!$G30*'Monthly Reading'!CB$9), SUM('Monthly Reading'!CB$10, 'Homeowners Record'!$F30*'Monthly Reading'!CB$8, 'Homeowners Record'!$G30*'Monthly Reading'!CB$9)))</f>
        <v/>
      </c>
      <c r="CC33" s="4" t="str">
        <f>IF('Monthly Reading'!CC$1="", "", IF('Monthly Reading'!CC107*'Monthly Reading'!CC$7&gt;'Monthly Reading'!CC$10, SUM('Monthly Reading'!CC107*'Monthly Reading'!CC$7, 'Homeowners Record'!$F30*'Monthly Reading'!CC$8, 'Homeowners Record'!$G30*'Monthly Reading'!CC$9), SUM('Monthly Reading'!CC$10, 'Homeowners Record'!$F30*'Monthly Reading'!CC$8, 'Homeowners Record'!$G30*'Monthly Reading'!CC$9)))</f>
        <v/>
      </c>
      <c r="CD33" s="4" t="str">
        <f>IF('Monthly Reading'!CD$1="", "", IF('Monthly Reading'!CD107*'Monthly Reading'!CD$7&gt;'Monthly Reading'!CD$10, SUM('Monthly Reading'!CD107*'Monthly Reading'!CD$7, 'Homeowners Record'!$F30*'Monthly Reading'!CD$8, 'Homeowners Record'!$G30*'Monthly Reading'!CD$9), SUM('Monthly Reading'!CD$10, 'Homeowners Record'!$F30*'Monthly Reading'!CD$8, 'Homeowners Record'!$G30*'Monthly Reading'!CD$9)))</f>
        <v/>
      </c>
      <c r="CE33" s="4" t="str">
        <f>IF('Monthly Reading'!CE$1="", "", IF('Monthly Reading'!CE107*'Monthly Reading'!CE$7&gt;'Monthly Reading'!CE$10, SUM('Monthly Reading'!CE107*'Monthly Reading'!CE$7, 'Homeowners Record'!$F30*'Monthly Reading'!CE$8, 'Homeowners Record'!$G30*'Monthly Reading'!CE$9), SUM('Monthly Reading'!CE$10, 'Homeowners Record'!$F30*'Monthly Reading'!CE$8, 'Homeowners Record'!$G30*'Monthly Reading'!CE$9)))</f>
        <v/>
      </c>
      <c r="CF33" s="4" t="str">
        <f>IF('Monthly Reading'!CF$1="", "", IF('Monthly Reading'!CF107*'Monthly Reading'!CF$7&gt;'Monthly Reading'!CF$10, SUM('Monthly Reading'!CF107*'Monthly Reading'!CF$7, 'Homeowners Record'!$F30*'Monthly Reading'!CF$8, 'Homeowners Record'!$G30*'Monthly Reading'!CF$9), SUM('Monthly Reading'!CF$10, 'Homeowners Record'!$F30*'Monthly Reading'!CF$8, 'Homeowners Record'!$G30*'Monthly Reading'!CF$9)))</f>
        <v/>
      </c>
      <c r="CG33" s="4" t="str">
        <f>IF('Monthly Reading'!CG$1="", "", IF('Monthly Reading'!CG107*'Monthly Reading'!CG$7&gt;'Monthly Reading'!CG$10, SUM('Monthly Reading'!CG107*'Monthly Reading'!CG$7, 'Homeowners Record'!$F30*'Monthly Reading'!CG$8, 'Homeowners Record'!$G30*'Monthly Reading'!CG$9), SUM('Monthly Reading'!CG$10, 'Homeowners Record'!$F30*'Monthly Reading'!CG$8, 'Homeowners Record'!$G30*'Monthly Reading'!CG$9)))</f>
        <v/>
      </c>
      <c r="CH33" s="4" t="str">
        <f>IF('Monthly Reading'!CH$1="", "", IF('Monthly Reading'!CH107*'Monthly Reading'!CH$7&gt;'Monthly Reading'!CH$10, SUM('Monthly Reading'!CH107*'Monthly Reading'!CH$7, 'Homeowners Record'!$F30*'Monthly Reading'!CH$8, 'Homeowners Record'!$G30*'Monthly Reading'!CH$9), SUM('Monthly Reading'!CH$10, 'Homeowners Record'!$F30*'Monthly Reading'!CH$8, 'Homeowners Record'!$G30*'Monthly Reading'!CH$9)))</f>
        <v/>
      </c>
      <c r="CI33" s="4" t="str">
        <f>IF('Monthly Reading'!CI$1="", "", IF('Monthly Reading'!CI107*'Monthly Reading'!CI$7&gt;'Monthly Reading'!CI$10, SUM('Monthly Reading'!CI107*'Monthly Reading'!CI$7, 'Homeowners Record'!$F30*'Monthly Reading'!CI$8, 'Homeowners Record'!$G30*'Monthly Reading'!CI$9), SUM('Monthly Reading'!CI$10, 'Homeowners Record'!$F30*'Monthly Reading'!CI$8, 'Homeowners Record'!$G30*'Monthly Reading'!CI$9)))</f>
        <v/>
      </c>
      <c r="CJ33" s="4" t="str">
        <f>IF('Monthly Reading'!CJ$1="", "", IF('Monthly Reading'!CJ107*'Monthly Reading'!CJ$7&gt;'Monthly Reading'!CJ$10, SUM('Monthly Reading'!CJ107*'Monthly Reading'!CJ$7, 'Homeowners Record'!$F30*'Monthly Reading'!CJ$8, 'Homeowners Record'!$G30*'Monthly Reading'!CJ$9), SUM('Monthly Reading'!CJ$10, 'Homeowners Record'!$F30*'Monthly Reading'!CJ$8, 'Homeowners Record'!$G30*'Monthly Reading'!CJ$9)))</f>
        <v/>
      </c>
      <c r="CK33" s="4" t="str">
        <f>IF('Monthly Reading'!CK$1="", "", IF('Monthly Reading'!CK107*'Monthly Reading'!CK$7&gt;'Monthly Reading'!CK$10, SUM('Monthly Reading'!CK107*'Monthly Reading'!CK$7, 'Homeowners Record'!$F30*'Monthly Reading'!CK$8, 'Homeowners Record'!$G30*'Monthly Reading'!CK$9), SUM('Monthly Reading'!CK$10, 'Homeowners Record'!$F30*'Monthly Reading'!CK$8, 'Homeowners Record'!$G30*'Monthly Reading'!CK$9)))</f>
        <v/>
      </c>
      <c r="CL33" s="4" t="str">
        <f>IF('Monthly Reading'!CL$1="", "", IF('Monthly Reading'!CL107*'Monthly Reading'!CL$7&gt;'Monthly Reading'!CL$10, SUM('Monthly Reading'!CL107*'Monthly Reading'!CL$7, 'Homeowners Record'!$F30*'Monthly Reading'!CL$8, 'Homeowners Record'!$G30*'Monthly Reading'!CL$9), SUM('Monthly Reading'!CL$10, 'Homeowners Record'!$F30*'Monthly Reading'!CL$8, 'Homeowners Record'!$G30*'Monthly Reading'!CL$9)))</f>
        <v/>
      </c>
      <c r="CM33" s="4" t="str">
        <f>IF('Monthly Reading'!CM$1="", "", IF('Monthly Reading'!CM107*'Monthly Reading'!CM$7&gt;'Monthly Reading'!CM$10, SUM('Monthly Reading'!CM107*'Monthly Reading'!CM$7, 'Homeowners Record'!$F30*'Monthly Reading'!CM$8, 'Homeowners Record'!$G30*'Monthly Reading'!CM$9), SUM('Monthly Reading'!CM$10, 'Homeowners Record'!$F30*'Monthly Reading'!CM$8, 'Homeowners Record'!$G30*'Monthly Reading'!CM$9)))</f>
        <v/>
      </c>
      <c r="CN33" s="4" t="str">
        <f>IF('Monthly Reading'!CN$1="", "", IF('Monthly Reading'!CN107*'Monthly Reading'!CN$7&gt;'Monthly Reading'!CN$10, SUM('Monthly Reading'!CN107*'Monthly Reading'!CN$7, 'Homeowners Record'!$F30*'Monthly Reading'!CN$8, 'Homeowners Record'!$G30*'Monthly Reading'!CN$9), SUM('Monthly Reading'!CN$10, 'Homeowners Record'!$F30*'Monthly Reading'!CN$8, 'Homeowners Record'!$G30*'Monthly Reading'!CN$9)))</f>
        <v/>
      </c>
      <c r="CO33" s="4" t="str">
        <f>IF('Monthly Reading'!CO$1="", "", IF('Monthly Reading'!CO107*'Monthly Reading'!CO$7&gt;'Monthly Reading'!CO$10, SUM('Monthly Reading'!CO107*'Monthly Reading'!CO$7, 'Homeowners Record'!$F30*'Monthly Reading'!CO$8, 'Homeowners Record'!$G30*'Monthly Reading'!CO$9), SUM('Monthly Reading'!CO$10, 'Homeowners Record'!$F30*'Monthly Reading'!CO$8, 'Homeowners Record'!$G30*'Monthly Reading'!CO$9)))</f>
        <v/>
      </c>
      <c r="CP33" s="4" t="str">
        <f>IF('Monthly Reading'!CP$1="", "", IF('Monthly Reading'!CP107*'Monthly Reading'!CP$7&gt;'Monthly Reading'!CP$10, SUM('Monthly Reading'!CP107*'Monthly Reading'!CP$7, 'Homeowners Record'!$F30*'Monthly Reading'!CP$8, 'Homeowners Record'!$G30*'Monthly Reading'!CP$9), SUM('Monthly Reading'!CP$10, 'Homeowners Record'!$F30*'Monthly Reading'!CP$8, 'Homeowners Record'!$G30*'Monthly Reading'!CP$9)))</f>
        <v/>
      </c>
      <c r="CQ33" s="4" t="str">
        <f>IF('Monthly Reading'!CQ$1="", "", IF('Monthly Reading'!CQ107*'Monthly Reading'!CQ$7&gt;'Monthly Reading'!CQ$10, SUM('Monthly Reading'!CQ107*'Monthly Reading'!CQ$7, 'Homeowners Record'!$F30*'Monthly Reading'!CQ$8, 'Homeowners Record'!$G30*'Monthly Reading'!CQ$9), SUM('Monthly Reading'!CQ$10, 'Homeowners Record'!$F30*'Monthly Reading'!CQ$8, 'Homeowners Record'!$G30*'Monthly Reading'!CQ$9)))</f>
        <v/>
      </c>
      <c r="CR33" s="4" t="str">
        <f>IF('Monthly Reading'!CR$1="", "", IF('Monthly Reading'!CR107*'Monthly Reading'!CR$7&gt;'Monthly Reading'!CR$10, SUM('Monthly Reading'!CR107*'Monthly Reading'!CR$7, 'Homeowners Record'!$F30*'Monthly Reading'!CR$8, 'Homeowners Record'!$G30*'Monthly Reading'!CR$9), SUM('Monthly Reading'!CR$10, 'Homeowners Record'!$F30*'Monthly Reading'!CR$8, 'Homeowners Record'!$G30*'Monthly Reading'!CR$9)))</f>
        <v/>
      </c>
      <c r="CS33" s="4" t="str">
        <f>IF('Monthly Reading'!CS$1="", "", IF('Monthly Reading'!CS107*'Monthly Reading'!CS$7&gt;'Monthly Reading'!CS$10, SUM('Monthly Reading'!CS107*'Monthly Reading'!CS$7, 'Homeowners Record'!$F30*'Monthly Reading'!CS$8, 'Homeowners Record'!$G30*'Monthly Reading'!CS$9), SUM('Monthly Reading'!CS$10, 'Homeowners Record'!$F30*'Monthly Reading'!CS$8, 'Homeowners Record'!$G30*'Monthly Reading'!CS$9)))</f>
        <v/>
      </c>
      <c r="CT33" s="4" t="str">
        <f>IF('Monthly Reading'!CT$1="", "", IF('Monthly Reading'!CT107*'Monthly Reading'!CT$7&gt;'Monthly Reading'!CT$10, SUM('Monthly Reading'!CT107*'Monthly Reading'!CT$7, 'Homeowners Record'!$F30*'Monthly Reading'!CT$8, 'Homeowners Record'!$G30*'Monthly Reading'!CT$9), SUM('Monthly Reading'!CT$10, 'Homeowners Record'!$F30*'Monthly Reading'!CT$8, 'Homeowners Record'!$G30*'Monthly Reading'!CT$9)))</f>
        <v/>
      </c>
      <c r="CU33" s="4" t="str">
        <f>IF('Monthly Reading'!CU$1="", "", IF('Monthly Reading'!CU107*'Monthly Reading'!CU$7&gt;'Monthly Reading'!CU$10, SUM('Monthly Reading'!CU107*'Monthly Reading'!CU$7, 'Homeowners Record'!$F30*'Monthly Reading'!CU$8, 'Homeowners Record'!$G30*'Monthly Reading'!CU$9), SUM('Monthly Reading'!CU$10, 'Homeowners Record'!$F30*'Monthly Reading'!CU$8, 'Homeowners Record'!$G30*'Monthly Reading'!CU$9)))</f>
        <v/>
      </c>
      <c r="CV33" s="4" t="str">
        <f>IF('Monthly Reading'!CV$1="", "", IF('Monthly Reading'!CV107*'Monthly Reading'!CV$7&gt;'Monthly Reading'!CV$10, SUM('Monthly Reading'!CV107*'Monthly Reading'!CV$7, 'Homeowners Record'!$F30*'Monthly Reading'!CV$8, 'Homeowners Record'!$G30*'Monthly Reading'!CV$9), SUM('Monthly Reading'!CV$10, 'Homeowners Record'!$F30*'Monthly Reading'!CV$8, 'Homeowners Record'!$G30*'Monthly Reading'!CV$9)))</f>
        <v/>
      </c>
      <c r="CW33" s="4" t="str">
        <f>IF('Monthly Reading'!CW$1="", "", IF('Monthly Reading'!CW107*'Monthly Reading'!CW$7&gt;'Monthly Reading'!CW$10, SUM('Monthly Reading'!CW107*'Monthly Reading'!CW$7, 'Homeowners Record'!$F30*'Monthly Reading'!CW$8, 'Homeowners Record'!$G30*'Monthly Reading'!CW$9), SUM('Monthly Reading'!CW$10, 'Homeowners Record'!$F30*'Monthly Reading'!CW$8, 'Homeowners Record'!$G30*'Monthly Reading'!CW$9)))</f>
        <v/>
      </c>
      <c r="CX33" s="4" t="str">
        <f>IF('Monthly Reading'!CX$1="", "", IF('Monthly Reading'!CX107*'Monthly Reading'!CX$7&gt;'Monthly Reading'!CX$10, SUM('Monthly Reading'!CX107*'Monthly Reading'!CX$7, 'Homeowners Record'!$F30*'Monthly Reading'!CX$8, 'Homeowners Record'!$G30*'Monthly Reading'!CX$9), SUM('Monthly Reading'!CX$10, 'Homeowners Record'!$F30*'Monthly Reading'!CX$8, 'Homeowners Record'!$G30*'Monthly Reading'!CX$9)))</f>
        <v/>
      </c>
      <c r="CY33" s="4" t="str">
        <f>IF('Monthly Reading'!CY$1="", "", IF('Monthly Reading'!CY107*'Monthly Reading'!CY$7&gt;'Monthly Reading'!CY$10, SUM('Monthly Reading'!CY107*'Monthly Reading'!CY$7, 'Homeowners Record'!$F30*'Monthly Reading'!CY$8, 'Homeowners Record'!$G30*'Monthly Reading'!CY$9), SUM('Monthly Reading'!CY$10, 'Homeowners Record'!$F30*'Monthly Reading'!CY$8, 'Homeowners Record'!$G30*'Monthly Reading'!CY$9)))</f>
        <v/>
      </c>
      <c r="CZ33" s="4" t="str">
        <f>IF('Monthly Reading'!CZ$1="", "", IF('Monthly Reading'!CZ107*'Monthly Reading'!CZ$7&gt;'Monthly Reading'!CZ$10, SUM('Monthly Reading'!CZ107*'Monthly Reading'!CZ$7, 'Homeowners Record'!$F30*'Monthly Reading'!CZ$8, 'Homeowners Record'!$G30*'Monthly Reading'!CZ$9), SUM('Monthly Reading'!CZ$10, 'Homeowners Record'!$F30*'Monthly Reading'!CZ$8, 'Homeowners Record'!$G30*'Monthly Reading'!CZ$9)))</f>
        <v/>
      </c>
      <c r="DA33" s="4" t="str">
        <f>IF('Monthly Reading'!DA$1="", "", IF('Monthly Reading'!DA107*'Monthly Reading'!DA$7&gt;'Monthly Reading'!DA$10, SUM('Monthly Reading'!DA107*'Monthly Reading'!DA$7, 'Homeowners Record'!$F30*'Monthly Reading'!DA$8, 'Homeowners Record'!$G30*'Monthly Reading'!DA$9), SUM('Monthly Reading'!DA$10, 'Homeowners Record'!$F30*'Monthly Reading'!DA$8, 'Homeowners Record'!$G30*'Monthly Reading'!DA$9)))</f>
        <v/>
      </c>
      <c r="DB33" s="4" t="str">
        <f>IF('Monthly Reading'!DB$1="", "", IF('Monthly Reading'!DB107*'Monthly Reading'!DB$7&gt;'Monthly Reading'!DB$10, SUM('Monthly Reading'!DB107*'Monthly Reading'!DB$7, 'Homeowners Record'!$F30*'Monthly Reading'!DB$8, 'Homeowners Record'!$G30*'Monthly Reading'!DB$9), SUM('Monthly Reading'!DB$10, 'Homeowners Record'!$F30*'Monthly Reading'!DB$8, 'Homeowners Record'!$G30*'Monthly Reading'!DB$9)))</f>
        <v/>
      </c>
      <c r="DC33" s="4" t="str">
        <f>IF('Monthly Reading'!DC$1="", "", IF('Monthly Reading'!DC107*'Monthly Reading'!DC$7&gt;'Monthly Reading'!DC$10, SUM('Monthly Reading'!DC107*'Monthly Reading'!DC$7, 'Homeowners Record'!$F30*'Monthly Reading'!DC$8, 'Homeowners Record'!$G30*'Monthly Reading'!DC$9), SUM('Monthly Reading'!DC$10, 'Homeowners Record'!$F30*'Monthly Reading'!DC$8, 'Homeowners Record'!$G30*'Monthly Reading'!DC$9)))</f>
        <v/>
      </c>
      <c r="DD33" s="4" t="str">
        <f>IF('Monthly Reading'!DD$1="", "", IF('Monthly Reading'!DD107*'Monthly Reading'!DD$7&gt;'Monthly Reading'!DD$10, SUM('Monthly Reading'!DD107*'Monthly Reading'!DD$7, 'Homeowners Record'!$F30*'Monthly Reading'!DD$8, 'Homeowners Record'!$G30*'Monthly Reading'!DD$9), SUM('Monthly Reading'!DD$10, 'Homeowners Record'!$F30*'Monthly Reading'!DD$8, 'Homeowners Record'!$G30*'Monthly Reading'!DD$9)))</f>
        <v/>
      </c>
      <c r="DE33" s="4" t="str">
        <f>IF('Monthly Reading'!DE$1="", "", IF('Monthly Reading'!DE107*'Monthly Reading'!DE$7&gt;'Monthly Reading'!DE$10, SUM('Monthly Reading'!DE107*'Monthly Reading'!DE$7, 'Homeowners Record'!$F30*'Monthly Reading'!DE$8, 'Homeowners Record'!$G30*'Monthly Reading'!DE$9), SUM('Monthly Reading'!DE$10, 'Homeowners Record'!$F30*'Monthly Reading'!DE$8, 'Homeowners Record'!$G30*'Monthly Reading'!DE$9)))</f>
        <v/>
      </c>
      <c r="DF33" s="4" t="str">
        <f>IF('Monthly Reading'!DF$1="", "", IF('Monthly Reading'!DF107*'Monthly Reading'!DF$7&gt;'Monthly Reading'!DF$10, SUM('Monthly Reading'!DF107*'Monthly Reading'!DF$7, 'Homeowners Record'!$F30*'Monthly Reading'!DF$8, 'Homeowners Record'!$G30*'Monthly Reading'!DF$9), SUM('Monthly Reading'!DF$10, 'Homeowners Record'!$F30*'Monthly Reading'!DF$8, 'Homeowners Record'!$G30*'Monthly Reading'!DF$9)))</f>
        <v/>
      </c>
      <c r="DG33" s="4" t="str">
        <f>IF('Monthly Reading'!DG$1="", "", IF('Monthly Reading'!DG107*'Monthly Reading'!DG$7&gt;'Monthly Reading'!DG$10, SUM('Monthly Reading'!DG107*'Monthly Reading'!DG$7, 'Homeowners Record'!$F30*'Monthly Reading'!DG$8, 'Homeowners Record'!$G30*'Monthly Reading'!DG$9), SUM('Monthly Reading'!DG$10, 'Homeowners Record'!$F30*'Monthly Reading'!DG$8, 'Homeowners Record'!$G30*'Monthly Reading'!DG$9)))</f>
        <v/>
      </c>
      <c r="DH33" s="4" t="str">
        <f>IF('Monthly Reading'!DH$1="", "", IF('Monthly Reading'!DH107*'Monthly Reading'!DH$7&gt;'Monthly Reading'!DH$10, SUM('Monthly Reading'!DH107*'Monthly Reading'!DH$7, 'Homeowners Record'!$F30*'Monthly Reading'!DH$8, 'Homeowners Record'!$G30*'Monthly Reading'!DH$9), SUM('Monthly Reading'!DH$10, 'Homeowners Record'!$F30*'Monthly Reading'!DH$8, 'Homeowners Record'!$G30*'Monthly Reading'!DH$9)))</f>
        <v/>
      </c>
      <c r="DI33" s="4" t="str">
        <f>IF('Monthly Reading'!DI$1="", "", IF('Monthly Reading'!DI107*'Monthly Reading'!DI$7&gt;'Monthly Reading'!DI$10, SUM('Monthly Reading'!DI107*'Monthly Reading'!DI$7, 'Homeowners Record'!$F30*'Monthly Reading'!DI$8, 'Homeowners Record'!$G30*'Monthly Reading'!DI$9), SUM('Monthly Reading'!DI$10, 'Homeowners Record'!$F30*'Monthly Reading'!DI$8, 'Homeowners Record'!$G30*'Monthly Reading'!DI$9)))</f>
        <v/>
      </c>
      <c r="DJ33" s="4" t="str">
        <f>IF('Monthly Reading'!DJ$1="", "", IF('Monthly Reading'!DJ107*'Monthly Reading'!DJ$7&gt;'Monthly Reading'!DJ$10, SUM('Monthly Reading'!DJ107*'Monthly Reading'!DJ$7, 'Homeowners Record'!$F30*'Monthly Reading'!DJ$8, 'Homeowners Record'!$G30*'Monthly Reading'!DJ$9), SUM('Monthly Reading'!DJ$10, 'Homeowners Record'!$F30*'Monthly Reading'!DJ$8, 'Homeowners Record'!$G30*'Monthly Reading'!DJ$9)))</f>
        <v/>
      </c>
      <c r="DK33" s="4" t="str">
        <f>IF('Monthly Reading'!DK$1="", "", IF('Monthly Reading'!DK107*'Monthly Reading'!DK$7&gt;'Monthly Reading'!DK$10, SUM('Monthly Reading'!DK107*'Monthly Reading'!DK$7, 'Homeowners Record'!$F30*'Monthly Reading'!DK$8, 'Homeowners Record'!$G30*'Monthly Reading'!DK$9), SUM('Monthly Reading'!DK$10, 'Homeowners Record'!$F30*'Monthly Reading'!DK$8, 'Homeowners Record'!$G30*'Monthly Reading'!DK$9)))</f>
        <v/>
      </c>
      <c r="DL33" s="4" t="str">
        <f>IF('Monthly Reading'!DL$1="", "", IF('Monthly Reading'!DL107*'Monthly Reading'!DL$7&gt;'Monthly Reading'!DL$10, SUM('Monthly Reading'!DL107*'Monthly Reading'!DL$7, 'Homeowners Record'!$F30*'Monthly Reading'!DL$8, 'Homeowners Record'!$G30*'Monthly Reading'!DL$9), SUM('Monthly Reading'!DL$10, 'Homeowners Record'!$F30*'Monthly Reading'!DL$8, 'Homeowners Record'!$G30*'Monthly Reading'!DL$9)))</f>
        <v/>
      </c>
      <c r="DM33" s="4" t="str">
        <f>IF('Monthly Reading'!DM$1="", "", IF('Monthly Reading'!DM107*'Monthly Reading'!DM$7&gt;'Monthly Reading'!DM$10, SUM('Monthly Reading'!DM107*'Monthly Reading'!DM$7, 'Homeowners Record'!$F30*'Monthly Reading'!DM$8, 'Homeowners Record'!$G30*'Monthly Reading'!DM$9), SUM('Monthly Reading'!DM$10, 'Homeowners Record'!$F30*'Monthly Reading'!DM$8, 'Homeowners Record'!$G30*'Monthly Reading'!DM$9)))</f>
        <v/>
      </c>
      <c r="DN33" s="4" t="str">
        <f>IF('Monthly Reading'!DN$1="", "", IF('Monthly Reading'!DN107*'Monthly Reading'!DN$7&gt;'Monthly Reading'!DN$10, SUM('Monthly Reading'!DN107*'Monthly Reading'!DN$7, 'Homeowners Record'!$F30*'Monthly Reading'!DN$8, 'Homeowners Record'!$G30*'Monthly Reading'!DN$9), SUM('Monthly Reading'!DN$10, 'Homeowners Record'!$F30*'Monthly Reading'!DN$8, 'Homeowners Record'!$G30*'Monthly Reading'!DN$9)))</f>
        <v/>
      </c>
      <c r="DO33" s="4" t="str">
        <f>IF('Monthly Reading'!DO$1="", "", IF('Monthly Reading'!DO107*'Monthly Reading'!DO$7&gt;'Monthly Reading'!DO$10, SUM('Monthly Reading'!DO107*'Monthly Reading'!DO$7, 'Homeowners Record'!$F30*'Monthly Reading'!DO$8, 'Homeowners Record'!$G30*'Monthly Reading'!DO$9), SUM('Monthly Reading'!DO$10, 'Homeowners Record'!$F30*'Monthly Reading'!DO$8, 'Homeowners Record'!$G30*'Monthly Reading'!DO$9)))</f>
        <v/>
      </c>
      <c r="DP33" s="4" t="str">
        <f>IF('Monthly Reading'!DP$1="", "", IF('Monthly Reading'!DP107*'Monthly Reading'!DP$7&gt;'Monthly Reading'!DP$10, SUM('Monthly Reading'!DP107*'Monthly Reading'!DP$7, 'Homeowners Record'!$F30*'Monthly Reading'!DP$8, 'Homeowners Record'!$G30*'Monthly Reading'!DP$9), SUM('Monthly Reading'!DP$10, 'Homeowners Record'!$F30*'Monthly Reading'!DP$8, 'Homeowners Record'!$G30*'Monthly Reading'!DP$9)))</f>
        <v/>
      </c>
      <c r="DQ33" s="4" t="str">
        <f>IF('Monthly Reading'!DQ$1="", "", IF('Monthly Reading'!DQ107*'Monthly Reading'!DQ$7&gt;'Monthly Reading'!DQ$10, SUM('Monthly Reading'!DQ107*'Monthly Reading'!DQ$7, 'Homeowners Record'!$F30*'Monthly Reading'!DQ$8, 'Homeowners Record'!$G30*'Monthly Reading'!DQ$9), SUM('Monthly Reading'!DQ$10, 'Homeowners Record'!$F30*'Monthly Reading'!DQ$8, 'Homeowners Record'!$G30*'Monthly Reading'!DQ$9)))</f>
        <v/>
      </c>
      <c r="DR33" s="4" t="str">
        <f>IF('Monthly Reading'!DR$1="", "", IF('Monthly Reading'!DR107*'Monthly Reading'!DR$7&gt;'Monthly Reading'!DR$10, SUM('Monthly Reading'!DR107*'Monthly Reading'!DR$7, 'Homeowners Record'!$F30*'Monthly Reading'!DR$8, 'Homeowners Record'!$G30*'Monthly Reading'!DR$9), SUM('Monthly Reading'!DR$10, 'Homeowners Record'!$F30*'Monthly Reading'!DR$8, 'Homeowners Record'!$G30*'Monthly Reading'!DR$9)))</f>
        <v/>
      </c>
      <c r="DS33" s="4" t="str">
        <f>IF('Monthly Reading'!DS$1="", "", IF('Monthly Reading'!DS107*'Monthly Reading'!DS$7&gt;'Monthly Reading'!DS$10, SUM('Monthly Reading'!DS107*'Monthly Reading'!DS$7, 'Homeowners Record'!$F30*'Monthly Reading'!DS$8, 'Homeowners Record'!$G30*'Monthly Reading'!DS$9), SUM('Monthly Reading'!DS$10, 'Homeowners Record'!$F30*'Monthly Reading'!DS$8, 'Homeowners Record'!$G30*'Monthly Reading'!DS$9)))</f>
        <v/>
      </c>
      <c r="DT33" s="4" t="str">
        <f>IF('Monthly Reading'!DT$1="", "", IF('Monthly Reading'!DT107*'Monthly Reading'!DT$7&gt;'Monthly Reading'!DT$10, SUM('Monthly Reading'!DT107*'Monthly Reading'!DT$7, 'Homeowners Record'!$F30*'Monthly Reading'!DT$8, 'Homeowners Record'!$G30*'Monthly Reading'!DT$9), SUM('Monthly Reading'!DT$10, 'Homeowners Record'!$F30*'Monthly Reading'!DT$8, 'Homeowners Record'!$G30*'Monthly Reading'!DT$9)))</f>
        <v/>
      </c>
      <c r="DU33" s="4" t="str">
        <f>IF('Monthly Reading'!DU$1="", "", IF('Monthly Reading'!DU107*'Monthly Reading'!DU$7&gt;'Monthly Reading'!DU$10, SUM('Monthly Reading'!DU107*'Monthly Reading'!DU$7, 'Homeowners Record'!$F30*'Monthly Reading'!DU$8, 'Homeowners Record'!$G30*'Monthly Reading'!DU$9), SUM('Monthly Reading'!DU$10, 'Homeowners Record'!$F30*'Monthly Reading'!DU$8, 'Homeowners Record'!$G30*'Monthly Reading'!DU$9)))</f>
        <v/>
      </c>
      <c r="DV33" s="4" t="str">
        <f>IF('Monthly Reading'!DV$1="", "", IF('Monthly Reading'!DV107*'Monthly Reading'!DV$7&gt;'Monthly Reading'!DV$10, SUM('Monthly Reading'!DV107*'Monthly Reading'!DV$7, 'Homeowners Record'!$F30*'Monthly Reading'!DV$8, 'Homeowners Record'!$G30*'Monthly Reading'!DV$9), SUM('Monthly Reading'!DV$10, 'Homeowners Record'!$F30*'Monthly Reading'!DV$8, 'Homeowners Record'!$G30*'Monthly Reading'!DV$9)))</f>
        <v/>
      </c>
      <c r="DW33" s="4" t="str">
        <f>IF('Monthly Reading'!DW$1="", "", IF('Monthly Reading'!DW107*'Monthly Reading'!DW$7&gt;'Monthly Reading'!DW$10, SUM('Monthly Reading'!DW107*'Monthly Reading'!DW$7, 'Homeowners Record'!$F30*'Monthly Reading'!DW$8, 'Homeowners Record'!$G30*'Monthly Reading'!DW$9), SUM('Monthly Reading'!DW$10, 'Homeowners Record'!$F30*'Monthly Reading'!DW$8, 'Homeowners Record'!$G30*'Monthly Reading'!DW$9)))</f>
        <v/>
      </c>
      <c r="DX33" s="4" t="str">
        <f>IF('Monthly Reading'!DX$1="", "", IF('Monthly Reading'!DX107*'Monthly Reading'!DX$7&gt;'Monthly Reading'!DX$10, SUM('Monthly Reading'!DX107*'Monthly Reading'!DX$7, 'Homeowners Record'!$F30*'Monthly Reading'!DX$8, 'Homeowners Record'!$G30*'Monthly Reading'!DX$9), SUM('Monthly Reading'!DX$10, 'Homeowners Record'!$F30*'Monthly Reading'!DX$8, 'Homeowners Record'!$G30*'Monthly Reading'!DX$9)))</f>
        <v/>
      </c>
      <c r="DY33" s="4" t="str">
        <f>IF('Monthly Reading'!DY$1="", "", IF('Monthly Reading'!DY107*'Monthly Reading'!DY$7&gt;'Monthly Reading'!DY$10, SUM('Monthly Reading'!DY107*'Monthly Reading'!DY$7, 'Homeowners Record'!$F30*'Monthly Reading'!DY$8, 'Homeowners Record'!$G30*'Monthly Reading'!DY$9), SUM('Monthly Reading'!DY$10, 'Homeowners Record'!$F30*'Monthly Reading'!DY$8, 'Homeowners Record'!$G30*'Monthly Reading'!DY$9)))</f>
        <v/>
      </c>
      <c r="DZ33" s="4" t="str">
        <f>IF('Monthly Reading'!DZ$1="", "", IF('Monthly Reading'!DZ107*'Monthly Reading'!DZ$7&gt;'Monthly Reading'!DZ$10, SUM('Monthly Reading'!DZ107*'Monthly Reading'!DZ$7, 'Homeowners Record'!$F30*'Monthly Reading'!DZ$8, 'Homeowners Record'!$G30*'Monthly Reading'!DZ$9), SUM('Monthly Reading'!DZ$10, 'Homeowners Record'!$F30*'Monthly Reading'!DZ$8, 'Homeowners Record'!$G30*'Monthly Reading'!DZ$9)))</f>
        <v/>
      </c>
    </row>
    <row r="34" spans="1:130" x14ac:dyDescent="0.25">
      <c r="A34" s="3">
        <f>'Homeowners Record'!$A31</f>
        <v>30</v>
      </c>
      <c r="B34" s="3" t="str">
        <f>'Homeowners Record'!$B31</f>
        <v>MAGDALENA VILLASIS</v>
      </c>
      <c r="C34" s="4">
        <v>534</v>
      </c>
      <c r="D34" s="4">
        <f>IF('Monthly Reading'!D$1="", "", IF('Monthly Reading'!D108*'Monthly Reading'!D$7&gt;'Monthly Reading'!D$10, SUM('Monthly Reading'!D108*'Monthly Reading'!D$7, 'Homeowners Record'!$F31*'Monthly Reading'!D$8, 'Homeowners Record'!$G31*'Monthly Reading'!D$9), SUM('Monthly Reading'!D$10, 'Homeowners Record'!$F31*'Monthly Reading'!D$8, 'Homeowners Record'!$G31*'Monthly Reading'!D$9)))</f>
        <v>928.14977777777779</v>
      </c>
      <c r="E34" s="4">
        <f>IF('Monthly Reading'!E$1="", "", IF('Monthly Reading'!E108*'Monthly Reading'!E$7&gt;'Monthly Reading'!E$10, SUM('Monthly Reading'!E108*'Monthly Reading'!E$7, 'Homeowners Record'!$F31*'Monthly Reading'!E$8, 'Homeowners Record'!$G31*'Monthly Reading'!E$9), SUM('Monthly Reading'!E$10, 'Homeowners Record'!$F31*'Monthly Reading'!E$8, 'Homeowners Record'!$G31*'Monthly Reading'!E$9)))</f>
        <v>725.60585480093675</v>
      </c>
      <c r="F34" s="4">
        <f>IF('Monthly Reading'!F$1="", "", IF('Monthly Reading'!F108*'Monthly Reading'!F$7&gt;'Monthly Reading'!F$10, SUM('Monthly Reading'!F108*'Monthly Reading'!F$7, 'Homeowners Record'!$F31*'Monthly Reading'!F$8, 'Homeowners Record'!$G31*'Monthly Reading'!F$9), SUM('Monthly Reading'!F$10, 'Homeowners Record'!$F31*'Monthly Reading'!F$8, 'Homeowners Record'!$G31*'Monthly Reading'!F$9)))</f>
        <v>851.30238176638181</v>
      </c>
      <c r="G34" s="4">
        <f>IF('Monthly Reading'!G$1="", "", IF('Monthly Reading'!G108*'Monthly Reading'!G$7&gt;'Monthly Reading'!G$10, SUM('Monthly Reading'!G108*'Monthly Reading'!G$7, 'Homeowners Record'!$F31*'Monthly Reading'!G$8, 'Homeowners Record'!$G31*'Monthly Reading'!G$9), SUM('Monthly Reading'!G$10, 'Homeowners Record'!$F31*'Monthly Reading'!G$8, 'Homeowners Record'!$G31*'Monthly Reading'!G$9)))</f>
        <v>693.15027568922301</v>
      </c>
      <c r="H34" s="4" t="str">
        <f>IF('Monthly Reading'!H$1="", "", IF('Monthly Reading'!H108*'Monthly Reading'!H$7&gt;'Monthly Reading'!H$10, SUM('Monthly Reading'!H108*'Monthly Reading'!H$7, 'Homeowners Record'!$F31*'Monthly Reading'!H$8, 'Homeowners Record'!$G31*'Monthly Reading'!H$9), SUM('Monthly Reading'!H$10, 'Homeowners Record'!$F31*'Monthly Reading'!H$8, 'Homeowners Record'!$G31*'Monthly Reading'!H$9)))</f>
        <v/>
      </c>
      <c r="I34" s="4" t="str">
        <f>IF('Monthly Reading'!I$1="", "", IF('Monthly Reading'!I108*'Monthly Reading'!I$7&gt;'Monthly Reading'!I$10, SUM('Monthly Reading'!I108*'Monthly Reading'!I$7, 'Homeowners Record'!$F31*'Monthly Reading'!I$8, 'Homeowners Record'!$G31*'Monthly Reading'!I$9), SUM('Monthly Reading'!I$10, 'Homeowners Record'!$F31*'Monthly Reading'!I$8, 'Homeowners Record'!$G31*'Monthly Reading'!I$9)))</f>
        <v/>
      </c>
      <c r="J34" s="4" t="str">
        <f>IF('Monthly Reading'!J$1="", "", IF('Monthly Reading'!J108*'Monthly Reading'!J$7&gt;'Monthly Reading'!J$10, SUM('Monthly Reading'!J108*'Monthly Reading'!J$7, 'Homeowners Record'!$F31*'Monthly Reading'!J$8, 'Homeowners Record'!$G31*'Monthly Reading'!J$9), SUM('Monthly Reading'!J$10, 'Homeowners Record'!$F31*'Monthly Reading'!J$8, 'Homeowners Record'!$G31*'Monthly Reading'!J$9)))</f>
        <v/>
      </c>
      <c r="K34" s="4" t="str">
        <f>IF('Monthly Reading'!K$1="", "", IF('Monthly Reading'!K108*'Monthly Reading'!K$7&gt;'Monthly Reading'!K$10, SUM('Monthly Reading'!K108*'Monthly Reading'!K$7, 'Homeowners Record'!$F31*'Monthly Reading'!K$8, 'Homeowners Record'!$G31*'Monthly Reading'!K$9), SUM('Monthly Reading'!K$10, 'Homeowners Record'!$F31*'Monthly Reading'!K$8, 'Homeowners Record'!$G31*'Monthly Reading'!K$9)))</f>
        <v/>
      </c>
      <c r="L34" s="4" t="str">
        <f>IF('Monthly Reading'!L$1="", "", IF('Monthly Reading'!L108*'Monthly Reading'!L$7&gt;'Monthly Reading'!L$10, SUM('Monthly Reading'!L108*'Monthly Reading'!L$7, 'Homeowners Record'!$F31*'Monthly Reading'!L$8, 'Homeowners Record'!$G31*'Monthly Reading'!L$9), SUM('Monthly Reading'!L$10, 'Homeowners Record'!$F31*'Monthly Reading'!L$8, 'Homeowners Record'!$G31*'Monthly Reading'!L$9)))</f>
        <v/>
      </c>
      <c r="M34" s="4" t="str">
        <f>IF('Monthly Reading'!M$1="", "", IF('Monthly Reading'!M108*'Monthly Reading'!M$7&gt;'Monthly Reading'!M$10, SUM('Monthly Reading'!M108*'Monthly Reading'!M$7, 'Homeowners Record'!$F31*'Monthly Reading'!M$8, 'Homeowners Record'!$G31*'Monthly Reading'!M$9), SUM('Monthly Reading'!M$10, 'Homeowners Record'!$F31*'Monthly Reading'!M$8, 'Homeowners Record'!$G31*'Monthly Reading'!M$9)))</f>
        <v/>
      </c>
      <c r="N34" s="4" t="str">
        <f>IF('Monthly Reading'!N$1="", "", IF('Monthly Reading'!N108*'Monthly Reading'!N$7&gt;'Monthly Reading'!N$10, SUM('Monthly Reading'!N108*'Monthly Reading'!N$7, 'Homeowners Record'!$F31*'Monthly Reading'!N$8, 'Homeowners Record'!$G31*'Monthly Reading'!N$9), SUM('Monthly Reading'!N$10, 'Homeowners Record'!$F31*'Monthly Reading'!N$8, 'Homeowners Record'!$G31*'Monthly Reading'!N$9)))</f>
        <v/>
      </c>
      <c r="O34" s="4" t="str">
        <f>IF('Monthly Reading'!O$1="", "", IF('Monthly Reading'!O108*'Monthly Reading'!O$7&gt;'Monthly Reading'!O$10, SUM('Monthly Reading'!O108*'Monthly Reading'!O$7, 'Homeowners Record'!$F31*'Monthly Reading'!O$8, 'Homeowners Record'!$G31*'Monthly Reading'!O$9), SUM('Monthly Reading'!O$10, 'Homeowners Record'!$F31*'Monthly Reading'!O$8, 'Homeowners Record'!$G31*'Monthly Reading'!O$9)))</f>
        <v/>
      </c>
      <c r="P34" s="4" t="str">
        <f>IF('Monthly Reading'!P$1="", "", IF('Monthly Reading'!P108*'Monthly Reading'!P$7&gt;'Monthly Reading'!P$10, SUM('Monthly Reading'!P108*'Monthly Reading'!P$7, 'Homeowners Record'!$F31*'Monthly Reading'!P$8, 'Homeowners Record'!$G31*'Monthly Reading'!P$9), SUM('Monthly Reading'!P$10, 'Homeowners Record'!$F31*'Monthly Reading'!P$8, 'Homeowners Record'!$G31*'Monthly Reading'!P$9)))</f>
        <v/>
      </c>
      <c r="Q34" s="4" t="str">
        <f>IF('Monthly Reading'!Q$1="", "", IF('Monthly Reading'!Q108*'Monthly Reading'!Q$7&gt;'Monthly Reading'!Q$10, SUM('Monthly Reading'!Q108*'Monthly Reading'!Q$7, 'Homeowners Record'!$F31*'Monthly Reading'!Q$8, 'Homeowners Record'!$G31*'Monthly Reading'!Q$9), SUM('Monthly Reading'!Q$10, 'Homeowners Record'!$F31*'Monthly Reading'!Q$8, 'Homeowners Record'!$G31*'Monthly Reading'!Q$9)))</f>
        <v/>
      </c>
      <c r="R34" s="4" t="str">
        <f>IF('Monthly Reading'!R$1="", "", IF('Monthly Reading'!R108*'Monthly Reading'!R$7&gt;'Monthly Reading'!R$10, SUM('Monthly Reading'!R108*'Monthly Reading'!R$7, 'Homeowners Record'!$F31*'Monthly Reading'!R$8, 'Homeowners Record'!$G31*'Monthly Reading'!R$9), SUM('Monthly Reading'!R$10, 'Homeowners Record'!$F31*'Monthly Reading'!R$8, 'Homeowners Record'!$G31*'Monthly Reading'!R$9)))</f>
        <v/>
      </c>
      <c r="S34" s="4" t="str">
        <f>IF('Monthly Reading'!S$1="", "", IF('Monthly Reading'!S108*'Monthly Reading'!S$7&gt;'Monthly Reading'!S$10, SUM('Monthly Reading'!S108*'Monthly Reading'!S$7, 'Homeowners Record'!$F31*'Monthly Reading'!S$8, 'Homeowners Record'!$G31*'Monthly Reading'!S$9), SUM('Monthly Reading'!S$10, 'Homeowners Record'!$F31*'Monthly Reading'!S$8, 'Homeowners Record'!$G31*'Monthly Reading'!S$9)))</f>
        <v/>
      </c>
      <c r="T34" s="4" t="str">
        <f>IF('Monthly Reading'!T$1="", "", IF('Monthly Reading'!T108*'Monthly Reading'!T$7&gt;'Monthly Reading'!T$10, SUM('Monthly Reading'!T108*'Monthly Reading'!T$7, 'Homeowners Record'!$F31*'Monthly Reading'!T$8, 'Homeowners Record'!$G31*'Monthly Reading'!T$9), SUM('Monthly Reading'!T$10, 'Homeowners Record'!$F31*'Monthly Reading'!T$8, 'Homeowners Record'!$G31*'Monthly Reading'!T$9)))</f>
        <v/>
      </c>
      <c r="U34" s="4" t="str">
        <f>IF('Monthly Reading'!U$1="", "", IF('Monthly Reading'!U108*'Monthly Reading'!U$7&gt;'Monthly Reading'!U$10, SUM('Monthly Reading'!U108*'Monthly Reading'!U$7, 'Homeowners Record'!$F31*'Monthly Reading'!U$8, 'Homeowners Record'!$G31*'Monthly Reading'!U$9), SUM('Monthly Reading'!U$10, 'Homeowners Record'!$F31*'Monthly Reading'!U$8, 'Homeowners Record'!$G31*'Monthly Reading'!U$9)))</f>
        <v/>
      </c>
      <c r="V34" s="4" t="str">
        <f>IF('Monthly Reading'!V$1="", "", IF('Monthly Reading'!V108*'Monthly Reading'!V$7&gt;'Monthly Reading'!V$10, SUM('Monthly Reading'!V108*'Monthly Reading'!V$7, 'Homeowners Record'!$F31*'Monthly Reading'!V$8, 'Homeowners Record'!$G31*'Monthly Reading'!V$9), SUM('Monthly Reading'!V$10, 'Homeowners Record'!$F31*'Monthly Reading'!V$8, 'Homeowners Record'!$G31*'Monthly Reading'!V$9)))</f>
        <v/>
      </c>
      <c r="W34" s="4" t="str">
        <f>IF('Monthly Reading'!W$1="", "", IF('Monthly Reading'!W108*'Monthly Reading'!W$7&gt;'Monthly Reading'!W$10, SUM('Monthly Reading'!W108*'Monthly Reading'!W$7, 'Homeowners Record'!$F31*'Monthly Reading'!W$8, 'Homeowners Record'!$G31*'Monthly Reading'!W$9), SUM('Monthly Reading'!W$10, 'Homeowners Record'!$F31*'Monthly Reading'!W$8, 'Homeowners Record'!$G31*'Monthly Reading'!W$9)))</f>
        <v/>
      </c>
      <c r="X34" s="4" t="str">
        <f>IF('Monthly Reading'!X$1="", "", IF('Monthly Reading'!X108*'Monthly Reading'!X$7&gt;'Monthly Reading'!X$10, SUM('Monthly Reading'!X108*'Monthly Reading'!X$7, 'Homeowners Record'!$F31*'Monthly Reading'!X$8, 'Homeowners Record'!$G31*'Monthly Reading'!X$9), SUM('Monthly Reading'!X$10, 'Homeowners Record'!$F31*'Monthly Reading'!X$8, 'Homeowners Record'!$G31*'Monthly Reading'!X$9)))</f>
        <v/>
      </c>
      <c r="Y34" s="4" t="str">
        <f>IF('Monthly Reading'!Y$1="", "", IF('Monthly Reading'!Y108*'Monthly Reading'!Y$7&gt;'Monthly Reading'!Y$10, SUM('Monthly Reading'!Y108*'Monthly Reading'!Y$7, 'Homeowners Record'!$F31*'Monthly Reading'!Y$8, 'Homeowners Record'!$G31*'Monthly Reading'!Y$9), SUM('Monthly Reading'!Y$10, 'Homeowners Record'!$F31*'Monthly Reading'!Y$8, 'Homeowners Record'!$G31*'Monthly Reading'!Y$9)))</f>
        <v/>
      </c>
      <c r="Z34" s="4" t="str">
        <f>IF('Monthly Reading'!Z$1="", "", IF('Monthly Reading'!Z108*'Monthly Reading'!Z$7&gt;'Monthly Reading'!Z$10, SUM('Monthly Reading'!Z108*'Monthly Reading'!Z$7, 'Homeowners Record'!$F31*'Monthly Reading'!Z$8, 'Homeowners Record'!$G31*'Monthly Reading'!Z$9), SUM('Monthly Reading'!Z$10, 'Homeowners Record'!$F31*'Monthly Reading'!Z$8, 'Homeowners Record'!$G31*'Monthly Reading'!Z$9)))</f>
        <v/>
      </c>
      <c r="AA34" s="4" t="str">
        <f>IF('Monthly Reading'!AA$1="", "", IF('Monthly Reading'!AA108*'Monthly Reading'!AA$7&gt;'Monthly Reading'!AA$10, SUM('Monthly Reading'!AA108*'Monthly Reading'!AA$7, 'Homeowners Record'!$F31*'Monthly Reading'!AA$8, 'Homeowners Record'!$G31*'Monthly Reading'!AA$9), SUM('Monthly Reading'!AA$10, 'Homeowners Record'!$F31*'Monthly Reading'!AA$8, 'Homeowners Record'!$G31*'Monthly Reading'!AA$9)))</f>
        <v/>
      </c>
      <c r="AB34" s="4" t="str">
        <f>IF('Monthly Reading'!AB$1="", "", IF('Monthly Reading'!AB108*'Monthly Reading'!AB$7&gt;'Monthly Reading'!AB$10, SUM('Monthly Reading'!AB108*'Monthly Reading'!AB$7, 'Homeowners Record'!$F31*'Monthly Reading'!AB$8, 'Homeowners Record'!$G31*'Monthly Reading'!AB$9), SUM('Monthly Reading'!AB$10, 'Homeowners Record'!$F31*'Monthly Reading'!AB$8, 'Homeowners Record'!$G31*'Monthly Reading'!AB$9)))</f>
        <v/>
      </c>
      <c r="AC34" s="4" t="str">
        <f>IF('Monthly Reading'!AC$1="", "", IF('Monthly Reading'!AC108*'Monthly Reading'!AC$7&gt;'Monthly Reading'!AC$10, SUM('Monthly Reading'!AC108*'Monthly Reading'!AC$7, 'Homeowners Record'!$F31*'Monthly Reading'!AC$8, 'Homeowners Record'!$G31*'Monthly Reading'!AC$9), SUM('Monthly Reading'!AC$10, 'Homeowners Record'!$F31*'Monthly Reading'!AC$8, 'Homeowners Record'!$G31*'Monthly Reading'!AC$9)))</f>
        <v/>
      </c>
      <c r="AD34" s="4" t="str">
        <f>IF('Monthly Reading'!AD$1="", "", IF('Monthly Reading'!AD108*'Monthly Reading'!AD$7&gt;'Monthly Reading'!AD$10, SUM('Monthly Reading'!AD108*'Monthly Reading'!AD$7, 'Homeowners Record'!$F31*'Monthly Reading'!AD$8, 'Homeowners Record'!$G31*'Monthly Reading'!AD$9), SUM('Monthly Reading'!AD$10, 'Homeowners Record'!$F31*'Monthly Reading'!AD$8, 'Homeowners Record'!$G31*'Monthly Reading'!AD$9)))</f>
        <v/>
      </c>
      <c r="AE34" s="4" t="str">
        <f>IF('Monthly Reading'!AE$1="", "", IF('Monthly Reading'!AE108*'Monthly Reading'!AE$7&gt;'Monthly Reading'!AE$10, SUM('Monthly Reading'!AE108*'Monthly Reading'!AE$7, 'Homeowners Record'!$F31*'Monthly Reading'!AE$8, 'Homeowners Record'!$G31*'Monthly Reading'!AE$9), SUM('Monthly Reading'!AE$10, 'Homeowners Record'!$F31*'Monthly Reading'!AE$8, 'Homeowners Record'!$G31*'Monthly Reading'!AE$9)))</f>
        <v/>
      </c>
      <c r="AF34" s="4" t="str">
        <f>IF('Monthly Reading'!AF$1="", "", IF('Monthly Reading'!AF108*'Monthly Reading'!AF$7&gt;'Monthly Reading'!AF$10, SUM('Monthly Reading'!AF108*'Monthly Reading'!AF$7, 'Homeowners Record'!$F31*'Monthly Reading'!AF$8, 'Homeowners Record'!$G31*'Monthly Reading'!AF$9), SUM('Monthly Reading'!AF$10, 'Homeowners Record'!$F31*'Monthly Reading'!AF$8, 'Homeowners Record'!$G31*'Monthly Reading'!AF$9)))</f>
        <v/>
      </c>
      <c r="AG34" s="4" t="str">
        <f>IF('Monthly Reading'!AG$1="", "", IF('Monthly Reading'!AG108*'Monthly Reading'!AG$7&gt;'Monthly Reading'!AG$10, SUM('Monthly Reading'!AG108*'Monthly Reading'!AG$7, 'Homeowners Record'!$F31*'Monthly Reading'!AG$8, 'Homeowners Record'!$G31*'Monthly Reading'!AG$9), SUM('Monthly Reading'!AG$10, 'Homeowners Record'!$F31*'Monthly Reading'!AG$8, 'Homeowners Record'!$G31*'Monthly Reading'!AG$9)))</f>
        <v/>
      </c>
      <c r="AH34" s="4" t="str">
        <f>IF('Monthly Reading'!AH$1="", "", IF('Monthly Reading'!AH108*'Monthly Reading'!AH$7&gt;'Monthly Reading'!AH$10, SUM('Monthly Reading'!AH108*'Monthly Reading'!AH$7, 'Homeowners Record'!$F31*'Monthly Reading'!AH$8, 'Homeowners Record'!$G31*'Monthly Reading'!AH$9), SUM('Monthly Reading'!AH$10, 'Homeowners Record'!$F31*'Monthly Reading'!AH$8, 'Homeowners Record'!$G31*'Monthly Reading'!AH$9)))</f>
        <v/>
      </c>
      <c r="AI34" s="4" t="str">
        <f>IF('Monthly Reading'!AI$1="", "", IF('Monthly Reading'!AI108*'Monthly Reading'!AI$7&gt;'Monthly Reading'!AI$10, SUM('Monthly Reading'!AI108*'Monthly Reading'!AI$7, 'Homeowners Record'!$F31*'Monthly Reading'!AI$8, 'Homeowners Record'!$G31*'Monthly Reading'!AI$9), SUM('Monthly Reading'!AI$10, 'Homeowners Record'!$F31*'Monthly Reading'!AI$8, 'Homeowners Record'!$G31*'Monthly Reading'!AI$9)))</f>
        <v/>
      </c>
      <c r="AJ34" s="4" t="str">
        <f>IF('Monthly Reading'!AJ$1="", "", IF('Monthly Reading'!AJ108*'Monthly Reading'!AJ$7&gt;'Monthly Reading'!AJ$10, SUM('Monthly Reading'!AJ108*'Monthly Reading'!AJ$7, 'Homeowners Record'!$F31*'Monthly Reading'!AJ$8, 'Homeowners Record'!$G31*'Monthly Reading'!AJ$9), SUM('Monthly Reading'!AJ$10, 'Homeowners Record'!$F31*'Monthly Reading'!AJ$8, 'Homeowners Record'!$G31*'Monthly Reading'!AJ$9)))</f>
        <v/>
      </c>
      <c r="AK34" s="4" t="str">
        <f>IF('Monthly Reading'!AK$1="", "", IF('Monthly Reading'!AK108*'Monthly Reading'!AK$7&gt;'Monthly Reading'!AK$10, SUM('Monthly Reading'!AK108*'Monthly Reading'!AK$7, 'Homeowners Record'!$F31*'Monthly Reading'!AK$8, 'Homeowners Record'!$G31*'Monthly Reading'!AK$9), SUM('Monthly Reading'!AK$10, 'Homeowners Record'!$F31*'Monthly Reading'!AK$8, 'Homeowners Record'!$G31*'Monthly Reading'!AK$9)))</f>
        <v/>
      </c>
      <c r="AL34" s="4" t="str">
        <f>IF('Monthly Reading'!AL$1="", "", IF('Monthly Reading'!AL108*'Monthly Reading'!AL$7&gt;'Monthly Reading'!AL$10, SUM('Monthly Reading'!AL108*'Monthly Reading'!AL$7, 'Homeowners Record'!$F31*'Monthly Reading'!AL$8, 'Homeowners Record'!$G31*'Monthly Reading'!AL$9), SUM('Monthly Reading'!AL$10, 'Homeowners Record'!$F31*'Monthly Reading'!AL$8, 'Homeowners Record'!$G31*'Monthly Reading'!AL$9)))</f>
        <v/>
      </c>
      <c r="AM34" s="4" t="str">
        <f>IF('Monthly Reading'!AM$1="", "", IF('Monthly Reading'!AM108*'Monthly Reading'!AM$7&gt;'Monthly Reading'!AM$10, SUM('Monthly Reading'!AM108*'Monthly Reading'!AM$7, 'Homeowners Record'!$F31*'Monthly Reading'!AM$8, 'Homeowners Record'!$G31*'Monthly Reading'!AM$9), SUM('Monthly Reading'!AM$10, 'Homeowners Record'!$F31*'Monthly Reading'!AM$8, 'Homeowners Record'!$G31*'Monthly Reading'!AM$9)))</f>
        <v/>
      </c>
      <c r="AN34" s="4" t="str">
        <f>IF('Monthly Reading'!AN$1="", "", IF('Monthly Reading'!AN108*'Monthly Reading'!AN$7&gt;'Monthly Reading'!AN$10, SUM('Monthly Reading'!AN108*'Monthly Reading'!AN$7, 'Homeowners Record'!$F31*'Monthly Reading'!AN$8, 'Homeowners Record'!$G31*'Monthly Reading'!AN$9), SUM('Monthly Reading'!AN$10, 'Homeowners Record'!$F31*'Monthly Reading'!AN$8, 'Homeowners Record'!$G31*'Monthly Reading'!AN$9)))</f>
        <v/>
      </c>
      <c r="AO34" s="4" t="str">
        <f>IF('Monthly Reading'!AO$1="", "", IF('Monthly Reading'!AO108*'Monthly Reading'!AO$7&gt;'Monthly Reading'!AO$10, SUM('Monthly Reading'!AO108*'Monthly Reading'!AO$7, 'Homeowners Record'!$F31*'Monthly Reading'!AO$8, 'Homeowners Record'!$G31*'Monthly Reading'!AO$9), SUM('Monthly Reading'!AO$10, 'Homeowners Record'!$F31*'Monthly Reading'!AO$8, 'Homeowners Record'!$G31*'Monthly Reading'!AO$9)))</f>
        <v/>
      </c>
      <c r="AP34" s="4" t="str">
        <f>IF('Monthly Reading'!AP$1="", "", IF('Monthly Reading'!AP108*'Monthly Reading'!AP$7&gt;'Monthly Reading'!AP$10, SUM('Monthly Reading'!AP108*'Monthly Reading'!AP$7, 'Homeowners Record'!$F31*'Monthly Reading'!AP$8, 'Homeowners Record'!$G31*'Monthly Reading'!AP$9), SUM('Monthly Reading'!AP$10, 'Homeowners Record'!$F31*'Monthly Reading'!AP$8, 'Homeowners Record'!$G31*'Monthly Reading'!AP$9)))</f>
        <v/>
      </c>
      <c r="AQ34" s="4" t="str">
        <f>IF('Monthly Reading'!AQ$1="", "", IF('Monthly Reading'!AQ108*'Monthly Reading'!AQ$7&gt;'Monthly Reading'!AQ$10, SUM('Monthly Reading'!AQ108*'Monthly Reading'!AQ$7, 'Homeowners Record'!$F31*'Monthly Reading'!AQ$8, 'Homeowners Record'!$G31*'Monthly Reading'!AQ$9), SUM('Monthly Reading'!AQ$10, 'Homeowners Record'!$F31*'Monthly Reading'!AQ$8, 'Homeowners Record'!$G31*'Monthly Reading'!AQ$9)))</f>
        <v/>
      </c>
      <c r="AR34" s="4" t="str">
        <f>IF('Monthly Reading'!AR$1="", "", IF('Monthly Reading'!AR108*'Monthly Reading'!AR$7&gt;'Monthly Reading'!AR$10, SUM('Monthly Reading'!AR108*'Monthly Reading'!AR$7, 'Homeowners Record'!$F31*'Monthly Reading'!AR$8, 'Homeowners Record'!$G31*'Monthly Reading'!AR$9), SUM('Monthly Reading'!AR$10, 'Homeowners Record'!$F31*'Monthly Reading'!AR$8, 'Homeowners Record'!$G31*'Monthly Reading'!AR$9)))</f>
        <v/>
      </c>
      <c r="AS34" s="4" t="str">
        <f>IF('Monthly Reading'!AS$1="", "", IF('Monthly Reading'!AS108*'Monthly Reading'!AS$7&gt;'Monthly Reading'!AS$10, SUM('Monthly Reading'!AS108*'Monthly Reading'!AS$7, 'Homeowners Record'!$F31*'Monthly Reading'!AS$8, 'Homeowners Record'!$G31*'Monthly Reading'!AS$9), SUM('Monthly Reading'!AS$10, 'Homeowners Record'!$F31*'Monthly Reading'!AS$8, 'Homeowners Record'!$G31*'Monthly Reading'!AS$9)))</f>
        <v/>
      </c>
      <c r="AT34" s="4" t="str">
        <f>IF('Monthly Reading'!AT$1="", "", IF('Monthly Reading'!AT108*'Monthly Reading'!AT$7&gt;'Monthly Reading'!AT$10, SUM('Monthly Reading'!AT108*'Monthly Reading'!AT$7, 'Homeowners Record'!$F31*'Monthly Reading'!AT$8, 'Homeowners Record'!$G31*'Monthly Reading'!AT$9), SUM('Monthly Reading'!AT$10, 'Homeowners Record'!$F31*'Monthly Reading'!AT$8, 'Homeowners Record'!$G31*'Monthly Reading'!AT$9)))</f>
        <v/>
      </c>
      <c r="AU34" s="4" t="str">
        <f>IF('Monthly Reading'!AU$1="", "", IF('Monthly Reading'!AU108*'Monthly Reading'!AU$7&gt;'Monthly Reading'!AU$10, SUM('Monthly Reading'!AU108*'Monthly Reading'!AU$7, 'Homeowners Record'!$F31*'Monthly Reading'!AU$8, 'Homeowners Record'!$G31*'Monthly Reading'!AU$9), SUM('Monthly Reading'!AU$10, 'Homeowners Record'!$F31*'Monthly Reading'!AU$8, 'Homeowners Record'!$G31*'Monthly Reading'!AU$9)))</f>
        <v/>
      </c>
      <c r="AV34" s="4" t="str">
        <f>IF('Monthly Reading'!AV$1="", "", IF('Monthly Reading'!AV108*'Monthly Reading'!AV$7&gt;'Monthly Reading'!AV$10, SUM('Monthly Reading'!AV108*'Monthly Reading'!AV$7, 'Homeowners Record'!$F31*'Monthly Reading'!AV$8, 'Homeowners Record'!$G31*'Monthly Reading'!AV$9), SUM('Monthly Reading'!AV$10, 'Homeowners Record'!$F31*'Monthly Reading'!AV$8, 'Homeowners Record'!$G31*'Monthly Reading'!AV$9)))</f>
        <v/>
      </c>
      <c r="AW34" s="4" t="str">
        <f>IF('Monthly Reading'!AW$1="", "", IF('Monthly Reading'!AW108*'Monthly Reading'!AW$7&gt;'Monthly Reading'!AW$10, SUM('Monthly Reading'!AW108*'Monthly Reading'!AW$7, 'Homeowners Record'!$F31*'Monthly Reading'!AW$8, 'Homeowners Record'!$G31*'Monthly Reading'!AW$9), SUM('Monthly Reading'!AW$10, 'Homeowners Record'!$F31*'Monthly Reading'!AW$8, 'Homeowners Record'!$G31*'Monthly Reading'!AW$9)))</f>
        <v/>
      </c>
      <c r="AX34" s="4" t="str">
        <f>IF('Monthly Reading'!AX$1="", "", IF('Monthly Reading'!AX108*'Monthly Reading'!AX$7&gt;'Monthly Reading'!AX$10, SUM('Monthly Reading'!AX108*'Monthly Reading'!AX$7, 'Homeowners Record'!$F31*'Monthly Reading'!AX$8, 'Homeowners Record'!$G31*'Monthly Reading'!AX$9), SUM('Monthly Reading'!AX$10, 'Homeowners Record'!$F31*'Monthly Reading'!AX$8, 'Homeowners Record'!$G31*'Monthly Reading'!AX$9)))</f>
        <v/>
      </c>
      <c r="AY34" s="4" t="str">
        <f>IF('Monthly Reading'!AY$1="", "", IF('Monthly Reading'!AY108*'Monthly Reading'!AY$7&gt;'Monthly Reading'!AY$10, SUM('Monthly Reading'!AY108*'Monthly Reading'!AY$7, 'Homeowners Record'!$F31*'Monthly Reading'!AY$8, 'Homeowners Record'!$G31*'Monthly Reading'!AY$9), SUM('Monthly Reading'!AY$10, 'Homeowners Record'!$F31*'Monthly Reading'!AY$8, 'Homeowners Record'!$G31*'Monthly Reading'!AY$9)))</f>
        <v/>
      </c>
      <c r="AZ34" s="4" t="str">
        <f>IF('Monthly Reading'!AZ$1="", "", IF('Monthly Reading'!AZ108*'Monthly Reading'!AZ$7&gt;'Monthly Reading'!AZ$10, SUM('Monthly Reading'!AZ108*'Monthly Reading'!AZ$7, 'Homeowners Record'!$F31*'Monthly Reading'!AZ$8, 'Homeowners Record'!$G31*'Monthly Reading'!AZ$9), SUM('Monthly Reading'!AZ$10, 'Homeowners Record'!$F31*'Monthly Reading'!AZ$8, 'Homeowners Record'!$G31*'Monthly Reading'!AZ$9)))</f>
        <v/>
      </c>
      <c r="BA34" s="4" t="str">
        <f>IF('Monthly Reading'!BA$1="", "", IF('Monthly Reading'!BA108*'Monthly Reading'!BA$7&gt;'Monthly Reading'!BA$10, SUM('Monthly Reading'!BA108*'Monthly Reading'!BA$7, 'Homeowners Record'!$F31*'Monthly Reading'!BA$8, 'Homeowners Record'!$G31*'Monthly Reading'!BA$9), SUM('Monthly Reading'!BA$10, 'Homeowners Record'!$F31*'Monthly Reading'!BA$8, 'Homeowners Record'!$G31*'Monthly Reading'!BA$9)))</f>
        <v/>
      </c>
      <c r="BB34" s="4" t="str">
        <f>IF('Monthly Reading'!BB$1="", "", IF('Monthly Reading'!BB108*'Monthly Reading'!BB$7&gt;'Monthly Reading'!BB$10, SUM('Monthly Reading'!BB108*'Monthly Reading'!BB$7, 'Homeowners Record'!$F31*'Monthly Reading'!BB$8, 'Homeowners Record'!$G31*'Monthly Reading'!BB$9), SUM('Monthly Reading'!BB$10, 'Homeowners Record'!$F31*'Monthly Reading'!BB$8, 'Homeowners Record'!$G31*'Monthly Reading'!BB$9)))</f>
        <v/>
      </c>
      <c r="BC34" s="4" t="str">
        <f>IF('Monthly Reading'!BC$1="", "", IF('Monthly Reading'!BC108*'Monthly Reading'!BC$7&gt;'Monthly Reading'!BC$10, SUM('Monthly Reading'!BC108*'Monthly Reading'!BC$7, 'Homeowners Record'!$F31*'Monthly Reading'!BC$8, 'Homeowners Record'!$G31*'Monthly Reading'!BC$9), SUM('Monthly Reading'!BC$10, 'Homeowners Record'!$F31*'Monthly Reading'!BC$8, 'Homeowners Record'!$G31*'Monthly Reading'!BC$9)))</f>
        <v/>
      </c>
      <c r="BD34" s="4" t="str">
        <f>IF('Monthly Reading'!BD$1="", "", IF('Monthly Reading'!BD108*'Monthly Reading'!BD$7&gt;'Monthly Reading'!BD$10, SUM('Monthly Reading'!BD108*'Monthly Reading'!BD$7, 'Homeowners Record'!$F31*'Monthly Reading'!BD$8, 'Homeowners Record'!$G31*'Monthly Reading'!BD$9), SUM('Monthly Reading'!BD$10, 'Homeowners Record'!$F31*'Monthly Reading'!BD$8, 'Homeowners Record'!$G31*'Monthly Reading'!BD$9)))</f>
        <v/>
      </c>
      <c r="BE34" s="4" t="str">
        <f>IF('Monthly Reading'!BE$1="", "", IF('Monthly Reading'!BE108*'Monthly Reading'!BE$7&gt;'Monthly Reading'!BE$10, SUM('Monthly Reading'!BE108*'Monthly Reading'!BE$7, 'Homeowners Record'!$F31*'Monthly Reading'!BE$8, 'Homeowners Record'!$G31*'Monthly Reading'!BE$9), SUM('Monthly Reading'!BE$10, 'Homeowners Record'!$F31*'Monthly Reading'!BE$8, 'Homeowners Record'!$G31*'Monthly Reading'!BE$9)))</f>
        <v/>
      </c>
      <c r="BF34" s="4" t="str">
        <f>IF('Monthly Reading'!BF$1="", "", IF('Monthly Reading'!BF108*'Monthly Reading'!BF$7&gt;'Monthly Reading'!BF$10, SUM('Monthly Reading'!BF108*'Monthly Reading'!BF$7, 'Homeowners Record'!$F31*'Monthly Reading'!BF$8, 'Homeowners Record'!$G31*'Monthly Reading'!BF$9), SUM('Monthly Reading'!BF$10, 'Homeowners Record'!$F31*'Monthly Reading'!BF$8, 'Homeowners Record'!$G31*'Monthly Reading'!BF$9)))</f>
        <v/>
      </c>
      <c r="BG34" s="4" t="str">
        <f>IF('Monthly Reading'!BG$1="", "", IF('Monthly Reading'!BG108*'Monthly Reading'!BG$7&gt;'Monthly Reading'!BG$10, SUM('Monthly Reading'!BG108*'Monthly Reading'!BG$7, 'Homeowners Record'!$F31*'Monthly Reading'!BG$8, 'Homeowners Record'!$G31*'Monthly Reading'!BG$9), SUM('Monthly Reading'!BG$10, 'Homeowners Record'!$F31*'Monthly Reading'!BG$8, 'Homeowners Record'!$G31*'Monthly Reading'!BG$9)))</f>
        <v/>
      </c>
      <c r="BH34" s="4" t="str">
        <f>IF('Monthly Reading'!BH$1="", "", IF('Monthly Reading'!BH108*'Monthly Reading'!BH$7&gt;'Monthly Reading'!BH$10, SUM('Monthly Reading'!BH108*'Monthly Reading'!BH$7, 'Homeowners Record'!$F31*'Monthly Reading'!BH$8, 'Homeowners Record'!$G31*'Monthly Reading'!BH$9), SUM('Monthly Reading'!BH$10, 'Homeowners Record'!$F31*'Monthly Reading'!BH$8, 'Homeowners Record'!$G31*'Monthly Reading'!BH$9)))</f>
        <v/>
      </c>
      <c r="BI34" s="4" t="str">
        <f>IF('Monthly Reading'!BI$1="", "", IF('Monthly Reading'!BI108*'Monthly Reading'!BI$7&gt;'Monthly Reading'!BI$10, SUM('Monthly Reading'!BI108*'Monthly Reading'!BI$7, 'Homeowners Record'!$F31*'Monthly Reading'!BI$8, 'Homeowners Record'!$G31*'Monthly Reading'!BI$9), SUM('Monthly Reading'!BI$10, 'Homeowners Record'!$F31*'Monthly Reading'!BI$8, 'Homeowners Record'!$G31*'Monthly Reading'!BI$9)))</f>
        <v/>
      </c>
      <c r="BJ34" s="4" t="str">
        <f>IF('Monthly Reading'!BJ$1="", "", IF('Monthly Reading'!BJ108*'Monthly Reading'!BJ$7&gt;'Monthly Reading'!BJ$10, SUM('Monthly Reading'!BJ108*'Monthly Reading'!BJ$7, 'Homeowners Record'!$F31*'Monthly Reading'!BJ$8, 'Homeowners Record'!$G31*'Monthly Reading'!BJ$9), SUM('Monthly Reading'!BJ$10, 'Homeowners Record'!$F31*'Monthly Reading'!BJ$8, 'Homeowners Record'!$G31*'Monthly Reading'!BJ$9)))</f>
        <v/>
      </c>
      <c r="BK34" s="4" t="str">
        <f>IF('Monthly Reading'!BK$1="", "", IF('Monthly Reading'!BK108*'Monthly Reading'!BK$7&gt;'Monthly Reading'!BK$10, SUM('Monthly Reading'!BK108*'Monthly Reading'!BK$7, 'Homeowners Record'!$F31*'Monthly Reading'!BK$8, 'Homeowners Record'!$G31*'Monthly Reading'!BK$9), SUM('Monthly Reading'!BK$10, 'Homeowners Record'!$F31*'Monthly Reading'!BK$8, 'Homeowners Record'!$G31*'Monthly Reading'!BK$9)))</f>
        <v/>
      </c>
      <c r="BL34" s="4" t="str">
        <f>IF('Monthly Reading'!BL$1="", "", IF('Monthly Reading'!BL108*'Monthly Reading'!BL$7&gt;'Monthly Reading'!BL$10, SUM('Monthly Reading'!BL108*'Monthly Reading'!BL$7, 'Homeowners Record'!$F31*'Monthly Reading'!BL$8, 'Homeowners Record'!$G31*'Monthly Reading'!BL$9), SUM('Monthly Reading'!BL$10, 'Homeowners Record'!$F31*'Monthly Reading'!BL$8, 'Homeowners Record'!$G31*'Monthly Reading'!BL$9)))</f>
        <v/>
      </c>
      <c r="BM34" s="4" t="str">
        <f>IF('Monthly Reading'!BM$1="", "", IF('Monthly Reading'!BM108*'Monthly Reading'!BM$7&gt;'Monthly Reading'!BM$10, SUM('Monthly Reading'!BM108*'Monthly Reading'!BM$7, 'Homeowners Record'!$F31*'Monthly Reading'!BM$8, 'Homeowners Record'!$G31*'Monthly Reading'!BM$9), SUM('Monthly Reading'!BM$10, 'Homeowners Record'!$F31*'Monthly Reading'!BM$8, 'Homeowners Record'!$G31*'Monthly Reading'!BM$9)))</f>
        <v/>
      </c>
      <c r="BN34" s="4" t="str">
        <f>IF('Monthly Reading'!BN$1="", "", IF('Monthly Reading'!BN108*'Monthly Reading'!BN$7&gt;'Monthly Reading'!BN$10, SUM('Monthly Reading'!BN108*'Monthly Reading'!BN$7, 'Homeowners Record'!$F31*'Monthly Reading'!BN$8, 'Homeowners Record'!$G31*'Monthly Reading'!BN$9), SUM('Monthly Reading'!BN$10, 'Homeowners Record'!$F31*'Monthly Reading'!BN$8, 'Homeowners Record'!$G31*'Monthly Reading'!BN$9)))</f>
        <v/>
      </c>
      <c r="BO34" s="4" t="str">
        <f>IF('Monthly Reading'!BO$1="", "", IF('Monthly Reading'!BO108*'Monthly Reading'!BO$7&gt;'Monthly Reading'!BO$10, SUM('Monthly Reading'!BO108*'Monthly Reading'!BO$7, 'Homeowners Record'!$F31*'Monthly Reading'!BO$8, 'Homeowners Record'!$G31*'Monthly Reading'!BO$9), SUM('Monthly Reading'!BO$10, 'Homeowners Record'!$F31*'Monthly Reading'!BO$8, 'Homeowners Record'!$G31*'Monthly Reading'!BO$9)))</f>
        <v/>
      </c>
      <c r="BP34" s="4" t="str">
        <f>IF('Monthly Reading'!BP$1="", "", IF('Monthly Reading'!BP108*'Monthly Reading'!BP$7&gt;'Monthly Reading'!BP$10, SUM('Monthly Reading'!BP108*'Monthly Reading'!BP$7, 'Homeowners Record'!$F31*'Monthly Reading'!BP$8, 'Homeowners Record'!$G31*'Monthly Reading'!BP$9), SUM('Monthly Reading'!BP$10, 'Homeowners Record'!$F31*'Monthly Reading'!BP$8, 'Homeowners Record'!$G31*'Monthly Reading'!BP$9)))</f>
        <v/>
      </c>
      <c r="BQ34" s="4" t="str">
        <f>IF('Monthly Reading'!BQ$1="", "", IF('Monthly Reading'!BQ108*'Monthly Reading'!BQ$7&gt;'Monthly Reading'!BQ$10, SUM('Monthly Reading'!BQ108*'Monthly Reading'!BQ$7, 'Homeowners Record'!$F31*'Monthly Reading'!BQ$8, 'Homeowners Record'!$G31*'Monthly Reading'!BQ$9), SUM('Monthly Reading'!BQ$10, 'Homeowners Record'!$F31*'Monthly Reading'!BQ$8, 'Homeowners Record'!$G31*'Monthly Reading'!BQ$9)))</f>
        <v/>
      </c>
      <c r="BR34" s="4" t="str">
        <f>IF('Monthly Reading'!BR$1="", "", IF('Monthly Reading'!BR108*'Monthly Reading'!BR$7&gt;'Monthly Reading'!BR$10, SUM('Monthly Reading'!BR108*'Monthly Reading'!BR$7, 'Homeowners Record'!$F31*'Monthly Reading'!BR$8, 'Homeowners Record'!$G31*'Monthly Reading'!BR$9), SUM('Monthly Reading'!BR$10, 'Homeowners Record'!$F31*'Monthly Reading'!BR$8, 'Homeowners Record'!$G31*'Monthly Reading'!BR$9)))</f>
        <v/>
      </c>
      <c r="BS34" s="4" t="str">
        <f>IF('Monthly Reading'!BS$1="", "", IF('Monthly Reading'!BS108*'Monthly Reading'!BS$7&gt;'Monthly Reading'!BS$10, SUM('Monthly Reading'!BS108*'Monthly Reading'!BS$7, 'Homeowners Record'!$F31*'Monthly Reading'!BS$8, 'Homeowners Record'!$G31*'Monthly Reading'!BS$9), SUM('Monthly Reading'!BS$10, 'Homeowners Record'!$F31*'Monthly Reading'!BS$8, 'Homeowners Record'!$G31*'Monthly Reading'!BS$9)))</f>
        <v/>
      </c>
      <c r="BT34" s="4" t="str">
        <f>IF('Monthly Reading'!BT$1="", "", IF('Monthly Reading'!BT108*'Monthly Reading'!BT$7&gt;'Monthly Reading'!BT$10, SUM('Monthly Reading'!BT108*'Monthly Reading'!BT$7, 'Homeowners Record'!$F31*'Monthly Reading'!BT$8, 'Homeowners Record'!$G31*'Monthly Reading'!BT$9), SUM('Monthly Reading'!BT$10, 'Homeowners Record'!$F31*'Monthly Reading'!BT$8, 'Homeowners Record'!$G31*'Monthly Reading'!BT$9)))</f>
        <v/>
      </c>
      <c r="BU34" s="4" t="str">
        <f>IF('Monthly Reading'!BU$1="", "", IF('Monthly Reading'!BU108*'Monthly Reading'!BU$7&gt;'Monthly Reading'!BU$10, SUM('Monthly Reading'!BU108*'Monthly Reading'!BU$7, 'Homeowners Record'!$F31*'Monthly Reading'!BU$8, 'Homeowners Record'!$G31*'Monthly Reading'!BU$9), SUM('Monthly Reading'!BU$10, 'Homeowners Record'!$F31*'Monthly Reading'!BU$8, 'Homeowners Record'!$G31*'Monthly Reading'!BU$9)))</f>
        <v/>
      </c>
      <c r="BV34" s="4" t="str">
        <f>IF('Monthly Reading'!BV$1="", "", IF('Monthly Reading'!BV108*'Monthly Reading'!BV$7&gt;'Monthly Reading'!BV$10, SUM('Monthly Reading'!BV108*'Monthly Reading'!BV$7, 'Homeowners Record'!$F31*'Monthly Reading'!BV$8, 'Homeowners Record'!$G31*'Monthly Reading'!BV$9), SUM('Monthly Reading'!BV$10, 'Homeowners Record'!$F31*'Monthly Reading'!BV$8, 'Homeowners Record'!$G31*'Monthly Reading'!BV$9)))</f>
        <v/>
      </c>
      <c r="BW34" s="4" t="str">
        <f>IF('Monthly Reading'!BW$1="", "", IF('Monthly Reading'!BW108*'Monthly Reading'!BW$7&gt;'Monthly Reading'!BW$10, SUM('Monthly Reading'!BW108*'Monthly Reading'!BW$7, 'Homeowners Record'!$F31*'Monthly Reading'!BW$8, 'Homeowners Record'!$G31*'Monthly Reading'!BW$9), SUM('Monthly Reading'!BW$10, 'Homeowners Record'!$F31*'Monthly Reading'!BW$8, 'Homeowners Record'!$G31*'Monthly Reading'!BW$9)))</f>
        <v/>
      </c>
      <c r="BX34" s="4" t="str">
        <f>IF('Monthly Reading'!BX$1="", "", IF('Monthly Reading'!BX108*'Monthly Reading'!BX$7&gt;'Monthly Reading'!BX$10, SUM('Monthly Reading'!BX108*'Monthly Reading'!BX$7, 'Homeowners Record'!$F31*'Monthly Reading'!BX$8, 'Homeowners Record'!$G31*'Monthly Reading'!BX$9), SUM('Monthly Reading'!BX$10, 'Homeowners Record'!$F31*'Monthly Reading'!BX$8, 'Homeowners Record'!$G31*'Monthly Reading'!BX$9)))</f>
        <v/>
      </c>
      <c r="BY34" s="4" t="str">
        <f>IF('Monthly Reading'!BY$1="", "", IF('Monthly Reading'!BY108*'Monthly Reading'!BY$7&gt;'Monthly Reading'!BY$10, SUM('Monthly Reading'!BY108*'Monthly Reading'!BY$7, 'Homeowners Record'!$F31*'Monthly Reading'!BY$8, 'Homeowners Record'!$G31*'Monthly Reading'!BY$9), SUM('Monthly Reading'!BY$10, 'Homeowners Record'!$F31*'Monthly Reading'!BY$8, 'Homeowners Record'!$G31*'Monthly Reading'!BY$9)))</f>
        <v/>
      </c>
      <c r="BZ34" s="4" t="str">
        <f>IF('Monthly Reading'!BZ$1="", "", IF('Monthly Reading'!BZ108*'Monthly Reading'!BZ$7&gt;'Monthly Reading'!BZ$10, SUM('Monthly Reading'!BZ108*'Monthly Reading'!BZ$7, 'Homeowners Record'!$F31*'Monthly Reading'!BZ$8, 'Homeowners Record'!$G31*'Monthly Reading'!BZ$9), SUM('Monthly Reading'!BZ$10, 'Homeowners Record'!$F31*'Monthly Reading'!BZ$8, 'Homeowners Record'!$G31*'Monthly Reading'!BZ$9)))</f>
        <v/>
      </c>
      <c r="CA34" s="4" t="str">
        <f>IF('Monthly Reading'!CA$1="", "", IF('Monthly Reading'!CA108*'Monthly Reading'!CA$7&gt;'Monthly Reading'!CA$10, SUM('Monthly Reading'!CA108*'Monthly Reading'!CA$7, 'Homeowners Record'!$F31*'Monthly Reading'!CA$8, 'Homeowners Record'!$G31*'Monthly Reading'!CA$9), SUM('Monthly Reading'!CA$10, 'Homeowners Record'!$F31*'Monthly Reading'!CA$8, 'Homeowners Record'!$G31*'Monthly Reading'!CA$9)))</f>
        <v/>
      </c>
      <c r="CB34" s="4" t="str">
        <f>IF('Monthly Reading'!CB$1="", "", IF('Monthly Reading'!CB108*'Monthly Reading'!CB$7&gt;'Monthly Reading'!CB$10, SUM('Monthly Reading'!CB108*'Monthly Reading'!CB$7, 'Homeowners Record'!$F31*'Monthly Reading'!CB$8, 'Homeowners Record'!$G31*'Monthly Reading'!CB$9), SUM('Monthly Reading'!CB$10, 'Homeowners Record'!$F31*'Monthly Reading'!CB$8, 'Homeowners Record'!$G31*'Monthly Reading'!CB$9)))</f>
        <v/>
      </c>
      <c r="CC34" s="4" t="str">
        <f>IF('Monthly Reading'!CC$1="", "", IF('Monthly Reading'!CC108*'Monthly Reading'!CC$7&gt;'Monthly Reading'!CC$10, SUM('Monthly Reading'!CC108*'Monthly Reading'!CC$7, 'Homeowners Record'!$F31*'Monthly Reading'!CC$8, 'Homeowners Record'!$G31*'Monthly Reading'!CC$9), SUM('Monthly Reading'!CC$10, 'Homeowners Record'!$F31*'Monthly Reading'!CC$8, 'Homeowners Record'!$G31*'Monthly Reading'!CC$9)))</f>
        <v/>
      </c>
      <c r="CD34" s="4" t="str">
        <f>IF('Monthly Reading'!CD$1="", "", IF('Monthly Reading'!CD108*'Monthly Reading'!CD$7&gt;'Monthly Reading'!CD$10, SUM('Monthly Reading'!CD108*'Monthly Reading'!CD$7, 'Homeowners Record'!$F31*'Monthly Reading'!CD$8, 'Homeowners Record'!$G31*'Monthly Reading'!CD$9), SUM('Monthly Reading'!CD$10, 'Homeowners Record'!$F31*'Monthly Reading'!CD$8, 'Homeowners Record'!$G31*'Monthly Reading'!CD$9)))</f>
        <v/>
      </c>
      <c r="CE34" s="4" t="str">
        <f>IF('Monthly Reading'!CE$1="", "", IF('Monthly Reading'!CE108*'Monthly Reading'!CE$7&gt;'Monthly Reading'!CE$10, SUM('Monthly Reading'!CE108*'Monthly Reading'!CE$7, 'Homeowners Record'!$F31*'Monthly Reading'!CE$8, 'Homeowners Record'!$G31*'Monthly Reading'!CE$9), SUM('Monthly Reading'!CE$10, 'Homeowners Record'!$F31*'Monthly Reading'!CE$8, 'Homeowners Record'!$G31*'Monthly Reading'!CE$9)))</f>
        <v/>
      </c>
      <c r="CF34" s="4" t="str">
        <f>IF('Monthly Reading'!CF$1="", "", IF('Monthly Reading'!CF108*'Monthly Reading'!CF$7&gt;'Monthly Reading'!CF$10, SUM('Monthly Reading'!CF108*'Monthly Reading'!CF$7, 'Homeowners Record'!$F31*'Monthly Reading'!CF$8, 'Homeowners Record'!$G31*'Monthly Reading'!CF$9), SUM('Monthly Reading'!CF$10, 'Homeowners Record'!$F31*'Monthly Reading'!CF$8, 'Homeowners Record'!$G31*'Monthly Reading'!CF$9)))</f>
        <v/>
      </c>
      <c r="CG34" s="4" t="str">
        <f>IF('Monthly Reading'!CG$1="", "", IF('Monthly Reading'!CG108*'Monthly Reading'!CG$7&gt;'Monthly Reading'!CG$10, SUM('Monthly Reading'!CG108*'Monthly Reading'!CG$7, 'Homeowners Record'!$F31*'Monthly Reading'!CG$8, 'Homeowners Record'!$G31*'Monthly Reading'!CG$9), SUM('Monthly Reading'!CG$10, 'Homeowners Record'!$F31*'Monthly Reading'!CG$8, 'Homeowners Record'!$G31*'Monthly Reading'!CG$9)))</f>
        <v/>
      </c>
      <c r="CH34" s="4" t="str">
        <f>IF('Monthly Reading'!CH$1="", "", IF('Monthly Reading'!CH108*'Monthly Reading'!CH$7&gt;'Monthly Reading'!CH$10, SUM('Monthly Reading'!CH108*'Monthly Reading'!CH$7, 'Homeowners Record'!$F31*'Monthly Reading'!CH$8, 'Homeowners Record'!$G31*'Monthly Reading'!CH$9), SUM('Monthly Reading'!CH$10, 'Homeowners Record'!$F31*'Monthly Reading'!CH$8, 'Homeowners Record'!$G31*'Monthly Reading'!CH$9)))</f>
        <v/>
      </c>
      <c r="CI34" s="4" t="str">
        <f>IF('Monthly Reading'!CI$1="", "", IF('Monthly Reading'!CI108*'Monthly Reading'!CI$7&gt;'Monthly Reading'!CI$10, SUM('Monthly Reading'!CI108*'Monthly Reading'!CI$7, 'Homeowners Record'!$F31*'Monthly Reading'!CI$8, 'Homeowners Record'!$G31*'Monthly Reading'!CI$9), SUM('Monthly Reading'!CI$10, 'Homeowners Record'!$F31*'Monthly Reading'!CI$8, 'Homeowners Record'!$G31*'Monthly Reading'!CI$9)))</f>
        <v/>
      </c>
      <c r="CJ34" s="4" t="str">
        <f>IF('Monthly Reading'!CJ$1="", "", IF('Monthly Reading'!CJ108*'Monthly Reading'!CJ$7&gt;'Monthly Reading'!CJ$10, SUM('Monthly Reading'!CJ108*'Monthly Reading'!CJ$7, 'Homeowners Record'!$F31*'Monthly Reading'!CJ$8, 'Homeowners Record'!$G31*'Monthly Reading'!CJ$9), SUM('Monthly Reading'!CJ$10, 'Homeowners Record'!$F31*'Monthly Reading'!CJ$8, 'Homeowners Record'!$G31*'Monthly Reading'!CJ$9)))</f>
        <v/>
      </c>
      <c r="CK34" s="4" t="str">
        <f>IF('Monthly Reading'!CK$1="", "", IF('Monthly Reading'!CK108*'Monthly Reading'!CK$7&gt;'Monthly Reading'!CK$10, SUM('Monthly Reading'!CK108*'Monthly Reading'!CK$7, 'Homeowners Record'!$F31*'Monthly Reading'!CK$8, 'Homeowners Record'!$G31*'Monthly Reading'!CK$9), SUM('Monthly Reading'!CK$10, 'Homeowners Record'!$F31*'Monthly Reading'!CK$8, 'Homeowners Record'!$G31*'Monthly Reading'!CK$9)))</f>
        <v/>
      </c>
      <c r="CL34" s="4" t="str">
        <f>IF('Monthly Reading'!CL$1="", "", IF('Monthly Reading'!CL108*'Monthly Reading'!CL$7&gt;'Monthly Reading'!CL$10, SUM('Monthly Reading'!CL108*'Monthly Reading'!CL$7, 'Homeowners Record'!$F31*'Monthly Reading'!CL$8, 'Homeowners Record'!$G31*'Monthly Reading'!CL$9), SUM('Monthly Reading'!CL$10, 'Homeowners Record'!$F31*'Monthly Reading'!CL$8, 'Homeowners Record'!$G31*'Monthly Reading'!CL$9)))</f>
        <v/>
      </c>
      <c r="CM34" s="4" t="str">
        <f>IF('Monthly Reading'!CM$1="", "", IF('Monthly Reading'!CM108*'Monthly Reading'!CM$7&gt;'Monthly Reading'!CM$10, SUM('Monthly Reading'!CM108*'Monthly Reading'!CM$7, 'Homeowners Record'!$F31*'Monthly Reading'!CM$8, 'Homeowners Record'!$G31*'Monthly Reading'!CM$9), SUM('Monthly Reading'!CM$10, 'Homeowners Record'!$F31*'Monthly Reading'!CM$8, 'Homeowners Record'!$G31*'Monthly Reading'!CM$9)))</f>
        <v/>
      </c>
      <c r="CN34" s="4" t="str">
        <f>IF('Monthly Reading'!CN$1="", "", IF('Monthly Reading'!CN108*'Monthly Reading'!CN$7&gt;'Monthly Reading'!CN$10, SUM('Monthly Reading'!CN108*'Monthly Reading'!CN$7, 'Homeowners Record'!$F31*'Monthly Reading'!CN$8, 'Homeowners Record'!$G31*'Monthly Reading'!CN$9), SUM('Monthly Reading'!CN$10, 'Homeowners Record'!$F31*'Monthly Reading'!CN$8, 'Homeowners Record'!$G31*'Monthly Reading'!CN$9)))</f>
        <v/>
      </c>
      <c r="CO34" s="4" t="str">
        <f>IF('Monthly Reading'!CO$1="", "", IF('Monthly Reading'!CO108*'Monthly Reading'!CO$7&gt;'Monthly Reading'!CO$10, SUM('Monthly Reading'!CO108*'Monthly Reading'!CO$7, 'Homeowners Record'!$F31*'Monthly Reading'!CO$8, 'Homeowners Record'!$G31*'Monthly Reading'!CO$9), SUM('Monthly Reading'!CO$10, 'Homeowners Record'!$F31*'Monthly Reading'!CO$8, 'Homeowners Record'!$G31*'Monthly Reading'!CO$9)))</f>
        <v/>
      </c>
      <c r="CP34" s="4" t="str">
        <f>IF('Monthly Reading'!CP$1="", "", IF('Monthly Reading'!CP108*'Monthly Reading'!CP$7&gt;'Monthly Reading'!CP$10, SUM('Monthly Reading'!CP108*'Monthly Reading'!CP$7, 'Homeowners Record'!$F31*'Monthly Reading'!CP$8, 'Homeowners Record'!$G31*'Monthly Reading'!CP$9), SUM('Monthly Reading'!CP$10, 'Homeowners Record'!$F31*'Monthly Reading'!CP$8, 'Homeowners Record'!$G31*'Monthly Reading'!CP$9)))</f>
        <v/>
      </c>
      <c r="CQ34" s="4" t="str">
        <f>IF('Monthly Reading'!CQ$1="", "", IF('Monthly Reading'!CQ108*'Monthly Reading'!CQ$7&gt;'Monthly Reading'!CQ$10, SUM('Monthly Reading'!CQ108*'Monthly Reading'!CQ$7, 'Homeowners Record'!$F31*'Monthly Reading'!CQ$8, 'Homeowners Record'!$G31*'Monthly Reading'!CQ$9), SUM('Monthly Reading'!CQ$10, 'Homeowners Record'!$F31*'Monthly Reading'!CQ$8, 'Homeowners Record'!$G31*'Monthly Reading'!CQ$9)))</f>
        <v/>
      </c>
      <c r="CR34" s="4" t="str">
        <f>IF('Monthly Reading'!CR$1="", "", IF('Monthly Reading'!CR108*'Monthly Reading'!CR$7&gt;'Monthly Reading'!CR$10, SUM('Monthly Reading'!CR108*'Monthly Reading'!CR$7, 'Homeowners Record'!$F31*'Monthly Reading'!CR$8, 'Homeowners Record'!$G31*'Monthly Reading'!CR$9), SUM('Monthly Reading'!CR$10, 'Homeowners Record'!$F31*'Monthly Reading'!CR$8, 'Homeowners Record'!$G31*'Monthly Reading'!CR$9)))</f>
        <v/>
      </c>
      <c r="CS34" s="4" t="str">
        <f>IF('Monthly Reading'!CS$1="", "", IF('Monthly Reading'!CS108*'Monthly Reading'!CS$7&gt;'Monthly Reading'!CS$10, SUM('Monthly Reading'!CS108*'Monthly Reading'!CS$7, 'Homeowners Record'!$F31*'Monthly Reading'!CS$8, 'Homeowners Record'!$G31*'Monthly Reading'!CS$9), SUM('Monthly Reading'!CS$10, 'Homeowners Record'!$F31*'Monthly Reading'!CS$8, 'Homeowners Record'!$G31*'Monthly Reading'!CS$9)))</f>
        <v/>
      </c>
      <c r="CT34" s="4" t="str">
        <f>IF('Monthly Reading'!CT$1="", "", IF('Monthly Reading'!CT108*'Monthly Reading'!CT$7&gt;'Monthly Reading'!CT$10, SUM('Monthly Reading'!CT108*'Monthly Reading'!CT$7, 'Homeowners Record'!$F31*'Monthly Reading'!CT$8, 'Homeowners Record'!$G31*'Monthly Reading'!CT$9), SUM('Monthly Reading'!CT$10, 'Homeowners Record'!$F31*'Monthly Reading'!CT$8, 'Homeowners Record'!$G31*'Monthly Reading'!CT$9)))</f>
        <v/>
      </c>
      <c r="CU34" s="4" t="str">
        <f>IF('Monthly Reading'!CU$1="", "", IF('Monthly Reading'!CU108*'Monthly Reading'!CU$7&gt;'Monthly Reading'!CU$10, SUM('Monthly Reading'!CU108*'Monthly Reading'!CU$7, 'Homeowners Record'!$F31*'Monthly Reading'!CU$8, 'Homeowners Record'!$G31*'Monthly Reading'!CU$9), SUM('Monthly Reading'!CU$10, 'Homeowners Record'!$F31*'Monthly Reading'!CU$8, 'Homeowners Record'!$G31*'Monthly Reading'!CU$9)))</f>
        <v/>
      </c>
      <c r="CV34" s="4" t="str">
        <f>IF('Monthly Reading'!CV$1="", "", IF('Monthly Reading'!CV108*'Monthly Reading'!CV$7&gt;'Monthly Reading'!CV$10, SUM('Monthly Reading'!CV108*'Monthly Reading'!CV$7, 'Homeowners Record'!$F31*'Monthly Reading'!CV$8, 'Homeowners Record'!$G31*'Monthly Reading'!CV$9), SUM('Monthly Reading'!CV$10, 'Homeowners Record'!$F31*'Monthly Reading'!CV$8, 'Homeowners Record'!$G31*'Monthly Reading'!CV$9)))</f>
        <v/>
      </c>
      <c r="CW34" s="4" t="str">
        <f>IF('Monthly Reading'!CW$1="", "", IF('Monthly Reading'!CW108*'Monthly Reading'!CW$7&gt;'Monthly Reading'!CW$10, SUM('Monthly Reading'!CW108*'Monthly Reading'!CW$7, 'Homeowners Record'!$F31*'Monthly Reading'!CW$8, 'Homeowners Record'!$G31*'Monthly Reading'!CW$9), SUM('Monthly Reading'!CW$10, 'Homeowners Record'!$F31*'Monthly Reading'!CW$8, 'Homeowners Record'!$G31*'Monthly Reading'!CW$9)))</f>
        <v/>
      </c>
      <c r="CX34" s="4" t="str">
        <f>IF('Monthly Reading'!CX$1="", "", IF('Monthly Reading'!CX108*'Monthly Reading'!CX$7&gt;'Monthly Reading'!CX$10, SUM('Monthly Reading'!CX108*'Monthly Reading'!CX$7, 'Homeowners Record'!$F31*'Monthly Reading'!CX$8, 'Homeowners Record'!$G31*'Monthly Reading'!CX$9), SUM('Monthly Reading'!CX$10, 'Homeowners Record'!$F31*'Monthly Reading'!CX$8, 'Homeowners Record'!$G31*'Monthly Reading'!CX$9)))</f>
        <v/>
      </c>
      <c r="CY34" s="4" t="str">
        <f>IF('Monthly Reading'!CY$1="", "", IF('Monthly Reading'!CY108*'Monthly Reading'!CY$7&gt;'Monthly Reading'!CY$10, SUM('Monthly Reading'!CY108*'Monthly Reading'!CY$7, 'Homeowners Record'!$F31*'Monthly Reading'!CY$8, 'Homeowners Record'!$G31*'Monthly Reading'!CY$9), SUM('Monthly Reading'!CY$10, 'Homeowners Record'!$F31*'Monthly Reading'!CY$8, 'Homeowners Record'!$G31*'Monthly Reading'!CY$9)))</f>
        <v/>
      </c>
      <c r="CZ34" s="4" t="str">
        <f>IF('Monthly Reading'!CZ$1="", "", IF('Monthly Reading'!CZ108*'Monthly Reading'!CZ$7&gt;'Monthly Reading'!CZ$10, SUM('Monthly Reading'!CZ108*'Monthly Reading'!CZ$7, 'Homeowners Record'!$F31*'Monthly Reading'!CZ$8, 'Homeowners Record'!$G31*'Monthly Reading'!CZ$9), SUM('Monthly Reading'!CZ$10, 'Homeowners Record'!$F31*'Monthly Reading'!CZ$8, 'Homeowners Record'!$G31*'Monthly Reading'!CZ$9)))</f>
        <v/>
      </c>
      <c r="DA34" s="4" t="str">
        <f>IF('Monthly Reading'!DA$1="", "", IF('Monthly Reading'!DA108*'Monthly Reading'!DA$7&gt;'Monthly Reading'!DA$10, SUM('Monthly Reading'!DA108*'Monthly Reading'!DA$7, 'Homeowners Record'!$F31*'Monthly Reading'!DA$8, 'Homeowners Record'!$G31*'Monthly Reading'!DA$9), SUM('Monthly Reading'!DA$10, 'Homeowners Record'!$F31*'Monthly Reading'!DA$8, 'Homeowners Record'!$G31*'Monthly Reading'!DA$9)))</f>
        <v/>
      </c>
      <c r="DB34" s="4" t="str">
        <f>IF('Monthly Reading'!DB$1="", "", IF('Monthly Reading'!DB108*'Monthly Reading'!DB$7&gt;'Monthly Reading'!DB$10, SUM('Monthly Reading'!DB108*'Monthly Reading'!DB$7, 'Homeowners Record'!$F31*'Monthly Reading'!DB$8, 'Homeowners Record'!$G31*'Monthly Reading'!DB$9), SUM('Monthly Reading'!DB$10, 'Homeowners Record'!$F31*'Monthly Reading'!DB$8, 'Homeowners Record'!$G31*'Monthly Reading'!DB$9)))</f>
        <v/>
      </c>
      <c r="DC34" s="4" t="str">
        <f>IF('Monthly Reading'!DC$1="", "", IF('Monthly Reading'!DC108*'Monthly Reading'!DC$7&gt;'Monthly Reading'!DC$10, SUM('Monthly Reading'!DC108*'Monthly Reading'!DC$7, 'Homeowners Record'!$F31*'Monthly Reading'!DC$8, 'Homeowners Record'!$G31*'Monthly Reading'!DC$9), SUM('Monthly Reading'!DC$10, 'Homeowners Record'!$F31*'Monthly Reading'!DC$8, 'Homeowners Record'!$G31*'Monthly Reading'!DC$9)))</f>
        <v/>
      </c>
      <c r="DD34" s="4" t="str">
        <f>IF('Monthly Reading'!DD$1="", "", IF('Monthly Reading'!DD108*'Monthly Reading'!DD$7&gt;'Monthly Reading'!DD$10, SUM('Monthly Reading'!DD108*'Monthly Reading'!DD$7, 'Homeowners Record'!$F31*'Monthly Reading'!DD$8, 'Homeowners Record'!$G31*'Monthly Reading'!DD$9), SUM('Monthly Reading'!DD$10, 'Homeowners Record'!$F31*'Monthly Reading'!DD$8, 'Homeowners Record'!$G31*'Monthly Reading'!DD$9)))</f>
        <v/>
      </c>
      <c r="DE34" s="4" t="str">
        <f>IF('Monthly Reading'!DE$1="", "", IF('Monthly Reading'!DE108*'Monthly Reading'!DE$7&gt;'Monthly Reading'!DE$10, SUM('Monthly Reading'!DE108*'Monthly Reading'!DE$7, 'Homeowners Record'!$F31*'Monthly Reading'!DE$8, 'Homeowners Record'!$G31*'Monthly Reading'!DE$9), SUM('Monthly Reading'!DE$10, 'Homeowners Record'!$F31*'Monthly Reading'!DE$8, 'Homeowners Record'!$G31*'Monthly Reading'!DE$9)))</f>
        <v/>
      </c>
      <c r="DF34" s="4" t="str">
        <f>IF('Monthly Reading'!DF$1="", "", IF('Monthly Reading'!DF108*'Monthly Reading'!DF$7&gt;'Monthly Reading'!DF$10, SUM('Monthly Reading'!DF108*'Monthly Reading'!DF$7, 'Homeowners Record'!$F31*'Monthly Reading'!DF$8, 'Homeowners Record'!$G31*'Monthly Reading'!DF$9), SUM('Monthly Reading'!DF$10, 'Homeowners Record'!$F31*'Monthly Reading'!DF$8, 'Homeowners Record'!$G31*'Monthly Reading'!DF$9)))</f>
        <v/>
      </c>
      <c r="DG34" s="4" t="str">
        <f>IF('Monthly Reading'!DG$1="", "", IF('Monthly Reading'!DG108*'Monthly Reading'!DG$7&gt;'Monthly Reading'!DG$10, SUM('Monthly Reading'!DG108*'Monthly Reading'!DG$7, 'Homeowners Record'!$F31*'Monthly Reading'!DG$8, 'Homeowners Record'!$G31*'Monthly Reading'!DG$9), SUM('Monthly Reading'!DG$10, 'Homeowners Record'!$F31*'Monthly Reading'!DG$8, 'Homeowners Record'!$G31*'Monthly Reading'!DG$9)))</f>
        <v/>
      </c>
      <c r="DH34" s="4" t="str">
        <f>IF('Monthly Reading'!DH$1="", "", IF('Monthly Reading'!DH108*'Monthly Reading'!DH$7&gt;'Monthly Reading'!DH$10, SUM('Monthly Reading'!DH108*'Monthly Reading'!DH$7, 'Homeowners Record'!$F31*'Monthly Reading'!DH$8, 'Homeowners Record'!$G31*'Monthly Reading'!DH$9), SUM('Monthly Reading'!DH$10, 'Homeowners Record'!$F31*'Monthly Reading'!DH$8, 'Homeowners Record'!$G31*'Monthly Reading'!DH$9)))</f>
        <v/>
      </c>
      <c r="DI34" s="4" t="str">
        <f>IF('Monthly Reading'!DI$1="", "", IF('Monthly Reading'!DI108*'Monthly Reading'!DI$7&gt;'Monthly Reading'!DI$10, SUM('Monthly Reading'!DI108*'Monthly Reading'!DI$7, 'Homeowners Record'!$F31*'Monthly Reading'!DI$8, 'Homeowners Record'!$G31*'Monthly Reading'!DI$9), SUM('Monthly Reading'!DI$10, 'Homeowners Record'!$F31*'Monthly Reading'!DI$8, 'Homeowners Record'!$G31*'Monthly Reading'!DI$9)))</f>
        <v/>
      </c>
      <c r="DJ34" s="4" t="str">
        <f>IF('Monthly Reading'!DJ$1="", "", IF('Monthly Reading'!DJ108*'Monthly Reading'!DJ$7&gt;'Monthly Reading'!DJ$10, SUM('Monthly Reading'!DJ108*'Monthly Reading'!DJ$7, 'Homeowners Record'!$F31*'Monthly Reading'!DJ$8, 'Homeowners Record'!$G31*'Monthly Reading'!DJ$9), SUM('Monthly Reading'!DJ$10, 'Homeowners Record'!$F31*'Monthly Reading'!DJ$8, 'Homeowners Record'!$G31*'Monthly Reading'!DJ$9)))</f>
        <v/>
      </c>
      <c r="DK34" s="4" t="str">
        <f>IF('Monthly Reading'!DK$1="", "", IF('Monthly Reading'!DK108*'Monthly Reading'!DK$7&gt;'Monthly Reading'!DK$10, SUM('Monthly Reading'!DK108*'Monthly Reading'!DK$7, 'Homeowners Record'!$F31*'Monthly Reading'!DK$8, 'Homeowners Record'!$G31*'Monthly Reading'!DK$9), SUM('Monthly Reading'!DK$10, 'Homeowners Record'!$F31*'Monthly Reading'!DK$8, 'Homeowners Record'!$G31*'Monthly Reading'!DK$9)))</f>
        <v/>
      </c>
      <c r="DL34" s="4" t="str">
        <f>IF('Monthly Reading'!DL$1="", "", IF('Monthly Reading'!DL108*'Monthly Reading'!DL$7&gt;'Monthly Reading'!DL$10, SUM('Monthly Reading'!DL108*'Monthly Reading'!DL$7, 'Homeowners Record'!$F31*'Monthly Reading'!DL$8, 'Homeowners Record'!$G31*'Monthly Reading'!DL$9), SUM('Monthly Reading'!DL$10, 'Homeowners Record'!$F31*'Monthly Reading'!DL$8, 'Homeowners Record'!$G31*'Monthly Reading'!DL$9)))</f>
        <v/>
      </c>
      <c r="DM34" s="4" t="str">
        <f>IF('Monthly Reading'!DM$1="", "", IF('Monthly Reading'!DM108*'Monthly Reading'!DM$7&gt;'Monthly Reading'!DM$10, SUM('Monthly Reading'!DM108*'Monthly Reading'!DM$7, 'Homeowners Record'!$F31*'Monthly Reading'!DM$8, 'Homeowners Record'!$G31*'Monthly Reading'!DM$9), SUM('Monthly Reading'!DM$10, 'Homeowners Record'!$F31*'Monthly Reading'!DM$8, 'Homeowners Record'!$G31*'Monthly Reading'!DM$9)))</f>
        <v/>
      </c>
      <c r="DN34" s="4" t="str">
        <f>IF('Monthly Reading'!DN$1="", "", IF('Monthly Reading'!DN108*'Monthly Reading'!DN$7&gt;'Monthly Reading'!DN$10, SUM('Monthly Reading'!DN108*'Monthly Reading'!DN$7, 'Homeowners Record'!$F31*'Monthly Reading'!DN$8, 'Homeowners Record'!$G31*'Monthly Reading'!DN$9), SUM('Monthly Reading'!DN$10, 'Homeowners Record'!$F31*'Monthly Reading'!DN$8, 'Homeowners Record'!$G31*'Monthly Reading'!DN$9)))</f>
        <v/>
      </c>
      <c r="DO34" s="4" t="str">
        <f>IF('Monthly Reading'!DO$1="", "", IF('Monthly Reading'!DO108*'Monthly Reading'!DO$7&gt;'Monthly Reading'!DO$10, SUM('Monthly Reading'!DO108*'Monthly Reading'!DO$7, 'Homeowners Record'!$F31*'Monthly Reading'!DO$8, 'Homeowners Record'!$G31*'Monthly Reading'!DO$9), SUM('Monthly Reading'!DO$10, 'Homeowners Record'!$F31*'Monthly Reading'!DO$8, 'Homeowners Record'!$G31*'Monthly Reading'!DO$9)))</f>
        <v/>
      </c>
      <c r="DP34" s="4" t="str">
        <f>IF('Monthly Reading'!DP$1="", "", IF('Monthly Reading'!DP108*'Monthly Reading'!DP$7&gt;'Monthly Reading'!DP$10, SUM('Monthly Reading'!DP108*'Monthly Reading'!DP$7, 'Homeowners Record'!$F31*'Monthly Reading'!DP$8, 'Homeowners Record'!$G31*'Monthly Reading'!DP$9), SUM('Monthly Reading'!DP$10, 'Homeowners Record'!$F31*'Monthly Reading'!DP$8, 'Homeowners Record'!$G31*'Monthly Reading'!DP$9)))</f>
        <v/>
      </c>
      <c r="DQ34" s="4" t="str">
        <f>IF('Monthly Reading'!DQ$1="", "", IF('Monthly Reading'!DQ108*'Monthly Reading'!DQ$7&gt;'Monthly Reading'!DQ$10, SUM('Monthly Reading'!DQ108*'Monthly Reading'!DQ$7, 'Homeowners Record'!$F31*'Monthly Reading'!DQ$8, 'Homeowners Record'!$G31*'Monthly Reading'!DQ$9), SUM('Monthly Reading'!DQ$10, 'Homeowners Record'!$F31*'Monthly Reading'!DQ$8, 'Homeowners Record'!$G31*'Monthly Reading'!DQ$9)))</f>
        <v/>
      </c>
      <c r="DR34" s="4" t="str">
        <f>IF('Monthly Reading'!DR$1="", "", IF('Monthly Reading'!DR108*'Monthly Reading'!DR$7&gt;'Monthly Reading'!DR$10, SUM('Monthly Reading'!DR108*'Monthly Reading'!DR$7, 'Homeowners Record'!$F31*'Monthly Reading'!DR$8, 'Homeowners Record'!$G31*'Monthly Reading'!DR$9), SUM('Monthly Reading'!DR$10, 'Homeowners Record'!$F31*'Monthly Reading'!DR$8, 'Homeowners Record'!$G31*'Monthly Reading'!DR$9)))</f>
        <v/>
      </c>
      <c r="DS34" s="4" t="str">
        <f>IF('Monthly Reading'!DS$1="", "", IF('Monthly Reading'!DS108*'Monthly Reading'!DS$7&gt;'Monthly Reading'!DS$10, SUM('Monthly Reading'!DS108*'Monthly Reading'!DS$7, 'Homeowners Record'!$F31*'Monthly Reading'!DS$8, 'Homeowners Record'!$G31*'Monthly Reading'!DS$9), SUM('Monthly Reading'!DS$10, 'Homeowners Record'!$F31*'Monthly Reading'!DS$8, 'Homeowners Record'!$G31*'Monthly Reading'!DS$9)))</f>
        <v/>
      </c>
      <c r="DT34" s="4" t="str">
        <f>IF('Monthly Reading'!DT$1="", "", IF('Monthly Reading'!DT108*'Monthly Reading'!DT$7&gt;'Monthly Reading'!DT$10, SUM('Monthly Reading'!DT108*'Monthly Reading'!DT$7, 'Homeowners Record'!$F31*'Monthly Reading'!DT$8, 'Homeowners Record'!$G31*'Monthly Reading'!DT$9), SUM('Monthly Reading'!DT$10, 'Homeowners Record'!$F31*'Monthly Reading'!DT$8, 'Homeowners Record'!$G31*'Monthly Reading'!DT$9)))</f>
        <v/>
      </c>
      <c r="DU34" s="4" t="str">
        <f>IF('Monthly Reading'!DU$1="", "", IF('Monthly Reading'!DU108*'Monthly Reading'!DU$7&gt;'Monthly Reading'!DU$10, SUM('Monthly Reading'!DU108*'Monthly Reading'!DU$7, 'Homeowners Record'!$F31*'Monthly Reading'!DU$8, 'Homeowners Record'!$G31*'Monthly Reading'!DU$9), SUM('Monthly Reading'!DU$10, 'Homeowners Record'!$F31*'Monthly Reading'!DU$8, 'Homeowners Record'!$G31*'Monthly Reading'!DU$9)))</f>
        <v/>
      </c>
      <c r="DV34" s="4" t="str">
        <f>IF('Monthly Reading'!DV$1="", "", IF('Monthly Reading'!DV108*'Monthly Reading'!DV$7&gt;'Monthly Reading'!DV$10, SUM('Monthly Reading'!DV108*'Monthly Reading'!DV$7, 'Homeowners Record'!$F31*'Monthly Reading'!DV$8, 'Homeowners Record'!$G31*'Monthly Reading'!DV$9), SUM('Monthly Reading'!DV$10, 'Homeowners Record'!$F31*'Monthly Reading'!DV$8, 'Homeowners Record'!$G31*'Monthly Reading'!DV$9)))</f>
        <v/>
      </c>
      <c r="DW34" s="4" t="str">
        <f>IF('Monthly Reading'!DW$1="", "", IF('Monthly Reading'!DW108*'Monthly Reading'!DW$7&gt;'Monthly Reading'!DW$10, SUM('Monthly Reading'!DW108*'Monthly Reading'!DW$7, 'Homeowners Record'!$F31*'Monthly Reading'!DW$8, 'Homeowners Record'!$G31*'Monthly Reading'!DW$9), SUM('Monthly Reading'!DW$10, 'Homeowners Record'!$F31*'Monthly Reading'!DW$8, 'Homeowners Record'!$G31*'Monthly Reading'!DW$9)))</f>
        <v/>
      </c>
      <c r="DX34" s="4" t="str">
        <f>IF('Monthly Reading'!DX$1="", "", IF('Monthly Reading'!DX108*'Monthly Reading'!DX$7&gt;'Monthly Reading'!DX$10, SUM('Monthly Reading'!DX108*'Monthly Reading'!DX$7, 'Homeowners Record'!$F31*'Monthly Reading'!DX$8, 'Homeowners Record'!$G31*'Monthly Reading'!DX$9), SUM('Monthly Reading'!DX$10, 'Homeowners Record'!$F31*'Monthly Reading'!DX$8, 'Homeowners Record'!$G31*'Monthly Reading'!DX$9)))</f>
        <v/>
      </c>
      <c r="DY34" s="4" t="str">
        <f>IF('Monthly Reading'!DY$1="", "", IF('Monthly Reading'!DY108*'Monthly Reading'!DY$7&gt;'Monthly Reading'!DY$10, SUM('Monthly Reading'!DY108*'Monthly Reading'!DY$7, 'Homeowners Record'!$F31*'Monthly Reading'!DY$8, 'Homeowners Record'!$G31*'Monthly Reading'!DY$9), SUM('Monthly Reading'!DY$10, 'Homeowners Record'!$F31*'Monthly Reading'!DY$8, 'Homeowners Record'!$G31*'Monthly Reading'!DY$9)))</f>
        <v/>
      </c>
      <c r="DZ34" s="4" t="str">
        <f>IF('Monthly Reading'!DZ$1="", "", IF('Monthly Reading'!DZ108*'Monthly Reading'!DZ$7&gt;'Monthly Reading'!DZ$10, SUM('Monthly Reading'!DZ108*'Monthly Reading'!DZ$7, 'Homeowners Record'!$F31*'Monthly Reading'!DZ$8, 'Homeowners Record'!$G31*'Monthly Reading'!DZ$9), SUM('Monthly Reading'!DZ$10, 'Homeowners Record'!$F31*'Monthly Reading'!DZ$8, 'Homeowners Record'!$G31*'Monthly Reading'!DZ$9)))</f>
        <v/>
      </c>
    </row>
    <row r="35" spans="1:130" x14ac:dyDescent="0.25">
      <c r="A35" s="3">
        <f>'Homeowners Record'!$A32</f>
        <v>31</v>
      </c>
      <c r="B35" s="3" t="str">
        <f>'Homeowners Record'!$B32</f>
        <v>RUE CELEBRE</v>
      </c>
      <c r="C35" s="4">
        <v>3574</v>
      </c>
      <c r="D35" s="4">
        <f>IF('Monthly Reading'!D$1="", "", IF('Monthly Reading'!D109*'Monthly Reading'!D$7&gt;'Monthly Reading'!D$10, SUM('Monthly Reading'!D109*'Monthly Reading'!D$7, 'Homeowners Record'!$F32*'Monthly Reading'!D$8, 'Homeowners Record'!$G32*'Monthly Reading'!D$9), SUM('Monthly Reading'!D$10, 'Homeowners Record'!$F32*'Monthly Reading'!D$8, 'Homeowners Record'!$G32*'Monthly Reading'!D$9)))</f>
        <v>880.57758024691361</v>
      </c>
      <c r="E35" s="4">
        <f>IF('Monthly Reading'!E$1="", "", IF('Monthly Reading'!E109*'Monthly Reading'!E$7&gt;'Monthly Reading'!E$10, SUM('Monthly Reading'!E109*'Monthly Reading'!E$7, 'Homeowners Record'!$F32*'Monthly Reading'!E$8, 'Homeowners Record'!$G32*'Monthly Reading'!E$9), SUM('Monthly Reading'!E$10, 'Homeowners Record'!$F32*'Monthly Reading'!E$8, 'Homeowners Record'!$G32*'Monthly Reading'!E$9)))</f>
        <v>928.65112412177996</v>
      </c>
      <c r="F35" s="4">
        <f>IF('Monthly Reading'!F$1="", "", IF('Monthly Reading'!F109*'Monthly Reading'!F$7&gt;'Monthly Reading'!F$10, SUM('Monthly Reading'!F109*'Monthly Reading'!F$7, 'Homeowners Record'!$F32*'Monthly Reading'!F$8, 'Homeowners Record'!$G32*'Monthly Reading'!F$9), SUM('Monthly Reading'!F$10, 'Homeowners Record'!$F32*'Monthly Reading'!F$8, 'Homeowners Record'!$G32*'Monthly Reading'!F$9)))</f>
        <v>895.21517948717951</v>
      </c>
      <c r="G35" s="4">
        <f>IF('Monthly Reading'!G$1="", "", IF('Monthly Reading'!G109*'Monthly Reading'!G$7&gt;'Monthly Reading'!G$10, SUM('Monthly Reading'!G109*'Monthly Reading'!G$7, 'Homeowners Record'!$F32*'Monthly Reading'!G$8, 'Homeowners Record'!$G32*'Monthly Reading'!G$9), SUM('Monthly Reading'!G$10, 'Homeowners Record'!$F32*'Monthly Reading'!G$8, 'Homeowners Record'!$G32*'Monthly Reading'!G$9)))</f>
        <v>770.41038596491228</v>
      </c>
      <c r="H35" s="4" t="str">
        <f>IF('Monthly Reading'!H$1="", "", IF('Monthly Reading'!H109*'Monthly Reading'!H$7&gt;'Monthly Reading'!H$10, SUM('Monthly Reading'!H109*'Monthly Reading'!H$7, 'Homeowners Record'!$F32*'Monthly Reading'!H$8, 'Homeowners Record'!$G32*'Monthly Reading'!H$9), SUM('Monthly Reading'!H$10, 'Homeowners Record'!$F32*'Monthly Reading'!H$8, 'Homeowners Record'!$G32*'Monthly Reading'!H$9)))</f>
        <v/>
      </c>
      <c r="I35" s="4" t="str">
        <f>IF('Monthly Reading'!I$1="", "", IF('Monthly Reading'!I109*'Monthly Reading'!I$7&gt;'Monthly Reading'!I$10, SUM('Monthly Reading'!I109*'Monthly Reading'!I$7, 'Homeowners Record'!$F32*'Monthly Reading'!I$8, 'Homeowners Record'!$G32*'Monthly Reading'!I$9), SUM('Monthly Reading'!I$10, 'Homeowners Record'!$F32*'Monthly Reading'!I$8, 'Homeowners Record'!$G32*'Monthly Reading'!I$9)))</f>
        <v/>
      </c>
      <c r="J35" s="4" t="str">
        <f>IF('Monthly Reading'!J$1="", "", IF('Monthly Reading'!J109*'Monthly Reading'!J$7&gt;'Monthly Reading'!J$10, SUM('Monthly Reading'!J109*'Monthly Reading'!J$7, 'Homeowners Record'!$F32*'Monthly Reading'!J$8, 'Homeowners Record'!$G32*'Monthly Reading'!J$9), SUM('Monthly Reading'!J$10, 'Homeowners Record'!$F32*'Monthly Reading'!J$8, 'Homeowners Record'!$G32*'Monthly Reading'!J$9)))</f>
        <v/>
      </c>
      <c r="K35" s="4" t="str">
        <f>IF('Monthly Reading'!K$1="", "", IF('Monthly Reading'!K109*'Monthly Reading'!K$7&gt;'Monthly Reading'!K$10, SUM('Monthly Reading'!K109*'Monthly Reading'!K$7, 'Homeowners Record'!$F32*'Monthly Reading'!K$8, 'Homeowners Record'!$G32*'Monthly Reading'!K$9), SUM('Monthly Reading'!K$10, 'Homeowners Record'!$F32*'Monthly Reading'!K$8, 'Homeowners Record'!$G32*'Monthly Reading'!K$9)))</f>
        <v/>
      </c>
      <c r="L35" s="4" t="str">
        <f>IF('Monthly Reading'!L$1="", "", IF('Monthly Reading'!L109*'Monthly Reading'!L$7&gt;'Monthly Reading'!L$10, SUM('Monthly Reading'!L109*'Monthly Reading'!L$7, 'Homeowners Record'!$F32*'Monthly Reading'!L$8, 'Homeowners Record'!$G32*'Monthly Reading'!L$9), SUM('Monthly Reading'!L$10, 'Homeowners Record'!$F32*'Monthly Reading'!L$8, 'Homeowners Record'!$G32*'Monthly Reading'!L$9)))</f>
        <v/>
      </c>
      <c r="M35" s="4" t="str">
        <f>IF('Monthly Reading'!M$1="", "", IF('Monthly Reading'!M109*'Monthly Reading'!M$7&gt;'Monthly Reading'!M$10, SUM('Monthly Reading'!M109*'Monthly Reading'!M$7, 'Homeowners Record'!$F32*'Monthly Reading'!M$8, 'Homeowners Record'!$G32*'Monthly Reading'!M$9), SUM('Monthly Reading'!M$10, 'Homeowners Record'!$F32*'Monthly Reading'!M$8, 'Homeowners Record'!$G32*'Monthly Reading'!M$9)))</f>
        <v/>
      </c>
      <c r="N35" s="4" t="str">
        <f>IF('Monthly Reading'!N$1="", "", IF('Monthly Reading'!N109*'Monthly Reading'!N$7&gt;'Monthly Reading'!N$10, SUM('Monthly Reading'!N109*'Monthly Reading'!N$7, 'Homeowners Record'!$F32*'Monthly Reading'!N$8, 'Homeowners Record'!$G32*'Monthly Reading'!N$9), SUM('Monthly Reading'!N$10, 'Homeowners Record'!$F32*'Monthly Reading'!N$8, 'Homeowners Record'!$G32*'Monthly Reading'!N$9)))</f>
        <v/>
      </c>
      <c r="O35" s="4" t="str">
        <f>IF('Monthly Reading'!O$1="", "", IF('Monthly Reading'!O109*'Monthly Reading'!O$7&gt;'Monthly Reading'!O$10, SUM('Monthly Reading'!O109*'Monthly Reading'!O$7, 'Homeowners Record'!$F32*'Monthly Reading'!O$8, 'Homeowners Record'!$G32*'Monthly Reading'!O$9), SUM('Monthly Reading'!O$10, 'Homeowners Record'!$F32*'Monthly Reading'!O$8, 'Homeowners Record'!$G32*'Monthly Reading'!O$9)))</f>
        <v/>
      </c>
      <c r="P35" s="4" t="str">
        <f>IF('Monthly Reading'!P$1="", "", IF('Monthly Reading'!P109*'Monthly Reading'!P$7&gt;'Monthly Reading'!P$10, SUM('Monthly Reading'!P109*'Monthly Reading'!P$7, 'Homeowners Record'!$F32*'Monthly Reading'!P$8, 'Homeowners Record'!$G32*'Monthly Reading'!P$9), SUM('Monthly Reading'!P$10, 'Homeowners Record'!$F32*'Monthly Reading'!P$8, 'Homeowners Record'!$G32*'Monthly Reading'!P$9)))</f>
        <v/>
      </c>
      <c r="Q35" s="4" t="str">
        <f>IF('Monthly Reading'!Q$1="", "", IF('Monthly Reading'!Q109*'Monthly Reading'!Q$7&gt;'Monthly Reading'!Q$10, SUM('Monthly Reading'!Q109*'Monthly Reading'!Q$7, 'Homeowners Record'!$F32*'Monthly Reading'!Q$8, 'Homeowners Record'!$G32*'Monthly Reading'!Q$9), SUM('Monthly Reading'!Q$10, 'Homeowners Record'!$F32*'Monthly Reading'!Q$8, 'Homeowners Record'!$G32*'Monthly Reading'!Q$9)))</f>
        <v/>
      </c>
      <c r="R35" s="4" t="str">
        <f>IF('Monthly Reading'!R$1="", "", IF('Monthly Reading'!R109*'Monthly Reading'!R$7&gt;'Monthly Reading'!R$10, SUM('Monthly Reading'!R109*'Monthly Reading'!R$7, 'Homeowners Record'!$F32*'Monthly Reading'!R$8, 'Homeowners Record'!$G32*'Monthly Reading'!R$9), SUM('Monthly Reading'!R$10, 'Homeowners Record'!$F32*'Monthly Reading'!R$8, 'Homeowners Record'!$G32*'Monthly Reading'!R$9)))</f>
        <v/>
      </c>
      <c r="S35" s="4" t="str">
        <f>IF('Monthly Reading'!S$1="", "", IF('Monthly Reading'!S109*'Monthly Reading'!S$7&gt;'Monthly Reading'!S$10, SUM('Monthly Reading'!S109*'Monthly Reading'!S$7, 'Homeowners Record'!$F32*'Monthly Reading'!S$8, 'Homeowners Record'!$G32*'Monthly Reading'!S$9), SUM('Monthly Reading'!S$10, 'Homeowners Record'!$F32*'Monthly Reading'!S$8, 'Homeowners Record'!$G32*'Monthly Reading'!S$9)))</f>
        <v/>
      </c>
      <c r="T35" s="4" t="str">
        <f>IF('Monthly Reading'!T$1="", "", IF('Monthly Reading'!T109*'Monthly Reading'!T$7&gt;'Monthly Reading'!T$10, SUM('Monthly Reading'!T109*'Monthly Reading'!T$7, 'Homeowners Record'!$F32*'Monthly Reading'!T$8, 'Homeowners Record'!$G32*'Monthly Reading'!T$9), SUM('Monthly Reading'!T$10, 'Homeowners Record'!$F32*'Monthly Reading'!T$8, 'Homeowners Record'!$G32*'Monthly Reading'!T$9)))</f>
        <v/>
      </c>
      <c r="U35" s="4" t="str">
        <f>IF('Monthly Reading'!U$1="", "", IF('Monthly Reading'!U109*'Monthly Reading'!U$7&gt;'Monthly Reading'!U$10, SUM('Monthly Reading'!U109*'Monthly Reading'!U$7, 'Homeowners Record'!$F32*'Monthly Reading'!U$8, 'Homeowners Record'!$G32*'Monthly Reading'!U$9), SUM('Monthly Reading'!U$10, 'Homeowners Record'!$F32*'Monthly Reading'!U$8, 'Homeowners Record'!$G32*'Monthly Reading'!U$9)))</f>
        <v/>
      </c>
      <c r="V35" s="4" t="str">
        <f>IF('Monthly Reading'!V$1="", "", IF('Monthly Reading'!V109*'Monthly Reading'!V$7&gt;'Monthly Reading'!V$10, SUM('Monthly Reading'!V109*'Monthly Reading'!V$7, 'Homeowners Record'!$F32*'Monthly Reading'!V$8, 'Homeowners Record'!$G32*'Monthly Reading'!V$9), SUM('Monthly Reading'!V$10, 'Homeowners Record'!$F32*'Monthly Reading'!V$8, 'Homeowners Record'!$G32*'Monthly Reading'!V$9)))</f>
        <v/>
      </c>
      <c r="W35" s="4" t="str">
        <f>IF('Monthly Reading'!W$1="", "", IF('Monthly Reading'!W109*'Monthly Reading'!W$7&gt;'Monthly Reading'!W$10, SUM('Monthly Reading'!W109*'Monthly Reading'!W$7, 'Homeowners Record'!$F32*'Monthly Reading'!W$8, 'Homeowners Record'!$G32*'Monthly Reading'!W$9), SUM('Monthly Reading'!W$10, 'Homeowners Record'!$F32*'Monthly Reading'!W$8, 'Homeowners Record'!$G32*'Monthly Reading'!W$9)))</f>
        <v/>
      </c>
      <c r="X35" s="4" t="str">
        <f>IF('Monthly Reading'!X$1="", "", IF('Monthly Reading'!X109*'Monthly Reading'!X$7&gt;'Monthly Reading'!X$10, SUM('Monthly Reading'!X109*'Monthly Reading'!X$7, 'Homeowners Record'!$F32*'Monthly Reading'!X$8, 'Homeowners Record'!$G32*'Monthly Reading'!X$9), SUM('Monthly Reading'!X$10, 'Homeowners Record'!$F32*'Monthly Reading'!X$8, 'Homeowners Record'!$G32*'Monthly Reading'!X$9)))</f>
        <v/>
      </c>
      <c r="Y35" s="4" t="str">
        <f>IF('Monthly Reading'!Y$1="", "", IF('Monthly Reading'!Y109*'Monthly Reading'!Y$7&gt;'Monthly Reading'!Y$10, SUM('Monthly Reading'!Y109*'Monthly Reading'!Y$7, 'Homeowners Record'!$F32*'Monthly Reading'!Y$8, 'Homeowners Record'!$G32*'Monthly Reading'!Y$9), SUM('Monthly Reading'!Y$10, 'Homeowners Record'!$F32*'Monthly Reading'!Y$8, 'Homeowners Record'!$G32*'Monthly Reading'!Y$9)))</f>
        <v/>
      </c>
      <c r="Z35" s="4" t="str">
        <f>IF('Monthly Reading'!Z$1="", "", IF('Monthly Reading'!Z109*'Monthly Reading'!Z$7&gt;'Monthly Reading'!Z$10, SUM('Monthly Reading'!Z109*'Monthly Reading'!Z$7, 'Homeowners Record'!$F32*'Monthly Reading'!Z$8, 'Homeowners Record'!$G32*'Monthly Reading'!Z$9), SUM('Monthly Reading'!Z$10, 'Homeowners Record'!$F32*'Monthly Reading'!Z$8, 'Homeowners Record'!$G32*'Monthly Reading'!Z$9)))</f>
        <v/>
      </c>
      <c r="AA35" s="4" t="str">
        <f>IF('Monthly Reading'!AA$1="", "", IF('Monthly Reading'!AA109*'Monthly Reading'!AA$7&gt;'Monthly Reading'!AA$10, SUM('Monthly Reading'!AA109*'Monthly Reading'!AA$7, 'Homeowners Record'!$F32*'Monthly Reading'!AA$8, 'Homeowners Record'!$G32*'Monthly Reading'!AA$9), SUM('Monthly Reading'!AA$10, 'Homeowners Record'!$F32*'Monthly Reading'!AA$8, 'Homeowners Record'!$G32*'Monthly Reading'!AA$9)))</f>
        <v/>
      </c>
      <c r="AB35" s="4" t="str">
        <f>IF('Monthly Reading'!AB$1="", "", IF('Monthly Reading'!AB109*'Monthly Reading'!AB$7&gt;'Monthly Reading'!AB$10, SUM('Monthly Reading'!AB109*'Monthly Reading'!AB$7, 'Homeowners Record'!$F32*'Monthly Reading'!AB$8, 'Homeowners Record'!$G32*'Monthly Reading'!AB$9), SUM('Monthly Reading'!AB$10, 'Homeowners Record'!$F32*'Monthly Reading'!AB$8, 'Homeowners Record'!$G32*'Monthly Reading'!AB$9)))</f>
        <v/>
      </c>
      <c r="AC35" s="4" t="str">
        <f>IF('Monthly Reading'!AC$1="", "", IF('Monthly Reading'!AC109*'Monthly Reading'!AC$7&gt;'Monthly Reading'!AC$10, SUM('Monthly Reading'!AC109*'Monthly Reading'!AC$7, 'Homeowners Record'!$F32*'Monthly Reading'!AC$8, 'Homeowners Record'!$G32*'Monthly Reading'!AC$9), SUM('Monthly Reading'!AC$10, 'Homeowners Record'!$F32*'Monthly Reading'!AC$8, 'Homeowners Record'!$G32*'Monthly Reading'!AC$9)))</f>
        <v/>
      </c>
      <c r="AD35" s="4" t="str">
        <f>IF('Monthly Reading'!AD$1="", "", IF('Monthly Reading'!AD109*'Monthly Reading'!AD$7&gt;'Monthly Reading'!AD$10, SUM('Monthly Reading'!AD109*'Monthly Reading'!AD$7, 'Homeowners Record'!$F32*'Monthly Reading'!AD$8, 'Homeowners Record'!$G32*'Monthly Reading'!AD$9), SUM('Monthly Reading'!AD$10, 'Homeowners Record'!$F32*'Monthly Reading'!AD$8, 'Homeowners Record'!$G32*'Monthly Reading'!AD$9)))</f>
        <v/>
      </c>
      <c r="AE35" s="4" t="str">
        <f>IF('Monthly Reading'!AE$1="", "", IF('Monthly Reading'!AE109*'Monthly Reading'!AE$7&gt;'Monthly Reading'!AE$10, SUM('Monthly Reading'!AE109*'Monthly Reading'!AE$7, 'Homeowners Record'!$F32*'Monthly Reading'!AE$8, 'Homeowners Record'!$G32*'Monthly Reading'!AE$9), SUM('Monthly Reading'!AE$10, 'Homeowners Record'!$F32*'Monthly Reading'!AE$8, 'Homeowners Record'!$G32*'Monthly Reading'!AE$9)))</f>
        <v/>
      </c>
      <c r="AF35" s="4" t="str">
        <f>IF('Monthly Reading'!AF$1="", "", IF('Monthly Reading'!AF109*'Monthly Reading'!AF$7&gt;'Monthly Reading'!AF$10, SUM('Monthly Reading'!AF109*'Monthly Reading'!AF$7, 'Homeowners Record'!$F32*'Monthly Reading'!AF$8, 'Homeowners Record'!$G32*'Monthly Reading'!AF$9), SUM('Monthly Reading'!AF$10, 'Homeowners Record'!$F32*'Monthly Reading'!AF$8, 'Homeowners Record'!$G32*'Monthly Reading'!AF$9)))</f>
        <v/>
      </c>
      <c r="AG35" s="4" t="str">
        <f>IF('Monthly Reading'!AG$1="", "", IF('Monthly Reading'!AG109*'Monthly Reading'!AG$7&gt;'Monthly Reading'!AG$10, SUM('Monthly Reading'!AG109*'Monthly Reading'!AG$7, 'Homeowners Record'!$F32*'Monthly Reading'!AG$8, 'Homeowners Record'!$G32*'Monthly Reading'!AG$9), SUM('Monthly Reading'!AG$10, 'Homeowners Record'!$F32*'Monthly Reading'!AG$8, 'Homeowners Record'!$G32*'Monthly Reading'!AG$9)))</f>
        <v/>
      </c>
      <c r="AH35" s="4" t="str">
        <f>IF('Monthly Reading'!AH$1="", "", IF('Monthly Reading'!AH109*'Monthly Reading'!AH$7&gt;'Monthly Reading'!AH$10, SUM('Monthly Reading'!AH109*'Monthly Reading'!AH$7, 'Homeowners Record'!$F32*'Monthly Reading'!AH$8, 'Homeowners Record'!$G32*'Monthly Reading'!AH$9), SUM('Monthly Reading'!AH$10, 'Homeowners Record'!$F32*'Monthly Reading'!AH$8, 'Homeowners Record'!$G32*'Monthly Reading'!AH$9)))</f>
        <v/>
      </c>
      <c r="AI35" s="4" t="str">
        <f>IF('Monthly Reading'!AI$1="", "", IF('Monthly Reading'!AI109*'Monthly Reading'!AI$7&gt;'Monthly Reading'!AI$10, SUM('Monthly Reading'!AI109*'Monthly Reading'!AI$7, 'Homeowners Record'!$F32*'Monthly Reading'!AI$8, 'Homeowners Record'!$G32*'Monthly Reading'!AI$9), SUM('Monthly Reading'!AI$10, 'Homeowners Record'!$F32*'Monthly Reading'!AI$8, 'Homeowners Record'!$G32*'Monthly Reading'!AI$9)))</f>
        <v/>
      </c>
      <c r="AJ35" s="4" t="str">
        <f>IF('Monthly Reading'!AJ$1="", "", IF('Monthly Reading'!AJ109*'Monthly Reading'!AJ$7&gt;'Monthly Reading'!AJ$10, SUM('Monthly Reading'!AJ109*'Monthly Reading'!AJ$7, 'Homeowners Record'!$F32*'Monthly Reading'!AJ$8, 'Homeowners Record'!$G32*'Monthly Reading'!AJ$9), SUM('Monthly Reading'!AJ$10, 'Homeowners Record'!$F32*'Monthly Reading'!AJ$8, 'Homeowners Record'!$G32*'Monthly Reading'!AJ$9)))</f>
        <v/>
      </c>
      <c r="AK35" s="4" t="str">
        <f>IF('Monthly Reading'!AK$1="", "", IF('Monthly Reading'!AK109*'Monthly Reading'!AK$7&gt;'Monthly Reading'!AK$10, SUM('Monthly Reading'!AK109*'Monthly Reading'!AK$7, 'Homeowners Record'!$F32*'Monthly Reading'!AK$8, 'Homeowners Record'!$G32*'Monthly Reading'!AK$9), SUM('Monthly Reading'!AK$10, 'Homeowners Record'!$F32*'Monthly Reading'!AK$8, 'Homeowners Record'!$G32*'Monthly Reading'!AK$9)))</f>
        <v/>
      </c>
      <c r="AL35" s="4" t="str">
        <f>IF('Monthly Reading'!AL$1="", "", IF('Monthly Reading'!AL109*'Monthly Reading'!AL$7&gt;'Monthly Reading'!AL$10, SUM('Monthly Reading'!AL109*'Monthly Reading'!AL$7, 'Homeowners Record'!$F32*'Monthly Reading'!AL$8, 'Homeowners Record'!$G32*'Monthly Reading'!AL$9), SUM('Monthly Reading'!AL$10, 'Homeowners Record'!$F32*'Monthly Reading'!AL$8, 'Homeowners Record'!$G32*'Monthly Reading'!AL$9)))</f>
        <v/>
      </c>
      <c r="AM35" s="4" t="str">
        <f>IF('Monthly Reading'!AM$1="", "", IF('Monthly Reading'!AM109*'Monthly Reading'!AM$7&gt;'Monthly Reading'!AM$10, SUM('Monthly Reading'!AM109*'Monthly Reading'!AM$7, 'Homeowners Record'!$F32*'Monthly Reading'!AM$8, 'Homeowners Record'!$G32*'Monthly Reading'!AM$9), SUM('Monthly Reading'!AM$10, 'Homeowners Record'!$F32*'Monthly Reading'!AM$8, 'Homeowners Record'!$G32*'Monthly Reading'!AM$9)))</f>
        <v/>
      </c>
      <c r="AN35" s="4" t="str">
        <f>IF('Monthly Reading'!AN$1="", "", IF('Monthly Reading'!AN109*'Monthly Reading'!AN$7&gt;'Monthly Reading'!AN$10, SUM('Monthly Reading'!AN109*'Monthly Reading'!AN$7, 'Homeowners Record'!$F32*'Monthly Reading'!AN$8, 'Homeowners Record'!$G32*'Monthly Reading'!AN$9), SUM('Monthly Reading'!AN$10, 'Homeowners Record'!$F32*'Monthly Reading'!AN$8, 'Homeowners Record'!$G32*'Monthly Reading'!AN$9)))</f>
        <v/>
      </c>
      <c r="AO35" s="4" t="str">
        <f>IF('Monthly Reading'!AO$1="", "", IF('Monthly Reading'!AO109*'Monthly Reading'!AO$7&gt;'Monthly Reading'!AO$10, SUM('Monthly Reading'!AO109*'Monthly Reading'!AO$7, 'Homeowners Record'!$F32*'Monthly Reading'!AO$8, 'Homeowners Record'!$G32*'Monthly Reading'!AO$9), SUM('Monthly Reading'!AO$10, 'Homeowners Record'!$F32*'Monthly Reading'!AO$8, 'Homeowners Record'!$G32*'Monthly Reading'!AO$9)))</f>
        <v/>
      </c>
      <c r="AP35" s="4" t="str">
        <f>IF('Monthly Reading'!AP$1="", "", IF('Monthly Reading'!AP109*'Monthly Reading'!AP$7&gt;'Monthly Reading'!AP$10, SUM('Monthly Reading'!AP109*'Monthly Reading'!AP$7, 'Homeowners Record'!$F32*'Monthly Reading'!AP$8, 'Homeowners Record'!$G32*'Monthly Reading'!AP$9), SUM('Monthly Reading'!AP$10, 'Homeowners Record'!$F32*'Monthly Reading'!AP$8, 'Homeowners Record'!$G32*'Monthly Reading'!AP$9)))</f>
        <v/>
      </c>
      <c r="AQ35" s="4" t="str">
        <f>IF('Monthly Reading'!AQ$1="", "", IF('Monthly Reading'!AQ109*'Monthly Reading'!AQ$7&gt;'Monthly Reading'!AQ$10, SUM('Monthly Reading'!AQ109*'Monthly Reading'!AQ$7, 'Homeowners Record'!$F32*'Monthly Reading'!AQ$8, 'Homeowners Record'!$G32*'Monthly Reading'!AQ$9), SUM('Monthly Reading'!AQ$10, 'Homeowners Record'!$F32*'Monthly Reading'!AQ$8, 'Homeowners Record'!$G32*'Monthly Reading'!AQ$9)))</f>
        <v/>
      </c>
      <c r="AR35" s="4" t="str">
        <f>IF('Monthly Reading'!AR$1="", "", IF('Monthly Reading'!AR109*'Monthly Reading'!AR$7&gt;'Monthly Reading'!AR$10, SUM('Monthly Reading'!AR109*'Monthly Reading'!AR$7, 'Homeowners Record'!$F32*'Monthly Reading'!AR$8, 'Homeowners Record'!$G32*'Monthly Reading'!AR$9), SUM('Monthly Reading'!AR$10, 'Homeowners Record'!$F32*'Monthly Reading'!AR$8, 'Homeowners Record'!$G32*'Monthly Reading'!AR$9)))</f>
        <v/>
      </c>
      <c r="AS35" s="4" t="str">
        <f>IF('Monthly Reading'!AS$1="", "", IF('Monthly Reading'!AS109*'Monthly Reading'!AS$7&gt;'Monthly Reading'!AS$10, SUM('Monthly Reading'!AS109*'Monthly Reading'!AS$7, 'Homeowners Record'!$F32*'Monthly Reading'!AS$8, 'Homeowners Record'!$G32*'Monthly Reading'!AS$9), SUM('Monthly Reading'!AS$10, 'Homeowners Record'!$F32*'Monthly Reading'!AS$8, 'Homeowners Record'!$G32*'Monthly Reading'!AS$9)))</f>
        <v/>
      </c>
      <c r="AT35" s="4" t="str">
        <f>IF('Monthly Reading'!AT$1="", "", IF('Monthly Reading'!AT109*'Monthly Reading'!AT$7&gt;'Monthly Reading'!AT$10, SUM('Monthly Reading'!AT109*'Monthly Reading'!AT$7, 'Homeowners Record'!$F32*'Monthly Reading'!AT$8, 'Homeowners Record'!$G32*'Monthly Reading'!AT$9), SUM('Monthly Reading'!AT$10, 'Homeowners Record'!$F32*'Monthly Reading'!AT$8, 'Homeowners Record'!$G32*'Monthly Reading'!AT$9)))</f>
        <v/>
      </c>
      <c r="AU35" s="4" t="str">
        <f>IF('Monthly Reading'!AU$1="", "", IF('Monthly Reading'!AU109*'Monthly Reading'!AU$7&gt;'Monthly Reading'!AU$10, SUM('Monthly Reading'!AU109*'Monthly Reading'!AU$7, 'Homeowners Record'!$F32*'Monthly Reading'!AU$8, 'Homeowners Record'!$G32*'Monthly Reading'!AU$9), SUM('Monthly Reading'!AU$10, 'Homeowners Record'!$F32*'Monthly Reading'!AU$8, 'Homeowners Record'!$G32*'Monthly Reading'!AU$9)))</f>
        <v/>
      </c>
      <c r="AV35" s="4" t="str">
        <f>IF('Monthly Reading'!AV$1="", "", IF('Monthly Reading'!AV109*'Monthly Reading'!AV$7&gt;'Monthly Reading'!AV$10, SUM('Monthly Reading'!AV109*'Monthly Reading'!AV$7, 'Homeowners Record'!$F32*'Monthly Reading'!AV$8, 'Homeowners Record'!$G32*'Monthly Reading'!AV$9), SUM('Monthly Reading'!AV$10, 'Homeowners Record'!$F32*'Monthly Reading'!AV$8, 'Homeowners Record'!$G32*'Monthly Reading'!AV$9)))</f>
        <v/>
      </c>
      <c r="AW35" s="4" t="str">
        <f>IF('Monthly Reading'!AW$1="", "", IF('Monthly Reading'!AW109*'Monthly Reading'!AW$7&gt;'Monthly Reading'!AW$10, SUM('Monthly Reading'!AW109*'Monthly Reading'!AW$7, 'Homeowners Record'!$F32*'Monthly Reading'!AW$8, 'Homeowners Record'!$G32*'Monthly Reading'!AW$9), SUM('Monthly Reading'!AW$10, 'Homeowners Record'!$F32*'Monthly Reading'!AW$8, 'Homeowners Record'!$G32*'Monthly Reading'!AW$9)))</f>
        <v/>
      </c>
      <c r="AX35" s="4" t="str">
        <f>IF('Monthly Reading'!AX$1="", "", IF('Monthly Reading'!AX109*'Monthly Reading'!AX$7&gt;'Monthly Reading'!AX$10, SUM('Monthly Reading'!AX109*'Monthly Reading'!AX$7, 'Homeowners Record'!$F32*'Monthly Reading'!AX$8, 'Homeowners Record'!$G32*'Monthly Reading'!AX$9), SUM('Monthly Reading'!AX$10, 'Homeowners Record'!$F32*'Monthly Reading'!AX$8, 'Homeowners Record'!$G32*'Monthly Reading'!AX$9)))</f>
        <v/>
      </c>
      <c r="AY35" s="4" t="str">
        <f>IF('Monthly Reading'!AY$1="", "", IF('Monthly Reading'!AY109*'Monthly Reading'!AY$7&gt;'Monthly Reading'!AY$10, SUM('Monthly Reading'!AY109*'Monthly Reading'!AY$7, 'Homeowners Record'!$F32*'Monthly Reading'!AY$8, 'Homeowners Record'!$G32*'Monthly Reading'!AY$9), SUM('Monthly Reading'!AY$10, 'Homeowners Record'!$F32*'Monthly Reading'!AY$8, 'Homeowners Record'!$G32*'Monthly Reading'!AY$9)))</f>
        <v/>
      </c>
      <c r="AZ35" s="4" t="str">
        <f>IF('Monthly Reading'!AZ$1="", "", IF('Monthly Reading'!AZ109*'Monthly Reading'!AZ$7&gt;'Monthly Reading'!AZ$10, SUM('Monthly Reading'!AZ109*'Monthly Reading'!AZ$7, 'Homeowners Record'!$F32*'Monthly Reading'!AZ$8, 'Homeowners Record'!$G32*'Monthly Reading'!AZ$9), SUM('Monthly Reading'!AZ$10, 'Homeowners Record'!$F32*'Monthly Reading'!AZ$8, 'Homeowners Record'!$G32*'Monthly Reading'!AZ$9)))</f>
        <v/>
      </c>
      <c r="BA35" s="4" t="str">
        <f>IF('Monthly Reading'!BA$1="", "", IF('Monthly Reading'!BA109*'Monthly Reading'!BA$7&gt;'Monthly Reading'!BA$10, SUM('Monthly Reading'!BA109*'Monthly Reading'!BA$7, 'Homeowners Record'!$F32*'Monthly Reading'!BA$8, 'Homeowners Record'!$G32*'Monthly Reading'!BA$9), SUM('Monthly Reading'!BA$10, 'Homeowners Record'!$F32*'Monthly Reading'!BA$8, 'Homeowners Record'!$G32*'Monthly Reading'!BA$9)))</f>
        <v/>
      </c>
      <c r="BB35" s="4" t="str">
        <f>IF('Monthly Reading'!BB$1="", "", IF('Monthly Reading'!BB109*'Monthly Reading'!BB$7&gt;'Monthly Reading'!BB$10, SUM('Monthly Reading'!BB109*'Monthly Reading'!BB$7, 'Homeowners Record'!$F32*'Monthly Reading'!BB$8, 'Homeowners Record'!$G32*'Monthly Reading'!BB$9), SUM('Monthly Reading'!BB$10, 'Homeowners Record'!$F32*'Monthly Reading'!BB$8, 'Homeowners Record'!$G32*'Monthly Reading'!BB$9)))</f>
        <v/>
      </c>
      <c r="BC35" s="4" t="str">
        <f>IF('Monthly Reading'!BC$1="", "", IF('Monthly Reading'!BC109*'Monthly Reading'!BC$7&gt;'Monthly Reading'!BC$10, SUM('Monthly Reading'!BC109*'Monthly Reading'!BC$7, 'Homeowners Record'!$F32*'Monthly Reading'!BC$8, 'Homeowners Record'!$G32*'Monthly Reading'!BC$9), SUM('Monthly Reading'!BC$10, 'Homeowners Record'!$F32*'Monthly Reading'!BC$8, 'Homeowners Record'!$G32*'Monthly Reading'!BC$9)))</f>
        <v/>
      </c>
      <c r="BD35" s="4" t="str">
        <f>IF('Monthly Reading'!BD$1="", "", IF('Monthly Reading'!BD109*'Monthly Reading'!BD$7&gt;'Monthly Reading'!BD$10, SUM('Monthly Reading'!BD109*'Monthly Reading'!BD$7, 'Homeowners Record'!$F32*'Monthly Reading'!BD$8, 'Homeowners Record'!$G32*'Monthly Reading'!BD$9), SUM('Monthly Reading'!BD$10, 'Homeowners Record'!$F32*'Monthly Reading'!BD$8, 'Homeowners Record'!$G32*'Monthly Reading'!BD$9)))</f>
        <v/>
      </c>
      <c r="BE35" s="4" t="str">
        <f>IF('Monthly Reading'!BE$1="", "", IF('Monthly Reading'!BE109*'Monthly Reading'!BE$7&gt;'Monthly Reading'!BE$10, SUM('Monthly Reading'!BE109*'Monthly Reading'!BE$7, 'Homeowners Record'!$F32*'Monthly Reading'!BE$8, 'Homeowners Record'!$G32*'Monthly Reading'!BE$9), SUM('Monthly Reading'!BE$10, 'Homeowners Record'!$F32*'Monthly Reading'!BE$8, 'Homeowners Record'!$G32*'Monthly Reading'!BE$9)))</f>
        <v/>
      </c>
      <c r="BF35" s="4" t="str">
        <f>IF('Monthly Reading'!BF$1="", "", IF('Monthly Reading'!BF109*'Monthly Reading'!BF$7&gt;'Monthly Reading'!BF$10, SUM('Monthly Reading'!BF109*'Monthly Reading'!BF$7, 'Homeowners Record'!$F32*'Monthly Reading'!BF$8, 'Homeowners Record'!$G32*'Monthly Reading'!BF$9), SUM('Monthly Reading'!BF$10, 'Homeowners Record'!$F32*'Monthly Reading'!BF$8, 'Homeowners Record'!$G32*'Monthly Reading'!BF$9)))</f>
        <v/>
      </c>
      <c r="BG35" s="4" t="str">
        <f>IF('Monthly Reading'!BG$1="", "", IF('Monthly Reading'!BG109*'Monthly Reading'!BG$7&gt;'Monthly Reading'!BG$10, SUM('Monthly Reading'!BG109*'Monthly Reading'!BG$7, 'Homeowners Record'!$F32*'Monthly Reading'!BG$8, 'Homeowners Record'!$G32*'Monthly Reading'!BG$9), SUM('Monthly Reading'!BG$10, 'Homeowners Record'!$F32*'Monthly Reading'!BG$8, 'Homeowners Record'!$G32*'Monthly Reading'!BG$9)))</f>
        <v/>
      </c>
      <c r="BH35" s="4" t="str">
        <f>IF('Monthly Reading'!BH$1="", "", IF('Monthly Reading'!BH109*'Monthly Reading'!BH$7&gt;'Monthly Reading'!BH$10, SUM('Monthly Reading'!BH109*'Monthly Reading'!BH$7, 'Homeowners Record'!$F32*'Monthly Reading'!BH$8, 'Homeowners Record'!$G32*'Monthly Reading'!BH$9), SUM('Monthly Reading'!BH$10, 'Homeowners Record'!$F32*'Monthly Reading'!BH$8, 'Homeowners Record'!$G32*'Monthly Reading'!BH$9)))</f>
        <v/>
      </c>
      <c r="BI35" s="4" t="str">
        <f>IF('Monthly Reading'!BI$1="", "", IF('Monthly Reading'!BI109*'Monthly Reading'!BI$7&gt;'Monthly Reading'!BI$10, SUM('Monthly Reading'!BI109*'Monthly Reading'!BI$7, 'Homeowners Record'!$F32*'Monthly Reading'!BI$8, 'Homeowners Record'!$G32*'Monthly Reading'!BI$9), SUM('Monthly Reading'!BI$10, 'Homeowners Record'!$F32*'Monthly Reading'!BI$8, 'Homeowners Record'!$G32*'Monthly Reading'!BI$9)))</f>
        <v/>
      </c>
      <c r="BJ35" s="4" t="str">
        <f>IF('Monthly Reading'!BJ$1="", "", IF('Monthly Reading'!BJ109*'Monthly Reading'!BJ$7&gt;'Monthly Reading'!BJ$10, SUM('Monthly Reading'!BJ109*'Monthly Reading'!BJ$7, 'Homeowners Record'!$F32*'Monthly Reading'!BJ$8, 'Homeowners Record'!$G32*'Monthly Reading'!BJ$9), SUM('Monthly Reading'!BJ$10, 'Homeowners Record'!$F32*'Monthly Reading'!BJ$8, 'Homeowners Record'!$G32*'Monthly Reading'!BJ$9)))</f>
        <v/>
      </c>
      <c r="BK35" s="4" t="str">
        <f>IF('Monthly Reading'!BK$1="", "", IF('Monthly Reading'!BK109*'Monthly Reading'!BK$7&gt;'Monthly Reading'!BK$10, SUM('Monthly Reading'!BK109*'Monthly Reading'!BK$7, 'Homeowners Record'!$F32*'Monthly Reading'!BK$8, 'Homeowners Record'!$G32*'Monthly Reading'!BK$9), SUM('Monthly Reading'!BK$10, 'Homeowners Record'!$F32*'Monthly Reading'!BK$8, 'Homeowners Record'!$G32*'Monthly Reading'!BK$9)))</f>
        <v/>
      </c>
      <c r="BL35" s="4" t="str">
        <f>IF('Monthly Reading'!BL$1="", "", IF('Monthly Reading'!BL109*'Monthly Reading'!BL$7&gt;'Monthly Reading'!BL$10, SUM('Monthly Reading'!BL109*'Monthly Reading'!BL$7, 'Homeowners Record'!$F32*'Monthly Reading'!BL$8, 'Homeowners Record'!$G32*'Monthly Reading'!BL$9), SUM('Monthly Reading'!BL$10, 'Homeowners Record'!$F32*'Monthly Reading'!BL$8, 'Homeowners Record'!$G32*'Monthly Reading'!BL$9)))</f>
        <v/>
      </c>
      <c r="BM35" s="4" t="str">
        <f>IF('Monthly Reading'!BM$1="", "", IF('Monthly Reading'!BM109*'Monthly Reading'!BM$7&gt;'Monthly Reading'!BM$10, SUM('Monthly Reading'!BM109*'Monthly Reading'!BM$7, 'Homeowners Record'!$F32*'Monthly Reading'!BM$8, 'Homeowners Record'!$G32*'Monthly Reading'!BM$9), SUM('Monthly Reading'!BM$10, 'Homeowners Record'!$F32*'Monthly Reading'!BM$8, 'Homeowners Record'!$G32*'Monthly Reading'!BM$9)))</f>
        <v/>
      </c>
      <c r="BN35" s="4" t="str">
        <f>IF('Monthly Reading'!BN$1="", "", IF('Monthly Reading'!BN109*'Monthly Reading'!BN$7&gt;'Monthly Reading'!BN$10, SUM('Monthly Reading'!BN109*'Monthly Reading'!BN$7, 'Homeowners Record'!$F32*'Monthly Reading'!BN$8, 'Homeowners Record'!$G32*'Monthly Reading'!BN$9), SUM('Monthly Reading'!BN$10, 'Homeowners Record'!$F32*'Monthly Reading'!BN$8, 'Homeowners Record'!$G32*'Monthly Reading'!BN$9)))</f>
        <v/>
      </c>
      <c r="BO35" s="4" t="str">
        <f>IF('Monthly Reading'!BO$1="", "", IF('Monthly Reading'!BO109*'Monthly Reading'!BO$7&gt;'Monthly Reading'!BO$10, SUM('Monthly Reading'!BO109*'Monthly Reading'!BO$7, 'Homeowners Record'!$F32*'Monthly Reading'!BO$8, 'Homeowners Record'!$G32*'Monthly Reading'!BO$9), SUM('Monthly Reading'!BO$10, 'Homeowners Record'!$F32*'Monthly Reading'!BO$8, 'Homeowners Record'!$G32*'Monthly Reading'!BO$9)))</f>
        <v/>
      </c>
      <c r="BP35" s="4" t="str">
        <f>IF('Monthly Reading'!BP$1="", "", IF('Monthly Reading'!BP109*'Monthly Reading'!BP$7&gt;'Monthly Reading'!BP$10, SUM('Monthly Reading'!BP109*'Monthly Reading'!BP$7, 'Homeowners Record'!$F32*'Monthly Reading'!BP$8, 'Homeowners Record'!$G32*'Monthly Reading'!BP$9), SUM('Monthly Reading'!BP$10, 'Homeowners Record'!$F32*'Monthly Reading'!BP$8, 'Homeowners Record'!$G32*'Monthly Reading'!BP$9)))</f>
        <v/>
      </c>
      <c r="BQ35" s="4" t="str">
        <f>IF('Monthly Reading'!BQ$1="", "", IF('Monthly Reading'!BQ109*'Monthly Reading'!BQ$7&gt;'Monthly Reading'!BQ$10, SUM('Monthly Reading'!BQ109*'Monthly Reading'!BQ$7, 'Homeowners Record'!$F32*'Monthly Reading'!BQ$8, 'Homeowners Record'!$G32*'Monthly Reading'!BQ$9), SUM('Monthly Reading'!BQ$10, 'Homeowners Record'!$F32*'Monthly Reading'!BQ$8, 'Homeowners Record'!$G32*'Monthly Reading'!BQ$9)))</f>
        <v/>
      </c>
      <c r="BR35" s="4" t="str">
        <f>IF('Monthly Reading'!BR$1="", "", IF('Monthly Reading'!BR109*'Monthly Reading'!BR$7&gt;'Monthly Reading'!BR$10, SUM('Monthly Reading'!BR109*'Monthly Reading'!BR$7, 'Homeowners Record'!$F32*'Monthly Reading'!BR$8, 'Homeowners Record'!$G32*'Monthly Reading'!BR$9), SUM('Monthly Reading'!BR$10, 'Homeowners Record'!$F32*'Monthly Reading'!BR$8, 'Homeowners Record'!$G32*'Monthly Reading'!BR$9)))</f>
        <v/>
      </c>
      <c r="BS35" s="4" t="str">
        <f>IF('Monthly Reading'!BS$1="", "", IF('Monthly Reading'!BS109*'Monthly Reading'!BS$7&gt;'Monthly Reading'!BS$10, SUM('Monthly Reading'!BS109*'Monthly Reading'!BS$7, 'Homeowners Record'!$F32*'Monthly Reading'!BS$8, 'Homeowners Record'!$G32*'Monthly Reading'!BS$9), SUM('Monthly Reading'!BS$10, 'Homeowners Record'!$F32*'Monthly Reading'!BS$8, 'Homeowners Record'!$G32*'Monthly Reading'!BS$9)))</f>
        <v/>
      </c>
      <c r="BT35" s="4" t="str">
        <f>IF('Monthly Reading'!BT$1="", "", IF('Monthly Reading'!BT109*'Monthly Reading'!BT$7&gt;'Monthly Reading'!BT$10, SUM('Monthly Reading'!BT109*'Monthly Reading'!BT$7, 'Homeowners Record'!$F32*'Monthly Reading'!BT$8, 'Homeowners Record'!$G32*'Monthly Reading'!BT$9), SUM('Monthly Reading'!BT$10, 'Homeowners Record'!$F32*'Monthly Reading'!BT$8, 'Homeowners Record'!$G32*'Monthly Reading'!BT$9)))</f>
        <v/>
      </c>
      <c r="BU35" s="4" t="str">
        <f>IF('Monthly Reading'!BU$1="", "", IF('Monthly Reading'!BU109*'Monthly Reading'!BU$7&gt;'Monthly Reading'!BU$10, SUM('Monthly Reading'!BU109*'Monthly Reading'!BU$7, 'Homeowners Record'!$F32*'Monthly Reading'!BU$8, 'Homeowners Record'!$G32*'Monthly Reading'!BU$9), SUM('Monthly Reading'!BU$10, 'Homeowners Record'!$F32*'Monthly Reading'!BU$8, 'Homeowners Record'!$G32*'Monthly Reading'!BU$9)))</f>
        <v/>
      </c>
      <c r="BV35" s="4" t="str">
        <f>IF('Monthly Reading'!BV$1="", "", IF('Monthly Reading'!BV109*'Monthly Reading'!BV$7&gt;'Monthly Reading'!BV$10, SUM('Monthly Reading'!BV109*'Monthly Reading'!BV$7, 'Homeowners Record'!$F32*'Monthly Reading'!BV$8, 'Homeowners Record'!$G32*'Monthly Reading'!BV$9), SUM('Monthly Reading'!BV$10, 'Homeowners Record'!$F32*'Monthly Reading'!BV$8, 'Homeowners Record'!$G32*'Monthly Reading'!BV$9)))</f>
        <v/>
      </c>
      <c r="BW35" s="4" t="str">
        <f>IF('Monthly Reading'!BW$1="", "", IF('Monthly Reading'!BW109*'Monthly Reading'!BW$7&gt;'Monthly Reading'!BW$10, SUM('Monthly Reading'!BW109*'Monthly Reading'!BW$7, 'Homeowners Record'!$F32*'Monthly Reading'!BW$8, 'Homeowners Record'!$G32*'Monthly Reading'!BW$9), SUM('Monthly Reading'!BW$10, 'Homeowners Record'!$F32*'Monthly Reading'!BW$8, 'Homeowners Record'!$G32*'Monthly Reading'!BW$9)))</f>
        <v/>
      </c>
      <c r="BX35" s="4" t="str">
        <f>IF('Monthly Reading'!BX$1="", "", IF('Monthly Reading'!BX109*'Monthly Reading'!BX$7&gt;'Monthly Reading'!BX$10, SUM('Monthly Reading'!BX109*'Monthly Reading'!BX$7, 'Homeowners Record'!$F32*'Monthly Reading'!BX$8, 'Homeowners Record'!$G32*'Monthly Reading'!BX$9), SUM('Monthly Reading'!BX$10, 'Homeowners Record'!$F32*'Monthly Reading'!BX$8, 'Homeowners Record'!$G32*'Monthly Reading'!BX$9)))</f>
        <v/>
      </c>
      <c r="BY35" s="4" t="str">
        <f>IF('Monthly Reading'!BY$1="", "", IF('Monthly Reading'!BY109*'Monthly Reading'!BY$7&gt;'Monthly Reading'!BY$10, SUM('Monthly Reading'!BY109*'Monthly Reading'!BY$7, 'Homeowners Record'!$F32*'Monthly Reading'!BY$8, 'Homeowners Record'!$G32*'Monthly Reading'!BY$9), SUM('Monthly Reading'!BY$10, 'Homeowners Record'!$F32*'Monthly Reading'!BY$8, 'Homeowners Record'!$G32*'Monthly Reading'!BY$9)))</f>
        <v/>
      </c>
      <c r="BZ35" s="4" t="str">
        <f>IF('Monthly Reading'!BZ$1="", "", IF('Monthly Reading'!BZ109*'Monthly Reading'!BZ$7&gt;'Monthly Reading'!BZ$10, SUM('Monthly Reading'!BZ109*'Monthly Reading'!BZ$7, 'Homeowners Record'!$F32*'Monthly Reading'!BZ$8, 'Homeowners Record'!$G32*'Monthly Reading'!BZ$9), SUM('Monthly Reading'!BZ$10, 'Homeowners Record'!$F32*'Monthly Reading'!BZ$8, 'Homeowners Record'!$G32*'Monthly Reading'!BZ$9)))</f>
        <v/>
      </c>
      <c r="CA35" s="4" t="str">
        <f>IF('Monthly Reading'!CA$1="", "", IF('Monthly Reading'!CA109*'Monthly Reading'!CA$7&gt;'Monthly Reading'!CA$10, SUM('Monthly Reading'!CA109*'Monthly Reading'!CA$7, 'Homeowners Record'!$F32*'Monthly Reading'!CA$8, 'Homeowners Record'!$G32*'Monthly Reading'!CA$9), SUM('Monthly Reading'!CA$10, 'Homeowners Record'!$F32*'Monthly Reading'!CA$8, 'Homeowners Record'!$G32*'Monthly Reading'!CA$9)))</f>
        <v/>
      </c>
      <c r="CB35" s="4" t="str">
        <f>IF('Monthly Reading'!CB$1="", "", IF('Monthly Reading'!CB109*'Monthly Reading'!CB$7&gt;'Monthly Reading'!CB$10, SUM('Monthly Reading'!CB109*'Monthly Reading'!CB$7, 'Homeowners Record'!$F32*'Monthly Reading'!CB$8, 'Homeowners Record'!$G32*'Monthly Reading'!CB$9), SUM('Monthly Reading'!CB$10, 'Homeowners Record'!$F32*'Monthly Reading'!CB$8, 'Homeowners Record'!$G32*'Monthly Reading'!CB$9)))</f>
        <v/>
      </c>
      <c r="CC35" s="4" t="str">
        <f>IF('Monthly Reading'!CC$1="", "", IF('Monthly Reading'!CC109*'Monthly Reading'!CC$7&gt;'Monthly Reading'!CC$10, SUM('Monthly Reading'!CC109*'Monthly Reading'!CC$7, 'Homeowners Record'!$F32*'Monthly Reading'!CC$8, 'Homeowners Record'!$G32*'Monthly Reading'!CC$9), SUM('Monthly Reading'!CC$10, 'Homeowners Record'!$F32*'Monthly Reading'!CC$8, 'Homeowners Record'!$G32*'Monthly Reading'!CC$9)))</f>
        <v/>
      </c>
      <c r="CD35" s="4" t="str">
        <f>IF('Monthly Reading'!CD$1="", "", IF('Monthly Reading'!CD109*'Monthly Reading'!CD$7&gt;'Monthly Reading'!CD$10, SUM('Monthly Reading'!CD109*'Monthly Reading'!CD$7, 'Homeowners Record'!$F32*'Monthly Reading'!CD$8, 'Homeowners Record'!$G32*'Monthly Reading'!CD$9), SUM('Monthly Reading'!CD$10, 'Homeowners Record'!$F32*'Monthly Reading'!CD$8, 'Homeowners Record'!$G32*'Monthly Reading'!CD$9)))</f>
        <v/>
      </c>
      <c r="CE35" s="4" t="str">
        <f>IF('Monthly Reading'!CE$1="", "", IF('Monthly Reading'!CE109*'Monthly Reading'!CE$7&gt;'Monthly Reading'!CE$10, SUM('Monthly Reading'!CE109*'Monthly Reading'!CE$7, 'Homeowners Record'!$F32*'Monthly Reading'!CE$8, 'Homeowners Record'!$G32*'Monthly Reading'!CE$9), SUM('Monthly Reading'!CE$10, 'Homeowners Record'!$F32*'Monthly Reading'!CE$8, 'Homeowners Record'!$G32*'Monthly Reading'!CE$9)))</f>
        <v/>
      </c>
      <c r="CF35" s="4" t="str">
        <f>IF('Monthly Reading'!CF$1="", "", IF('Monthly Reading'!CF109*'Monthly Reading'!CF$7&gt;'Monthly Reading'!CF$10, SUM('Monthly Reading'!CF109*'Monthly Reading'!CF$7, 'Homeowners Record'!$F32*'Monthly Reading'!CF$8, 'Homeowners Record'!$G32*'Monthly Reading'!CF$9), SUM('Monthly Reading'!CF$10, 'Homeowners Record'!$F32*'Monthly Reading'!CF$8, 'Homeowners Record'!$G32*'Monthly Reading'!CF$9)))</f>
        <v/>
      </c>
      <c r="CG35" s="4" t="str">
        <f>IF('Monthly Reading'!CG$1="", "", IF('Monthly Reading'!CG109*'Monthly Reading'!CG$7&gt;'Monthly Reading'!CG$10, SUM('Monthly Reading'!CG109*'Monthly Reading'!CG$7, 'Homeowners Record'!$F32*'Monthly Reading'!CG$8, 'Homeowners Record'!$G32*'Monthly Reading'!CG$9), SUM('Monthly Reading'!CG$10, 'Homeowners Record'!$F32*'Monthly Reading'!CG$8, 'Homeowners Record'!$G32*'Monthly Reading'!CG$9)))</f>
        <v/>
      </c>
      <c r="CH35" s="4" t="str">
        <f>IF('Monthly Reading'!CH$1="", "", IF('Monthly Reading'!CH109*'Monthly Reading'!CH$7&gt;'Monthly Reading'!CH$10, SUM('Monthly Reading'!CH109*'Monthly Reading'!CH$7, 'Homeowners Record'!$F32*'Monthly Reading'!CH$8, 'Homeowners Record'!$G32*'Monthly Reading'!CH$9), SUM('Monthly Reading'!CH$10, 'Homeowners Record'!$F32*'Monthly Reading'!CH$8, 'Homeowners Record'!$G32*'Monthly Reading'!CH$9)))</f>
        <v/>
      </c>
      <c r="CI35" s="4" t="str">
        <f>IF('Monthly Reading'!CI$1="", "", IF('Monthly Reading'!CI109*'Monthly Reading'!CI$7&gt;'Monthly Reading'!CI$10, SUM('Monthly Reading'!CI109*'Monthly Reading'!CI$7, 'Homeowners Record'!$F32*'Monthly Reading'!CI$8, 'Homeowners Record'!$G32*'Monthly Reading'!CI$9), SUM('Monthly Reading'!CI$10, 'Homeowners Record'!$F32*'Monthly Reading'!CI$8, 'Homeowners Record'!$G32*'Monthly Reading'!CI$9)))</f>
        <v/>
      </c>
      <c r="CJ35" s="4" t="str">
        <f>IF('Monthly Reading'!CJ$1="", "", IF('Monthly Reading'!CJ109*'Monthly Reading'!CJ$7&gt;'Monthly Reading'!CJ$10, SUM('Monthly Reading'!CJ109*'Monthly Reading'!CJ$7, 'Homeowners Record'!$F32*'Monthly Reading'!CJ$8, 'Homeowners Record'!$G32*'Monthly Reading'!CJ$9), SUM('Monthly Reading'!CJ$10, 'Homeowners Record'!$F32*'Monthly Reading'!CJ$8, 'Homeowners Record'!$G32*'Monthly Reading'!CJ$9)))</f>
        <v/>
      </c>
      <c r="CK35" s="4" t="str">
        <f>IF('Monthly Reading'!CK$1="", "", IF('Monthly Reading'!CK109*'Monthly Reading'!CK$7&gt;'Monthly Reading'!CK$10, SUM('Monthly Reading'!CK109*'Monthly Reading'!CK$7, 'Homeowners Record'!$F32*'Monthly Reading'!CK$8, 'Homeowners Record'!$G32*'Monthly Reading'!CK$9), SUM('Monthly Reading'!CK$10, 'Homeowners Record'!$F32*'Monthly Reading'!CK$8, 'Homeowners Record'!$G32*'Monthly Reading'!CK$9)))</f>
        <v/>
      </c>
      <c r="CL35" s="4" t="str">
        <f>IF('Monthly Reading'!CL$1="", "", IF('Monthly Reading'!CL109*'Monthly Reading'!CL$7&gt;'Monthly Reading'!CL$10, SUM('Monthly Reading'!CL109*'Monthly Reading'!CL$7, 'Homeowners Record'!$F32*'Monthly Reading'!CL$8, 'Homeowners Record'!$G32*'Monthly Reading'!CL$9), SUM('Monthly Reading'!CL$10, 'Homeowners Record'!$F32*'Monthly Reading'!CL$8, 'Homeowners Record'!$G32*'Monthly Reading'!CL$9)))</f>
        <v/>
      </c>
      <c r="CM35" s="4" t="str">
        <f>IF('Monthly Reading'!CM$1="", "", IF('Monthly Reading'!CM109*'Monthly Reading'!CM$7&gt;'Monthly Reading'!CM$10, SUM('Monthly Reading'!CM109*'Monthly Reading'!CM$7, 'Homeowners Record'!$F32*'Monthly Reading'!CM$8, 'Homeowners Record'!$G32*'Monthly Reading'!CM$9), SUM('Monthly Reading'!CM$10, 'Homeowners Record'!$F32*'Monthly Reading'!CM$8, 'Homeowners Record'!$G32*'Monthly Reading'!CM$9)))</f>
        <v/>
      </c>
      <c r="CN35" s="4" t="str">
        <f>IF('Monthly Reading'!CN$1="", "", IF('Monthly Reading'!CN109*'Monthly Reading'!CN$7&gt;'Monthly Reading'!CN$10, SUM('Monthly Reading'!CN109*'Monthly Reading'!CN$7, 'Homeowners Record'!$F32*'Monthly Reading'!CN$8, 'Homeowners Record'!$G32*'Monthly Reading'!CN$9), SUM('Monthly Reading'!CN$10, 'Homeowners Record'!$F32*'Monthly Reading'!CN$8, 'Homeowners Record'!$G32*'Monthly Reading'!CN$9)))</f>
        <v/>
      </c>
      <c r="CO35" s="4" t="str">
        <f>IF('Monthly Reading'!CO$1="", "", IF('Monthly Reading'!CO109*'Monthly Reading'!CO$7&gt;'Monthly Reading'!CO$10, SUM('Monthly Reading'!CO109*'Monthly Reading'!CO$7, 'Homeowners Record'!$F32*'Monthly Reading'!CO$8, 'Homeowners Record'!$G32*'Monthly Reading'!CO$9), SUM('Monthly Reading'!CO$10, 'Homeowners Record'!$F32*'Monthly Reading'!CO$8, 'Homeowners Record'!$G32*'Monthly Reading'!CO$9)))</f>
        <v/>
      </c>
      <c r="CP35" s="4" t="str">
        <f>IF('Monthly Reading'!CP$1="", "", IF('Monthly Reading'!CP109*'Monthly Reading'!CP$7&gt;'Monthly Reading'!CP$10, SUM('Monthly Reading'!CP109*'Monthly Reading'!CP$7, 'Homeowners Record'!$F32*'Monthly Reading'!CP$8, 'Homeowners Record'!$G32*'Monthly Reading'!CP$9), SUM('Monthly Reading'!CP$10, 'Homeowners Record'!$F32*'Monthly Reading'!CP$8, 'Homeowners Record'!$G32*'Monthly Reading'!CP$9)))</f>
        <v/>
      </c>
      <c r="CQ35" s="4" t="str">
        <f>IF('Monthly Reading'!CQ$1="", "", IF('Monthly Reading'!CQ109*'Monthly Reading'!CQ$7&gt;'Monthly Reading'!CQ$10, SUM('Monthly Reading'!CQ109*'Monthly Reading'!CQ$7, 'Homeowners Record'!$F32*'Monthly Reading'!CQ$8, 'Homeowners Record'!$G32*'Monthly Reading'!CQ$9), SUM('Monthly Reading'!CQ$10, 'Homeowners Record'!$F32*'Monthly Reading'!CQ$8, 'Homeowners Record'!$G32*'Monthly Reading'!CQ$9)))</f>
        <v/>
      </c>
      <c r="CR35" s="4" t="str">
        <f>IF('Monthly Reading'!CR$1="", "", IF('Monthly Reading'!CR109*'Monthly Reading'!CR$7&gt;'Monthly Reading'!CR$10, SUM('Monthly Reading'!CR109*'Monthly Reading'!CR$7, 'Homeowners Record'!$F32*'Monthly Reading'!CR$8, 'Homeowners Record'!$G32*'Monthly Reading'!CR$9), SUM('Monthly Reading'!CR$10, 'Homeowners Record'!$F32*'Monthly Reading'!CR$8, 'Homeowners Record'!$G32*'Monthly Reading'!CR$9)))</f>
        <v/>
      </c>
      <c r="CS35" s="4" t="str">
        <f>IF('Monthly Reading'!CS$1="", "", IF('Monthly Reading'!CS109*'Monthly Reading'!CS$7&gt;'Monthly Reading'!CS$10, SUM('Monthly Reading'!CS109*'Monthly Reading'!CS$7, 'Homeowners Record'!$F32*'Monthly Reading'!CS$8, 'Homeowners Record'!$G32*'Monthly Reading'!CS$9), SUM('Monthly Reading'!CS$10, 'Homeowners Record'!$F32*'Monthly Reading'!CS$8, 'Homeowners Record'!$G32*'Monthly Reading'!CS$9)))</f>
        <v/>
      </c>
      <c r="CT35" s="4" t="str">
        <f>IF('Monthly Reading'!CT$1="", "", IF('Monthly Reading'!CT109*'Monthly Reading'!CT$7&gt;'Monthly Reading'!CT$10, SUM('Monthly Reading'!CT109*'Monthly Reading'!CT$7, 'Homeowners Record'!$F32*'Monthly Reading'!CT$8, 'Homeowners Record'!$G32*'Monthly Reading'!CT$9), SUM('Monthly Reading'!CT$10, 'Homeowners Record'!$F32*'Monthly Reading'!CT$8, 'Homeowners Record'!$G32*'Monthly Reading'!CT$9)))</f>
        <v/>
      </c>
      <c r="CU35" s="4" t="str">
        <f>IF('Monthly Reading'!CU$1="", "", IF('Monthly Reading'!CU109*'Monthly Reading'!CU$7&gt;'Monthly Reading'!CU$10, SUM('Monthly Reading'!CU109*'Monthly Reading'!CU$7, 'Homeowners Record'!$F32*'Monthly Reading'!CU$8, 'Homeowners Record'!$G32*'Monthly Reading'!CU$9), SUM('Monthly Reading'!CU$10, 'Homeowners Record'!$F32*'Monthly Reading'!CU$8, 'Homeowners Record'!$G32*'Monthly Reading'!CU$9)))</f>
        <v/>
      </c>
      <c r="CV35" s="4" t="str">
        <f>IF('Monthly Reading'!CV$1="", "", IF('Monthly Reading'!CV109*'Monthly Reading'!CV$7&gt;'Monthly Reading'!CV$10, SUM('Monthly Reading'!CV109*'Monthly Reading'!CV$7, 'Homeowners Record'!$F32*'Monthly Reading'!CV$8, 'Homeowners Record'!$G32*'Monthly Reading'!CV$9), SUM('Monthly Reading'!CV$10, 'Homeowners Record'!$F32*'Monthly Reading'!CV$8, 'Homeowners Record'!$G32*'Monthly Reading'!CV$9)))</f>
        <v/>
      </c>
      <c r="CW35" s="4" t="str">
        <f>IF('Monthly Reading'!CW$1="", "", IF('Monthly Reading'!CW109*'Monthly Reading'!CW$7&gt;'Monthly Reading'!CW$10, SUM('Monthly Reading'!CW109*'Monthly Reading'!CW$7, 'Homeowners Record'!$F32*'Monthly Reading'!CW$8, 'Homeowners Record'!$G32*'Monthly Reading'!CW$9), SUM('Monthly Reading'!CW$10, 'Homeowners Record'!$F32*'Monthly Reading'!CW$8, 'Homeowners Record'!$G32*'Monthly Reading'!CW$9)))</f>
        <v/>
      </c>
      <c r="CX35" s="4" t="str">
        <f>IF('Monthly Reading'!CX$1="", "", IF('Monthly Reading'!CX109*'Monthly Reading'!CX$7&gt;'Monthly Reading'!CX$10, SUM('Monthly Reading'!CX109*'Monthly Reading'!CX$7, 'Homeowners Record'!$F32*'Monthly Reading'!CX$8, 'Homeowners Record'!$G32*'Monthly Reading'!CX$9), SUM('Monthly Reading'!CX$10, 'Homeowners Record'!$F32*'Monthly Reading'!CX$8, 'Homeowners Record'!$G32*'Monthly Reading'!CX$9)))</f>
        <v/>
      </c>
      <c r="CY35" s="4" t="str">
        <f>IF('Monthly Reading'!CY$1="", "", IF('Monthly Reading'!CY109*'Monthly Reading'!CY$7&gt;'Monthly Reading'!CY$10, SUM('Monthly Reading'!CY109*'Monthly Reading'!CY$7, 'Homeowners Record'!$F32*'Monthly Reading'!CY$8, 'Homeowners Record'!$G32*'Monthly Reading'!CY$9), SUM('Monthly Reading'!CY$10, 'Homeowners Record'!$F32*'Monthly Reading'!CY$8, 'Homeowners Record'!$G32*'Monthly Reading'!CY$9)))</f>
        <v/>
      </c>
      <c r="CZ35" s="4" t="str">
        <f>IF('Monthly Reading'!CZ$1="", "", IF('Monthly Reading'!CZ109*'Monthly Reading'!CZ$7&gt;'Monthly Reading'!CZ$10, SUM('Monthly Reading'!CZ109*'Monthly Reading'!CZ$7, 'Homeowners Record'!$F32*'Monthly Reading'!CZ$8, 'Homeowners Record'!$G32*'Monthly Reading'!CZ$9), SUM('Monthly Reading'!CZ$10, 'Homeowners Record'!$F32*'Monthly Reading'!CZ$8, 'Homeowners Record'!$G32*'Monthly Reading'!CZ$9)))</f>
        <v/>
      </c>
      <c r="DA35" s="4" t="str">
        <f>IF('Monthly Reading'!DA$1="", "", IF('Monthly Reading'!DA109*'Monthly Reading'!DA$7&gt;'Monthly Reading'!DA$10, SUM('Monthly Reading'!DA109*'Monthly Reading'!DA$7, 'Homeowners Record'!$F32*'Monthly Reading'!DA$8, 'Homeowners Record'!$G32*'Monthly Reading'!DA$9), SUM('Monthly Reading'!DA$10, 'Homeowners Record'!$F32*'Monthly Reading'!DA$8, 'Homeowners Record'!$G32*'Monthly Reading'!DA$9)))</f>
        <v/>
      </c>
      <c r="DB35" s="4" t="str">
        <f>IF('Monthly Reading'!DB$1="", "", IF('Monthly Reading'!DB109*'Monthly Reading'!DB$7&gt;'Monthly Reading'!DB$10, SUM('Monthly Reading'!DB109*'Monthly Reading'!DB$7, 'Homeowners Record'!$F32*'Monthly Reading'!DB$8, 'Homeowners Record'!$G32*'Monthly Reading'!DB$9), SUM('Monthly Reading'!DB$10, 'Homeowners Record'!$F32*'Monthly Reading'!DB$8, 'Homeowners Record'!$G32*'Monthly Reading'!DB$9)))</f>
        <v/>
      </c>
      <c r="DC35" s="4" t="str">
        <f>IF('Monthly Reading'!DC$1="", "", IF('Monthly Reading'!DC109*'Monthly Reading'!DC$7&gt;'Monthly Reading'!DC$10, SUM('Monthly Reading'!DC109*'Monthly Reading'!DC$7, 'Homeowners Record'!$F32*'Monthly Reading'!DC$8, 'Homeowners Record'!$G32*'Monthly Reading'!DC$9), SUM('Monthly Reading'!DC$10, 'Homeowners Record'!$F32*'Monthly Reading'!DC$8, 'Homeowners Record'!$G32*'Monthly Reading'!DC$9)))</f>
        <v/>
      </c>
      <c r="DD35" s="4" t="str">
        <f>IF('Monthly Reading'!DD$1="", "", IF('Monthly Reading'!DD109*'Monthly Reading'!DD$7&gt;'Monthly Reading'!DD$10, SUM('Monthly Reading'!DD109*'Monthly Reading'!DD$7, 'Homeowners Record'!$F32*'Monthly Reading'!DD$8, 'Homeowners Record'!$G32*'Monthly Reading'!DD$9), SUM('Monthly Reading'!DD$10, 'Homeowners Record'!$F32*'Monthly Reading'!DD$8, 'Homeowners Record'!$G32*'Monthly Reading'!DD$9)))</f>
        <v/>
      </c>
      <c r="DE35" s="4" t="str">
        <f>IF('Monthly Reading'!DE$1="", "", IF('Monthly Reading'!DE109*'Monthly Reading'!DE$7&gt;'Monthly Reading'!DE$10, SUM('Monthly Reading'!DE109*'Monthly Reading'!DE$7, 'Homeowners Record'!$F32*'Monthly Reading'!DE$8, 'Homeowners Record'!$G32*'Monthly Reading'!DE$9), SUM('Monthly Reading'!DE$10, 'Homeowners Record'!$F32*'Monthly Reading'!DE$8, 'Homeowners Record'!$G32*'Monthly Reading'!DE$9)))</f>
        <v/>
      </c>
      <c r="DF35" s="4" t="str">
        <f>IF('Monthly Reading'!DF$1="", "", IF('Monthly Reading'!DF109*'Monthly Reading'!DF$7&gt;'Monthly Reading'!DF$10, SUM('Monthly Reading'!DF109*'Monthly Reading'!DF$7, 'Homeowners Record'!$F32*'Monthly Reading'!DF$8, 'Homeowners Record'!$G32*'Monthly Reading'!DF$9), SUM('Monthly Reading'!DF$10, 'Homeowners Record'!$F32*'Monthly Reading'!DF$8, 'Homeowners Record'!$G32*'Monthly Reading'!DF$9)))</f>
        <v/>
      </c>
      <c r="DG35" s="4" t="str">
        <f>IF('Monthly Reading'!DG$1="", "", IF('Monthly Reading'!DG109*'Monthly Reading'!DG$7&gt;'Monthly Reading'!DG$10, SUM('Monthly Reading'!DG109*'Monthly Reading'!DG$7, 'Homeowners Record'!$F32*'Monthly Reading'!DG$8, 'Homeowners Record'!$G32*'Monthly Reading'!DG$9), SUM('Monthly Reading'!DG$10, 'Homeowners Record'!$F32*'Monthly Reading'!DG$8, 'Homeowners Record'!$G32*'Monthly Reading'!DG$9)))</f>
        <v/>
      </c>
      <c r="DH35" s="4" t="str">
        <f>IF('Monthly Reading'!DH$1="", "", IF('Monthly Reading'!DH109*'Monthly Reading'!DH$7&gt;'Monthly Reading'!DH$10, SUM('Monthly Reading'!DH109*'Monthly Reading'!DH$7, 'Homeowners Record'!$F32*'Monthly Reading'!DH$8, 'Homeowners Record'!$G32*'Monthly Reading'!DH$9), SUM('Monthly Reading'!DH$10, 'Homeowners Record'!$F32*'Monthly Reading'!DH$8, 'Homeowners Record'!$G32*'Monthly Reading'!DH$9)))</f>
        <v/>
      </c>
      <c r="DI35" s="4" t="str">
        <f>IF('Monthly Reading'!DI$1="", "", IF('Monthly Reading'!DI109*'Monthly Reading'!DI$7&gt;'Monthly Reading'!DI$10, SUM('Monthly Reading'!DI109*'Monthly Reading'!DI$7, 'Homeowners Record'!$F32*'Monthly Reading'!DI$8, 'Homeowners Record'!$G32*'Monthly Reading'!DI$9), SUM('Monthly Reading'!DI$10, 'Homeowners Record'!$F32*'Monthly Reading'!DI$8, 'Homeowners Record'!$G32*'Monthly Reading'!DI$9)))</f>
        <v/>
      </c>
      <c r="DJ35" s="4" t="str">
        <f>IF('Monthly Reading'!DJ$1="", "", IF('Monthly Reading'!DJ109*'Monthly Reading'!DJ$7&gt;'Monthly Reading'!DJ$10, SUM('Monthly Reading'!DJ109*'Monthly Reading'!DJ$7, 'Homeowners Record'!$F32*'Monthly Reading'!DJ$8, 'Homeowners Record'!$G32*'Monthly Reading'!DJ$9), SUM('Monthly Reading'!DJ$10, 'Homeowners Record'!$F32*'Monthly Reading'!DJ$8, 'Homeowners Record'!$G32*'Monthly Reading'!DJ$9)))</f>
        <v/>
      </c>
      <c r="DK35" s="4" t="str">
        <f>IF('Monthly Reading'!DK$1="", "", IF('Monthly Reading'!DK109*'Monthly Reading'!DK$7&gt;'Monthly Reading'!DK$10, SUM('Monthly Reading'!DK109*'Monthly Reading'!DK$7, 'Homeowners Record'!$F32*'Monthly Reading'!DK$8, 'Homeowners Record'!$G32*'Monthly Reading'!DK$9), SUM('Monthly Reading'!DK$10, 'Homeowners Record'!$F32*'Monthly Reading'!DK$8, 'Homeowners Record'!$G32*'Monthly Reading'!DK$9)))</f>
        <v/>
      </c>
      <c r="DL35" s="4" t="str">
        <f>IF('Monthly Reading'!DL$1="", "", IF('Monthly Reading'!DL109*'Monthly Reading'!DL$7&gt;'Monthly Reading'!DL$10, SUM('Monthly Reading'!DL109*'Monthly Reading'!DL$7, 'Homeowners Record'!$F32*'Monthly Reading'!DL$8, 'Homeowners Record'!$G32*'Monthly Reading'!DL$9), SUM('Monthly Reading'!DL$10, 'Homeowners Record'!$F32*'Monthly Reading'!DL$8, 'Homeowners Record'!$G32*'Monthly Reading'!DL$9)))</f>
        <v/>
      </c>
      <c r="DM35" s="4" t="str">
        <f>IF('Monthly Reading'!DM$1="", "", IF('Monthly Reading'!DM109*'Monthly Reading'!DM$7&gt;'Monthly Reading'!DM$10, SUM('Monthly Reading'!DM109*'Monthly Reading'!DM$7, 'Homeowners Record'!$F32*'Monthly Reading'!DM$8, 'Homeowners Record'!$G32*'Monthly Reading'!DM$9), SUM('Monthly Reading'!DM$10, 'Homeowners Record'!$F32*'Monthly Reading'!DM$8, 'Homeowners Record'!$G32*'Monthly Reading'!DM$9)))</f>
        <v/>
      </c>
      <c r="DN35" s="4" t="str">
        <f>IF('Monthly Reading'!DN$1="", "", IF('Monthly Reading'!DN109*'Monthly Reading'!DN$7&gt;'Monthly Reading'!DN$10, SUM('Monthly Reading'!DN109*'Monthly Reading'!DN$7, 'Homeowners Record'!$F32*'Monthly Reading'!DN$8, 'Homeowners Record'!$G32*'Monthly Reading'!DN$9), SUM('Monthly Reading'!DN$10, 'Homeowners Record'!$F32*'Monthly Reading'!DN$8, 'Homeowners Record'!$G32*'Monthly Reading'!DN$9)))</f>
        <v/>
      </c>
      <c r="DO35" s="4" t="str">
        <f>IF('Monthly Reading'!DO$1="", "", IF('Monthly Reading'!DO109*'Monthly Reading'!DO$7&gt;'Monthly Reading'!DO$10, SUM('Monthly Reading'!DO109*'Monthly Reading'!DO$7, 'Homeowners Record'!$F32*'Monthly Reading'!DO$8, 'Homeowners Record'!$G32*'Monthly Reading'!DO$9), SUM('Monthly Reading'!DO$10, 'Homeowners Record'!$F32*'Monthly Reading'!DO$8, 'Homeowners Record'!$G32*'Monthly Reading'!DO$9)))</f>
        <v/>
      </c>
      <c r="DP35" s="4" t="str">
        <f>IF('Monthly Reading'!DP$1="", "", IF('Monthly Reading'!DP109*'Monthly Reading'!DP$7&gt;'Monthly Reading'!DP$10, SUM('Monthly Reading'!DP109*'Monthly Reading'!DP$7, 'Homeowners Record'!$F32*'Monthly Reading'!DP$8, 'Homeowners Record'!$G32*'Monthly Reading'!DP$9), SUM('Monthly Reading'!DP$10, 'Homeowners Record'!$F32*'Monthly Reading'!DP$8, 'Homeowners Record'!$G32*'Monthly Reading'!DP$9)))</f>
        <v/>
      </c>
      <c r="DQ35" s="4" t="str">
        <f>IF('Monthly Reading'!DQ$1="", "", IF('Monthly Reading'!DQ109*'Monthly Reading'!DQ$7&gt;'Monthly Reading'!DQ$10, SUM('Monthly Reading'!DQ109*'Monthly Reading'!DQ$7, 'Homeowners Record'!$F32*'Monthly Reading'!DQ$8, 'Homeowners Record'!$G32*'Monthly Reading'!DQ$9), SUM('Monthly Reading'!DQ$10, 'Homeowners Record'!$F32*'Monthly Reading'!DQ$8, 'Homeowners Record'!$G32*'Monthly Reading'!DQ$9)))</f>
        <v/>
      </c>
      <c r="DR35" s="4" t="str">
        <f>IF('Monthly Reading'!DR$1="", "", IF('Monthly Reading'!DR109*'Monthly Reading'!DR$7&gt;'Monthly Reading'!DR$10, SUM('Monthly Reading'!DR109*'Monthly Reading'!DR$7, 'Homeowners Record'!$F32*'Monthly Reading'!DR$8, 'Homeowners Record'!$G32*'Monthly Reading'!DR$9), SUM('Monthly Reading'!DR$10, 'Homeowners Record'!$F32*'Monthly Reading'!DR$8, 'Homeowners Record'!$G32*'Monthly Reading'!DR$9)))</f>
        <v/>
      </c>
      <c r="DS35" s="4" t="str">
        <f>IF('Monthly Reading'!DS$1="", "", IF('Monthly Reading'!DS109*'Monthly Reading'!DS$7&gt;'Monthly Reading'!DS$10, SUM('Monthly Reading'!DS109*'Monthly Reading'!DS$7, 'Homeowners Record'!$F32*'Monthly Reading'!DS$8, 'Homeowners Record'!$G32*'Monthly Reading'!DS$9), SUM('Monthly Reading'!DS$10, 'Homeowners Record'!$F32*'Monthly Reading'!DS$8, 'Homeowners Record'!$G32*'Monthly Reading'!DS$9)))</f>
        <v/>
      </c>
      <c r="DT35" s="4" t="str">
        <f>IF('Monthly Reading'!DT$1="", "", IF('Monthly Reading'!DT109*'Monthly Reading'!DT$7&gt;'Monthly Reading'!DT$10, SUM('Monthly Reading'!DT109*'Monthly Reading'!DT$7, 'Homeowners Record'!$F32*'Monthly Reading'!DT$8, 'Homeowners Record'!$G32*'Monthly Reading'!DT$9), SUM('Monthly Reading'!DT$10, 'Homeowners Record'!$F32*'Monthly Reading'!DT$8, 'Homeowners Record'!$G32*'Monthly Reading'!DT$9)))</f>
        <v/>
      </c>
      <c r="DU35" s="4" t="str">
        <f>IF('Monthly Reading'!DU$1="", "", IF('Monthly Reading'!DU109*'Monthly Reading'!DU$7&gt;'Monthly Reading'!DU$10, SUM('Monthly Reading'!DU109*'Monthly Reading'!DU$7, 'Homeowners Record'!$F32*'Monthly Reading'!DU$8, 'Homeowners Record'!$G32*'Monthly Reading'!DU$9), SUM('Monthly Reading'!DU$10, 'Homeowners Record'!$F32*'Monthly Reading'!DU$8, 'Homeowners Record'!$G32*'Monthly Reading'!DU$9)))</f>
        <v/>
      </c>
      <c r="DV35" s="4" t="str">
        <f>IF('Monthly Reading'!DV$1="", "", IF('Monthly Reading'!DV109*'Monthly Reading'!DV$7&gt;'Monthly Reading'!DV$10, SUM('Monthly Reading'!DV109*'Monthly Reading'!DV$7, 'Homeowners Record'!$F32*'Monthly Reading'!DV$8, 'Homeowners Record'!$G32*'Monthly Reading'!DV$9), SUM('Monthly Reading'!DV$10, 'Homeowners Record'!$F32*'Monthly Reading'!DV$8, 'Homeowners Record'!$G32*'Monthly Reading'!DV$9)))</f>
        <v/>
      </c>
      <c r="DW35" s="4" t="str">
        <f>IF('Monthly Reading'!DW$1="", "", IF('Monthly Reading'!DW109*'Monthly Reading'!DW$7&gt;'Monthly Reading'!DW$10, SUM('Monthly Reading'!DW109*'Monthly Reading'!DW$7, 'Homeowners Record'!$F32*'Monthly Reading'!DW$8, 'Homeowners Record'!$G32*'Monthly Reading'!DW$9), SUM('Monthly Reading'!DW$10, 'Homeowners Record'!$F32*'Monthly Reading'!DW$8, 'Homeowners Record'!$G32*'Monthly Reading'!DW$9)))</f>
        <v/>
      </c>
      <c r="DX35" s="4" t="str">
        <f>IF('Monthly Reading'!DX$1="", "", IF('Monthly Reading'!DX109*'Monthly Reading'!DX$7&gt;'Monthly Reading'!DX$10, SUM('Monthly Reading'!DX109*'Monthly Reading'!DX$7, 'Homeowners Record'!$F32*'Monthly Reading'!DX$8, 'Homeowners Record'!$G32*'Monthly Reading'!DX$9), SUM('Monthly Reading'!DX$10, 'Homeowners Record'!$F32*'Monthly Reading'!DX$8, 'Homeowners Record'!$G32*'Monthly Reading'!DX$9)))</f>
        <v/>
      </c>
      <c r="DY35" s="4" t="str">
        <f>IF('Monthly Reading'!DY$1="", "", IF('Monthly Reading'!DY109*'Monthly Reading'!DY$7&gt;'Monthly Reading'!DY$10, SUM('Monthly Reading'!DY109*'Monthly Reading'!DY$7, 'Homeowners Record'!$F32*'Monthly Reading'!DY$8, 'Homeowners Record'!$G32*'Monthly Reading'!DY$9), SUM('Monthly Reading'!DY$10, 'Homeowners Record'!$F32*'Monthly Reading'!DY$8, 'Homeowners Record'!$G32*'Monthly Reading'!DY$9)))</f>
        <v/>
      </c>
      <c r="DZ35" s="4" t="str">
        <f>IF('Monthly Reading'!DZ$1="", "", IF('Monthly Reading'!DZ109*'Monthly Reading'!DZ$7&gt;'Monthly Reading'!DZ$10, SUM('Monthly Reading'!DZ109*'Monthly Reading'!DZ$7, 'Homeowners Record'!$F32*'Monthly Reading'!DZ$8, 'Homeowners Record'!$G32*'Monthly Reading'!DZ$9), SUM('Monthly Reading'!DZ$10, 'Homeowners Record'!$F32*'Monthly Reading'!DZ$8, 'Homeowners Record'!$G32*'Monthly Reading'!DZ$9)))</f>
        <v/>
      </c>
    </row>
    <row r="36" spans="1:130" x14ac:dyDescent="0.25">
      <c r="A36" s="3">
        <f>'Homeowners Record'!$A33</f>
        <v>32</v>
      </c>
      <c r="B36" s="3" t="str">
        <f>'Homeowners Record'!$B33</f>
        <v>VICKY CRUZ</v>
      </c>
      <c r="C36" s="4">
        <v>735</v>
      </c>
      <c r="D36" s="4">
        <f>IF('Monthly Reading'!D$1="", "", IF('Monthly Reading'!D110*'Monthly Reading'!D$7&gt;'Monthly Reading'!D$10, SUM('Monthly Reading'!D110*'Monthly Reading'!D$7, 'Homeowners Record'!$F33*'Monthly Reading'!D$8, 'Homeowners Record'!$G33*'Monthly Reading'!D$9), SUM('Monthly Reading'!D$10, 'Homeowners Record'!$F33*'Monthly Reading'!D$8, 'Homeowners Record'!$G33*'Monthly Reading'!D$9)))</f>
        <v>737.86098765432098</v>
      </c>
      <c r="E36" s="4">
        <f>IF('Monthly Reading'!E$1="", "", IF('Monthly Reading'!E110*'Monthly Reading'!E$7&gt;'Monthly Reading'!E$10, SUM('Monthly Reading'!E110*'Monthly Reading'!E$7, 'Homeowners Record'!$F33*'Monthly Reading'!E$8, 'Homeowners Record'!$G33*'Monthly Reading'!E$9), SUM('Monthly Reading'!E$10, 'Homeowners Record'!$F33*'Monthly Reading'!E$8, 'Homeowners Record'!$G33*'Monthly Reading'!E$9)))</f>
        <v>725.60585480093675</v>
      </c>
      <c r="F36" s="4">
        <f>IF('Monthly Reading'!F$1="", "", IF('Monthly Reading'!F110*'Monthly Reading'!F$7&gt;'Monthly Reading'!F$10, SUM('Monthly Reading'!F110*'Monthly Reading'!F$7, 'Homeowners Record'!$F33*'Monthly Reading'!F$8, 'Homeowners Record'!$G33*'Monthly Reading'!F$9), SUM('Monthly Reading'!F$10, 'Homeowners Record'!$F33*'Monthly Reading'!F$8, 'Homeowners Record'!$G33*'Monthly Reading'!F$9)))</f>
        <v>763.47678632478642</v>
      </c>
      <c r="G36" s="4">
        <f>IF('Monthly Reading'!G$1="", "", IF('Monthly Reading'!G110*'Monthly Reading'!G$7&gt;'Monthly Reading'!G$10, SUM('Monthly Reading'!G110*'Monthly Reading'!G$7, 'Homeowners Record'!$F33*'Monthly Reading'!G$8, 'Homeowners Record'!$G33*'Monthly Reading'!G$9), SUM('Monthly Reading'!G$10, 'Homeowners Record'!$F33*'Monthly Reading'!G$8, 'Homeowners Record'!$G33*'Monthly Reading'!G$9)))</f>
        <v>693.15027568922301</v>
      </c>
      <c r="H36" s="4" t="str">
        <f>IF('Monthly Reading'!H$1="", "", IF('Monthly Reading'!H110*'Monthly Reading'!H$7&gt;'Monthly Reading'!H$10, SUM('Monthly Reading'!H110*'Monthly Reading'!H$7, 'Homeowners Record'!$F33*'Monthly Reading'!H$8, 'Homeowners Record'!$G33*'Monthly Reading'!H$9), SUM('Monthly Reading'!H$10, 'Homeowners Record'!$F33*'Monthly Reading'!H$8, 'Homeowners Record'!$G33*'Monthly Reading'!H$9)))</f>
        <v/>
      </c>
      <c r="I36" s="4" t="str">
        <f>IF('Monthly Reading'!I$1="", "", IF('Monthly Reading'!I110*'Monthly Reading'!I$7&gt;'Monthly Reading'!I$10, SUM('Monthly Reading'!I110*'Monthly Reading'!I$7, 'Homeowners Record'!$F33*'Monthly Reading'!I$8, 'Homeowners Record'!$G33*'Monthly Reading'!I$9), SUM('Monthly Reading'!I$10, 'Homeowners Record'!$F33*'Monthly Reading'!I$8, 'Homeowners Record'!$G33*'Monthly Reading'!I$9)))</f>
        <v/>
      </c>
      <c r="J36" s="4" t="str">
        <f>IF('Monthly Reading'!J$1="", "", IF('Monthly Reading'!J110*'Monthly Reading'!J$7&gt;'Monthly Reading'!J$10, SUM('Monthly Reading'!J110*'Monthly Reading'!J$7, 'Homeowners Record'!$F33*'Monthly Reading'!J$8, 'Homeowners Record'!$G33*'Monthly Reading'!J$9), SUM('Monthly Reading'!J$10, 'Homeowners Record'!$F33*'Monthly Reading'!J$8, 'Homeowners Record'!$G33*'Monthly Reading'!J$9)))</f>
        <v/>
      </c>
      <c r="K36" s="4" t="str">
        <f>IF('Monthly Reading'!K$1="", "", IF('Monthly Reading'!K110*'Monthly Reading'!K$7&gt;'Monthly Reading'!K$10, SUM('Monthly Reading'!K110*'Monthly Reading'!K$7, 'Homeowners Record'!$F33*'Monthly Reading'!K$8, 'Homeowners Record'!$G33*'Monthly Reading'!K$9), SUM('Monthly Reading'!K$10, 'Homeowners Record'!$F33*'Monthly Reading'!K$8, 'Homeowners Record'!$G33*'Monthly Reading'!K$9)))</f>
        <v/>
      </c>
      <c r="L36" s="4" t="str">
        <f>IF('Monthly Reading'!L$1="", "", IF('Monthly Reading'!L110*'Monthly Reading'!L$7&gt;'Monthly Reading'!L$10, SUM('Monthly Reading'!L110*'Monthly Reading'!L$7, 'Homeowners Record'!$F33*'Monthly Reading'!L$8, 'Homeowners Record'!$G33*'Monthly Reading'!L$9), SUM('Monthly Reading'!L$10, 'Homeowners Record'!$F33*'Monthly Reading'!L$8, 'Homeowners Record'!$G33*'Monthly Reading'!L$9)))</f>
        <v/>
      </c>
      <c r="M36" s="4" t="str">
        <f>IF('Monthly Reading'!M$1="", "", IF('Monthly Reading'!M110*'Monthly Reading'!M$7&gt;'Monthly Reading'!M$10, SUM('Monthly Reading'!M110*'Monthly Reading'!M$7, 'Homeowners Record'!$F33*'Monthly Reading'!M$8, 'Homeowners Record'!$G33*'Monthly Reading'!M$9), SUM('Monthly Reading'!M$10, 'Homeowners Record'!$F33*'Monthly Reading'!M$8, 'Homeowners Record'!$G33*'Monthly Reading'!M$9)))</f>
        <v/>
      </c>
      <c r="N36" s="4" t="str">
        <f>IF('Monthly Reading'!N$1="", "", IF('Monthly Reading'!N110*'Monthly Reading'!N$7&gt;'Monthly Reading'!N$10, SUM('Monthly Reading'!N110*'Monthly Reading'!N$7, 'Homeowners Record'!$F33*'Monthly Reading'!N$8, 'Homeowners Record'!$G33*'Monthly Reading'!N$9), SUM('Monthly Reading'!N$10, 'Homeowners Record'!$F33*'Monthly Reading'!N$8, 'Homeowners Record'!$G33*'Monthly Reading'!N$9)))</f>
        <v/>
      </c>
      <c r="O36" s="4" t="str">
        <f>IF('Monthly Reading'!O$1="", "", IF('Monthly Reading'!O110*'Monthly Reading'!O$7&gt;'Monthly Reading'!O$10, SUM('Monthly Reading'!O110*'Monthly Reading'!O$7, 'Homeowners Record'!$F33*'Monthly Reading'!O$8, 'Homeowners Record'!$G33*'Monthly Reading'!O$9), SUM('Monthly Reading'!O$10, 'Homeowners Record'!$F33*'Monthly Reading'!O$8, 'Homeowners Record'!$G33*'Monthly Reading'!O$9)))</f>
        <v/>
      </c>
      <c r="P36" s="4" t="str">
        <f>IF('Monthly Reading'!P$1="", "", IF('Monthly Reading'!P110*'Monthly Reading'!P$7&gt;'Monthly Reading'!P$10, SUM('Monthly Reading'!P110*'Monthly Reading'!P$7, 'Homeowners Record'!$F33*'Monthly Reading'!P$8, 'Homeowners Record'!$G33*'Monthly Reading'!P$9), SUM('Monthly Reading'!P$10, 'Homeowners Record'!$F33*'Monthly Reading'!P$8, 'Homeowners Record'!$G33*'Monthly Reading'!P$9)))</f>
        <v/>
      </c>
      <c r="Q36" s="4" t="str">
        <f>IF('Monthly Reading'!Q$1="", "", IF('Monthly Reading'!Q110*'Monthly Reading'!Q$7&gt;'Monthly Reading'!Q$10, SUM('Monthly Reading'!Q110*'Monthly Reading'!Q$7, 'Homeowners Record'!$F33*'Monthly Reading'!Q$8, 'Homeowners Record'!$G33*'Monthly Reading'!Q$9), SUM('Monthly Reading'!Q$10, 'Homeowners Record'!$F33*'Monthly Reading'!Q$8, 'Homeowners Record'!$G33*'Monthly Reading'!Q$9)))</f>
        <v/>
      </c>
      <c r="R36" s="4" t="str">
        <f>IF('Monthly Reading'!R$1="", "", IF('Monthly Reading'!R110*'Monthly Reading'!R$7&gt;'Monthly Reading'!R$10, SUM('Monthly Reading'!R110*'Monthly Reading'!R$7, 'Homeowners Record'!$F33*'Monthly Reading'!R$8, 'Homeowners Record'!$G33*'Monthly Reading'!R$9), SUM('Monthly Reading'!R$10, 'Homeowners Record'!$F33*'Monthly Reading'!R$8, 'Homeowners Record'!$G33*'Monthly Reading'!R$9)))</f>
        <v/>
      </c>
      <c r="S36" s="4" t="str">
        <f>IF('Monthly Reading'!S$1="", "", IF('Monthly Reading'!S110*'Monthly Reading'!S$7&gt;'Monthly Reading'!S$10, SUM('Monthly Reading'!S110*'Monthly Reading'!S$7, 'Homeowners Record'!$F33*'Monthly Reading'!S$8, 'Homeowners Record'!$G33*'Monthly Reading'!S$9), SUM('Monthly Reading'!S$10, 'Homeowners Record'!$F33*'Monthly Reading'!S$8, 'Homeowners Record'!$G33*'Monthly Reading'!S$9)))</f>
        <v/>
      </c>
      <c r="T36" s="4" t="str">
        <f>IF('Monthly Reading'!T$1="", "", IF('Monthly Reading'!T110*'Monthly Reading'!T$7&gt;'Monthly Reading'!T$10, SUM('Monthly Reading'!T110*'Monthly Reading'!T$7, 'Homeowners Record'!$F33*'Monthly Reading'!T$8, 'Homeowners Record'!$G33*'Monthly Reading'!T$9), SUM('Monthly Reading'!T$10, 'Homeowners Record'!$F33*'Monthly Reading'!T$8, 'Homeowners Record'!$G33*'Monthly Reading'!T$9)))</f>
        <v/>
      </c>
      <c r="U36" s="4" t="str">
        <f>IF('Monthly Reading'!U$1="", "", IF('Monthly Reading'!U110*'Monthly Reading'!U$7&gt;'Monthly Reading'!U$10, SUM('Monthly Reading'!U110*'Monthly Reading'!U$7, 'Homeowners Record'!$F33*'Monthly Reading'!U$8, 'Homeowners Record'!$G33*'Monthly Reading'!U$9), SUM('Monthly Reading'!U$10, 'Homeowners Record'!$F33*'Monthly Reading'!U$8, 'Homeowners Record'!$G33*'Monthly Reading'!U$9)))</f>
        <v/>
      </c>
      <c r="V36" s="4" t="str">
        <f>IF('Monthly Reading'!V$1="", "", IF('Monthly Reading'!V110*'Monthly Reading'!V$7&gt;'Monthly Reading'!V$10, SUM('Monthly Reading'!V110*'Monthly Reading'!V$7, 'Homeowners Record'!$F33*'Monthly Reading'!V$8, 'Homeowners Record'!$G33*'Monthly Reading'!V$9), SUM('Monthly Reading'!V$10, 'Homeowners Record'!$F33*'Monthly Reading'!V$8, 'Homeowners Record'!$G33*'Monthly Reading'!V$9)))</f>
        <v/>
      </c>
      <c r="W36" s="4" t="str">
        <f>IF('Monthly Reading'!W$1="", "", IF('Monthly Reading'!W110*'Monthly Reading'!W$7&gt;'Monthly Reading'!W$10, SUM('Monthly Reading'!W110*'Monthly Reading'!W$7, 'Homeowners Record'!$F33*'Monthly Reading'!W$8, 'Homeowners Record'!$G33*'Monthly Reading'!W$9), SUM('Monthly Reading'!W$10, 'Homeowners Record'!$F33*'Monthly Reading'!W$8, 'Homeowners Record'!$G33*'Monthly Reading'!W$9)))</f>
        <v/>
      </c>
      <c r="X36" s="4" t="str">
        <f>IF('Monthly Reading'!X$1="", "", IF('Monthly Reading'!X110*'Monthly Reading'!X$7&gt;'Monthly Reading'!X$10, SUM('Monthly Reading'!X110*'Monthly Reading'!X$7, 'Homeowners Record'!$F33*'Monthly Reading'!X$8, 'Homeowners Record'!$G33*'Monthly Reading'!X$9), SUM('Monthly Reading'!X$10, 'Homeowners Record'!$F33*'Monthly Reading'!X$8, 'Homeowners Record'!$G33*'Monthly Reading'!X$9)))</f>
        <v/>
      </c>
      <c r="Y36" s="4" t="str">
        <f>IF('Monthly Reading'!Y$1="", "", IF('Monthly Reading'!Y110*'Monthly Reading'!Y$7&gt;'Monthly Reading'!Y$10, SUM('Monthly Reading'!Y110*'Monthly Reading'!Y$7, 'Homeowners Record'!$F33*'Monthly Reading'!Y$8, 'Homeowners Record'!$G33*'Monthly Reading'!Y$9), SUM('Monthly Reading'!Y$10, 'Homeowners Record'!$F33*'Monthly Reading'!Y$8, 'Homeowners Record'!$G33*'Monthly Reading'!Y$9)))</f>
        <v/>
      </c>
      <c r="Z36" s="4" t="str">
        <f>IF('Monthly Reading'!Z$1="", "", IF('Monthly Reading'!Z110*'Monthly Reading'!Z$7&gt;'Monthly Reading'!Z$10, SUM('Monthly Reading'!Z110*'Monthly Reading'!Z$7, 'Homeowners Record'!$F33*'Monthly Reading'!Z$8, 'Homeowners Record'!$G33*'Monthly Reading'!Z$9), SUM('Monthly Reading'!Z$10, 'Homeowners Record'!$F33*'Monthly Reading'!Z$8, 'Homeowners Record'!$G33*'Monthly Reading'!Z$9)))</f>
        <v/>
      </c>
      <c r="AA36" s="4" t="str">
        <f>IF('Monthly Reading'!AA$1="", "", IF('Monthly Reading'!AA110*'Monthly Reading'!AA$7&gt;'Monthly Reading'!AA$10, SUM('Monthly Reading'!AA110*'Monthly Reading'!AA$7, 'Homeowners Record'!$F33*'Monthly Reading'!AA$8, 'Homeowners Record'!$G33*'Monthly Reading'!AA$9), SUM('Monthly Reading'!AA$10, 'Homeowners Record'!$F33*'Monthly Reading'!AA$8, 'Homeowners Record'!$G33*'Monthly Reading'!AA$9)))</f>
        <v/>
      </c>
      <c r="AB36" s="4" t="str">
        <f>IF('Monthly Reading'!AB$1="", "", IF('Monthly Reading'!AB110*'Monthly Reading'!AB$7&gt;'Monthly Reading'!AB$10, SUM('Monthly Reading'!AB110*'Monthly Reading'!AB$7, 'Homeowners Record'!$F33*'Monthly Reading'!AB$8, 'Homeowners Record'!$G33*'Monthly Reading'!AB$9), SUM('Monthly Reading'!AB$10, 'Homeowners Record'!$F33*'Monthly Reading'!AB$8, 'Homeowners Record'!$G33*'Monthly Reading'!AB$9)))</f>
        <v/>
      </c>
      <c r="AC36" s="4" t="str">
        <f>IF('Monthly Reading'!AC$1="", "", IF('Monthly Reading'!AC110*'Monthly Reading'!AC$7&gt;'Monthly Reading'!AC$10, SUM('Monthly Reading'!AC110*'Monthly Reading'!AC$7, 'Homeowners Record'!$F33*'Monthly Reading'!AC$8, 'Homeowners Record'!$G33*'Monthly Reading'!AC$9), SUM('Monthly Reading'!AC$10, 'Homeowners Record'!$F33*'Monthly Reading'!AC$8, 'Homeowners Record'!$G33*'Monthly Reading'!AC$9)))</f>
        <v/>
      </c>
      <c r="AD36" s="4" t="str">
        <f>IF('Monthly Reading'!AD$1="", "", IF('Monthly Reading'!AD110*'Monthly Reading'!AD$7&gt;'Monthly Reading'!AD$10, SUM('Monthly Reading'!AD110*'Monthly Reading'!AD$7, 'Homeowners Record'!$F33*'Monthly Reading'!AD$8, 'Homeowners Record'!$G33*'Monthly Reading'!AD$9), SUM('Monthly Reading'!AD$10, 'Homeowners Record'!$F33*'Monthly Reading'!AD$8, 'Homeowners Record'!$G33*'Monthly Reading'!AD$9)))</f>
        <v/>
      </c>
      <c r="AE36" s="4" t="str">
        <f>IF('Monthly Reading'!AE$1="", "", IF('Monthly Reading'!AE110*'Monthly Reading'!AE$7&gt;'Monthly Reading'!AE$10, SUM('Monthly Reading'!AE110*'Monthly Reading'!AE$7, 'Homeowners Record'!$F33*'Monthly Reading'!AE$8, 'Homeowners Record'!$G33*'Monthly Reading'!AE$9), SUM('Monthly Reading'!AE$10, 'Homeowners Record'!$F33*'Monthly Reading'!AE$8, 'Homeowners Record'!$G33*'Monthly Reading'!AE$9)))</f>
        <v/>
      </c>
      <c r="AF36" s="4" t="str">
        <f>IF('Monthly Reading'!AF$1="", "", IF('Monthly Reading'!AF110*'Monthly Reading'!AF$7&gt;'Monthly Reading'!AF$10, SUM('Monthly Reading'!AF110*'Monthly Reading'!AF$7, 'Homeowners Record'!$F33*'Monthly Reading'!AF$8, 'Homeowners Record'!$G33*'Monthly Reading'!AF$9), SUM('Monthly Reading'!AF$10, 'Homeowners Record'!$F33*'Monthly Reading'!AF$8, 'Homeowners Record'!$G33*'Monthly Reading'!AF$9)))</f>
        <v/>
      </c>
      <c r="AG36" s="4" t="str">
        <f>IF('Monthly Reading'!AG$1="", "", IF('Monthly Reading'!AG110*'Monthly Reading'!AG$7&gt;'Monthly Reading'!AG$10, SUM('Monthly Reading'!AG110*'Monthly Reading'!AG$7, 'Homeowners Record'!$F33*'Monthly Reading'!AG$8, 'Homeowners Record'!$G33*'Monthly Reading'!AG$9), SUM('Monthly Reading'!AG$10, 'Homeowners Record'!$F33*'Monthly Reading'!AG$8, 'Homeowners Record'!$G33*'Monthly Reading'!AG$9)))</f>
        <v/>
      </c>
      <c r="AH36" s="4" t="str">
        <f>IF('Monthly Reading'!AH$1="", "", IF('Monthly Reading'!AH110*'Monthly Reading'!AH$7&gt;'Monthly Reading'!AH$10, SUM('Monthly Reading'!AH110*'Monthly Reading'!AH$7, 'Homeowners Record'!$F33*'Monthly Reading'!AH$8, 'Homeowners Record'!$G33*'Monthly Reading'!AH$9), SUM('Monthly Reading'!AH$10, 'Homeowners Record'!$F33*'Monthly Reading'!AH$8, 'Homeowners Record'!$G33*'Monthly Reading'!AH$9)))</f>
        <v/>
      </c>
      <c r="AI36" s="4" t="str">
        <f>IF('Monthly Reading'!AI$1="", "", IF('Monthly Reading'!AI110*'Monthly Reading'!AI$7&gt;'Monthly Reading'!AI$10, SUM('Monthly Reading'!AI110*'Monthly Reading'!AI$7, 'Homeowners Record'!$F33*'Monthly Reading'!AI$8, 'Homeowners Record'!$G33*'Monthly Reading'!AI$9), SUM('Monthly Reading'!AI$10, 'Homeowners Record'!$F33*'Monthly Reading'!AI$8, 'Homeowners Record'!$G33*'Monthly Reading'!AI$9)))</f>
        <v/>
      </c>
      <c r="AJ36" s="4" t="str">
        <f>IF('Monthly Reading'!AJ$1="", "", IF('Monthly Reading'!AJ110*'Monthly Reading'!AJ$7&gt;'Monthly Reading'!AJ$10, SUM('Monthly Reading'!AJ110*'Monthly Reading'!AJ$7, 'Homeowners Record'!$F33*'Monthly Reading'!AJ$8, 'Homeowners Record'!$G33*'Monthly Reading'!AJ$9), SUM('Monthly Reading'!AJ$10, 'Homeowners Record'!$F33*'Monthly Reading'!AJ$8, 'Homeowners Record'!$G33*'Monthly Reading'!AJ$9)))</f>
        <v/>
      </c>
      <c r="AK36" s="4" t="str">
        <f>IF('Monthly Reading'!AK$1="", "", IF('Monthly Reading'!AK110*'Monthly Reading'!AK$7&gt;'Monthly Reading'!AK$10, SUM('Monthly Reading'!AK110*'Monthly Reading'!AK$7, 'Homeowners Record'!$F33*'Monthly Reading'!AK$8, 'Homeowners Record'!$G33*'Monthly Reading'!AK$9), SUM('Monthly Reading'!AK$10, 'Homeowners Record'!$F33*'Monthly Reading'!AK$8, 'Homeowners Record'!$G33*'Monthly Reading'!AK$9)))</f>
        <v/>
      </c>
      <c r="AL36" s="4" t="str">
        <f>IF('Monthly Reading'!AL$1="", "", IF('Monthly Reading'!AL110*'Monthly Reading'!AL$7&gt;'Monthly Reading'!AL$10, SUM('Monthly Reading'!AL110*'Monthly Reading'!AL$7, 'Homeowners Record'!$F33*'Monthly Reading'!AL$8, 'Homeowners Record'!$G33*'Monthly Reading'!AL$9), SUM('Monthly Reading'!AL$10, 'Homeowners Record'!$F33*'Monthly Reading'!AL$8, 'Homeowners Record'!$G33*'Monthly Reading'!AL$9)))</f>
        <v/>
      </c>
      <c r="AM36" s="4" t="str">
        <f>IF('Monthly Reading'!AM$1="", "", IF('Monthly Reading'!AM110*'Monthly Reading'!AM$7&gt;'Monthly Reading'!AM$10, SUM('Monthly Reading'!AM110*'Monthly Reading'!AM$7, 'Homeowners Record'!$F33*'Monthly Reading'!AM$8, 'Homeowners Record'!$G33*'Monthly Reading'!AM$9), SUM('Monthly Reading'!AM$10, 'Homeowners Record'!$F33*'Monthly Reading'!AM$8, 'Homeowners Record'!$G33*'Monthly Reading'!AM$9)))</f>
        <v/>
      </c>
      <c r="AN36" s="4" t="str">
        <f>IF('Monthly Reading'!AN$1="", "", IF('Monthly Reading'!AN110*'Monthly Reading'!AN$7&gt;'Monthly Reading'!AN$10, SUM('Monthly Reading'!AN110*'Monthly Reading'!AN$7, 'Homeowners Record'!$F33*'Monthly Reading'!AN$8, 'Homeowners Record'!$G33*'Monthly Reading'!AN$9), SUM('Monthly Reading'!AN$10, 'Homeowners Record'!$F33*'Monthly Reading'!AN$8, 'Homeowners Record'!$G33*'Monthly Reading'!AN$9)))</f>
        <v/>
      </c>
      <c r="AO36" s="4" t="str">
        <f>IF('Monthly Reading'!AO$1="", "", IF('Monthly Reading'!AO110*'Monthly Reading'!AO$7&gt;'Monthly Reading'!AO$10, SUM('Monthly Reading'!AO110*'Monthly Reading'!AO$7, 'Homeowners Record'!$F33*'Monthly Reading'!AO$8, 'Homeowners Record'!$G33*'Monthly Reading'!AO$9), SUM('Monthly Reading'!AO$10, 'Homeowners Record'!$F33*'Monthly Reading'!AO$8, 'Homeowners Record'!$G33*'Monthly Reading'!AO$9)))</f>
        <v/>
      </c>
      <c r="AP36" s="4" t="str">
        <f>IF('Monthly Reading'!AP$1="", "", IF('Monthly Reading'!AP110*'Monthly Reading'!AP$7&gt;'Monthly Reading'!AP$10, SUM('Monthly Reading'!AP110*'Monthly Reading'!AP$7, 'Homeowners Record'!$F33*'Monthly Reading'!AP$8, 'Homeowners Record'!$G33*'Monthly Reading'!AP$9), SUM('Monthly Reading'!AP$10, 'Homeowners Record'!$F33*'Monthly Reading'!AP$8, 'Homeowners Record'!$G33*'Monthly Reading'!AP$9)))</f>
        <v/>
      </c>
      <c r="AQ36" s="4" t="str">
        <f>IF('Monthly Reading'!AQ$1="", "", IF('Monthly Reading'!AQ110*'Monthly Reading'!AQ$7&gt;'Monthly Reading'!AQ$10, SUM('Monthly Reading'!AQ110*'Monthly Reading'!AQ$7, 'Homeowners Record'!$F33*'Monthly Reading'!AQ$8, 'Homeowners Record'!$G33*'Monthly Reading'!AQ$9), SUM('Monthly Reading'!AQ$10, 'Homeowners Record'!$F33*'Monthly Reading'!AQ$8, 'Homeowners Record'!$G33*'Monthly Reading'!AQ$9)))</f>
        <v/>
      </c>
      <c r="AR36" s="4" t="str">
        <f>IF('Monthly Reading'!AR$1="", "", IF('Monthly Reading'!AR110*'Monthly Reading'!AR$7&gt;'Monthly Reading'!AR$10, SUM('Monthly Reading'!AR110*'Monthly Reading'!AR$7, 'Homeowners Record'!$F33*'Monthly Reading'!AR$8, 'Homeowners Record'!$G33*'Monthly Reading'!AR$9), SUM('Monthly Reading'!AR$10, 'Homeowners Record'!$F33*'Monthly Reading'!AR$8, 'Homeowners Record'!$G33*'Monthly Reading'!AR$9)))</f>
        <v/>
      </c>
      <c r="AS36" s="4" t="str">
        <f>IF('Monthly Reading'!AS$1="", "", IF('Monthly Reading'!AS110*'Monthly Reading'!AS$7&gt;'Monthly Reading'!AS$10, SUM('Monthly Reading'!AS110*'Monthly Reading'!AS$7, 'Homeowners Record'!$F33*'Monthly Reading'!AS$8, 'Homeowners Record'!$G33*'Monthly Reading'!AS$9), SUM('Monthly Reading'!AS$10, 'Homeowners Record'!$F33*'Monthly Reading'!AS$8, 'Homeowners Record'!$G33*'Monthly Reading'!AS$9)))</f>
        <v/>
      </c>
      <c r="AT36" s="4" t="str">
        <f>IF('Monthly Reading'!AT$1="", "", IF('Monthly Reading'!AT110*'Monthly Reading'!AT$7&gt;'Monthly Reading'!AT$10, SUM('Monthly Reading'!AT110*'Monthly Reading'!AT$7, 'Homeowners Record'!$F33*'Monthly Reading'!AT$8, 'Homeowners Record'!$G33*'Monthly Reading'!AT$9), SUM('Monthly Reading'!AT$10, 'Homeowners Record'!$F33*'Monthly Reading'!AT$8, 'Homeowners Record'!$G33*'Monthly Reading'!AT$9)))</f>
        <v/>
      </c>
      <c r="AU36" s="4" t="str">
        <f>IF('Monthly Reading'!AU$1="", "", IF('Monthly Reading'!AU110*'Monthly Reading'!AU$7&gt;'Monthly Reading'!AU$10, SUM('Monthly Reading'!AU110*'Monthly Reading'!AU$7, 'Homeowners Record'!$F33*'Monthly Reading'!AU$8, 'Homeowners Record'!$G33*'Monthly Reading'!AU$9), SUM('Monthly Reading'!AU$10, 'Homeowners Record'!$F33*'Monthly Reading'!AU$8, 'Homeowners Record'!$G33*'Monthly Reading'!AU$9)))</f>
        <v/>
      </c>
      <c r="AV36" s="4" t="str">
        <f>IF('Monthly Reading'!AV$1="", "", IF('Monthly Reading'!AV110*'Monthly Reading'!AV$7&gt;'Monthly Reading'!AV$10, SUM('Monthly Reading'!AV110*'Monthly Reading'!AV$7, 'Homeowners Record'!$F33*'Monthly Reading'!AV$8, 'Homeowners Record'!$G33*'Monthly Reading'!AV$9), SUM('Monthly Reading'!AV$10, 'Homeowners Record'!$F33*'Monthly Reading'!AV$8, 'Homeowners Record'!$G33*'Monthly Reading'!AV$9)))</f>
        <v/>
      </c>
      <c r="AW36" s="4" t="str">
        <f>IF('Monthly Reading'!AW$1="", "", IF('Monthly Reading'!AW110*'Monthly Reading'!AW$7&gt;'Monthly Reading'!AW$10, SUM('Monthly Reading'!AW110*'Monthly Reading'!AW$7, 'Homeowners Record'!$F33*'Monthly Reading'!AW$8, 'Homeowners Record'!$G33*'Monthly Reading'!AW$9), SUM('Monthly Reading'!AW$10, 'Homeowners Record'!$F33*'Monthly Reading'!AW$8, 'Homeowners Record'!$G33*'Monthly Reading'!AW$9)))</f>
        <v/>
      </c>
      <c r="AX36" s="4" t="str">
        <f>IF('Monthly Reading'!AX$1="", "", IF('Monthly Reading'!AX110*'Monthly Reading'!AX$7&gt;'Monthly Reading'!AX$10, SUM('Monthly Reading'!AX110*'Monthly Reading'!AX$7, 'Homeowners Record'!$F33*'Monthly Reading'!AX$8, 'Homeowners Record'!$G33*'Monthly Reading'!AX$9), SUM('Monthly Reading'!AX$10, 'Homeowners Record'!$F33*'Monthly Reading'!AX$8, 'Homeowners Record'!$G33*'Monthly Reading'!AX$9)))</f>
        <v/>
      </c>
      <c r="AY36" s="4" t="str">
        <f>IF('Monthly Reading'!AY$1="", "", IF('Monthly Reading'!AY110*'Monthly Reading'!AY$7&gt;'Monthly Reading'!AY$10, SUM('Monthly Reading'!AY110*'Monthly Reading'!AY$7, 'Homeowners Record'!$F33*'Monthly Reading'!AY$8, 'Homeowners Record'!$G33*'Monthly Reading'!AY$9), SUM('Monthly Reading'!AY$10, 'Homeowners Record'!$F33*'Monthly Reading'!AY$8, 'Homeowners Record'!$G33*'Monthly Reading'!AY$9)))</f>
        <v/>
      </c>
      <c r="AZ36" s="4" t="str">
        <f>IF('Monthly Reading'!AZ$1="", "", IF('Monthly Reading'!AZ110*'Monthly Reading'!AZ$7&gt;'Monthly Reading'!AZ$10, SUM('Monthly Reading'!AZ110*'Monthly Reading'!AZ$7, 'Homeowners Record'!$F33*'Monthly Reading'!AZ$8, 'Homeowners Record'!$G33*'Monthly Reading'!AZ$9), SUM('Monthly Reading'!AZ$10, 'Homeowners Record'!$F33*'Monthly Reading'!AZ$8, 'Homeowners Record'!$G33*'Monthly Reading'!AZ$9)))</f>
        <v/>
      </c>
      <c r="BA36" s="4" t="str">
        <f>IF('Monthly Reading'!BA$1="", "", IF('Monthly Reading'!BA110*'Monthly Reading'!BA$7&gt;'Monthly Reading'!BA$10, SUM('Monthly Reading'!BA110*'Monthly Reading'!BA$7, 'Homeowners Record'!$F33*'Monthly Reading'!BA$8, 'Homeowners Record'!$G33*'Monthly Reading'!BA$9), SUM('Monthly Reading'!BA$10, 'Homeowners Record'!$F33*'Monthly Reading'!BA$8, 'Homeowners Record'!$G33*'Monthly Reading'!BA$9)))</f>
        <v/>
      </c>
      <c r="BB36" s="4" t="str">
        <f>IF('Monthly Reading'!BB$1="", "", IF('Monthly Reading'!BB110*'Monthly Reading'!BB$7&gt;'Monthly Reading'!BB$10, SUM('Monthly Reading'!BB110*'Monthly Reading'!BB$7, 'Homeowners Record'!$F33*'Monthly Reading'!BB$8, 'Homeowners Record'!$G33*'Monthly Reading'!BB$9), SUM('Monthly Reading'!BB$10, 'Homeowners Record'!$F33*'Monthly Reading'!BB$8, 'Homeowners Record'!$G33*'Monthly Reading'!BB$9)))</f>
        <v/>
      </c>
      <c r="BC36" s="4" t="str">
        <f>IF('Monthly Reading'!BC$1="", "", IF('Monthly Reading'!BC110*'Monthly Reading'!BC$7&gt;'Monthly Reading'!BC$10, SUM('Monthly Reading'!BC110*'Monthly Reading'!BC$7, 'Homeowners Record'!$F33*'Monthly Reading'!BC$8, 'Homeowners Record'!$G33*'Monthly Reading'!BC$9), SUM('Monthly Reading'!BC$10, 'Homeowners Record'!$F33*'Monthly Reading'!BC$8, 'Homeowners Record'!$G33*'Monthly Reading'!BC$9)))</f>
        <v/>
      </c>
      <c r="BD36" s="4" t="str">
        <f>IF('Monthly Reading'!BD$1="", "", IF('Monthly Reading'!BD110*'Monthly Reading'!BD$7&gt;'Monthly Reading'!BD$10, SUM('Monthly Reading'!BD110*'Monthly Reading'!BD$7, 'Homeowners Record'!$F33*'Monthly Reading'!BD$8, 'Homeowners Record'!$G33*'Monthly Reading'!BD$9), SUM('Monthly Reading'!BD$10, 'Homeowners Record'!$F33*'Monthly Reading'!BD$8, 'Homeowners Record'!$G33*'Monthly Reading'!BD$9)))</f>
        <v/>
      </c>
      <c r="BE36" s="4" t="str">
        <f>IF('Monthly Reading'!BE$1="", "", IF('Monthly Reading'!BE110*'Monthly Reading'!BE$7&gt;'Monthly Reading'!BE$10, SUM('Monthly Reading'!BE110*'Monthly Reading'!BE$7, 'Homeowners Record'!$F33*'Monthly Reading'!BE$8, 'Homeowners Record'!$G33*'Monthly Reading'!BE$9), SUM('Monthly Reading'!BE$10, 'Homeowners Record'!$F33*'Monthly Reading'!BE$8, 'Homeowners Record'!$G33*'Monthly Reading'!BE$9)))</f>
        <v/>
      </c>
      <c r="BF36" s="4" t="str">
        <f>IF('Monthly Reading'!BF$1="", "", IF('Monthly Reading'!BF110*'Monthly Reading'!BF$7&gt;'Monthly Reading'!BF$10, SUM('Monthly Reading'!BF110*'Monthly Reading'!BF$7, 'Homeowners Record'!$F33*'Monthly Reading'!BF$8, 'Homeowners Record'!$G33*'Monthly Reading'!BF$9), SUM('Monthly Reading'!BF$10, 'Homeowners Record'!$F33*'Monthly Reading'!BF$8, 'Homeowners Record'!$G33*'Monthly Reading'!BF$9)))</f>
        <v/>
      </c>
      <c r="BG36" s="4" t="str">
        <f>IF('Monthly Reading'!BG$1="", "", IF('Monthly Reading'!BG110*'Monthly Reading'!BG$7&gt;'Monthly Reading'!BG$10, SUM('Monthly Reading'!BG110*'Monthly Reading'!BG$7, 'Homeowners Record'!$F33*'Monthly Reading'!BG$8, 'Homeowners Record'!$G33*'Monthly Reading'!BG$9), SUM('Monthly Reading'!BG$10, 'Homeowners Record'!$F33*'Monthly Reading'!BG$8, 'Homeowners Record'!$G33*'Monthly Reading'!BG$9)))</f>
        <v/>
      </c>
      <c r="BH36" s="4" t="str">
        <f>IF('Monthly Reading'!BH$1="", "", IF('Monthly Reading'!BH110*'Monthly Reading'!BH$7&gt;'Monthly Reading'!BH$10, SUM('Monthly Reading'!BH110*'Monthly Reading'!BH$7, 'Homeowners Record'!$F33*'Monthly Reading'!BH$8, 'Homeowners Record'!$G33*'Monthly Reading'!BH$9), SUM('Monthly Reading'!BH$10, 'Homeowners Record'!$F33*'Monthly Reading'!BH$8, 'Homeowners Record'!$G33*'Monthly Reading'!BH$9)))</f>
        <v/>
      </c>
      <c r="BI36" s="4" t="str">
        <f>IF('Monthly Reading'!BI$1="", "", IF('Monthly Reading'!BI110*'Monthly Reading'!BI$7&gt;'Monthly Reading'!BI$10, SUM('Monthly Reading'!BI110*'Monthly Reading'!BI$7, 'Homeowners Record'!$F33*'Monthly Reading'!BI$8, 'Homeowners Record'!$G33*'Monthly Reading'!BI$9), SUM('Monthly Reading'!BI$10, 'Homeowners Record'!$F33*'Monthly Reading'!BI$8, 'Homeowners Record'!$G33*'Monthly Reading'!BI$9)))</f>
        <v/>
      </c>
      <c r="BJ36" s="4" t="str">
        <f>IF('Monthly Reading'!BJ$1="", "", IF('Monthly Reading'!BJ110*'Monthly Reading'!BJ$7&gt;'Monthly Reading'!BJ$10, SUM('Monthly Reading'!BJ110*'Monthly Reading'!BJ$7, 'Homeowners Record'!$F33*'Monthly Reading'!BJ$8, 'Homeowners Record'!$G33*'Monthly Reading'!BJ$9), SUM('Monthly Reading'!BJ$10, 'Homeowners Record'!$F33*'Monthly Reading'!BJ$8, 'Homeowners Record'!$G33*'Monthly Reading'!BJ$9)))</f>
        <v/>
      </c>
      <c r="BK36" s="4" t="str">
        <f>IF('Monthly Reading'!BK$1="", "", IF('Monthly Reading'!BK110*'Monthly Reading'!BK$7&gt;'Monthly Reading'!BK$10, SUM('Monthly Reading'!BK110*'Monthly Reading'!BK$7, 'Homeowners Record'!$F33*'Monthly Reading'!BK$8, 'Homeowners Record'!$G33*'Monthly Reading'!BK$9), SUM('Monthly Reading'!BK$10, 'Homeowners Record'!$F33*'Monthly Reading'!BK$8, 'Homeowners Record'!$G33*'Monthly Reading'!BK$9)))</f>
        <v/>
      </c>
      <c r="BL36" s="4" t="str">
        <f>IF('Monthly Reading'!BL$1="", "", IF('Monthly Reading'!BL110*'Monthly Reading'!BL$7&gt;'Monthly Reading'!BL$10, SUM('Monthly Reading'!BL110*'Monthly Reading'!BL$7, 'Homeowners Record'!$F33*'Monthly Reading'!BL$8, 'Homeowners Record'!$G33*'Monthly Reading'!BL$9), SUM('Monthly Reading'!BL$10, 'Homeowners Record'!$F33*'Monthly Reading'!BL$8, 'Homeowners Record'!$G33*'Monthly Reading'!BL$9)))</f>
        <v/>
      </c>
      <c r="BM36" s="4" t="str">
        <f>IF('Monthly Reading'!BM$1="", "", IF('Monthly Reading'!BM110*'Monthly Reading'!BM$7&gt;'Monthly Reading'!BM$10, SUM('Monthly Reading'!BM110*'Monthly Reading'!BM$7, 'Homeowners Record'!$F33*'Monthly Reading'!BM$8, 'Homeowners Record'!$G33*'Monthly Reading'!BM$9), SUM('Monthly Reading'!BM$10, 'Homeowners Record'!$F33*'Monthly Reading'!BM$8, 'Homeowners Record'!$G33*'Monthly Reading'!BM$9)))</f>
        <v/>
      </c>
      <c r="BN36" s="4" t="str">
        <f>IF('Monthly Reading'!BN$1="", "", IF('Monthly Reading'!BN110*'Monthly Reading'!BN$7&gt;'Monthly Reading'!BN$10, SUM('Monthly Reading'!BN110*'Monthly Reading'!BN$7, 'Homeowners Record'!$F33*'Monthly Reading'!BN$8, 'Homeowners Record'!$G33*'Monthly Reading'!BN$9), SUM('Monthly Reading'!BN$10, 'Homeowners Record'!$F33*'Monthly Reading'!BN$8, 'Homeowners Record'!$G33*'Monthly Reading'!BN$9)))</f>
        <v/>
      </c>
      <c r="BO36" s="4" t="str">
        <f>IF('Monthly Reading'!BO$1="", "", IF('Monthly Reading'!BO110*'Monthly Reading'!BO$7&gt;'Monthly Reading'!BO$10, SUM('Monthly Reading'!BO110*'Monthly Reading'!BO$7, 'Homeowners Record'!$F33*'Monthly Reading'!BO$8, 'Homeowners Record'!$G33*'Monthly Reading'!BO$9), SUM('Monthly Reading'!BO$10, 'Homeowners Record'!$F33*'Monthly Reading'!BO$8, 'Homeowners Record'!$G33*'Monthly Reading'!BO$9)))</f>
        <v/>
      </c>
      <c r="BP36" s="4" t="str">
        <f>IF('Monthly Reading'!BP$1="", "", IF('Monthly Reading'!BP110*'Monthly Reading'!BP$7&gt;'Monthly Reading'!BP$10, SUM('Monthly Reading'!BP110*'Monthly Reading'!BP$7, 'Homeowners Record'!$F33*'Monthly Reading'!BP$8, 'Homeowners Record'!$G33*'Monthly Reading'!BP$9), SUM('Monthly Reading'!BP$10, 'Homeowners Record'!$F33*'Monthly Reading'!BP$8, 'Homeowners Record'!$G33*'Monthly Reading'!BP$9)))</f>
        <v/>
      </c>
      <c r="BQ36" s="4" t="str">
        <f>IF('Monthly Reading'!BQ$1="", "", IF('Monthly Reading'!BQ110*'Monthly Reading'!BQ$7&gt;'Monthly Reading'!BQ$10, SUM('Monthly Reading'!BQ110*'Monthly Reading'!BQ$7, 'Homeowners Record'!$F33*'Monthly Reading'!BQ$8, 'Homeowners Record'!$G33*'Monthly Reading'!BQ$9), SUM('Monthly Reading'!BQ$10, 'Homeowners Record'!$F33*'Monthly Reading'!BQ$8, 'Homeowners Record'!$G33*'Monthly Reading'!BQ$9)))</f>
        <v/>
      </c>
      <c r="BR36" s="4" t="str">
        <f>IF('Monthly Reading'!BR$1="", "", IF('Monthly Reading'!BR110*'Monthly Reading'!BR$7&gt;'Monthly Reading'!BR$10, SUM('Monthly Reading'!BR110*'Monthly Reading'!BR$7, 'Homeowners Record'!$F33*'Monthly Reading'!BR$8, 'Homeowners Record'!$G33*'Monthly Reading'!BR$9), SUM('Monthly Reading'!BR$10, 'Homeowners Record'!$F33*'Monthly Reading'!BR$8, 'Homeowners Record'!$G33*'Monthly Reading'!BR$9)))</f>
        <v/>
      </c>
      <c r="BS36" s="4" t="str">
        <f>IF('Monthly Reading'!BS$1="", "", IF('Monthly Reading'!BS110*'Monthly Reading'!BS$7&gt;'Monthly Reading'!BS$10, SUM('Monthly Reading'!BS110*'Monthly Reading'!BS$7, 'Homeowners Record'!$F33*'Monthly Reading'!BS$8, 'Homeowners Record'!$G33*'Monthly Reading'!BS$9), SUM('Monthly Reading'!BS$10, 'Homeowners Record'!$F33*'Monthly Reading'!BS$8, 'Homeowners Record'!$G33*'Monthly Reading'!BS$9)))</f>
        <v/>
      </c>
      <c r="BT36" s="4" t="str">
        <f>IF('Monthly Reading'!BT$1="", "", IF('Monthly Reading'!BT110*'Monthly Reading'!BT$7&gt;'Monthly Reading'!BT$10, SUM('Monthly Reading'!BT110*'Monthly Reading'!BT$7, 'Homeowners Record'!$F33*'Monthly Reading'!BT$8, 'Homeowners Record'!$G33*'Monthly Reading'!BT$9), SUM('Monthly Reading'!BT$10, 'Homeowners Record'!$F33*'Monthly Reading'!BT$8, 'Homeowners Record'!$G33*'Monthly Reading'!BT$9)))</f>
        <v/>
      </c>
      <c r="BU36" s="4" t="str">
        <f>IF('Monthly Reading'!BU$1="", "", IF('Monthly Reading'!BU110*'Monthly Reading'!BU$7&gt;'Monthly Reading'!BU$10, SUM('Monthly Reading'!BU110*'Monthly Reading'!BU$7, 'Homeowners Record'!$F33*'Monthly Reading'!BU$8, 'Homeowners Record'!$G33*'Monthly Reading'!BU$9), SUM('Monthly Reading'!BU$10, 'Homeowners Record'!$F33*'Monthly Reading'!BU$8, 'Homeowners Record'!$G33*'Monthly Reading'!BU$9)))</f>
        <v/>
      </c>
      <c r="BV36" s="4" t="str">
        <f>IF('Monthly Reading'!BV$1="", "", IF('Monthly Reading'!BV110*'Monthly Reading'!BV$7&gt;'Monthly Reading'!BV$10, SUM('Monthly Reading'!BV110*'Monthly Reading'!BV$7, 'Homeowners Record'!$F33*'Monthly Reading'!BV$8, 'Homeowners Record'!$G33*'Monthly Reading'!BV$9), SUM('Monthly Reading'!BV$10, 'Homeowners Record'!$F33*'Monthly Reading'!BV$8, 'Homeowners Record'!$G33*'Monthly Reading'!BV$9)))</f>
        <v/>
      </c>
      <c r="BW36" s="4" t="str">
        <f>IF('Monthly Reading'!BW$1="", "", IF('Monthly Reading'!BW110*'Monthly Reading'!BW$7&gt;'Monthly Reading'!BW$10, SUM('Monthly Reading'!BW110*'Monthly Reading'!BW$7, 'Homeowners Record'!$F33*'Monthly Reading'!BW$8, 'Homeowners Record'!$G33*'Monthly Reading'!BW$9), SUM('Monthly Reading'!BW$10, 'Homeowners Record'!$F33*'Monthly Reading'!BW$8, 'Homeowners Record'!$G33*'Monthly Reading'!BW$9)))</f>
        <v/>
      </c>
      <c r="BX36" s="4" t="str">
        <f>IF('Monthly Reading'!BX$1="", "", IF('Monthly Reading'!BX110*'Monthly Reading'!BX$7&gt;'Monthly Reading'!BX$10, SUM('Monthly Reading'!BX110*'Monthly Reading'!BX$7, 'Homeowners Record'!$F33*'Monthly Reading'!BX$8, 'Homeowners Record'!$G33*'Monthly Reading'!BX$9), SUM('Monthly Reading'!BX$10, 'Homeowners Record'!$F33*'Monthly Reading'!BX$8, 'Homeowners Record'!$G33*'Monthly Reading'!BX$9)))</f>
        <v/>
      </c>
      <c r="BY36" s="4" t="str">
        <f>IF('Monthly Reading'!BY$1="", "", IF('Monthly Reading'!BY110*'Monthly Reading'!BY$7&gt;'Monthly Reading'!BY$10, SUM('Monthly Reading'!BY110*'Monthly Reading'!BY$7, 'Homeowners Record'!$F33*'Monthly Reading'!BY$8, 'Homeowners Record'!$G33*'Monthly Reading'!BY$9), SUM('Monthly Reading'!BY$10, 'Homeowners Record'!$F33*'Monthly Reading'!BY$8, 'Homeowners Record'!$G33*'Monthly Reading'!BY$9)))</f>
        <v/>
      </c>
      <c r="BZ36" s="4" t="str">
        <f>IF('Monthly Reading'!BZ$1="", "", IF('Monthly Reading'!BZ110*'Monthly Reading'!BZ$7&gt;'Monthly Reading'!BZ$10, SUM('Monthly Reading'!BZ110*'Monthly Reading'!BZ$7, 'Homeowners Record'!$F33*'Monthly Reading'!BZ$8, 'Homeowners Record'!$G33*'Monthly Reading'!BZ$9), SUM('Monthly Reading'!BZ$10, 'Homeowners Record'!$F33*'Monthly Reading'!BZ$8, 'Homeowners Record'!$G33*'Monthly Reading'!BZ$9)))</f>
        <v/>
      </c>
      <c r="CA36" s="4" t="str">
        <f>IF('Monthly Reading'!CA$1="", "", IF('Monthly Reading'!CA110*'Monthly Reading'!CA$7&gt;'Monthly Reading'!CA$10, SUM('Monthly Reading'!CA110*'Monthly Reading'!CA$7, 'Homeowners Record'!$F33*'Monthly Reading'!CA$8, 'Homeowners Record'!$G33*'Monthly Reading'!CA$9), SUM('Monthly Reading'!CA$10, 'Homeowners Record'!$F33*'Monthly Reading'!CA$8, 'Homeowners Record'!$G33*'Monthly Reading'!CA$9)))</f>
        <v/>
      </c>
      <c r="CB36" s="4" t="str">
        <f>IF('Monthly Reading'!CB$1="", "", IF('Monthly Reading'!CB110*'Monthly Reading'!CB$7&gt;'Monthly Reading'!CB$10, SUM('Monthly Reading'!CB110*'Monthly Reading'!CB$7, 'Homeowners Record'!$F33*'Monthly Reading'!CB$8, 'Homeowners Record'!$G33*'Monthly Reading'!CB$9), SUM('Monthly Reading'!CB$10, 'Homeowners Record'!$F33*'Monthly Reading'!CB$8, 'Homeowners Record'!$G33*'Monthly Reading'!CB$9)))</f>
        <v/>
      </c>
      <c r="CC36" s="4" t="str">
        <f>IF('Monthly Reading'!CC$1="", "", IF('Monthly Reading'!CC110*'Monthly Reading'!CC$7&gt;'Monthly Reading'!CC$10, SUM('Monthly Reading'!CC110*'Monthly Reading'!CC$7, 'Homeowners Record'!$F33*'Monthly Reading'!CC$8, 'Homeowners Record'!$G33*'Monthly Reading'!CC$9), SUM('Monthly Reading'!CC$10, 'Homeowners Record'!$F33*'Monthly Reading'!CC$8, 'Homeowners Record'!$G33*'Monthly Reading'!CC$9)))</f>
        <v/>
      </c>
      <c r="CD36" s="4" t="str">
        <f>IF('Monthly Reading'!CD$1="", "", IF('Monthly Reading'!CD110*'Monthly Reading'!CD$7&gt;'Monthly Reading'!CD$10, SUM('Monthly Reading'!CD110*'Monthly Reading'!CD$7, 'Homeowners Record'!$F33*'Monthly Reading'!CD$8, 'Homeowners Record'!$G33*'Monthly Reading'!CD$9), SUM('Monthly Reading'!CD$10, 'Homeowners Record'!$F33*'Monthly Reading'!CD$8, 'Homeowners Record'!$G33*'Monthly Reading'!CD$9)))</f>
        <v/>
      </c>
      <c r="CE36" s="4" t="str">
        <f>IF('Monthly Reading'!CE$1="", "", IF('Monthly Reading'!CE110*'Monthly Reading'!CE$7&gt;'Monthly Reading'!CE$10, SUM('Monthly Reading'!CE110*'Monthly Reading'!CE$7, 'Homeowners Record'!$F33*'Monthly Reading'!CE$8, 'Homeowners Record'!$G33*'Monthly Reading'!CE$9), SUM('Monthly Reading'!CE$10, 'Homeowners Record'!$F33*'Monthly Reading'!CE$8, 'Homeowners Record'!$G33*'Monthly Reading'!CE$9)))</f>
        <v/>
      </c>
      <c r="CF36" s="4" t="str">
        <f>IF('Monthly Reading'!CF$1="", "", IF('Monthly Reading'!CF110*'Monthly Reading'!CF$7&gt;'Monthly Reading'!CF$10, SUM('Monthly Reading'!CF110*'Monthly Reading'!CF$7, 'Homeowners Record'!$F33*'Monthly Reading'!CF$8, 'Homeowners Record'!$G33*'Monthly Reading'!CF$9), SUM('Monthly Reading'!CF$10, 'Homeowners Record'!$F33*'Monthly Reading'!CF$8, 'Homeowners Record'!$G33*'Monthly Reading'!CF$9)))</f>
        <v/>
      </c>
      <c r="CG36" s="4" t="str">
        <f>IF('Monthly Reading'!CG$1="", "", IF('Monthly Reading'!CG110*'Monthly Reading'!CG$7&gt;'Monthly Reading'!CG$10, SUM('Monthly Reading'!CG110*'Monthly Reading'!CG$7, 'Homeowners Record'!$F33*'Monthly Reading'!CG$8, 'Homeowners Record'!$G33*'Monthly Reading'!CG$9), SUM('Monthly Reading'!CG$10, 'Homeowners Record'!$F33*'Monthly Reading'!CG$8, 'Homeowners Record'!$G33*'Monthly Reading'!CG$9)))</f>
        <v/>
      </c>
      <c r="CH36" s="4" t="str">
        <f>IF('Monthly Reading'!CH$1="", "", IF('Monthly Reading'!CH110*'Monthly Reading'!CH$7&gt;'Monthly Reading'!CH$10, SUM('Monthly Reading'!CH110*'Monthly Reading'!CH$7, 'Homeowners Record'!$F33*'Monthly Reading'!CH$8, 'Homeowners Record'!$G33*'Monthly Reading'!CH$9), SUM('Monthly Reading'!CH$10, 'Homeowners Record'!$F33*'Monthly Reading'!CH$8, 'Homeowners Record'!$G33*'Monthly Reading'!CH$9)))</f>
        <v/>
      </c>
      <c r="CI36" s="4" t="str">
        <f>IF('Monthly Reading'!CI$1="", "", IF('Monthly Reading'!CI110*'Monthly Reading'!CI$7&gt;'Monthly Reading'!CI$10, SUM('Monthly Reading'!CI110*'Monthly Reading'!CI$7, 'Homeowners Record'!$F33*'Monthly Reading'!CI$8, 'Homeowners Record'!$G33*'Monthly Reading'!CI$9), SUM('Monthly Reading'!CI$10, 'Homeowners Record'!$F33*'Monthly Reading'!CI$8, 'Homeowners Record'!$G33*'Monthly Reading'!CI$9)))</f>
        <v/>
      </c>
      <c r="CJ36" s="4" t="str">
        <f>IF('Monthly Reading'!CJ$1="", "", IF('Monthly Reading'!CJ110*'Monthly Reading'!CJ$7&gt;'Monthly Reading'!CJ$10, SUM('Monthly Reading'!CJ110*'Monthly Reading'!CJ$7, 'Homeowners Record'!$F33*'Monthly Reading'!CJ$8, 'Homeowners Record'!$G33*'Monthly Reading'!CJ$9), SUM('Monthly Reading'!CJ$10, 'Homeowners Record'!$F33*'Monthly Reading'!CJ$8, 'Homeowners Record'!$G33*'Monthly Reading'!CJ$9)))</f>
        <v/>
      </c>
      <c r="CK36" s="4" t="str">
        <f>IF('Monthly Reading'!CK$1="", "", IF('Monthly Reading'!CK110*'Monthly Reading'!CK$7&gt;'Monthly Reading'!CK$10, SUM('Monthly Reading'!CK110*'Monthly Reading'!CK$7, 'Homeowners Record'!$F33*'Monthly Reading'!CK$8, 'Homeowners Record'!$G33*'Monthly Reading'!CK$9), SUM('Monthly Reading'!CK$10, 'Homeowners Record'!$F33*'Monthly Reading'!CK$8, 'Homeowners Record'!$G33*'Monthly Reading'!CK$9)))</f>
        <v/>
      </c>
      <c r="CL36" s="4" t="str">
        <f>IF('Monthly Reading'!CL$1="", "", IF('Monthly Reading'!CL110*'Monthly Reading'!CL$7&gt;'Monthly Reading'!CL$10, SUM('Monthly Reading'!CL110*'Monthly Reading'!CL$7, 'Homeowners Record'!$F33*'Monthly Reading'!CL$8, 'Homeowners Record'!$G33*'Monthly Reading'!CL$9), SUM('Monthly Reading'!CL$10, 'Homeowners Record'!$F33*'Monthly Reading'!CL$8, 'Homeowners Record'!$G33*'Monthly Reading'!CL$9)))</f>
        <v/>
      </c>
      <c r="CM36" s="4" t="str">
        <f>IF('Monthly Reading'!CM$1="", "", IF('Monthly Reading'!CM110*'Monthly Reading'!CM$7&gt;'Monthly Reading'!CM$10, SUM('Monthly Reading'!CM110*'Monthly Reading'!CM$7, 'Homeowners Record'!$F33*'Monthly Reading'!CM$8, 'Homeowners Record'!$G33*'Monthly Reading'!CM$9), SUM('Monthly Reading'!CM$10, 'Homeowners Record'!$F33*'Monthly Reading'!CM$8, 'Homeowners Record'!$G33*'Monthly Reading'!CM$9)))</f>
        <v/>
      </c>
      <c r="CN36" s="4" t="str">
        <f>IF('Monthly Reading'!CN$1="", "", IF('Monthly Reading'!CN110*'Monthly Reading'!CN$7&gt;'Monthly Reading'!CN$10, SUM('Monthly Reading'!CN110*'Monthly Reading'!CN$7, 'Homeowners Record'!$F33*'Monthly Reading'!CN$8, 'Homeowners Record'!$G33*'Monthly Reading'!CN$9), SUM('Monthly Reading'!CN$10, 'Homeowners Record'!$F33*'Monthly Reading'!CN$8, 'Homeowners Record'!$G33*'Monthly Reading'!CN$9)))</f>
        <v/>
      </c>
      <c r="CO36" s="4" t="str">
        <f>IF('Monthly Reading'!CO$1="", "", IF('Monthly Reading'!CO110*'Monthly Reading'!CO$7&gt;'Monthly Reading'!CO$10, SUM('Monthly Reading'!CO110*'Monthly Reading'!CO$7, 'Homeowners Record'!$F33*'Monthly Reading'!CO$8, 'Homeowners Record'!$G33*'Monthly Reading'!CO$9), SUM('Monthly Reading'!CO$10, 'Homeowners Record'!$F33*'Monthly Reading'!CO$8, 'Homeowners Record'!$G33*'Monthly Reading'!CO$9)))</f>
        <v/>
      </c>
      <c r="CP36" s="4" t="str">
        <f>IF('Monthly Reading'!CP$1="", "", IF('Monthly Reading'!CP110*'Monthly Reading'!CP$7&gt;'Monthly Reading'!CP$10, SUM('Monthly Reading'!CP110*'Monthly Reading'!CP$7, 'Homeowners Record'!$F33*'Monthly Reading'!CP$8, 'Homeowners Record'!$G33*'Monthly Reading'!CP$9), SUM('Monthly Reading'!CP$10, 'Homeowners Record'!$F33*'Monthly Reading'!CP$8, 'Homeowners Record'!$G33*'Monthly Reading'!CP$9)))</f>
        <v/>
      </c>
      <c r="CQ36" s="4" t="str">
        <f>IF('Monthly Reading'!CQ$1="", "", IF('Monthly Reading'!CQ110*'Monthly Reading'!CQ$7&gt;'Monthly Reading'!CQ$10, SUM('Monthly Reading'!CQ110*'Monthly Reading'!CQ$7, 'Homeowners Record'!$F33*'Monthly Reading'!CQ$8, 'Homeowners Record'!$G33*'Monthly Reading'!CQ$9), SUM('Monthly Reading'!CQ$10, 'Homeowners Record'!$F33*'Monthly Reading'!CQ$8, 'Homeowners Record'!$G33*'Monthly Reading'!CQ$9)))</f>
        <v/>
      </c>
      <c r="CR36" s="4" t="str">
        <f>IF('Monthly Reading'!CR$1="", "", IF('Monthly Reading'!CR110*'Monthly Reading'!CR$7&gt;'Monthly Reading'!CR$10, SUM('Monthly Reading'!CR110*'Monthly Reading'!CR$7, 'Homeowners Record'!$F33*'Monthly Reading'!CR$8, 'Homeowners Record'!$G33*'Monthly Reading'!CR$9), SUM('Monthly Reading'!CR$10, 'Homeowners Record'!$F33*'Monthly Reading'!CR$8, 'Homeowners Record'!$G33*'Monthly Reading'!CR$9)))</f>
        <v/>
      </c>
      <c r="CS36" s="4" t="str">
        <f>IF('Monthly Reading'!CS$1="", "", IF('Monthly Reading'!CS110*'Monthly Reading'!CS$7&gt;'Monthly Reading'!CS$10, SUM('Monthly Reading'!CS110*'Monthly Reading'!CS$7, 'Homeowners Record'!$F33*'Monthly Reading'!CS$8, 'Homeowners Record'!$G33*'Monthly Reading'!CS$9), SUM('Monthly Reading'!CS$10, 'Homeowners Record'!$F33*'Monthly Reading'!CS$8, 'Homeowners Record'!$G33*'Monthly Reading'!CS$9)))</f>
        <v/>
      </c>
      <c r="CT36" s="4" t="str">
        <f>IF('Monthly Reading'!CT$1="", "", IF('Monthly Reading'!CT110*'Monthly Reading'!CT$7&gt;'Monthly Reading'!CT$10, SUM('Monthly Reading'!CT110*'Monthly Reading'!CT$7, 'Homeowners Record'!$F33*'Monthly Reading'!CT$8, 'Homeowners Record'!$G33*'Monthly Reading'!CT$9), SUM('Monthly Reading'!CT$10, 'Homeowners Record'!$F33*'Monthly Reading'!CT$8, 'Homeowners Record'!$G33*'Monthly Reading'!CT$9)))</f>
        <v/>
      </c>
      <c r="CU36" s="4" t="str">
        <f>IF('Monthly Reading'!CU$1="", "", IF('Monthly Reading'!CU110*'Monthly Reading'!CU$7&gt;'Monthly Reading'!CU$10, SUM('Monthly Reading'!CU110*'Monthly Reading'!CU$7, 'Homeowners Record'!$F33*'Monthly Reading'!CU$8, 'Homeowners Record'!$G33*'Monthly Reading'!CU$9), SUM('Monthly Reading'!CU$10, 'Homeowners Record'!$F33*'Monthly Reading'!CU$8, 'Homeowners Record'!$G33*'Monthly Reading'!CU$9)))</f>
        <v/>
      </c>
      <c r="CV36" s="4" t="str">
        <f>IF('Monthly Reading'!CV$1="", "", IF('Monthly Reading'!CV110*'Monthly Reading'!CV$7&gt;'Monthly Reading'!CV$10, SUM('Monthly Reading'!CV110*'Monthly Reading'!CV$7, 'Homeowners Record'!$F33*'Monthly Reading'!CV$8, 'Homeowners Record'!$G33*'Monthly Reading'!CV$9), SUM('Monthly Reading'!CV$10, 'Homeowners Record'!$F33*'Monthly Reading'!CV$8, 'Homeowners Record'!$G33*'Monthly Reading'!CV$9)))</f>
        <v/>
      </c>
      <c r="CW36" s="4" t="str">
        <f>IF('Monthly Reading'!CW$1="", "", IF('Monthly Reading'!CW110*'Monthly Reading'!CW$7&gt;'Monthly Reading'!CW$10, SUM('Monthly Reading'!CW110*'Monthly Reading'!CW$7, 'Homeowners Record'!$F33*'Monthly Reading'!CW$8, 'Homeowners Record'!$G33*'Monthly Reading'!CW$9), SUM('Monthly Reading'!CW$10, 'Homeowners Record'!$F33*'Monthly Reading'!CW$8, 'Homeowners Record'!$G33*'Monthly Reading'!CW$9)))</f>
        <v/>
      </c>
      <c r="CX36" s="4" t="str">
        <f>IF('Monthly Reading'!CX$1="", "", IF('Monthly Reading'!CX110*'Monthly Reading'!CX$7&gt;'Monthly Reading'!CX$10, SUM('Monthly Reading'!CX110*'Monthly Reading'!CX$7, 'Homeowners Record'!$F33*'Monthly Reading'!CX$8, 'Homeowners Record'!$G33*'Monthly Reading'!CX$9), SUM('Monthly Reading'!CX$10, 'Homeowners Record'!$F33*'Monthly Reading'!CX$8, 'Homeowners Record'!$G33*'Monthly Reading'!CX$9)))</f>
        <v/>
      </c>
      <c r="CY36" s="4" t="str">
        <f>IF('Monthly Reading'!CY$1="", "", IF('Monthly Reading'!CY110*'Monthly Reading'!CY$7&gt;'Monthly Reading'!CY$10, SUM('Monthly Reading'!CY110*'Monthly Reading'!CY$7, 'Homeowners Record'!$F33*'Monthly Reading'!CY$8, 'Homeowners Record'!$G33*'Monthly Reading'!CY$9), SUM('Monthly Reading'!CY$10, 'Homeowners Record'!$F33*'Monthly Reading'!CY$8, 'Homeowners Record'!$G33*'Monthly Reading'!CY$9)))</f>
        <v/>
      </c>
      <c r="CZ36" s="4" t="str">
        <f>IF('Monthly Reading'!CZ$1="", "", IF('Monthly Reading'!CZ110*'Monthly Reading'!CZ$7&gt;'Monthly Reading'!CZ$10, SUM('Monthly Reading'!CZ110*'Monthly Reading'!CZ$7, 'Homeowners Record'!$F33*'Monthly Reading'!CZ$8, 'Homeowners Record'!$G33*'Monthly Reading'!CZ$9), SUM('Monthly Reading'!CZ$10, 'Homeowners Record'!$F33*'Monthly Reading'!CZ$8, 'Homeowners Record'!$G33*'Monthly Reading'!CZ$9)))</f>
        <v/>
      </c>
      <c r="DA36" s="4" t="str">
        <f>IF('Monthly Reading'!DA$1="", "", IF('Monthly Reading'!DA110*'Monthly Reading'!DA$7&gt;'Monthly Reading'!DA$10, SUM('Monthly Reading'!DA110*'Monthly Reading'!DA$7, 'Homeowners Record'!$F33*'Monthly Reading'!DA$8, 'Homeowners Record'!$G33*'Monthly Reading'!DA$9), SUM('Monthly Reading'!DA$10, 'Homeowners Record'!$F33*'Monthly Reading'!DA$8, 'Homeowners Record'!$G33*'Monthly Reading'!DA$9)))</f>
        <v/>
      </c>
      <c r="DB36" s="4" t="str">
        <f>IF('Monthly Reading'!DB$1="", "", IF('Monthly Reading'!DB110*'Monthly Reading'!DB$7&gt;'Monthly Reading'!DB$10, SUM('Monthly Reading'!DB110*'Monthly Reading'!DB$7, 'Homeowners Record'!$F33*'Monthly Reading'!DB$8, 'Homeowners Record'!$G33*'Monthly Reading'!DB$9), SUM('Monthly Reading'!DB$10, 'Homeowners Record'!$F33*'Monthly Reading'!DB$8, 'Homeowners Record'!$G33*'Monthly Reading'!DB$9)))</f>
        <v/>
      </c>
      <c r="DC36" s="4" t="str">
        <f>IF('Monthly Reading'!DC$1="", "", IF('Monthly Reading'!DC110*'Monthly Reading'!DC$7&gt;'Monthly Reading'!DC$10, SUM('Monthly Reading'!DC110*'Monthly Reading'!DC$7, 'Homeowners Record'!$F33*'Monthly Reading'!DC$8, 'Homeowners Record'!$G33*'Monthly Reading'!DC$9), SUM('Monthly Reading'!DC$10, 'Homeowners Record'!$F33*'Monthly Reading'!DC$8, 'Homeowners Record'!$G33*'Monthly Reading'!DC$9)))</f>
        <v/>
      </c>
      <c r="DD36" s="4" t="str">
        <f>IF('Monthly Reading'!DD$1="", "", IF('Monthly Reading'!DD110*'Monthly Reading'!DD$7&gt;'Monthly Reading'!DD$10, SUM('Monthly Reading'!DD110*'Monthly Reading'!DD$7, 'Homeowners Record'!$F33*'Monthly Reading'!DD$8, 'Homeowners Record'!$G33*'Monthly Reading'!DD$9), SUM('Monthly Reading'!DD$10, 'Homeowners Record'!$F33*'Monthly Reading'!DD$8, 'Homeowners Record'!$G33*'Monthly Reading'!DD$9)))</f>
        <v/>
      </c>
      <c r="DE36" s="4" t="str">
        <f>IF('Monthly Reading'!DE$1="", "", IF('Monthly Reading'!DE110*'Monthly Reading'!DE$7&gt;'Monthly Reading'!DE$10, SUM('Monthly Reading'!DE110*'Monthly Reading'!DE$7, 'Homeowners Record'!$F33*'Monthly Reading'!DE$8, 'Homeowners Record'!$G33*'Monthly Reading'!DE$9), SUM('Monthly Reading'!DE$10, 'Homeowners Record'!$F33*'Monthly Reading'!DE$8, 'Homeowners Record'!$G33*'Monthly Reading'!DE$9)))</f>
        <v/>
      </c>
      <c r="DF36" s="4" t="str">
        <f>IF('Monthly Reading'!DF$1="", "", IF('Monthly Reading'!DF110*'Monthly Reading'!DF$7&gt;'Monthly Reading'!DF$10, SUM('Monthly Reading'!DF110*'Monthly Reading'!DF$7, 'Homeowners Record'!$F33*'Monthly Reading'!DF$8, 'Homeowners Record'!$G33*'Monthly Reading'!DF$9), SUM('Monthly Reading'!DF$10, 'Homeowners Record'!$F33*'Monthly Reading'!DF$8, 'Homeowners Record'!$G33*'Monthly Reading'!DF$9)))</f>
        <v/>
      </c>
      <c r="DG36" s="4" t="str">
        <f>IF('Monthly Reading'!DG$1="", "", IF('Monthly Reading'!DG110*'Monthly Reading'!DG$7&gt;'Monthly Reading'!DG$10, SUM('Monthly Reading'!DG110*'Monthly Reading'!DG$7, 'Homeowners Record'!$F33*'Monthly Reading'!DG$8, 'Homeowners Record'!$G33*'Monthly Reading'!DG$9), SUM('Monthly Reading'!DG$10, 'Homeowners Record'!$F33*'Monthly Reading'!DG$8, 'Homeowners Record'!$G33*'Monthly Reading'!DG$9)))</f>
        <v/>
      </c>
      <c r="DH36" s="4" t="str">
        <f>IF('Monthly Reading'!DH$1="", "", IF('Monthly Reading'!DH110*'Monthly Reading'!DH$7&gt;'Monthly Reading'!DH$10, SUM('Monthly Reading'!DH110*'Monthly Reading'!DH$7, 'Homeowners Record'!$F33*'Monthly Reading'!DH$8, 'Homeowners Record'!$G33*'Monthly Reading'!DH$9), SUM('Monthly Reading'!DH$10, 'Homeowners Record'!$F33*'Monthly Reading'!DH$8, 'Homeowners Record'!$G33*'Monthly Reading'!DH$9)))</f>
        <v/>
      </c>
      <c r="DI36" s="4" t="str">
        <f>IF('Monthly Reading'!DI$1="", "", IF('Monthly Reading'!DI110*'Monthly Reading'!DI$7&gt;'Monthly Reading'!DI$10, SUM('Monthly Reading'!DI110*'Monthly Reading'!DI$7, 'Homeowners Record'!$F33*'Monthly Reading'!DI$8, 'Homeowners Record'!$G33*'Monthly Reading'!DI$9), SUM('Monthly Reading'!DI$10, 'Homeowners Record'!$F33*'Monthly Reading'!DI$8, 'Homeowners Record'!$G33*'Monthly Reading'!DI$9)))</f>
        <v/>
      </c>
      <c r="DJ36" s="4" t="str">
        <f>IF('Monthly Reading'!DJ$1="", "", IF('Monthly Reading'!DJ110*'Monthly Reading'!DJ$7&gt;'Monthly Reading'!DJ$10, SUM('Monthly Reading'!DJ110*'Monthly Reading'!DJ$7, 'Homeowners Record'!$F33*'Monthly Reading'!DJ$8, 'Homeowners Record'!$G33*'Monthly Reading'!DJ$9), SUM('Monthly Reading'!DJ$10, 'Homeowners Record'!$F33*'Monthly Reading'!DJ$8, 'Homeowners Record'!$G33*'Monthly Reading'!DJ$9)))</f>
        <v/>
      </c>
      <c r="DK36" s="4" t="str">
        <f>IF('Monthly Reading'!DK$1="", "", IF('Monthly Reading'!DK110*'Monthly Reading'!DK$7&gt;'Monthly Reading'!DK$10, SUM('Monthly Reading'!DK110*'Monthly Reading'!DK$7, 'Homeowners Record'!$F33*'Monthly Reading'!DK$8, 'Homeowners Record'!$G33*'Monthly Reading'!DK$9), SUM('Monthly Reading'!DK$10, 'Homeowners Record'!$F33*'Monthly Reading'!DK$8, 'Homeowners Record'!$G33*'Monthly Reading'!DK$9)))</f>
        <v/>
      </c>
      <c r="DL36" s="4" t="str">
        <f>IF('Monthly Reading'!DL$1="", "", IF('Monthly Reading'!DL110*'Monthly Reading'!DL$7&gt;'Monthly Reading'!DL$10, SUM('Monthly Reading'!DL110*'Monthly Reading'!DL$7, 'Homeowners Record'!$F33*'Monthly Reading'!DL$8, 'Homeowners Record'!$G33*'Monthly Reading'!DL$9), SUM('Monthly Reading'!DL$10, 'Homeowners Record'!$F33*'Monthly Reading'!DL$8, 'Homeowners Record'!$G33*'Monthly Reading'!DL$9)))</f>
        <v/>
      </c>
      <c r="DM36" s="4" t="str">
        <f>IF('Monthly Reading'!DM$1="", "", IF('Monthly Reading'!DM110*'Monthly Reading'!DM$7&gt;'Monthly Reading'!DM$10, SUM('Monthly Reading'!DM110*'Monthly Reading'!DM$7, 'Homeowners Record'!$F33*'Monthly Reading'!DM$8, 'Homeowners Record'!$G33*'Monthly Reading'!DM$9), SUM('Monthly Reading'!DM$10, 'Homeowners Record'!$F33*'Monthly Reading'!DM$8, 'Homeowners Record'!$G33*'Monthly Reading'!DM$9)))</f>
        <v/>
      </c>
      <c r="DN36" s="4" t="str">
        <f>IF('Monthly Reading'!DN$1="", "", IF('Monthly Reading'!DN110*'Monthly Reading'!DN$7&gt;'Monthly Reading'!DN$10, SUM('Monthly Reading'!DN110*'Monthly Reading'!DN$7, 'Homeowners Record'!$F33*'Monthly Reading'!DN$8, 'Homeowners Record'!$G33*'Monthly Reading'!DN$9), SUM('Monthly Reading'!DN$10, 'Homeowners Record'!$F33*'Monthly Reading'!DN$8, 'Homeowners Record'!$G33*'Monthly Reading'!DN$9)))</f>
        <v/>
      </c>
      <c r="DO36" s="4" t="str">
        <f>IF('Monthly Reading'!DO$1="", "", IF('Monthly Reading'!DO110*'Monthly Reading'!DO$7&gt;'Monthly Reading'!DO$10, SUM('Monthly Reading'!DO110*'Monthly Reading'!DO$7, 'Homeowners Record'!$F33*'Monthly Reading'!DO$8, 'Homeowners Record'!$G33*'Monthly Reading'!DO$9), SUM('Monthly Reading'!DO$10, 'Homeowners Record'!$F33*'Monthly Reading'!DO$8, 'Homeowners Record'!$G33*'Monthly Reading'!DO$9)))</f>
        <v/>
      </c>
      <c r="DP36" s="4" t="str">
        <f>IF('Monthly Reading'!DP$1="", "", IF('Monthly Reading'!DP110*'Monthly Reading'!DP$7&gt;'Monthly Reading'!DP$10, SUM('Monthly Reading'!DP110*'Monthly Reading'!DP$7, 'Homeowners Record'!$F33*'Monthly Reading'!DP$8, 'Homeowners Record'!$G33*'Monthly Reading'!DP$9), SUM('Monthly Reading'!DP$10, 'Homeowners Record'!$F33*'Monthly Reading'!DP$8, 'Homeowners Record'!$G33*'Monthly Reading'!DP$9)))</f>
        <v/>
      </c>
      <c r="DQ36" s="4" t="str">
        <f>IF('Monthly Reading'!DQ$1="", "", IF('Monthly Reading'!DQ110*'Monthly Reading'!DQ$7&gt;'Monthly Reading'!DQ$10, SUM('Monthly Reading'!DQ110*'Monthly Reading'!DQ$7, 'Homeowners Record'!$F33*'Monthly Reading'!DQ$8, 'Homeowners Record'!$G33*'Monthly Reading'!DQ$9), SUM('Monthly Reading'!DQ$10, 'Homeowners Record'!$F33*'Monthly Reading'!DQ$8, 'Homeowners Record'!$G33*'Monthly Reading'!DQ$9)))</f>
        <v/>
      </c>
      <c r="DR36" s="4" t="str">
        <f>IF('Monthly Reading'!DR$1="", "", IF('Monthly Reading'!DR110*'Monthly Reading'!DR$7&gt;'Monthly Reading'!DR$10, SUM('Monthly Reading'!DR110*'Monthly Reading'!DR$7, 'Homeowners Record'!$F33*'Monthly Reading'!DR$8, 'Homeowners Record'!$G33*'Monthly Reading'!DR$9), SUM('Monthly Reading'!DR$10, 'Homeowners Record'!$F33*'Monthly Reading'!DR$8, 'Homeowners Record'!$G33*'Monthly Reading'!DR$9)))</f>
        <v/>
      </c>
      <c r="DS36" s="4" t="str">
        <f>IF('Monthly Reading'!DS$1="", "", IF('Monthly Reading'!DS110*'Monthly Reading'!DS$7&gt;'Monthly Reading'!DS$10, SUM('Monthly Reading'!DS110*'Monthly Reading'!DS$7, 'Homeowners Record'!$F33*'Monthly Reading'!DS$8, 'Homeowners Record'!$G33*'Monthly Reading'!DS$9), SUM('Monthly Reading'!DS$10, 'Homeowners Record'!$F33*'Monthly Reading'!DS$8, 'Homeowners Record'!$G33*'Monthly Reading'!DS$9)))</f>
        <v/>
      </c>
      <c r="DT36" s="4" t="str">
        <f>IF('Monthly Reading'!DT$1="", "", IF('Monthly Reading'!DT110*'Monthly Reading'!DT$7&gt;'Monthly Reading'!DT$10, SUM('Monthly Reading'!DT110*'Monthly Reading'!DT$7, 'Homeowners Record'!$F33*'Monthly Reading'!DT$8, 'Homeowners Record'!$G33*'Monthly Reading'!DT$9), SUM('Monthly Reading'!DT$10, 'Homeowners Record'!$F33*'Monthly Reading'!DT$8, 'Homeowners Record'!$G33*'Monthly Reading'!DT$9)))</f>
        <v/>
      </c>
      <c r="DU36" s="4" t="str">
        <f>IF('Monthly Reading'!DU$1="", "", IF('Monthly Reading'!DU110*'Monthly Reading'!DU$7&gt;'Monthly Reading'!DU$10, SUM('Monthly Reading'!DU110*'Monthly Reading'!DU$7, 'Homeowners Record'!$F33*'Monthly Reading'!DU$8, 'Homeowners Record'!$G33*'Monthly Reading'!DU$9), SUM('Monthly Reading'!DU$10, 'Homeowners Record'!$F33*'Monthly Reading'!DU$8, 'Homeowners Record'!$G33*'Monthly Reading'!DU$9)))</f>
        <v/>
      </c>
      <c r="DV36" s="4" t="str">
        <f>IF('Monthly Reading'!DV$1="", "", IF('Monthly Reading'!DV110*'Monthly Reading'!DV$7&gt;'Monthly Reading'!DV$10, SUM('Monthly Reading'!DV110*'Monthly Reading'!DV$7, 'Homeowners Record'!$F33*'Monthly Reading'!DV$8, 'Homeowners Record'!$G33*'Monthly Reading'!DV$9), SUM('Monthly Reading'!DV$10, 'Homeowners Record'!$F33*'Monthly Reading'!DV$8, 'Homeowners Record'!$G33*'Monthly Reading'!DV$9)))</f>
        <v/>
      </c>
      <c r="DW36" s="4" t="str">
        <f>IF('Monthly Reading'!DW$1="", "", IF('Monthly Reading'!DW110*'Monthly Reading'!DW$7&gt;'Monthly Reading'!DW$10, SUM('Monthly Reading'!DW110*'Monthly Reading'!DW$7, 'Homeowners Record'!$F33*'Monthly Reading'!DW$8, 'Homeowners Record'!$G33*'Monthly Reading'!DW$9), SUM('Monthly Reading'!DW$10, 'Homeowners Record'!$F33*'Monthly Reading'!DW$8, 'Homeowners Record'!$G33*'Monthly Reading'!DW$9)))</f>
        <v/>
      </c>
      <c r="DX36" s="4" t="str">
        <f>IF('Monthly Reading'!DX$1="", "", IF('Monthly Reading'!DX110*'Monthly Reading'!DX$7&gt;'Monthly Reading'!DX$10, SUM('Monthly Reading'!DX110*'Monthly Reading'!DX$7, 'Homeowners Record'!$F33*'Monthly Reading'!DX$8, 'Homeowners Record'!$G33*'Monthly Reading'!DX$9), SUM('Monthly Reading'!DX$10, 'Homeowners Record'!$F33*'Monthly Reading'!DX$8, 'Homeowners Record'!$G33*'Monthly Reading'!DX$9)))</f>
        <v/>
      </c>
      <c r="DY36" s="4" t="str">
        <f>IF('Monthly Reading'!DY$1="", "", IF('Monthly Reading'!DY110*'Monthly Reading'!DY$7&gt;'Monthly Reading'!DY$10, SUM('Monthly Reading'!DY110*'Monthly Reading'!DY$7, 'Homeowners Record'!$F33*'Monthly Reading'!DY$8, 'Homeowners Record'!$G33*'Monthly Reading'!DY$9), SUM('Monthly Reading'!DY$10, 'Homeowners Record'!$F33*'Monthly Reading'!DY$8, 'Homeowners Record'!$G33*'Monthly Reading'!DY$9)))</f>
        <v/>
      </c>
      <c r="DZ36" s="4" t="str">
        <f>IF('Monthly Reading'!DZ$1="", "", IF('Monthly Reading'!DZ110*'Monthly Reading'!DZ$7&gt;'Monthly Reading'!DZ$10, SUM('Monthly Reading'!DZ110*'Monthly Reading'!DZ$7, 'Homeowners Record'!$F33*'Monthly Reading'!DZ$8, 'Homeowners Record'!$G33*'Monthly Reading'!DZ$9), SUM('Monthly Reading'!DZ$10, 'Homeowners Record'!$F33*'Monthly Reading'!DZ$8, 'Homeowners Record'!$G33*'Monthly Reading'!DZ$9)))</f>
        <v/>
      </c>
    </row>
    <row r="37" spans="1:130" x14ac:dyDescent="0.25">
      <c r="A37" s="3">
        <f>'Homeowners Record'!$A34</f>
        <v>33</v>
      </c>
      <c r="B37" s="3" t="str">
        <f>'Homeowners Record'!$B34</f>
        <v>VICKY CRUZ</v>
      </c>
      <c r="C37" s="4">
        <v>775</v>
      </c>
      <c r="D37" s="4">
        <f>IF('Monthly Reading'!D$1="", "", IF('Monthly Reading'!D111*'Monthly Reading'!D$7&gt;'Monthly Reading'!D$10, SUM('Monthly Reading'!D111*'Monthly Reading'!D$7, 'Homeowners Record'!$F34*'Monthly Reading'!D$8, 'Homeowners Record'!$G34*'Monthly Reading'!D$9), SUM('Monthly Reading'!D$10, 'Homeowners Record'!$F34*'Monthly Reading'!D$8, 'Homeowners Record'!$G34*'Monthly Reading'!D$9)))</f>
        <v>1094.6524691358027</v>
      </c>
      <c r="E37" s="4">
        <f>IF('Monthly Reading'!E$1="", "", IF('Monthly Reading'!E111*'Monthly Reading'!E$7&gt;'Monthly Reading'!E$10, SUM('Monthly Reading'!E111*'Monthly Reading'!E$7, 'Homeowners Record'!$F34*'Monthly Reading'!E$8, 'Homeowners Record'!$G34*'Monthly Reading'!E$9), SUM('Monthly Reading'!E$10, 'Homeowners Record'!$F34*'Monthly Reading'!E$8, 'Homeowners Record'!$G34*'Monthly Reading'!E$9)))</f>
        <v>725.60585480093675</v>
      </c>
      <c r="F37" s="4">
        <f>IF('Monthly Reading'!F$1="", "", IF('Monthly Reading'!F111*'Monthly Reading'!F$7&gt;'Monthly Reading'!F$10, SUM('Monthly Reading'!F111*'Monthly Reading'!F$7, 'Homeowners Record'!$F34*'Monthly Reading'!F$8, 'Homeowners Record'!$G34*'Monthly Reading'!F$9), SUM('Monthly Reading'!F$10, 'Homeowners Record'!$F34*'Monthly Reading'!F$8, 'Homeowners Record'!$G34*'Monthly Reading'!F$9)))</f>
        <v>763.47678632478642</v>
      </c>
      <c r="G37" s="4">
        <f>IF('Monthly Reading'!G$1="", "", IF('Monthly Reading'!G111*'Monthly Reading'!G$7&gt;'Monthly Reading'!G$10, SUM('Monthly Reading'!G111*'Monthly Reading'!G$7, 'Homeowners Record'!$F34*'Monthly Reading'!G$8, 'Homeowners Record'!$G34*'Monthly Reading'!G$9), SUM('Monthly Reading'!G$10, 'Homeowners Record'!$F34*'Monthly Reading'!G$8, 'Homeowners Record'!$G34*'Monthly Reading'!G$9)))</f>
        <v>693.15027568922301</v>
      </c>
      <c r="H37" s="4" t="str">
        <f>IF('Monthly Reading'!H$1="", "", IF('Monthly Reading'!H111*'Monthly Reading'!H$7&gt;'Monthly Reading'!H$10, SUM('Monthly Reading'!H111*'Monthly Reading'!H$7, 'Homeowners Record'!$F34*'Monthly Reading'!H$8, 'Homeowners Record'!$G34*'Monthly Reading'!H$9), SUM('Monthly Reading'!H$10, 'Homeowners Record'!$F34*'Monthly Reading'!H$8, 'Homeowners Record'!$G34*'Monthly Reading'!H$9)))</f>
        <v/>
      </c>
      <c r="I37" s="4" t="str">
        <f>IF('Monthly Reading'!I$1="", "", IF('Monthly Reading'!I111*'Monthly Reading'!I$7&gt;'Monthly Reading'!I$10, SUM('Monthly Reading'!I111*'Monthly Reading'!I$7, 'Homeowners Record'!$F34*'Monthly Reading'!I$8, 'Homeowners Record'!$G34*'Monthly Reading'!I$9), SUM('Monthly Reading'!I$10, 'Homeowners Record'!$F34*'Monthly Reading'!I$8, 'Homeowners Record'!$G34*'Monthly Reading'!I$9)))</f>
        <v/>
      </c>
      <c r="J37" s="4" t="str">
        <f>IF('Monthly Reading'!J$1="", "", IF('Monthly Reading'!J111*'Monthly Reading'!J$7&gt;'Monthly Reading'!J$10, SUM('Monthly Reading'!J111*'Monthly Reading'!J$7, 'Homeowners Record'!$F34*'Monthly Reading'!J$8, 'Homeowners Record'!$G34*'Monthly Reading'!J$9), SUM('Monthly Reading'!J$10, 'Homeowners Record'!$F34*'Monthly Reading'!J$8, 'Homeowners Record'!$G34*'Monthly Reading'!J$9)))</f>
        <v/>
      </c>
      <c r="K37" s="4" t="str">
        <f>IF('Monthly Reading'!K$1="", "", IF('Monthly Reading'!K111*'Monthly Reading'!K$7&gt;'Monthly Reading'!K$10, SUM('Monthly Reading'!K111*'Monthly Reading'!K$7, 'Homeowners Record'!$F34*'Monthly Reading'!K$8, 'Homeowners Record'!$G34*'Monthly Reading'!K$9), SUM('Monthly Reading'!K$10, 'Homeowners Record'!$F34*'Monthly Reading'!K$8, 'Homeowners Record'!$G34*'Monthly Reading'!K$9)))</f>
        <v/>
      </c>
      <c r="L37" s="4" t="str">
        <f>IF('Monthly Reading'!L$1="", "", IF('Monthly Reading'!L111*'Monthly Reading'!L$7&gt;'Monthly Reading'!L$10, SUM('Monthly Reading'!L111*'Monthly Reading'!L$7, 'Homeowners Record'!$F34*'Monthly Reading'!L$8, 'Homeowners Record'!$G34*'Monthly Reading'!L$9), SUM('Monthly Reading'!L$10, 'Homeowners Record'!$F34*'Monthly Reading'!L$8, 'Homeowners Record'!$G34*'Monthly Reading'!L$9)))</f>
        <v/>
      </c>
      <c r="M37" s="4" t="str">
        <f>IF('Monthly Reading'!M$1="", "", IF('Monthly Reading'!M111*'Monthly Reading'!M$7&gt;'Monthly Reading'!M$10, SUM('Monthly Reading'!M111*'Monthly Reading'!M$7, 'Homeowners Record'!$F34*'Monthly Reading'!M$8, 'Homeowners Record'!$G34*'Monthly Reading'!M$9), SUM('Monthly Reading'!M$10, 'Homeowners Record'!$F34*'Monthly Reading'!M$8, 'Homeowners Record'!$G34*'Monthly Reading'!M$9)))</f>
        <v/>
      </c>
      <c r="N37" s="4" t="str">
        <f>IF('Monthly Reading'!N$1="", "", IF('Monthly Reading'!N111*'Monthly Reading'!N$7&gt;'Monthly Reading'!N$10, SUM('Monthly Reading'!N111*'Monthly Reading'!N$7, 'Homeowners Record'!$F34*'Monthly Reading'!N$8, 'Homeowners Record'!$G34*'Monthly Reading'!N$9), SUM('Monthly Reading'!N$10, 'Homeowners Record'!$F34*'Monthly Reading'!N$8, 'Homeowners Record'!$G34*'Monthly Reading'!N$9)))</f>
        <v/>
      </c>
      <c r="O37" s="4" t="str">
        <f>IF('Monthly Reading'!O$1="", "", IF('Monthly Reading'!O111*'Monthly Reading'!O$7&gt;'Monthly Reading'!O$10, SUM('Monthly Reading'!O111*'Monthly Reading'!O$7, 'Homeowners Record'!$F34*'Monthly Reading'!O$8, 'Homeowners Record'!$G34*'Monthly Reading'!O$9), SUM('Monthly Reading'!O$10, 'Homeowners Record'!$F34*'Monthly Reading'!O$8, 'Homeowners Record'!$G34*'Monthly Reading'!O$9)))</f>
        <v/>
      </c>
      <c r="P37" s="4" t="str">
        <f>IF('Monthly Reading'!P$1="", "", IF('Monthly Reading'!P111*'Monthly Reading'!P$7&gt;'Monthly Reading'!P$10, SUM('Monthly Reading'!P111*'Monthly Reading'!P$7, 'Homeowners Record'!$F34*'Monthly Reading'!P$8, 'Homeowners Record'!$G34*'Monthly Reading'!P$9), SUM('Monthly Reading'!P$10, 'Homeowners Record'!$F34*'Monthly Reading'!P$8, 'Homeowners Record'!$G34*'Monthly Reading'!P$9)))</f>
        <v/>
      </c>
      <c r="Q37" s="4" t="str">
        <f>IF('Monthly Reading'!Q$1="", "", IF('Monthly Reading'!Q111*'Monthly Reading'!Q$7&gt;'Monthly Reading'!Q$10, SUM('Monthly Reading'!Q111*'Monthly Reading'!Q$7, 'Homeowners Record'!$F34*'Monthly Reading'!Q$8, 'Homeowners Record'!$G34*'Monthly Reading'!Q$9), SUM('Monthly Reading'!Q$10, 'Homeowners Record'!$F34*'Monthly Reading'!Q$8, 'Homeowners Record'!$G34*'Monthly Reading'!Q$9)))</f>
        <v/>
      </c>
      <c r="R37" s="4" t="str">
        <f>IF('Monthly Reading'!R$1="", "", IF('Monthly Reading'!R111*'Monthly Reading'!R$7&gt;'Monthly Reading'!R$10, SUM('Monthly Reading'!R111*'Monthly Reading'!R$7, 'Homeowners Record'!$F34*'Monthly Reading'!R$8, 'Homeowners Record'!$G34*'Monthly Reading'!R$9), SUM('Monthly Reading'!R$10, 'Homeowners Record'!$F34*'Monthly Reading'!R$8, 'Homeowners Record'!$G34*'Monthly Reading'!R$9)))</f>
        <v/>
      </c>
      <c r="S37" s="4" t="str">
        <f>IF('Monthly Reading'!S$1="", "", IF('Monthly Reading'!S111*'Monthly Reading'!S$7&gt;'Monthly Reading'!S$10, SUM('Monthly Reading'!S111*'Monthly Reading'!S$7, 'Homeowners Record'!$F34*'Monthly Reading'!S$8, 'Homeowners Record'!$G34*'Monthly Reading'!S$9), SUM('Monthly Reading'!S$10, 'Homeowners Record'!$F34*'Monthly Reading'!S$8, 'Homeowners Record'!$G34*'Monthly Reading'!S$9)))</f>
        <v/>
      </c>
      <c r="T37" s="4" t="str">
        <f>IF('Monthly Reading'!T$1="", "", IF('Monthly Reading'!T111*'Monthly Reading'!T$7&gt;'Monthly Reading'!T$10, SUM('Monthly Reading'!T111*'Monthly Reading'!T$7, 'Homeowners Record'!$F34*'Monthly Reading'!T$8, 'Homeowners Record'!$G34*'Monthly Reading'!T$9), SUM('Monthly Reading'!T$10, 'Homeowners Record'!$F34*'Monthly Reading'!T$8, 'Homeowners Record'!$G34*'Monthly Reading'!T$9)))</f>
        <v/>
      </c>
      <c r="U37" s="4" t="str">
        <f>IF('Monthly Reading'!U$1="", "", IF('Monthly Reading'!U111*'Monthly Reading'!U$7&gt;'Monthly Reading'!U$10, SUM('Monthly Reading'!U111*'Monthly Reading'!U$7, 'Homeowners Record'!$F34*'Monthly Reading'!U$8, 'Homeowners Record'!$G34*'Monthly Reading'!U$9), SUM('Monthly Reading'!U$10, 'Homeowners Record'!$F34*'Monthly Reading'!U$8, 'Homeowners Record'!$G34*'Monthly Reading'!U$9)))</f>
        <v/>
      </c>
      <c r="V37" s="4" t="str">
        <f>IF('Monthly Reading'!V$1="", "", IF('Monthly Reading'!V111*'Monthly Reading'!V$7&gt;'Monthly Reading'!V$10, SUM('Monthly Reading'!V111*'Monthly Reading'!V$7, 'Homeowners Record'!$F34*'Monthly Reading'!V$8, 'Homeowners Record'!$G34*'Monthly Reading'!V$9), SUM('Monthly Reading'!V$10, 'Homeowners Record'!$F34*'Monthly Reading'!V$8, 'Homeowners Record'!$G34*'Monthly Reading'!V$9)))</f>
        <v/>
      </c>
      <c r="W37" s="4" t="str">
        <f>IF('Monthly Reading'!W$1="", "", IF('Monthly Reading'!W111*'Monthly Reading'!W$7&gt;'Monthly Reading'!W$10, SUM('Monthly Reading'!W111*'Monthly Reading'!W$7, 'Homeowners Record'!$F34*'Monthly Reading'!W$8, 'Homeowners Record'!$G34*'Monthly Reading'!W$9), SUM('Monthly Reading'!W$10, 'Homeowners Record'!$F34*'Monthly Reading'!W$8, 'Homeowners Record'!$G34*'Monthly Reading'!W$9)))</f>
        <v/>
      </c>
      <c r="X37" s="4" t="str">
        <f>IF('Monthly Reading'!X$1="", "", IF('Monthly Reading'!X111*'Monthly Reading'!X$7&gt;'Monthly Reading'!X$10, SUM('Monthly Reading'!X111*'Monthly Reading'!X$7, 'Homeowners Record'!$F34*'Monthly Reading'!X$8, 'Homeowners Record'!$G34*'Monthly Reading'!X$9), SUM('Monthly Reading'!X$10, 'Homeowners Record'!$F34*'Monthly Reading'!X$8, 'Homeowners Record'!$G34*'Monthly Reading'!X$9)))</f>
        <v/>
      </c>
      <c r="Y37" s="4" t="str">
        <f>IF('Monthly Reading'!Y$1="", "", IF('Monthly Reading'!Y111*'Monthly Reading'!Y$7&gt;'Monthly Reading'!Y$10, SUM('Monthly Reading'!Y111*'Monthly Reading'!Y$7, 'Homeowners Record'!$F34*'Monthly Reading'!Y$8, 'Homeowners Record'!$G34*'Monthly Reading'!Y$9), SUM('Monthly Reading'!Y$10, 'Homeowners Record'!$F34*'Monthly Reading'!Y$8, 'Homeowners Record'!$G34*'Monthly Reading'!Y$9)))</f>
        <v/>
      </c>
      <c r="Z37" s="4" t="str">
        <f>IF('Monthly Reading'!Z$1="", "", IF('Monthly Reading'!Z111*'Monthly Reading'!Z$7&gt;'Monthly Reading'!Z$10, SUM('Monthly Reading'!Z111*'Monthly Reading'!Z$7, 'Homeowners Record'!$F34*'Monthly Reading'!Z$8, 'Homeowners Record'!$G34*'Monthly Reading'!Z$9), SUM('Monthly Reading'!Z$10, 'Homeowners Record'!$F34*'Monthly Reading'!Z$8, 'Homeowners Record'!$G34*'Monthly Reading'!Z$9)))</f>
        <v/>
      </c>
      <c r="AA37" s="4" t="str">
        <f>IF('Monthly Reading'!AA$1="", "", IF('Monthly Reading'!AA111*'Monthly Reading'!AA$7&gt;'Monthly Reading'!AA$10, SUM('Monthly Reading'!AA111*'Monthly Reading'!AA$7, 'Homeowners Record'!$F34*'Monthly Reading'!AA$8, 'Homeowners Record'!$G34*'Monthly Reading'!AA$9), SUM('Monthly Reading'!AA$10, 'Homeowners Record'!$F34*'Monthly Reading'!AA$8, 'Homeowners Record'!$G34*'Monthly Reading'!AA$9)))</f>
        <v/>
      </c>
      <c r="AB37" s="4" t="str">
        <f>IF('Monthly Reading'!AB$1="", "", IF('Monthly Reading'!AB111*'Monthly Reading'!AB$7&gt;'Monthly Reading'!AB$10, SUM('Monthly Reading'!AB111*'Monthly Reading'!AB$7, 'Homeowners Record'!$F34*'Monthly Reading'!AB$8, 'Homeowners Record'!$G34*'Monthly Reading'!AB$9), SUM('Monthly Reading'!AB$10, 'Homeowners Record'!$F34*'Monthly Reading'!AB$8, 'Homeowners Record'!$G34*'Monthly Reading'!AB$9)))</f>
        <v/>
      </c>
      <c r="AC37" s="4" t="str">
        <f>IF('Monthly Reading'!AC$1="", "", IF('Monthly Reading'!AC111*'Monthly Reading'!AC$7&gt;'Monthly Reading'!AC$10, SUM('Monthly Reading'!AC111*'Monthly Reading'!AC$7, 'Homeowners Record'!$F34*'Monthly Reading'!AC$8, 'Homeowners Record'!$G34*'Monthly Reading'!AC$9), SUM('Monthly Reading'!AC$10, 'Homeowners Record'!$F34*'Monthly Reading'!AC$8, 'Homeowners Record'!$G34*'Monthly Reading'!AC$9)))</f>
        <v/>
      </c>
      <c r="AD37" s="4" t="str">
        <f>IF('Monthly Reading'!AD$1="", "", IF('Monthly Reading'!AD111*'Monthly Reading'!AD$7&gt;'Monthly Reading'!AD$10, SUM('Monthly Reading'!AD111*'Monthly Reading'!AD$7, 'Homeowners Record'!$F34*'Monthly Reading'!AD$8, 'Homeowners Record'!$G34*'Monthly Reading'!AD$9), SUM('Monthly Reading'!AD$10, 'Homeowners Record'!$F34*'Monthly Reading'!AD$8, 'Homeowners Record'!$G34*'Monthly Reading'!AD$9)))</f>
        <v/>
      </c>
      <c r="AE37" s="4" t="str">
        <f>IF('Monthly Reading'!AE$1="", "", IF('Monthly Reading'!AE111*'Monthly Reading'!AE$7&gt;'Monthly Reading'!AE$10, SUM('Monthly Reading'!AE111*'Monthly Reading'!AE$7, 'Homeowners Record'!$F34*'Monthly Reading'!AE$8, 'Homeowners Record'!$G34*'Monthly Reading'!AE$9), SUM('Monthly Reading'!AE$10, 'Homeowners Record'!$F34*'Monthly Reading'!AE$8, 'Homeowners Record'!$G34*'Monthly Reading'!AE$9)))</f>
        <v/>
      </c>
      <c r="AF37" s="4" t="str">
        <f>IF('Monthly Reading'!AF$1="", "", IF('Monthly Reading'!AF111*'Monthly Reading'!AF$7&gt;'Monthly Reading'!AF$10, SUM('Monthly Reading'!AF111*'Monthly Reading'!AF$7, 'Homeowners Record'!$F34*'Monthly Reading'!AF$8, 'Homeowners Record'!$G34*'Monthly Reading'!AF$9), SUM('Monthly Reading'!AF$10, 'Homeowners Record'!$F34*'Monthly Reading'!AF$8, 'Homeowners Record'!$G34*'Monthly Reading'!AF$9)))</f>
        <v/>
      </c>
      <c r="AG37" s="4" t="str">
        <f>IF('Monthly Reading'!AG$1="", "", IF('Monthly Reading'!AG111*'Monthly Reading'!AG$7&gt;'Monthly Reading'!AG$10, SUM('Monthly Reading'!AG111*'Monthly Reading'!AG$7, 'Homeowners Record'!$F34*'Monthly Reading'!AG$8, 'Homeowners Record'!$G34*'Monthly Reading'!AG$9), SUM('Monthly Reading'!AG$10, 'Homeowners Record'!$F34*'Monthly Reading'!AG$8, 'Homeowners Record'!$G34*'Monthly Reading'!AG$9)))</f>
        <v/>
      </c>
      <c r="AH37" s="4" t="str">
        <f>IF('Monthly Reading'!AH$1="", "", IF('Monthly Reading'!AH111*'Monthly Reading'!AH$7&gt;'Monthly Reading'!AH$10, SUM('Monthly Reading'!AH111*'Monthly Reading'!AH$7, 'Homeowners Record'!$F34*'Monthly Reading'!AH$8, 'Homeowners Record'!$G34*'Monthly Reading'!AH$9), SUM('Monthly Reading'!AH$10, 'Homeowners Record'!$F34*'Monthly Reading'!AH$8, 'Homeowners Record'!$G34*'Monthly Reading'!AH$9)))</f>
        <v/>
      </c>
      <c r="AI37" s="4" t="str">
        <f>IF('Monthly Reading'!AI$1="", "", IF('Monthly Reading'!AI111*'Monthly Reading'!AI$7&gt;'Monthly Reading'!AI$10, SUM('Monthly Reading'!AI111*'Monthly Reading'!AI$7, 'Homeowners Record'!$F34*'Monthly Reading'!AI$8, 'Homeowners Record'!$G34*'Monthly Reading'!AI$9), SUM('Monthly Reading'!AI$10, 'Homeowners Record'!$F34*'Monthly Reading'!AI$8, 'Homeowners Record'!$G34*'Monthly Reading'!AI$9)))</f>
        <v/>
      </c>
      <c r="AJ37" s="4" t="str">
        <f>IF('Monthly Reading'!AJ$1="", "", IF('Monthly Reading'!AJ111*'Monthly Reading'!AJ$7&gt;'Monthly Reading'!AJ$10, SUM('Monthly Reading'!AJ111*'Monthly Reading'!AJ$7, 'Homeowners Record'!$F34*'Monthly Reading'!AJ$8, 'Homeowners Record'!$G34*'Monthly Reading'!AJ$9), SUM('Monthly Reading'!AJ$10, 'Homeowners Record'!$F34*'Monthly Reading'!AJ$8, 'Homeowners Record'!$G34*'Monthly Reading'!AJ$9)))</f>
        <v/>
      </c>
      <c r="AK37" s="4" t="str">
        <f>IF('Monthly Reading'!AK$1="", "", IF('Monthly Reading'!AK111*'Monthly Reading'!AK$7&gt;'Monthly Reading'!AK$10, SUM('Monthly Reading'!AK111*'Monthly Reading'!AK$7, 'Homeowners Record'!$F34*'Monthly Reading'!AK$8, 'Homeowners Record'!$G34*'Monthly Reading'!AK$9), SUM('Monthly Reading'!AK$10, 'Homeowners Record'!$F34*'Monthly Reading'!AK$8, 'Homeowners Record'!$G34*'Monthly Reading'!AK$9)))</f>
        <v/>
      </c>
      <c r="AL37" s="4" t="str">
        <f>IF('Monthly Reading'!AL$1="", "", IF('Monthly Reading'!AL111*'Monthly Reading'!AL$7&gt;'Monthly Reading'!AL$10, SUM('Monthly Reading'!AL111*'Monthly Reading'!AL$7, 'Homeowners Record'!$F34*'Monthly Reading'!AL$8, 'Homeowners Record'!$G34*'Monthly Reading'!AL$9), SUM('Monthly Reading'!AL$10, 'Homeowners Record'!$F34*'Monthly Reading'!AL$8, 'Homeowners Record'!$G34*'Monthly Reading'!AL$9)))</f>
        <v/>
      </c>
      <c r="AM37" s="4" t="str">
        <f>IF('Monthly Reading'!AM$1="", "", IF('Monthly Reading'!AM111*'Monthly Reading'!AM$7&gt;'Monthly Reading'!AM$10, SUM('Monthly Reading'!AM111*'Monthly Reading'!AM$7, 'Homeowners Record'!$F34*'Monthly Reading'!AM$8, 'Homeowners Record'!$G34*'Monthly Reading'!AM$9), SUM('Monthly Reading'!AM$10, 'Homeowners Record'!$F34*'Monthly Reading'!AM$8, 'Homeowners Record'!$G34*'Monthly Reading'!AM$9)))</f>
        <v/>
      </c>
      <c r="AN37" s="4" t="str">
        <f>IF('Monthly Reading'!AN$1="", "", IF('Monthly Reading'!AN111*'Monthly Reading'!AN$7&gt;'Monthly Reading'!AN$10, SUM('Monthly Reading'!AN111*'Monthly Reading'!AN$7, 'Homeowners Record'!$F34*'Monthly Reading'!AN$8, 'Homeowners Record'!$G34*'Monthly Reading'!AN$9), SUM('Monthly Reading'!AN$10, 'Homeowners Record'!$F34*'Monthly Reading'!AN$8, 'Homeowners Record'!$G34*'Monthly Reading'!AN$9)))</f>
        <v/>
      </c>
      <c r="AO37" s="4" t="str">
        <f>IF('Monthly Reading'!AO$1="", "", IF('Monthly Reading'!AO111*'Monthly Reading'!AO$7&gt;'Monthly Reading'!AO$10, SUM('Monthly Reading'!AO111*'Monthly Reading'!AO$7, 'Homeowners Record'!$F34*'Monthly Reading'!AO$8, 'Homeowners Record'!$G34*'Monthly Reading'!AO$9), SUM('Monthly Reading'!AO$10, 'Homeowners Record'!$F34*'Monthly Reading'!AO$8, 'Homeowners Record'!$G34*'Monthly Reading'!AO$9)))</f>
        <v/>
      </c>
      <c r="AP37" s="4" t="str">
        <f>IF('Monthly Reading'!AP$1="", "", IF('Monthly Reading'!AP111*'Monthly Reading'!AP$7&gt;'Monthly Reading'!AP$10, SUM('Monthly Reading'!AP111*'Monthly Reading'!AP$7, 'Homeowners Record'!$F34*'Monthly Reading'!AP$8, 'Homeowners Record'!$G34*'Monthly Reading'!AP$9), SUM('Monthly Reading'!AP$10, 'Homeowners Record'!$F34*'Monthly Reading'!AP$8, 'Homeowners Record'!$G34*'Monthly Reading'!AP$9)))</f>
        <v/>
      </c>
      <c r="AQ37" s="4" t="str">
        <f>IF('Monthly Reading'!AQ$1="", "", IF('Monthly Reading'!AQ111*'Monthly Reading'!AQ$7&gt;'Monthly Reading'!AQ$10, SUM('Monthly Reading'!AQ111*'Monthly Reading'!AQ$7, 'Homeowners Record'!$F34*'Monthly Reading'!AQ$8, 'Homeowners Record'!$G34*'Monthly Reading'!AQ$9), SUM('Monthly Reading'!AQ$10, 'Homeowners Record'!$F34*'Monthly Reading'!AQ$8, 'Homeowners Record'!$G34*'Monthly Reading'!AQ$9)))</f>
        <v/>
      </c>
      <c r="AR37" s="4" t="str">
        <f>IF('Monthly Reading'!AR$1="", "", IF('Monthly Reading'!AR111*'Monthly Reading'!AR$7&gt;'Monthly Reading'!AR$10, SUM('Monthly Reading'!AR111*'Monthly Reading'!AR$7, 'Homeowners Record'!$F34*'Monthly Reading'!AR$8, 'Homeowners Record'!$G34*'Monthly Reading'!AR$9), SUM('Monthly Reading'!AR$10, 'Homeowners Record'!$F34*'Monthly Reading'!AR$8, 'Homeowners Record'!$G34*'Monthly Reading'!AR$9)))</f>
        <v/>
      </c>
      <c r="AS37" s="4" t="str">
        <f>IF('Monthly Reading'!AS$1="", "", IF('Monthly Reading'!AS111*'Monthly Reading'!AS$7&gt;'Monthly Reading'!AS$10, SUM('Monthly Reading'!AS111*'Monthly Reading'!AS$7, 'Homeowners Record'!$F34*'Monthly Reading'!AS$8, 'Homeowners Record'!$G34*'Monthly Reading'!AS$9), SUM('Monthly Reading'!AS$10, 'Homeowners Record'!$F34*'Monthly Reading'!AS$8, 'Homeowners Record'!$G34*'Monthly Reading'!AS$9)))</f>
        <v/>
      </c>
      <c r="AT37" s="4" t="str">
        <f>IF('Monthly Reading'!AT$1="", "", IF('Monthly Reading'!AT111*'Monthly Reading'!AT$7&gt;'Monthly Reading'!AT$10, SUM('Monthly Reading'!AT111*'Monthly Reading'!AT$7, 'Homeowners Record'!$F34*'Monthly Reading'!AT$8, 'Homeowners Record'!$G34*'Monthly Reading'!AT$9), SUM('Monthly Reading'!AT$10, 'Homeowners Record'!$F34*'Monthly Reading'!AT$8, 'Homeowners Record'!$G34*'Monthly Reading'!AT$9)))</f>
        <v/>
      </c>
      <c r="AU37" s="4" t="str">
        <f>IF('Monthly Reading'!AU$1="", "", IF('Monthly Reading'!AU111*'Monthly Reading'!AU$7&gt;'Monthly Reading'!AU$10, SUM('Monthly Reading'!AU111*'Monthly Reading'!AU$7, 'Homeowners Record'!$F34*'Monthly Reading'!AU$8, 'Homeowners Record'!$G34*'Monthly Reading'!AU$9), SUM('Monthly Reading'!AU$10, 'Homeowners Record'!$F34*'Monthly Reading'!AU$8, 'Homeowners Record'!$G34*'Monthly Reading'!AU$9)))</f>
        <v/>
      </c>
      <c r="AV37" s="4" t="str">
        <f>IF('Monthly Reading'!AV$1="", "", IF('Monthly Reading'!AV111*'Monthly Reading'!AV$7&gt;'Monthly Reading'!AV$10, SUM('Monthly Reading'!AV111*'Monthly Reading'!AV$7, 'Homeowners Record'!$F34*'Monthly Reading'!AV$8, 'Homeowners Record'!$G34*'Monthly Reading'!AV$9), SUM('Monthly Reading'!AV$10, 'Homeowners Record'!$F34*'Monthly Reading'!AV$8, 'Homeowners Record'!$G34*'Monthly Reading'!AV$9)))</f>
        <v/>
      </c>
      <c r="AW37" s="4" t="str">
        <f>IF('Monthly Reading'!AW$1="", "", IF('Monthly Reading'!AW111*'Monthly Reading'!AW$7&gt;'Monthly Reading'!AW$10, SUM('Monthly Reading'!AW111*'Monthly Reading'!AW$7, 'Homeowners Record'!$F34*'Monthly Reading'!AW$8, 'Homeowners Record'!$G34*'Monthly Reading'!AW$9), SUM('Monthly Reading'!AW$10, 'Homeowners Record'!$F34*'Monthly Reading'!AW$8, 'Homeowners Record'!$G34*'Monthly Reading'!AW$9)))</f>
        <v/>
      </c>
      <c r="AX37" s="4" t="str">
        <f>IF('Monthly Reading'!AX$1="", "", IF('Monthly Reading'!AX111*'Monthly Reading'!AX$7&gt;'Monthly Reading'!AX$10, SUM('Monthly Reading'!AX111*'Monthly Reading'!AX$7, 'Homeowners Record'!$F34*'Monthly Reading'!AX$8, 'Homeowners Record'!$G34*'Monthly Reading'!AX$9), SUM('Monthly Reading'!AX$10, 'Homeowners Record'!$F34*'Monthly Reading'!AX$8, 'Homeowners Record'!$G34*'Monthly Reading'!AX$9)))</f>
        <v/>
      </c>
      <c r="AY37" s="4" t="str">
        <f>IF('Monthly Reading'!AY$1="", "", IF('Monthly Reading'!AY111*'Monthly Reading'!AY$7&gt;'Monthly Reading'!AY$10, SUM('Monthly Reading'!AY111*'Monthly Reading'!AY$7, 'Homeowners Record'!$F34*'Monthly Reading'!AY$8, 'Homeowners Record'!$G34*'Monthly Reading'!AY$9), SUM('Monthly Reading'!AY$10, 'Homeowners Record'!$F34*'Monthly Reading'!AY$8, 'Homeowners Record'!$G34*'Monthly Reading'!AY$9)))</f>
        <v/>
      </c>
      <c r="AZ37" s="4" t="str">
        <f>IF('Monthly Reading'!AZ$1="", "", IF('Monthly Reading'!AZ111*'Monthly Reading'!AZ$7&gt;'Monthly Reading'!AZ$10, SUM('Monthly Reading'!AZ111*'Monthly Reading'!AZ$7, 'Homeowners Record'!$F34*'Monthly Reading'!AZ$8, 'Homeowners Record'!$G34*'Monthly Reading'!AZ$9), SUM('Monthly Reading'!AZ$10, 'Homeowners Record'!$F34*'Monthly Reading'!AZ$8, 'Homeowners Record'!$G34*'Monthly Reading'!AZ$9)))</f>
        <v/>
      </c>
      <c r="BA37" s="4" t="str">
        <f>IF('Monthly Reading'!BA$1="", "", IF('Monthly Reading'!BA111*'Monthly Reading'!BA$7&gt;'Monthly Reading'!BA$10, SUM('Monthly Reading'!BA111*'Monthly Reading'!BA$7, 'Homeowners Record'!$F34*'Monthly Reading'!BA$8, 'Homeowners Record'!$G34*'Monthly Reading'!BA$9), SUM('Monthly Reading'!BA$10, 'Homeowners Record'!$F34*'Monthly Reading'!BA$8, 'Homeowners Record'!$G34*'Monthly Reading'!BA$9)))</f>
        <v/>
      </c>
      <c r="BB37" s="4" t="str">
        <f>IF('Monthly Reading'!BB$1="", "", IF('Monthly Reading'!BB111*'Monthly Reading'!BB$7&gt;'Monthly Reading'!BB$10, SUM('Monthly Reading'!BB111*'Monthly Reading'!BB$7, 'Homeowners Record'!$F34*'Monthly Reading'!BB$8, 'Homeowners Record'!$G34*'Monthly Reading'!BB$9), SUM('Monthly Reading'!BB$10, 'Homeowners Record'!$F34*'Monthly Reading'!BB$8, 'Homeowners Record'!$G34*'Monthly Reading'!BB$9)))</f>
        <v/>
      </c>
      <c r="BC37" s="4" t="str">
        <f>IF('Monthly Reading'!BC$1="", "", IF('Monthly Reading'!BC111*'Monthly Reading'!BC$7&gt;'Monthly Reading'!BC$10, SUM('Monthly Reading'!BC111*'Monthly Reading'!BC$7, 'Homeowners Record'!$F34*'Monthly Reading'!BC$8, 'Homeowners Record'!$G34*'Monthly Reading'!BC$9), SUM('Monthly Reading'!BC$10, 'Homeowners Record'!$F34*'Monthly Reading'!BC$8, 'Homeowners Record'!$G34*'Monthly Reading'!BC$9)))</f>
        <v/>
      </c>
      <c r="BD37" s="4" t="str">
        <f>IF('Monthly Reading'!BD$1="", "", IF('Monthly Reading'!BD111*'Monthly Reading'!BD$7&gt;'Monthly Reading'!BD$10, SUM('Monthly Reading'!BD111*'Monthly Reading'!BD$7, 'Homeowners Record'!$F34*'Monthly Reading'!BD$8, 'Homeowners Record'!$G34*'Monthly Reading'!BD$9), SUM('Monthly Reading'!BD$10, 'Homeowners Record'!$F34*'Monthly Reading'!BD$8, 'Homeowners Record'!$G34*'Monthly Reading'!BD$9)))</f>
        <v/>
      </c>
      <c r="BE37" s="4" t="str">
        <f>IF('Monthly Reading'!BE$1="", "", IF('Monthly Reading'!BE111*'Monthly Reading'!BE$7&gt;'Monthly Reading'!BE$10, SUM('Monthly Reading'!BE111*'Monthly Reading'!BE$7, 'Homeowners Record'!$F34*'Monthly Reading'!BE$8, 'Homeowners Record'!$G34*'Monthly Reading'!BE$9), SUM('Monthly Reading'!BE$10, 'Homeowners Record'!$F34*'Monthly Reading'!BE$8, 'Homeowners Record'!$G34*'Monthly Reading'!BE$9)))</f>
        <v/>
      </c>
      <c r="BF37" s="4" t="str">
        <f>IF('Monthly Reading'!BF$1="", "", IF('Monthly Reading'!BF111*'Monthly Reading'!BF$7&gt;'Monthly Reading'!BF$10, SUM('Monthly Reading'!BF111*'Monthly Reading'!BF$7, 'Homeowners Record'!$F34*'Monthly Reading'!BF$8, 'Homeowners Record'!$G34*'Monthly Reading'!BF$9), SUM('Monthly Reading'!BF$10, 'Homeowners Record'!$F34*'Monthly Reading'!BF$8, 'Homeowners Record'!$G34*'Monthly Reading'!BF$9)))</f>
        <v/>
      </c>
      <c r="BG37" s="4" t="str">
        <f>IF('Monthly Reading'!BG$1="", "", IF('Monthly Reading'!BG111*'Monthly Reading'!BG$7&gt;'Monthly Reading'!BG$10, SUM('Monthly Reading'!BG111*'Monthly Reading'!BG$7, 'Homeowners Record'!$F34*'Monthly Reading'!BG$8, 'Homeowners Record'!$G34*'Monthly Reading'!BG$9), SUM('Monthly Reading'!BG$10, 'Homeowners Record'!$F34*'Monthly Reading'!BG$8, 'Homeowners Record'!$G34*'Monthly Reading'!BG$9)))</f>
        <v/>
      </c>
      <c r="BH37" s="4" t="str">
        <f>IF('Monthly Reading'!BH$1="", "", IF('Monthly Reading'!BH111*'Monthly Reading'!BH$7&gt;'Monthly Reading'!BH$10, SUM('Monthly Reading'!BH111*'Monthly Reading'!BH$7, 'Homeowners Record'!$F34*'Monthly Reading'!BH$8, 'Homeowners Record'!$G34*'Monthly Reading'!BH$9), SUM('Monthly Reading'!BH$10, 'Homeowners Record'!$F34*'Monthly Reading'!BH$8, 'Homeowners Record'!$G34*'Monthly Reading'!BH$9)))</f>
        <v/>
      </c>
      <c r="BI37" s="4" t="str">
        <f>IF('Monthly Reading'!BI$1="", "", IF('Monthly Reading'!BI111*'Monthly Reading'!BI$7&gt;'Monthly Reading'!BI$10, SUM('Monthly Reading'!BI111*'Monthly Reading'!BI$7, 'Homeowners Record'!$F34*'Monthly Reading'!BI$8, 'Homeowners Record'!$G34*'Monthly Reading'!BI$9), SUM('Monthly Reading'!BI$10, 'Homeowners Record'!$F34*'Monthly Reading'!BI$8, 'Homeowners Record'!$G34*'Monthly Reading'!BI$9)))</f>
        <v/>
      </c>
      <c r="BJ37" s="4" t="str">
        <f>IF('Monthly Reading'!BJ$1="", "", IF('Monthly Reading'!BJ111*'Monthly Reading'!BJ$7&gt;'Monthly Reading'!BJ$10, SUM('Monthly Reading'!BJ111*'Monthly Reading'!BJ$7, 'Homeowners Record'!$F34*'Monthly Reading'!BJ$8, 'Homeowners Record'!$G34*'Monthly Reading'!BJ$9), SUM('Monthly Reading'!BJ$10, 'Homeowners Record'!$F34*'Monthly Reading'!BJ$8, 'Homeowners Record'!$G34*'Monthly Reading'!BJ$9)))</f>
        <v/>
      </c>
      <c r="BK37" s="4" t="str">
        <f>IF('Monthly Reading'!BK$1="", "", IF('Monthly Reading'!BK111*'Monthly Reading'!BK$7&gt;'Monthly Reading'!BK$10, SUM('Monthly Reading'!BK111*'Monthly Reading'!BK$7, 'Homeowners Record'!$F34*'Monthly Reading'!BK$8, 'Homeowners Record'!$G34*'Monthly Reading'!BK$9), SUM('Monthly Reading'!BK$10, 'Homeowners Record'!$F34*'Monthly Reading'!BK$8, 'Homeowners Record'!$G34*'Monthly Reading'!BK$9)))</f>
        <v/>
      </c>
      <c r="BL37" s="4" t="str">
        <f>IF('Monthly Reading'!BL$1="", "", IF('Monthly Reading'!BL111*'Monthly Reading'!BL$7&gt;'Monthly Reading'!BL$10, SUM('Monthly Reading'!BL111*'Monthly Reading'!BL$7, 'Homeowners Record'!$F34*'Monthly Reading'!BL$8, 'Homeowners Record'!$G34*'Monthly Reading'!BL$9), SUM('Monthly Reading'!BL$10, 'Homeowners Record'!$F34*'Monthly Reading'!BL$8, 'Homeowners Record'!$G34*'Monthly Reading'!BL$9)))</f>
        <v/>
      </c>
      <c r="BM37" s="4" t="str">
        <f>IF('Monthly Reading'!BM$1="", "", IF('Monthly Reading'!BM111*'Monthly Reading'!BM$7&gt;'Monthly Reading'!BM$10, SUM('Monthly Reading'!BM111*'Monthly Reading'!BM$7, 'Homeowners Record'!$F34*'Monthly Reading'!BM$8, 'Homeowners Record'!$G34*'Monthly Reading'!BM$9), SUM('Monthly Reading'!BM$10, 'Homeowners Record'!$F34*'Monthly Reading'!BM$8, 'Homeowners Record'!$G34*'Monthly Reading'!BM$9)))</f>
        <v/>
      </c>
      <c r="BN37" s="4" t="str">
        <f>IF('Monthly Reading'!BN$1="", "", IF('Monthly Reading'!BN111*'Monthly Reading'!BN$7&gt;'Monthly Reading'!BN$10, SUM('Monthly Reading'!BN111*'Monthly Reading'!BN$7, 'Homeowners Record'!$F34*'Monthly Reading'!BN$8, 'Homeowners Record'!$G34*'Monthly Reading'!BN$9), SUM('Monthly Reading'!BN$10, 'Homeowners Record'!$F34*'Monthly Reading'!BN$8, 'Homeowners Record'!$G34*'Monthly Reading'!BN$9)))</f>
        <v/>
      </c>
      <c r="BO37" s="4" t="str">
        <f>IF('Monthly Reading'!BO$1="", "", IF('Monthly Reading'!BO111*'Monthly Reading'!BO$7&gt;'Monthly Reading'!BO$10, SUM('Monthly Reading'!BO111*'Monthly Reading'!BO$7, 'Homeowners Record'!$F34*'Monthly Reading'!BO$8, 'Homeowners Record'!$G34*'Monthly Reading'!BO$9), SUM('Monthly Reading'!BO$10, 'Homeowners Record'!$F34*'Monthly Reading'!BO$8, 'Homeowners Record'!$G34*'Monthly Reading'!BO$9)))</f>
        <v/>
      </c>
      <c r="BP37" s="4" t="str">
        <f>IF('Monthly Reading'!BP$1="", "", IF('Monthly Reading'!BP111*'Monthly Reading'!BP$7&gt;'Monthly Reading'!BP$10, SUM('Monthly Reading'!BP111*'Monthly Reading'!BP$7, 'Homeowners Record'!$F34*'Monthly Reading'!BP$8, 'Homeowners Record'!$G34*'Monthly Reading'!BP$9), SUM('Monthly Reading'!BP$10, 'Homeowners Record'!$F34*'Monthly Reading'!BP$8, 'Homeowners Record'!$G34*'Monthly Reading'!BP$9)))</f>
        <v/>
      </c>
      <c r="BQ37" s="4" t="str">
        <f>IF('Monthly Reading'!BQ$1="", "", IF('Monthly Reading'!BQ111*'Monthly Reading'!BQ$7&gt;'Monthly Reading'!BQ$10, SUM('Monthly Reading'!BQ111*'Monthly Reading'!BQ$7, 'Homeowners Record'!$F34*'Monthly Reading'!BQ$8, 'Homeowners Record'!$G34*'Monthly Reading'!BQ$9), SUM('Monthly Reading'!BQ$10, 'Homeowners Record'!$F34*'Monthly Reading'!BQ$8, 'Homeowners Record'!$G34*'Monthly Reading'!BQ$9)))</f>
        <v/>
      </c>
      <c r="BR37" s="4" t="str">
        <f>IF('Monthly Reading'!BR$1="", "", IF('Monthly Reading'!BR111*'Monthly Reading'!BR$7&gt;'Monthly Reading'!BR$10, SUM('Monthly Reading'!BR111*'Monthly Reading'!BR$7, 'Homeowners Record'!$F34*'Monthly Reading'!BR$8, 'Homeowners Record'!$G34*'Monthly Reading'!BR$9), SUM('Monthly Reading'!BR$10, 'Homeowners Record'!$F34*'Monthly Reading'!BR$8, 'Homeowners Record'!$G34*'Monthly Reading'!BR$9)))</f>
        <v/>
      </c>
      <c r="BS37" s="4" t="str">
        <f>IF('Monthly Reading'!BS$1="", "", IF('Monthly Reading'!BS111*'Monthly Reading'!BS$7&gt;'Monthly Reading'!BS$10, SUM('Monthly Reading'!BS111*'Monthly Reading'!BS$7, 'Homeowners Record'!$F34*'Monthly Reading'!BS$8, 'Homeowners Record'!$G34*'Monthly Reading'!BS$9), SUM('Monthly Reading'!BS$10, 'Homeowners Record'!$F34*'Monthly Reading'!BS$8, 'Homeowners Record'!$G34*'Monthly Reading'!BS$9)))</f>
        <v/>
      </c>
      <c r="BT37" s="4" t="str">
        <f>IF('Monthly Reading'!BT$1="", "", IF('Monthly Reading'!BT111*'Monthly Reading'!BT$7&gt;'Monthly Reading'!BT$10, SUM('Monthly Reading'!BT111*'Monthly Reading'!BT$7, 'Homeowners Record'!$F34*'Monthly Reading'!BT$8, 'Homeowners Record'!$G34*'Monthly Reading'!BT$9), SUM('Monthly Reading'!BT$10, 'Homeowners Record'!$F34*'Monthly Reading'!BT$8, 'Homeowners Record'!$G34*'Monthly Reading'!BT$9)))</f>
        <v/>
      </c>
      <c r="BU37" s="4" t="str">
        <f>IF('Monthly Reading'!BU$1="", "", IF('Monthly Reading'!BU111*'Monthly Reading'!BU$7&gt;'Monthly Reading'!BU$10, SUM('Monthly Reading'!BU111*'Monthly Reading'!BU$7, 'Homeowners Record'!$F34*'Monthly Reading'!BU$8, 'Homeowners Record'!$G34*'Monthly Reading'!BU$9), SUM('Monthly Reading'!BU$10, 'Homeowners Record'!$F34*'Monthly Reading'!BU$8, 'Homeowners Record'!$G34*'Monthly Reading'!BU$9)))</f>
        <v/>
      </c>
      <c r="BV37" s="4" t="str">
        <f>IF('Monthly Reading'!BV$1="", "", IF('Monthly Reading'!BV111*'Monthly Reading'!BV$7&gt;'Monthly Reading'!BV$10, SUM('Monthly Reading'!BV111*'Monthly Reading'!BV$7, 'Homeowners Record'!$F34*'Monthly Reading'!BV$8, 'Homeowners Record'!$G34*'Monthly Reading'!BV$9), SUM('Monthly Reading'!BV$10, 'Homeowners Record'!$F34*'Monthly Reading'!BV$8, 'Homeowners Record'!$G34*'Monthly Reading'!BV$9)))</f>
        <v/>
      </c>
      <c r="BW37" s="4" t="str">
        <f>IF('Monthly Reading'!BW$1="", "", IF('Monthly Reading'!BW111*'Monthly Reading'!BW$7&gt;'Monthly Reading'!BW$10, SUM('Monthly Reading'!BW111*'Monthly Reading'!BW$7, 'Homeowners Record'!$F34*'Monthly Reading'!BW$8, 'Homeowners Record'!$G34*'Monthly Reading'!BW$9), SUM('Monthly Reading'!BW$10, 'Homeowners Record'!$F34*'Monthly Reading'!BW$8, 'Homeowners Record'!$G34*'Monthly Reading'!BW$9)))</f>
        <v/>
      </c>
      <c r="BX37" s="4" t="str">
        <f>IF('Monthly Reading'!BX$1="", "", IF('Monthly Reading'!BX111*'Monthly Reading'!BX$7&gt;'Monthly Reading'!BX$10, SUM('Monthly Reading'!BX111*'Monthly Reading'!BX$7, 'Homeowners Record'!$F34*'Monthly Reading'!BX$8, 'Homeowners Record'!$G34*'Monthly Reading'!BX$9), SUM('Monthly Reading'!BX$10, 'Homeowners Record'!$F34*'Monthly Reading'!BX$8, 'Homeowners Record'!$G34*'Monthly Reading'!BX$9)))</f>
        <v/>
      </c>
      <c r="BY37" s="4" t="str">
        <f>IF('Monthly Reading'!BY$1="", "", IF('Monthly Reading'!BY111*'Monthly Reading'!BY$7&gt;'Monthly Reading'!BY$10, SUM('Monthly Reading'!BY111*'Monthly Reading'!BY$7, 'Homeowners Record'!$F34*'Monthly Reading'!BY$8, 'Homeowners Record'!$G34*'Monthly Reading'!BY$9), SUM('Monthly Reading'!BY$10, 'Homeowners Record'!$F34*'Monthly Reading'!BY$8, 'Homeowners Record'!$G34*'Monthly Reading'!BY$9)))</f>
        <v/>
      </c>
      <c r="BZ37" s="4" t="str">
        <f>IF('Monthly Reading'!BZ$1="", "", IF('Monthly Reading'!BZ111*'Monthly Reading'!BZ$7&gt;'Monthly Reading'!BZ$10, SUM('Monthly Reading'!BZ111*'Monthly Reading'!BZ$7, 'Homeowners Record'!$F34*'Monthly Reading'!BZ$8, 'Homeowners Record'!$G34*'Monthly Reading'!BZ$9), SUM('Monthly Reading'!BZ$10, 'Homeowners Record'!$F34*'Monthly Reading'!BZ$8, 'Homeowners Record'!$G34*'Monthly Reading'!BZ$9)))</f>
        <v/>
      </c>
      <c r="CA37" s="4" t="str">
        <f>IF('Monthly Reading'!CA$1="", "", IF('Monthly Reading'!CA111*'Monthly Reading'!CA$7&gt;'Monthly Reading'!CA$10, SUM('Monthly Reading'!CA111*'Monthly Reading'!CA$7, 'Homeowners Record'!$F34*'Monthly Reading'!CA$8, 'Homeowners Record'!$G34*'Monthly Reading'!CA$9), SUM('Monthly Reading'!CA$10, 'Homeowners Record'!$F34*'Monthly Reading'!CA$8, 'Homeowners Record'!$G34*'Monthly Reading'!CA$9)))</f>
        <v/>
      </c>
      <c r="CB37" s="4" t="str">
        <f>IF('Monthly Reading'!CB$1="", "", IF('Monthly Reading'!CB111*'Monthly Reading'!CB$7&gt;'Monthly Reading'!CB$10, SUM('Monthly Reading'!CB111*'Monthly Reading'!CB$7, 'Homeowners Record'!$F34*'Monthly Reading'!CB$8, 'Homeowners Record'!$G34*'Monthly Reading'!CB$9), SUM('Monthly Reading'!CB$10, 'Homeowners Record'!$F34*'Monthly Reading'!CB$8, 'Homeowners Record'!$G34*'Monthly Reading'!CB$9)))</f>
        <v/>
      </c>
      <c r="CC37" s="4" t="str">
        <f>IF('Monthly Reading'!CC$1="", "", IF('Monthly Reading'!CC111*'Monthly Reading'!CC$7&gt;'Monthly Reading'!CC$10, SUM('Monthly Reading'!CC111*'Monthly Reading'!CC$7, 'Homeowners Record'!$F34*'Monthly Reading'!CC$8, 'Homeowners Record'!$G34*'Monthly Reading'!CC$9), SUM('Monthly Reading'!CC$10, 'Homeowners Record'!$F34*'Monthly Reading'!CC$8, 'Homeowners Record'!$G34*'Monthly Reading'!CC$9)))</f>
        <v/>
      </c>
      <c r="CD37" s="4" t="str">
        <f>IF('Monthly Reading'!CD$1="", "", IF('Monthly Reading'!CD111*'Monthly Reading'!CD$7&gt;'Monthly Reading'!CD$10, SUM('Monthly Reading'!CD111*'Monthly Reading'!CD$7, 'Homeowners Record'!$F34*'Monthly Reading'!CD$8, 'Homeowners Record'!$G34*'Monthly Reading'!CD$9), SUM('Monthly Reading'!CD$10, 'Homeowners Record'!$F34*'Monthly Reading'!CD$8, 'Homeowners Record'!$G34*'Monthly Reading'!CD$9)))</f>
        <v/>
      </c>
      <c r="CE37" s="4" t="str">
        <f>IF('Monthly Reading'!CE$1="", "", IF('Monthly Reading'!CE111*'Monthly Reading'!CE$7&gt;'Monthly Reading'!CE$10, SUM('Monthly Reading'!CE111*'Monthly Reading'!CE$7, 'Homeowners Record'!$F34*'Monthly Reading'!CE$8, 'Homeowners Record'!$G34*'Monthly Reading'!CE$9), SUM('Monthly Reading'!CE$10, 'Homeowners Record'!$F34*'Monthly Reading'!CE$8, 'Homeowners Record'!$G34*'Monthly Reading'!CE$9)))</f>
        <v/>
      </c>
      <c r="CF37" s="4" t="str">
        <f>IF('Monthly Reading'!CF$1="", "", IF('Monthly Reading'!CF111*'Monthly Reading'!CF$7&gt;'Monthly Reading'!CF$10, SUM('Monthly Reading'!CF111*'Monthly Reading'!CF$7, 'Homeowners Record'!$F34*'Monthly Reading'!CF$8, 'Homeowners Record'!$G34*'Monthly Reading'!CF$9), SUM('Monthly Reading'!CF$10, 'Homeowners Record'!$F34*'Monthly Reading'!CF$8, 'Homeowners Record'!$G34*'Monthly Reading'!CF$9)))</f>
        <v/>
      </c>
      <c r="CG37" s="4" t="str">
        <f>IF('Monthly Reading'!CG$1="", "", IF('Monthly Reading'!CG111*'Monthly Reading'!CG$7&gt;'Monthly Reading'!CG$10, SUM('Monthly Reading'!CG111*'Monthly Reading'!CG$7, 'Homeowners Record'!$F34*'Monthly Reading'!CG$8, 'Homeowners Record'!$G34*'Monthly Reading'!CG$9), SUM('Monthly Reading'!CG$10, 'Homeowners Record'!$F34*'Monthly Reading'!CG$8, 'Homeowners Record'!$G34*'Monthly Reading'!CG$9)))</f>
        <v/>
      </c>
      <c r="CH37" s="4" t="str">
        <f>IF('Monthly Reading'!CH$1="", "", IF('Monthly Reading'!CH111*'Monthly Reading'!CH$7&gt;'Monthly Reading'!CH$10, SUM('Monthly Reading'!CH111*'Monthly Reading'!CH$7, 'Homeowners Record'!$F34*'Monthly Reading'!CH$8, 'Homeowners Record'!$G34*'Monthly Reading'!CH$9), SUM('Monthly Reading'!CH$10, 'Homeowners Record'!$F34*'Monthly Reading'!CH$8, 'Homeowners Record'!$G34*'Monthly Reading'!CH$9)))</f>
        <v/>
      </c>
      <c r="CI37" s="4" t="str">
        <f>IF('Monthly Reading'!CI$1="", "", IF('Monthly Reading'!CI111*'Monthly Reading'!CI$7&gt;'Monthly Reading'!CI$10, SUM('Monthly Reading'!CI111*'Monthly Reading'!CI$7, 'Homeowners Record'!$F34*'Monthly Reading'!CI$8, 'Homeowners Record'!$G34*'Monthly Reading'!CI$9), SUM('Monthly Reading'!CI$10, 'Homeowners Record'!$F34*'Monthly Reading'!CI$8, 'Homeowners Record'!$G34*'Monthly Reading'!CI$9)))</f>
        <v/>
      </c>
      <c r="CJ37" s="4" t="str">
        <f>IF('Monthly Reading'!CJ$1="", "", IF('Monthly Reading'!CJ111*'Monthly Reading'!CJ$7&gt;'Monthly Reading'!CJ$10, SUM('Monthly Reading'!CJ111*'Monthly Reading'!CJ$7, 'Homeowners Record'!$F34*'Monthly Reading'!CJ$8, 'Homeowners Record'!$G34*'Monthly Reading'!CJ$9), SUM('Monthly Reading'!CJ$10, 'Homeowners Record'!$F34*'Monthly Reading'!CJ$8, 'Homeowners Record'!$G34*'Monthly Reading'!CJ$9)))</f>
        <v/>
      </c>
      <c r="CK37" s="4" t="str">
        <f>IF('Monthly Reading'!CK$1="", "", IF('Monthly Reading'!CK111*'Monthly Reading'!CK$7&gt;'Monthly Reading'!CK$10, SUM('Monthly Reading'!CK111*'Monthly Reading'!CK$7, 'Homeowners Record'!$F34*'Monthly Reading'!CK$8, 'Homeowners Record'!$G34*'Monthly Reading'!CK$9), SUM('Monthly Reading'!CK$10, 'Homeowners Record'!$F34*'Monthly Reading'!CK$8, 'Homeowners Record'!$G34*'Monthly Reading'!CK$9)))</f>
        <v/>
      </c>
      <c r="CL37" s="4" t="str">
        <f>IF('Monthly Reading'!CL$1="", "", IF('Monthly Reading'!CL111*'Monthly Reading'!CL$7&gt;'Monthly Reading'!CL$10, SUM('Monthly Reading'!CL111*'Monthly Reading'!CL$7, 'Homeowners Record'!$F34*'Monthly Reading'!CL$8, 'Homeowners Record'!$G34*'Monthly Reading'!CL$9), SUM('Monthly Reading'!CL$10, 'Homeowners Record'!$F34*'Monthly Reading'!CL$8, 'Homeowners Record'!$G34*'Monthly Reading'!CL$9)))</f>
        <v/>
      </c>
      <c r="CM37" s="4" t="str">
        <f>IF('Monthly Reading'!CM$1="", "", IF('Monthly Reading'!CM111*'Monthly Reading'!CM$7&gt;'Monthly Reading'!CM$10, SUM('Monthly Reading'!CM111*'Monthly Reading'!CM$7, 'Homeowners Record'!$F34*'Monthly Reading'!CM$8, 'Homeowners Record'!$G34*'Monthly Reading'!CM$9), SUM('Monthly Reading'!CM$10, 'Homeowners Record'!$F34*'Monthly Reading'!CM$8, 'Homeowners Record'!$G34*'Monthly Reading'!CM$9)))</f>
        <v/>
      </c>
      <c r="CN37" s="4" t="str">
        <f>IF('Monthly Reading'!CN$1="", "", IF('Monthly Reading'!CN111*'Monthly Reading'!CN$7&gt;'Monthly Reading'!CN$10, SUM('Monthly Reading'!CN111*'Monthly Reading'!CN$7, 'Homeowners Record'!$F34*'Monthly Reading'!CN$8, 'Homeowners Record'!$G34*'Monthly Reading'!CN$9), SUM('Monthly Reading'!CN$10, 'Homeowners Record'!$F34*'Monthly Reading'!CN$8, 'Homeowners Record'!$G34*'Monthly Reading'!CN$9)))</f>
        <v/>
      </c>
      <c r="CO37" s="4" t="str">
        <f>IF('Monthly Reading'!CO$1="", "", IF('Monthly Reading'!CO111*'Monthly Reading'!CO$7&gt;'Monthly Reading'!CO$10, SUM('Monthly Reading'!CO111*'Monthly Reading'!CO$7, 'Homeowners Record'!$F34*'Monthly Reading'!CO$8, 'Homeowners Record'!$G34*'Monthly Reading'!CO$9), SUM('Monthly Reading'!CO$10, 'Homeowners Record'!$F34*'Monthly Reading'!CO$8, 'Homeowners Record'!$G34*'Monthly Reading'!CO$9)))</f>
        <v/>
      </c>
      <c r="CP37" s="4" t="str">
        <f>IF('Monthly Reading'!CP$1="", "", IF('Monthly Reading'!CP111*'Monthly Reading'!CP$7&gt;'Monthly Reading'!CP$10, SUM('Monthly Reading'!CP111*'Monthly Reading'!CP$7, 'Homeowners Record'!$F34*'Monthly Reading'!CP$8, 'Homeowners Record'!$G34*'Monthly Reading'!CP$9), SUM('Monthly Reading'!CP$10, 'Homeowners Record'!$F34*'Monthly Reading'!CP$8, 'Homeowners Record'!$G34*'Monthly Reading'!CP$9)))</f>
        <v/>
      </c>
      <c r="CQ37" s="4" t="str">
        <f>IF('Monthly Reading'!CQ$1="", "", IF('Monthly Reading'!CQ111*'Monthly Reading'!CQ$7&gt;'Monthly Reading'!CQ$10, SUM('Monthly Reading'!CQ111*'Monthly Reading'!CQ$7, 'Homeowners Record'!$F34*'Monthly Reading'!CQ$8, 'Homeowners Record'!$G34*'Monthly Reading'!CQ$9), SUM('Monthly Reading'!CQ$10, 'Homeowners Record'!$F34*'Monthly Reading'!CQ$8, 'Homeowners Record'!$G34*'Monthly Reading'!CQ$9)))</f>
        <v/>
      </c>
      <c r="CR37" s="4" t="str">
        <f>IF('Monthly Reading'!CR$1="", "", IF('Monthly Reading'!CR111*'Monthly Reading'!CR$7&gt;'Monthly Reading'!CR$10, SUM('Monthly Reading'!CR111*'Monthly Reading'!CR$7, 'Homeowners Record'!$F34*'Monthly Reading'!CR$8, 'Homeowners Record'!$G34*'Monthly Reading'!CR$9), SUM('Monthly Reading'!CR$10, 'Homeowners Record'!$F34*'Monthly Reading'!CR$8, 'Homeowners Record'!$G34*'Monthly Reading'!CR$9)))</f>
        <v/>
      </c>
      <c r="CS37" s="4" t="str">
        <f>IF('Monthly Reading'!CS$1="", "", IF('Monthly Reading'!CS111*'Monthly Reading'!CS$7&gt;'Monthly Reading'!CS$10, SUM('Monthly Reading'!CS111*'Monthly Reading'!CS$7, 'Homeowners Record'!$F34*'Monthly Reading'!CS$8, 'Homeowners Record'!$G34*'Monthly Reading'!CS$9), SUM('Monthly Reading'!CS$10, 'Homeowners Record'!$F34*'Monthly Reading'!CS$8, 'Homeowners Record'!$G34*'Monthly Reading'!CS$9)))</f>
        <v/>
      </c>
      <c r="CT37" s="4" t="str">
        <f>IF('Monthly Reading'!CT$1="", "", IF('Monthly Reading'!CT111*'Monthly Reading'!CT$7&gt;'Monthly Reading'!CT$10, SUM('Monthly Reading'!CT111*'Monthly Reading'!CT$7, 'Homeowners Record'!$F34*'Monthly Reading'!CT$8, 'Homeowners Record'!$G34*'Monthly Reading'!CT$9), SUM('Monthly Reading'!CT$10, 'Homeowners Record'!$F34*'Monthly Reading'!CT$8, 'Homeowners Record'!$G34*'Monthly Reading'!CT$9)))</f>
        <v/>
      </c>
      <c r="CU37" s="4" t="str">
        <f>IF('Monthly Reading'!CU$1="", "", IF('Monthly Reading'!CU111*'Monthly Reading'!CU$7&gt;'Monthly Reading'!CU$10, SUM('Monthly Reading'!CU111*'Monthly Reading'!CU$7, 'Homeowners Record'!$F34*'Monthly Reading'!CU$8, 'Homeowners Record'!$G34*'Monthly Reading'!CU$9), SUM('Monthly Reading'!CU$10, 'Homeowners Record'!$F34*'Monthly Reading'!CU$8, 'Homeowners Record'!$G34*'Monthly Reading'!CU$9)))</f>
        <v/>
      </c>
      <c r="CV37" s="4" t="str">
        <f>IF('Monthly Reading'!CV$1="", "", IF('Monthly Reading'!CV111*'Monthly Reading'!CV$7&gt;'Monthly Reading'!CV$10, SUM('Monthly Reading'!CV111*'Monthly Reading'!CV$7, 'Homeowners Record'!$F34*'Monthly Reading'!CV$8, 'Homeowners Record'!$G34*'Monthly Reading'!CV$9), SUM('Monthly Reading'!CV$10, 'Homeowners Record'!$F34*'Monthly Reading'!CV$8, 'Homeowners Record'!$G34*'Monthly Reading'!CV$9)))</f>
        <v/>
      </c>
      <c r="CW37" s="4" t="str">
        <f>IF('Monthly Reading'!CW$1="", "", IF('Monthly Reading'!CW111*'Monthly Reading'!CW$7&gt;'Monthly Reading'!CW$10, SUM('Monthly Reading'!CW111*'Monthly Reading'!CW$7, 'Homeowners Record'!$F34*'Monthly Reading'!CW$8, 'Homeowners Record'!$G34*'Monthly Reading'!CW$9), SUM('Monthly Reading'!CW$10, 'Homeowners Record'!$F34*'Monthly Reading'!CW$8, 'Homeowners Record'!$G34*'Monthly Reading'!CW$9)))</f>
        <v/>
      </c>
      <c r="CX37" s="4" t="str">
        <f>IF('Monthly Reading'!CX$1="", "", IF('Monthly Reading'!CX111*'Monthly Reading'!CX$7&gt;'Monthly Reading'!CX$10, SUM('Monthly Reading'!CX111*'Monthly Reading'!CX$7, 'Homeowners Record'!$F34*'Monthly Reading'!CX$8, 'Homeowners Record'!$G34*'Monthly Reading'!CX$9), SUM('Monthly Reading'!CX$10, 'Homeowners Record'!$F34*'Monthly Reading'!CX$8, 'Homeowners Record'!$G34*'Monthly Reading'!CX$9)))</f>
        <v/>
      </c>
      <c r="CY37" s="4" t="str">
        <f>IF('Monthly Reading'!CY$1="", "", IF('Monthly Reading'!CY111*'Monthly Reading'!CY$7&gt;'Monthly Reading'!CY$10, SUM('Monthly Reading'!CY111*'Monthly Reading'!CY$7, 'Homeowners Record'!$F34*'Monthly Reading'!CY$8, 'Homeowners Record'!$G34*'Monthly Reading'!CY$9), SUM('Monthly Reading'!CY$10, 'Homeowners Record'!$F34*'Monthly Reading'!CY$8, 'Homeowners Record'!$G34*'Monthly Reading'!CY$9)))</f>
        <v/>
      </c>
      <c r="CZ37" s="4" t="str">
        <f>IF('Monthly Reading'!CZ$1="", "", IF('Monthly Reading'!CZ111*'Monthly Reading'!CZ$7&gt;'Monthly Reading'!CZ$10, SUM('Monthly Reading'!CZ111*'Monthly Reading'!CZ$7, 'Homeowners Record'!$F34*'Monthly Reading'!CZ$8, 'Homeowners Record'!$G34*'Monthly Reading'!CZ$9), SUM('Monthly Reading'!CZ$10, 'Homeowners Record'!$F34*'Monthly Reading'!CZ$8, 'Homeowners Record'!$G34*'Monthly Reading'!CZ$9)))</f>
        <v/>
      </c>
      <c r="DA37" s="4" t="str">
        <f>IF('Monthly Reading'!DA$1="", "", IF('Monthly Reading'!DA111*'Monthly Reading'!DA$7&gt;'Monthly Reading'!DA$10, SUM('Monthly Reading'!DA111*'Monthly Reading'!DA$7, 'Homeowners Record'!$F34*'Monthly Reading'!DA$8, 'Homeowners Record'!$G34*'Monthly Reading'!DA$9), SUM('Monthly Reading'!DA$10, 'Homeowners Record'!$F34*'Monthly Reading'!DA$8, 'Homeowners Record'!$G34*'Monthly Reading'!DA$9)))</f>
        <v/>
      </c>
      <c r="DB37" s="4" t="str">
        <f>IF('Monthly Reading'!DB$1="", "", IF('Monthly Reading'!DB111*'Monthly Reading'!DB$7&gt;'Monthly Reading'!DB$10, SUM('Monthly Reading'!DB111*'Monthly Reading'!DB$7, 'Homeowners Record'!$F34*'Monthly Reading'!DB$8, 'Homeowners Record'!$G34*'Monthly Reading'!DB$9), SUM('Monthly Reading'!DB$10, 'Homeowners Record'!$F34*'Monthly Reading'!DB$8, 'Homeowners Record'!$G34*'Monthly Reading'!DB$9)))</f>
        <v/>
      </c>
      <c r="DC37" s="4" t="str">
        <f>IF('Monthly Reading'!DC$1="", "", IF('Monthly Reading'!DC111*'Monthly Reading'!DC$7&gt;'Monthly Reading'!DC$10, SUM('Monthly Reading'!DC111*'Monthly Reading'!DC$7, 'Homeowners Record'!$F34*'Monthly Reading'!DC$8, 'Homeowners Record'!$G34*'Monthly Reading'!DC$9), SUM('Monthly Reading'!DC$10, 'Homeowners Record'!$F34*'Monthly Reading'!DC$8, 'Homeowners Record'!$G34*'Monthly Reading'!DC$9)))</f>
        <v/>
      </c>
      <c r="DD37" s="4" t="str">
        <f>IF('Monthly Reading'!DD$1="", "", IF('Monthly Reading'!DD111*'Monthly Reading'!DD$7&gt;'Monthly Reading'!DD$10, SUM('Monthly Reading'!DD111*'Monthly Reading'!DD$7, 'Homeowners Record'!$F34*'Monthly Reading'!DD$8, 'Homeowners Record'!$G34*'Monthly Reading'!DD$9), SUM('Monthly Reading'!DD$10, 'Homeowners Record'!$F34*'Monthly Reading'!DD$8, 'Homeowners Record'!$G34*'Monthly Reading'!DD$9)))</f>
        <v/>
      </c>
      <c r="DE37" s="4" t="str">
        <f>IF('Monthly Reading'!DE$1="", "", IF('Monthly Reading'!DE111*'Monthly Reading'!DE$7&gt;'Monthly Reading'!DE$10, SUM('Monthly Reading'!DE111*'Monthly Reading'!DE$7, 'Homeowners Record'!$F34*'Monthly Reading'!DE$8, 'Homeowners Record'!$G34*'Monthly Reading'!DE$9), SUM('Monthly Reading'!DE$10, 'Homeowners Record'!$F34*'Monthly Reading'!DE$8, 'Homeowners Record'!$G34*'Monthly Reading'!DE$9)))</f>
        <v/>
      </c>
      <c r="DF37" s="4" t="str">
        <f>IF('Monthly Reading'!DF$1="", "", IF('Monthly Reading'!DF111*'Monthly Reading'!DF$7&gt;'Monthly Reading'!DF$10, SUM('Monthly Reading'!DF111*'Monthly Reading'!DF$7, 'Homeowners Record'!$F34*'Monthly Reading'!DF$8, 'Homeowners Record'!$G34*'Monthly Reading'!DF$9), SUM('Monthly Reading'!DF$10, 'Homeowners Record'!$F34*'Monthly Reading'!DF$8, 'Homeowners Record'!$G34*'Monthly Reading'!DF$9)))</f>
        <v/>
      </c>
      <c r="DG37" s="4" t="str">
        <f>IF('Monthly Reading'!DG$1="", "", IF('Monthly Reading'!DG111*'Monthly Reading'!DG$7&gt;'Monthly Reading'!DG$10, SUM('Monthly Reading'!DG111*'Monthly Reading'!DG$7, 'Homeowners Record'!$F34*'Monthly Reading'!DG$8, 'Homeowners Record'!$G34*'Monthly Reading'!DG$9), SUM('Monthly Reading'!DG$10, 'Homeowners Record'!$F34*'Monthly Reading'!DG$8, 'Homeowners Record'!$G34*'Monthly Reading'!DG$9)))</f>
        <v/>
      </c>
      <c r="DH37" s="4" t="str">
        <f>IF('Monthly Reading'!DH$1="", "", IF('Monthly Reading'!DH111*'Monthly Reading'!DH$7&gt;'Monthly Reading'!DH$10, SUM('Monthly Reading'!DH111*'Monthly Reading'!DH$7, 'Homeowners Record'!$F34*'Monthly Reading'!DH$8, 'Homeowners Record'!$G34*'Monthly Reading'!DH$9), SUM('Monthly Reading'!DH$10, 'Homeowners Record'!$F34*'Monthly Reading'!DH$8, 'Homeowners Record'!$G34*'Monthly Reading'!DH$9)))</f>
        <v/>
      </c>
      <c r="DI37" s="4" t="str">
        <f>IF('Monthly Reading'!DI$1="", "", IF('Monthly Reading'!DI111*'Monthly Reading'!DI$7&gt;'Monthly Reading'!DI$10, SUM('Monthly Reading'!DI111*'Monthly Reading'!DI$7, 'Homeowners Record'!$F34*'Monthly Reading'!DI$8, 'Homeowners Record'!$G34*'Monthly Reading'!DI$9), SUM('Monthly Reading'!DI$10, 'Homeowners Record'!$F34*'Monthly Reading'!DI$8, 'Homeowners Record'!$G34*'Monthly Reading'!DI$9)))</f>
        <v/>
      </c>
      <c r="DJ37" s="4" t="str">
        <f>IF('Monthly Reading'!DJ$1="", "", IF('Monthly Reading'!DJ111*'Monthly Reading'!DJ$7&gt;'Monthly Reading'!DJ$10, SUM('Monthly Reading'!DJ111*'Monthly Reading'!DJ$7, 'Homeowners Record'!$F34*'Monthly Reading'!DJ$8, 'Homeowners Record'!$G34*'Monthly Reading'!DJ$9), SUM('Monthly Reading'!DJ$10, 'Homeowners Record'!$F34*'Monthly Reading'!DJ$8, 'Homeowners Record'!$G34*'Monthly Reading'!DJ$9)))</f>
        <v/>
      </c>
      <c r="DK37" s="4" t="str">
        <f>IF('Monthly Reading'!DK$1="", "", IF('Monthly Reading'!DK111*'Monthly Reading'!DK$7&gt;'Monthly Reading'!DK$10, SUM('Monthly Reading'!DK111*'Monthly Reading'!DK$7, 'Homeowners Record'!$F34*'Monthly Reading'!DK$8, 'Homeowners Record'!$G34*'Monthly Reading'!DK$9), SUM('Monthly Reading'!DK$10, 'Homeowners Record'!$F34*'Monthly Reading'!DK$8, 'Homeowners Record'!$G34*'Monthly Reading'!DK$9)))</f>
        <v/>
      </c>
      <c r="DL37" s="4" t="str">
        <f>IF('Monthly Reading'!DL$1="", "", IF('Monthly Reading'!DL111*'Monthly Reading'!DL$7&gt;'Monthly Reading'!DL$10, SUM('Monthly Reading'!DL111*'Monthly Reading'!DL$7, 'Homeowners Record'!$F34*'Monthly Reading'!DL$8, 'Homeowners Record'!$G34*'Monthly Reading'!DL$9), SUM('Monthly Reading'!DL$10, 'Homeowners Record'!$F34*'Monthly Reading'!DL$8, 'Homeowners Record'!$G34*'Monthly Reading'!DL$9)))</f>
        <v/>
      </c>
      <c r="DM37" s="4" t="str">
        <f>IF('Monthly Reading'!DM$1="", "", IF('Monthly Reading'!DM111*'Monthly Reading'!DM$7&gt;'Monthly Reading'!DM$10, SUM('Monthly Reading'!DM111*'Monthly Reading'!DM$7, 'Homeowners Record'!$F34*'Monthly Reading'!DM$8, 'Homeowners Record'!$G34*'Monthly Reading'!DM$9), SUM('Monthly Reading'!DM$10, 'Homeowners Record'!$F34*'Monthly Reading'!DM$8, 'Homeowners Record'!$G34*'Monthly Reading'!DM$9)))</f>
        <v/>
      </c>
      <c r="DN37" s="4" t="str">
        <f>IF('Monthly Reading'!DN$1="", "", IF('Monthly Reading'!DN111*'Monthly Reading'!DN$7&gt;'Monthly Reading'!DN$10, SUM('Monthly Reading'!DN111*'Monthly Reading'!DN$7, 'Homeowners Record'!$F34*'Monthly Reading'!DN$8, 'Homeowners Record'!$G34*'Monthly Reading'!DN$9), SUM('Monthly Reading'!DN$10, 'Homeowners Record'!$F34*'Monthly Reading'!DN$8, 'Homeowners Record'!$G34*'Monthly Reading'!DN$9)))</f>
        <v/>
      </c>
      <c r="DO37" s="4" t="str">
        <f>IF('Monthly Reading'!DO$1="", "", IF('Monthly Reading'!DO111*'Monthly Reading'!DO$7&gt;'Monthly Reading'!DO$10, SUM('Monthly Reading'!DO111*'Monthly Reading'!DO$7, 'Homeowners Record'!$F34*'Monthly Reading'!DO$8, 'Homeowners Record'!$G34*'Monthly Reading'!DO$9), SUM('Monthly Reading'!DO$10, 'Homeowners Record'!$F34*'Monthly Reading'!DO$8, 'Homeowners Record'!$G34*'Monthly Reading'!DO$9)))</f>
        <v/>
      </c>
      <c r="DP37" s="4" t="str">
        <f>IF('Monthly Reading'!DP$1="", "", IF('Monthly Reading'!DP111*'Monthly Reading'!DP$7&gt;'Monthly Reading'!DP$10, SUM('Monthly Reading'!DP111*'Monthly Reading'!DP$7, 'Homeowners Record'!$F34*'Monthly Reading'!DP$8, 'Homeowners Record'!$G34*'Monthly Reading'!DP$9), SUM('Monthly Reading'!DP$10, 'Homeowners Record'!$F34*'Monthly Reading'!DP$8, 'Homeowners Record'!$G34*'Monthly Reading'!DP$9)))</f>
        <v/>
      </c>
      <c r="DQ37" s="4" t="str">
        <f>IF('Monthly Reading'!DQ$1="", "", IF('Monthly Reading'!DQ111*'Monthly Reading'!DQ$7&gt;'Monthly Reading'!DQ$10, SUM('Monthly Reading'!DQ111*'Monthly Reading'!DQ$7, 'Homeowners Record'!$F34*'Monthly Reading'!DQ$8, 'Homeowners Record'!$G34*'Monthly Reading'!DQ$9), SUM('Monthly Reading'!DQ$10, 'Homeowners Record'!$F34*'Monthly Reading'!DQ$8, 'Homeowners Record'!$G34*'Monthly Reading'!DQ$9)))</f>
        <v/>
      </c>
      <c r="DR37" s="4" t="str">
        <f>IF('Monthly Reading'!DR$1="", "", IF('Monthly Reading'!DR111*'Monthly Reading'!DR$7&gt;'Monthly Reading'!DR$10, SUM('Monthly Reading'!DR111*'Monthly Reading'!DR$7, 'Homeowners Record'!$F34*'Monthly Reading'!DR$8, 'Homeowners Record'!$G34*'Monthly Reading'!DR$9), SUM('Monthly Reading'!DR$10, 'Homeowners Record'!$F34*'Monthly Reading'!DR$8, 'Homeowners Record'!$G34*'Monthly Reading'!DR$9)))</f>
        <v/>
      </c>
      <c r="DS37" s="4" t="str">
        <f>IF('Monthly Reading'!DS$1="", "", IF('Monthly Reading'!DS111*'Monthly Reading'!DS$7&gt;'Monthly Reading'!DS$10, SUM('Monthly Reading'!DS111*'Monthly Reading'!DS$7, 'Homeowners Record'!$F34*'Monthly Reading'!DS$8, 'Homeowners Record'!$G34*'Monthly Reading'!DS$9), SUM('Monthly Reading'!DS$10, 'Homeowners Record'!$F34*'Monthly Reading'!DS$8, 'Homeowners Record'!$G34*'Monthly Reading'!DS$9)))</f>
        <v/>
      </c>
      <c r="DT37" s="4" t="str">
        <f>IF('Monthly Reading'!DT$1="", "", IF('Monthly Reading'!DT111*'Monthly Reading'!DT$7&gt;'Monthly Reading'!DT$10, SUM('Monthly Reading'!DT111*'Monthly Reading'!DT$7, 'Homeowners Record'!$F34*'Monthly Reading'!DT$8, 'Homeowners Record'!$G34*'Monthly Reading'!DT$9), SUM('Monthly Reading'!DT$10, 'Homeowners Record'!$F34*'Monthly Reading'!DT$8, 'Homeowners Record'!$G34*'Monthly Reading'!DT$9)))</f>
        <v/>
      </c>
      <c r="DU37" s="4" t="str">
        <f>IF('Monthly Reading'!DU$1="", "", IF('Monthly Reading'!DU111*'Monthly Reading'!DU$7&gt;'Monthly Reading'!DU$10, SUM('Monthly Reading'!DU111*'Monthly Reading'!DU$7, 'Homeowners Record'!$F34*'Monthly Reading'!DU$8, 'Homeowners Record'!$G34*'Monthly Reading'!DU$9), SUM('Monthly Reading'!DU$10, 'Homeowners Record'!$F34*'Monthly Reading'!DU$8, 'Homeowners Record'!$G34*'Monthly Reading'!DU$9)))</f>
        <v/>
      </c>
      <c r="DV37" s="4" t="str">
        <f>IF('Monthly Reading'!DV$1="", "", IF('Monthly Reading'!DV111*'Monthly Reading'!DV$7&gt;'Monthly Reading'!DV$10, SUM('Monthly Reading'!DV111*'Monthly Reading'!DV$7, 'Homeowners Record'!$F34*'Monthly Reading'!DV$8, 'Homeowners Record'!$G34*'Monthly Reading'!DV$9), SUM('Monthly Reading'!DV$10, 'Homeowners Record'!$F34*'Monthly Reading'!DV$8, 'Homeowners Record'!$G34*'Monthly Reading'!DV$9)))</f>
        <v/>
      </c>
      <c r="DW37" s="4" t="str">
        <f>IF('Monthly Reading'!DW$1="", "", IF('Monthly Reading'!DW111*'Monthly Reading'!DW$7&gt;'Monthly Reading'!DW$10, SUM('Monthly Reading'!DW111*'Monthly Reading'!DW$7, 'Homeowners Record'!$F34*'Monthly Reading'!DW$8, 'Homeowners Record'!$G34*'Monthly Reading'!DW$9), SUM('Monthly Reading'!DW$10, 'Homeowners Record'!$F34*'Monthly Reading'!DW$8, 'Homeowners Record'!$G34*'Monthly Reading'!DW$9)))</f>
        <v/>
      </c>
      <c r="DX37" s="4" t="str">
        <f>IF('Monthly Reading'!DX$1="", "", IF('Monthly Reading'!DX111*'Monthly Reading'!DX$7&gt;'Monthly Reading'!DX$10, SUM('Monthly Reading'!DX111*'Monthly Reading'!DX$7, 'Homeowners Record'!$F34*'Monthly Reading'!DX$8, 'Homeowners Record'!$G34*'Monthly Reading'!DX$9), SUM('Monthly Reading'!DX$10, 'Homeowners Record'!$F34*'Monthly Reading'!DX$8, 'Homeowners Record'!$G34*'Monthly Reading'!DX$9)))</f>
        <v/>
      </c>
      <c r="DY37" s="4" t="str">
        <f>IF('Monthly Reading'!DY$1="", "", IF('Monthly Reading'!DY111*'Monthly Reading'!DY$7&gt;'Monthly Reading'!DY$10, SUM('Monthly Reading'!DY111*'Monthly Reading'!DY$7, 'Homeowners Record'!$F34*'Monthly Reading'!DY$8, 'Homeowners Record'!$G34*'Monthly Reading'!DY$9), SUM('Monthly Reading'!DY$10, 'Homeowners Record'!$F34*'Monthly Reading'!DY$8, 'Homeowners Record'!$G34*'Monthly Reading'!DY$9)))</f>
        <v/>
      </c>
      <c r="DZ37" s="4" t="str">
        <f>IF('Monthly Reading'!DZ$1="", "", IF('Monthly Reading'!DZ111*'Monthly Reading'!DZ$7&gt;'Monthly Reading'!DZ$10, SUM('Monthly Reading'!DZ111*'Monthly Reading'!DZ$7, 'Homeowners Record'!$F34*'Monthly Reading'!DZ$8, 'Homeowners Record'!$G34*'Monthly Reading'!DZ$9), SUM('Monthly Reading'!DZ$10, 'Homeowners Record'!$F34*'Monthly Reading'!DZ$8, 'Homeowners Record'!$G34*'Monthly Reading'!DZ$9)))</f>
        <v/>
      </c>
    </row>
    <row r="38" spans="1:130" x14ac:dyDescent="0.25">
      <c r="A38" s="3">
        <f>'Homeowners Record'!$A35</f>
        <v>34</v>
      </c>
      <c r="B38" s="3" t="str">
        <f>'Homeowners Record'!$B35</f>
        <v>JESAMIN CONCEPTION</v>
      </c>
      <c r="C38" s="4">
        <v>555</v>
      </c>
      <c r="D38" s="4">
        <f>IF('Monthly Reading'!D$1="", "", IF('Monthly Reading'!D112*'Monthly Reading'!D$7&gt;'Monthly Reading'!D$10, SUM('Monthly Reading'!D112*'Monthly Reading'!D$7, 'Homeowners Record'!$F35*'Monthly Reading'!D$8, 'Homeowners Record'!$G35*'Monthly Reading'!D$9), SUM('Monthly Reading'!D$10, 'Homeowners Record'!$F35*'Monthly Reading'!D$8, 'Homeowners Record'!$G35*'Monthly Reading'!D$9)))</f>
        <v>785.43318518518527</v>
      </c>
      <c r="E38" s="4">
        <f>IF('Monthly Reading'!E$1="", "", IF('Monthly Reading'!E112*'Monthly Reading'!E$7&gt;'Monthly Reading'!E$10, SUM('Monthly Reading'!E112*'Monthly Reading'!E$7, 'Homeowners Record'!$F35*'Monthly Reading'!E$8, 'Homeowners Record'!$G35*'Monthly Reading'!E$9), SUM('Monthly Reading'!E$10, 'Homeowners Record'!$F35*'Monthly Reading'!E$8, 'Homeowners Record'!$G35*'Monthly Reading'!E$9)))</f>
        <v>725.60585480093675</v>
      </c>
      <c r="F38" s="4">
        <f>IF('Monthly Reading'!F$1="", "", IF('Monthly Reading'!F112*'Monthly Reading'!F$7&gt;'Monthly Reading'!F$10, SUM('Monthly Reading'!F112*'Monthly Reading'!F$7, 'Homeowners Record'!$F35*'Monthly Reading'!F$8, 'Homeowners Record'!$G35*'Monthly Reading'!F$9), SUM('Monthly Reading'!F$10, 'Homeowners Record'!$F35*'Monthly Reading'!F$8, 'Homeowners Record'!$G35*'Monthly Reading'!F$9)))</f>
        <v>939.12797720797721</v>
      </c>
      <c r="G38" s="4">
        <f>IF('Monthly Reading'!G$1="", "", IF('Monthly Reading'!G112*'Monthly Reading'!G$7&gt;'Monthly Reading'!G$10, SUM('Monthly Reading'!G112*'Monthly Reading'!G$7, 'Homeowners Record'!$F35*'Monthly Reading'!G$8, 'Homeowners Record'!$G35*'Monthly Reading'!G$9), SUM('Monthly Reading'!G$10, 'Homeowners Record'!$F35*'Monthly Reading'!G$8, 'Homeowners Record'!$G35*'Monthly Reading'!G$9)))</f>
        <v>693.15027568922301</v>
      </c>
      <c r="H38" s="4" t="str">
        <f>IF('Monthly Reading'!H$1="", "", IF('Monthly Reading'!H112*'Monthly Reading'!H$7&gt;'Monthly Reading'!H$10, SUM('Monthly Reading'!H112*'Monthly Reading'!H$7, 'Homeowners Record'!$F35*'Monthly Reading'!H$8, 'Homeowners Record'!$G35*'Monthly Reading'!H$9), SUM('Monthly Reading'!H$10, 'Homeowners Record'!$F35*'Monthly Reading'!H$8, 'Homeowners Record'!$G35*'Monthly Reading'!H$9)))</f>
        <v/>
      </c>
      <c r="I38" s="4" t="str">
        <f>IF('Monthly Reading'!I$1="", "", IF('Monthly Reading'!I112*'Monthly Reading'!I$7&gt;'Monthly Reading'!I$10, SUM('Monthly Reading'!I112*'Monthly Reading'!I$7, 'Homeowners Record'!$F35*'Monthly Reading'!I$8, 'Homeowners Record'!$G35*'Monthly Reading'!I$9), SUM('Monthly Reading'!I$10, 'Homeowners Record'!$F35*'Monthly Reading'!I$8, 'Homeowners Record'!$G35*'Monthly Reading'!I$9)))</f>
        <v/>
      </c>
      <c r="J38" s="4" t="str">
        <f>IF('Monthly Reading'!J$1="", "", IF('Monthly Reading'!J112*'Monthly Reading'!J$7&gt;'Monthly Reading'!J$10, SUM('Monthly Reading'!J112*'Monthly Reading'!J$7, 'Homeowners Record'!$F35*'Monthly Reading'!J$8, 'Homeowners Record'!$G35*'Monthly Reading'!J$9), SUM('Monthly Reading'!J$10, 'Homeowners Record'!$F35*'Monthly Reading'!J$8, 'Homeowners Record'!$G35*'Monthly Reading'!J$9)))</f>
        <v/>
      </c>
      <c r="K38" s="4" t="str">
        <f>IF('Monthly Reading'!K$1="", "", IF('Monthly Reading'!K112*'Monthly Reading'!K$7&gt;'Monthly Reading'!K$10, SUM('Monthly Reading'!K112*'Monthly Reading'!K$7, 'Homeowners Record'!$F35*'Monthly Reading'!K$8, 'Homeowners Record'!$G35*'Monthly Reading'!K$9), SUM('Monthly Reading'!K$10, 'Homeowners Record'!$F35*'Monthly Reading'!K$8, 'Homeowners Record'!$G35*'Monthly Reading'!K$9)))</f>
        <v/>
      </c>
      <c r="L38" s="4" t="str">
        <f>IF('Monthly Reading'!L$1="", "", IF('Monthly Reading'!L112*'Monthly Reading'!L$7&gt;'Monthly Reading'!L$10, SUM('Monthly Reading'!L112*'Monthly Reading'!L$7, 'Homeowners Record'!$F35*'Monthly Reading'!L$8, 'Homeowners Record'!$G35*'Monthly Reading'!L$9), SUM('Monthly Reading'!L$10, 'Homeowners Record'!$F35*'Monthly Reading'!L$8, 'Homeowners Record'!$G35*'Monthly Reading'!L$9)))</f>
        <v/>
      </c>
      <c r="M38" s="4" t="str">
        <f>IF('Monthly Reading'!M$1="", "", IF('Monthly Reading'!M112*'Monthly Reading'!M$7&gt;'Monthly Reading'!M$10, SUM('Monthly Reading'!M112*'Monthly Reading'!M$7, 'Homeowners Record'!$F35*'Monthly Reading'!M$8, 'Homeowners Record'!$G35*'Monthly Reading'!M$9), SUM('Monthly Reading'!M$10, 'Homeowners Record'!$F35*'Monthly Reading'!M$8, 'Homeowners Record'!$G35*'Monthly Reading'!M$9)))</f>
        <v/>
      </c>
      <c r="N38" s="4" t="str">
        <f>IF('Monthly Reading'!N$1="", "", IF('Monthly Reading'!N112*'Monthly Reading'!N$7&gt;'Monthly Reading'!N$10, SUM('Monthly Reading'!N112*'Monthly Reading'!N$7, 'Homeowners Record'!$F35*'Monthly Reading'!N$8, 'Homeowners Record'!$G35*'Monthly Reading'!N$9), SUM('Monthly Reading'!N$10, 'Homeowners Record'!$F35*'Monthly Reading'!N$8, 'Homeowners Record'!$G35*'Monthly Reading'!N$9)))</f>
        <v/>
      </c>
      <c r="O38" s="4" t="str">
        <f>IF('Monthly Reading'!O$1="", "", IF('Monthly Reading'!O112*'Monthly Reading'!O$7&gt;'Monthly Reading'!O$10, SUM('Monthly Reading'!O112*'Monthly Reading'!O$7, 'Homeowners Record'!$F35*'Monthly Reading'!O$8, 'Homeowners Record'!$G35*'Monthly Reading'!O$9), SUM('Monthly Reading'!O$10, 'Homeowners Record'!$F35*'Monthly Reading'!O$8, 'Homeowners Record'!$G35*'Monthly Reading'!O$9)))</f>
        <v/>
      </c>
      <c r="P38" s="4" t="str">
        <f>IF('Monthly Reading'!P$1="", "", IF('Monthly Reading'!P112*'Monthly Reading'!P$7&gt;'Monthly Reading'!P$10, SUM('Monthly Reading'!P112*'Monthly Reading'!P$7, 'Homeowners Record'!$F35*'Monthly Reading'!P$8, 'Homeowners Record'!$G35*'Monthly Reading'!P$9), SUM('Monthly Reading'!P$10, 'Homeowners Record'!$F35*'Monthly Reading'!P$8, 'Homeowners Record'!$G35*'Monthly Reading'!P$9)))</f>
        <v/>
      </c>
      <c r="Q38" s="4" t="str">
        <f>IF('Monthly Reading'!Q$1="", "", IF('Monthly Reading'!Q112*'Monthly Reading'!Q$7&gt;'Monthly Reading'!Q$10, SUM('Monthly Reading'!Q112*'Monthly Reading'!Q$7, 'Homeowners Record'!$F35*'Monthly Reading'!Q$8, 'Homeowners Record'!$G35*'Monthly Reading'!Q$9), SUM('Monthly Reading'!Q$10, 'Homeowners Record'!$F35*'Monthly Reading'!Q$8, 'Homeowners Record'!$G35*'Monthly Reading'!Q$9)))</f>
        <v/>
      </c>
      <c r="R38" s="4" t="str">
        <f>IF('Monthly Reading'!R$1="", "", IF('Monthly Reading'!R112*'Monthly Reading'!R$7&gt;'Monthly Reading'!R$10, SUM('Monthly Reading'!R112*'Monthly Reading'!R$7, 'Homeowners Record'!$F35*'Monthly Reading'!R$8, 'Homeowners Record'!$G35*'Monthly Reading'!R$9), SUM('Monthly Reading'!R$10, 'Homeowners Record'!$F35*'Monthly Reading'!R$8, 'Homeowners Record'!$G35*'Monthly Reading'!R$9)))</f>
        <v/>
      </c>
      <c r="S38" s="4" t="str">
        <f>IF('Monthly Reading'!S$1="", "", IF('Monthly Reading'!S112*'Monthly Reading'!S$7&gt;'Monthly Reading'!S$10, SUM('Monthly Reading'!S112*'Monthly Reading'!S$7, 'Homeowners Record'!$F35*'Monthly Reading'!S$8, 'Homeowners Record'!$G35*'Monthly Reading'!S$9), SUM('Monthly Reading'!S$10, 'Homeowners Record'!$F35*'Monthly Reading'!S$8, 'Homeowners Record'!$G35*'Monthly Reading'!S$9)))</f>
        <v/>
      </c>
      <c r="T38" s="4" t="str">
        <f>IF('Monthly Reading'!T$1="", "", IF('Monthly Reading'!T112*'Monthly Reading'!T$7&gt;'Monthly Reading'!T$10, SUM('Monthly Reading'!T112*'Monthly Reading'!T$7, 'Homeowners Record'!$F35*'Monthly Reading'!T$8, 'Homeowners Record'!$G35*'Monthly Reading'!T$9), SUM('Monthly Reading'!T$10, 'Homeowners Record'!$F35*'Monthly Reading'!T$8, 'Homeowners Record'!$G35*'Monthly Reading'!T$9)))</f>
        <v/>
      </c>
      <c r="U38" s="4" t="str">
        <f>IF('Monthly Reading'!U$1="", "", IF('Monthly Reading'!U112*'Monthly Reading'!U$7&gt;'Monthly Reading'!U$10, SUM('Monthly Reading'!U112*'Monthly Reading'!U$7, 'Homeowners Record'!$F35*'Monthly Reading'!U$8, 'Homeowners Record'!$G35*'Monthly Reading'!U$9), SUM('Monthly Reading'!U$10, 'Homeowners Record'!$F35*'Monthly Reading'!U$8, 'Homeowners Record'!$G35*'Monthly Reading'!U$9)))</f>
        <v/>
      </c>
      <c r="V38" s="4" t="str">
        <f>IF('Monthly Reading'!V$1="", "", IF('Monthly Reading'!V112*'Monthly Reading'!V$7&gt;'Monthly Reading'!V$10, SUM('Monthly Reading'!V112*'Monthly Reading'!V$7, 'Homeowners Record'!$F35*'Monthly Reading'!V$8, 'Homeowners Record'!$G35*'Monthly Reading'!V$9), SUM('Monthly Reading'!V$10, 'Homeowners Record'!$F35*'Monthly Reading'!V$8, 'Homeowners Record'!$G35*'Monthly Reading'!V$9)))</f>
        <v/>
      </c>
      <c r="W38" s="4" t="str">
        <f>IF('Monthly Reading'!W$1="", "", IF('Monthly Reading'!W112*'Monthly Reading'!W$7&gt;'Monthly Reading'!W$10, SUM('Monthly Reading'!W112*'Monthly Reading'!W$7, 'Homeowners Record'!$F35*'Monthly Reading'!W$8, 'Homeowners Record'!$G35*'Monthly Reading'!W$9), SUM('Monthly Reading'!W$10, 'Homeowners Record'!$F35*'Monthly Reading'!W$8, 'Homeowners Record'!$G35*'Monthly Reading'!W$9)))</f>
        <v/>
      </c>
      <c r="X38" s="4" t="str">
        <f>IF('Monthly Reading'!X$1="", "", IF('Monthly Reading'!X112*'Monthly Reading'!X$7&gt;'Monthly Reading'!X$10, SUM('Monthly Reading'!X112*'Monthly Reading'!X$7, 'Homeowners Record'!$F35*'Monthly Reading'!X$8, 'Homeowners Record'!$G35*'Monthly Reading'!X$9), SUM('Monthly Reading'!X$10, 'Homeowners Record'!$F35*'Monthly Reading'!X$8, 'Homeowners Record'!$G35*'Monthly Reading'!X$9)))</f>
        <v/>
      </c>
      <c r="Y38" s="4" t="str">
        <f>IF('Monthly Reading'!Y$1="", "", IF('Monthly Reading'!Y112*'Monthly Reading'!Y$7&gt;'Monthly Reading'!Y$10, SUM('Monthly Reading'!Y112*'Monthly Reading'!Y$7, 'Homeowners Record'!$F35*'Monthly Reading'!Y$8, 'Homeowners Record'!$G35*'Monthly Reading'!Y$9), SUM('Monthly Reading'!Y$10, 'Homeowners Record'!$F35*'Monthly Reading'!Y$8, 'Homeowners Record'!$G35*'Monthly Reading'!Y$9)))</f>
        <v/>
      </c>
      <c r="Z38" s="4" t="str">
        <f>IF('Monthly Reading'!Z$1="", "", IF('Monthly Reading'!Z112*'Monthly Reading'!Z$7&gt;'Monthly Reading'!Z$10, SUM('Monthly Reading'!Z112*'Monthly Reading'!Z$7, 'Homeowners Record'!$F35*'Monthly Reading'!Z$8, 'Homeowners Record'!$G35*'Monthly Reading'!Z$9), SUM('Monthly Reading'!Z$10, 'Homeowners Record'!$F35*'Monthly Reading'!Z$8, 'Homeowners Record'!$G35*'Monthly Reading'!Z$9)))</f>
        <v/>
      </c>
      <c r="AA38" s="4" t="str">
        <f>IF('Monthly Reading'!AA$1="", "", IF('Monthly Reading'!AA112*'Monthly Reading'!AA$7&gt;'Monthly Reading'!AA$10, SUM('Monthly Reading'!AA112*'Monthly Reading'!AA$7, 'Homeowners Record'!$F35*'Monthly Reading'!AA$8, 'Homeowners Record'!$G35*'Monthly Reading'!AA$9), SUM('Monthly Reading'!AA$10, 'Homeowners Record'!$F35*'Monthly Reading'!AA$8, 'Homeowners Record'!$G35*'Monthly Reading'!AA$9)))</f>
        <v/>
      </c>
      <c r="AB38" s="4" t="str">
        <f>IF('Monthly Reading'!AB$1="", "", IF('Monthly Reading'!AB112*'Monthly Reading'!AB$7&gt;'Monthly Reading'!AB$10, SUM('Monthly Reading'!AB112*'Monthly Reading'!AB$7, 'Homeowners Record'!$F35*'Monthly Reading'!AB$8, 'Homeowners Record'!$G35*'Monthly Reading'!AB$9), SUM('Monthly Reading'!AB$10, 'Homeowners Record'!$F35*'Monthly Reading'!AB$8, 'Homeowners Record'!$G35*'Monthly Reading'!AB$9)))</f>
        <v/>
      </c>
      <c r="AC38" s="4" t="str">
        <f>IF('Monthly Reading'!AC$1="", "", IF('Monthly Reading'!AC112*'Monthly Reading'!AC$7&gt;'Monthly Reading'!AC$10, SUM('Monthly Reading'!AC112*'Monthly Reading'!AC$7, 'Homeowners Record'!$F35*'Monthly Reading'!AC$8, 'Homeowners Record'!$G35*'Monthly Reading'!AC$9), SUM('Monthly Reading'!AC$10, 'Homeowners Record'!$F35*'Monthly Reading'!AC$8, 'Homeowners Record'!$G35*'Monthly Reading'!AC$9)))</f>
        <v/>
      </c>
      <c r="AD38" s="4" t="str">
        <f>IF('Monthly Reading'!AD$1="", "", IF('Monthly Reading'!AD112*'Monthly Reading'!AD$7&gt;'Monthly Reading'!AD$10, SUM('Monthly Reading'!AD112*'Monthly Reading'!AD$7, 'Homeowners Record'!$F35*'Monthly Reading'!AD$8, 'Homeowners Record'!$G35*'Monthly Reading'!AD$9), SUM('Monthly Reading'!AD$10, 'Homeowners Record'!$F35*'Monthly Reading'!AD$8, 'Homeowners Record'!$G35*'Monthly Reading'!AD$9)))</f>
        <v/>
      </c>
      <c r="AE38" s="4" t="str">
        <f>IF('Monthly Reading'!AE$1="", "", IF('Monthly Reading'!AE112*'Monthly Reading'!AE$7&gt;'Monthly Reading'!AE$10, SUM('Monthly Reading'!AE112*'Monthly Reading'!AE$7, 'Homeowners Record'!$F35*'Monthly Reading'!AE$8, 'Homeowners Record'!$G35*'Monthly Reading'!AE$9), SUM('Monthly Reading'!AE$10, 'Homeowners Record'!$F35*'Monthly Reading'!AE$8, 'Homeowners Record'!$G35*'Monthly Reading'!AE$9)))</f>
        <v/>
      </c>
      <c r="AF38" s="4" t="str">
        <f>IF('Monthly Reading'!AF$1="", "", IF('Monthly Reading'!AF112*'Monthly Reading'!AF$7&gt;'Monthly Reading'!AF$10, SUM('Monthly Reading'!AF112*'Monthly Reading'!AF$7, 'Homeowners Record'!$F35*'Monthly Reading'!AF$8, 'Homeowners Record'!$G35*'Monthly Reading'!AF$9), SUM('Monthly Reading'!AF$10, 'Homeowners Record'!$F35*'Monthly Reading'!AF$8, 'Homeowners Record'!$G35*'Monthly Reading'!AF$9)))</f>
        <v/>
      </c>
      <c r="AG38" s="4" t="str">
        <f>IF('Monthly Reading'!AG$1="", "", IF('Monthly Reading'!AG112*'Monthly Reading'!AG$7&gt;'Monthly Reading'!AG$10, SUM('Monthly Reading'!AG112*'Monthly Reading'!AG$7, 'Homeowners Record'!$F35*'Monthly Reading'!AG$8, 'Homeowners Record'!$G35*'Monthly Reading'!AG$9), SUM('Monthly Reading'!AG$10, 'Homeowners Record'!$F35*'Monthly Reading'!AG$8, 'Homeowners Record'!$G35*'Monthly Reading'!AG$9)))</f>
        <v/>
      </c>
      <c r="AH38" s="4" t="str">
        <f>IF('Monthly Reading'!AH$1="", "", IF('Monthly Reading'!AH112*'Monthly Reading'!AH$7&gt;'Monthly Reading'!AH$10, SUM('Monthly Reading'!AH112*'Monthly Reading'!AH$7, 'Homeowners Record'!$F35*'Monthly Reading'!AH$8, 'Homeowners Record'!$G35*'Monthly Reading'!AH$9), SUM('Monthly Reading'!AH$10, 'Homeowners Record'!$F35*'Monthly Reading'!AH$8, 'Homeowners Record'!$G35*'Monthly Reading'!AH$9)))</f>
        <v/>
      </c>
      <c r="AI38" s="4" t="str">
        <f>IF('Monthly Reading'!AI$1="", "", IF('Monthly Reading'!AI112*'Monthly Reading'!AI$7&gt;'Monthly Reading'!AI$10, SUM('Monthly Reading'!AI112*'Monthly Reading'!AI$7, 'Homeowners Record'!$F35*'Monthly Reading'!AI$8, 'Homeowners Record'!$G35*'Monthly Reading'!AI$9), SUM('Monthly Reading'!AI$10, 'Homeowners Record'!$F35*'Monthly Reading'!AI$8, 'Homeowners Record'!$G35*'Monthly Reading'!AI$9)))</f>
        <v/>
      </c>
      <c r="AJ38" s="4" t="str">
        <f>IF('Monthly Reading'!AJ$1="", "", IF('Monthly Reading'!AJ112*'Monthly Reading'!AJ$7&gt;'Monthly Reading'!AJ$10, SUM('Monthly Reading'!AJ112*'Monthly Reading'!AJ$7, 'Homeowners Record'!$F35*'Monthly Reading'!AJ$8, 'Homeowners Record'!$G35*'Monthly Reading'!AJ$9), SUM('Monthly Reading'!AJ$10, 'Homeowners Record'!$F35*'Monthly Reading'!AJ$8, 'Homeowners Record'!$G35*'Monthly Reading'!AJ$9)))</f>
        <v/>
      </c>
      <c r="AK38" s="4" t="str">
        <f>IF('Monthly Reading'!AK$1="", "", IF('Monthly Reading'!AK112*'Monthly Reading'!AK$7&gt;'Monthly Reading'!AK$10, SUM('Monthly Reading'!AK112*'Monthly Reading'!AK$7, 'Homeowners Record'!$F35*'Monthly Reading'!AK$8, 'Homeowners Record'!$G35*'Monthly Reading'!AK$9), SUM('Monthly Reading'!AK$10, 'Homeowners Record'!$F35*'Monthly Reading'!AK$8, 'Homeowners Record'!$G35*'Monthly Reading'!AK$9)))</f>
        <v/>
      </c>
      <c r="AL38" s="4" t="str">
        <f>IF('Monthly Reading'!AL$1="", "", IF('Monthly Reading'!AL112*'Monthly Reading'!AL$7&gt;'Monthly Reading'!AL$10, SUM('Monthly Reading'!AL112*'Monthly Reading'!AL$7, 'Homeowners Record'!$F35*'Monthly Reading'!AL$8, 'Homeowners Record'!$G35*'Monthly Reading'!AL$9), SUM('Monthly Reading'!AL$10, 'Homeowners Record'!$F35*'Monthly Reading'!AL$8, 'Homeowners Record'!$G35*'Monthly Reading'!AL$9)))</f>
        <v/>
      </c>
      <c r="AM38" s="4" t="str">
        <f>IF('Monthly Reading'!AM$1="", "", IF('Monthly Reading'!AM112*'Monthly Reading'!AM$7&gt;'Monthly Reading'!AM$10, SUM('Monthly Reading'!AM112*'Monthly Reading'!AM$7, 'Homeowners Record'!$F35*'Monthly Reading'!AM$8, 'Homeowners Record'!$G35*'Monthly Reading'!AM$9), SUM('Monthly Reading'!AM$10, 'Homeowners Record'!$F35*'Monthly Reading'!AM$8, 'Homeowners Record'!$G35*'Monthly Reading'!AM$9)))</f>
        <v/>
      </c>
      <c r="AN38" s="4" t="str">
        <f>IF('Monthly Reading'!AN$1="", "", IF('Monthly Reading'!AN112*'Monthly Reading'!AN$7&gt;'Monthly Reading'!AN$10, SUM('Monthly Reading'!AN112*'Monthly Reading'!AN$7, 'Homeowners Record'!$F35*'Monthly Reading'!AN$8, 'Homeowners Record'!$G35*'Monthly Reading'!AN$9), SUM('Monthly Reading'!AN$10, 'Homeowners Record'!$F35*'Monthly Reading'!AN$8, 'Homeowners Record'!$G35*'Monthly Reading'!AN$9)))</f>
        <v/>
      </c>
      <c r="AO38" s="4" t="str">
        <f>IF('Monthly Reading'!AO$1="", "", IF('Monthly Reading'!AO112*'Monthly Reading'!AO$7&gt;'Monthly Reading'!AO$10, SUM('Monthly Reading'!AO112*'Monthly Reading'!AO$7, 'Homeowners Record'!$F35*'Monthly Reading'!AO$8, 'Homeowners Record'!$G35*'Monthly Reading'!AO$9), SUM('Monthly Reading'!AO$10, 'Homeowners Record'!$F35*'Monthly Reading'!AO$8, 'Homeowners Record'!$G35*'Monthly Reading'!AO$9)))</f>
        <v/>
      </c>
      <c r="AP38" s="4" t="str">
        <f>IF('Monthly Reading'!AP$1="", "", IF('Monthly Reading'!AP112*'Monthly Reading'!AP$7&gt;'Monthly Reading'!AP$10, SUM('Monthly Reading'!AP112*'Monthly Reading'!AP$7, 'Homeowners Record'!$F35*'Monthly Reading'!AP$8, 'Homeowners Record'!$G35*'Monthly Reading'!AP$9), SUM('Monthly Reading'!AP$10, 'Homeowners Record'!$F35*'Monthly Reading'!AP$8, 'Homeowners Record'!$G35*'Monthly Reading'!AP$9)))</f>
        <v/>
      </c>
      <c r="AQ38" s="4" t="str">
        <f>IF('Monthly Reading'!AQ$1="", "", IF('Monthly Reading'!AQ112*'Monthly Reading'!AQ$7&gt;'Monthly Reading'!AQ$10, SUM('Monthly Reading'!AQ112*'Monthly Reading'!AQ$7, 'Homeowners Record'!$F35*'Monthly Reading'!AQ$8, 'Homeowners Record'!$G35*'Monthly Reading'!AQ$9), SUM('Monthly Reading'!AQ$10, 'Homeowners Record'!$F35*'Monthly Reading'!AQ$8, 'Homeowners Record'!$G35*'Monthly Reading'!AQ$9)))</f>
        <v/>
      </c>
      <c r="AR38" s="4" t="str">
        <f>IF('Monthly Reading'!AR$1="", "", IF('Monthly Reading'!AR112*'Monthly Reading'!AR$7&gt;'Monthly Reading'!AR$10, SUM('Monthly Reading'!AR112*'Monthly Reading'!AR$7, 'Homeowners Record'!$F35*'Monthly Reading'!AR$8, 'Homeowners Record'!$G35*'Monthly Reading'!AR$9), SUM('Monthly Reading'!AR$10, 'Homeowners Record'!$F35*'Monthly Reading'!AR$8, 'Homeowners Record'!$G35*'Monthly Reading'!AR$9)))</f>
        <v/>
      </c>
      <c r="AS38" s="4" t="str">
        <f>IF('Monthly Reading'!AS$1="", "", IF('Monthly Reading'!AS112*'Monthly Reading'!AS$7&gt;'Monthly Reading'!AS$10, SUM('Monthly Reading'!AS112*'Monthly Reading'!AS$7, 'Homeowners Record'!$F35*'Monthly Reading'!AS$8, 'Homeowners Record'!$G35*'Monthly Reading'!AS$9), SUM('Monthly Reading'!AS$10, 'Homeowners Record'!$F35*'Monthly Reading'!AS$8, 'Homeowners Record'!$G35*'Monthly Reading'!AS$9)))</f>
        <v/>
      </c>
      <c r="AT38" s="4" t="str">
        <f>IF('Monthly Reading'!AT$1="", "", IF('Monthly Reading'!AT112*'Monthly Reading'!AT$7&gt;'Monthly Reading'!AT$10, SUM('Monthly Reading'!AT112*'Monthly Reading'!AT$7, 'Homeowners Record'!$F35*'Monthly Reading'!AT$8, 'Homeowners Record'!$G35*'Monthly Reading'!AT$9), SUM('Monthly Reading'!AT$10, 'Homeowners Record'!$F35*'Monthly Reading'!AT$8, 'Homeowners Record'!$G35*'Monthly Reading'!AT$9)))</f>
        <v/>
      </c>
      <c r="AU38" s="4" t="str">
        <f>IF('Monthly Reading'!AU$1="", "", IF('Monthly Reading'!AU112*'Monthly Reading'!AU$7&gt;'Monthly Reading'!AU$10, SUM('Monthly Reading'!AU112*'Monthly Reading'!AU$7, 'Homeowners Record'!$F35*'Monthly Reading'!AU$8, 'Homeowners Record'!$G35*'Monthly Reading'!AU$9), SUM('Monthly Reading'!AU$10, 'Homeowners Record'!$F35*'Monthly Reading'!AU$8, 'Homeowners Record'!$G35*'Monthly Reading'!AU$9)))</f>
        <v/>
      </c>
      <c r="AV38" s="4" t="str">
        <f>IF('Monthly Reading'!AV$1="", "", IF('Monthly Reading'!AV112*'Monthly Reading'!AV$7&gt;'Monthly Reading'!AV$10, SUM('Monthly Reading'!AV112*'Monthly Reading'!AV$7, 'Homeowners Record'!$F35*'Monthly Reading'!AV$8, 'Homeowners Record'!$G35*'Monthly Reading'!AV$9), SUM('Monthly Reading'!AV$10, 'Homeowners Record'!$F35*'Monthly Reading'!AV$8, 'Homeowners Record'!$G35*'Monthly Reading'!AV$9)))</f>
        <v/>
      </c>
      <c r="AW38" s="4" t="str">
        <f>IF('Monthly Reading'!AW$1="", "", IF('Monthly Reading'!AW112*'Monthly Reading'!AW$7&gt;'Monthly Reading'!AW$10, SUM('Monthly Reading'!AW112*'Monthly Reading'!AW$7, 'Homeowners Record'!$F35*'Monthly Reading'!AW$8, 'Homeowners Record'!$G35*'Monthly Reading'!AW$9), SUM('Monthly Reading'!AW$10, 'Homeowners Record'!$F35*'Monthly Reading'!AW$8, 'Homeowners Record'!$G35*'Monthly Reading'!AW$9)))</f>
        <v/>
      </c>
      <c r="AX38" s="4" t="str">
        <f>IF('Monthly Reading'!AX$1="", "", IF('Monthly Reading'!AX112*'Monthly Reading'!AX$7&gt;'Monthly Reading'!AX$10, SUM('Monthly Reading'!AX112*'Monthly Reading'!AX$7, 'Homeowners Record'!$F35*'Monthly Reading'!AX$8, 'Homeowners Record'!$G35*'Monthly Reading'!AX$9), SUM('Monthly Reading'!AX$10, 'Homeowners Record'!$F35*'Monthly Reading'!AX$8, 'Homeowners Record'!$G35*'Monthly Reading'!AX$9)))</f>
        <v/>
      </c>
      <c r="AY38" s="4" t="str">
        <f>IF('Monthly Reading'!AY$1="", "", IF('Monthly Reading'!AY112*'Monthly Reading'!AY$7&gt;'Monthly Reading'!AY$10, SUM('Monthly Reading'!AY112*'Monthly Reading'!AY$7, 'Homeowners Record'!$F35*'Monthly Reading'!AY$8, 'Homeowners Record'!$G35*'Monthly Reading'!AY$9), SUM('Monthly Reading'!AY$10, 'Homeowners Record'!$F35*'Monthly Reading'!AY$8, 'Homeowners Record'!$G35*'Monthly Reading'!AY$9)))</f>
        <v/>
      </c>
      <c r="AZ38" s="4" t="str">
        <f>IF('Monthly Reading'!AZ$1="", "", IF('Monthly Reading'!AZ112*'Monthly Reading'!AZ$7&gt;'Monthly Reading'!AZ$10, SUM('Monthly Reading'!AZ112*'Monthly Reading'!AZ$7, 'Homeowners Record'!$F35*'Monthly Reading'!AZ$8, 'Homeowners Record'!$G35*'Monthly Reading'!AZ$9), SUM('Monthly Reading'!AZ$10, 'Homeowners Record'!$F35*'Monthly Reading'!AZ$8, 'Homeowners Record'!$G35*'Monthly Reading'!AZ$9)))</f>
        <v/>
      </c>
      <c r="BA38" s="4" t="str">
        <f>IF('Monthly Reading'!BA$1="", "", IF('Monthly Reading'!BA112*'Monthly Reading'!BA$7&gt;'Monthly Reading'!BA$10, SUM('Monthly Reading'!BA112*'Monthly Reading'!BA$7, 'Homeowners Record'!$F35*'Monthly Reading'!BA$8, 'Homeowners Record'!$G35*'Monthly Reading'!BA$9), SUM('Monthly Reading'!BA$10, 'Homeowners Record'!$F35*'Monthly Reading'!BA$8, 'Homeowners Record'!$G35*'Monthly Reading'!BA$9)))</f>
        <v/>
      </c>
      <c r="BB38" s="4" t="str">
        <f>IF('Monthly Reading'!BB$1="", "", IF('Monthly Reading'!BB112*'Monthly Reading'!BB$7&gt;'Monthly Reading'!BB$10, SUM('Monthly Reading'!BB112*'Monthly Reading'!BB$7, 'Homeowners Record'!$F35*'Monthly Reading'!BB$8, 'Homeowners Record'!$G35*'Monthly Reading'!BB$9), SUM('Monthly Reading'!BB$10, 'Homeowners Record'!$F35*'Monthly Reading'!BB$8, 'Homeowners Record'!$G35*'Monthly Reading'!BB$9)))</f>
        <v/>
      </c>
      <c r="BC38" s="4" t="str">
        <f>IF('Monthly Reading'!BC$1="", "", IF('Monthly Reading'!BC112*'Monthly Reading'!BC$7&gt;'Monthly Reading'!BC$10, SUM('Monthly Reading'!BC112*'Monthly Reading'!BC$7, 'Homeowners Record'!$F35*'Monthly Reading'!BC$8, 'Homeowners Record'!$G35*'Monthly Reading'!BC$9), SUM('Monthly Reading'!BC$10, 'Homeowners Record'!$F35*'Monthly Reading'!BC$8, 'Homeowners Record'!$G35*'Monthly Reading'!BC$9)))</f>
        <v/>
      </c>
      <c r="BD38" s="4" t="str">
        <f>IF('Monthly Reading'!BD$1="", "", IF('Monthly Reading'!BD112*'Monthly Reading'!BD$7&gt;'Monthly Reading'!BD$10, SUM('Monthly Reading'!BD112*'Monthly Reading'!BD$7, 'Homeowners Record'!$F35*'Monthly Reading'!BD$8, 'Homeowners Record'!$G35*'Monthly Reading'!BD$9), SUM('Monthly Reading'!BD$10, 'Homeowners Record'!$F35*'Monthly Reading'!BD$8, 'Homeowners Record'!$G35*'Monthly Reading'!BD$9)))</f>
        <v/>
      </c>
      <c r="BE38" s="4" t="str">
        <f>IF('Monthly Reading'!BE$1="", "", IF('Monthly Reading'!BE112*'Monthly Reading'!BE$7&gt;'Monthly Reading'!BE$10, SUM('Monthly Reading'!BE112*'Monthly Reading'!BE$7, 'Homeowners Record'!$F35*'Monthly Reading'!BE$8, 'Homeowners Record'!$G35*'Monthly Reading'!BE$9), SUM('Monthly Reading'!BE$10, 'Homeowners Record'!$F35*'Monthly Reading'!BE$8, 'Homeowners Record'!$G35*'Monthly Reading'!BE$9)))</f>
        <v/>
      </c>
      <c r="BF38" s="4" t="str">
        <f>IF('Monthly Reading'!BF$1="", "", IF('Monthly Reading'!BF112*'Monthly Reading'!BF$7&gt;'Monthly Reading'!BF$10, SUM('Monthly Reading'!BF112*'Monthly Reading'!BF$7, 'Homeowners Record'!$F35*'Monthly Reading'!BF$8, 'Homeowners Record'!$G35*'Monthly Reading'!BF$9), SUM('Monthly Reading'!BF$10, 'Homeowners Record'!$F35*'Monthly Reading'!BF$8, 'Homeowners Record'!$G35*'Monthly Reading'!BF$9)))</f>
        <v/>
      </c>
      <c r="BG38" s="4" t="str">
        <f>IF('Monthly Reading'!BG$1="", "", IF('Monthly Reading'!BG112*'Monthly Reading'!BG$7&gt;'Monthly Reading'!BG$10, SUM('Monthly Reading'!BG112*'Monthly Reading'!BG$7, 'Homeowners Record'!$F35*'Monthly Reading'!BG$8, 'Homeowners Record'!$G35*'Monthly Reading'!BG$9), SUM('Monthly Reading'!BG$10, 'Homeowners Record'!$F35*'Monthly Reading'!BG$8, 'Homeowners Record'!$G35*'Monthly Reading'!BG$9)))</f>
        <v/>
      </c>
      <c r="BH38" s="4" t="str">
        <f>IF('Monthly Reading'!BH$1="", "", IF('Monthly Reading'!BH112*'Monthly Reading'!BH$7&gt;'Monthly Reading'!BH$10, SUM('Monthly Reading'!BH112*'Monthly Reading'!BH$7, 'Homeowners Record'!$F35*'Monthly Reading'!BH$8, 'Homeowners Record'!$G35*'Monthly Reading'!BH$9), SUM('Monthly Reading'!BH$10, 'Homeowners Record'!$F35*'Monthly Reading'!BH$8, 'Homeowners Record'!$G35*'Monthly Reading'!BH$9)))</f>
        <v/>
      </c>
      <c r="BI38" s="4" t="str">
        <f>IF('Monthly Reading'!BI$1="", "", IF('Monthly Reading'!BI112*'Monthly Reading'!BI$7&gt;'Monthly Reading'!BI$10, SUM('Monthly Reading'!BI112*'Monthly Reading'!BI$7, 'Homeowners Record'!$F35*'Monthly Reading'!BI$8, 'Homeowners Record'!$G35*'Monthly Reading'!BI$9), SUM('Monthly Reading'!BI$10, 'Homeowners Record'!$F35*'Monthly Reading'!BI$8, 'Homeowners Record'!$G35*'Monthly Reading'!BI$9)))</f>
        <v/>
      </c>
      <c r="BJ38" s="4" t="str">
        <f>IF('Monthly Reading'!BJ$1="", "", IF('Monthly Reading'!BJ112*'Monthly Reading'!BJ$7&gt;'Monthly Reading'!BJ$10, SUM('Monthly Reading'!BJ112*'Monthly Reading'!BJ$7, 'Homeowners Record'!$F35*'Monthly Reading'!BJ$8, 'Homeowners Record'!$G35*'Monthly Reading'!BJ$9), SUM('Monthly Reading'!BJ$10, 'Homeowners Record'!$F35*'Monthly Reading'!BJ$8, 'Homeowners Record'!$G35*'Monthly Reading'!BJ$9)))</f>
        <v/>
      </c>
      <c r="BK38" s="4" t="str">
        <f>IF('Monthly Reading'!BK$1="", "", IF('Monthly Reading'!BK112*'Monthly Reading'!BK$7&gt;'Monthly Reading'!BK$10, SUM('Monthly Reading'!BK112*'Monthly Reading'!BK$7, 'Homeowners Record'!$F35*'Monthly Reading'!BK$8, 'Homeowners Record'!$G35*'Monthly Reading'!BK$9), SUM('Monthly Reading'!BK$10, 'Homeowners Record'!$F35*'Monthly Reading'!BK$8, 'Homeowners Record'!$G35*'Monthly Reading'!BK$9)))</f>
        <v/>
      </c>
      <c r="BL38" s="4" t="str">
        <f>IF('Monthly Reading'!BL$1="", "", IF('Monthly Reading'!BL112*'Monthly Reading'!BL$7&gt;'Monthly Reading'!BL$10, SUM('Monthly Reading'!BL112*'Monthly Reading'!BL$7, 'Homeowners Record'!$F35*'Monthly Reading'!BL$8, 'Homeowners Record'!$G35*'Monthly Reading'!BL$9), SUM('Monthly Reading'!BL$10, 'Homeowners Record'!$F35*'Monthly Reading'!BL$8, 'Homeowners Record'!$G35*'Monthly Reading'!BL$9)))</f>
        <v/>
      </c>
      <c r="BM38" s="4" t="str">
        <f>IF('Monthly Reading'!BM$1="", "", IF('Monthly Reading'!BM112*'Monthly Reading'!BM$7&gt;'Monthly Reading'!BM$10, SUM('Monthly Reading'!BM112*'Monthly Reading'!BM$7, 'Homeowners Record'!$F35*'Monthly Reading'!BM$8, 'Homeowners Record'!$G35*'Monthly Reading'!BM$9), SUM('Monthly Reading'!BM$10, 'Homeowners Record'!$F35*'Monthly Reading'!BM$8, 'Homeowners Record'!$G35*'Monthly Reading'!BM$9)))</f>
        <v/>
      </c>
      <c r="BN38" s="4" t="str">
        <f>IF('Monthly Reading'!BN$1="", "", IF('Monthly Reading'!BN112*'Monthly Reading'!BN$7&gt;'Monthly Reading'!BN$10, SUM('Monthly Reading'!BN112*'Monthly Reading'!BN$7, 'Homeowners Record'!$F35*'Monthly Reading'!BN$8, 'Homeowners Record'!$G35*'Monthly Reading'!BN$9), SUM('Monthly Reading'!BN$10, 'Homeowners Record'!$F35*'Monthly Reading'!BN$8, 'Homeowners Record'!$G35*'Monthly Reading'!BN$9)))</f>
        <v/>
      </c>
      <c r="BO38" s="4" t="str">
        <f>IF('Monthly Reading'!BO$1="", "", IF('Monthly Reading'!BO112*'Monthly Reading'!BO$7&gt;'Monthly Reading'!BO$10, SUM('Monthly Reading'!BO112*'Monthly Reading'!BO$7, 'Homeowners Record'!$F35*'Monthly Reading'!BO$8, 'Homeowners Record'!$G35*'Monthly Reading'!BO$9), SUM('Monthly Reading'!BO$10, 'Homeowners Record'!$F35*'Monthly Reading'!BO$8, 'Homeowners Record'!$G35*'Monthly Reading'!BO$9)))</f>
        <v/>
      </c>
      <c r="BP38" s="4" t="str">
        <f>IF('Monthly Reading'!BP$1="", "", IF('Monthly Reading'!BP112*'Monthly Reading'!BP$7&gt;'Monthly Reading'!BP$10, SUM('Monthly Reading'!BP112*'Monthly Reading'!BP$7, 'Homeowners Record'!$F35*'Monthly Reading'!BP$8, 'Homeowners Record'!$G35*'Monthly Reading'!BP$9), SUM('Monthly Reading'!BP$10, 'Homeowners Record'!$F35*'Monthly Reading'!BP$8, 'Homeowners Record'!$G35*'Monthly Reading'!BP$9)))</f>
        <v/>
      </c>
      <c r="BQ38" s="4" t="str">
        <f>IF('Monthly Reading'!BQ$1="", "", IF('Monthly Reading'!BQ112*'Monthly Reading'!BQ$7&gt;'Monthly Reading'!BQ$10, SUM('Monthly Reading'!BQ112*'Monthly Reading'!BQ$7, 'Homeowners Record'!$F35*'Monthly Reading'!BQ$8, 'Homeowners Record'!$G35*'Monthly Reading'!BQ$9), SUM('Monthly Reading'!BQ$10, 'Homeowners Record'!$F35*'Monthly Reading'!BQ$8, 'Homeowners Record'!$G35*'Monthly Reading'!BQ$9)))</f>
        <v/>
      </c>
      <c r="BR38" s="4" t="str">
        <f>IF('Monthly Reading'!BR$1="", "", IF('Monthly Reading'!BR112*'Monthly Reading'!BR$7&gt;'Monthly Reading'!BR$10, SUM('Monthly Reading'!BR112*'Monthly Reading'!BR$7, 'Homeowners Record'!$F35*'Monthly Reading'!BR$8, 'Homeowners Record'!$G35*'Monthly Reading'!BR$9), SUM('Monthly Reading'!BR$10, 'Homeowners Record'!$F35*'Monthly Reading'!BR$8, 'Homeowners Record'!$G35*'Monthly Reading'!BR$9)))</f>
        <v/>
      </c>
      <c r="BS38" s="4" t="str">
        <f>IF('Monthly Reading'!BS$1="", "", IF('Monthly Reading'!BS112*'Monthly Reading'!BS$7&gt;'Monthly Reading'!BS$10, SUM('Monthly Reading'!BS112*'Monthly Reading'!BS$7, 'Homeowners Record'!$F35*'Monthly Reading'!BS$8, 'Homeowners Record'!$G35*'Monthly Reading'!BS$9), SUM('Monthly Reading'!BS$10, 'Homeowners Record'!$F35*'Monthly Reading'!BS$8, 'Homeowners Record'!$G35*'Monthly Reading'!BS$9)))</f>
        <v/>
      </c>
      <c r="BT38" s="4" t="str">
        <f>IF('Monthly Reading'!BT$1="", "", IF('Monthly Reading'!BT112*'Monthly Reading'!BT$7&gt;'Monthly Reading'!BT$10, SUM('Monthly Reading'!BT112*'Monthly Reading'!BT$7, 'Homeowners Record'!$F35*'Monthly Reading'!BT$8, 'Homeowners Record'!$G35*'Monthly Reading'!BT$9), SUM('Monthly Reading'!BT$10, 'Homeowners Record'!$F35*'Monthly Reading'!BT$8, 'Homeowners Record'!$G35*'Monthly Reading'!BT$9)))</f>
        <v/>
      </c>
      <c r="BU38" s="4" t="str">
        <f>IF('Monthly Reading'!BU$1="", "", IF('Monthly Reading'!BU112*'Monthly Reading'!BU$7&gt;'Monthly Reading'!BU$10, SUM('Monthly Reading'!BU112*'Monthly Reading'!BU$7, 'Homeowners Record'!$F35*'Monthly Reading'!BU$8, 'Homeowners Record'!$G35*'Monthly Reading'!BU$9), SUM('Monthly Reading'!BU$10, 'Homeowners Record'!$F35*'Monthly Reading'!BU$8, 'Homeowners Record'!$G35*'Monthly Reading'!BU$9)))</f>
        <v/>
      </c>
      <c r="BV38" s="4" t="str">
        <f>IF('Monthly Reading'!BV$1="", "", IF('Monthly Reading'!BV112*'Monthly Reading'!BV$7&gt;'Monthly Reading'!BV$10, SUM('Monthly Reading'!BV112*'Monthly Reading'!BV$7, 'Homeowners Record'!$F35*'Monthly Reading'!BV$8, 'Homeowners Record'!$G35*'Monthly Reading'!BV$9), SUM('Monthly Reading'!BV$10, 'Homeowners Record'!$F35*'Monthly Reading'!BV$8, 'Homeowners Record'!$G35*'Monthly Reading'!BV$9)))</f>
        <v/>
      </c>
      <c r="BW38" s="4" t="str">
        <f>IF('Monthly Reading'!BW$1="", "", IF('Monthly Reading'!BW112*'Monthly Reading'!BW$7&gt;'Monthly Reading'!BW$10, SUM('Monthly Reading'!BW112*'Monthly Reading'!BW$7, 'Homeowners Record'!$F35*'Monthly Reading'!BW$8, 'Homeowners Record'!$G35*'Monthly Reading'!BW$9), SUM('Monthly Reading'!BW$10, 'Homeowners Record'!$F35*'Monthly Reading'!BW$8, 'Homeowners Record'!$G35*'Monthly Reading'!BW$9)))</f>
        <v/>
      </c>
      <c r="BX38" s="4" t="str">
        <f>IF('Monthly Reading'!BX$1="", "", IF('Monthly Reading'!BX112*'Monthly Reading'!BX$7&gt;'Monthly Reading'!BX$10, SUM('Monthly Reading'!BX112*'Monthly Reading'!BX$7, 'Homeowners Record'!$F35*'Monthly Reading'!BX$8, 'Homeowners Record'!$G35*'Monthly Reading'!BX$9), SUM('Monthly Reading'!BX$10, 'Homeowners Record'!$F35*'Monthly Reading'!BX$8, 'Homeowners Record'!$G35*'Monthly Reading'!BX$9)))</f>
        <v/>
      </c>
      <c r="BY38" s="4" t="str">
        <f>IF('Monthly Reading'!BY$1="", "", IF('Monthly Reading'!BY112*'Monthly Reading'!BY$7&gt;'Monthly Reading'!BY$10, SUM('Monthly Reading'!BY112*'Monthly Reading'!BY$7, 'Homeowners Record'!$F35*'Monthly Reading'!BY$8, 'Homeowners Record'!$G35*'Monthly Reading'!BY$9), SUM('Monthly Reading'!BY$10, 'Homeowners Record'!$F35*'Monthly Reading'!BY$8, 'Homeowners Record'!$G35*'Monthly Reading'!BY$9)))</f>
        <v/>
      </c>
      <c r="BZ38" s="4" t="str">
        <f>IF('Monthly Reading'!BZ$1="", "", IF('Monthly Reading'!BZ112*'Monthly Reading'!BZ$7&gt;'Monthly Reading'!BZ$10, SUM('Monthly Reading'!BZ112*'Monthly Reading'!BZ$7, 'Homeowners Record'!$F35*'Monthly Reading'!BZ$8, 'Homeowners Record'!$G35*'Monthly Reading'!BZ$9), SUM('Monthly Reading'!BZ$10, 'Homeowners Record'!$F35*'Monthly Reading'!BZ$8, 'Homeowners Record'!$G35*'Monthly Reading'!BZ$9)))</f>
        <v/>
      </c>
      <c r="CA38" s="4" t="str">
        <f>IF('Monthly Reading'!CA$1="", "", IF('Monthly Reading'!CA112*'Monthly Reading'!CA$7&gt;'Monthly Reading'!CA$10, SUM('Monthly Reading'!CA112*'Monthly Reading'!CA$7, 'Homeowners Record'!$F35*'Monthly Reading'!CA$8, 'Homeowners Record'!$G35*'Monthly Reading'!CA$9), SUM('Monthly Reading'!CA$10, 'Homeowners Record'!$F35*'Monthly Reading'!CA$8, 'Homeowners Record'!$G35*'Monthly Reading'!CA$9)))</f>
        <v/>
      </c>
      <c r="CB38" s="4" t="str">
        <f>IF('Monthly Reading'!CB$1="", "", IF('Monthly Reading'!CB112*'Monthly Reading'!CB$7&gt;'Monthly Reading'!CB$10, SUM('Monthly Reading'!CB112*'Monthly Reading'!CB$7, 'Homeowners Record'!$F35*'Monthly Reading'!CB$8, 'Homeowners Record'!$G35*'Monthly Reading'!CB$9), SUM('Monthly Reading'!CB$10, 'Homeowners Record'!$F35*'Monthly Reading'!CB$8, 'Homeowners Record'!$G35*'Monthly Reading'!CB$9)))</f>
        <v/>
      </c>
      <c r="CC38" s="4" t="str">
        <f>IF('Monthly Reading'!CC$1="", "", IF('Monthly Reading'!CC112*'Monthly Reading'!CC$7&gt;'Monthly Reading'!CC$10, SUM('Monthly Reading'!CC112*'Monthly Reading'!CC$7, 'Homeowners Record'!$F35*'Monthly Reading'!CC$8, 'Homeowners Record'!$G35*'Monthly Reading'!CC$9), SUM('Monthly Reading'!CC$10, 'Homeowners Record'!$F35*'Monthly Reading'!CC$8, 'Homeowners Record'!$G35*'Monthly Reading'!CC$9)))</f>
        <v/>
      </c>
      <c r="CD38" s="4" t="str">
        <f>IF('Monthly Reading'!CD$1="", "", IF('Monthly Reading'!CD112*'Monthly Reading'!CD$7&gt;'Monthly Reading'!CD$10, SUM('Monthly Reading'!CD112*'Monthly Reading'!CD$7, 'Homeowners Record'!$F35*'Monthly Reading'!CD$8, 'Homeowners Record'!$G35*'Monthly Reading'!CD$9), SUM('Monthly Reading'!CD$10, 'Homeowners Record'!$F35*'Monthly Reading'!CD$8, 'Homeowners Record'!$G35*'Monthly Reading'!CD$9)))</f>
        <v/>
      </c>
      <c r="CE38" s="4" t="str">
        <f>IF('Monthly Reading'!CE$1="", "", IF('Monthly Reading'!CE112*'Monthly Reading'!CE$7&gt;'Monthly Reading'!CE$10, SUM('Monthly Reading'!CE112*'Monthly Reading'!CE$7, 'Homeowners Record'!$F35*'Monthly Reading'!CE$8, 'Homeowners Record'!$G35*'Monthly Reading'!CE$9), SUM('Monthly Reading'!CE$10, 'Homeowners Record'!$F35*'Monthly Reading'!CE$8, 'Homeowners Record'!$G35*'Monthly Reading'!CE$9)))</f>
        <v/>
      </c>
      <c r="CF38" s="4" t="str">
        <f>IF('Monthly Reading'!CF$1="", "", IF('Monthly Reading'!CF112*'Monthly Reading'!CF$7&gt;'Monthly Reading'!CF$10, SUM('Monthly Reading'!CF112*'Monthly Reading'!CF$7, 'Homeowners Record'!$F35*'Monthly Reading'!CF$8, 'Homeowners Record'!$G35*'Monthly Reading'!CF$9), SUM('Monthly Reading'!CF$10, 'Homeowners Record'!$F35*'Monthly Reading'!CF$8, 'Homeowners Record'!$G35*'Monthly Reading'!CF$9)))</f>
        <v/>
      </c>
      <c r="CG38" s="4" t="str">
        <f>IF('Monthly Reading'!CG$1="", "", IF('Monthly Reading'!CG112*'Monthly Reading'!CG$7&gt;'Monthly Reading'!CG$10, SUM('Monthly Reading'!CG112*'Monthly Reading'!CG$7, 'Homeowners Record'!$F35*'Monthly Reading'!CG$8, 'Homeowners Record'!$G35*'Monthly Reading'!CG$9), SUM('Monthly Reading'!CG$10, 'Homeowners Record'!$F35*'Monthly Reading'!CG$8, 'Homeowners Record'!$G35*'Monthly Reading'!CG$9)))</f>
        <v/>
      </c>
      <c r="CH38" s="4" t="str">
        <f>IF('Monthly Reading'!CH$1="", "", IF('Monthly Reading'!CH112*'Monthly Reading'!CH$7&gt;'Monthly Reading'!CH$10, SUM('Monthly Reading'!CH112*'Monthly Reading'!CH$7, 'Homeowners Record'!$F35*'Monthly Reading'!CH$8, 'Homeowners Record'!$G35*'Monthly Reading'!CH$9), SUM('Monthly Reading'!CH$10, 'Homeowners Record'!$F35*'Monthly Reading'!CH$8, 'Homeowners Record'!$G35*'Monthly Reading'!CH$9)))</f>
        <v/>
      </c>
      <c r="CI38" s="4" t="str">
        <f>IF('Monthly Reading'!CI$1="", "", IF('Monthly Reading'!CI112*'Monthly Reading'!CI$7&gt;'Monthly Reading'!CI$10, SUM('Monthly Reading'!CI112*'Monthly Reading'!CI$7, 'Homeowners Record'!$F35*'Monthly Reading'!CI$8, 'Homeowners Record'!$G35*'Monthly Reading'!CI$9), SUM('Monthly Reading'!CI$10, 'Homeowners Record'!$F35*'Monthly Reading'!CI$8, 'Homeowners Record'!$G35*'Monthly Reading'!CI$9)))</f>
        <v/>
      </c>
      <c r="CJ38" s="4" t="str">
        <f>IF('Monthly Reading'!CJ$1="", "", IF('Monthly Reading'!CJ112*'Monthly Reading'!CJ$7&gt;'Monthly Reading'!CJ$10, SUM('Monthly Reading'!CJ112*'Monthly Reading'!CJ$7, 'Homeowners Record'!$F35*'Monthly Reading'!CJ$8, 'Homeowners Record'!$G35*'Monthly Reading'!CJ$9), SUM('Monthly Reading'!CJ$10, 'Homeowners Record'!$F35*'Monthly Reading'!CJ$8, 'Homeowners Record'!$G35*'Monthly Reading'!CJ$9)))</f>
        <v/>
      </c>
      <c r="CK38" s="4" t="str">
        <f>IF('Monthly Reading'!CK$1="", "", IF('Monthly Reading'!CK112*'Monthly Reading'!CK$7&gt;'Monthly Reading'!CK$10, SUM('Monthly Reading'!CK112*'Monthly Reading'!CK$7, 'Homeowners Record'!$F35*'Monthly Reading'!CK$8, 'Homeowners Record'!$G35*'Monthly Reading'!CK$9), SUM('Monthly Reading'!CK$10, 'Homeowners Record'!$F35*'Monthly Reading'!CK$8, 'Homeowners Record'!$G35*'Monthly Reading'!CK$9)))</f>
        <v/>
      </c>
      <c r="CL38" s="4" t="str">
        <f>IF('Monthly Reading'!CL$1="", "", IF('Monthly Reading'!CL112*'Monthly Reading'!CL$7&gt;'Monthly Reading'!CL$10, SUM('Monthly Reading'!CL112*'Monthly Reading'!CL$7, 'Homeowners Record'!$F35*'Monthly Reading'!CL$8, 'Homeowners Record'!$G35*'Monthly Reading'!CL$9), SUM('Monthly Reading'!CL$10, 'Homeowners Record'!$F35*'Monthly Reading'!CL$8, 'Homeowners Record'!$G35*'Monthly Reading'!CL$9)))</f>
        <v/>
      </c>
      <c r="CM38" s="4" t="str">
        <f>IF('Monthly Reading'!CM$1="", "", IF('Monthly Reading'!CM112*'Monthly Reading'!CM$7&gt;'Monthly Reading'!CM$10, SUM('Monthly Reading'!CM112*'Monthly Reading'!CM$7, 'Homeowners Record'!$F35*'Monthly Reading'!CM$8, 'Homeowners Record'!$G35*'Monthly Reading'!CM$9), SUM('Monthly Reading'!CM$10, 'Homeowners Record'!$F35*'Monthly Reading'!CM$8, 'Homeowners Record'!$G35*'Monthly Reading'!CM$9)))</f>
        <v/>
      </c>
      <c r="CN38" s="4" t="str">
        <f>IF('Monthly Reading'!CN$1="", "", IF('Monthly Reading'!CN112*'Monthly Reading'!CN$7&gt;'Monthly Reading'!CN$10, SUM('Monthly Reading'!CN112*'Monthly Reading'!CN$7, 'Homeowners Record'!$F35*'Monthly Reading'!CN$8, 'Homeowners Record'!$G35*'Monthly Reading'!CN$9), SUM('Monthly Reading'!CN$10, 'Homeowners Record'!$F35*'Monthly Reading'!CN$8, 'Homeowners Record'!$G35*'Monthly Reading'!CN$9)))</f>
        <v/>
      </c>
      <c r="CO38" s="4" t="str">
        <f>IF('Monthly Reading'!CO$1="", "", IF('Monthly Reading'!CO112*'Monthly Reading'!CO$7&gt;'Monthly Reading'!CO$10, SUM('Monthly Reading'!CO112*'Monthly Reading'!CO$7, 'Homeowners Record'!$F35*'Monthly Reading'!CO$8, 'Homeowners Record'!$G35*'Monthly Reading'!CO$9), SUM('Monthly Reading'!CO$10, 'Homeowners Record'!$F35*'Monthly Reading'!CO$8, 'Homeowners Record'!$G35*'Monthly Reading'!CO$9)))</f>
        <v/>
      </c>
      <c r="CP38" s="4" t="str">
        <f>IF('Monthly Reading'!CP$1="", "", IF('Monthly Reading'!CP112*'Monthly Reading'!CP$7&gt;'Monthly Reading'!CP$10, SUM('Monthly Reading'!CP112*'Monthly Reading'!CP$7, 'Homeowners Record'!$F35*'Monthly Reading'!CP$8, 'Homeowners Record'!$G35*'Monthly Reading'!CP$9), SUM('Monthly Reading'!CP$10, 'Homeowners Record'!$F35*'Monthly Reading'!CP$8, 'Homeowners Record'!$G35*'Monthly Reading'!CP$9)))</f>
        <v/>
      </c>
      <c r="CQ38" s="4" t="str">
        <f>IF('Monthly Reading'!CQ$1="", "", IF('Monthly Reading'!CQ112*'Monthly Reading'!CQ$7&gt;'Monthly Reading'!CQ$10, SUM('Monthly Reading'!CQ112*'Monthly Reading'!CQ$7, 'Homeowners Record'!$F35*'Monthly Reading'!CQ$8, 'Homeowners Record'!$G35*'Monthly Reading'!CQ$9), SUM('Monthly Reading'!CQ$10, 'Homeowners Record'!$F35*'Monthly Reading'!CQ$8, 'Homeowners Record'!$G35*'Monthly Reading'!CQ$9)))</f>
        <v/>
      </c>
      <c r="CR38" s="4" t="str">
        <f>IF('Monthly Reading'!CR$1="", "", IF('Monthly Reading'!CR112*'Monthly Reading'!CR$7&gt;'Monthly Reading'!CR$10, SUM('Monthly Reading'!CR112*'Monthly Reading'!CR$7, 'Homeowners Record'!$F35*'Monthly Reading'!CR$8, 'Homeowners Record'!$G35*'Monthly Reading'!CR$9), SUM('Monthly Reading'!CR$10, 'Homeowners Record'!$F35*'Monthly Reading'!CR$8, 'Homeowners Record'!$G35*'Monthly Reading'!CR$9)))</f>
        <v/>
      </c>
      <c r="CS38" s="4" t="str">
        <f>IF('Monthly Reading'!CS$1="", "", IF('Monthly Reading'!CS112*'Monthly Reading'!CS$7&gt;'Monthly Reading'!CS$10, SUM('Monthly Reading'!CS112*'Monthly Reading'!CS$7, 'Homeowners Record'!$F35*'Monthly Reading'!CS$8, 'Homeowners Record'!$G35*'Monthly Reading'!CS$9), SUM('Monthly Reading'!CS$10, 'Homeowners Record'!$F35*'Monthly Reading'!CS$8, 'Homeowners Record'!$G35*'Monthly Reading'!CS$9)))</f>
        <v/>
      </c>
      <c r="CT38" s="4" t="str">
        <f>IF('Monthly Reading'!CT$1="", "", IF('Monthly Reading'!CT112*'Monthly Reading'!CT$7&gt;'Monthly Reading'!CT$10, SUM('Monthly Reading'!CT112*'Monthly Reading'!CT$7, 'Homeowners Record'!$F35*'Monthly Reading'!CT$8, 'Homeowners Record'!$G35*'Monthly Reading'!CT$9), SUM('Monthly Reading'!CT$10, 'Homeowners Record'!$F35*'Monthly Reading'!CT$8, 'Homeowners Record'!$G35*'Monthly Reading'!CT$9)))</f>
        <v/>
      </c>
      <c r="CU38" s="4" t="str">
        <f>IF('Monthly Reading'!CU$1="", "", IF('Monthly Reading'!CU112*'Monthly Reading'!CU$7&gt;'Monthly Reading'!CU$10, SUM('Monthly Reading'!CU112*'Monthly Reading'!CU$7, 'Homeowners Record'!$F35*'Monthly Reading'!CU$8, 'Homeowners Record'!$G35*'Monthly Reading'!CU$9), SUM('Monthly Reading'!CU$10, 'Homeowners Record'!$F35*'Monthly Reading'!CU$8, 'Homeowners Record'!$G35*'Monthly Reading'!CU$9)))</f>
        <v/>
      </c>
      <c r="CV38" s="4" t="str">
        <f>IF('Monthly Reading'!CV$1="", "", IF('Monthly Reading'!CV112*'Monthly Reading'!CV$7&gt;'Monthly Reading'!CV$10, SUM('Monthly Reading'!CV112*'Monthly Reading'!CV$7, 'Homeowners Record'!$F35*'Monthly Reading'!CV$8, 'Homeowners Record'!$G35*'Monthly Reading'!CV$9), SUM('Monthly Reading'!CV$10, 'Homeowners Record'!$F35*'Monthly Reading'!CV$8, 'Homeowners Record'!$G35*'Monthly Reading'!CV$9)))</f>
        <v/>
      </c>
      <c r="CW38" s="4" t="str">
        <f>IF('Monthly Reading'!CW$1="", "", IF('Monthly Reading'!CW112*'Monthly Reading'!CW$7&gt;'Monthly Reading'!CW$10, SUM('Monthly Reading'!CW112*'Monthly Reading'!CW$7, 'Homeowners Record'!$F35*'Monthly Reading'!CW$8, 'Homeowners Record'!$G35*'Monthly Reading'!CW$9), SUM('Monthly Reading'!CW$10, 'Homeowners Record'!$F35*'Monthly Reading'!CW$8, 'Homeowners Record'!$G35*'Monthly Reading'!CW$9)))</f>
        <v/>
      </c>
      <c r="CX38" s="4" t="str">
        <f>IF('Monthly Reading'!CX$1="", "", IF('Monthly Reading'!CX112*'Monthly Reading'!CX$7&gt;'Monthly Reading'!CX$10, SUM('Monthly Reading'!CX112*'Monthly Reading'!CX$7, 'Homeowners Record'!$F35*'Monthly Reading'!CX$8, 'Homeowners Record'!$G35*'Monthly Reading'!CX$9), SUM('Monthly Reading'!CX$10, 'Homeowners Record'!$F35*'Monthly Reading'!CX$8, 'Homeowners Record'!$G35*'Monthly Reading'!CX$9)))</f>
        <v/>
      </c>
      <c r="CY38" s="4" t="str">
        <f>IF('Monthly Reading'!CY$1="", "", IF('Monthly Reading'!CY112*'Monthly Reading'!CY$7&gt;'Monthly Reading'!CY$10, SUM('Monthly Reading'!CY112*'Monthly Reading'!CY$7, 'Homeowners Record'!$F35*'Monthly Reading'!CY$8, 'Homeowners Record'!$G35*'Monthly Reading'!CY$9), SUM('Monthly Reading'!CY$10, 'Homeowners Record'!$F35*'Monthly Reading'!CY$8, 'Homeowners Record'!$G35*'Monthly Reading'!CY$9)))</f>
        <v/>
      </c>
      <c r="CZ38" s="4" t="str">
        <f>IF('Monthly Reading'!CZ$1="", "", IF('Monthly Reading'!CZ112*'Monthly Reading'!CZ$7&gt;'Monthly Reading'!CZ$10, SUM('Monthly Reading'!CZ112*'Monthly Reading'!CZ$7, 'Homeowners Record'!$F35*'Monthly Reading'!CZ$8, 'Homeowners Record'!$G35*'Monthly Reading'!CZ$9), SUM('Monthly Reading'!CZ$10, 'Homeowners Record'!$F35*'Monthly Reading'!CZ$8, 'Homeowners Record'!$G35*'Monthly Reading'!CZ$9)))</f>
        <v/>
      </c>
      <c r="DA38" s="4" t="str">
        <f>IF('Monthly Reading'!DA$1="", "", IF('Monthly Reading'!DA112*'Monthly Reading'!DA$7&gt;'Monthly Reading'!DA$10, SUM('Monthly Reading'!DA112*'Monthly Reading'!DA$7, 'Homeowners Record'!$F35*'Monthly Reading'!DA$8, 'Homeowners Record'!$G35*'Monthly Reading'!DA$9), SUM('Monthly Reading'!DA$10, 'Homeowners Record'!$F35*'Monthly Reading'!DA$8, 'Homeowners Record'!$G35*'Monthly Reading'!DA$9)))</f>
        <v/>
      </c>
      <c r="DB38" s="4" t="str">
        <f>IF('Monthly Reading'!DB$1="", "", IF('Monthly Reading'!DB112*'Monthly Reading'!DB$7&gt;'Monthly Reading'!DB$10, SUM('Monthly Reading'!DB112*'Monthly Reading'!DB$7, 'Homeowners Record'!$F35*'Monthly Reading'!DB$8, 'Homeowners Record'!$G35*'Monthly Reading'!DB$9), SUM('Monthly Reading'!DB$10, 'Homeowners Record'!$F35*'Monthly Reading'!DB$8, 'Homeowners Record'!$G35*'Monthly Reading'!DB$9)))</f>
        <v/>
      </c>
      <c r="DC38" s="4" t="str">
        <f>IF('Monthly Reading'!DC$1="", "", IF('Monthly Reading'!DC112*'Monthly Reading'!DC$7&gt;'Monthly Reading'!DC$10, SUM('Monthly Reading'!DC112*'Monthly Reading'!DC$7, 'Homeowners Record'!$F35*'Monthly Reading'!DC$8, 'Homeowners Record'!$G35*'Monthly Reading'!DC$9), SUM('Monthly Reading'!DC$10, 'Homeowners Record'!$F35*'Monthly Reading'!DC$8, 'Homeowners Record'!$G35*'Monthly Reading'!DC$9)))</f>
        <v/>
      </c>
      <c r="DD38" s="4" t="str">
        <f>IF('Monthly Reading'!DD$1="", "", IF('Monthly Reading'!DD112*'Monthly Reading'!DD$7&gt;'Monthly Reading'!DD$10, SUM('Monthly Reading'!DD112*'Monthly Reading'!DD$7, 'Homeowners Record'!$F35*'Monthly Reading'!DD$8, 'Homeowners Record'!$G35*'Monthly Reading'!DD$9), SUM('Monthly Reading'!DD$10, 'Homeowners Record'!$F35*'Monthly Reading'!DD$8, 'Homeowners Record'!$G35*'Monthly Reading'!DD$9)))</f>
        <v/>
      </c>
      <c r="DE38" s="4" t="str">
        <f>IF('Monthly Reading'!DE$1="", "", IF('Monthly Reading'!DE112*'Monthly Reading'!DE$7&gt;'Monthly Reading'!DE$10, SUM('Monthly Reading'!DE112*'Monthly Reading'!DE$7, 'Homeowners Record'!$F35*'Monthly Reading'!DE$8, 'Homeowners Record'!$G35*'Monthly Reading'!DE$9), SUM('Monthly Reading'!DE$10, 'Homeowners Record'!$F35*'Monthly Reading'!DE$8, 'Homeowners Record'!$G35*'Monthly Reading'!DE$9)))</f>
        <v/>
      </c>
      <c r="DF38" s="4" t="str">
        <f>IF('Monthly Reading'!DF$1="", "", IF('Monthly Reading'!DF112*'Monthly Reading'!DF$7&gt;'Monthly Reading'!DF$10, SUM('Monthly Reading'!DF112*'Monthly Reading'!DF$7, 'Homeowners Record'!$F35*'Monthly Reading'!DF$8, 'Homeowners Record'!$G35*'Monthly Reading'!DF$9), SUM('Monthly Reading'!DF$10, 'Homeowners Record'!$F35*'Monthly Reading'!DF$8, 'Homeowners Record'!$G35*'Monthly Reading'!DF$9)))</f>
        <v/>
      </c>
      <c r="DG38" s="4" t="str">
        <f>IF('Monthly Reading'!DG$1="", "", IF('Monthly Reading'!DG112*'Monthly Reading'!DG$7&gt;'Monthly Reading'!DG$10, SUM('Monthly Reading'!DG112*'Monthly Reading'!DG$7, 'Homeowners Record'!$F35*'Monthly Reading'!DG$8, 'Homeowners Record'!$G35*'Monthly Reading'!DG$9), SUM('Monthly Reading'!DG$10, 'Homeowners Record'!$F35*'Monthly Reading'!DG$8, 'Homeowners Record'!$G35*'Monthly Reading'!DG$9)))</f>
        <v/>
      </c>
      <c r="DH38" s="4" t="str">
        <f>IF('Monthly Reading'!DH$1="", "", IF('Monthly Reading'!DH112*'Monthly Reading'!DH$7&gt;'Monthly Reading'!DH$10, SUM('Monthly Reading'!DH112*'Monthly Reading'!DH$7, 'Homeowners Record'!$F35*'Monthly Reading'!DH$8, 'Homeowners Record'!$G35*'Monthly Reading'!DH$9), SUM('Monthly Reading'!DH$10, 'Homeowners Record'!$F35*'Monthly Reading'!DH$8, 'Homeowners Record'!$G35*'Monthly Reading'!DH$9)))</f>
        <v/>
      </c>
      <c r="DI38" s="4" t="str">
        <f>IF('Monthly Reading'!DI$1="", "", IF('Monthly Reading'!DI112*'Monthly Reading'!DI$7&gt;'Monthly Reading'!DI$10, SUM('Monthly Reading'!DI112*'Monthly Reading'!DI$7, 'Homeowners Record'!$F35*'Monthly Reading'!DI$8, 'Homeowners Record'!$G35*'Monthly Reading'!DI$9), SUM('Monthly Reading'!DI$10, 'Homeowners Record'!$F35*'Monthly Reading'!DI$8, 'Homeowners Record'!$G35*'Monthly Reading'!DI$9)))</f>
        <v/>
      </c>
      <c r="DJ38" s="4" t="str">
        <f>IF('Monthly Reading'!DJ$1="", "", IF('Monthly Reading'!DJ112*'Monthly Reading'!DJ$7&gt;'Monthly Reading'!DJ$10, SUM('Monthly Reading'!DJ112*'Monthly Reading'!DJ$7, 'Homeowners Record'!$F35*'Monthly Reading'!DJ$8, 'Homeowners Record'!$G35*'Monthly Reading'!DJ$9), SUM('Monthly Reading'!DJ$10, 'Homeowners Record'!$F35*'Monthly Reading'!DJ$8, 'Homeowners Record'!$G35*'Monthly Reading'!DJ$9)))</f>
        <v/>
      </c>
      <c r="DK38" s="4" t="str">
        <f>IF('Monthly Reading'!DK$1="", "", IF('Monthly Reading'!DK112*'Monthly Reading'!DK$7&gt;'Monthly Reading'!DK$10, SUM('Monthly Reading'!DK112*'Monthly Reading'!DK$7, 'Homeowners Record'!$F35*'Monthly Reading'!DK$8, 'Homeowners Record'!$G35*'Monthly Reading'!DK$9), SUM('Monthly Reading'!DK$10, 'Homeowners Record'!$F35*'Monthly Reading'!DK$8, 'Homeowners Record'!$G35*'Monthly Reading'!DK$9)))</f>
        <v/>
      </c>
      <c r="DL38" s="4" t="str">
        <f>IF('Monthly Reading'!DL$1="", "", IF('Monthly Reading'!DL112*'Monthly Reading'!DL$7&gt;'Monthly Reading'!DL$10, SUM('Monthly Reading'!DL112*'Monthly Reading'!DL$7, 'Homeowners Record'!$F35*'Monthly Reading'!DL$8, 'Homeowners Record'!$G35*'Monthly Reading'!DL$9), SUM('Monthly Reading'!DL$10, 'Homeowners Record'!$F35*'Monthly Reading'!DL$8, 'Homeowners Record'!$G35*'Monthly Reading'!DL$9)))</f>
        <v/>
      </c>
      <c r="DM38" s="4" t="str">
        <f>IF('Monthly Reading'!DM$1="", "", IF('Monthly Reading'!DM112*'Monthly Reading'!DM$7&gt;'Monthly Reading'!DM$10, SUM('Monthly Reading'!DM112*'Monthly Reading'!DM$7, 'Homeowners Record'!$F35*'Monthly Reading'!DM$8, 'Homeowners Record'!$G35*'Monthly Reading'!DM$9), SUM('Monthly Reading'!DM$10, 'Homeowners Record'!$F35*'Monthly Reading'!DM$8, 'Homeowners Record'!$G35*'Monthly Reading'!DM$9)))</f>
        <v/>
      </c>
      <c r="DN38" s="4" t="str">
        <f>IF('Monthly Reading'!DN$1="", "", IF('Monthly Reading'!DN112*'Monthly Reading'!DN$7&gt;'Monthly Reading'!DN$10, SUM('Monthly Reading'!DN112*'Monthly Reading'!DN$7, 'Homeowners Record'!$F35*'Monthly Reading'!DN$8, 'Homeowners Record'!$G35*'Monthly Reading'!DN$9), SUM('Monthly Reading'!DN$10, 'Homeowners Record'!$F35*'Monthly Reading'!DN$8, 'Homeowners Record'!$G35*'Monthly Reading'!DN$9)))</f>
        <v/>
      </c>
      <c r="DO38" s="4" t="str">
        <f>IF('Monthly Reading'!DO$1="", "", IF('Monthly Reading'!DO112*'Monthly Reading'!DO$7&gt;'Monthly Reading'!DO$10, SUM('Monthly Reading'!DO112*'Monthly Reading'!DO$7, 'Homeowners Record'!$F35*'Monthly Reading'!DO$8, 'Homeowners Record'!$G35*'Monthly Reading'!DO$9), SUM('Monthly Reading'!DO$10, 'Homeowners Record'!$F35*'Monthly Reading'!DO$8, 'Homeowners Record'!$G35*'Monthly Reading'!DO$9)))</f>
        <v/>
      </c>
      <c r="DP38" s="4" t="str">
        <f>IF('Monthly Reading'!DP$1="", "", IF('Monthly Reading'!DP112*'Monthly Reading'!DP$7&gt;'Monthly Reading'!DP$10, SUM('Monthly Reading'!DP112*'Monthly Reading'!DP$7, 'Homeowners Record'!$F35*'Monthly Reading'!DP$8, 'Homeowners Record'!$G35*'Monthly Reading'!DP$9), SUM('Monthly Reading'!DP$10, 'Homeowners Record'!$F35*'Monthly Reading'!DP$8, 'Homeowners Record'!$G35*'Monthly Reading'!DP$9)))</f>
        <v/>
      </c>
      <c r="DQ38" s="4" t="str">
        <f>IF('Monthly Reading'!DQ$1="", "", IF('Monthly Reading'!DQ112*'Monthly Reading'!DQ$7&gt;'Monthly Reading'!DQ$10, SUM('Monthly Reading'!DQ112*'Monthly Reading'!DQ$7, 'Homeowners Record'!$F35*'Monthly Reading'!DQ$8, 'Homeowners Record'!$G35*'Monthly Reading'!DQ$9), SUM('Monthly Reading'!DQ$10, 'Homeowners Record'!$F35*'Monthly Reading'!DQ$8, 'Homeowners Record'!$G35*'Monthly Reading'!DQ$9)))</f>
        <v/>
      </c>
      <c r="DR38" s="4" t="str">
        <f>IF('Monthly Reading'!DR$1="", "", IF('Monthly Reading'!DR112*'Monthly Reading'!DR$7&gt;'Monthly Reading'!DR$10, SUM('Monthly Reading'!DR112*'Monthly Reading'!DR$7, 'Homeowners Record'!$F35*'Monthly Reading'!DR$8, 'Homeowners Record'!$G35*'Monthly Reading'!DR$9), SUM('Monthly Reading'!DR$10, 'Homeowners Record'!$F35*'Monthly Reading'!DR$8, 'Homeowners Record'!$G35*'Monthly Reading'!DR$9)))</f>
        <v/>
      </c>
      <c r="DS38" s="4" t="str">
        <f>IF('Monthly Reading'!DS$1="", "", IF('Monthly Reading'!DS112*'Monthly Reading'!DS$7&gt;'Monthly Reading'!DS$10, SUM('Monthly Reading'!DS112*'Monthly Reading'!DS$7, 'Homeowners Record'!$F35*'Monthly Reading'!DS$8, 'Homeowners Record'!$G35*'Monthly Reading'!DS$9), SUM('Monthly Reading'!DS$10, 'Homeowners Record'!$F35*'Monthly Reading'!DS$8, 'Homeowners Record'!$G35*'Monthly Reading'!DS$9)))</f>
        <v/>
      </c>
      <c r="DT38" s="4" t="str">
        <f>IF('Monthly Reading'!DT$1="", "", IF('Monthly Reading'!DT112*'Monthly Reading'!DT$7&gt;'Monthly Reading'!DT$10, SUM('Monthly Reading'!DT112*'Monthly Reading'!DT$7, 'Homeowners Record'!$F35*'Monthly Reading'!DT$8, 'Homeowners Record'!$G35*'Monthly Reading'!DT$9), SUM('Monthly Reading'!DT$10, 'Homeowners Record'!$F35*'Monthly Reading'!DT$8, 'Homeowners Record'!$G35*'Monthly Reading'!DT$9)))</f>
        <v/>
      </c>
      <c r="DU38" s="4" t="str">
        <f>IF('Monthly Reading'!DU$1="", "", IF('Monthly Reading'!DU112*'Monthly Reading'!DU$7&gt;'Monthly Reading'!DU$10, SUM('Monthly Reading'!DU112*'Monthly Reading'!DU$7, 'Homeowners Record'!$F35*'Monthly Reading'!DU$8, 'Homeowners Record'!$G35*'Monthly Reading'!DU$9), SUM('Monthly Reading'!DU$10, 'Homeowners Record'!$F35*'Monthly Reading'!DU$8, 'Homeowners Record'!$G35*'Monthly Reading'!DU$9)))</f>
        <v/>
      </c>
      <c r="DV38" s="4" t="str">
        <f>IF('Monthly Reading'!DV$1="", "", IF('Monthly Reading'!DV112*'Monthly Reading'!DV$7&gt;'Monthly Reading'!DV$10, SUM('Monthly Reading'!DV112*'Monthly Reading'!DV$7, 'Homeowners Record'!$F35*'Monthly Reading'!DV$8, 'Homeowners Record'!$G35*'Monthly Reading'!DV$9), SUM('Monthly Reading'!DV$10, 'Homeowners Record'!$F35*'Monthly Reading'!DV$8, 'Homeowners Record'!$G35*'Monthly Reading'!DV$9)))</f>
        <v/>
      </c>
      <c r="DW38" s="4" t="str">
        <f>IF('Monthly Reading'!DW$1="", "", IF('Monthly Reading'!DW112*'Monthly Reading'!DW$7&gt;'Monthly Reading'!DW$10, SUM('Monthly Reading'!DW112*'Monthly Reading'!DW$7, 'Homeowners Record'!$F35*'Monthly Reading'!DW$8, 'Homeowners Record'!$G35*'Monthly Reading'!DW$9), SUM('Monthly Reading'!DW$10, 'Homeowners Record'!$F35*'Monthly Reading'!DW$8, 'Homeowners Record'!$G35*'Monthly Reading'!DW$9)))</f>
        <v/>
      </c>
      <c r="DX38" s="4" t="str">
        <f>IF('Monthly Reading'!DX$1="", "", IF('Monthly Reading'!DX112*'Monthly Reading'!DX$7&gt;'Monthly Reading'!DX$10, SUM('Monthly Reading'!DX112*'Monthly Reading'!DX$7, 'Homeowners Record'!$F35*'Monthly Reading'!DX$8, 'Homeowners Record'!$G35*'Monthly Reading'!DX$9), SUM('Monthly Reading'!DX$10, 'Homeowners Record'!$F35*'Monthly Reading'!DX$8, 'Homeowners Record'!$G35*'Monthly Reading'!DX$9)))</f>
        <v/>
      </c>
      <c r="DY38" s="4" t="str">
        <f>IF('Monthly Reading'!DY$1="", "", IF('Monthly Reading'!DY112*'Monthly Reading'!DY$7&gt;'Monthly Reading'!DY$10, SUM('Monthly Reading'!DY112*'Monthly Reading'!DY$7, 'Homeowners Record'!$F35*'Monthly Reading'!DY$8, 'Homeowners Record'!$G35*'Monthly Reading'!DY$9), SUM('Monthly Reading'!DY$10, 'Homeowners Record'!$F35*'Monthly Reading'!DY$8, 'Homeowners Record'!$G35*'Monthly Reading'!DY$9)))</f>
        <v/>
      </c>
      <c r="DZ38" s="4" t="str">
        <f>IF('Monthly Reading'!DZ$1="", "", IF('Monthly Reading'!DZ112*'Monthly Reading'!DZ$7&gt;'Monthly Reading'!DZ$10, SUM('Monthly Reading'!DZ112*'Monthly Reading'!DZ$7, 'Homeowners Record'!$F35*'Monthly Reading'!DZ$8, 'Homeowners Record'!$G35*'Monthly Reading'!DZ$9), SUM('Monthly Reading'!DZ$10, 'Homeowners Record'!$F35*'Monthly Reading'!DZ$8, 'Homeowners Record'!$G35*'Monthly Reading'!DZ$9)))</f>
        <v/>
      </c>
    </row>
    <row r="39" spans="1:130" x14ac:dyDescent="0.25">
      <c r="A39" s="3">
        <f>'Homeowners Record'!$A36</f>
        <v>35</v>
      </c>
      <c r="B39" s="3" t="str">
        <f>'Homeowners Record'!$B36</f>
        <v>ALFA GALLARDO</v>
      </c>
      <c r="C39" s="4">
        <v>1156</v>
      </c>
      <c r="D39" s="4">
        <f>IF('Monthly Reading'!D$1="", "", IF('Monthly Reading'!D113*'Monthly Reading'!D$7&gt;'Monthly Reading'!D$10, SUM('Monthly Reading'!D113*'Monthly Reading'!D$7, 'Homeowners Record'!$F36*'Monthly Reading'!D$8, 'Homeowners Record'!$G36*'Monthly Reading'!D$9), SUM('Monthly Reading'!D$10, 'Homeowners Record'!$F36*'Monthly Reading'!D$8, 'Homeowners Record'!$G36*'Monthly Reading'!D$9)))</f>
        <v>1142.2246666666667</v>
      </c>
      <c r="E39" s="4">
        <f>IF('Monthly Reading'!E$1="", "", IF('Monthly Reading'!E113*'Monthly Reading'!E$7&gt;'Monthly Reading'!E$10, SUM('Monthly Reading'!E113*'Monthly Reading'!E$7, 'Homeowners Record'!$F36*'Monthly Reading'!E$8, 'Homeowners Record'!$G36*'Monthly Reading'!E$9), SUM('Monthly Reading'!E$10, 'Homeowners Record'!$F36*'Monthly Reading'!E$8, 'Homeowners Record'!$G36*'Monthly Reading'!E$9)))</f>
        <v>928.65112412177996</v>
      </c>
      <c r="F39" s="4">
        <f>IF('Monthly Reading'!F$1="", "", IF('Monthly Reading'!F113*'Monthly Reading'!F$7&gt;'Monthly Reading'!F$10, SUM('Monthly Reading'!F113*'Monthly Reading'!F$7, 'Homeowners Record'!$F36*'Monthly Reading'!F$8, 'Homeowners Record'!$G36*'Monthly Reading'!F$9), SUM('Monthly Reading'!F$10, 'Homeowners Record'!$F36*'Monthly Reading'!F$8, 'Homeowners Record'!$G36*'Monthly Reading'!F$9)))</f>
        <v>851.30238176638181</v>
      </c>
      <c r="G39" s="4">
        <f>IF('Monthly Reading'!G$1="", "", IF('Monthly Reading'!G113*'Monthly Reading'!G$7&gt;'Monthly Reading'!G$10, SUM('Monthly Reading'!G113*'Monthly Reading'!G$7, 'Homeowners Record'!$F36*'Monthly Reading'!G$8, 'Homeowners Record'!$G36*'Monthly Reading'!G$9), SUM('Monthly Reading'!G$10, 'Homeowners Record'!$F36*'Monthly Reading'!G$8, 'Homeowners Record'!$G36*'Monthly Reading'!G$9)))</f>
        <v>712.46530325814535</v>
      </c>
      <c r="H39" s="4" t="str">
        <f>IF('Monthly Reading'!H$1="", "", IF('Monthly Reading'!H113*'Monthly Reading'!H$7&gt;'Monthly Reading'!H$10, SUM('Monthly Reading'!H113*'Monthly Reading'!H$7, 'Homeowners Record'!$F36*'Monthly Reading'!H$8, 'Homeowners Record'!$G36*'Monthly Reading'!H$9), SUM('Monthly Reading'!H$10, 'Homeowners Record'!$F36*'Monthly Reading'!H$8, 'Homeowners Record'!$G36*'Monthly Reading'!H$9)))</f>
        <v/>
      </c>
      <c r="I39" s="4" t="str">
        <f>IF('Monthly Reading'!I$1="", "", IF('Monthly Reading'!I113*'Monthly Reading'!I$7&gt;'Monthly Reading'!I$10, SUM('Monthly Reading'!I113*'Monthly Reading'!I$7, 'Homeowners Record'!$F36*'Monthly Reading'!I$8, 'Homeowners Record'!$G36*'Monthly Reading'!I$9), SUM('Monthly Reading'!I$10, 'Homeowners Record'!$F36*'Monthly Reading'!I$8, 'Homeowners Record'!$G36*'Monthly Reading'!I$9)))</f>
        <v/>
      </c>
      <c r="J39" s="4" t="str">
        <f>IF('Monthly Reading'!J$1="", "", IF('Monthly Reading'!J113*'Monthly Reading'!J$7&gt;'Monthly Reading'!J$10, SUM('Monthly Reading'!J113*'Monthly Reading'!J$7, 'Homeowners Record'!$F36*'Monthly Reading'!J$8, 'Homeowners Record'!$G36*'Monthly Reading'!J$9), SUM('Monthly Reading'!J$10, 'Homeowners Record'!$F36*'Monthly Reading'!J$8, 'Homeowners Record'!$G36*'Monthly Reading'!J$9)))</f>
        <v/>
      </c>
      <c r="K39" s="4" t="str">
        <f>IF('Monthly Reading'!K$1="", "", IF('Monthly Reading'!K113*'Monthly Reading'!K$7&gt;'Monthly Reading'!K$10, SUM('Monthly Reading'!K113*'Monthly Reading'!K$7, 'Homeowners Record'!$F36*'Monthly Reading'!K$8, 'Homeowners Record'!$G36*'Monthly Reading'!K$9), SUM('Monthly Reading'!K$10, 'Homeowners Record'!$F36*'Monthly Reading'!K$8, 'Homeowners Record'!$G36*'Monthly Reading'!K$9)))</f>
        <v/>
      </c>
      <c r="L39" s="4" t="str">
        <f>IF('Monthly Reading'!L$1="", "", IF('Monthly Reading'!L113*'Monthly Reading'!L$7&gt;'Monthly Reading'!L$10, SUM('Monthly Reading'!L113*'Monthly Reading'!L$7, 'Homeowners Record'!$F36*'Monthly Reading'!L$8, 'Homeowners Record'!$G36*'Monthly Reading'!L$9), SUM('Monthly Reading'!L$10, 'Homeowners Record'!$F36*'Monthly Reading'!L$8, 'Homeowners Record'!$G36*'Monthly Reading'!L$9)))</f>
        <v/>
      </c>
      <c r="M39" s="4" t="str">
        <f>IF('Monthly Reading'!M$1="", "", IF('Monthly Reading'!M113*'Monthly Reading'!M$7&gt;'Monthly Reading'!M$10, SUM('Monthly Reading'!M113*'Monthly Reading'!M$7, 'Homeowners Record'!$F36*'Monthly Reading'!M$8, 'Homeowners Record'!$G36*'Monthly Reading'!M$9), SUM('Monthly Reading'!M$10, 'Homeowners Record'!$F36*'Monthly Reading'!M$8, 'Homeowners Record'!$G36*'Monthly Reading'!M$9)))</f>
        <v/>
      </c>
      <c r="N39" s="4" t="str">
        <f>IF('Monthly Reading'!N$1="", "", IF('Monthly Reading'!N113*'Monthly Reading'!N$7&gt;'Monthly Reading'!N$10, SUM('Monthly Reading'!N113*'Monthly Reading'!N$7, 'Homeowners Record'!$F36*'Monthly Reading'!N$8, 'Homeowners Record'!$G36*'Monthly Reading'!N$9), SUM('Monthly Reading'!N$10, 'Homeowners Record'!$F36*'Monthly Reading'!N$8, 'Homeowners Record'!$G36*'Monthly Reading'!N$9)))</f>
        <v/>
      </c>
      <c r="O39" s="4" t="str">
        <f>IF('Monthly Reading'!O$1="", "", IF('Monthly Reading'!O113*'Monthly Reading'!O$7&gt;'Monthly Reading'!O$10, SUM('Monthly Reading'!O113*'Monthly Reading'!O$7, 'Homeowners Record'!$F36*'Monthly Reading'!O$8, 'Homeowners Record'!$G36*'Monthly Reading'!O$9), SUM('Monthly Reading'!O$10, 'Homeowners Record'!$F36*'Monthly Reading'!O$8, 'Homeowners Record'!$G36*'Monthly Reading'!O$9)))</f>
        <v/>
      </c>
      <c r="P39" s="4" t="str">
        <f>IF('Monthly Reading'!P$1="", "", IF('Monthly Reading'!P113*'Monthly Reading'!P$7&gt;'Monthly Reading'!P$10, SUM('Monthly Reading'!P113*'Monthly Reading'!P$7, 'Homeowners Record'!$F36*'Monthly Reading'!P$8, 'Homeowners Record'!$G36*'Monthly Reading'!P$9), SUM('Monthly Reading'!P$10, 'Homeowners Record'!$F36*'Monthly Reading'!P$8, 'Homeowners Record'!$G36*'Monthly Reading'!P$9)))</f>
        <v/>
      </c>
      <c r="Q39" s="4" t="str">
        <f>IF('Monthly Reading'!Q$1="", "", IF('Monthly Reading'!Q113*'Monthly Reading'!Q$7&gt;'Monthly Reading'!Q$10, SUM('Monthly Reading'!Q113*'Monthly Reading'!Q$7, 'Homeowners Record'!$F36*'Monthly Reading'!Q$8, 'Homeowners Record'!$G36*'Monthly Reading'!Q$9), SUM('Monthly Reading'!Q$10, 'Homeowners Record'!$F36*'Monthly Reading'!Q$8, 'Homeowners Record'!$G36*'Monthly Reading'!Q$9)))</f>
        <v/>
      </c>
      <c r="R39" s="4" t="str">
        <f>IF('Monthly Reading'!R$1="", "", IF('Monthly Reading'!R113*'Monthly Reading'!R$7&gt;'Monthly Reading'!R$10, SUM('Monthly Reading'!R113*'Monthly Reading'!R$7, 'Homeowners Record'!$F36*'Monthly Reading'!R$8, 'Homeowners Record'!$G36*'Monthly Reading'!R$9), SUM('Monthly Reading'!R$10, 'Homeowners Record'!$F36*'Monthly Reading'!R$8, 'Homeowners Record'!$G36*'Monthly Reading'!R$9)))</f>
        <v/>
      </c>
      <c r="S39" s="4" t="str">
        <f>IF('Monthly Reading'!S$1="", "", IF('Monthly Reading'!S113*'Monthly Reading'!S$7&gt;'Monthly Reading'!S$10, SUM('Monthly Reading'!S113*'Monthly Reading'!S$7, 'Homeowners Record'!$F36*'Monthly Reading'!S$8, 'Homeowners Record'!$G36*'Monthly Reading'!S$9), SUM('Monthly Reading'!S$10, 'Homeowners Record'!$F36*'Monthly Reading'!S$8, 'Homeowners Record'!$G36*'Monthly Reading'!S$9)))</f>
        <v/>
      </c>
      <c r="T39" s="4" t="str">
        <f>IF('Monthly Reading'!T$1="", "", IF('Monthly Reading'!T113*'Monthly Reading'!T$7&gt;'Monthly Reading'!T$10, SUM('Monthly Reading'!T113*'Monthly Reading'!T$7, 'Homeowners Record'!$F36*'Monthly Reading'!T$8, 'Homeowners Record'!$G36*'Monthly Reading'!T$9), SUM('Monthly Reading'!T$10, 'Homeowners Record'!$F36*'Monthly Reading'!T$8, 'Homeowners Record'!$G36*'Monthly Reading'!T$9)))</f>
        <v/>
      </c>
      <c r="U39" s="4" t="str">
        <f>IF('Monthly Reading'!U$1="", "", IF('Monthly Reading'!U113*'Monthly Reading'!U$7&gt;'Monthly Reading'!U$10, SUM('Monthly Reading'!U113*'Monthly Reading'!U$7, 'Homeowners Record'!$F36*'Monthly Reading'!U$8, 'Homeowners Record'!$G36*'Monthly Reading'!U$9), SUM('Monthly Reading'!U$10, 'Homeowners Record'!$F36*'Monthly Reading'!U$8, 'Homeowners Record'!$G36*'Monthly Reading'!U$9)))</f>
        <v/>
      </c>
      <c r="V39" s="4" t="str">
        <f>IF('Monthly Reading'!V$1="", "", IF('Monthly Reading'!V113*'Monthly Reading'!V$7&gt;'Monthly Reading'!V$10, SUM('Monthly Reading'!V113*'Monthly Reading'!V$7, 'Homeowners Record'!$F36*'Monthly Reading'!V$8, 'Homeowners Record'!$G36*'Monthly Reading'!V$9), SUM('Monthly Reading'!V$10, 'Homeowners Record'!$F36*'Monthly Reading'!V$8, 'Homeowners Record'!$G36*'Monthly Reading'!V$9)))</f>
        <v/>
      </c>
      <c r="W39" s="4" t="str">
        <f>IF('Monthly Reading'!W$1="", "", IF('Monthly Reading'!W113*'Monthly Reading'!W$7&gt;'Monthly Reading'!W$10, SUM('Monthly Reading'!W113*'Monthly Reading'!W$7, 'Homeowners Record'!$F36*'Monthly Reading'!W$8, 'Homeowners Record'!$G36*'Monthly Reading'!W$9), SUM('Monthly Reading'!W$10, 'Homeowners Record'!$F36*'Monthly Reading'!W$8, 'Homeowners Record'!$G36*'Monthly Reading'!W$9)))</f>
        <v/>
      </c>
      <c r="X39" s="4" t="str">
        <f>IF('Monthly Reading'!X$1="", "", IF('Monthly Reading'!X113*'Monthly Reading'!X$7&gt;'Monthly Reading'!X$10, SUM('Monthly Reading'!X113*'Monthly Reading'!X$7, 'Homeowners Record'!$F36*'Monthly Reading'!X$8, 'Homeowners Record'!$G36*'Monthly Reading'!X$9), SUM('Monthly Reading'!X$10, 'Homeowners Record'!$F36*'Monthly Reading'!X$8, 'Homeowners Record'!$G36*'Monthly Reading'!X$9)))</f>
        <v/>
      </c>
      <c r="Y39" s="4" t="str">
        <f>IF('Monthly Reading'!Y$1="", "", IF('Monthly Reading'!Y113*'Monthly Reading'!Y$7&gt;'Monthly Reading'!Y$10, SUM('Monthly Reading'!Y113*'Monthly Reading'!Y$7, 'Homeowners Record'!$F36*'Monthly Reading'!Y$8, 'Homeowners Record'!$G36*'Monthly Reading'!Y$9), SUM('Monthly Reading'!Y$10, 'Homeowners Record'!$F36*'Monthly Reading'!Y$8, 'Homeowners Record'!$G36*'Monthly Reading'!Y$9)))</f>
        <v/>
      </c>
      <c r="Z39" s="4" t="str">
        <f>IF('Monthly Reading'!Z$1="", "", IF('Monthly Reading'!Z113*'Monthly Reading'!Z$7&gt;'Monthly Reading'!Z$10, SUM('Monthly Reading'!Z113*'Monthly Reading'!Z$7, 'Homeowners Record'!$F36*'Monthly Reading'!Z$8, 'Homeowners Record'!$G36*'Monthly Reading'!Z$9), SUM('Monthly Reading'!Z$10, 'Homeowners Record'!$F36*'Monthly Reading'!Z$8, 'Homeowners Record'!$G36*'Monthly Reading'!Z$9)))</f>
        <v/>
      </c>
      <c r="AA39" s="4" t="str">
        <f>IF('Monthly Reading'!AA$1="", "", IF('Monthly Reading'!AA113*'Monthly Reading'!AA$7&gt;'Monthly Reading'!AA$10, SUM('Monthly Reading'!AA113*'Monthly Reading'!AA$7, 'Homeowners Record'!$F36*'Monthly Reading'!AA$8, 'Homeowners Record'!$G36*'Monthly Reading'!AA$9), SUM('Monthly Reading'!AA$10, 'Homeowners Record'!$F36*'Monthly Reading'!AA$8, 'Homeowners Record'!$G36*'Monthly Reading'!AA$9)))</f>
        <v/>
      </c>
      <c r="AB39" s="4" t="str">
        <f>IF('Monthly Reading'!AB$1="", "", IF('Monthly Reading'!AB113*'Monthly Reading'!AB$7&gt;'Monthly Reading'!AB$10, SUM('Monthly Reading'!AB113*'Monthly Reading'!AB$7, 'Homeowners Record'!$F36*'Monthly Reading'!AB$8, 'Homeowners Record'!$G36*'Monthly Reading'!AB$9), SUM('Monthly Reading'!AB$10, 'Homeowners Record'!$F36*'Monthly Reading'!AB$8, 'Homeowners Record'!$G36*'Monthly Reading'!AB$9)))</f>
        <v/>
      </c>
      <c r="AC39" s="4" t="str">
        <f>IF('Monthly Reading'!AC$1="", "", IF('Monthly Reading'!AC113*'Monthly Reading'!AC$7&gt;'Monthly Reading'!AC$10, SUM('Monthly Reading'!AC113*'Monthly Reading'!AC$7, 'Homeowners Record'!$F36*'Monthly Reading'!AC$8, 'Homeowners Record'!$G36*'Monthly Reading'!AC$9), SUM('Monthly Reading'!AC$10, 'Homeowners Record'!$F36*'Monthly Reading'!AC$8, 'Homeowners Record'!$G36*'Monthly Reading'!AC$9)))</f>
        <v/>
      </c>
      <c r="AD39" s="4" t="str">
        <f>IF('Monthly Reading'!AD$1="", "", IF('Monthly Reading'!AD113*'Monthly Reading'!AD$7&gt;'Monthly Reading'!AD$10, SUM('Monthly Reading'!AD113*'Monthly Reading'!AD$7, 'Homeowners Record'!$F36*'Monthly Reading'!AD$8, 'Homeowners Record'!$G36*'Monthly Reading'!AD$9), SUM('Monthly Reading'!AD$10, 'Homeowners Record'!$F36*'Monthly Reading'!AD$8, 'Homeowners Record'!$G36*'Monthly Reading'!AD$9)))</f>
        <v/>
      </c>
      <c r="AE39" s="4" t="str">
        <f>IF('Monthly Reading'!AE$1="", "", IF('Monthly Reading'!AE113*'Monthly Reading'!AE$7&gt;'Monthly Reading'!AE$10, SUM('Monthly Reading'!AE113*'Monthly Reading'!AE$7, 'Homeowners Record'!$F36*'Monthly Reading'!AE$8, 'Homeowners Record'!$G36*'Monthly Reading'!AE$9), SUM('Monthly Reading'!AE$10, 'Homeowners Record'!$F36*'Monthly Reading'!AE$8, 'Homeowners Record'!$G36*'Monthly Reading'!AE$9)))</f>
        <v/>
      </c>
      <c r="AF39" s="4" t="str">
        <f>IF('Monthly Reading'!AF$1="", "", IF('Monthly Reading'!AF113*'Monthly Reading'!AF$7&gt;'Monthly Reading'!AF$10, SUM('Monthly Reading'!AF113*'Monthly Reading'!AF$7, 'Homeowners Record'!$F36*'Monthly Reading'!AF$8, 'Homeowners Record'!$G36*'Monthly Reading'!AF$9), SUM('Monthly Reading'!AF$10, 'Homeowners Record'!$F36*'Monthly Reading'!AF$8, 'Homeowners Record'!$G36*'Monthly Reading'!AF$9)))</f>
        <v/>
      </c>
      <c r="AG39" s="4" t="str">
        <f>IF('Monthly Reading'!AG$1="", "", IF('Monthly Reading'!AG113*'Monthly Reading'!AG$7&gt;'Monthly Reading'!AG$10, SUM('Monthly Reading'!AG113*'Monthly Reading'!AG$7, 'Homeowners Record'!$F36*'Monthly Reading'!AG$8, 'Homeowners Record'!$G36*'Monthly Reading'!AG$9), SUM('Monthly Reading'!AG$10, 'Homeowners Record'!$F36*'Monthly Reading'!AG$8, 'Homeowners Record'!$G36*'Monthly Reading'!AG$9)))</f>
        <v/>
      </c>
      <c r="AH39" s="4" t="str">
        <f>IF('Monthly Reading'!AH$1="", "", IF('Monthly Reading'!AH113*'Monthly Reading'!AH$7&gt;'Monthly Reading'!AH$10, SUM('Monthly Reading'!AH113*'Monthly Reading'!AH$7, 'Homeowners Record'!$F36*'Monthly Reading'!AH$8, 'Homeowners Record'!$G36*'Monthly Reading'!AH$9), SUM('Monthly Reading'!AH$10, 'Homeowners Record'!$F36*'Monthly Reading'!AH$8, 'Homeowners Record'!$G36*'Monthly Reading'!AH$9)))</f>
        <v/>
      </c>
      <c r="AI39" s="4" t="str">
        <f>IF('Monthly Reading'!AI$1="", "", IF('Monthly Reading'!AI113*'Monthly Reading'!AI$7&gt;'Monthly Reading'!AI$10, SUM('Monthly Reading'!AI113*'Monthly Reading'!AI$7, 'Homeowners Record'!$F36*'Monthly Reading'!AI$8, 'Homeowners Record'!$G36*'Monthly Reading'!AI$9), SUM('Monthly Reading'!AI$10, 'Homeowners Record'!$F36*'Monthly Reading'!AI$8, 'Homeowners Record'!$G36*'Monthly Reading'!AI$9)))</f>
        <v/>
      </c>
      <c r="AJ39" s="4" t="str">
        <f>IF('Monthly Reading'!AJ$1="", "", IF('Monthly Reading'!AJ113*'Monthly Reading'!AJ$7&gt;'Monthly Reading'!AJ$10, SUM('Monthly Reading'!AJ113*'Monthly Reading'!AJ$7, 'Homeowners Record'!$F36*'Monthly Reading'!AJ$8, 'Homeowners Record'!$G36*'Monthly Reading'!AJ$9), SUM('Monthly Reading'!AJ$10, 'Homeowners Record'!$F36*'Monthly Reading'!AJ$8, 'Homeowners Record'!$G36*'Monthly Reading'!AJ$9)))</f>
        <v/>
      </c>
      <c r="AK39" s="4" t="str">
        <f>IF('Monthly Reading'!AK$1="", "", IF('Monthly Reading'!AK113*'Monthly Reading'!AK$7&gt;'Monthly Reading'!AK$10, SUM('Monthly Reading'!AK113*'Monthly Reading'!AK$7, 'Homeowners Record'!$F36*'Monthly Reading'!AK$8, 'Homeowners Record'!$G36*'Monthly Reading'!AK$9), SUM('Monthly Reading'!AK$10, 'Homeowners Record'!$F36*'Monthly Reading'!AK$8, 'Homeowners Record'!$G36*'Monthly Reading'!AK$9)))</f>
        <v/>
      </c>
      <c r="AL39" s="4" t="str">
        <f>IF('Monthly Reading'!AL$1="", "", IF('Monthly Reading'!AL113*'Monthly Reading'!AL$7&gt;'Monthly Reading'!AL$10, SUM('Monthly Reading'!AL113*'Monthly Reading'!AL$7, 'Homeowners Record'!$F36*'Monthly Reading'!AL$8, 'Homeowners Record'!$G36*'Monthly Reading'!AL$9), SUM('Monthly Reading'!AL$10, 'Homeowners Record'!$F36*'Monthly Reading'!AL$8, 'Homeowners Record'!$G36*'Monthly Reading'!AL$9)))</f>
        <v/>
      </c>
      <c r="AM39" s="4" t="str">
        <f>IF('Monthly Reading'!AM$1="", "", IF('Monthly Reading'!AM113*'Monthly Reading'!AM$7&gt;'Monthly Reading'!AM$10, SUM('Monthly Reading'!AM113*'Monthly Reading'!AM$7, 'Homeowners Record'!$F36*'Monthly Reading'!AM$8, 'Homeowners Record'!$G36*'Monthly Reading'!AM$9), SUM('Monthly Reading'!AM$10, 'Homeowners Record'!$F36*'Monthly Reading'!AM$8, 'Homeowners Record'!$G36*'Monthly Reading'!AM$9)))</f>
        <v/>
      </c>
      <c r="AN39" s="4" t="str">
        <f>IF('Monthly Reading'!AN$1="", "", IF('Monthly Reading'!AN113*'Monthly Reading'!AN$7&gt;'Monthly Reading'!AN$10, SUM('Monthly Reading'!AN113*'Monthly Reading'!AN$7, 'Homeowners Record'!$F36*'Monthly Reading'!AN$8, 'Homeowners Record'!$G36*'Monthly Reading'!AN$9), SUM('Monthly Reading'!AN$10, 'Homeowners Record'!$F36*'Monthly Reading'!AN$8, 'Homeowners Record'!$G36*'Monthly Reading'!AN$9)))</f>
        <v/>
      </c>
      <c r="AO39" s="4" t="str">
        <f>IF('Monthly Reading'!AO$1="", "", IF('Monthly Reading'!AO113*'Monthly Reading'!AO$7&gt;'Monthly Reading'!AO$10, SUM('Monthly Reading'!AO113*'Monthly Reading'!AO$7, 'Homeowners Record'!$F36*'Monthly Reading'!AO$8, 'Homeowners Record'!$G36*'Monthly Reading'!AO$9), SUM('Monthly Reading'!AO$10, 'Homeowners Record'!$F36*'Monthly Reading'!AO$8, 'Homeowners Record'!$G36*'Monthly Reading'!AO$9)))</f>
        <v/>
      </c>
      <c r="AP39" s="4" t="str">
        <f>IF('Monthly Reading'!AP$1="", "", IF('Monthly Reading'!AP113*'Monthly Reading'!AP$7&gt;'Monthly Reading'!AP$10, SUM('Monthly Reading'!AP113*'Monthly Reading'!AP$7, 'Homeowners Record'!$F36*'Monthly Reading'!AP$8, 'Homeowners Record'!$G36*'Monthly Reading'!AP$9), SUM('Monthly Reading'!AP$10, 'Homeowners Record'!$F36*'Monthly Reading'!AP$8, 'Homeowners Record'!$G36*'Monthly Reading'!AP$9)))</f>
        <v/>
      </c>
      <c r="AQ39" s="4" t="str">
        <f>IF('Monthly Reading'!AQ$1="", "", IF('Monthly Reading'!AQ113*'Monthly Reading'!AQ$7&gt;'Monthly Reading'!AQ$10, SUM('Monthly Reading'!AQ113*'Monthly Reading'!AQ$7, 'Homeowners Record'!$F36*'Monthly Reading'!AQ$8, 'Homeowners Record'!$G36*'Monthly Reading'!AQ$9), SUM('Monthly Reading'!AQ$10, 'Homeowners Record'!$F36*'Monthly Reading'!AQ$8, 'Homeowners Record'!$G36*'Monthly Reading'!AQ$9)))</f>
        <v/>
      </c>
      <c r="AR39" s="4" t="str">
        <f>IF('Monthly Reading'!AR$1="", "", IF('Monthly Reading'!AR113*'Monthly Reading'!AR$7&gt;'Monthly Reading'!AR$10, SUM('Monthly Reading'!AR113*'Monthly Reading'!AR$7, 'Homeowners Record'!$F36*'Monthly Reading'!AR$8, 'Homeowners Record'!$G36*'Monthly Reading'!AR$9), SUM('Monthly Reading'!AR$10, 'Homeowners Record'!$F36*'Monthly Reading'!AR$8, 'Homeowners Record'!$G36*'Monthly Reading'!AR$9)))</f>
        <v/>
      </c>
      <c r="AS39" s="4" t="str">
        <f>IF('Monthly Reading'!AS$1="", "", IF('Monthly Reading'!AS113*'Monthly Reading'!AS$7&gt;'Monthly Reading'!AS$10, SUM('Monthly Reading'!AS113*'Monthly Reading'!AS$7, 'Homeowners Record'!$F36*'Monthly Reading'!AS$8, 'Homeowners Record'!$G36*'Monthly Reading'!AS$9), SUM('Monthly Reading'!AS$10, 'Homeowners Record'!$F36*'Monthly Reading'!AS$8, 'Homeowners Record'!$G36*'Monthly Reading'!AS$9)))</f>
        <v/>
      </c>
      <c r="AT39" s="4" t="str">
        <f>IF('Monthly Reading'!AT$1="", "", IF('Monthly Reading'!AT113*'Monthly Reading'!AT$7&gt;'Monthly Reading'!AT$10, SUM('Monthly Reading'!AT113*'Monthly Reading'!AT$7, 'Homeowners Record'!$F36*'Monthly Reading'!AT$8, 'Homeowners Record'!$G36*'Monthly Reading'!AT$9), SUM('Monthly Reading'!AT$10, 'Homeowners Record'!$F36*'Monthly Reading'!AT$8, 'Homeowners Record'!$G36*'Monthly Reading'!AT$9)))</f>
        <v/>
      </c>
      <c r="AU39" s="4" t="str">
        <f>IF('Monthly Reading'!AU$1="", "", IF('Monthly Reading'!AU113*'Monthly Reading'!AU$7&gt;'Monthly Reading'!AU$10, SUM('Monthly Reading'!AU113*'Monthly Reading'!AU$7, 'Homeowners Record'!$F36*'Monthly Reading'!AU$8, 'Homeowners Record'!$G36*'Monthly Reading'!AU$9), SUM('Monthly Reading'!AU$10, 'Homeowners Record'!$F36*'Monthly Reading'!AU$8, 'Homeowners Record'!$G36*'Monthly Reading'!AU$9)))</f>
        <v/>
      </c>
      <c r="AV39" s="4" t="str">
        <f>IF('Monthly Reading'!AV$1="", "", IF('Monthly Reading'!AV113*'Monthly Reading'!AV$7&gt;'Monthly Reading'!AV$10, SUM('Monthly Reading'!AV113*'Monthly Reading'!AV$7, 'Homeowners Record'!$F36*'Monthly Reading'!AV$8, 'Homeowners Record'!$G36*'Monthly Reading'!AV$9), SUM('Monthly Reading'!AV$10, 'Homeowners Record'!$F36*'Monthly Reading'!AV$8, 'Homeowners Record'!$G36*'Monthly Reading'!AV$9)))</f>
        <v/>
      </c>
      <c r="AW39" s="4" t="str">
        <f>IF('Monthly Reading'!AW$1="", "", IF('Monthly Reading'!AW113*'Monthly Reading'!AW$7&gt;'Monthly Reading'!AW$10, SUM('Monthly Reading'!AW113*'Monthly Reading'!AW$7, 'Homeowners Record'!$F36*'Monthly Reading'!AW$8, 'Homeowners Record'!$G36*'Monthly Reading'!AW$9), SUM('Monthly Reading'!AW$10, 'Homeowners Record'!$F36*'Monthly Reading'!AW$8, 'Homeowners Record'!$G36*'Monthly Reading'!AW$9)))</f>
        <v/>
      </c>
      <c r="AX39" s="4" t="str">
        <f>IF('Monthly Reading'!AX$1="", "", IF('Monthly Reading'!AX113*'Monthly Reading'!AX$7&gt;'Monthly Reading'!AX$10, SUM('Monthly Reading'!AX113*'Monthly Reading'!AX$7, 'Homeowners Record'!$F36*'Monthly Reading'!AX$8, 'Homeowners Record'!$G36*'Monthly Reading'!AX$9), SUM('Monthly Reading'!AX$10, 'Homeowners Record'!$F36*'Monthly Reading'!AX$8, 'Homeowners Record'!$G36*'Monthly Reading'!AX$9)))</f>
        <v/>
      </c>
      <c r="AY39" s="4" t="str">
        <f>IF('Monthly Reading'!AY$1="", "", IF('Monthly Reading'!AY113*'Monthly Reading'!AY$7&gt;'Monthly Reading'!AY$10, SUM('Monthly Reading'!AY113*'Monthly Reading'!AY$7, 'Homeowners Record'!$F36*'Monthly Reading'!AY$8, 'Homeowners Record'!$G36*'Monthly Reading'!AY$9), SUM('Monthly Reading'!AY$10, 'Homeowners Record'!$F36*'Monthly Reading'!AY$8, 'Homeowners Record'!$G36*'Monthly Reading'!AY$9)))</f>
        <v/>
      </c>
      <c r="AZ39" s="4" t="str">
        <f>IF('Monthly Reading'!AZ$1="", "", IF('Monthly Reading'!AZ113*'Monthly Reading'!AZ$7&gt;'Monthly Reading'!AZ$10, SUM('Monthly Reading'!AZ113*'Monthly Reading'!AZ$7, 'Homeowners Record'!$F36*'Monthly Reading'!AZ$8, 'Homeowners Record'!$G36*'Monthly Reading'!AZ$9), SUM('Monthly Reading'!AZ$10, 'Homeowners Record'!$F36*'Monthly Reading'!AZ$8, 'Homeowners Record'!$G36*'Monthly Reading'!AZ$9)))</f>
        <v/>
      </c>
      <c r="BA39" s="4" t="str">
        <f>IF('Monthly Reading'!BA$1="", "", IF('Monthly Reading'!BA113*'Monthly Reading'!BA$7&gt;'Monthly Reading'!BA$10, SUM('Monthly Reading'!BA113*'Monthly Reading'!BA$7, 'Homeowners Record'!$F36*'Monthly Reading'!BA$8, 'Homeowners Record'!$G36*'Monthly Reading'!BA$9), SUM('Monthly Reading'!BA$10, 'Homeowners Record'!$F36*'Monthly Reading'!BA$8, 'Homeowners Record'!$G36*'Monthly Reading'!BA$9)))</f>
        <v/>
      </c>
      <c r="BB39" s="4" t="str">
        <f>IF('Monthly Reading'!BB$1="", "", IF('Monthly Reading'!BB113*'Monthly Reading'!BB$7&gt;'Monthly Reading'!BB$10, SUM('Monthly Reading'!BB113*'Monthly Reading'!BB$7, 'Homeowners Record'!$F36*'Monthly Reading'!BB$8, 'Homeowners Record'!$G36*'Monthly Reading'!BB$9), SUM('Monthly Reading'!BB$10, 'Homeowners Record'!$F36*'Monthly Reading'!BB$8, 'Homeowners Record'!$G36*'Monthly Reading'!BB$9)))</f>
        <v/>
      </c>
      <c r="BC39" s="4" t="str">
        <f>IF('Monthly Reading'!BC$1="", "", IF('Monthly Reading'!BC113*'Monthly Reading'!BC$7&gt;'Monthly Reading'!BC$10, SUM('Monthly Reading'!BC113*'Monthly Reading'!BC$7, 'Homeowners Record'!$F36*'Monthly Reading'!BC$8, 'Homeowners Record'!$G36*'Monthly Reading'!BC$9), SUM('Monthly Reading'!BC$10, 'Homeowners Record'!$F36*'Monthly Reading'!BC$8, 'Homeowners Record'!$G36*'Monthly Reading'!BC$9)))</f>
        <v/>
      </c>
      <c r="BD39" s="4" t="str">
        <f>IF('Monthly Reading'!BD$1="", "", IF('Monthly Reading'!BD113*'Monthly Reading'!BD$7&gt;'Monthly Reading'!BD$10, SUM('Monthly Reading'!BD113*'Monthly Reading'!BD$7, 'Homeowners Record'!$F36*'Monthly Reading'!BD$8, 'Homeowners Record'!$G36*'Monthly Reading'!BD$9), SUM('Monthly Reading'!BD$10, 'Homeowners Record'!$F36*'Monthly Reading'!BD$8, 'Homeowners Record'!$G36*'Monthly Reading'!BD$9)))</f>
        <v/>
      </c>
      <c r="BE39" s="4" t="str">
        <f>IF('Monthly Reading'!BE$1="", "", IF('Monthly Reading'!BE113*'Monthly Reading'!BE$7&gt;'Monthly Reading'!BE$10, SUM('Monthly Reading'!BE113*'Monthly Reading'!BE$7, 'Homeowners Record'!$F36*'Monthly Reading'!BE$8, 'Homeowners Record'!$G36*'Monthly Reading'!BE$9), SUM('Monthly Reading'!BE$10, 'Homeowners Record'!$F36*'Monthly Reading'!BE$8, 'Homeowners Record'!$G36*'Monthly Reading'!BE$9)))</f>
        <v/>
      </c>
      <c r="BF39" s="4" t="str">
        <f>IF('Monthly Reading'!BF$1="", "", IF('Monthly Reading'!BF113*'Monthly Reading'!BF$7&gt;'Monthly Reading'!BF$10, SUM('Monthly Reading'!BF113*'Monthly Reading'!BF$7, 'Homeowners Record'!$F36*'Monthly Reading'!BF$8, 'Homeowners Record'!$G36*'Monthly Reading'!BF$9), SUM('Monthly Reading'!BF$10, 'Homeowners Record'!$F36*'Monthly Reading'!BF$8, 'Homeowners Record'!$G36*'Monthly Reading'!BF$9)))</f>
        <v/>
      </c>
      <c r="BG39" s="4" t="str">
        <f>IF('Monthly Reading'!BG$1="", "", IF('Monthly Reading'!BG113*'Monthly Reading'!BG$7&gt;'Monthly Reading'!BG$10, SUM('Monthly Reading'!BG113*'Monthly Reading'!BG$7, 'Homeowners Record'!$F36*'Monthly Reading'!BG$8, 'Homeowners Record'!$G36*'Monthly Reading'!BG$9), SUM('Monthly Reading'!BG$10, 'Homeowners Record'!$F36*'Monthly Reading'!BG$8, 'Homeowners Record'!$G36*'Monthly Reading'!BG$9)))</f>
        <v/>
      </c>
      <c r="BH39" s="4" t="str">
        <f>IF('Monthly Reading'!BH$1="", "", IF('Monthly Reading'!BH113*'Monthly Reading'!BH$7&gt;'Monthly Reading'!BH$10, SUM('Monthly Reading'!BH113*'Monthly Reading'!BH$7, 'Homeowners Record'!$F36*'Monthly Reading'!BH$8, 'Homeowners Record'!$G36*'Monthly Reading'!BH$9), SUM('Monthly Reading'!BH$10, 'Homeowners Record'!$F36*'Monthly Reading'!BH$8, 'Homeowners Record'!$G36*'Monthly Reading'!BH$9)))</f>
        <v/>
      </c>
      <c r="BI39" s="4" t="str">
        <f>IF('Monthly Reading'!BI$1="", "", IF('Monthly Reading'!BI113*'Monthly Reading'!BI$7&gt;'Monthly Reading'!BI$10, SUM('Monthly Reading'!BI113*'Monthly Reading'!BI$7, 'Homeowners Record'!$F36*'Monthly Reading'!BI$8, 'Homeowners Record'!$G36*'Monthly Reading'!BI$9), SUM('Monthly Reading'!BI$10, 'Homeowners Record'!$F36*'Monthly Reading'!BI$8, 'Homeowners Record'!$G36*'Monthly Reading'!BI$9)))</f>
        <v/>
      </c>
      <c r="BJ39" s="4" t="str">
        <f>IF('Monthly Reading'!BJ$1="", "", IF('Monthly Reading'!BJ113*'Monthly Reading'!BJ$7&gt;'Monthly Reading'!BJ$10, SUM('Monthly Reading'!BJ113*'Monthly Reading'!BJ$7, 'Homeowners Record'!$F36*'Monthly Reading'!BJ$8, 'Homeowners Record'!$G36*'Monthly Reading'!BJ$9), SUM('Monthly Reading'!BJ$10, 'Homeowners Record'!$F36*'Monthly Reading'!BJ$8, 'Homeowners Record'!$G36*'Monthly Reading'!BJ$9)))</f>
        <v/>
      </c>
      <c r="BK39" s="4" t="str">
        <f>IF('Monthly Reading'!BK$1="", "", IF('Monthly Reading'!BK113*'Monthly Reading'!BK$7&gt;'Monthly Reading'!BK$10, SUM('Monthly Reading'!BK113*'Monthly Reading'!BK$7, 'Homeowners Record'!$F36*'Monthly Reading'!BK$8, 'Homeowners Record'!$G36*'Monthly Reading'!BK$9), SUM('Monthly Reading'!BK$10, 'Homeowners Record'!$F36*'Monthly Reading'!BK$8, 'Homeowners Record'!$G36*'Monthly Reading'!BK$9)))</f>
        <v/>
      </c>
      <c r="BL39" s="4" t="str">
        <f>IF('Monthly Reading'!BL$1="", "", IF('Monthly Reading'!BL113*'Monthly Reading'!BL$7&gt;'Monthly Reading'!BL$10, SUM('Monthly Reading'!BL113*'Monthly Reading'!BL$7, 'Homeowners Record'!$F36*'Monthly Reading'!BL$8, 'Homeowners Record'!$G36*'Monthly Reading'!BL$9), SUM('Monthly Reading'!BL$10, 'Homeowners Record'!$F36*'Monthly Reading'!BL$8, 'Homeowners Record'!$G36*'Monthly Reading'!BL$9)))</f>
        <v/>
      </c>
      <c r="BM39" s="4" t="str">
        <f>IF('Monthly Reading'!BM$1="", "", IF('Monthly Reading'!BM113*'Monthly Reading'!BM$7&gt;'Monthly Reading'!BM$10, SUM('Monthly Reading'!BM113*'Monthly Reading'!BM$7, 'Homeowners Record'!$F36*'Monthly Reading'!BM$8, 'Homeowners Record'!$G36*'Monthly Reading'!BM$9), SUM('Monthly Reading'!BM$10, 'Homeowners Record'!$F36*'Monthly Reading'!BM$8, 'Homeowners Record'!$G36*'Monthly Reading'!BM$9)))</f>
        <v/>
      </c>
      <c r="BN39" s="4" t="str">
        <f>IF('Monthly Reading'!BN$1="", "", IF('Monthly Reading'!BN113*'Monthly Reading'!BN$7&gt;'Monthly Reading'!BN$10, SUM('Monthly Reading'!BN113*'Monthly Reading'!BN$7, 'Homeowners Record'!$F36*'Monthly Reading'!BN$8, 'Homeowners Record'!$G36*'Monthly Reading'!BN$9), SUM('Monthly Reading'!BN$10, 'Homeowners Record'!$F36*'Monthly Reading'!BN$8, 'Homeowners Record'!$G36*'Monthly Reading'!BN$9)))</f>
        <v/>
      </c>
      <c r="BO39" s="4" t="str">
        <f>IF('Monthly Reading'!BO$1="", "", IF('Monthly Reading'!BO113*'Monthly Reading'!BO$7&gt;'Monthly Reading'!BO$10, SUM('Monthly Reading'!BO113*'Monthly Reading'!BO$7, 'Homeowners Record'!$F36*'Monthly Reading'!BO$8, 'Homeowners Record'!$G36*'Monthly Reading'!BO$9), SUM('Monthly Reading'!BO$10, 'Homeowners Record'!$F36*'Monthly Reading'!BO$8, 'Homeowners Record'!$G36*'Monthly Reading'!BO$9)))</f>
        <v/>
      </c>
      <c r="BP39" s="4" t="str">
        <f>IF('Monthly Reading'!BP$1="", "", IF('Monthly Reading'!BP113*'Monthly Reading'!BP$7&gt;'Monthly Reading'!BP$10, SUM('Monthly Reading'!BP113*'Monthly Reading'!BP$7, 'Homeowners Record'!$F36*'Monthly Reading'!BP$8, 'Homeowners Record'!$G36*'Monthly Reading'!BP$9), SUM('Monthly Reading'!BP$10, 'Homeowners Record'!$F36*'Monthly Reading'!BP$8, 'Homeowners Record'!$G36*'Monthly Reading'!BP$9)))</f>
        <v/>
      </c>
      <c r="BQ39" s="4" t="str">
        <f>IF('Monthly Reading'!BQ$1="", "", IF('Monthly Reading'!BQ113*'Monthly Reading'!BQ$7&gt;'Monthly Reading'!BQ$10, SUM('Monthly Reading'!BQ113*'Monthly Reading'!BQ$7, 'Homeowners Record'!$F36*'Monthly Reading'!BQ$8, 'Homeowners Record'!$G36*'Monthly Reading'!BQ$9), SUM('Monthly Reading'!BQ$10, 'Homeowners Record'!$F36*'Monthly Reading'!BQ$8, 'Homeowners Record'!$G36*'Monthly Reading'!BQ$9)))</f>
        <v/>
      </c>
      <c r="BR39" s="4" t="str">
        <f>IF('Monthly Reading'!BR$1="", "", IF('Monthly Reading'!BR113*'Monthly Reading'!BR$7&gt;'Monthly Reading'!BR$10, SUM('Monthly Reading'!BR113*'Monthly Reading'!BR$7, 'Homeowners Record'!$F36*'Monthly Reading'!BR$8, 'Homeowners Record'!$G36*'Monthly Reading'!BR$9), SUM('Monthly Reading'!BR$10, 'Homeowners Record'!$F36*'Monthly Reading'!BR$8, 'Homeowners Record'!$G36*'Monthly Reading'!BR$9)))</f>
        <v/>
      </c>
      <c r="BS39" s="4" t="str">
        <f>IF('Monthly Reading'!BS$1="", "", IF('Monthly Reading'!BS113*'Monthly Reading'!BS$7&gt;'Monthly Reading'!BS$10, SUM('Monthly Reading'!BS113*'Monthly Reading'!BS$7, 'Homeowners Record'!$F36*'Monthly Reading'!BS$8, 'Homeowners Record'!$G36*'Monthly Reading'!BS$9), SUM('Monthly Reading'!BS$10, 'Homeowners Record'!$F36*'Monthly Reading'!BS$8, 'Homeowners Record'!$G36*'Monthly Reading'!BS$9)))</f>
        <v/>
      </c>
      <c r="BT39" s="4" t="str">
        <f>IF('Monthly Reading'!BT$1="", "", IF('Monthly Reading'!BT113*'Monthly Reading'!BT$7&gt;'Monthly Reading'!BT$10, SUM('Monthly Reading'!BT113*'Monthly Reading'!BT$7, 'Homeowners Record'!$F36*'Monthly Reading'!BT$8, 'Homeowners Record'!$G36*'Monthly Reading'!BT$9), SUM('Monthly Reading'!BT$10, 'Homeowners Record'!$F36*'Monthly Reading'!BT$8, 'Homeowners Record'!$G36*'Monthly Reading'!BT$9)))</f>
        <v/>
      </c>
      <c r="BU39" s="4" t="str">
        <f>IF('Monthly Reading'!BU$1="", "", IF('Monthly Reading'!BU113*'Monthly Reading'!BU$7&gt;'Monthly Reading'!BU$10, SUM('Monthly Reading'!BU113*'Monthly Reading'!BU$7, 'Homeowners Record'!$F36*'Monthly Reading'!BU$8, 'Homeowners Record'!$G36*'Monthly Reading'!BU$9), SUM('Monthly Reading'!BU$10, 'Homeowners Record'!$F36*'Monthly Reading'!BU$8, 'Homeowners Record'!$G36*'Monthly Reading'!BU$9)))</f>
        <v/>
      </c>
      <c r="BV39" s="4" t="str">
        <f>IF('Monthly Reading'!BV$1="", "", IF('Monthly Reading'!BV113*'Monthly Reading'!BV$7&gt;'Monthly Reading'!BV$10, SUM('Monthly Reading'!BV113*'Monthly Reading'!BV$7, 'Homeowners Record'!$F36*'Monthly Reading'!BV$8, 'Homeowners Record'!$G36*'Monthly Reading'!BV$9), SUM('Monthly Reading'!BV$10, 'Homeowners Record'!$F36*'Monthly Reading'!BV$8, 'Homeowners Record'!$G36*'Monthly Reading'!BV$9)))</f>
        <v/>
      </c>
      <c r="BW39" s="4" t="str">
        <f>IF('Monthly Reading'!BW$1="", "", IF('Monthly Reading'!BW113*'Monthly Reading'!BW$7&gt;'Monthly Reading'!BW$10, SUM('Monthly Reading'!BW113*'Monthly Reading'!BW$7, 'Homeowners Record'!$F36*'Monthly Reading'!BW$8, 'Homeowners Record'!$G36*'Monthly Reading'!BW$9), SUM('Monthly Reading'!BW$10, 'Homeowners Record'!$F36*'Monthly Reading'!BW$8, 'Homeowners Record'!$G36*'Monthly Reading'!BW$9)))</f>
        <v/>
      </c>
      <c r="BX39" s="4" t="str">
        <f>IF('Monthly Reading'!BX$1="", "", IF('Monthly Reading'!BX113*'Monthly Reading'!BX$7&gt;'Monthly Reading'!BX$10, SUM('Monthly Reading'!BX113*'Monthly Reading'!BX$7, 'Homeowners Record'!$F36*'Monthly Reading'!BX$8, 'Homeowners Record'!$G36*'Monthly Reading'!BX$9), SUM('Monthly Reading'!BX$10, 'Homeowners Record'!$F36*'Monthly Reading'!BX$8, 'Homeowners Record'!$G36*'Monthly Reading'!BX$9)))</f>
        <v/>
      </c>
      <c r="BY39" s="4" t="str">
        <f>IF('Monthly Reading'!BY$1="", "", IF('Monthly Reading'!BY113*'Monthly Reading'!BY$7&gt;'Monthly Reading'!BY$10, SUM('Monthly Reading'!BY113*'Monthly Reading'!BY$7, 'Homeowners Record'!$F36*'Monthly Reading'!BY$8, 'Homeowners Record'!$G36*'Monthly Reading'!BY$9), SUM('Monthly Reading'!BY$10, 'Homeowners Record'!$F36*'Monthly Reading'!BY$8, 'Homeowners Record'!$G36*'Monthly Reading'!BY$9)))</f>
        <v/>
      </c>
      <c r="BZ39" s="4" t="str">
        <f>IF('Monthly Reading'!BZ$1="", "", IF('Monthly Reading'!BZ113*'Monthly Reading'!BZ$7&gt;'Monthly Reading'!BZ$10, SUM('Monthly Reading'!BZ113*'Monthly Reading'!BZ$7, 'Homeowners Record'!$F36*'Monthly Reading'!BZ$8, 'Homeowners Record'!$G36*'Monthly Reading'!BZ$9), SUM('Monthly Reading'!BZ$10, 'Homeowners Record'!$F36*'Monthly Reading'!BZ$8, 'Homeowners Record'!$G36*'Monthly Reading'!BZ$9)))</f>
        <v/>
      </c>
      <c r="CA39" s="4" t="str">
        <f>IF('Monthly Reading'!CA$1="", "", IF('Monthly Reading'!CA113*'Monthly Reading'!CA$7&gt;'Monthly Reading'!CA$10, SUM('Monthly Reading'!CA113*'Monthly Reading'!CA$7, 'Homeowners Record'!$F36*'Monthly Reading'!CA$8, 'Homeowners Record'!$G36*'Monthly Reading'!CA$9), SUM('Monthly Reading'!CA$10, 'Homeowners Record'!$F36*'Monthly Reading'!CA$8, 'Homeowners Record'!$G36*'Monthly Reading'!CA$9)))</f>
        <v/>
      </c>
      <c r="CB39" s="4" t="str">
        <f>IF('Monthly Reading'!CB$1="", "", IF('Monthly Reading'!CB113*'Monthly Reading'!CB$7&gt;'Monthly Reading'!CB$10, SUM('Monthly Reading'!CB113*'Monthly Reading'!CB$7, 'Homeowners Record'!$F36*'Monthly Reading'!CB$8, 'Homeowners Record'!$G36*'Monthly Reading'!CB$9), SUM('Monthly Reading'!CB$10, 'Homeowners Record'!$F36*'Monthly Reading'!CB$8, 'Homeowners Record'!$G36*'Monthly Reading'!CB$9)))</f>
        <v/>
      </c>
      <c r="CC39" s="4" t="str">
        <f>IF('Monthly Reading'!CC$1="", "", IF('Monthly Reading'!CC113*'Monthly Reading'!CC$7&gt;'Monthly Reading'!CC$10, SUM('Monthly Reading'!CC113*'Monthly Reading'!CC$7, 'Homeowners Record'!$F36*'Monthly Reading'!CC$8, 'Homeowners Record'!$G36*'Monthly Reading'!CC$9), SUM('Monthly Reading'!CC$10, 'Homeowners Record'!$F36*'Monthly Reading'!CC$8, 'Homeowners Record'!$G36*'Monthly Reading'!CC$9)))</f>
        <v/>
      </c>
      <c r="CD39" s="4" t="str">
        <f>IF('Monthly Reading'!CD$1="", "", IF('Monthly Reading'!CD113*'Monthly Reading'!CD$7&gt;'Monthly Reading'!CD$10, SUM('Monthly Reading'!CD113*'Monthly Reading'!CD$7, 'Homeowners Record'!$F36*'Monthly Reading'!CD$8, 'Homeowners Record'!$G36*'Monthly Reading'!CD$9), SUM('Monthly Reading'!CD$10, 'Homeowners Record'!$F36*'Monthly Reading'!CD$8, 'Homeowners Record'!$G36*'Monthly Reading'!CD$9)))</f>
        <v/>
      </c>
      <c r="CE39" s="4" t="str">
        <f>IF('Monthly Reading'!CE$1="", "", IF('Monthly Reading'!CE113*'Monthly Reading'!CE$7&gt;'Monthly Reading'!CE$10, SUM('Monthly Reading'!CE113*'Monthly Reading'!CE$7, 'Homeowners Record'!$F36*'Monthly Reading'!CE$8, 'Homeowners Record'!$G36*'Monthly Reading'!CE$9), SUM('Monthly Reading'!CE$10, 'Homeowners Record'!$F36*'Monthly Reading'!CE$8, 'Homeowners Record'!$G36*'Monthly Reading'!CE$9)))</f>
        <v/>
      </c>
      <c r="CF39" s="4" t="str">
        <f>IF('Monthly Reading'!CF$1="", "", IF('Monthly Reading'!CF113*'Monthly Reading'!CF$7&gt;'Monthly Reading'!CF$10, SUM('Monthly Reading'!CF113*'Monthly Reading'!CF$7, 'Homeowners Record'!$F36*'Monthly Reading'!CF$8, 'Homeowners Record'!$G36*'Monthly Reading'!CF$9), SUM('Monthly Reading'!CF$10, 'Homeowners Record'!$F36*'Monthly Reading'!CF$8, 'Homeowners Record'!$G36*'Monthly Reading'!CF$9)))</f>
        <v/>
      </c>
      <c r="CG39" s="4" t="str">
        <f>IF('Monthly Reading'!CG$1="", "", IF('Monthly Reading'!CG113*'Monthly Reading'!CG$7&gt;'Monthly Reading'!CG$10, SUM('Monthly Reading'!CG113*'Monthly Reading'!CG$7, 'Homeowners Record'!$F36*'Monthly Reading'!CG$8, 'Homeowners Record'!$G36*'Monthly Reading'!CG$9), SUM('Monthly Reading'!CG$10, 'Homeowners Record'!$F36*'Monthly Reading'!CG$8, 'Homeowners Record'!$G36*'Monthly Reading'!CG$9)))</f>
        <v/>
      </c>
      <c r="CH39" s="4" t="str">
        <f>IF('Monthly Reading'!CH$1="", "", IF('Monthly Reading'!CH113*'Monthly Reading'!CH$7&gt;'Monthly Reading'!CH$10, SUM('Monthly Reading'!CH113*'Monthly Reading'!CH$7, 'Homeowners Record'!$F36*'Monthly Reading'!CH$8, 'Homeowners Record'!$G36*'Monthly Reading'!CH$9), SUM('Monthly Reading'!CH$10, 'Homeowners Record'!$F36*'Monthly Reading'!CH$8, 'Homeowners Record'!$G36*'Monthly Reading'!CH$9)))</f>
        <v/>
      </c>
      <c r="CI39" s="4" t="str">
        <f>IF('Monthly Reading'!CI$1="", "", IF('Monthly Reading'!CI113*'Monthly Reading'!CI$7&gt;'Monthly Reading'!CI$10, SUM('Monthly Reading'!CI113*'Monthly Reading'!CI$7, 'Homeowners Record'!$F36*'Monthly Reading'!CI$8, 'Homeowners Record'!$G36*'Monthly Reading'!CI$9), SUM('Monthly Reading'!CI$10, 'Homeowners Record'!$F36*'Monthly Reading'!CI$8, 'Homeowners Record'!$G36*'Monthly Reading'!CI$9)))</f>
        <v/>
      </c>
      <c r="CJ39" s="4" t="str">
        <f>IF('Monthly Reading'!CJ$1="", "", IF('Monthly Reading'!CJ113*'Monthly Reading'!CJ$7&gt;'Monthly Reading'!CJ$10, SUM('Monthly Reading'!CJ113*'Monthly Reading'!CJ$7, 'Homeowners Record'!$F36*'Monthly Reading'!CJ$8, 'Homeowners Record'!$G36*'Monthly Reading'!CJ$9), SUM('Monthly Reading'!CJ$10, 'Homeowners Record'!$F36*'Monthly Reading'!CJ$8, 'Homeowners Record'!$G36*'Monthly Reading'!CJ$9)))</f>
        <v/>
      </c>
      <c r="CK39" s="4" t="str">
        <f>IF('Monthly Reading'!CK$1="", "", IF('Monthly Reading'!CK113*'Monthly Reading'!CK$7&gt;'Monthly Reading'!CK$10, SUM('Monthly Reading'!CK113*'Monthly Reading'!CK$7, 'Homeowners Record'!$F36*'Monthly Reading'!CK$8, 'Homeowners Record'!$G36*'Monthly Reading'!CK$9), SUM('Monthly Reading'!CK$10, 'Homeowners Record'!$F36*'Monthly Reading'!CK$8, 'Homeowners Record'!$G36*'Monthly Reading'!CK$9)))</f>
        <v/>
      </c>
      <c r="CL39" s="4" t="str">
        <f>IF('Monthly Reading'!CL$1="", "", IF('Monthly Reading'!CL113*'Monthly Reading'!CL$7&gt;'Monthly Reading'!CL$10, SUM('Monthly Reading'!CL113*'Monthly Reading'!CL$7, 'Homeowners Record'!$F36*'Monthly Reading'!CL$8, 'Homeowners Record'!$G36*'Monthly Reading'!CL$9), SUM('Monthly Reading'!CL$10, 'Homeowners Record'!$F36*'Monthly Reading'!CL$8, 'Homeowners Record'!$G36*'Monthly Reading'!CL$9)))</f>
        <v/>
      </c>
      <c r="CM39" s="4" t="str">
        <f>IF('Monthly Reading'!CM$1="", "", IF('Monthly Reading'!CM113*'Monthly Reading'!CM$7&gt;'Monthly Reading'!CM$10, SUM('Monthly Reading'!CM113*'Monthly Reading'!CM$7, 'Homeowners Record'!$F36*'Monthly Reading'!CM$8, 'Homeowners Record'!$G36*'Monthly Reading'!CM$9), SUM('Monthly Reading'!CM$10, 'Homeowners Record'!$F36*'Monthly Reading'!CM$8, 'Homeowners Record'!$G36*'Monthly Reading'!CM$9)))</f>
        <v/>
      </c>
      <c r="CN39" s="4" t="str">
        <f>IF('Monthly Reading'!CN$1="", "", IF('Monthly Reading'!CN113*'Monthly Reading'!CN$7&gt;'Monthly Reading'!CN$10, SUM('Monthly Reading'!CN113*'Monthly Reading'!CN$7, 'Homeowners Record'!$F36*'Monthly Reading'!CN$8, 'Homeowners Record'!$G36*'Monthly Reading'!CN$9), SUM('Monthly Reading'!CN$10, 'Homeowners Record'!$F36*'Monthly Reading'!CN$8, 'Homeowners Record'!$G36*'Monthly Reading'!CN$9)))</f>
        <v/>
      </c>
      <c r="CO39" s="4" t="str">
        <f>IF('Monthly Reading'!CO$1="", "", IF('Monthly Reading'!CO113*'Monthly Reading'!CO$7&gt;'Monthly Reading'!CO$10, SUM('Monthly Reading'!CO113*'Monthly Reading'!CO$7, 'Homeowners Record'!$F36*'Monthly Reading'!CO$8, 'Homeowners Record'!$G36*'Monthly Reading'!CO$9), SUM('Monthly Reading'!CO$10, 'Homeowners Record'!$F36*'Monthly Reading'!CO$8, 'Homeowners Record'!$G36*'Monthly Reading'!CO$9)))</f>
        <v/>
      </c>
      <c r="CP39" s="4" t="str">
        <f>IF('Monthly Reading'!CP$1="", "", IF('Monthly Reading'!CP113*'Monthly Reading'!CP$7&gt;'Monthly Reading'!CP$10, SUM('Monthly Reading'!CP113*'Monthly Reading'!CP$7, 'Homeowners Record'!$F36*'Monthly Reading'!CP$8, 'Homeowners Record'!$G36*'Monthly Reading'!CP$9), SUM('Monthly Reading'!CP$10, 'Homeowners Record'!$F36*'Monthly Reading'!CP$8, 'Homeowners Record'!$G36*'Monthly Reading'!CP$9)))</f>
        <v/>
      </c>
      <c r="CQ39" s="4" t="str">
        <f>IF('Monthly Reading'!CQ$1="", "", IF('Monthly Reading'!CQ113*'Monthly Reading'!CQ$7&gt;'Monthly Reading'!CQ$10, SUM('Monthly Reading'!CQ113*'Monthly Reading'!CQ$7, 'Homeowners Record'!$F36*'Monthly Reading'!CQ$8, 'Homeowners Record'!$G36*'Monthly Reading'!CQ$9), SUM('Monthly Reading'!CQ$10, 'Homeowners Record'!$F36*'Monthly Reading'!CQ$8, 'Homeowners Record'!$G36*'Monthly Reading'!CQ$9)))</f>
        <v/>
      </c>
      <c r="CR39" s="4" t="str">
        <f>IF('Monthly Reading'!CR$1="", "", IF('Monthly Reading'!CR113*'Monthly Reading'!CR$7&gt;'Monthly Reading'!CR$10, SUM('Monthly Reading'!CR113*'Monthly Reading'!CR$7, 'Homeowners Record'!$F36*'Monthly Reading'!CR$8, 'Homeowners Record'!$G36*'Monthly Reading'!CR$9), SUM('Monthly Reading'!CR$10, 'Homeowners Record'!$F36*'Monthly Reading'!CR$8, 'Homeowners Record'!$G36*'Monthly Reading'!CR$9)))</f>
        <v/>
      </c>
      <c r="CS39" s="4" t="str">
        <f>IF('Monthly Reading'!CS$1="", "", IF('Monthly Reading'!CS113*'Monthly Reading'!CS$7&gt;'Monthly Reading'!CS$10, SUM('Monthly Reading'!CS113*'Monthly Reading'!CS$7, 'Homeowners Record'!$F36*'Monthly Reading'!CS$8, 'Homeowners Record'!$G36*'Monthly Reading'!CS$9), SUM('Monthly Reading'!CS$10, 'Homeowners Record'!$F36*'Monthly Reading'!CS$8, 'Homeowners Record'!$G36*'Monthly Reading'!CS$9)))</f>
        <v/>
      </c>
      <c r="CT39" s="4" t="str">
        <f>IF('Monthly Reading'!CT$1="", "", IF('Monthly Reading'!CT113*'Monthly Reading'!CT$7&gt;'Monthly Reading'!CT$10, SUM('Monthly Reading'!CT113*'Monthly Reading'!CT$7, 'Homeowners Record'!$F36*'Monthly Reading'!CT$8, 'Homeowners Record'!$G36*'Monthly Reading'!CT$9), SUM('Monthly Reading'!CT$10, 'Homeowners Record'!$F36*'Monthly Reading'!CT$8, 'Homeowners Record'!$G36*'Monthly Reading'!CT$9)))</f>
        <v/>
      </c>
      <c r="CU39" s="4" t="str">
        <f>IF('Monthly Reading'!CU$1="", "", IF('Monthly Reading'!CU113*'Monthly Reading'!CU$7&gt;'Monthly Reading'!CU$10, SUM('Monthly Reading'!CU113*'Monthly Reading'!CU$7, 'Homeowners Record'!$F36*'Monthly Reading'!CU$8, 'Homeowners Record'!$G36*'Monthly Reading'!CU$9), SUM('Monthly Reading'!CU$10, 'Homeowners Record'!$F36*'Monthly Reading'!CU$8, 'Homeowners Record'!$G36*'Monthly Reading'!CU$9)))</f>
        <v/>
      </c>
      <c r="CV39" s="4" t="str">
        <f>IF('Monthly Reading'!CV$1="", "", IF('Monthly Reading'!CV113*'Monthly Reading'!CV$7&gt;'Monthly Reading'!CV$10, SUM('Monthly Reading'!CV113*'Monthly Reading'!CV$7, 'Homeowners Record'!$F36*'Monthly Reading'!CV$8, 'Homeowners Record'!$G36*'Monthly Reading'!CV$9), SUM('Monthly Reading'!CV$10, 'Homeowners Record'!$F36*'Monthly Reading'!CV$8, 'Homeowners Record'!$G36*'Monthly Reading'!CV$9)))</f>
        <v/>
      </c>
      <c r="CW39" s="4" t="str">
        <f>IF('Monthly Reading'!CW$1="", "", IF('Monthly Reading'!CW113*'Monthly Reading'!CW$7&gt;'Monthly Reading'!CW$10, SUM('Monthly Reading'!CW113*'Monthly Reading'!CW$7, 'Homeowners Record'!$F36*'Monthly Reading'!CW$8, 'Homeowners Record'!$G36*'Monthly Reading'!CW$9), SUM('Monthly Reading'!CW$10, 'Homeowners Record'!$F36*'Monthly Reading'!CW$8, 'Homeowners Record'!$G36*'Monthly Reading'!CW$9)))</f>
        <v/>
      </c>
      <c r="CX39" s="4" t="str">
        <f>IF('Monthly Reading'!CX$1="", "", IF('Monthly Reading'!CX113*'Monthly Reading'!CX$7&gt;'Monthly Reading'!CX$10, SUM('Monthly Reading'!CX113*'Monthly Reading'!CX$7, 'Homeowners Record'!$F36*'Monthly Reading'!CX$8, 'Homeowners Record'!$G36*'Monthly Reading'!CX$9), SUM('Monthly Reading'!CX$10, 'Homeowners Record'!$F36*'Monthly Reading'!CX$8, 'Homeowners Record'!$G36*'Monthly Reading'!CX$9)))</f>
        <v/>
      </c>
      <c r="CY39" s="4" t="str">
        <f>IF('Monthly Reading'!CY$1="", "", IF('Monthly Reading'!CY113*'Monthly Reading'!CY$7&gt;'Monthly Reading'!CY$10, SUM('Monthly Reading'!CY113*'Monthly Reading'!CY$7, 'Homeowners Record'!$F36*'Monthly Reading'!CY$8, 'Homeowners Record'!$G36*'Monthly Reading'!CY$9), SUM('Monthly Reading'!CY$10, 'Homeowners Record'!$F36*'Monthly Reading'!CY$8, 'Homeowners Record'!$G36*'Monthly Reading'!CY$9)))</f>
        <v/>
      </c>
      <c r="CZ39" s="4" t="str">
        <f>IF('Monthly Reading'!CZ$1="", "", IF('Monthly Reading'!CZ113*'Monthly Reading'!CZ$7&gt;'Monthly Reading'!CZ$10, SUM('Monthly Reading'!CZ113*'Monthly Reading'!CZ$7, 'Homeowners Record'!$F36*'Monthly Reading'!CZ$8, 'Homeowners Record'!$G36*'Monthly Reading'!CZ$9), SUM('Monthly Reading'!CZ$10, 'Homeowners Record'!$F36*'Monthly Reading'!CZ$8, 'Homeowners Record'!$G36*'Monthly Reading'!CZ$9)))</f>
        <v/>
      </c>
      <c r="DA39" s="4" t="str">
        <f>IF('Monthly Reading'!DA$1="", "", IF('Monthly Reading'!DA113*'Monthly Reading'!DA$7&gt;'Monthly Reading'!DA$10, SUM('Monthly Reading'!DA113*'Monthly Reading'!DA$7, 'Homeowners Record'!$F36*'Monthly Reading'!DA$8, 'Homeowners Record'!$G36*'Monthly Reading'!DA$9), SUM('Monthly Reading'!DA$10, 'Homeowners Record'!$F36*'Monthly Reading'!DA$8, 'Homeowners Record'!$G36*'Monthly Reading'!DA$9)))</f>
        <v/>
      </c>
      <c r="DB39" s="4" t="str">
        <f>IF('Monthly Reading'!DB$1="", "", IF('Monthly Reading'!DB113*'Monthly Reading'!DB$7&gt;'Monthly Reading'!DB$10, SUM('Monthly Reading'!DB113*'Monthly Reading'!DB$7, 'Homeowners Record'!$F36*'Monthly Reading'!DB$8, 'Homeowners Record'!$G36*'Monthly Reading'!DB$9), SUM('Monthly Reading'!DB$10, 'Homeowners Record'!$F36*'Monthly Reading'!DB$8, 'Homeowners Record'!$G36*'Monthly Reading'!DB$9)))</f>
        <v/>
      </c>
      <c r="DC39" s="4" t="str">
        <f>IF('Monthly Reading'!DC$1="", "", IF('Monthly Reading'!DC113*'Monthly Reading'!DC$7&gt;'Monthly Reading'!DC$10, SUM('Monthly Reading'!DC113*'Monthly Reading'!DC$7, 'Homeowners Record'!$F36*'Monthly Reading'!DC$8, 'Homeowners Record'!$G36*'Monthly Reading'!DC$9), SUM('Monthly Reading'!DC$10, 'Homeowners Record'!$F36*'Monthly Reading'!DC$8, 'Homeowners Record'!$G36*'Monthly Reading'!DC$9)))</f>
        <v/>
      </c>
      <c r="DD39" s="4" t="str">
        <f>IF('Monthly Reading'!DD$1="", "", IF('Monthly Reading'!DD113*'Monthly Reading'!DD$7&gt;'Monthly Reading'!DD$10, SUM('Monthly Reading'!DD113*'Monthly Reading'!DD$7, 'Homeowners Record'!$F36*'Monthly Reading'!DD$8, 'Homeowners Record'!$G36*'Monthly Reading'!DD$9), SUM('Monthly Reading'!DD$10, 'Homeowners Record'!$F36*'Monthly Reading'!DD$8, 'Homeowners Record'!$G36*'Monthly Reading'!DD$9)))</f>
        <v/>
      </c>
      <c r="DE39" s="4" t="str">
        <f>IF('Monthly Reading'!DE$1="", "", IF('Monthly Reading'!DE113*'Monthly Reading'!DE$7&gt;'Monthly Reading'!DE$10, SUM('Monthly Reading'!DE113*'Monthly Reading'!DE$7, 'Homeowners Record'!$F36*'Monthly Reading'!DE$8, 'Homeowners Record'!$G36*'Monthly Reading'!DE$9), SUM('Monthly Reading'!DE$10, 'Homeowners Record'!$F36*'Monthly Reading'!DE$8, 'Homeowners Record'!$G36*'Monthly Reading'!DE$9)))</f>
        <v/>
      </c>
      <c r="DF39" s="4" t="str">
        <f>IF('Monthly Reading'!DF$1="", "", IF('Monthly Reading'!DF113*'Monthly Reading'!DF$7&gt;'Monthly Reading'!DF$10, SUM('Monthly Reading'!DF113*'Monthly Reading'!DF$7, 'Homeowners Record'!$F36*'Monthly Reading'!DF$8, 'Homeowners Record'!$G36*'Monthly Reading'!DF$9), SUM('Monthly Reading'!DF$10, 'Homeowners Record'!$F36*'Monthly Reading'!DF$8, 'Homeowners Record'!$G36*'Monthly Reading'!DF$9)))</f>
        <v/>
      </c>
      <c r="DG39" s="4" t="str">
        <f>IF('Monthly Reading'!DG$1="", "", IF('Monthly Reading'!DG113*'Monthly Reading'!DG$7&gt;'Monthly Reading'!DG$10, SUM('Monthly Reading'!DG113*'Monthly Reading'!DG$7, 'Homeowners Record'!$F36*'Monthly Reading'!DG$8, 'Homeowners Record'!$G36*'Monthly Reading'!DG$9), SUM('Monthly Reading'!DG$10, 'Homeowners Record'!$F36*'Monthly Reading'!DG$8, 'Homeowners Record'!$G36*'Monthly Reading'!DG$9)))</f>
        <v/>
      </c>
      <c r="DH39" s="4" t="str">
        <f>IF('Monthly Reading'!DH$1="", "", IF('Monthly Reading'!DH113*'Monthly Reading'!DH$7&gt;'Monthly Reading'!DH$10, SUM('Monthly Reading'!DH113*'Monthly Reading'!DH$7, 'Homeowners Record'!$F36*'Monthly Reading'!DH$8, 'Homeowners Record'!$G36*'Monthly Reading'!DH$9), SUM('Monthly Reading'!DH$10, 'Homeowners Record'!$F36*'Monthly Reading'!DH$8, 'Homeowners Record'!$G36*'Monthly Reading'!DH$9)))</f>
        <v/>
      </c>
      <c r="DI39" s="4" t="str">
        <f>IF('Monthly Reading'!DI$1="", "", IF('Monthly Reading'!DI113*'Monthly Reading'!DI$7&gt;'Monthly Reading'!DI$10, SUM('Monthly Reading'!DI113*'Monthly Reading'!DI$7, 'Homeowners Record'!$F36*'Monthly Reading'!DI$8, 'Homeowners Record'!$G36*'Monthly Reading'!DI$9), SUM('Monthly Reading'!DI$10, 'Homeowners Record'!$F36*'Monthly Reading'!DI$8, 'Homeowners Record'!$G36*'Monthly Reading'!DI$9)))</f>
        <v/>
      </c>
      <c r="DJ39" s="4" t="str">
        <f>IF('Monthly Reading'!DJ$1="", "", IF('Monthly Reading'!DJ113*'Monthly Reading'!DJ$7&gt;'Monthly Reading'!DJ$10, SUM('Monthly Reading'!DJ113*'Monthly Reading'!DJ$7, 'Homeowners Record'!$F36*'Monthly Reading'!DJ$8, 'Homeowners Record'!$G36*'Monthly Reading'!DJ$9), SUM('Monthly Reading'!DJ$10, 'Homeowners Record'!$F36*'Monthly Reading'!DJ$8, 'Homeowners Record'!$G36*'Monthly Reading'!DJ$9)))</f>
        <v/>
      </c>
      <c r="DK39" s="4" t="str">
        <f>IF('Monthly Reading'!DK$1="", "", IF('Monthly Reading'!DK113*'Monthly Reading'!DK$7&gt;'Monthly Reading'!DK$10, SUM('Monthly Reading'!DK113*'Monthly Reading'!DK$7, 'Homeowners Record'!$F36*'Monthly Reading'!DK$8, 'Homeowners Record'!$G36*'Monthly Reading'!DK$9), SUM('Monthly Reading'!DK$10, 'Homeowners Record'!$F36*'Monthly Reading'!DK$8, 'Homeowners Record'!$G36*'Monthly Reading'!DK$9)))</f>
        <v/>
      </c>
      <c r="DL39" s="4" t="str">
        <f>IF('Monthly Reading'!DL$1="", "", IF('Monthly Reading'!DL113*'Monthly Reading'!DL$7&gt;'Monthly Reading'!DL$10, SUM('Monthly Reading'!DL113*'Monthly Reading'!DL$7, 'Homeowners Record'!$F36*'Monthly Reading'!DL$8, 'Homeowners Record'!$G36*'Monthly Reading'!DL$9), SUM('Monthly Reading'!DL$10, 'Homeowners Record'!$F36*'Monthly Reading'!DL$8, 'Homeowners Record'!$G36*'Monthly Reading'!DL$9)))</f>
        <v/>
      </c>
      <c r="DM39" s="4" t="str">
        <f>IF('Monthly Reading'!DM$1="", "", IF('Monthly Reading'!DM113*'Monthly Reading'!DM$7&gt;'Monthly Reading'!DM$10, SUM('Monthly Reading'!DM113*'Monthly Reading'!DM$7, 'Homeowners Record'!$F36*'Monthly Reading'!DM$8, 'Homeowners Record'!$G36*'Monthly Reading'!DM$9), SUM('Monthly Reading'!DM$10, 'Homeowners Record'!$F36*'Monthly Reading'!DM$8, 'Homeowners Record'!$G36*'Monthly Reading'!DM$9)))</f>
        <v/>
      </c>
      <c r="DN39" s="4" t="str">
        <f>IF('Monthly Reading'!DN$1="", "", IF('Monthly Reading'!DN113*'Monthly Reading'!DN$7&gt;'Monthly Reading'!DN$10, SUM('Monthly Reading'!DN113*'Monthly Reading'!DN$7, 'Homeowners Record'!$F36*'Monthly Reading'!DN$8, 'Homeowners Record'!$G36*'Monthly Reading'!DN$9), SUM('Monthly Reading'!DN$10, 'Homeowners Record'!$F36*'Monthly Reading'!DN$8, 'Homeowners Record'!$G36*'Monthly Reading'!DN$9)))</f>
        <v/>
      </c>
      <c r="DO39" s="4" t="str">
        <f>IF('Monthly Reading'!DO$1="", "", IF('Monthly Reading'!DO113*'Monthly Reading'!DO$7&gt;'Monthly Reading'!DO$10, SUM('Monthly Reading'!DO113*'Monthly Reading'!DO$7, 'Homeowners Record'!$F36*'Monthly Reading'!DO$8, 'Homeowners Record'!$G36*'Monthly Reading'!DO$9), SUM('Monthly Reading'!DO$10, 'Homeowners Record'!$F36*'Monthly Reading'!DO$8, 'Homeowners Record'!$G36*'Monthly Reading'!DO$9)))</f>
        <v/>
      </c>
      <c r="DP39" s="4" t="str">
        <f>IF('Monthly Reading'!DP$1="", "", IF('Monthly Reading'!DP113*'Monthly Reading'!DP$7&gt;'Monthly Reading'!DP$10, SUM('Monthly Reading'!DP113*'Monthly Reading'!DP$7, 'Homeowners Record'!$F36*'Monthly Reading'!DP$8, 'Homeowners Record'!$G36*'Monthly Reading'!DP$9), SUM('Monthly Reading'!DP$10, 'Homeowners Record'!$F36*'Monthly Reading'!DP$8, 'Homeowners Record'!$G36*'Monthly Reading'!DP$9)))</f>
        <v/>
      </c>
      <c r="DQ39" s="4" t="str">
        <f>IF('Monthly Reading'!DQ$1="", "", IF('Monthly Reading'!DQ113*'Monthly Reading'!DQ$7&gt;'Monthly Reading'!DQ$10, SUM('Monthly Reading'!DQ113*'Monthly Reading'!DQ$7, 'Homeowners Record'!$F36*'Monthly Reading'!DQ$8, 'Homeowners Record'!$G36*'Monthly Reading'!DQ$9), SUM('Monthly Reading'!DQ$10, 'Homeowners Record'!$F36*'Monthly Reading'!DQ$8, 'Homeowners Record'!$G36*'Monthly Reading'!DQ$9)))</f>
        <v/>
      </c>
      <c r="DR39" s="4" t="str">
        <f>IF('Monthly Reading'!DR$1="", "", IF('Monthly Reading'!DR113*'Monthly Reading'!DR$7&gt;'Monthly Reading'!DR$10, SUM('Monthly Reading'!DR113*'Monthly Reading'!DR$7, 'Homeowners Record'!$F36*'Monthly Reading'!DR$8, 'Homeowners Record'!$G36*'Monthly Reading'!DR$9), SUM('Monthly Reading'!DR$10, 'Homeowners Record'!$F36*'Monthly Reading'!DR$8, 'Homeowners Record'!$G36*'Monthly Reading'!DR$9)))</f>
        <v/>
      </c>
      <c r="DS39" s="4" t="str">
        <f>IF('Monthly Reading'!DS$1="", "", IF('Monthly Reading'!DS113*'Monthly Reading'!DS$7&gt;'Monthly Reading'!DS$10, SUM('Monthly Reading'!DS113*'Monthly Reading'!DS$7, 'Homeowners Record'!$F36*'Monthly Reading'!DS$8, 'Homeowners Record'!$G36*'Monthly Reading'!DS$9), SUM('Monthly Reading'!DS$10, 'Homeowners Record'!$F36*'Monthly Reading'!DS$8, 'Homeowners Record'!$G36*'Monthly Reading'!DS$9)))</f>
        <v/>
      </c>
      <c r="DT39" s="4" t="str">
        <f>IF('Monthly Reading'!DT$1="", "", IF('Monthly Reading'!DT113*'Monthly Reading'!DT$7&gt;'Monthly Reading'!DT$10, SUM('Monthly Reading'!DT113*'Monthly Reading'!DT$7, 'Homeowners Record'!$F36*'Monthly Reading'!DT$8, 'Homeowners Record'!$G36*'Monthly Reading'!DT$9), SUM('Monthly Reading'!DT$10, 'Homeowners Record'!$F36*'Monthly Reading'!DT$8, 'Homeowners Record'!$G36*'Monthly Reading'!DT$9)))</f>
        <v/>
      </c>
      <c r="DU39" s="4" t="str">
        <f>IF('Monthly Reading'!DU$1="", "", IF('Monthly Reading'!DU113*'Monthly Reading'!DU$7&gt;'Monthly Reading'!DU$10, SUM('Monthly Reading'!DU113*'Monthly Reading'!DU$7, 'Homeowners Record'!$F36*'Monthly Reading'!DU$8, 'Homeowners Record'!$G36*'Monthly Reading'!DU$9), SUM('Monthly Reading'!DU$10, 'Homeowners Record'!$F36*'Monthly Reading'!DU$8, 'Homeowners Record'!$G36*'Monthly Reading'!DU$9)))</f>
        <v/>
      </c>
      <c r="DV39" s="4" t="str">
        <f>IF('Monthly Reading'!DV$1="", "", IF('Monthly Reading'!DV113*'Monthly Reading'!DV$7&gt;'Monthly Reading'!DV$10, SUM('Monthly Reading'!DV113*'Monthly Reading'!DV$7, 'Homeowners Record'!$F36*'Monthly Reading'!DV$8, 'Homeowners Record'!$G36*'Monthly Reading'!DV$9), SUM('Monthly Reading'!DV$10, 'Homeowners Record'!$F36*'Monthly Reading'!DV$8, 'Homeowners Record'!$G36*'Monthly Reading'!DV$9)))</f>
        <v/>
      </c>
      <c r="DW39" s="4" t="str">
        <f>IF('Monthly Reading'!DW$1="", "", IF('Monthly Reading'!DW113*'Monthly Reading'!DW$7&gt;'Monthly Reading'!DW$10, SUM('Monthly Reading'!DW113*'Monthly Reading'!DW$7, 'Homeowners Record'!$F36*'Monthly Reading'!DW$8, 'Homeowners Record'!$G36*'Monthly Reading'!DW$9), SUM('Monthly Reading'!DW$10, 'Homeowners Record'!$F36*'Monthly Reading'!DW$8, 'Homeowners Record'!$G36*'Monthly Reading'!DW$9)))</f>
        <v/>
      </c>
      <c r="DX39" s="4" t="str">
        <f>IF('Monthly Reading'!DX$1="", "", IF('Monthly Reading'!DX113*'Monthly Reading'!DX$7&gt;'Monthly Reading'!DX$10, SUM('Monthly Reading'!DX113*'Monthly Reading'!DX$7, 'Homeowners Record'!$F36*'Monthly Reading'!DX$8, 'Homeowners Record'!$G36*'Monthly Reading'!DX$9), SUM('Monthly Reading'!DX$10, 'Homeowners Record'!$F36*'Monthly Reading'!DX$8, 'Homeowners Record'!$G36*'Monthly Reading'!DX$9)))</f>
        <v/>
      </c>
      <c r="DY39" s="4" t="str">
        <f>IF('Monthly Reading'!DY$1="", "", IF('Monthly Reading'!DY113*'Monthly Reading'!DY$7&gt;'Monthly Reading'!DY$10, SUM('Monthly Reading'!DY113*'Monthly Reading'!DY$7, 'Homeowners Record'!$F36*'Monthly Reading'!DY$8, 'Homeowners Record'!$G36*'Monthly Reading'!DY$9), SUM('Monthly Reading'!DY$10, 'Homeowners Record'!$F36*'Monthly Reading'!DY$8, 'Homeowners Record'!$G36*'Monthly Reading'!DY$9)))</f>
        <v/>
      </c>
      <c r="DZ39" s="4" t="str">
        <f>IF('Monthly Reading'!DZ$1="", "", IF('Monthly Reading'!DZ113*'Monthly Reading'!DZ$7&gt;'Monthly Reading'!DZ$10, SUM('Monthly Reading'!DZ113*'Monthly Reading'!DZ$7, 'Homeowners Record'!$F36*'Monthly Reading'!DZ$8, 'Homeowners Record'!$G36*'Monthly Reading'!DZ$9), SUM('Monthly Reading'!DZ$10, 'Homeowners Record'!$F36*'Monthly Reading'!DZ$8, 'Homeowners Record'!$G36*'Monthly Reading'!DZ$9)))</f>
        <v/>
      </c>
    </row>
    <row r="40" spans="1:130" x14ac:dyDescent="0.25">
      <c r="A40" s="3">
        <f>'Homeowners Record'!$A37</f>
        <v>36</v>
      </c>
      <c r="B40" s="3" t="str">
        <f>'Homeowners Record'!$B37</f>
        <v>ADORACION HILDENBRAND</v>
      </c>
      <c r="C40" s="4">
        <v>1132</v>
      </c>
      <c r="D40" s="4">
        <f>IF('Monthly Reading'!D$1="", "", IF('Monthly Reading'!D114*'Monthly Reading'!D$7&gt;'Monthly Reading'!D$10, SUM('Monthly Reading'!D114*'Monthly Reading'!D$7, 'Homeowners Record'!$F37*'Monthly Reading'!D$8, 'Homeowners Record'!$G37*'Monthly Reading'!D$9), SUM('Monthly Reading'!D$10, 'Homeowners Record'!$F37*'Monthly Reading'!D$8, 'Homeowners Record'!$G37*'Monthly Reading'!D$9)))</f>
        <v>785.43318518518527</v>
      </c>
      <c r="E40" s="4">
        <f>IF('Monthly Reading'!E$1="", "", IF('Monthly Reading'!E114*'Monthly Reading'!E$7&gt;'Monthly Reading'!E$10, SUM('Monthly Reading'!E114*'Monthly Reading'!E$7, 'Homeowners Record'!$F37*'Monthly Reading'!E$8, 'Homeowners Record'!$G37*'Monthly Reading'!E$9), SUM('Monthly Reading'!E$10, 'Homeowners Record'!$F37*'Monthly Reading'!E$8, 'Homeowners Record'!$G37*'Monthly Reading'!E$9)))</f>
        <v>928.65112412177996</v>
      </c>
      <c r="F40" s="4">
        <f>IF('Monthly Reading'!F$1="", "", IF('Monthly Reading'!F114*'Monthly Reading'!F$7&gt;'Monthly Reading'!F$10, SUM('Monthly Reading'!F114*'Monthly Reading'!F$7, 'Homeowners Record'!$F37*'Monthly Reading'!F$8, 'Homeowners Record'!$G37*'Monthly Reading'!F$9), SUM('Monthly Reading'!F$10, 'Homeowners Record'!$F37*'Monthly Reading'!F$8, 'Homeowners Record'!$G37*'Monthly Reading'!F$9)))</f>
        <v>917.17157834757836</v>
      </c>
      <c r="G40" s="4">
        <f>IF('Monthly Reading'!G$1="", "", IF('Monthly Reading'!G114*'Monthly Reading'!G$7&gt;'Monthly Reading'!G$10, SUM('Monthly Reading'!G114*'Monthly Reading'!G$7, 'Homeowners Record'!$F37*'Monthly Reading'!G$8, 'Homeowners Record'!$G37*'Monthly Reading'!G$9), SUM('Monthly Reading'!G$10, 'Homeowners Record'!$F37*'Monthly Reading'!G$8, 'Homeowners Record'!$G37*'Monthly Reading'!G$9)))</f>
        <v>809.04044110275686</v>
      </c>
      <c r="H40" s="4" t="str">
        <f>IF('Monthly Reading'!H$1="", "", IF('Monthly Reading'!H114*'Monthly Reading'!H$7&gt;'Monthly Reading'!H$10, SUM('Monthly Reading'!H114*'Monthly Reading'!H$7, 'Homeowners Record'!$F37*'Monthly Reading'!H$8, 'Homeowners Record'!$G37*'Monthly Reading'!H$9), SUM('Monthly Reading'!H$10, 'Homeowners Record'!$F37*'Monthly Reading'!H$8, 'Homeowners Record'!$G37*'Monthly Reading'!H$9)))</f>
        <v/>
      </c>
      <c r="I40" s="4" t="str">
        <f>IF('Monthly Reading'!I$1="", "", IF('Monthly Reading'!I114*'Monthly Reading'!I$7&gt;'Monthly Reading'!I$10, SUM('Monthly Reading'!I114*'Monthly Reading'!I$7, 'Homeowners Record'!$F37*'Monthly Reading'!I$8, 'Homeowners Record'!$G37*'Monthly Reading'!I$9), SUM('Monthly Reading'!I$10, 'Homeowners Record'!$F37*'Monthly Reading'!I$8, 'Homeowners Record'!$G37*'Monthly Reading'!I$9)))</f>
        <v/>
      </c>
      <c r="J40" s="4" t="str">
        <f>IF('Monthly Reading'!J$1="", "", IF('Monthly Reading'!J114*'Monthly Reading'!J$7&gt;'Monthly Reading'!J$10, SUM('Monthly Reading'!J114*'Monthly Reading'!J$7, 'Homeowners Record'!$F37*'Monthly Reading'!J$8, 'Homeowners Record'!$G37*'Monthly Reading'!J$9), SUM('Monthly Reading'!J$10, 'Homeowners Record'!$F37*'Monthly Reading'!J$8, 'Homeowners Record'!$G37*'Monthly Reading'!J$9)))</f>
        <v/>
      </c>
      <c r="K40" s="4" t="str">
        <f>IF('Monthly Reading'!K$1="", "", IF('Monthly Reading'!K114*'Monthly Reading'!K$7&gt;'Monthly Reading'!K$10, SUM('Monthly Reading'!K114*'Monthly Reading'!K$7, 'Homeowners Record'!$F37*'Monthly Reading'!K$8, 'Homeowners Record'!$G37*'Monthly Reading'!K$9), SUM('Monthly Reading'!K$10, 'Homeowners Record'!$F37*'Monthly Reading'!K$8, 'Homeowners Record'!$G37*'Monthly Reading'!K$9)))</f>
        <v/>
      </c>
      <c r="L40" s="4" t="str">
        <f>IF('Monthly Reading'!L$1="", "", IF('Monthly Reading'!L114*'Monthly Reading'!L$7&gt;'Monthly Reading'!L$10, SUM('Monthly Reading'!L114*'Monthly Reading'!L$7, 'Homeowners Record'!$F37*'Monthly Reading'!L$8, 'Homeowners Record'!$G37*'Monthly Reading'!L$9), SUM('Monthly Reading'!L$10, 'Homeowners Record'!$F37*'Monthly Reading'!L$8, 'Homeowners Record'!$G37*'Monthly Reading'!L$9)))</f>
        <v/>
      </c>
      <c r="M40" s="4" t="str">
        <f>IF('Monthly Reading'!M$1="", "", IF('Monthly Reading'!M114*'Monthly Reading'!M$7&gt;'Monthly Reading'!M$10, SUM('Monthly Reading'!M114*'Monthly Reading'!M$7, 'Homeowners Record'!$F37*'Monthly Reading'!M$8, 'Homeowners Record'!$G37*'Monthly Reading'!M$9), SUM('Monthly Reading'!M$10, 'Homeowners Record'!$F37*'Monthly Reading'!M$8, 'Homeowners Record'!$G37*'Monthly Reading'!M$9)))</f>
        <v/>
      </c>
      <c r="N40" s="4" t="str">
        <f>IF('Monthly Reading'!N$1="", "", IF('Monthly Reading'!N114*'Monthly Reading'!N$7&gt;'Monthly Reading'!N$10, SUM('Monthly Reading'!N114*'Monthly Reading'!N$7, 'Homeowners Record'!$F37*'Monthly Reading'!N$8, 'Homeowners Record'!$G37*'Monthly Reading'!N$9), SUM('Monthly Reading'!N$10, 'Homeowners Record'!$F37*'Monthly Reading'!N$8, 'Homeowners Record'!$G37*'Monthly Reading'!N$9)))</f>
        <v/>
      </c>
      <c r="O40" s="4" t="str">
        <f>IF('Monthly Reading'!O$1="", "", IF('Monthly Reading'!O114*'Monthly Reading'!O$7&gt;'Monthly Reading'!O$10, SUM('Monthly Reading'!O114*'Monthly Reading'!O$7, 'Homeowners Record'!$F37*'Monthly Reading'!O$8, 'Homeowners Record'!$G37*'Monthly Reading'!O$9), SUM('Monthly Reading'!O$10, 'Homeowners Record'!$F37*'Monthly Reading'!O$8, 'Homeowners Record'!$G37*'Monthly Reading'!O$9)))</f>
        <v/>
      </c>
      <c r="P40" s="4" t="str">
        <f>IF('Monthly Reading'!P$1="", "", IF('Monthly Reading'!P114*'Monthly Reading'!P$7&gt;'Monthly Reading'!P$10, SUM('Monthly Reading'!P114*'Monthly Reading'!P$7, 'Homeowners Record'!$F37*'Monthly Reading'!P$8, 'Homeowners Record'!$G37*'Monthly Reading'!P$9), SUM('Monthly Reading'!P$10, 'Homeowners Record'!$F37*'Monthly Reading'!P$8, 'Homeowners Record'!$G37*'Monthly Reading'!P$9)))</f>
        <v/>
      </c>
      <c r="Q40" s="4" t="str">
        <f>IF('Monthly Reading'!Q$1="", "", IF('Monthly Reading'!Q114*'Monthly Reading'!Q$7&gt;'Monthly Reading'!Q$10, SUM('Monthly Reading'!Q114*'Monthly Reading'!Q$7, 'Homeowners Record'!$F37*'Monthly Reading'!Q$8, 'Homeowners Record'!$G37*'Monthly Reading'!Q$9), SUM('Monthly Reading'!Q$10, 'Homeowners Record'!$F37*'Monthly Reading'!Q$8, 'Homeowners Record'!$G37*'Monthly Reading'!Q$9)))</f>
        <v/>
      </c>
      <c r="R40" s="4" t="str">
        <f>IF('Monthly Reading'!R$1="", "", IF('Monthly Reading'!R114*'Monthly Reading'!R$7&gt;'Monthly Reading'!R$10, SUM('Monthly Reading'!R114*'Monthly Reading'!R$7, 'Homeowners Record'!$F37*'Monthly Reading'!R$8, 'Homeowners Record'!$G37*'Monthly Reading'!R$9), SUM('Monthly Reading'!R$10, 'Homeowners Record'!$F37*'Monthly Reading'!R$8, 'Homeowners Record'!$G37*'Monthly Reading'!R$9)))</f>
        <v/>
      </c>
      <c r="S40" s="4" t="str">
        <f>IF('Monthly Reading'!S$1="", "", IF('Monthly Reading'!S114*'Monthly Reading'!S$7&gt;'Monthly Reading'!S$10, SUM('Monthly Reading'!S114*'Monthly Reading'!S$7, 'Homeowners Record'!$F37*'Monthly Reading'!S$8, 'Homeowners Record'!$G37*'Monthly Reading'!S$9), SUM('Monthly Reading'!S$10, 'Homeowners Record'!$F37*'Monthly Reading'!S$8, 'Homeowners Record'!$G37*'Monthly Reading'!S$9)))</f>
        <v/>
      </c>
      <c r="T40" s="4" t="str">
        <f>IF('Monthly Reading'!T$1="", "", IF('Monthly Reading'!T114*'Monthly Reading'!T$7&gt;'Monthly Reading'!T$10, SUM('Monthly Reading'!T114*'Monthly Reading'!T$7, 'Homeowners Record'!$F37*'Monthly Reading'!T$8, 'Homeowners Record'!$G37*'Monthly Reading'!T$9), SUM('Monthly Reading'!T$10, 'Homeowners Record'!$F37*'Monthly Reading'!T$8, 'Homeowners Record'!$G37*'Monthly Reading'!T$9)))</f>
        <v/>
      </c>
      <c r="U40" s="4" t="str">
        <f>IF('Monthly Reading'!U$1="", "", IF('Monthly Reading'!U114*'Monthly Reading'!U$7&gt;'Monthly Reading'!U$10, SUM('Monthly Reading'!U114*'Monthly Reading'!U$7, 'Homeowners Record'!$F37*'Monthly Reading'!U$8, 'Homeowners Record'!$G37*'Monthly Reading'!U$9), SUM('Monthly Reading'!U$10, 'Homeowners Record'!$F37*'Monthly Reading'!U$8, 'Homeowners Record'!$G37*'Monthly Reading'!U$9)))</f>
        <v/>
      </c>
      <c r="V40" s="4" t="str">
        <f>IF('Monthly Reading'!V$1="", "", IF('Monthly Reading'!V114*'Monthly Reading'!V$7&gt;'Monthly Reading'!V$10, SUM('Monthly Reading'!V114*'Monthly Reading'!V$7, 'Homeowners Record'!$F37*'Monthly Reading'!V$8, 'Homeowners Record'!$G37*'Monthly Reading'!V$9), SUM('Monthly Reading'!V$10, 'Homeowners Record'!$F37*'Monthly Reading'!V$8, 'Homeowners Record'!$G37*'Monthly Reading'!V$9)))</f>
        <v/>
      </c>
      <c r="W40" s="4" t="str">
        <f>IF('Monthly Reading'!W$1="", "", IF('Monthly Reading'!W114*'Monthly Reading'!W$7&gt;'Monthly Reading'!W$10, SUM('Monthly Reading'!W114*'Monthly Reading'!W$7, 'Homeowners Record'!$F37*'Monthly Reading'!W$8, 'Homeowners Record'!$G37*'Monthly Reading'!W$9), SUM('Monthly Reading'!W$10, 'Homeowners Record'!$F37*'Monthly Reading'!W$8, 'Homeowners Record'!$G37*'Monthly Reading'!W$9)))</f>
        <v/>
      </c>
      <c r="X40" s="4" t="str">
        <f>IF('Monthly Reading'!X$1="", "", IF('Monthly Reading'!X114*'Monthly Reading'!X$7&gt;'Monthly Reading'!X$10, SUM('Monthly Reading'!X114*'Monthly Reading'!X$7, 'Homeowners Record'!$F37*'Monthly Reading'!X$8, 'Homeowners Record'!$G37*'Monthly Reading'!X$9), SUM('Monthly Reading'!X$10, 'Homeowners Record'!$F37*'Monthly Reading'!X$8, 'Homeowners Record'!$G37*'Monthly Reading'!X$9)))</f>
        <v/>
      </c>
      <c r="Y40" s="4" t="str">
        <f>IF('Monthly Reading'!Y$1="", "", IF('Monthly Reading'!Y114*'Monthly Reading'!Y$7&gt;'Monthly Reading'!Y$10, SUM('Monthly Reading'!Y114*'Monthly Reading'!Y$7, 'Homeowners Record'!$F37*'Monthly Reading'!Y$8, 'Homeowners Record'!$G37*'Monthly Reading'!Y$9), SUM('Monthly Reading'!Y$10, 'Homeowners Record'!$F37*'Monthly Reading'!Y$8, 'Homeowners Record'!$G37*'Monthly Reading'!Y$9)))</f>
        <v/>
      </c>
      <c r="Z40" s="4" t="str">
        <f>IF('Monthly Reading'!Z$1="", "", IF('Monthly Reading'!Z114*'Monthly Reading'!Z$7&gt;'Monthly Reading'!Z$10, SUM('Monthly Reading'!Z114*'Monthly Reading'!Z$7, 'Homeowners Record'!$F37*'Monthly Reading'!Z$8, 'Homeowners Record'!$G37*'Monthly Reading'!Z$9), SUM('Monthly Reading'!Z$10, 'Homeowners Record'!$F37*'Monthly Reading'!Z$8, 'Homeowners Record'!$G37*'Monthly Reading'!Z$9)))</f>
        <v/>
      </c>
      <c r="AA40" s="4" t="str">
        <f>IF('Monthly Reading'!AA$1="", "", IF('Monthly Reading'!AA114*'Monthly Reading'!AA$7&gt;'Monthly Reading'!AA$10, SUM('Monthly Reading'!AA114*'Monthly Reading'!AA$7, 'Homeowners Record'!$F37*'Monthly Reading'!AA$8, 'Homeowners Record'!$G37*'Monthly Reading'!AA$9), SUM('Monthly Reading'!AA$10, 'Homeowners Record'!$F37*'Monthly Reading'!AA$8, 'Homeowners Record'!$G37*'Monthly Reading'!AA$9)))</f>
        <v/>
      </c>
      <c r="AB40" s="4" t="str">
        <f>IF('Monthly Reading'!AB$1="", "", IF('Monthly Reading'!AB114*'Monthly Reading'!AB$7&gt;'Monthly Reading'!AB$10, SUM('Monthly Reading'!AB114*'Monthly Reading'!AB$7, 'Homeowners Record'!$F37*'Monthly Reading'!AB$8, 'Homeowners Record'!$G37*'Monthly Reading'!AB$9), SUM('Monthly Reading'!AB$10, 'Homeowners Record'!$F37*'Monthly Reading'!AB$8, 'Homeowners Record'!$G37*'Monthly Reading'!AB$9)))</f>
        <v/>
      </c>
      <c r="AC40" s="4" t="str">
        <f>IF('Monthly Reading'!AC$1="", "", IF('Monthly Reading'!AC114*'Monthly Reading'!AC$7&gt;'Monthly Reading'!AC$10, SUM('Monthly Reading'!AC114*'Monthly Reading'!AC$7, 'Homeowners Record'!$F37*'Monthly Reading'!AC$8, 'Homeowners Record'!$G37*'Monthly Reading'!AC$9), SUM('Monthly Reading'!AC$10, 'Homeowners Record'!$F37*'Monthly Reading'!AC$8, 'Homeowners Record'!$G37*'Monthly Reading'!AC$9)))</f>
        <v/>
      </c>
      <c r="AD40" s="4" t="str">
        <f>IF('Monthly Reading'!AD$1="", "", IF('Monthly Reading'!AD114*'Monthly Reading'!AD$7&gt;'Monthly Reading'!AD$10, SUM('Monthly Reading'!AD114*'Monthly Reading'!AD$7, 'Homeowners Record'!$F37*'Monthly Reading'!AD$8, 'Homeowners Record'!$G37*'Monthly Reading'!AD$9), SUM('Monthly Reading'!AD$10, 'Homeowners Record'!$F37*'Monthly Reading'!AD$8, 'Homeowners Record'!$G37*'Monthly Reading'!AD$9)))</f>
        <v/>
      </c>
      <c r="AE40" s="4" t="str">
        <f>IF('Monthly Reading'!AE$1="", "", IF('Monthly Reading'!AE114*'Monthly Reading'!AE$7&gt;'Monthly Reading'!AE$10, SUM('Monthly Reading'!AE114*'Monthly Reading'!AE$7, 'Homeowners Record'!$F37*'Monthly Reading'!AE$8, 'Homeowners Record'!$G37*'Monthly Reading'!AE$9), SUM('Monthly Reading'!AE$10, 'Homeowners Record'!$F37*'Monthly Reading'!AE$8, 'Homeowners Record'!$G37*'Monthly Reading'!AE$9)))</f>
        <v/>
      </c>
      <c r="AF40" s="4" t="str">
        <f>IF('Monthly Reading'!AF$1="", "", IF('Monthly Reading'!AF114*'Monthly Reading'!AF$7&gt;'Monthly Reading'!AF$10, SUM('Monthly Reading'!AF114*'Monthly Reading'!AF$7, 'Homeowners Record'!$F37*'Monthly Reading'!AF$8, 'Homeowners Record'!$G37*'Monthly Reading'!AF$9), SUM('Monthly Reading'!AF$10, 'Homeowners Record'!$F37*'Monthly Reading'!AF$8, 'Homeowners Record'!$G37*'Monthly Reading'!AF$9)))</f>
        <v/>
      </c>
      <c r="AG40" s="4" t="str">
        <f>IF('Monthly Reading'!AG$1="", "", IF('Monthly Reading'!AG114*'Monthly Reading'!AG$7&gt;'Monthly Reading'!AG$10, SUM('Monthly Reading'!AG114*'Monthly Reading'!AG$7, 'Homeowners Record'!$F37*'Monthly Reading'!AG$8, 'Homeowners Record'!$G37*'Monthly Reading'!AG$9), SUM('Monthly Reading'!AG$10, 'Homeowners Record'!$F37*'Monthly Reading'!AG$8, 'Homeowners Record'!$G37*'Monthly Reading'!AG$9)))</f>
        <v/>
      </c>
      <c r="AH40" s="4" t="str">
        <f>IF('Monthly Reading'!AH$1="", "", IF('Monthly Reading'!AH114*'Monthly Reading'!AH$7&gt;'Monthly Reading'!AH$10, SUM('Monthly Reading'!AH114*'Monthly Reading'!AH$7, 'Homeowners Record'!$F37*'Monthly Reading'!AH$8, 'Homeowners Record'!$G37*'Monthly Reading'!AH$9), SUM('Monthly Reading'!AH$10, 'Homeowners Record'!$F37*'Monthly Reading'!AH$8, 'Homeowners Record'!$G37*'Monthly Reading'!AH$9)))</f>
        <v/>
      </c>
      <c r="AI40" s="4" t="str">
        <f>IF('Monthly Reading'!AI$1="", "", IF('Monthly Reading'!AI114*'Monthly Reading'!AI$7&gt;'Monthly Reading'!AI$10, SUM('Monthly Reading'!AI114*'Monthly Reading'!AI$7, 'Homeowners Record'!$F37*'Monthly Reading'!AI$8, 'Homeowners Record'!$G37*'Monthly Reading'!AI$9), SUM('Monthly Reading'!AI$10, 'Homeowners Record'!$F37*'Monthly Reading'!AI$8, 'Homeowners Record'!$G37*'Monthly Reading'!AI$9)))</f>
        <v/>
      </c>
      <c r="AJ40" s="4" t="str">
        <f>IF('Monthly Reading'!AJ$1="", "", IF('Monthly Reading'!AJ114*'Monthly Reading'!AJ$7&gt;'Monthly Reading'!AJ$10, SUM('Monthly Reading'!AJ114*'Monthly Reading'!AJ$7, 'Homeowners Record'!$F37*'Monthly Reading'!AJ$8, 'Homeowners Record'!$G37*'Monthly Reading'!AJ$9), SUM('Monthly Reading'!AJ$10, 'Homeowners Record'!$F37*'Monthly Reading'!AJ$8, 'Homeowners Record'!$G37*'Monthly Reading'!AJ$9)))</f>
        <v/>
      </c>
      <c r="AK40" s="4" t="str">
        <f>IF('Monthly Reading'!AK$1="", "", IF('Monthly Reading'!AK114*'Monthly Reading'!AK$7&gt;'Monthly Reading'!AK$10, SUM('Monthly Reading'!AK114*'Monthly Reading'!AK$7, 'Homeowners Record'!$F37*'Monthly Reading'!AK$8, 'Homeowners Record'!$G37*'Monthly Reading'!AK$9), SUM('Monthly Reading'!AK$10, 'Homeowners Record'!$F37*'Monthly Reading'!AK$8, 'Homeowners Record'!$G37*'Monthly Reading'!AK$9)))</f>
        <v/>
      </c>
      <c r="AL40" s="4" t="str">
        <f>IF('Monthly Reading'!AL$1="", "", IF('Monthly Reading'!AL114*'Monthly Reading'!AL$7&gt;'Monthly Reading'!AL$10, SUM('Monthly Reading'!AL114*'Monthly Reading'!AL$7, 'Homeowners Record'!$F37*'Monthly Reading'!AL$8, 'Homeowners Record'!$G37*'Monthly Reading'!AL$9), SUM('Monthly Reading'!AL$10, 'Homeowners Record'!$F37*'Monthly Reading'!AL$8, 'Homeowners Record'!$G37*'Monthly Reading'!AL$9)))</f>
        <v/>
      </c>
      <c r="AM40" s="4" t="str">
        <f>IF('Monthly Reading'!AM$1="", "", IF('Monthly Reading'!AM114*'Monthly Reading'!AM$7&gt;'Monthly Reading'!AM$10, SUM('Monthly Reading'!AM114*'Monthly Reading'!AM$7, 'Homeowners Record'!$F37*'Monthly Reading'!AM$8, 'Homeowners Record'!$G37*'Monthly Reading'!AM$9), SUM('Monthly Reading'!AM$10, 'Homeowners Record'!$F37*'Monthly Reading'!AM$8, 'Homeowners Record'!$G37*'Monthly Reading'!AM$9)))</f>
        <v/>
      </c>
      <c r="AN40" s="4" t="str">
        <f>IF('Monthly Reading'!AN$1="", "", IF('Monthly Reading'!AN114*'Monthly Reading'!AN$7&gt;'Monthly Reading'!AN$10, SUM('Monthly Reading'!AN114*'Monthly Reading'!AN$7, 'Homeowners Record'!$F37*'Monthly Reading'!AN$8, 'Homeowners Record'!$G37*'Monthly Reading'!AN$9), SUM('Monthly Reading'!AN$10, 'Homeowners Record'!$F37*'Monthly Reading'!AN$8, 'Homeowners Record'!$G37*'Monthly Reading'!AN$9)))</f>
        <v/>
      </c>
      <c r="AO40" s="4" t="str">
        <f>IF('Monthly Reading'!AO$1="", "", IF('Monthly Reading'!AO114*'Monthly Reading'!AO$7&gt;'Monthly Reading'!AO$10, SUM('Monthly Reading'!AO114*'Monthly Reading'!AO$7, 'Homeowners Record'!$F37*'Monthly Reading'!AO$8, 'Homeowners Record'!$G37*'Monthly Reading'!AO$9), SUM('Monthly Reading'!AO$10, 'Homeowners Record'!$F37*'Monthly Reading'!AO$8, 'Homeowners Record'!$G37*'Monthly Reading'!AO$9)))</f>
        <v/>
      </c>
      <c r="AP40" s="4" t="str">
        <f>IF('Monthly Reading'!AP$1="", "", IF('Monthly Reading'!AP114*'Monthly Reading'!AP$7&gt;'Monthly Reading'!AP$10, SUM('Monthly Reading'!AP114*'Monthly Reading'!AP$7, 'Homeowners Record'!$F37*'Monthly Reading'!AP$8, 'Homeowners Record'!$G37*'Monthly Reading'!AP$9), SUM('Monthly Reading'!AP$10, 'Homeowners Record'!$F37*'Monthly Reading'!AP$8, 'Homeowners Record'!$G37*'Monthly Reading'!AP$9)))</f>
        <v/>
      </c>
      <c r="AQ40" s="4" t="str">
        <f>IF('Monthly Reading'!AQ$1="", "", IF('Monthly Reading'!AQ114*'Monthly Reading'!AQ$7&gt;'Monthly Reading'!AQ$10, SUM('Monthly Reading'!AQ114*'Monthly Reading'!AQ$7, 'Homeowners Record'!$F37*'Monthly Reading'!AQ$8, 'Homeowners Record'!$G37*'Monthly Reading'!AQ$9), SUM('Monthly Reading'!AQ$10, 'Homeowners Record'!$F37*'Monthly Reading'!AQ$8, 'Homeowners Record'!$G37*'Monthly Reading'!AQ$9)))</f>
        <v/>
      </c>
      <c r="AR40" s="4" t="str">
        <f>IF('Monthly Reading'!AR$1="", "", IF('Monthly Reading'!AR114*'Monthly Reading'!AR$7&gt;'Monthly Reading'!AR$10, SUM('Monthly Reading'!AR114*'Monthly Reading'!AR$7, 'Homeowners Record'!$F37*'Monthly Reading'!AR$8, 'Homeowners Record'!$G37*'Monthly Reading'!AR$9), SUM('Monthly Reading'!AR$10, 'Homeowners Record'!$F37*'Monthly Reading'!AR$8, 'Homeowners Record'!$G37*'Monthly Reading'!AR$9)))</f>
        <v/>
      </c>
      <c r="AS40" s="4" t="str">
        <f>IF('Monthly Reading'!AS$1="", "", IF('Monthly Reading'!AS114*'Monthly Reading'!AS$7&gt;'Monthly Reading'!AS$10, SUM('Monthly Reading'!AS114*'Monthly Reading'!AS$7, 'Homeowners Record'!$F37*'Monthly Reading'!AS$8, 'Homeowners Record'!$G37*'Monthly Reading'!AS$9), SUM('Monthly Reading'!AS$10, 'Homeowners Record'!$F37*'Monthly Reading'!AS$8, 'Homeowners Record'!$G37*'Monthly Reading'!AS$9)))</f>
        <v/>
      </c>
      <c r="AT40" s="4" t="str">
        <f>IF('Monthly Reading'!AT$1="", "", IF('Monthly Reading'!AT114*'Monthly Reading'!AT$7&gt;'Monthly Reading'!AT$10, SUM('Monthly Reading'!AT114*'Monthly Reading'!AT$7, 'Homeowners Record'!$F37*'Monthly Reading'!AT$8, 'Homeowners Record'!$G37*'Monthly Reading'!AT$9), SUM('Monthly Reading'!AT$10, 'Homeowners Record'!$F37*'Monthly Reading'!AT$8, 'Homeowners Record'!$G37*'Monthly Reading'!AT$9)))</f>
        <v/>
      </c>
      <c r="AU40" s="4" t="str">
        <f>IF('Monthly Reading'!AU$1="", "", IF('Monthly Reading'!AU114*'Monthly Reading'!AU$7&gt;'Monthly Reading'!AU$10, SUM('Monthly Reading'!AU114*'Monthly Reading'!AU$7, 'Homeowners Record'!$F37*'Monthly Reading'!AU$8, 'Homeowners Record'!$G37*'Monthly Reading'!AU$9), SUM('Monthly Reading'!AU$10, 'Homeowners Record'!$F37*'Monthly Reading'!AU$8, 'Homeowners Record'!$G37*'Monthly Reading'!AU$9)))</f>
        <v/>
      </c>
      <c r="AV40" s="4" t="str">
        <f>IF('Monthly Reading'!AV$1="", "", IF('Monthly Reading'!AV114*'Monthly Reading'!AV$7&gt;'Monthly Reading'!AV$10, SUM('Monthly Reading'!AV114*'Monthly Reading'!AV$7, 'Homeowners Record'!$F37*'Monthly Reading'!AV$8, 'Homeowners Record'!$G37*'Monthly Reading'!AV$9), SUM('Monthly Reading'!AV$10, 'Homeowners Record'!$F37*'Monthly Reading'!AV$8, 'Homeowners Record'!$G37*'Monthly Reading'!AV$9)))</f>
        <v/>
      </c>
      <c r="AW40" s="4" t="str">
        <f>IF('Monthly Reading'!AW$1="", "", IF('Monthly Reading'!AW114*'Monthly Reading'!AW$7&gt;'Monthly Reading'!AW$10, SUM('Monthly Reading'!AW114*'Monthly Reading'!AW$7, 'Homeowners Record'!$F37*'Monthly Reading'!AW$8, 'Homeowners Record'!$G37*'Monthly Reading'!AW$9), SUM('Monthly Reading'!AW$10, 'Homeowners Record'!$F37*'Monthly Reading'!AW$8, 'Homeowners Record'!$G37*'Monthly Reading'!AW$9)))</f>
        <v/>
      </c>
      <c r="AX40" s="4" t="str">
        <f>IF('Monthly Reading'!AX$1="", "", IF('Monthly Reading'!AX114*'Monthly Reading'!AX$7&gt;'Monthly Reading'!AX$10, SUM('Monthly Reading'!AX114*'Monthly Reading'!AX$7, 'Homeowners Record'!$F37*'Monthly Reading'!AX$8, 'Homeowners Record'!$G37*'Monthly Reading'!AX$9), SUM('Monthly Reading'!AX$10, 'Homeowners Record'!$F37*'Monthly Reading'!AX$8, 'Homeowners Record'!$G37*'Monthly Reading'!AX$9)))</f>
        <v/>
      </c>
      <c r="AY40" s="4" t="str">
        <f>IF('Monthly Reading'!AY$1="", "", IF('Monthly Reading'!AY114*'Monthly Reading'!AY$7&gt;'Monthly Reading'!AY$10, SUM('Monthly Reading'!AY114*'Monthly Reading'!AY$7, 'Homeowners Record'!$F37*'Monthly Reading'!AY$8, 'Homeowners Record'!$G37*'Monthly Reading'!AY$9), SUM('Monthly Reading'!AY$10, 'Homeowners Record'!$F37*'Monthly Reading'!AY$8, 'Homeowners Record'!$G37*'Monthly Reading'!AY$9)))</f>
        <v/>
      </c>
      <c r="AZ40" s="4" t="str">
        <f>IF('Monthly Reading'!AZ$1="", "", IF('Monthly Reading'!AZ114*'Monthly Reading'!AZ$7&gt;'Monthly Reading'!AZ$10, SUM('Monthly Reading'!AZ114*'Monthly Reading'!AZ$7, 'Homeowners Record'!$F37*'Monthly Reading'!AZ$8, 'Homeowners Record'!$G37*'Monthly Reading'!AZ$9), SUM('Monthly Reading'!AZ$10, 'Homeowners Record'!$F37*'Monthly Reading'!AZ$8, 'Homeowners Record'!$G37*'Monthly Reading'!AZ$9)))</f>
        <v/>
      </c>
      <c r="BA40" s="4" t="str">
        <f>IF('Monthly Reading'!BA$1="", "", IF('Monthly Reading'!BA114*'Monthly Reading'!BA$7&gt;'Monthly Reading'!BA$10, SUM('Monthly Reading'!BA114*'Monthly Reading'!BA$7, 'Homeowners Record'!$F37*'Monthly Reading'!BA$8, 'Homeowners Record'!$G37*'Monthly Reading'!BA$9), SUM('Monthly Reading'!BA$10, 'Homeowners Record'!$F37*'Monthly Reading'!BA$8, 'Homeowners Record'!$G37*'Monthly Reading'!BA$9)))</f>
        <v/>
      </c>
      <c r="BB40" s="4" t="str">
        <f>IF('Monthly Reading'!BB$1="", "", IF('Monthly Reading'!BB114*'Monthly Reading'!BB$7&gt;'Monthly Reading'!BB$10, SUM('Monthly Reading'!BB114*'Monthly Reading'!BB$7, 'Homeowners Record'!$F37*'Monthly Reading'!BB$8, 'Homeowners Record'!$G37*'Monthly Reading'!BB$9), SUM('Monthly Reading'!BB$10, 'Homeowners Record'!$F37*'Monthly Reading'!BB$8, 'Homeowners Record'!$G37*'Monthly Reading'!BB$9)))</f>
        <v/>
      </c>
      <c r="BC40" s="4" t="str">
        <f>IF('Monthly Reading'!BC$1="", "", IF('Monthly Reading'!BC114*'Monthly Reading'!BC$7&gt;'Monthly Reading'!BC$10, SUM('Monthly Reading'!BC114*'Monthly Reading'!BC$7, 'Homeowners Record'!$F37*'Monthly Reading'!BC$8, 'Homeowners Record'!$G37*'Monthly Reading'!BC$9), SUM('Monthly Reading'!BC$10, 'Homeowners Record'!$F37*'Monthly Reading'!BC$8, 'Homeowners Record'!$G37*'Monthly Reading'!BC$9)))</f>
        <v/>
      </c>
      <c r="BD40" s="4" t="str">
        <f>IF('Monthly Reading'!BD$1="", "", IF('Monthly Reading'!BD114*'Monthly Reading'!BD$7&gt;'Monthly Reading'!BD$10, SUM('Monthly Reading'!BD114*'Monthly Reading'!BD$7, 'Homeowners Record'!$F37*'Monthly Reading'!BD$8, 'Homeowners Record'!$G37*'Monthly Reading'!BD$9), SUM('Monthly Reading'!BD$10, 'Homeowners Record'!$F37*'Monthly Reading'!BD$8, 'Homeowners Record'!$G37*'Monthly Reading'!BD$9)))</f>
        <v/>
      </c>
      <c r="BE40" s="4" t="str">
        <f>IF('Monthly Reading'!BE$1="", "", IF('Monthly Reading'!BE114*'Monthly Reading'!BE$7&gt;'Monthly Reading'!BE$10, SUM('Monthly Reading'!BE114*'Monthly Reading'!BE$7, 'Homeowners Record'!$F37*'Monthly Reading'!BE$8, 'Homeowners Record'!$G37*'Monthly Reading'!BE$9), SUM('Monthly Reading'!BE$10, 'Homeowners Record'!$F37*'Monthly Reading'!BE$8, 'Homeowners Record'!$G37*'Monthly Reading'!BE$9)))</f>
        <v/>
      </c>
      <c r="BF40" s="4" t="str">
        <f>IF('Monthly Reading'!BF$1="", "", IF('Monthly Reading'!BF114*'Monthly Reading'!BF$7&gt;'Monthly Reading'!BF$10, SUM('Monthly Reading'!BF114*'Monthly Reading'!BF$7, 'Homeowners Record'!$F37*'Monthly Reading'!BF$8, 'Homeowners Record'!$G37*'Monthly Reading'!BF$9), SUM('Monthly Reading'!BF$10, 'Homeowners Record'!$F37*'Monthly Reading'!BF$8, 'Homeowners Record'!$G37*'Monthly Reading'!BF$9)))</f>
        <v/>
      </c>
      <c r="BG40" s="4" t="str">
        <f>IF('Monthly Reading'!BG$1="", "", IF('Monthly Reading'!BG114*'Monthly Reading'!BG$7&gt;'Monthly Reading'!BG$10, SUM('Monthly Reading'!BG114*'Monthly Reading'!BG$7, 'Homeowners Record'!$F37*'Monthly Reading'!BG$8, 'Homeowners Record'!$G37*'Monthly Reading'!BG$9), SUM('Monthly Reading'!BG$10, 'Homeowners Record'!$F37*'Monthly Reading'!BG$8, 'Homeowners Record'!$G37*'Monthly Reading'!BG$9)))</f>
        <v/>
      </c>
      <c r="BH40" s="4" t="str">
        <f>IF('Monthly Reading'!BH$1="", "", IF('Monthly Reading'!BH114*'Monthly Reading'!BH$7&gt;'Monthly Reading'!BH$10, SUM('Monthly Reading'!BH114*'Monthly Reading'!BH$7, 'Homeowners Record'!$F37*'Monthly Reading'!BH$8, 'Homeowners Record'!$G37*'Monthly Reading'!BH$9), SUM('Monthly Reading'!BH$10, 'Homeowners Record'!$F37*'Monthly Reading'!BH$8, 'Homeowners Record'!$G37*'Monthly Reading'!BH$9)))</f>
        <v/>
      </c>
      <c r="BI40" s="4" t="str">
        <f>IF('Monthly Reading'!BI$1="", "", IF('Monthly Reading'!BI114*'Monthly Reading'!BI$7&gt;'Monthly Reading'!BI$10, SUM('Monthly Reading'!BI114*'Monthly Reading'!BI$7, 'Homeowners Record'!$F37*'Monthly Reading'!BI$8, 'Homeowners Record'!$G37*'Monthly Reading'!BI$9), SUM('Monthly Reading'!BI$10, 'Homeowners Record'!$F37*'Monthly Reading'!BI$8, 'Homeowners Record'!$G37*'Monthly Reading'!BI$9)))</f>
        <v/>
      </c>
      <c r="BJ40" s="4" t="str">
        <f>IF('Monthly Reading'!BJ$1="", "", IF('Monthly Reading'!BJ114*'Monthly Reading'!BJ$7&gt;'Monthly Reading'!BJ$10, SUM('Monthly Reading'!BJ114*'Monthly Reading'!BJ$7, 'Homeowners Record'!$F37*'Monthly Reading'!BJ$8, 'Homeowners Record'!$G37*'Monthly Reading'!BJ$9), SUM('Monthly Reading'!BJ$10, 'Homeowners Record'!$F37*'Monthly Reading'!BJ$8, 'Homeowners Record'!$G37*'Monthly Reading'!BJ$9)))</f>
        <v/>
      </c>
      <c r="BK40" s="4" t="str">
        <f>IF('Monthly Reading'!BK$1="", "", IF('Monthly Reading'!BK114*'Monthly Reading'!BK$7&gt;'Monthly Reading'!BK$10, SUM('Monthly Reading'!BK114*'Monthly Reading'!BK$7, 'Homeowners Record'!$F37*'Monthly Reading'!BK$8, 'Homeowners Record'!$G37*'Monthly Reading'!BK$9), SUM('Monthly Reading'!BK$10, 'Homeowners Record'!$F37*'Monthly Reading'!BK$8, 'Homeowners Record'!$G37*'Monthly Reading'!BK$9)))</f>
        <v/>
      </c>
      <c r="BL40" s="4" t="str">
        <f>IF('Monthly Reading'!BL$1="", "", IF('Monthly Reading'!BL114*'Monthly Reading'!BL$7&gt;'Monthly Reading'!BL$10, SUM('Monthly Reading'!BL114*'Monthly Reading'!BL$7, 'Homeowners Record'!$F37*'Monthly Reading'!BL$8, 'Homeowners Record'!$G37*'Monthly Reading'!BL$9), SUM('Monthly Reading'!BL$10, 'Homeowners Record'!$F37*'Monthly Reading'!BL$8, 'Homeowners Record'!$G37*'Monthly Reading'!BL$9)))</f>
        <v/>
      </c>
      <c r="BM40" s="4" t="str">
        <f>IF('Monthly Reading'!BM$1="", "", IF('Monthly Reading'!BM114*'Monthly Reading'!BM$7&gt;'Monthly Reading'!BM$10, SUM('Monthly Reading'!BM114*'Monthly Reading'!BM$7, 'Homeowners Record'!$F37*'Monthly Reading'!BM$8, 'Homeowners Record'!$G37*'Monthly Reading'!BM$9), SUM('Monthly Reading'!BM$10, 'Homeowners Record'!$F37*'Monthly Reading'!BM$8, 'Homeowners Record'!$G37*'Monthly Reading'!BM$9)))</f>
        <v/>
      </c>
      <c r="BN40" s="4" t="str">
        <f>IF('Monthly Reading'!BN$1="", "", IF('Monthly Reading'!BN114*'Monthly Reading'!BN$7&gt;'Monthly Reading'!BN$10, SUM('Monthly Reading'!BN114*'Monthly Reading'!BN$7, 'Homeowners Record'!$F37*'Monthly Reading'!BN$8, 'Homeowners Record'!$G37*'Monthly Reading'!BN$9), SUM('Monthly Reading'!BN$10, 'Homeowners Record'!$F37*'Monthly Reading'!BN$8, 'Homeowners Record'!$G37*'Monthly Reading'!BN$9)))</f>
        <v/>
      </c>
      <c r="BO40" s="4" t="str">
        <f>IF('Monthly Reading'!BO$1="", "", IF('Monthly Reading'!BO114*'Monthly Reading'!BO$7&gt;'Monthly Reading'!BO$10, SUM('Monthly Reading'!BO114*'Monthly Reading'!BO$7, 'Homeowners Record'!$F37*'Monthly Reading'!BO$8, 'Homeowners Record'!$G37*'Monthly Reading'!BO$9), SUM('Monthly Reading'!BO$10, 'Homeowners Record'!$F37*'Monthly Reading'!BO$8, 'Homeowners Record'!$G37*'Monthly Reading'!BO$9)))</f>
        <v/>
      </c>
      <c r="BP40" s="4" t="str">
        <f>IF('Monthly Reading'!BP$1="", "", IF('Monthly Reading'!BP114*'Monthly Reading'!BP$7&gt;'Monthly Reading'!BP$10, SUM('Monthly Reading'!BP114*'Monthly Reading'!BP$7, 'Homeowners Record'!$F37*'Monthly Reading'!BP$8, 'Homeowners Record'!$G37*'Monthly Reading'!BP$9), SUM('Monthly Reading'!BP$10, 'Homeowners Record'!$F37*'Monthly Reading'!BP$8, 'Homeowners Record'!$G37*'Monthly Reading'!BP$9)))</f>
        <v/>
      </c>
      <c r="BQ40" s="4" t="str">
        <f>IF('Monthly Reading'!BQ$1="", "", IF('Monthly Reading'!BQ114*'Monthly Reading'!BQ$7&gt;'Monthly Reading'!BQ$10, SUM('Monthly Reading'!BQ114*'Monthly Reading'!BQ$7, 'Homeowners Record'!$F37*'Monthly Reading'!BQ$8, 'Homeowners Record'!$G37*'Monthly Reading'!BQ$9), SUM('Monthly Reading'!BQ$10, 'Homeowners Record'!$F37*'Monthly Reading'!BQ$8, 'Homeowners Record'!$G37*'Monthly Reading'!BQ$9)))</f>
        <v/>
      </c>
      <c r="BR40" s="4" t="str">
        <f>IF('Monthly Reading'!BR$1="", "", IF('Monthly Reading'!BR114*'Monthly Reading'!BR$7&gt;'Monthly Reading'!BR$10, SUM('Monthly Reading'!BR114*'Monthly Reading'!BR$7, 'Homeowners Record'!$F37*'Monthly Reading'!BR$8, 'Homeowners Record'!$G37*'Monthly Reading'!BR$9), SUM('Monthly Reading'!BR$10, 'Homeowners Record'!$F37*'Monthly Reading'!BR$8, 'Homeowners Record'!$G37*'Monthly Reading'!BR$9)))</f>
        <v/>
      </c>
      <c r="BS40" s="4" t="str">
        <f>IF('Monthly Reading'!BS$1="", "", IF('Monthly Reading'!BS114*'Monthly Reading'!BS$7&gt;'Monthly Reading'!BS$10, SUM('Monthly Reading'!BS114*'Monthly Reading'!BS$7, 'Homeowners Record'!$F37*'Monthly Reading'!BS$8, 'Homeowners Record'!$G37*'Monthly Reading'!BS$9), SUM('Monthly Reading'!BS$10, 'Homeowners Record'!$F37*'Monthly Reading'!BS$8, 'Homeowners Record'!$G37*'Monthly Reading'!BS$9)))</f>
        <v/>
      </c>
      <c r="BT40" s="4" t="str">
        <f>IF('Monthly Reading'!BT$1="", "", IF('Monthly Reading'!BT114*'Monthly Reading'!BT$7&gt;'Monthly Reading'!BT$10, SUM('Monthly Reading'!BT114*'Monthly Reading'!BT$7, 'Homeowners Record'!$F37*'Monthly Reading'!BT$8, 'Homeowners Record'!$G37*'Monthly Reading'!BT$9), SUM('Monthly Reading'!BT$10, 'Homeowners Record'!$F37*'Monthly Reading'!BT$8, 'Homeowners Record'!$G37*'Monthly Reading'!BT$9)))</f>
        <v/>
      </c>
      <c r="BU40" s="4" t="str">
        <f>IF('Monthly Reading'!BU$1="", "", IF('Monthly Reading'!BU114*'Monthly Reading'!BU$7&gt;'Monthly Reading'!BU$10, SUM('Monthly Reading'!BU114*'Monthly Reading'!BU$7, 'Homeowners Record'!$F37*'Monthly Reading'!BU$8, 'Homeowners Record'!$G37*'Monthly Reading'!BU$9), SUM('Monthly Reading'!BU$10, 'Homeowners Record'!$F37*'Monthly Reading'!BU$8, 'Homeowners Record'!$G37*'Monthly Reading'!BU$9)))</f>
        <v/>
      </c>
      <c r="BV40" s="4" t="str">
        <f>IF('Monthly Reading'!BV$1="", "", IF('Monthly Reading'!BV114*'Monthly Reading'!BV$7&gt;'Monthly Reading'!BV$10, SUM('Monthly Reading'!BV114*'Monthly Reading'!BV$7, 'Homeowners Record'!$F37*'Monthly Reading'!BV$8, 'Homeowners Record'!$G37*'Monthly Reading'!BV$9), SUM('Monthly Reading'!BV$10, 'Homeowners Record'!$F37*'Monthly Reading'!BV$8, 'Homeowners Record'!$G37*'Monthly Reading'!BV$9)))</f>
        <v/>
      </c>
      <c r="BW40" s="4" t="str">
        <f>IF('Monthly Reading'!BW$1="", "", IF('Monthly Reading'!BW114*'Monthly Reading'!BW$7&gt;'Monthly Reading'!BW$10, SUM('Monthly Reading'!BW114*'Monthly Reading'!BW$7, 'Homeowners Record'!$F37*'Monthly Reading'!BW$8, 'Homeowners Record'!$G37*'Monthly Reading'!BW$9), SUM('Monthly Reading'!BW$10, 'Homeowners Record'!$F37*'Monthly Reading'!BW$8, 'Homeowners Record'!$G37*'Monthly Reading'!BW$9)))</f>
        <v/>
      </c>
      <c r="BX40" s="4" t="str">
        <f>IF('Monthly Reading'!BX$1="", "", IF('Monthly Reading'!BX114*'Monthly Reading'!BX$7&gt;'Monthly Reading'!BX$10, SUM('Monthly Reading'!BX114*'Monthly Reading'!BX$7, 'Homeowners Record'!$F37*'Monthly Reading'!BX$8, 'Homeowners Record'!$G37*'Monthly Reading'!BX$9), SUM('Monthly Reading'!BX$10, 'Homeowners Record'!$F37*'Monthly Reading'!BX$8, 'Homeowners Record'!$G37*'Monthly Reading'!BX$9)))</f>
        <v/>
      </c>
      <c r="BY40" s="4" t="str">
        <f>IF('Monthly Reading'!BY$1="", "", IF('Monthly Reading'!BY114*'Monthly Reading'!BY$7&gt;'Monthly Reading'!BY$10, SUM('Monthly Reading'!BY114*'Monthly Reading'!BY$7, 'Homeowners Record'!$F37*'Monthly Reading'!BY$8, 'Homeowners Record'!$G37*'Monthly Reading'!BY$9), SUM('Monthly Reading'!BY$10, 'Homeowners Record'!$F37*'Monthly Reading'!BY$8, 'Homeowners Record'!$G37*'Monthly Reading'!BY$9)))</f>
        <v/>
      </c>
      <c r="BZ40" s="4" t="str">
        <f>IF('Monthly Reading'!BZ$1="", "", IF('Monthly Reading'!BZ114*'Monthly Reading'!BZ$7&gt;'Monthly Reading'!BZ$10, SUM('Monthly Reading'!BZ114*'Monthly Reading'!BZ$7, 'Homeowners Record'!$F37*'Monthly Reading'!BZ$8, 'Homeowners Record'!$G37*'Monthly Reading'!BZ$9), SUM('Monthly Reading'!BZ$10, 'Homeowners Record'!$F37*'Monthly Reading'!BZ$8, 'Homeowners Record'!$G37*'Monthly Reading'!BZ$9)))</f>
        <v/>
      </c>
      <c r="CA40" s="4" t="str">
        <f>IF('Monthly Reading'!CA$1="", "", IF('Monthly Reading'!CA114*'Monthly Reading'!CA$7&gt;'Monthly Reading'!CA$10, SUM('Monthly Reading'!CA114*'Monthly Reading'!CA$7, 'Homeowners Record'!$F37*'Monthly Reading'!CA$8, 'Homeowners Record'!$G37*'Monthly Reading'!CA$9), SUM('Monthly Reading'!CA$10, 'Homeowners Record'!$F37*'Monthly Reading'!CA$8, 'Homeowners Record'!$G37*'Monthly Reading'!CA$9)))</f>
        <v/>
      </c>
      <c r="CB40" s="4" t="str">
        <f>IF('Monthly Reading'!CB$1="", "", IF('Monthly Reading'!CB114*'Monthly Reading'!CB$7&gt;'Monthly Reading'!CB$10, SUM('Monthly Reading'!CB114*'Monthly Reading'!CB$7, 'Homeowners Record'!$F37*'Monthly Reading'!CB$8, 'Homeowners Record'!$G37*'Monthly Reading'!CB$9), SUM('Monthly Reading'!CB$10, 'Homeowners Record'!$F37*'Monthly Reading'!CB$8, 'Homeowners Record'!$G37*'Monthly Reading'!CB$9)))</f>
        <v/>
      </c>
      <c r="CC40" s="4" t="str">
        <f>IF('Monthly Reading'!CC$1="", "", IF('Monthly Reading'!CC114*'Monthly Reading'!CC$7&gt;'Monthly Reading'!CC$10, SUM('Monthly Reading'!CC114*'Monthly Reading'!CC$7, 'Homeowners Record'!$F37*'Monthly Reading'!CC$8, 'Homeowners Record'!$G37*'Monthly Reading'!CC$9), SUM('Monthly Reading'!CC$10, 'Homeowners Record'!$F37*'Monthly Reading'!CC$8, 'Homeowners Record'!$G37*'Monthly Reading'!CC$9)))</f>
        <v/>
      </c>
      <c r="CD40" s="4" t="str">
        <f>IF('Monthly Reading'!CD$1="", "", IF('Monthly Reading'!CD114*'Monthly Reading'!CD$7&gt;'Monthly Reading'!CD$10, SUM('Monthly Reading'!CD114*'Monthly Reading'!CD$7, 'Homeowners Record'!$F37*'Monthly Reading'!CD$8, 'Homeowners Record'!$G37*'Monthly Reading'!CD$9), SUM('Monthly Reading'!CD$10, 'Homeowners Record'!$F37*'Monthly Reading'!CD$8, 'Homeowners Record'!$G37*'Monthly Reading'!CD$9)))</f>
        <v/>
      </c>
      <c r="CE40" s="4" t="str">
        <f>IF('Monthly Reading'!CE$1="", "", IF('Monthly Reading'!CE114*'Monthly Reading'!CE$7&gt;'Monthly Reading'!CE$10, SUM('Monthly Reading'!CE114*'Monthly Reading'!CE$7, 'Homeowners Record'!$F37*'Monthly Reading'!CE$8, 'Homeowners Record'!$G37*'Monthly Reading'!CE$9), SUM('Monthly Reading'!CE$10, 'Homeowners Record'!$F37*'Monthly Reading'!CE$8, 'Homeowners Record'!$G37*'Monthly Reading'!CE$9)))</f>
        <v/>
      </c>
      <c r="CF40" s="4" t="str">
        <f>IF('Monthly Reading'!CF$1="", "", IF('Monthly Reading'!CF114*'Monthly Reading'!CF$7&gt;'Monthly Reading'!CF$10, SUM('Monthly Reading'!CF114*'Monthly Reading'!CF$7, 'Homeowners Record'!$F37*'Monthly Reading'!CF$8, 'Homeowners Record'!$G37*'Monthly Reading'!CF$9), SUM('Monthly Reading'!CF$10, 'Homeowners Record'!$F37*'Monthly Reading'!CF$8, 'Homeowners Record'!$G37*'Monthly Reading'!CF$9)))</f>
        <v/>
      </c>
      <c r="CG40" s="4" t="str">
        <f>IF('Monthly Reading'!CG$1="", "", IF('Monthly Reading'!CG114*'Monthly Reading'!CG$7&gt;'Monthly Reading'!CG$10, SUM('Monthly Reading'!CG114*'Monthly Reading'!CG$7, 'Homeowners Record'!$F37*'Monthly Reading'!CG$8, 'Homeowners Record'!$G37*'Monthly Reading'!CG$9), SUM('Monthly Reading'!CG$10, 'Homeowners Record'!$F37*'Monthly Reading'!CG$8, 'Homeowners Record'!$G37*'Monthly Reading'!CG$9)))</f>
        <v/>
      </c>
      <c r="CH40" s="4" t="str">
        <f>IF('Monthly Reading'!CH$1="", "", IF('Monthly Reading'!CH114*'Monthly Reading'!CH$7&gt;'Monthly Reading'!CH$10, SUM('Monthly Reading'!CH114*'Monthly Reading'!CH$7, 'Homeowners Record'!$F37*'Monthly Reading'!CH$8, 'Homeowners Record'!$G37*'Monthly Reading'!CH$9), SUM('Monthly Reading'!CH$10, 'Homeowners Record'!$F37*'Monthly Reading'!CH$8, 'Homeowners Record'!$G37*'Monthly Reading'!CH$9)))</f>
        <v/>
      </c>
      <c r="CI40" s="4" t="str">
        <f>IF('Monthly Reading'!CI$1="", "", IF('Monthly Reading'!CI114*'Monthly Reading'!CI$7&gt;'Monthly Reading'!CI$10, SUM('Monthly Reading'!CI114*'Monthly Reading'!CI$7, 'Homeowners Record'!$F37*'Monthly Reading'!CI$8, 'Homeowners Record'!$G37*'Monthly Reading'!CI$9), SUM('Monthly Reading'!CI$10, 'Homeowners Record'!$F37*'Monthly Reading'!CI$8, 'Homeowners Record'!$G37*'Monthly Reading'!CI$9)))</f>
        <v/>
      </c>
      <c r="CJ40" s="4" t="str">
        <f>IF('Monthly Reading'!CJ$1="", "", IF('Monthly Reading'!CJ114*'Monthly Reading'!CJ$7&gt;'Monthly Reading'!CJ$10, SUM('Monthly Reading'!CJ114*'Monthly Reading'!CJ$7, 'Homeowners Record'!$F37*'Monthly Reading'!CJ$8, 'Homeowners Record'!$G37*'Monthly Reading'!CJ$9), SUM('Monthly Reading'!CJ$10, 'Homeowners Record'!$F37*'Monthly Reading'!CJ$8, 'Homeowners Record'!$G37*'Monthly Reading'!CJ$9)))</f>
        <v/>
      </c>
      <c r="CK40" s="4" t="str">
        <f>IF('Monthly Reading'!CK$1="", "", IF('Monthly Reading'!CK114*'Monthly Reading'!CK$7&gt;'Monthly Reading'!CK$10, SUM('Monthly Reading'!CK114*'Monthly Reading'!CK$7, 'Homeowners Record'!$F37*'Monthly Reading'!CK$8, 'Homeowners Record'!$G37*'Monthly Reading'!CK$9), SUM('Monthly Reading'!CK$10, 'Homeowners Record'!$F37*'Monthly Reading'!CK$8, 'Homeowners Record'!$G37*'Monthly Reading'!CK$9)))</f>
        <v/>
      </c>
      <c r="CL40" s="4" t="str">
        <f>IF('Monthly Reading'!CL$1="", "", IF('Monthly Reading'!CL114*'Monthly Reading'!CL$7&gt;'Monthly Reading'!CL$10, SUM('Monthly Reading'!CL114*'Monthly Reading'!CL$7, 'Homeowners Record'!$F37*'Monthly Reading'!CL$8, 'Homeowners Record'!$G37*'Monthly Reading'!CL$9), SUM('Monthly Reading'!CL$10, 'Homeowners Record'!$F37*'Monthly Reading'!CL$8, 'Homeowners Record'!$G37*'Monthly Reading'!CL$9)))</f>
        <v/>
      </c>
      <c r="CM40" s="4" t="str">
        <f>IF('Monthly Reading'!CM$1="", "", IF('Monthly Reading'!CM114*'Monthly Reading'!CM$7&gt;'Monthly Reading'!CM$10, SUM('Monthly Reading'!CM114*'Monthly Reading'!CM$7, 'Homeowners Record'!$F37*'Monthly Reading'!CM$8, 'Homeowners Record'!$G37*'Monthly Reading'!CM$9), SUM('Monthly Reading'!CM$10, 'Homeowners Record'!$F37*'Monthly Reading'!CM$8, 'Homeowners Record'!$G37*'Monthly Reading'!CM$9)))</f>
        <v/>
      </c>
      <c r="CN40" s="4" t="str">
        <f>IF('Monthly Reading'!CN$1="", "", IF('Monthly Reading'!CN114*'Monthly Reading'!CN$7&gt;'Monthly Reading'!CN$10, SUM('Monthly Reading'!CN114*'Monthly Reading'!CN$7, 'Homeowners Record'!$F37*'Monthly Reading'!CN$8, 'Homeowners Record'!$G37*'Monthly Reading'!CN$9), SUM('Monthly Reading'!CN$10, 'Homeowners Record'!$F37*'Monthly Reading'!CN$8, 'Homeowners Record'!$G37*'Monthly Reading'!CN$9)))</f>
        <v/>
      </c>
      <c r="CO40" s="4" t="str">
        <f>IF('Monthly Reading'!CO$1="", "", IF('Monthly Reading'!CO114*'Monthly Reading'!CO$7&gt;'Monthly Reading'!CO$10, SUM('Monthly Reading'!CO114*'Monthly Reading'!CO$7, 'Homeowners Record'!$F37*'Monthly Reading'!CO$8, 'Homeowners Record'!$G37*'Monthly Reading'!CO$9), SUM('Monthly Reading'!CO$10, 'Homeowners Record'!$F37*'Monthly Reading'!CO$8, 'Homeowners Record'!$G37*'Monthly Reading'!CO$9)))</f>
        <v/>
      </c>
      <c r="CP40" s="4" t="str">
        <f>IF('Monthly Reading'!CP$1="", "", IF('Monthly Reading'!CP114*'Monthly Reading'!CP$7&gt;'Monthly Reading'!CP$10, SUM('Monthly Reading'!CP114*'Monthly Reading'!CP$7, 'Homeowners Record'!$F37*'Monthly Reading'!CP$8, 'Homeowners Record'!$G37*'Monthly Reading'!CP$9), SUM('Monthly Reading'!CP$10, 'Homeowners Record'!$F37*'Monthly Reading'!CP$8, 'Homeowners Record'!$G37*'Monthly Reading'!CP$9)))</f>
        <v/>
      </c>
      <c r="CQ40" s="4" t="str">
        <f>IF('Monthly Reading'!CQ$1="", "", IF('Monthly Reading'!CQ114*'Monthly Reading'!CQ$7&gt;'Monthly Reading'!CQ$10, SUM('Monthly Reading'!CQ114*'Monthly Reading'!CQ$7, 'Homeowners Record'!$F37*'Monthly Reading'!CQ$8, 'Homeowners Record'!$G37*'Monthly Reading'!CQ$9), SUM('Monthly Reading'!CQ$10, 'Homeowners Record'!$F37*'Monthly Reading'!CQ$8, 'Homeowners Record'!$G37*'Monthly Reading'!CQ$9)))</f>
        <v/>
      </c>
      <c r="CR40" s="4" t="str">
        <f>IF('Monthly Reading'!CR$1="", "", IF('Monthly Reading'!CR114*'Monthly Reading'!CR$7&gt;'Monthly Reading'!CR$10, SUM('Monthly Reading'!CR114*'Monthly Reading'!CR$7, 'Homeowners Record'!$F37*'Monthly Reading'!CR$8, 'Homeowners Record'!$G37*'Monthly Reading'!CR$9), SUM('Monthly Reading'!CR$10, 'Homeowners Record'!$F37*'Monthly Reading'!CR$8, 'Homeowners Record'!$G37*'Monthly Reading'!CR$9)))</f>
        <v/>
      </c>
      <c r="CS40" s="4" t="str">
        <f>IF('Monthly Reading'!CS$1="", "", IF('Monthly Reading'!CS114*'Monthly Reading'!CS$7&gt;'Monthly Reading'!CS$10, SUM('Monthly Reading'!CS114*'Monthly Reading'!CS$7, 'Homeowners Record'!$F37*'Monthly Reading'!CS$8, 'Homeowners Record'!$G37*'Monthly Reading'!CS$9), SUM('Monthly Reading'!CS$10, 'Homeowners Record'!$F37*'Monthly Reading'!CS$8, 'Homeowners Record'!$G37*'Monthly Reading'!CS$9)))</f>
        <v/>
      </c>
      <c r="CT40" s="4" t="str">
        <f>IF('Monthly Reading'!CT$1="", "", IF('Monthly Reading'!CT114*'Monthly Reading'!CT$7&gt;'Monthly Reading'!CT$10, SUM('Monthly Reading'!CT114*'Monthly Reading'!CT$7, 'Homeowners Record'!$F37*'Monthly Reading'!CT$8, 'Homeowners Record'!$G37*'Monthly Reading'!CT$9), SUM('Monthly Reading'!CT$10, 'Homeowners Record'!$F37*'Monthly Reading'!CT$8, 'Homeowners Record'!$G37*'Monthly Reading'!CT$9)))</f>
        <v/>
      </c>
      <c r="CU40" s="4" t="str">
        <f>IF('Monthly Reading'!CU$1="", "", IF('Monthly Reading'!CU114*'Monthly Reading'!CU$7&gt;'Monthly Reading'!CU$10, SUM('Monthly Reading'!CU114*'Monthly Reading'!CU$7, 'Homeowners Record'!$F37*'Monthly Reading'!CU$8, 'Homeowners Record'!$G37*'Monthly Reading'!CU$9), SUM('Monthly Reading'!CU$10, 'Homeowners Record'!$F37*'Monthly Reading'!CU$8, 'Homeowners Record'!$G37*'Monthly Reading'!CU$9)))</f>
        <v/>
      </c>
      <c r="CV40" s="4" t="str">
        <f>IF('Monthly Reading'!CV$1="", "", IF('Monthly Reading'!CV114*'Monthly Reading'!CV$7&gt;'Monthly Reading'!CV$10, SUM('Monthly Reading'!CV114*'Monthly Reading'!CV$7, 'Homeowners Record'!$F37*'Monthly Reading'!CV$8, 'Homeowners Record'!$G37*'Monthly Reading'!CV$9), SUM('Monthly Reading'!CV$10, 'Homeowners Record'!$F37*'Monthly Reading'!CV$8, 'Homeowners Record'!$G37*'Monthly Reading'!CV$9)))</f>
        <v/>
      </c>
      <c r="CW40" s="4" t="str">
        <f>IF('Monthly Reading'!CW$1="", "", IF('Monthly Reading'!CW114*'Monthly Reading'!CW$7&gt;'Monthly Reading'!CW$10, SUM('Monthly Reading'!CW114*'Monthly Reading'!CW$7, 'Homeowners Record'!$F37*'Monthly Reading'!CW$8, 'Homeowners Record'!$G37*'Monthly Reading'!CW$9), SUM('Monthly Reading'!CW$10, 'Homeowners Record'!$F37*'Monthly Reading'!CW$8, 'Homeowners Record'!$G37*'Monthly Reading'!CW$9)))</f>
        <v/>
      </c>
      <c r="CX40" s="4" t="str">
        <f>IF('Monthly Reading'!CX$1="", "", IF('Monthly Reading'!CX114*'Monthly Reading'!CX$7&gt;'Monthly Reading'!CX$10, SUM('Monthly Reading'!CX114*'Monthly Reading'!CX$7, 'Homeowners Record'!$F37*'Monthly Reading'!CX$8, 'Homeowners Record'!$G37*'Monthly Reading'!CX$9), SUM('Monthly Reading'!CX$10, 'Homeowners Record'!$F37*'Monthly Reading'!CX$8, 'Homeowners Record'!$G37*'Monthly Reading'!CX$9)))</f>
        <v/>
      </c>
      <c r="CY40" s="4" t="str">
        <f>IF('Monthly Reading'!CY$1="", "", IF('Monthly Reading'!CY114*'Monthly Reading'!CY$7&gt;'Monthly Reading'!CY$10, SUM('Monthly Reading'!CY114*'Monthly Reading'!CY$7, 'Homeowners Record'!$F37*'Monthly Reading'!CY$8, 'Homeowners Record'!$G37*'Monthly Reading'!CY$9), SUM('Monthly Reading'!CY$10, 'Homeowners Record'!$F37*'Monthly Reading'!CY$8, 'Homeowners Record'!$G37*'Monthly Reading'!CY$9)))</f>
        <v/>
      </c>
      <c r="CZ40" s="4" t="str">
        <f>IF('Monthly Reading'!CZ$1="", "", IF('Monthly Reading'!CZ114*'Monthly Reading'!CZ$7&gt;'Monthly Reading'!CZ$10, SUM('Monthly Reading'!CZ114*'Monthly Reading'!CZ$7, 'Homeowners Record'!$F37*'Monthly Reading'!CZ$8, 'Homeowners Record'!$G37*'Monthly Reading'!CZ$9), SUM('Monthly Reading'!CZ$10, 'Homeowners Record'!$F37*'Monthly Reading'!CZ$8, 'Homeowners Record'!$G37*'Monthly Reading'!CZ$9)))</f>
        <v/>
      </c>
      <c r="DA40" s="4" t="str">
        <f>IF('Monthly Reading'!DA$1="", "", IF('Monthly Reading'!DA114*'Monthly Reading'!DA$7&gt;'Monthly Reading'!DA$10, SUM('Monthly Reading'!DA114*'Monthly Reading'!DA$7, 'Homeowners Record'!$F37*'Monthly Reading'!DA$8, 'Homeowners Record'!$G37*'Monthly Reading'!DA$9), SUM('Monthly Reading'!DA$10, 'Homeowners Record'!$F37*'Monthly Reading'!DA$8, 'Homeowners Record'!$G37*'Monthly Reading'!DA$9)))</f>
        <v/>
      </c>
      <c r="DB40" s="4" t="str">
        <f>IF('Monthly Reading'!DB$1="", "", IF('Monthly Reading'!DB114*'Monthly Reading'!DB$7&gt;'Monthly Reading'!DB$10, SUM('Monthly Reading'!DB114*'Monthly Reading'!DB$7, 'Homeowners Record'!$F37*'Monthly Reading'!DB$8, 'Homeowners Record'!$G37*'Monthly Reading'!DB$9), SUM('Monthly Reading'!DB$10, 'Homeowners Record'!$F37*'Monthly Reading'!DB$8, 'Homeowners Record'!$G37*'Monthly Reading'!DB$9)))</f>
        <v/>
      </c>
      <c r="DC40" s="4" t="str">
        <f>IF('Monthly Reading'!DC$1="", "", IF('Monthly Reading'!DC114*'Monthly Reading'!DC$7&gt;'Monthly Reading'!DC$10, SUM('Monthly Reading'!DC114*'Monthly Reading'!DC$7, 'Homeowners Record'!$F37*'Monthly Reading'!DC$8, 'Homeowners Record'!$G37*'Monthly Reading'!DC$9), SUM('Monthly Reading'!DC$10, 'Homeowners Record'!$F37*'Monthly Reading'!DC$8, 'Homeowners Record'!$G37*'Monthly Reading'!DC$9)))</f>
        <v/>
      </c>
      <c r="DD40" s="4" t="str">
        <f>IF('Monthly Reading'!DD$1="", "", IF('Monthly Reading'!DD114*'Monthly Reading'!DD$7&gt;'Monthly Reading'!DD$10, SUM('Monthly Reading'!DD114*'Monthly Reading'!DD$7, 'Homeowners Record'!$F37*'Monthly Reading'!DD$8, 'Homeowners Record'!$G37*'Monthly Reading'!DD$9), SUM('Monthly Reading'!DD$10, 'Homeowners Record'!$F37*'Monthly Reading'!DD$8, 'Homeowners Record'!$G37*'Monthly Reading'!DD$9)))</f>
        <v/>
      </c>
      <c r="DE40" s="4" t="str">
        <f>IF('Monthly Reading'!DE$1="", "", IF('Monthly Reading'!DE114*'Monthly Reading'!DE$7&gt;'Monthly Reading'!DE$10, SUM('Monthly Reading'!DE114*'Monthly Reading'!DE$7, 'Homeowners Record'!$F37*'Monthly Reading'!DE$8, 'Homeowners Record'!$G37*'Monthly Reading'!DE$9), SUM('Monthly Reading'!DE$10, 'Homeowners Record'!$F37*'Monthly Reading'!DE$8, 'Homeowners Record'!$G37*'Monthly Reading'!DE$9)))</f>
        <v/>
      </c>
      <c r="DF40" s="4" t="str">
        <f>IF('Monthly Reading'!DF$1="", "", IF('Monthly Reading'!DF114*'Monthly Reading'!DF$7&gt;'Monthly Reading'!DF$10, SUM('Monthly Reading'!DF114*'Monthly Reading'!DF$7, 'Homeowners Record'!$F37*'Monthly Reading'!DF$8, 'Homeowners Record'!$G37*'Monthly Reading'!DF$9), SUM('Monthly Reading'!DF$10, 'Homeowners Record'!$F37*'Monthly Reading'!DF$8, 'Homeowners Record'!$G37*'Monthly Reading'!DF$9)))</f>
        <v/>
      </c>
      <c r="DG40" s="4" t="str">
        <f>IF('Monthly Reading'!DG$1="", "", IF('Monthly Reading'!DG114*'Monthly Reading'!DG$7&gt;'Monthly Reading'!DG$10, SUM('Monthly Reading'!DG114*'Monthly Reading'!DG$7, 'Homeowners Record'!$F37*'Monthly Reading'!DG$8, 'Homeowners Record'!$G37*'Monthly Reading'!DG$9), SUM('Monthly Reading'!DG$10, 'Homeowners Record'!$F37*'Monthly Reading'!DG$8, 'Homeowners Record'!$G37*'Monthly Reading'!DG$9)))</f>
        <v/>
      </c>
      <c r="DH40" s="4" t="str">
        <f>IF('Monthly Reading'!DH$1="", "", IF('Monthly Reading'!DH114*'Monthly Reading'!DH$7&gt;'Monthly Reading'!DH$10, SUM('Monthly Reading'!DH114*'Monthly Reading'!DH$7, 'Homeowners Record'!$F37*'Monthly Reading'!DH$8, 'Homeowners Record'!$G37*'Monthly Reading'!DH$9), SUM('Monthly Reading'!DH$10, 'Homeowners Record'!$F37*'Monthly Reading'!DH$8, 'Homeowners Record'!$G37*'Monthly Reading'!DH$9)))</f>
        <v/>
      </c>
      <c r="DI40" s="4" t="str">
        <f>IF('Monthly Reading'!DI$1="", "", IF('Monthly Reading'!DI114*'Monthly Reading'!DI$7&gt;'Monthly Reading'!DI$10, SUM('Monthly Reading'!DI114*'Monthly Reading'!DI$7, 'Homeowners Record'!$F37*'Monthly Reading'!DI$8, 'Homeowners Record'!$G37*'Monthly Reading'!DI$9), SUM('Monthly Reading'!DI$10, 'Homeowners Record'!$F37*'Monthly Reading'!DI$8, 'Homeowners Record'!$G37*'Monthly Reading'!DI$9)))</f>
        <v/>
      </c>
      <c r="DJ40" s="4" t="str">
        <f>IF('Monthly Reading'!DJ$1="", "", IF('Monthly Reading'!DJ114*'Monthly Reading'!DJ$7&gt;'Monthly Reading'!DJ$10, SUM('Monthly Reading'!DJ114*'Monthly Reading'!DJ$7, 'Homeowners Record'!$F37*'Monthly Reading'!DJ$8, 'Homeowners Record'!$G37*'Monthly Reading'!DJ$9), SUM('Monthly Reading'!DJ$10, 'Homeowners Record'!$F37*'Monthly Reading'!DJ$8, 'Homeowners Record'!$G37*'Monthly Reading'!DJ$9)))</f>
        <v/>
      </c>
      <c r="DK40" s="4" t="str">
        <f>IF('Monthly Reading'!DK$1="", "", IF('Monthly Reading'!DK114*'Monthly Reading'!DK$7&gt;'Monthly Reading'!DK$10, SUM('Monthly Reading'!DK114*'Monthly Reading'!DK$7, 'Homeowners Record'!$F37*'Monthly Reading'!DK$8, 'Homeowners Record'!$G37*'Monthly Reading'!DK$9), SUM('Monthly Reading'!DK$10, 'Homeowners Record'!$F37*'Monthly Reading'!DK$8, 'Homeowners Record'!$G37*'Monthly Reading'!DK$9)))</f>
        <v/>
      </c>
      <c r="DL40" s="4" t="str">
        <f>IF('Monthly Reading'!DL$1="", "", IF('Monthly Reading'!DL114*'Monthly Reading'!DL$7&gt;'Monthly Reading'!DL$10, SUM('Monthly Reading'!DL114*'Monthly Reading'!DL$7, 'Homeowners Record'!$F37*'Monthly Reading'!DL$8, 'Homeowners Record'!$G37*'Monthly Reading'!DL$9), SUM('Monthly Reading'!DL$10, 'Homeowners Record'!$F37*'Monthly Reading'!DL$8, 'Homeowners Record'!$G37*'Monthly Reading'!DL$9)))</f>
        <v/>
      </c>
      <c r="DM40" s="4" t="str">
        <f>IF('Monthly Reading'!DM$1="", "", IF('Monthly Reading'!DM114*'Monthly Reading'!DM$7&gt;'Monthly Reading'!DM$10, SUM('Monthly Reading'!DM114*'Monthly Reading'!DM$7, 'Homeowners Record'!$F37*'Monthly Reading'!DM$8, 'Homeowners Record'!$G37*'Monthly Reading'!DM$9), SUM('Monthly Reading'!DM$10, 'Homeowners Record'!$F37*'Monthly Reading'!DM$8, 'Homeowners Record'!$G37*'Monthly Reading'!DM$9)))</f>
        <v/>
      </c>
      <c r="DN40" s="4" t="str">
        <f>IF('Monthly Reading'!DN$1="", "", IF('Monthly Reading'!DN114*'Monthly Reading'!DN$7&gt;'Monthly Reading'!DN$10, SUM('Monthly Reading'!DN114*'Monthly Reading'!DN$7, 'Homeowners Record'!$F37*'Monthly Reading'!DN$8, 'Homeowners Record'!$G37*'Monthly Reading'!DN$9), SUM('Monthly Reading'!DN$10, 'Homeowners Record'!$F37*'Monthly Reading'!DN$8, 'Homeowners Record'!$G37*'Monthly Reading'!DN$9)))</f>
        <v/>
      </c>
      <c r="DO40" s="4" t="str">
        <f>IF('Monthly Reading'!DO$1="", "", IF('Monthly Reading'!DO114*'Monthly Reading'!DO$7&gt;'Monthly Reading'!DO$10, SUM('Monthly Reading'!DO114*'Monthly Reading'!DO$7, 'Homeowners Record'!$F37*'Monthly Reading'!DO$8, 'Homeowners Record'!$G37*'Monthly Reading'!DO$9), SUM('Monthly Reading'!DO$10, 'Homeowners Record'!$F37*'Monthly Reading'!DO$8, 'Homeowners Record'!$G37*'Monthly Reading'!DO$9)))</f>
        <v/>
      </c>
      <c r="DP40" s="4" t="str">
        <f>IF('Monthly Reading'!DP$1="", "", IF('Monthly Reading'!DP114*'Monthly Reading'!DP$7&gt;'Monthly Reading'!DP$10, SUM('Monthly Reading'!DP114*'Monthly Reading'!DP$7, 'Homeowners Record'!$F37*'Monthly Reading'!DP$8, 'Homeowners Record'!$G37*'Monthly Reading'!DP$9), SUM('Monthly Reading'!DP$10, 'Homeowners Record'!$F37*'Monthly Reading'!DP$8, 'Homeowners Record'!$G37*'Monthly Reading'!DP$9)))</f>
        <v/>
      </c>
      <c r="DQ40" s="4" t="str">
        <f>IF('Monthly Reading'!DQ$1="", "", IF('Monthly Reading'!DQ114*'Monthly Reading'!DQ$7&gt;'Monthly Reading'!DQ$10, SUM('Monthly Reading'!DQ114*'Monthly Reading'!DQ$7, 'Homeowners Record'!$F37*'Monthly Reading'!DQ$8, 'Homeowners Record'!$G37*'Monthly Reading'!DQ$9), SUM('Monthly Reading'!DQ$10, 'Homeowners Record'!$F37*'Monthly Reading'!DQ$8, 'Homeowners Record'!$G37*'Monthly Reading'!DQ$9)))</f>
        <v/>
      </c>
      <c r="DR40" s="4" t="str">
        <f>IF('Monthly Reading'!DR$1="", "", IF('Monthly Reading'!DR114*'Monthly Reading'!DR$7&gt;'Monthly Reading'!DR$10, SUM('Monthly Reading'!DR114*'Monthly Reading'!DR$7, 'Homeowners Record'!$F37*'Monthly Reading'!DR$8, 'Homeowners Record'!$G37*'Monthly Reading'!DR$9), SUM('Monthly Reading'!DR$10, 'Homeowners Record'!$F37*'Monthly Reading'!DR$8, 'Homeowners Record'!$G37*'Monthly Reading'!DR$9)))</f>
        <v/>
      </c>
      <c r="DS40" s="4" t="str">
        <f>IF('Monthly Reading'!DS$1="", "", IF('Monthly Reading'!DS114*'Monthly Reading'!DS$7&gt;'Monthly Reading'!DS$10, SUM('Monthly Reading'!DS114*'Monthly Reading'!DS$7, 'Homeowners Record'!$F37*'Monthly Reading'!DS$8, 'Homeowners Record'!$G37*'Monthly Reading'!DS$9), SUM('Monthly Reading'!DS$10, 'Homeowners Record'!$F37*'Monthly Reading'!DS$8, 'Homeowners Record'!$G37*'Monthly Reading'!DS$9)))</f>
        <v/>
      </c>
      <c r="DT40" s="4" t="str">
        <f>IF('Monthly Reading'!DT$1="", "", IF('Monthly Reading'!DT114*'Monthly Reading'!DT$7&gt;'Monthly Reading'!DT$10, SUM('Monthly Reading'!DT114*'Monthly Reading'!DT$7, 'Homeowners Record'!$F37*'Monthly Reading'!DT$8, 'Homeowners Record'!$G37*'Monthly Reading'!DT$9), SUM('Monthly Reading'!DT$10, 'Homeowners Record'!$F37*'Monthly Reading'!DT$8, 'Homeowners Record'!$G37*'Monthly Reading'!DT$9)))</f>
        <v/>
      </c>
      <c r="DU40" s="4" t="str">
        <f>IF('Monthly Reading'!DU$1="", "", IF('Monthly Reading'!DU114*'Monthly Reading'!DU$7&gt;'Monthly Reading'!DU$10, SUM('Monthly Reading'!DU114*'Monthly Reading'!DU$7, 'Homeowners Record'!$F37*'Monthly Reading'!DU$8, 'Homeowners Record'!$G37*'Monthly Reading'!DU$9), SUM('Monthly Reading'!DU$10, 'Homeowners Record'!$F37*'Monthly Reading'!DU$8, 'Homeowners Record'!$G37*'Monthly Reading'!DU$9)))</f>
        <v/>
      </c>
      <c r="DV40" s="4" t="str">
        <f>IF('Monthly Reading'!DV$1="", "", IF('Monthly Reading'!DV114*'Monthly Reading'!DV$7&gt;'Monthly Reading'!DV$10, SUM('Monthly Reading'!DV114*'Monthly Reading'!DV$7, 'Homeowners Record'!$F37*'Monthly Reading'!DV$8, 'Homeowners Record'!$G37*'Monthly Reading'!DV$9), SUM('Monthly Reading'!DV$10, 'Homeowners Record'!$F37*'Monthly Reading'!DV$8, 'Homeowners Record'!$G37*'Monthly Reading'!DV$9)))</f>
        <v/>
      </c>
      <c r="DW40" s="4" t="str">
        <f>IF('Monthly Reading'!DW$1="", "", IF('Monthly Reading'!DW114*'Monthly Reading'!DW$7&gt;'Monthly Reading'!DW$10, SUM('Monthly Reading'!DW114*'Monthly Reading'!DW$7, 'Homeowners Record'!$F37*'Monthly Reading'!DW$8, 'Homeowners Record'!$G37*'Monthly Reading'!DW$9), SUM('Monthly Reading'!DW$10, 'Homeowners Record'!$F37*'Monthly Reading'!DW$8, 'Homeowners Record'!$G37*'Monthly Reading'!DW$9)))</f>
        <v/>
      </c>
      <c r="DX40" s="4" t="str">
        <f>IF('Monthly Reading'!DX$1="", "", IF('Monthly Reading'!DX114*'Monthly Reading'!DX$7&gt;'Monthly Reading'!DX$10, SUM('Monthly Reading'!DX114*'Monthly Reading'!DX$7, 'Homeowners Record'!$F37*'Monthly Reading'!DX$8, 'Homeowners Record'!$G37*'Monthly Reading'!DX$9), SUM('Monthly Reading'!DX$10, 'Homeowners Record'!$F37*'Monthly Reading'!DX$8, 'Homeowners Record'!$G37*'Monthly Reading'!DX$9)))</f>
        <v/>
      </c>
      <c r="DY40" s="4" t="str">
        <f>IF('Monthly Reading'!DY$1="", "", IF('Monthly Reading'!DY114*'Monthly Reading'!DY$7&gt;'Monthly Reading'!DY$10, SUM('Monthly Reading'!DY114*'Monthly Reading'!DY$7, 'Homeowners Record'!$F37*'Monthly Reading'!DY$8, 'Homeowners Record'!$G37*'Monthly Reading'!DY$9), SUM('Monthly Reading'!DY$10, 'Homeowners Record'!$F37*'Monthly Reading'!DY$8, 'Homeowners Record'!$G37*'Monthly Reading'!DY$9)))</f>
        <v/>
      </c>
      <c r="DZ40" s="4" t="str">
        <f>IF('Monthly Reading'!DZ$1="", "", IF('Monthly Reading'!DZ114*'Monthly Reading'!DZ$7&gt;'Monthly Reading'!DZ$10, SUM('Monthly Reading'!DZ114*'Monthly Reading'!DZ$7, 'Homeowners Record'!$F37*'Monthly Reading'!DZ$8, 'Homeowners Record'!$G37*'Monthly Reading'!DZ$9), SUM('Monthly Reading'!DZ$10, 'Homeowners Record'!$F37*'Monthly Reading'!DZ$8, 'Homeowners Record'!$G37*'Monthly Reading'!DZ$9)))</f>
        <v/>
      </c>
    </row>
    <row r="41" spans="1:130" x14ac:dyDescent="0.25">
      <c r="A41" s="3">
        <f>'Homeowners Record'!$A38</f>
        <v>37</v>
      </c>
      <c r="B41" s="3" t="str">
        <f>'Homeowners Record'!$B38</f>
        <v>ALBERT CORREA</v>
      </c>
      <c r="C41" s="4">
        <v>1256</v>
      </c>
      <c r="D41" s="4">
        <f>IF('Monthly Reading'!D$1="", "", IF('Monthly Reading'!D115*'Monthly Reading'!D$7&gt;'Monthly Reading'!D$10, SUM('Monthly Reading'!D115*'Monthly Reading'!D$7, 'Homeowners Record'!$F38*'Monthly Reading'!D$8, 'Homeowners Record'!$G38*'Monthly Reading'!D$9), SUM('Monthly Reading'!D$10, 'Homeowners Record'!$F38*'Monthly Reading'!D$8, 'Homeowners Record'!$G38*'Monthly Reading'!D$9)))</f>
        <v>2949.9681728395062</v>
      </c>
      <c r="E41" s="4">
        <f>IF('Monthly Reading'!E$1="", "", IF('Monthly Reading'!E115*'Monthly Reading'!E$7&gt;'Monthly Reading'!E$10, SUM('Monthly Reading'!E115*'Monthly Reading'!E$7, 'Homeowners Record'!$F38*'Monthly Reading'!E$8, 'Homeowners Record'!$G38*'Monthly Reading'!E$9), SUM('Monthly Reading'!E$10, 'Homeowners Record'!$F38*'Monthly Reading'!E$8, 'Homeowners Record'!$G38*'Monthly Reading'!E$9)))</f>
        <v>883.52995316159252</v>
      </c>
      <c r="F41" s="4">
        <f>IF('Monthly Reading'!F$1="", "", IF('Monthly Reading'!F115*'Monthly Reading'!F$7&gt;'Monthly Reading'!F$10, SUM('Monthly Reading'!F115*'Monthly Reading'!F$7, 'Homeowners Record'!$F38*'Monthly Reading'!F$8, 'Homeowners Record'!$G38*'Monthly Reading'!F$9), SUM('Monthly Reading'!F$10, 'Homeowners Record'!$F38*'Monthly Reading'!F$8, 'Homeowners Record'!$G38*'Monthly Reading'!F$9)))</f>
        <v>719.56398860398861</v>
      </c>
      <c r="G41" s="4">
        <f>IF('Monthly Reading'!G$1="", "", IF('Monthly Reading'!G115*'Monthly Reading'!G$7&gt;'Monthly Reading'!G$10, SUM('Monthly Reading'!G115*'Monthly Reading'!G$7, 'Homeowners Record'!$F38*'Monthly Reading'!G$8, 'Homeowners Record'!$G38*'Monthly Reading'!G$9), SUM('Monthly Reading'!G$10, 'Homeowners Record'!$F38*'Monthly Reading'!G$8, 'Homeowners Record'!$G38*'Monthly Reading'!G$9)))</f>
        <v>693.15027568922301</v>
      </c>
      <c r="H41" s="4" t="str">
        <f>IF('Monthly Reading'!H$1="", "", IF('Monthly Reading'!H115*'Monthly Reading'!H$7&gt;'Monthly Reading'!H$10, SUM('Monthly Reading'!H115*'Monthly Reading'!H$7, 'Homeowners Record'!$F38*'Monthly Reading'!H$8, 'Homeowners Record'!$G38*'Monthly Reading'!H$9), SUM('Monthly Reading'!H$10, 'Homeowners Record'!$F38*'Monthly Reading'!H$8, 'Homeowners Record'!$G38*'Monthly Reading'!H$9)))</f>
        <v/>
      </c>
      <c r="I41" s="4" t="str">
        <f>IF('Monthly Reading'!I$1="", "", IF('Monthly Reading'!I115*'Monthly Reading'!I$7&gt;'Monthly Reading'!I$10, SUM('Monthly Reading'!I115*'Monthly Reading'!I$7, 'Homeowners Record'!$F38*'Monthly Reading'!I$8, 'Homeowners Record'!$G38*'Monthly Reading'!I$9), SUM('Monthly Reading'!I$10, 'Homeowners Record'!$F38*'Monthly Reading'!I$8, 'Homeowners Record'!$G38*'Monthly Reading'!I$9)))</f>
        <v/>
      </c>
      <c r="J41" s="4" t="str">
        <f>IF('Monthly Reading'!J$1="", "", IF('Monthly Reading'!J115*'Monthly Reading'!J$7&gt;'Monthly Reading'!J$10, SUM('Monthly Reading'!J115*'Monthly Reading'!J$7, 'Homeowners Record'!$F38*'Monthly Reading'!J$8, 'Homeowners Record'!$G38*'Monthly Reading'!J$9), SUM('Monthly Reading'!J$10, 'Homeowners Record'!$F38*'Monthly Reading'!J$8, 'Homeowners Record'!$G38*'Monthly Reading'!J$9)))</f>
        <v/>
      </c>
      <c r="K41" s="4" t="str">
        <f>IF('Monthly Reading'!K$1="", "", IF('Monthly Reading'!K115*'Monthly Reading'!K$7&gt;'Monthly Reading'!K$10, SUM('Monthly Reading'!K115*'Monthly Reading'!K$7, 'Homeowners Record'!$F38*'Monthly Reading'!K$8, 'Homeowners Record'!$G38*'Monthly Reading'!K$9), SUM('Monthly Reading'!K$10, 'Homeowners Record'!$F38*'Monthly Reading'!K$8, 'Homeowners Record'!$G38*'Monthly Reading'!K$9)))</f>
        <v/>
      </c>
      <c r="L41" s="4" t="str">
        <f>IF('Monthly Reading'!L$1="", "", IF('Monthly Reading'!L115*'Monthly Reading'!L$7&gt;'Monthly Reading'!L$10, SUM('Monthly Reading'!L115*'Monthly Reading'!L$7, 'Homeowners Record'!$F38*'Monthly Reading'!L$8, 'Homeowners Record'!$G38*'Monthly Reading'!L$9), SUM('Monthly Reading'!L$10, 'Homeowners Record'!$F38*'Monthly Reading'!L$8, 'Homeowners Record'!$G38*'Monthly Reading'!L$9)))</f>
        <v/>
      </c>
      <c r="M41" s="4" t="str">
        <f>IF('Monthly Reading'!M$1="", "", IF('Monthly Reading'!M115*'Monthly Reading'!M$7&gt;'Monthly Reading'!M$10, SUM('Monthly Reading'!M115*'Monthly Reading'!M$7, 'Homeowners Record'!$F38*'Monthly Reading'!M$8, 'Homeowners Record'!$G38*'Monthly Reading'!M$9), SUM('Monthly Reading'!M$10, 'Homeowners Record'!$F38*'Monthly Reading'!M$8, 'Homeowners Record'!$G38*'Monthly Reading'!M$9)))</f>
        <v/>
      </c>
      <c r="N41" s="4" t="str">
        <f>IF('Monthly Reading'!N$1="", "", IF('Monthly Reading'!N115*'Monthly Reading'!N$7&gt;'Monthly Reading'!N$10, SUM('Monthly Reading'!N115*'Monthly Reading'!N$7, 'Homeowners Record'!$F38*'Monthly Reading'!N$8, 'Homeowners Record'!$G38*'Monthly Reading'!N$9), SUM('Monthly Reading'!N$10, 'Homeowners Record'!$F38*'Monthly Reading'!N$8, 'Homeowners Record'!$G38*'Monthly Reading'!N$9)))</f>
        <v/>
      </c>
      <c r="O41" s="4" t="str">
        <f>IF('Monthly Reading'!O$1="", "", IF('Monthly Reading'!O115*'Monthly Reading'!O$7&gt;'Monthly Reading'!O$10, SUM('Monthly Reading'!O115*'Monthly Reading'!O$7, 'Homeowners Record'!$F38*'Monthly Reading'!O$8, 'Homeowners Record'!$G38*'Monthly Reading'!O$9), SUM('Monthly Reading'!O$10, 'Homeowners Record'!$F38*'Monthly Reading'!O$8, 'Homeowners Record'!$G38*'Monthly Reading'!O$9)))</f>
        <v/>
      </c>
      <c r="P41" s="4" t="str">
        <f>IF('Monthly Reading'!P$1="", "", IF('Monthly Reading'!P115*'Monthly Reading'!P$7&gt;'Monthly Reading'!P$10, SUM('Monthly Reading'!P115*'Monthly Reading'!P$7, 'Homeowners Record'!$F38*'Monthly Reading'!P$8, 'Homeowners Record'!$G38*'Monthly Reading'!P$9), SUM('Monthly Reading'!P$10, 'Homeowners Record'!$F38*'Monthly Reading'!P$8, 'Homeowners Record'!$G38*'Monthly Reading'!P$9)))</f>
        <v/>
      </c>
      <c r="Q41" s="4" t="str">
        <f>IF('Monthly Reading'!Q$1="", "", IF('Monthly Reading'!Q115*'Monthly Reading'!Q$7&gt;'Monthly Reading'!Q$10, SUM('Monthly Reading'!Q115*'Monthly Reading'!Q$7, 'Homeowners Record'!$F38*'Monthly Reading'!Q$8, 'Homeowners Record'!$G38*'Monthly Reading'!Q$9), SUM('Monthly Reading'!Q$10, 'Homeowners Record'!$F38*'Monthly Reading'!Q$8, 'Homeowners Record'!$G38*'Monthly Reading'!Q$9)))</f>
        <v/>
      </c>
      <c r="R41" s="4" t="str">
        <f>IF('Monthly Reading'!R$1="", "", IF('Monthly Reading'!R115*'Monthly Reading'!R$7&gt;'Monthly Reading'!R$10, SUM('Monthly Reading'!R115*'Monthly Reading'!R$7, 'Homeowners Record'!$F38*'Monthly Reading'!R$8, 'Homeowners Record'!$G38*'Monthly Reading'!R$9), SUM('Monthly Reading'!R$10, 'Homeowners Record'!$F38*'Monthly Reading'!R$8, 'Homeowners Record'!$G38*'Monthly Reading'!R$9)))</f>
        <v/>
      </c>
      <c r="S41" s="4" t="str">
        <f>IF('Monthly Reading'!S$1="", "", IF('Monthly Reading'!S115*'Monthly Reading'!S$7&gt;'Monthly Reading'!S$10, SUM('Monthly Reading'!S115*'Monthly Reading'!S$7, 'Homeowners Record'!$F38*'Monthly Reading'!S$8, 'Homeowners Record'!$G38*'Monthly Reading'!S$9), SUM('Monthly Reading'!S$10, 'Homeowners Record'!$F38*'Monthly Reading'!S$8, 'Homeowners Record'!$G38*'Monthly Reading'!S$9)))</f>
        <v/>
      </c>
      <c r="T41" s="4" t="str">
        <f>IF('Monthly Reading'!T$1="", "", IF('Monthly Reading'!T115*'Monthly Reading'!T$7&gt;'Monthly Reading'!T$10, SUM('Monthly Reading'!T115*'Monthly Reading'!T$7, 'Homeowners Record'!$F38*'Monthly Reading'!T$8, 'Homeowners Record'!$G38*'Monthly Reading'!T$9), SUM('Monthly Reading'!T$10, 'Homeowners Record'!$F38*'Monthly Reading'!T$8, 'Homeowners Record'!$G38*'Monthly Reading'!T$9)))</f>
        <v/>
      </c>
      <c r="U41" s="4" t="str">
        <f>IF('Monthly Reading'!U$1="", "", IF('Monthly Reading'!U115*'Monthly Reading'!U$7&gt;'Monthly Reading'!U$10, SUM('Monthly Reading'!U115*'Monthly Reading'!U$7, 'Homeowners Record'!$F38*'Monthly Reading'!U$8, 'Homeowners Record'!$G38*'Monthly Reading'!U$9), SUM('Monthly Reading'!U$10, 'Homeowners Record'!$F38*'Monthly Reading'!U$8, 'Homeowners Record'!$G38*'Monthly Reading'!U$9)))</f>
        <v/>
      </c>
      <c r="V41" s="4" t="str">
        <f>IF('Monthly Reading'!V$1="", "", IF('Monthly Reading'!V115*'Monthly Reading'!V$7&gt;'Monthly Reading'!V$10, SUM('Monthly Reading'!V115*'Monthly Reading'!V$7, 'Homeowners Record'!$F38*'Monthly Reading'!V$8, 'Homeowners Record'!$G38*'Monthly Reading'!V$9), SUM('Monthly Reading'!V$10, 'Homeowners Record'!$F38*'Monthly Reading'!V$8, 'Homeowners Record'!$G38*'Monthly Reading'!V$9)))</f>
        <v/>
      </c>
      <c r="W41" s="4" t="str">
        <f>IF('Monthly Reading'!W$1="", "", IF('Monthly Reading'!W115*'Monthly Reading'!W$7&gt;'Monthly Reading'!W$10, SUM('Monthly Reading'!W115*'Monthly Reading'!W$7, 'Homeowners Record'!$F38*'Monthly Reading'!W$8, 'Homeowners Record'!$G38*'Monthly Reading'!W$9), SUM('Monthly Reading'!W$10, 'Homeowners Record'!$F38*'Monthly Reading'!W$8, 'Homeowners Record'!$G38*'Monthly Reading'!W$9)))</f>
        <v/>
      </c>
      <c r="X41" s="4" t="str">
        <f>IF('Monthly Reading'!X$1="", "", IF('Monthly Reading'!X115*'Monthly Reading'!X$7&gt;'Monthly Reading'!X$10, SUM('Monthly Reading'!X115*'Monthly Reading'!X$7, 'Homeowners Record'!$F38*'Monthly Reading'!X$8, 'Homeowners Record'!$G38*'Monthly Reading'!X$9), SUM('Monthly Reading'!X$10, 'Homeowners Record'!$F38*'Monthly Reading'!X$8, 'Homeowners Record'!$G38*'Monthly Reading'!X$9)))</f>
        <v/>
      </c>
      <c r="Y41" s="4" t="str">
        <f>IF('Monthly Reading'!Y$1="", "", IF('Monthly Reading'!Y115*'Monthly Reading'!Y$7&gt;'Monthly Reading'!Y$10, SUM('Monthly Reading'!Y115*'Monthly Reading'!Y$7, 'Homeowners Record'!$F38*'Monthly Reading'!Y$8, 'Homeowners Record'!$G38*'Monthly Reading'!Y$9), SUM('Monthly Reading'!Y$10, 'Homeowners Record'!$F38*'Monthly Reading'!Y$8, 'Homeowners Record'!$G38*'Monthly Reading'!Y$9)))</f>
        <v/>
      </c>
      <c r="Z41" s="4" t="str">
        <f>IF('Monthly Reading'!Z$1="", "", IF('Monthly Reading'!Z115*'Monthly Reading'!Z$7&gt;'Monthly Reading'!Z$10, SUM('Monthly Reading'!Z115*'Monthly Reading'!Z$7, 'Homeowners Record'!$F38*'Monthly Reading'!Z$8, 'Homeowners Record'!$G38*'Monthly Reading'!Z$9), SUM('Monthly Reading'!Z$10, 'Homeowners Record'!$F38*'Monthly Reading'!Z$8, 'Homeowners Record'!$G38*'Monthly Reading'!Z$9)))</f>
        <v/>
      </c>
      <c r="AA41" s="4" t="str">
        <f>IF('Monthly Reading'!AA$1="", "", IF('Monthly Reading'!AA115*'Monthly Reading'!AA$7&gt;'Monthly Reading'!AA$10, SUM('Monthly Reading'!AA115*'Monthly Reading'!AA$7, 'Homeowners Record'!$F38*'Monthly Reading'!AA$8, 'Homeowners Record'!$G38*'Monthly Reading'!AA$9), SUM('Monthly Reading'!AA$10, 'Homeowners Record'!$F38*'Monthly Reading'!AA$8, 'Homeowners Record'!$G38*'Monthly Reading'!AA$9)))</f>
        <v/>
      </c>
      <c r="AB41" s="4" t="str">
        <f>IF('Monthly Reading'!AB$1="", "", IF('Monthly Reading'!AB115*'Monthly Reading'!AB$7&gt;'Monthly Reading'!AB$10, SUM('Monthly Reading'!AB115*'Monthly Reading'!AB$7, 'Homeowners Record'!$F38*'Monthly Reading'!AB$8, 'Homeowners Record'!$G38*'Monthly Reading'!AB$9), SUM('Monthly Reading'!AB$10, 'Homeowners Record'!$F38*'Monthly Reading'!AB$8, 'Homeowners Record'!$G38*'Monthly Reading'!AB$9)))</f>
        <v/>
      </c>
      <c r="AC41" s="4" t="str">
        <f>IF('Monthly Reading'!AC$1="", "", IF('Monthly Reading'!AC115*'Monthly Reading'!AC$7&gt;'Monthly Reading'!AC$10, SUM('Monthly Reading'!AC115*'Monthly Reading'!AC$7, 'Homeowners Record'!$F38*'Monthly Reading'!AC$8, 'Homeowners Record'!$G38*'Monthly Reading'!AC$9), SUM('Monthly Reading'!AC$10, 'Homeowners Record'!$F38*'Monthly Reading'!AC$8, 'Homeowners Record'!$G38*'Monthly Reading'!AC$9)))</f>
        <v/>
      </c>
      <c r="AD41" s="4" t="str">
        <f>IF('Monthly Reading'!AD$1="", "", IF('Monthly Reading'!AD115*'Monthly Reading'!AD$7&gt;'Monthly Reading'!AD$10, SUM('Monthly Reading'!AD115*'Monthly Reading'!AD$7, 'Homeowners Record'!$F38*'Monthly Reading'!AD$8, 'Homeowners Record'!$G38*'Monthly Reading'!AD$9), SUM('Monthly Reading'!AD$10, 'Homeowners Record'!$F38*'Monthly Reading'!AD$8, 'Homeowners Record'!$G38*'Monthly Reading'!AD$9)))</f>
        <v/>
      </c>
      <c r="AE41" s="4" t="str">
        <f>IF('Monthly Reading'!AE$1="", "", IF('Monthly Reading'!AE115*'Monthly Reading'!AE$7&gt;'Monthly Reading'!AE$10, SUM('Monthly Reading'!AE115*'Monthly Reading'!AE$7, 'Homeowners Record'!$F38*'Monthly Reading'!AE$8, 'Homeowners Record'!$G38*'Monthly Reading'!AE$9), SUM('Monthly Reading'!AE$10, 'Homeowners Record'!$F38*'Monthly Reading'!AE$8, 'Homeowners Record'!$G38*'Monthly Reading'!AE$9)))</f>
        <v/>
      </c>
      <c r="AF41" s="4" t="str">
        <f>IF('Monthly Reading'!AF$1="", "", IF('Monthly Reading'!AF115*'Monthly Reading'!AF$7&gt;'Monthly Reading'!AF$10, SUM('Monthly Reading'!AF115*'Monthly Reading'!AF$7, 'Homeowners Record'!$F38*'Monthly Reading'!AF$8, 'Homeowners Record'!$G38*'Monthly Reading'!AF$9), SUM('Monthly Reading'!AF$10, 'Homeowners Record'!$F38*'Monthly Reading'!AF$8, 'Homeowners Record'!$G38*'Monthly Reading'!AF$9)))</f>
        <v/>
      </c>
      <c r="AG41" s="4" t="str">
        <f>IF('Monthly Reading'!AG$1="", "", IF('Monthly Reading'!AG115*'Monthly Reading'!AG$7&gt;'Monthly Reading'!AG$10, SUM('Monthly Reading'!AG115*'Monthly Reading'!AG$7, 'Homeowners Record'!$F38*'Monthly Reading'!AG$8, 'Homeowners Record'!$G38*'Monthly Reading'!AG$9), SUM('Monthly Reading'!AG$10, 'Homeowners Record'!$F38*'Monthly Reading'!AG$8, 'Homeowners Record'!$G38*'Monthly Reading'!AG$9)))</f>
        <v/>
      </c>
      <c r="AH41" s="4" t="str">
        <f>IF('Monthly Reading'!AH$1="", "", IF('Monthly Reading'!AH115*'Monthly Reading'!AH$7&gt;'Monthly Reading'!AH$10, SUM('Monthly Reading'!AH115*'Monthly Reading'!AH$7, 'Homeowners Record'!$F38*'Monthly Reading'!AH$8, 'Homeowners Record'!$G38*'Monthly Reading'!AH$9), SUM('Monthly Reading'!AH$10, 'Homeowners Record'!$F38*'Monthly Reading'!AH$8, 'Homeowners Record'!$G38*'Monthly Reading'!AH$9)))</f>
        <v/>
      </c>
      <c r="AI41" s="4" t="str">
        <f>IF('Monthly Reading'!AI$1="", "", IF('Monthly Reading'!AI115*'Monthly Reading'!AI$7&gt;'Monthly Reading'!AI$10, SUM('Monthly Reading'!AI115*'Monthly Reading'!AI$7, 'Homeowners Record'!$F38*'Monthly Reading'!AI$8, 'Homeowners Record'!$G38*'Monthly Reading'!AI$9), SUM('Monthly Reading'!AI$10, 'Homeowners Record'!$F38*'Monthly Reading'!AI$8, 'Homeowners Record'!$G38*'Monthly Reading'!AI$9)))</f>
        <v/>
      </c>
      <c r="AJ41" s="4" t="str">
        <f>IF('Monthly Reading'!AJ$1="", "", IF('Monthly Reading'!AJ115*'Monthly Reading'!AJ$7&gt;'Monthly Reading'!AJ$10, SUM('Monthly Reading'!AJ115*'Monthly Reading'!AJ$7, 'Homeowners Record'!$F38*'Monthly Reading'!AJ$8, 'Homeowners Record'!$G38*'Monthly Reading'!AJ$9), SUM('Monthly Reading'!AJ$10, 'Homeowners Record'!$F38*'Monthly Reading'!AJ$8, 'Homeowners Record'!$G38*'Monthly Reading'!AJ$9)))</f>
        <v/>
      </c>
      <c r="AK41" s="4" t="str">
        <f>IF('Monthly Reading'!AK$1="", "", IF('Monthly Reading'!AK115*'Monthly Reading'!AK$7&gt;'Monthly Reading'!AK$10, SUM('Monthly Reading'!AK115*'Monthly Reading'!AK$7, 'Homeowners Record'!$F38*'Monthly Reading'!AK$8, 'Homeowners Record'!$G38*'Monthly Reading'!AK$9), SUM('Monthly Reading'!AK$10, 'Homeowners Record'!$F38*'Monthly Reading'!AK$8, 'Homeowners Record'!$G38*'Monthly Reading'!AK$9)))</f>
        <v/>
      </c>
      <c r="AL41" s="4" t="str">
        <f>IF('Monthly Reading'!AL$1="", "", IF('Monthly Reading'!AL115*'Monthly Reading'!AL$7&gt;'Monthly Reading'!AL$10, SUM('Monthly Reading'!AL115*'Monthly Reading'!AL$7, 'Homeowners Record'!$F38*'Monthly Reading'!AL$8, 'Homeowners Record'!$G38*'Monthly Reading'!AL$9), SUM('Monthly Reading'!AL$10, 'Homeowners Record'!$F38*'Monthly Reading'!AL$8, 'Homeowners Record'!$G38*'Monthly Reading'!AL$9)))</f>
        <v/>
      </c>
      <c r="AM41" s="4" t="str">
        <f>IF('Monthly Reading'!AM$1="", "", IF('Monthly Reading'!AM115*'Monthly Reading'!AM$7&gt;'Monthly Reading'!AM$10, SUM('Monthly Reading'!AM115*'Monthly Reading'!AM$7, 'Homeowners Record'!$F38*'Monthly Reading'!AM$8, 'Homeowners Record'!$G38*'Monthly Reading'!AM$9), SUM('Monthly Reading'!AM$10, 'Homeowners Record'!$F38*'Monthly Reading'!AM$8, 'Homeowners Record'!$G38*'Monthly Reading'!AM$9)))</f>
        <v/>
      </c>
      <c r="AN41" s="4" t="str">
        <f>IF('Monthly Reading'!AN$1="", "", IF('Monthly Reading'!AN115*'Monthly Reading'!AN$7&gt;'Monthly Reading'!AN$10, SUM('Monthly Reading'!AN115*'Monthly Reading'!AN$7, 'Homeowners Record'!$F38*'Monthly Reading'!AN$8, 'Homeowners Record'!$G38*'Monthly Reading'!AN$9), SUM('Monthly Reading'!AN$10, 'Homeowners Record'!$F38*'Monthly Reading'!AN$8, 'Homeowners Record'!$G38*'Monthly Reading'!AN$9)))</f>
        <v/>
      </c>
      <c r="AO41" s="4" t="str">
        <f>IF('Monthly Reading'!AO$1="", "", IF('Monthly Reading'!AO115*'Monthly Reading'!AO$7&gt;'Monthly Reading'!AO$10, SUM('Monthly Reading'!AO115*'Monthly Reading'!AO$7, 'Homeowners Record'!$F38*'Monthly Reading'!AO$8, 'Homeowners Record'!$G38*'Monthly Reading'!AO$9), SUM('Monthly Reading'!AO$10, 'Homeowners Record'!$F38*'Monthly Reading'!AO$8, 'Homeowners Record'!$G38*'Monthly Reading'!AO$9)))</f>
        <v/>
      </c>
      <c r="AP41" s="4" t="str">
        <f>IF('Monthly Reading'!AP$1="", "", IF('Monthly Reading'!AP115*'Monthly Reading'!AP$7&gt;'Monthly Reading'!AP$10, SUM('Monthly Reading'!AP115*'Monthly Reading'!AP$7, 'Homeowners Record'!$F38*'Monthly Reading'!AP$8, 'Homeowners Record'!$G38*'Monthly Reading'!AP$9), SUM('Monthly Reading'!AP$10, 'Homeowners Record'!$F38*'Monthly Reading'!AP$8, 'Homeowners Record'!$G38*'Monthly Reading'!AP$9)))</f>
        <v/>
      </c>
      <c r="AQ41" s="4" t="str">
        <f>IF('Monthly Reading'!AQ$1="", "", IF('Monthly Reading'!AQ115*'Monthly Reading'!AQ$7&gt;'Monthly Reading'!AQ$10, SUM('Monthly Reading'!AQ115*'Monthly Reading'!AQ$7, 'Homeowners Record'!$F38*'Monthly Reading'!AQ$8, 'Homeowners Record'!$G38*'Monthly Reading'!AQ$9), SUM('Monthly Reading'!AQ$10, 'Homeowners Record'!$F38*'Monthly Reading'!AQ$8, 'Homeowners Record'!$G38*'Monthly Reading'!AQ$9)))</f>
        <v/>
      </c>
      <c r="AR41" s="4" t="str">
        <f>IF('Monthly Reading'!AR$1="", "", IF('Monthly Reading'!AR115*'Monthly Reading'!AR$7&gt;'Monthly Reading'!AR$10, SUM('Monthly Reading'!AR115*'Monthly Reading'!AR$7, 'Homeowners Record'!$F38*'Monthly Reading'!AR$8, 'Homeowners Record'!$G38*'Monthly Reading'!AR$9), SUM('Monthly Reading'!AR$10, 'Homeowners Record'!$F38*'Monthly Reading'!AR$8, 'Homeowners Record'!$G38*'Monthly Reading'!AR$9)))</f>
        <v/>
      </c>
      <c r="AS41" s="4" t="str">
        <f>IF('Monthly Reading'!AS$1="", "", IF('Monthly Reading'!AS115*'Monthly Reading'!AS$7&gt;'Monthly Reading'!AS$10, SUM('Monthly Reading'!AS115*'Monthly Reading'!AS$7, 'Homeowners Record'!$F38*'Monthly Reading'!AS$8, 'Homeowners Record'!$G38*'Monthly Reading'!AS$9), SUM('Monthly Reading'!AS$10, 'Homeowners Record'!$F38*'Monthly Reading'!AS$8, 'Homeowners Record'!$G38*'Monthly Reading'!AS$9)))</f>
        <v/>
      </c>
      <c r="AT41" s="4" t="str">
        <f>IF('Monthly Reading'!AT$1="", "", IF('Monthly Reading'!AT115*'Monthly Reading'!AT$7&gt;'Monthly Reading'!AT$10, SUM('Monthly Reading'!AT115*'Monthly Reading'!AT$7, 'Homeowners Record'!$F38*'Monthly Reading'!AT$8, 'Homeowners Record'!$G38*'Monthly Reading'!AT$9), SUM('Monthly Reading'!AT$10, 'Homeowners Record'!$F38*'Monthly Reading'!AT$8, 'Homeowners Record'!$G38*'Monthly Reading'!AT$9)))</f>
        <v/>
      </c>
      <c r="AU41" s="4" t="str">
        <f>IF('Monthly Reading'!AU$1="", "", IF('Monthly Reading'!AU115*'Monthly Reading'!AU$7&gt;'Monthly Reading'!AU$10, SUM('Monthly Reading'!AU115*'Monthly Reading'!AU$7, 'Homeowners Record'!$F38*'Monthly Reading'!AU$8, 'Homeowners Record'!$G38*'Monthly Reading'!AU$9), SUM('Monthly Reading'!AU$10, 'Homeowners Record'!$F38*'Monthly Reading'!AU$8, 'Homeowners Record'!$G38*'Monthly Reading'!AU$9)))</f>
        <v/>
      </c>
      <c r="AV41" s="4" t="str">
        <f>IF('Monthly Reading'!AV$1="", "", IF('Monthly Reading'!AV115*'Monthly Reading'!AV$7&gt;'Monthly Reading'!AV$10, SUM('Monthly Reading'!AV115*'Monthly Reading'!AV$7, 'Homeowners Record'!$F38*'Monthly Reading'!AV$8, 'Homeowners Record'!$G38*'Monthly Reading'!AV$9), SUM('Monthly Reading'!AV$10, 'Homeowners Record'!$F38*'Monthly Reading'!AV$8, 'Homeowners Record'!$G38*'Monthly Reading'!AV$9)))</f>
        <v/>
      </c>
      <c r="AW41" s="4" t="str">
        <f>IF('Monthly Reading'!AW$1="", "", IF('Monthly Reading'!AW115*'Monthly Reading'!AW$7&gt;'Monthly Reading'!AW$10, SUM('Monthly Reading'!AW115*'Monthly Reading'!AW$7, 'Homeowners Record'!$F38*'Monthly Reading'!AW$8, 'Homeowners Record'!$G38*'Monthly Reading'!AW$9), SUM('Monthly Reading'!AW$10, 'Homeowners Record'!$F38*'Monthly Reading'!AW$8, 'Homeowners Record'!$G38*'Monthly Reading'!AW$9)))</f>
        <v/>
      </c>
      <c r="AX41" s="4" t="str">
        <f>IF('Monthly Reading'!AX$1="", "", IF('Monthly Reading'!AX115*'Monthly Reading'!AX$7&gt;'Monthly Reading'!AX$10, SUM('Monthly Reading'!AX115*'Monthly Reading'!AX$7, 'Homeowners Record'!$F38*'Monthly Reading'!AX$8, 'Homeowners Record'!$G38*'Monthly Reading'!AX$9), SUM('Monthly Reading'!AX$10, 'Homeowners Record'!$F38*'Monthly Reading'!AX$8, 'Homeowners Record'!$G38*'Monthly Reading'!AX$9)))</f>
        <v/>
      </c>
      <c r="AY41" s="4" t="str">
        <f>IF('Monthly Reading'!AY$1="", "", IF('Monthly Reading'!AY115*'Monthly Reading'!AY$7&gt;'Monthly Reading'!AY$10, SUM('Monthly Reading'!AY115*'Monthly Reading'!AY$7, 'Homeowners Record'!$F38*'Monthly Reading'!AY$8, 'Homeowners Record'!$G38*'Monthly Reading'!AY$9), SUM('Monthly Reading'!AY$10, 'Homeowners Record'!$F38*'Monthly Reading'!AY$8, 'Homeowners Record'!$G38*'Monthly Reading'!AY$9)))</f>
        <v/>
      </c>
      <c r="AZ41" s="4" t="str">
        <f>IF('Monthly Reading'!AZ$1="", "", IF('Monthly Reading'!AZ115*'Monthly Reading'!AZ$7&gt;'Monthly Reading'!AZ$10, SUM('Monthly Reading'!AZ115*'Monthly Reading'!AZ$7, 'Homeowners Record'!$F38*'Monthly Reading'!AZ$8, 'Homeowners Record'!$G38*'Monthly Reading'!AZ$9), SUM('Monthly Reading'!AZ$10, 'Homeowners Record'!$F38*'Monthly Reading'!AZ$8, 'Homeowners Record'!$G38*'Monthly Reading'!AZ$9)))</f>
        <v/>
      </c>
      <c r="BA41" s="4" t="str">
        <f>IF('Monthly Reading'!BA$1="", "", IF('Monthly Reading'!BA115*'Monthly Reading'!BA$7&gt;'Monthly Reading'!BA$10, SUM('Monthly Reading'!BA115*'Monthly Reading'!BA$7, 'Homeowners Record'!$F38*'Monthly Reading'!BA$8, 'Homeowners Record'!$G38*'Monthly Reading'!BA$9), SUM('Monthly Reading'!BA$10, 'Homeowners Record'!$F38*'Monthly Reading'!BA$8, 'Homeowners Record'!$G38*'Monthly Reading'!BA$9)))</f>
        <v/>
      </c>
      <c r="BB41" s="4" t="str">
        <f>IF('Monthly Reading'!BB$1="", "", IF('Monthly Reading'!BB115*'Monthly Reading'!BB$7&gt;'Monthly Reading'!BB$10, SUM('Monthly Reading'!BB115*'Monthly Reading'!BB$7, 'Homeowners Record'!$F38*'Monthly Reading'!BB$8, 'Homeowners Record'!$G38*'Monthly Reading'!BB$9), SUM('Monthly Reading'!BB$10, 'Homeowners Record'!$F38*'Monthly Reading'!BB$8, 'Homeowners Record'!$G38*'Monthly Reading'!BB$9)))</f>
        <v/>
      </c>
      <c r="BC41" s="4" t="str">
        <f>IF('Monthly Reading'!BC$1="", "", IF('Monthly Reading'!BC115*'Monthly Reading'!BC$7&gt;'Monthly Reading'!BC$10, SUM('Monthly Reading'!BC115*'Monthly Reading'!BC$7, 'Homeowners Record'!$F38*'Monthly Reading'!BC$8, 'Homeowners Record'!$G38*'Monthly Reading'!BC$9), SUM('Monthly Reading'!BC$10, 'Homeowners Record'!$F38*'Monthly Reading'!BC$8, 'Homeowners Record'!$G38*'Monthly Reading'!BC$9)))</f>
        <v/>
      </c>
      <c r="BD41" s="4" t="str">
        <f>IF('Monthly Reading'!BD$1="", "", IF('Monthly Reading'!BD115*'Monthly Reading'!BD$7&gt;'Monthly Reading'!BD$10, SUM('Monthly Reading'!BD115*'Monthly Reading'!BD$7, 'Homeowners Record'!$F38*'Monthly Reading'!BD$8, 'Homeowners Record'!$G38*'Monthly Reading'!BD$9), SUM('Monthly Reading'!BD$10, 'Homeowners Record'!$F38*'Monthly Reading'!BD$8, 'Homeowners Record'!$G38*'Monthly Reading'!BD$9)))</f>
        <v/>
      </c>
      <c r="BE41" s="4" t="str">
        <f>IF('Monthly Reading'!BE$1="", "", IF('Monthly Reading'!BE115*'Monthly Reading'!BE$7&gt;'Monthly Reading'!BE$10, SUM('Monthly Reading'!BE115*'Monthly Reading'!BE$7, 'Homeowners Record'!$F38*'Monthly Reading'!BE$8, 'Homeowners Record'!$G38*'Monthly Reading'!BE$9), SUM('Monthly Reading'!BE$10, 'Homeowners Record'!$F38*'Monthly Reading'!BE$8, 'Homeowners Record'!$G38*'Monthly Reading'!BE$9)))</f>
        <v/>
      </c>
      <c r="BF41" s="4" t="str">
        <f>IF('Monthly Reading'!BF$1="", "", IF('Monthly Reading'!BF115*'Monthly Reading'!BF$7&gt;'Monthly Reading'!BF$10, SUM('Monthly Reading'!BF115*'Monthly Reading'!BF$7, 'Homeowners Record'!$F38*'Monthly Reading'!BF$8, 'Homeowners Record'!$G38*'Monthly Reading'!BF$9), SUM('Monthly Reading'!BF$10, 'Homeowners Record'!$F38*'Monthly Reading'!BF$8, 'Homeowners Record'!$G38*'Monthly Reading'!BF$9)))</f>
        <v/>
      </c>
      <c r="BG41" s="4" t="str">
        <f>IF('Monthly Reading'!BG$1="", "", IF('Monthly Reading'!BG115*'Monthly Reading'!BG$7&gt;'Monthly Reading'!BG$10, SUM('Monthly Reading'!BG115*'Monthly Reading'!BG$7, 'Homeowners Record'!$F38*'Monthly Reading'!BG$8, 'Homeowners Record'!$G38*'Monthly Reading'!BG$9), SUM('Monthly Reading'!BG$10, 'Homeowners Record'!$F38*'Monthly Reading'!BG$8, 'Homeowners Record'!$G38*'Monthly Reading'!BG$9)))</f>
        <v/>
      </c>
      <c r="BH41" s="4" t="str">
        <f>IF('Monthly Reading'!BH$1="", "", IF('Monthly Reading'!BH115*'Monthly Reading'!BH$7&gt;'Monthly Reading'!BH$10, SUM('Monthly Reading'!BH115*'Monthly Reading'!BH$7, 'Homeowners Record'!$F38*'Monthly Reading'!BH$8, 'Homeowners Record'!$G38*'Monthly Reading'!BH$9), SUM('Monthly Reading'!BH$10, 'Homeowners Record'!$F38*'Monthly Reading'!BH$8, 'Homeowners Record'!$G38*'Monthly Reading'!BH$9)))</f>
        <v/>
      </c>
      <c r="BI41" s="4" t="str">
        <f>IF('Monthly Reading'!BI$1="", "", IF('Monthly Reading'!BI115*'Monthly Reading'!BI$7&gt;'Monthly Reading'!BI$10, SUM('Monthly Reading'!BI115*'Monthly Reading'!BI$7, 'Homeowners Record'!$F38*'Monthly Reading'!BI$8, 'Homeowners Record'!$G38*'Monthly Reading'!BI$9), SUM('Monthly Reading'!BI$10, 'Homeowners Record'!$F38*'Monthly Reading'!BI$8, 'Homeowners Record'!$G38*'Monthly Reading'!BI$9)))</f>
        <v/>
      </c>
      <c r="BJ41" s="4" t="str">
        <f>IF('Monthly Reading'!BJ$1="", "", IF('Monthly Reading'!BJ115*'Monthly Reading'!BJ$7&gt;'Monthly Reading'!BJ$10, SUM('Monthly Reading'!BJ115*'Monthly Reading'!BJ$7, 'Homeowners Record'!$F38*'Monthly Reading'!BJ$8, 'Homeowners Record'!$G38*'Monthly Reading'!BJ$9), SUM('Monthly Reading'!BJ$10, 'Homeowners Record'!$F38*'Monthly Reading'!BJ$8, 'Homeowners Record'!$G38*'Monthly Reading'!BJ$9)))</f>
        <v/>
      </c>
      <c r="BK41" s="4" t="str">
        <f>IF('Monthly Reading'!BK$1="", "", IF('Monthly Reading'!BK115*'Monthly Reading'!BK$7&gt;'Monthly Reading'!BK$10, SUM('Monthly Reading'!BK115*'Monthly Reading'!BK$7, 'Homeowners Record'!$F38*'Monthly Reading'!BK$8, 'Homeowners Record'!$G38*'Monthly Reading'!BK$9), SUM('Monthly Reading'!BK$10, 'Homeowners Record'!$F38*'Monthly Reading'!BK$8, 'Homeowners Record'!$G38*'Monthly Reading'!BK$9)))</f>
        <v/>
      </c>
      <c r="BL41" s="4" t="str">
        <f>IF('Monthly Reading'!BL$1="", "", IF('Monthly Reading'!BL115*'Monthly Reading'!BL$7&gt;'Monthly Reading'!BL$10, SUM('Monthly Reading'!BL115*'Monthly Reading'!BL$7, 'Homeowners Record'!$F38*'Monthly Reading'!BL$8, 'Homeowners Record'!$G38*'Monthly Reading'!BL$9), SUM('Monthly Reading'!BL$10, 'Homeowners Record'!$F38*'Monthly Reading'!BL$8, 'Homeowners Record'!$G38*'Monthly Reading'!BL$9)))</f>
        <v/>
      </c>
      <c r="BM41" s="4" t="str">
        <f>IF('Monthly Reading'!BM$1="", "", IF('Monthly Reading'!BM115*'Monthly Reading'!BM$7&gt;'Monthly Reading'!BM$10, SUM('Monthly Reading'!BM115*'Monthly Reading'!BM$7, 'Homeowners Record'!$F38*'Monthly Reading'!BM$8, 'Homeowners Record'!$G38*'Monthly Reading'!BM$9), SUM('Monthly Reading'!BM$10, 'Homeowners Record'!$F38*'Monthly Reading'!BM$8, 'Homeowners Record'!$G38*'Monthly Reading'!BM$9)))</f>
        <v/>
      </c>
      <c r="BN41" s="4" t="str">
        <f>IF('Monthly Reading'!BN$1="", "", IF('Monthly Reading'!BN115*'Monthly Reading'!BN$7&gt;'Monthly Reading'!BN$10, SUM('Monthly Reading'!BN115*'Monthly Reading'!BN$7, 'Homeowners Record'!$F38*'Monthly Reading'!BN$8, 'Homeowners Record'!$G38*'Monthly Reading'!BN$9), SUM('Monthly Reading'!BN$10, 'Homeowners Record'!$F38*'Monthly Reading'!BN$8, 'Homeowners Record'!$G38*'Monthly Reading'!BN$9)))</f>
        <v/>
      </c>
      <c r="BO41" s="4" t="str">
        <f>IF('Monthly Reading'!BO$1="", "", IF('Monthly Reading'!BO115*'Monthly Reading'!BO$7&gt;'Monthly Reading'!BO$10, SUM('Monthly Reading'!BO115*'Monthly Reading'!BO$7, 'Homeowners Record'!$F38*'Monthly Reading'!BO$8, 'Homeowners Record'!$G38*'Monthly Reading'!BO$9), SUM('Monthly Reading'!BO$10, 'Homeowners Record'!$F38*'Monthly Reading'!BO$8, 'Homeowners Record'!$G38*'Monthly Reading'!BO$9)))</f>
        <v/>
      </c>
      <c r="BP41" s="4" t="str">
        <f>IF('Monthly Reading'!BP$1="", "", IF('Monthly Reading'!BP115*'Monthly Reading'!BP$7&gt;'Monthly Reading'!BP$10, SUM('Monthly Reading'!BP115*'Monthly Reading'!BP$7, 'Homeowners Record'!$F38*'Monthly Reading'!BP$8, 'Homeowners Record'!$G38*'Monthly Reading'!BP$9), SUM('Monthly Reading'!BP$10, 'Homeowners Record'!$F38*'Monthly Reading'!BP$8, 'Homeowners Record'!$G38*'Monthly Reading'!BP$9)))</f>
        <v/>
      </c>
      <c r="BQ41" s="4" t="str">
        <f>IF('Monthly Reading'!BQ$1="", "", IF('Monthly Reading'!BQ115*'Monthly Reading'!BQ$7&gt;'Monthly Reading'!BQ$10, SUM('Monthly Reading'!BQ115*'Monthly Reading'!BQ$7, 'Homeowners Record'!$F38*'Monthly Reading'!BQ$8, 'Homeowners Record'!$G38*'Monthly Reading'!BQ$9), SUM('Monthly Reading'!BQ$10, 'Homeowners Record'!$F38*'Monthly Reading'!BQ$8, 'Homeowners Record'!$G38*'Monthly Reading'!BQ$9)))</f>
        <v/>
      </c>
      <c r="BR41" s="4" t="str">
        <f>IF('Monthly Reading'!BR$1="", "", IF('Monthly Reading'!BR115*'Monthly Reading'!BR$7&gt;'Monthly Reading'!BR$10, SUM('Monthly Reading'!BR115*'Monthly Reading'!BR$7, 'Homeowners Record'!$F38*'Monthly Reading'!BR$8, 'Homeowners Record'!$G38*'Monthly Reading'!BR$9), SUM('Monthly Reading'!BR$10, 'Homeowners Record'!$F38*'Monthly Reading'!BR$8, 'Homeowners Record'!$G38*'Monthly Reading'!BR$9)))</f>
        <v/>
      </c>
      <c r="BS41" s="4" t="str">
        <f>IF('Monthly Reading'!BS$1="", "", IF('Monthly Reading'!BS115*'Monthly Reading'!BS$7&gt;'Monthly Reading'!BS$10, SUM('Monthly Reading'!BS115*'Monthly Reading'!BS$7, 'Homeowners Record'!$F38*'Monthly Reading'!BS$8, 'Homeowners Record'!$G38*'Monthly Reading'!BS$9), SUM('Monthly Reading'!BS$10, 'Homeowners Record'!$F38*'Monthly Reading'!BS$8, 'Homeowners Record'!$G38*'Monthly Reading'!BS$9)))</f>
        <v/>
      </c>
      <c r="BT41" s="4" t="str">
        <f>IF('Monthly Reading'!BT$1="", "", IF('Monthly Reading'!BT115*'Monthly Reading'!BT$7&gt;'Monthly Reading'!BT$10, SUM('Monthly Reading'!BT115*'Monthly Reading'!BT$7, 'Homeowners Record'!$F38*'Monthly Reading'!BT$8, 'Homeowners Record'!$G38*'Monthly Reading'!BT$9), SUM('Monthly Reading'!BT$10, 'Homeowners Record'!$F38*'Monthly Reading'!BT$8, 'Homeowners Record'!$G38*'Monthly Reading'!BT$9)))</f>
        <v/>
      </c>
      <c r="BU41" s="4" t="str">
        <f>IF('Monthly Reading'!BU$1="", "", IF('Monthly Reading'!BU115*'Monthly Reading'!BU$7&gt;'Monthly Reading'!BU$10, SUM('Monthly Reading'!BU115*'Monthly Reading'!BU$7, 'Homeowners Record'!$F38*'Monthly Reading'!BU$8, 'Homeowners Record'!$G38*'Monthly Reading'!BU$9), SUM('Monthly Reading'!BU$10, 'Homeowners Record'!$F38*'Monthly Reading'!BU$8, 'Homeowners Record'!$G38*'Monthly Reading'!BU$9)))</f>
        <v/>
      </c>
      <c r="BV41" s="4" t="str">
        <f>IF('Monthly Reading'!BV$1="", "", IF('Monthly Reading'!BV115*'Monthly Reading'!BV$7&gt;'Monthly Reading'!BV$10, SUM('Monthly Reading'!BV115*'Monthly Reading'!BV$7, 'Homeowners Record'!$F38*'Monthly Reading'!BV$8, 'Homeowners Record'!$G38*'Monthly Reading'!BV$9), SUM('Monthly Reading'!BV$10, 'Homeowners Record'!$F38*'Monthly Reading'!BV$8, 'Homeowners Record'!$G38*'Monthly Reading'!BV$9)))</f>
        <v/>
      </c>
      <c r="BW41" s="4" t="str">
        <f>IF('Monthly Reading'!BW$1="", "", IF('Monthly Reading'!BW115*'Monthly Reading'!BW$7&gt;'Monthly Reading'!BW$10, SUM('Monthly Reading'!BW115*'Monthly Reading'!BW$7, 'Homeowners Record'!$F38*'Monthly Reading'!BW$8, 'Homeowners Record'!$G38*'Monthly Reading'!BW$9), SUM('Monthly Reading'!BW$10, 'Homeowners Record'!$F38*'Monthly Reading'!BW$8, 'Homeowners Record'!$G38*'Monthly Reading'!BW$9)))</f>
        <v/>
      </c>
      <c r="BX41" s="4" t="str">
        <f>IF('Monthly Reading'!BX$1="", "", IF('Monthly Reading'!BX115*'Monthly Reading'!BX$7&gt;'Monthly Reading'!BX$10, SUM('Monthly Reading'!BX115*'Monthly Reading'!BX$7, 'Homeowners Record'!$F38*'Monthly Reading'!BX$8, 'Homeowners Record'!$G38*'Monthly Reading'!BX$9), SUM('Monthly Reading'!BX$10, 'Homeowners Record'!$F38*'Monthly Reading'!BX$8, 'Homeowners Record'!$G38*'Monthly Reading'!BX$9)))</f>
        <v/>
      </c>
      <c r="BY41" s="4" t="str">
        <f>IF('Monthly Reading'!BY$1="", "", IF('Monthly Reading'!BY115*'Monthly Reading'!BY$7&gt;'Monthly Reading'!BY$10, SUM('Monthly Reading'!BY115*'Monthly Reading'!BY$7, 'Homeowners Record'!$F38*'Monthly Reading'!BY$8, 'Homeowners Record'!$G38*'Monthly Reading'!BY$9), SUM('Monthly Reading'!BY$10, 'Homeowners Record'!$F38*'Monthly Reading'!BY$8, 'Homeowners Record'!$G38*'Monthly Reading'!BY$9)))</f>
        <v/>
      </c>
      <c r="BZ41" s="4" t="str">
        <f>IF('Monthly Reading'!BZ$1="", "", IF('Monthly Reading'!BZ115*'Monthly Reading'!BZ$7&gt;'Monthly Reading'!BZ$10, SUM('Monthly Reading'!BZ115*'Monthly Reading'!BZ$7, 'Homeowners Record'!$F38*'Monthly Reading'!BZ$8, 'Homeowners Record'!$G38*'Monthly Reading'!BZ$9), SUM('Monthly Reading'!BZ$10, 'Homeowners Record'!$F38*'Monthly Reading'!BZ$8, 'Homeowners Record'!$G38*'Monthly Reading'!BZ$9)))</f>
        <v/>
      </c>
      <c r="CA41" s="4" t="str">
        <f>IF('Monthly Reading'!CA$1="", "", IF('Monthly Reading'!CA115*'Monthly Reading'!CA$7&gt;'Monthly Reading'!CA$10, SUM('Monthly Reading'!CA115*'Monthly Reading'!CA$7, 'Homeowners Record'!$F38*'Monthly Reading'!CA$8, 'Homeowners Record'!$G38*'Monthly Reading'!CA$9), SUM('Monthly Reading'!CA$10, 'Homeowners Record'!$F38*'Monthly Reading'!CA$8, 'Homeowners Record'!$G38*'Monthly Reading'!CA$9)))</f>
        <v/>
      </c>
      <c r="CB41" s="4" t="str">
        <f>IF('Monthly Reading'!CB$1="", "", IF('Monthly Reading'!CB115*'Monthly Reading'!CB$7&gt;'Monthly Reading'!CB$10, SUM('Monthly Reading'!CB115*'Monthly Reading'!CB$7, 'Homeowners Record'!$F38*'Monthly Reading'!CB$8, 'Homeowners Record'!$G38*'Monthly Reading'!CB$9), SUM('Monthly Reading'!CB$10, 'Homeowners Record'!$F38*'Monthly Reading'!CB$8, 'Homeowners Record'!$G38*'Monthly Reading'!CB$9)))</f>
        <v/>
      </c>
      <c r="CC41" s="4" t="str">
        <f>IF('Monthly Reading'!CC$1="", "", IF('Monthly Reading'!CC115*'Monthly Reading'!CC$7&gt;'Monthly Reading'!CC$10, SUM('Monthly Reading'!CC115*'Monthly Reading'!CC$7, 'Homeowners Record'!$F38*'Monthly Reading'!CC$8, 'Homeowners Record'!$G38*'Monthly Reading'!CC$9), SUM('Monthly Reading'!CC$10, 'Homeowners Record'!$F38*'Monthly Reading'!CC$8, 'Homeowners Record'!$G38*'Monthly Reading'!CC$9)))</f>
        <v/>
      </c>
      <c r="CD41" s="4" t="str">
        <f>IF('Monthly Reading'!CD$1="", "", IF('Monthly Reading'!CD115*'Monthly Reading'!CD$7&gt;'Monthly Reading'!CD$10, SUM('Monthly Reading'!CD115*'Monthly Reading'!CD$7, 'Homeowners Record'!$F38*'Monthly Reading'!CD$8, 'Homeowners Record'!$G38*'Monthly Reading'!CD$9), SUM('Monthly Reading'!CD$10, 'Homeowners Record'!$F38*'Monthly Reading'!CD$8, 'Homeowners Record'!$G38*'Monthly Reading'!CD$9)))</f>
        <v/>
      </c>
      <c r="CE41" s="4" t="str">
        <f>IF('Monthly Reading'!CE$1="", "", IF('Monthly Reading'!CE115*'Monthly Reading'!CE$7&gt;'Monthly Reading'!CE$10, SUM('Monthly Reading'!CE115*'Monthly Reading'!CE$7, 'Homeowners Record'!$F38*'Monthly Reading'!CE$8, 'Homeowners Record'!$G38*'Monthly Reading'!CE$9), SUM('Monthly Reading'!CE$10, 'Homeowners Record'!$F38*'Monthly Reading'!CE$8, 'Homeowners Record'!$G38*'Monthly Reading'!CE$9)))</f>
        <v/>
      </c>
      <c r="CF41" s="4" t="str">
        <f>IF('Monthly Reading'!CF$1="", "", IF('Monthly Reading'!CF115*'Monthly Reading'!CF$7&gt;'Monthly Reading'!CF$10, SUM('Monthly Reading'!CF115*'Monthly Reading'!CF$7, 'Homeowners Record'!$F38*'Monthly Reading'!CF$8, 'Homeowners Record'!$G38*'Monthly Reading'!CF$9), SUM('Monthly Reading'!CF$10, 'Homeowners Record'!$F38*'Monthly Reading'!CF$8, 'Homeowners Record'!$G38*'Monthly Reading'!CF$9)))</f>
        <v/>
      </c>
      <c r="CG41" s="4" t="str">
        <f>IF('Monthly Reading'!CG$1="", "", IF('Monthly Reading'!CG115*'Monthly Reading'!CG$7&gt;'Monthly Reading'!CG$10, SUM('Monthly Reading'!CG115*'Monthly Reading'!CG$7, 'Homeowners Record'!$F38*'Monthly Reading'!CG$8, 'Homeowners Record'!$G38*'Monthly Reading'!CG$9), SUM('Monthly Reading'!CG$10, 'Homeowners Record'!$F38*'Monthly Reading'!CG$8, 'Homeowners Record'!$G38*'Monthly Reading'!CG$9)))</f>
        <v/>
      </c>
      <c r="CH41" s="4" t="str">
        <f>IF('Monthly Reading'!CH$1="", "", IF('Monthly Reading'!CH115*'Monthly Reading'!CH$7&gt;'Monthly Reading'!CH$10, SUM('Monthly Reading'!CH115*'Monthly Reading'!CH$7, 'Homeowners Record'!$F38*'Monthly Reading'!CH$8, 'Homeowners Record'!$G38*'Monthly Reading'!CH$9), SUM('Monthly Reading'!CH$10, 'Homeowners Record'!$F38*'Monthly Reading'!CH$8, 'Homeowners Record'!$G38*'Monthly Reading'!CH$9)))</f>
        <v/>
      </c>
      <c r="CI41" s="4" t="str">
        <f>IF('Monthly Reading'!CI$1="", "", IF('Monthly Reading'!CI115*'Monthly Reading'!CI$7&gt;'Monthly Reading'!CI$10, SUM('Monthly Reading'!CI115*'Monthly Reading'!CI$7, 'Homeowners Record'!$F38*'Monthly Reading'!CI$8, 'Homeowners Record'!$G38*'Monthly Reading'!CI$9), SUM('Monthly Reading'!CI$10, 'Homeowners Record'!$F38*'Monthly Reading'!CI$8, 'Homeowners Record'!$G38*'Monthly Reading'!CI$9)))</f>
        <v/>
      </c>
      <c r="CJ41" s="4" t="str">
        <f>IF('Monthly Reading'!CJ$1="", "", IF('Monthly Reading'!CJ115*'Monthly Reading'!CJ$7&gt;'Monthly Reading'!CJ$10, SUM('Monthly Reading'!CJ115*'Monthly Reading'!CJ$7, 'Homeowners Record'!$F38*'Monthly Reading'!CJ$8, 'Homeowners Record'!$G38*'Monthly Reading'!CJ$9), SUM('Monthly Reading'!CJ$10, 'Homeowners Record'!$F38*'Monthly Reading'!CJ$8, 'Homeowners Record'!$G38*'Monthly Reading'!CJ$9)))</f>
        <v/>
      </c>
      <c r="CK41" s="4" t="str">
        <f>IF('Monthly Reading'!CK$1="", "", IF('Monthly Reading'!CK115*'Monthly Reading'!CK$7&gt;'Monthly Reading'!CK$10, SUM('Monthly Reading'!CK115*'Monthly Reading'!CK$7, 'Homeowners Record'!$F38*'Monthly Reading'!CK$8, 'Homeowners Record'!$G38*'Monthly Reading'!CK$9), SUM('Monthly Reading'!CK$10, 'Homeowners Record'!$F38*'Monthly Reading'!CK$8, 'Homeowners Record'!$G38*'Monthly Reading'!CK$9)))</f>
        <v/>
      </c>
      <c r="CL41" s="4" t="str">
        <f>IF('Monthly Reading'!CL$1="", "", IF('Monthly Reading'!CL115*'Monthly Reading'!CL$7&gt;'Monthly Reading'!CL$10, SUM('Monthly Reading'!CL115*'Monthly Reading'!CL$7, 'Homeowners Record'!$F38*'Monthly Reading'!CL$8, 'Homeowners Record'!$G38*'Monthly Reading'!CL$9), SUM('Monthly Reading'!CL$10, 'Homeowners Record'!$F38*'Monthly Reading'!CL$8, 'Homeowners Record'!$G38*'Monthly Reading'!CL$9)))</f>
        <v/>
      </c>
      <c r="CM41" s="4" t="str">
        <f>IF('Monthly Reading'!CM$1="", "", IF('Monthly Reading'!CM115*'Monthly Reading'!CM$7&gt;'Monthly Reading'!CM$10, SUM('Monthly Reading'!CM115*'Monthly Reading'!CM$7, 'Homeowners Record'!$F38*'Monthly Reading'!CM$8, 'Homeowners Record'!$G38*'Monthly Reading'!CM$9), SUM('Monthly Reading'!CM$10, 'Homeowners Record'!$F38*'Monthly Reading'!CM$8, 'Homeowners Record'!$G38*'Monthly Reading'!CM$9)))</f>
        <v/>
      </c>
      <c r="CN41" s="4" t="str">
        <f>IF('Monthly Reading'!CN$1="", "", IF('Monthly Reading'!CN115*'Monthly Reading'!CN$7&gt;'Monthly Reading'!CN$10, SUM('Monthly Reading'!CN115*'Monthly Reading'!CN$7, 'Homeowners Record'!$F38*'Monthly Reading'!CN$8, 'Homeowners Record'!$G38*'Monthly Reading'!CN$9), SUM('Monthly Reading'!CN$10, 'Homeowners Record'!$F38*'Monthly Reading'!CN$8, 'Homeowners Record'!$G38*'Monthly Reading'!CN$9)))</f>
        <v/>
      </c>
      <c r="CO41" s="4" t="str">
        <f>IF('Monthly Reading'!CO$1="", "", IF('Monthly Reading'!CO115*'Monthly Reading'!CO$7&gt;'Monthly Reading'!CO$10, SUM('Monthly Reading'!CO115*'Monthly Reading'!CO$7, 'Homeowners Record'!$F38*'Monthly Reading'!CO$8, 'Homeowners Record'!$G38*'Monthly Reading'!CO$9), SUM('Monthly Reading'!CO$10, 'Homeowners Record'!$F38*'Monthly Reading'!CO$8, 'Homeowners Record'!$G38*'Monthly Reading'!CO$9)))</f>
        <v/>
      </c>
      <c r="CP41" s="4" t="str">
        <f>IF('Monthly Reading'!CP$1="", "", IF('Monthly Reading'!CP115*'Monthly Reading'!CP$7&gt;'Monthly Reading'!CP$10, SUM('Monthly Reading'!CP115*'Monthly Reading'!CP$7, 'Homeowners Record'!$F38*'Monthly Reading'!CP$8, 'Homeowners Record'!$G38*'Monthly Reading'!CP$9), SUM('Monthly Reading'!CP$10, 'Homeowners Record'!$F38*'Monthly Reading'!CP$8, 'Homeowners Record'!$G38*'Monthly Reading'!CP$9)))</f>
        <v/>
      </c>
      <c r="CQ41" s="4" t="str">
        <f>IF('Monthly Reading'!CQ$1="", "", IF('Monthly Reading'!CQ115*'Monthly Reading'!CQ$7&gt;'Monthly Reading'!CQ$10, SUM('Monthly Reading'!CQ115*'Monthly Reading'!CQ$7, 'Homeowners Record'!$F38*'Monthly Reading'!CQ$8, 'Homeowners Record'!$G38*'Monthly Reading'!CQ$9), SUM('Monthly Reading'!CQ$10, 'Homeowners Record'!$F38*'Monthly Reading'!CQ$8, 'Homeowners Record'!$G38*'Monthly Reading'!CQ$9)))</f>
        <v/>
      </c>
      <c r="CR41" s="4" t="str">
        <f>IF('Monthly Reading'!CR$1="", "", IF('Monthly Reading'!CR115*'Monthly Reading'!CR$7&gt;'Monthly Reading'!CR$10, SUM('Monthly Reading'!CR115*'Monthly Reading'!CR$7, 'Homeowners Record'!$F38*'Monthly Reading'!CR$8, 'Homeowners Record'!$G38*'Monthly Reading'!CR$9), SUM('Monthly Reading'!CR$10, 'Homeowners Record'!$F38*'Monthly Reading'!CR$8, 'Homeowners Record'!$G38*'Monthly Reading'!CR$9)))</f>
        <v/>
      </c>
      <c r="CS41" s="4" t="str">
        <f>IF('Monthly Reading'!CS$1="", "", IF('Monthly Reading'!CS115*'Monthly Reading'!CS$7&gt;'Monthly Reading'!CS$10, SUM('Monthly Reading'!CS115*'Monthly Reading'!CS$7, 'Homeowners Record'!$F38*'Monthly Reading'!CS$8, 'Homeowners Record'!$G38*'Monthly Reading'!CS$9), SUM('Monthly Reading'!CS$10, 'Homeowners Record'!$F38*'Monthly Reading'!CS$8, 'Homeowners Record'!$G38*'Monthly Reading'!CS$9)))</f>
        <v/>
      </c>
      <c r="CT41" s="4" t="str">
        <f>IF('Monthly Reading'!CT$1="", "", IF('Monthly Reading'!CT115*'Monthly Reading'!CT$7&gt;'Monthly Reading'!CT$10, SUM('Monthly Reading'!CT115*'Monthly Reading'!CT$7, 'Homeowners Record'!$F38*'Monthly Reading'!CT$8, 'Homeowners Record'!$G38*'Monthly Reading'!CT$9), SUM('Monthly Reading'!CT$10, 'Homeowners Record'!$F38*'Monthly Reading'!CT$8, 'Homeowners Record'!$G38*'Monthly Reading'!CT$9)))</f>
        <v/>
      </c>
      <c r="CU41" s="4" t="str">
        <f>IF('Monthly Reading'!CU$1="", "", IF('Monthly Reading'!CU115*'Monthly Reading'!CU$7&gt;'Monthly Reading'!CU$10, SUM('Monthly Reading'!CU115*'Monthly Reading'!CU$7, 'Homeowners Record'!$F38*'Monthly Reading'!CU$8, 'Homeowners Record'!$G38*'Monthly Reading'!CU$9), SUM('Monthly Reading'!CU$10, 'Homeowners Record'!$F38*'Monthly Reading'!CU$8, 'Homeowners Record'!$G38*'Monthly Reading'!CU$9)))</f>
        <v/>
      </c>
      <c r="CV41" s="4" t="str">
        <f>IF('Monthly Reading'!CV$1="", "", IF('Monthly Reading'!CV115*'Monthly Reading'!CV$7&gt;'Monthly Reading'!CV$10, SUM('Monthly Reading'!CV115*'Monthly Reading'!CV$7, 'Homeowners Record'!$F38*'Monthly Reading'!CV$8, 'Homeowners Record'!$G38*'Monthly Reading'!CV$9), SUM('Monthly Reading'!CV$10, 'Homeowners Record'!$F38*'Monthly Reading'!CV$8, 'Homeowners Record'!$G38*'Monthly Reading'!CV$9)))</f>
        <v/>
      </c>
      <c r="CW41" s="4" t="str">
        <f>IF('Monthly Reading'!CW$1="", "", IF('Monthly Reading'!CW115*'Monthly Reading'!CW$7&gt;'Monthly Reading'!CW$10, SUM('Monthly Reading'!CW115*'Monthly Reading'!CW$7, 'Homeowners Record'!$F38*'Monthly Reading'!CW$8, 'Homeowners Record'!$G38*'Monthly Reading'!CW$9), SUM('Monthly Reading'!CW$10, 'Homeowners Record'!$F38*'Monthly Reading'!CW$8, 'Homeowners Record'!$G38*'Monthly Reading'!CW$9)))</f>
        <v/>
      </c>
      <c r="CX41" s="4" t="str">
        <f>IF('Monthly Reading'!CX$1="", "", IF('Monthly Reading'!CX115*'Monthly Reading'!CX$7&gt;'Monthly Reading'!CX$10, SUM('Monthly Reading'!CX115*'Monthly Reading'!CX$7, 'Homeowners Record'!$F38*'Monthly Reading'!CX$8, 'Homeowners Record'!$G38*'Monthly Reading'!CX$9), SUM('Monthly Reading'!CX$10, 'Homeowners Record'!$F38*'Monthly Reading'!CX$8, 'Homeowners Record'!$G38*'Monthly Reading'!CX$9)))</f>
        <v/>
      </c>
      <c r="CY41" s="4" t="str">
        <f>IF('Monthly Reading'!CY$1="", "", IF('Monthly Reading'!CY115*'Monthly Reading'!CY$7&gt;'Monthly Reading'!CY$10, SUM('Monthly Reading'!CY115*'Monthly Reading'!CY$7, 'Homeowners Record'!$F38*'Monthly Reading'!CY$8, 'Homeowners Record'!$G38*'Monthly Reading'!CY$9), SUM('Monthly Reading'!CY$10, 'Homeowners Record'!$F38*'Monthly Reading'!CY$8, 'Homeowners Record'!$G38*'Monthly Reading'!CY$9)))</f>
        <v/>
      </c>
      <c r="CZ41" s="4" t="str">
        <f>IF('Monthly Reading'!CZ$1="", "", IF('Monthly Reading'!CZ115*'Monthly Reading'!CZ$7&gt;'Monthly Reading'!CZ$10, SUM('Monthly Reading'!CZ115*'Monthly Reading'!CZ$7, 'Homeowners Record'!$F38*'Monthly Reading'!CZ$8, 'Homeowners Record'!$G38*'Monthly Reading'!CZ$9), SUM('Monthly Reading'!CZ$10, 'Homeowners Record'!$F38*'Monthly Reading'!CZ$8, 'Homeowners Record'!$G38*'Monthly Reading'!CZ$9)))</f>
        <v/>
      </c>
      <c r="DA41" s="4" t="str">
        <f>IF('Monthly Reading'!DA$1="", "", IF('Monthly Reading'!DA115*'Monthly Reading'!DA$7&gt;'Monthly Reading'!DA$10, SUM('Monthly Reading'!DA115*'Monthly Reading'!DA$7, 'Homeowners Record'!$F38*'Monthly Reading'!DA$8, 'Homeowners Record'!$G38*'Monthly Reading'!DA$9), SUM('Monthly Reading'!DA$10, 'Homeowners Record'!$F38*'Monthly Reading'!DA$8, 'Homeowners Record'!$G38*'Monthly Reading'!DA$9)))</f>
        <v/>
      </c>
      <c r="DB41" s="4" t="str">
        <f>IF('Monthly Reading'!DB$1="", "", IF('Monthly Reading'!DB115*'Monthly Reading'!DB$7&gt;'Monthly Reading'!DB$10, SUM('Monthly Reading'!DB115*'Monthly Reading'!DB$7, 'Homeowners Record'!$F38*'Monthly Reading'!DB$8, 'Homeowners Record'!$G38*'Monthly Reading'!DB$9), SUM('Monthly Reading'!DB$10, 'Homeowners Record'!$F38*'Monthly Reading'!DB$8, 'Homeowners Record'!$G38*'Monthly Reading'!DB$9)))</f>
        <v/>
      </c>
      <c r="DC41" s="4" t="str">
        <f>IF('Monthly Reading'!DC$1="", "", IF('Monthly Reading'!DC115*'Monthly Reading'!DC$7&gt;'Monthly Reading'!DC$10, SUM('Monthly Reading'!DC115*'Monthly Reading'!DC$7, 'Homeowners Record'!$F38*'Monthly Reading'!DC$8, 'Homeowners Record'!$G38*'Monthly Reading'!DC$9), SUM('Monthly Reading'!DC$10, 'Homeowners Record'!$F38*'Monthly Reading'!DC$8, 'Homeowners Record'!$G38*'Monthly Reading'!DC$9)))</f>
        <v/>
      </c>
      <c r="DD41" s="4" t="str">
        <f>IF('Monthly Reading'!DD$1="", "", IF('Monthly Reading'!DD115*'Monthly Reading'!DD$7&gt;'Monthly Reading'!DD$10, SUM('Monthly Reading'!DD115*'Monthly Reading'!DD$7, 'Homeowners Record'!$F38*'Monthly Reading'!DD$8, 'Homeowners Record'!$G38*'Monthly Reading'!DD$9), SUM('Monthly Reading'!DD$10, 'Homeowners Record'!$F38*'Monthly Reading'!DD$8, 'Homeowners Record'!$G38*'Monthly Reading'!DD$9)))</f>
        <v/>
      </c>
      <c r="DE41" s="4" t="str">
        <f>IF('Monthly Reading'!DE$1="", "", IF('Monthly Reading'!DE115*'Monthly Reading'!DE$7&gt;'Monthly Reading'!DE$10, SUM('Monthly Reading'!DE115*'Monthly Reading'!DE$7, 'Homeowners Record'!$F38*'Monthly Reading'!DE$8, 'Homeowners Record'!$G38*'Monthly Reading'!DE$9), SUM('Monthly Reading'!DE$10, 'Homeowners Record'!$F38*'Monthly Reading'!DE$8, 'Homeowners Record'!$G38*'Monthly Reading'!DE$9)))</f>
        <v/>
      </c>
      <c r="DF41" s="4" t="str">
        <f>IF('Monthly Reading'!DF$1="", "", IF('Monthly Reading'!DF115*'Monthly Reading'!DF$7&gt;'Monthly Reading'!DF$10, SUM('Monthly Reading'!DF115*'Monthly Reading'!DF$7, 'Homeowners Record'!$F38*'Monthly Reading'!DF$8, 'Homeowners Record'!$G38*'Monthly Reading'!DF$9), SUM('Monthly Reading'!DF$10, 'Homeowners Record'!$F38*'Monthly Reading'!DF$8, 'Homeowners Record'!$G38*'Monthly Reading'!DF$9)))</f>
        <v/>
      </c>
      <c r="DG41" s="4" t="str">
        <f>IF('Monthly Reading'!DG$1="", "", IF('Monthly Reading'!DG115*'Monthly Reading'!DG$7&gt;'Monthly Reading'!DG$10, SUM('Monthly Reading'!DG115*'Monthly Reading'!DG$7, 'Homeowners Record'!$F38*'Monthly Reading'!DG$8, 'Homeowners Record'!$G38*'Monthly Reading'!DG$9), SUM('Monthly Reading'!DG$10, 'Homeowners Record'!$F38*'Monthly Reading'!DG$8, 'Homeowners Record'!$G38*'Monthly Reading'!DG$9)))</f>
        <v/>
      </c>
      <c r="DH41" s="4" t="str">
        <f>IF('Monthly Reading'!DH$1="", "", IF('Monthly Reading'!DH115*'Monthly Reading'!DH$7&gt;'Monthly Reading'!DH$10, SUM('Monthly Reading'!DH115*'Monthly Reading'!DH$7, 'Homeowners Record'!$F38*'Monthly Reading'!DH$8, 'Homeowners Record'!$G38*'Monthly Reading'!DH$9), SUM('Monthly Reading'!DH$10, 'Homeowners Record'!$F38*'Monthly Reading'!DH$8, 'Homeowners Record'!$G38*'Monthly Reading'!DH$9)))</f>
        <v/>
      </c>
      <c r="DI41" s="4" t="str">
        <f>IF('Monthly Reading'!DI$1="", "", IF('Monthly Reading'!DI115*'Monthly Reading'!DI$7&gt;'Monthly Reading'!DI$10, SUM('Monthly Reading'!DI115*'Monthly Reading'!DI$7, 'Homeowners Record'!$F38*'Monthly Reading'!DI$8, 'Homeowners Record'!$G38*'Monthly Reading'!DI$9), SUM('Monthly Reading'!DI$10, 'Homeowners Record'!$F38*'Monthly Reading'!DI$8, 'Homeowners Record'!$G38*'Monthly Reading'!DI$9)))</f>
        <v/>
      </c>
      <c r="DJ41" s="4" t="str">
        <f>IF('Monthly Reading'!DJ$1="", "", IF('Monthly Reading'!DJ115*'Monthly Reading'!DJ$7&gt;'Monthly Reading'!DJ$10, SUM('Monthly Reading'!DJ115*'Monthly Reading'!DJ$7, 'Homeowners Record'!$F38*'Monthly Reading'!DJ$8, 'Homeowners Record'!$G38*'Monthly Reading'!DJ$9), SUM('Monthly Reading'!DJ$10, 'Homeowners Record'!$F38*'Monthly Reading'!DJ$8, 'Homeowners Record'!$G38*'Monthly Reading'!DJ$9)))</f>
        <v/>
      </c>
      <c r="DK41" s="4" t="str">
        <f>IF('Monthly Reading'!DK$1="", "", IF('Monthly Reading'!DK115*'Monthly Reading'!DK$7&gt;'Monthly Reading'!DK$10, SUM('Monthly Reading'!DK115*'Monthly Reading'!DK$7, 'Homeowners Record'!$F38*'Monthly Reading'!DK$8, 'Homeowners Record'!$G38*'Monthly Reading'!DK$9), SUM('Monthly Reading'!DK$10, 'Homeowners Record'!$F38*'Monthly Reading'!DK$8, 'Homeowners Record'!$G38*'Monthly Reading'!DK$9)))</f>
        <v/>
      </c>
      <c r="DL41" s="4" t="str">
        <f>IF('Monthly Reading'!DL$1="", "", IF('Monthly Reading'!DL115*'Monthly Reading'!DL$7&gt;'Monthly Reading'!DL$10, SUM('Monthly Reading'!DL115*'Monthly Reading'!DL$7, 'Homeowners Record'!$F38*'Monthly Reading'!DL$8, 'Homeowners Record'!$G38*'Monthly Reading'!DL$9), SUM('Monthly Reading'!DL$10, 'Homeowners Record'!$F38*'Monthly Reading'!DL$8, 'Homeowners Record'!$G38*'Monthly Reading'!DL$9)))</f>
        <v/>
      </c>
      <c r="DM41" s="4" t="str">
        <f>IF('Monthly Reading'!DM$1="", "", IF('Monthly Reading'!DM115*'Monthly Reading'!DM$7&gt;'Monthly Reading'!DM$10, SUM('Monthly Reading'!DM115*'Monthly Reading'!DM$7, 'Homeowners Record'!$F38*'Monthly Reading'!DM$8, 'Homeowners Record'!$G38*'Monthly Reading'!DM$9), SUM('Monthly Reading'!DM$10, 'Homeowners Record'!$F38*'Monthly Reading'!DM$8, 'Homeowners Record'!$G38*'Monthly Reading'!DM$9)))</f>
        <v/>
      </c>
      <c r="DN41" s="4" t="str">
        <f>IF('Monthly Reading'!DN$1="", "", IF('Monthly Reading'!DN115*'Monthly Reading'!DN$7&gt;'Monthly Reading'!DN$10, SUM('Monthly Reading'!DN115*'Monthly Reading'!DN$7, 'Homeowners Record'!$F38*'Monthly Reading'!DN$8, 'Homeowners Record'!$G38*'Monthly Reading'!DN$9), SUM('Monthly Reading'!DN$10, 'Homeowners Record'!$F38*'Monthly Reading'!DN$8, 'Homeowners Record'!$G38*'Monthly Reading'!DN$9)))</f>
        <v/>
      </c>
      <c r="DO41" s="4" t="str">
        <f>IF('Monthly Reading'!DO$1="", "", IF('Monthly Reading'!DO115*'Monthly Reading'!DO$7&gt;'Monthly Reading'!DO$10, SUM('Monthly Reading'!DO115*'Monthly Reading'!DO$7, 'Homeowners Record'!$F38*'Monthly Reading'!DO$8, 'Homeowners Record'!$G38*'Monthly Reading'!DO$9), SUM('Monthly Reading'!DO$10, 'Homeowners Record'!$F38*'Monthly Reading'!DO$8, 'Homeowners Record'!$G38*'Monthly Reading'!DO$9)))</f>
        <v/>
      </c>
      <c r="DP41" s="4" t="str">
        <f>IF('Monthly Reading'!DP$1="", "", IF('Monthly Reading'!DP115*'Monthly Reading'!DP$7&gt;'Monthly Reading'!DP$10, SUM('Monthly Reading'!DP115*'Monthly Reading'!DP$7, 'Homeowners Record'!$F38*'Monthly Reading'!DP$8, 'Homeowners Record'!$G38*'Monthly Reading'!DP$9), SUM('Monthly Reading'!DP$10, 'Homeowners Record'!$F38*'Monthly Reading'!DP$8, 'Homeowners Record'!$G38*'Monthly Reading'!DP$9)))</f>
        <v/>
      </c>
      <c r="DQ41" s="4" t="str">
        <f>IF('Monthly Reading'!DQ$1="", "", IF('Monthly Reading'!DQ115*'Monthly Reading'!DQ$7&gt;'Monthly Reading'!DQ$10, SUM('Monthly Reading'!DQ115*'Monthly Reading'!DQ$7, 'Homeowners Record'!$F38*'Monthly Reading'!DQ$8, 'Homeowners Record'!$G38*'Monthly Reading'!DQ$9), SUM('Monthly Reading'!DQ$10, 'Homeowners Record'!$F38*'Monthly Reading'!DQ$8, 'Homeowners Record'!$G38*'Monthly Reading'!DQ$9)))</f>
        <v/>
      </c>
      <c r="DR41" s="4" t="str">
        <f>IF('Monthly Reading'!DR$1="", "", IF('Monthly Reading'!DR115*'Monthly Reading'!DR$7&gt;'Monthly Reading'!DR$10, SUM('Monthly Reading'!DR115*'Monthly Reading'!DR$7, 'Homeowners Record'!$F38*'Monthly Reading'!DR$8, 'Homeowners Record'!$G38*'Monthly Reading'!DR$9), SUM('Monthly Reading'!DR$10, 'Homeowners Record'!$F38*'Monthly Reading'!DR$8, 'Homeowners Record'!$G38*'Monthly Reading'!DR$9)))</f>
        <v/>
      </c>
      <c r="DS41" s="4" t="str">
        <f>IF('Monthly Reading'!DS$1="", "", IF('Monthly Reading'!DS115*'Monthly Reading'!DS$7&gt;'Monthly Reading'!DS$10, SUM('Monthly Reading'!DS115*'Monthly Reading'!DS$7, 'Homeowners Record'!$F38*'Monthly Reading'!DS$8, 'Homeowners Record'!$G38*'Monthly Reading'!DS$9), SUM('Monthly Reading'!DS$10, 'Homeowners Record'!$F38*'Monthly Reading'!DS$8, 'Homeowners Record'!$G38*'Monthly Reading'!DS$9)))</f>
        <v/>
      </c>
      <c r="DT41" s="4" t="str">
        <f>IF('Monthly Reading'!DT$1="", "", IF('Monthly Reading'!DT115*'Monthly Reading'!DT$7&gt;'Monthly Reading'!DT$10, SUM('Monthly Reading'!DT115*'Monthly Reading'!DT$7, 'Homeowners Record'!$F38*'Monthly Reading'!DT$8, 'Homeowners Record'!$G38*'Monthly Reading'!DT$9), SUM('Monthly Reading'!DT$10, 'Homeowners Record'!$F38*'Monthly Reading'!DT$8, 'Homeowners Record'!$G38*'Monthly Reading'!DT$9)))</f>
        <v/>
      </c>
      <c r="DU41" s="4" t="str">
        <f>IF('Monthly Reading'!DU$1="", "", IF('Monthly Reading'!DU115*'Monthly Reading'!DU$7&gt;'Monthly Reading'!DU$10, SUM('Monthly Reading'!DU115*'Monthly Reading'!DU$7, 'Homeowners Record'!$F38*'Monthly Reading'!DU$8, 'Homeowners Record'!$G38*'Monthly Reading'!DU$9), SUM('Monthly Reading'!DU$10, 'Homeowners Record'!$F38*'Monthly Reading'!DU$8, 'Homeowners Record'!$G38*'Monthly Reading'!DU$9)))</f>
        <v/>
      </c>
      <c r="DV41" s="4" t="str">
        <f>IF('Monthly Reading'!DV$1="", "", IF('Monthly Reading'!DV115*'Monthly Reading'!DV$7&gt;'Monthly Reading'!DV$10, SUM('Monthly Reading'!DV115*'Monthly Reading'!DV$7, 'Homeowners Record'!$F38*'Monthly Reading'!DV$8, 'Homeowners Record'!$G38*'Monthly Reading'!DV$9), SUM('Monthly Reading'!DV$10, 'Homeowners Record'!$F38*'Monthly Reading'!DV$8, 'Homeowners Record'!$G38*'Monthly Reading'!DV$9)))</f>
        <v/>
      </c>
      <c r="DW41" s="4" t="str">
        <f>IF('Monthly Reading'!DW$1="", "", IF('Monthly Reading'!DW115*'Monthly Reading'!DW$7&gt;'Monthly Reading'!DW$10, SUM('Monthly Reading'!DW115*'Monthly Reading'!DW$7, 'Homeowners Record'!$F38*'Monthly Reading'!DW$8, 'Homeowners Record'!$G38*'Monthly Reading'!DW$9), SUM('Monthly Reading'!DW$10, 'Homeowners Record'!$F38*'Monthly Reading'!DW$8, 'Homeowners Record'!$G38*'Monthly Reading'!DW$9)))</f>
        <v/>
      </c>
      <c r="DX41" s="4" t="str">
        <f>IF('Monthly Reading'!DX$1="", "", IF('Monthly Reading'!DX115*'Monthly Reading'!DX$7&gt;'Monthly Reading'!DX$10, SUM('Monthly Reading'!DX115*'Monthly Reading'!DX$7, 'Homeowners Record'!$F38*'Monthly Reading'!DX$8, 'Homeowners Record'!$G38*'Monthly Reading'!DX$9), SUM('Monthly Reading'!DX$10, 'Homeowners Record'!$F38*'Monthly Reading'!DX$8, 'Homeowners Record'!$G38*'Monthly Reading'!DX$9)))</f>
        <v/>
      </c>
      <c r="DY41" s="4" t="str">
        <f>IF('Monthly Reading'!DY$1="", "", IF('Monthly Reading'!DY115*'Monthly Reading'!DY$7&gt;'Monthly Reading'!DY$10, SUM('Monthly Reading'!DY115*'Monthly Reading'!DY$7, 'Homeowners Record'!$F38*'Monthly Reading'!DY$8, 'Homeowners Record'!$G38*'Monthly Reading'!DY$9), SUM('Monthly Reading'!DY$10, 'Homeowners Record'!$F38*'Monthly Reading'!DY$8, 'Homeowners Record'!$G38*'Monthly Reading'!DY$9)))</f>
        <v/>
      </c>
      <c r="DZ41" s="4" t="str">
        <f>IF('Monthly Reading'!DZ$1="", "", IF('Monthly Reading'!DZ115*'Monthly Reading'!DZ$7&gt;'Monthly Reading'!DZ$10, SUM('Monthly Reading'!DZ115*'Monthly Reading'!DZ$7, 'Homeowners Record'!$F38*'Monthly Reading'!DZ$8, 'Homeowners Record'!$G38*'Monthly Reading'!DZ$9), SUM('Monthly Reading'!DZ$10, 'Homeowners Record'!$F38*'Monthly Reading'!DZ$8, 'Homeowners Record'!$G38*'Monthly Reading'!DZ$9)))</f>
        <v/>
      </c>
    </row>
    <row r="42" spans="1:130" x14ac:dyDescent="0.25">
      <c r="A42" s="3">
        <f>'Homeowners Record'!$A39</f>
        <v>38</v>
      </c>
      <c r="B42" s="3" t="str">
        <f>'Homeowners Record'!$B39</f>
        <v>DAN BAUSA</v>
      </c>
      <c r="C42" s="4">
        <v>1845</v>
      </c>
      <c r="D42" s="4">
        <f>IF('Monthly Reading'!D$1="", "", IF('Monthly Reading'!D116*'Monthly Reading'!D$7&gt;'Monthly Reading'!D$10, SUM('Monthly Reading'!D116*'Monthly Reading'!D$7, 'Homeowners Record'!$F39*'Monthly Reading'!D$8, 'Homeowners Record'!$G39*'Monthly Reading'!D$9), SUM('Monthly Reading'!D$10, 'Homeowners Record'!$F39*'Monthly Reading'!D$8, 'Homeowners Record'!$G39*'Monthly Reading'!D$9)))</f>
        <v>1546.5883456790125</v>
      </c>
      <c r="E42" s="4">
        <f>IF('Monthly Reading'!E$1="", "", IF('Monthly Reading'!E116*'Monthly Reading'!E$7&gt;'Monthly Reading'!E$10, SUM('Monthly Reading'!E116*'Monthly Reading'!E$7, 'Homeowners Record'!$F39*'Monthly Reading'!E$8, 'Homeowners Record'!$G39*'Monthly Reading'!E$9), SUM('Monthly Reading'!E$10, 'Homeowners Record'!$F39*'Monthly Reading'!E$8, 'Homeowners Record'!$G39*'Monthly Reading'!E$9)))</f>
        <v>815.84819672131152</v>
      </c>
      <c r="F42" s="4">
        <f>IF('Monthly Reading'!F$1="", "", IF('Monthly Reading'!F116*'Monthly Reading'!F$7&gt;'Monthly Reading'!F$10, SUM('Monthly Reading'!F116*'Monthly Reading'!F$7, 'Homeowners Record'!$F39*'Monthly Reading'!F$8, 'Homeowners Record'!$G39*'Monthly Reading'!F$9), SUM('Monthly Reading'!F$10, 'Homeowners Record'!$F39*'Monthly Reading'!F$8, 'Homeowners Record'!$G39*'Monthly Reading'!F$9)))</f>
        <v>807.38958404558412</v>
      </c>
      <c r="G42" s="4">
        <f>IF('Monthly Reading'!G$1="", "", IF('Monthly Reading'!G116*'Monthly Reading'!G$7&gt;'Monthly Reading'!G$10, SUM('Monthly Reading'!G116*'Monthly Reading'!G$7, 'Homeowners Record'!$F39*'Monthly Reading'!G$8, 'Homeowners Record'!$G39*'Monthly Reading'!G$9), SUM('Monthly Reading'!G$10, 'Homeowners Record'!$F39*'Monthly Reading'!G$8, 'Homeowners Record'!$G39*'Monthly Reading'!G$9)))</f>
        <v>693.15027568922301</v>
      </c>
      <c r="H42" s="4" t="str">
        <f>IF('Monthly Reading'!H$1="", "", IF('Monthly Reading'!H116*'Monthly Reading'!H$7&gt;'Monthly Reading'!H$10, SUM('Monthly Reading'!H116*'Monthly Reading'!H$7, 'Homeowners Record'!$F39*'Monthly Reading'!H$8, 'Homeowners Record'!$G39*'Monthly Reading'!H$9), SUM('Monthly Reading'!H$10, 'Homeowners Record'!$F39*'Monthly Reading'!H$8, 'Homeowners Record'!$G39*'Monthly Reading'!H$9)))</f>
        <v/>
      </c>
      <c r="I42" s="4" t="str">
        <f>IF('Monthly Reading'!I$1="", "", IF('Monthly Reading'!I116*'Monthly Reading'!I$7&gt;'Monthly Reading'!I$10, SUM('Monthly Reading'!I116*'Monthly Reading'!I$7, 'Homeowners Record'!$F39*'Monthly Reading'!I$8, 'Homeowners Record'!$G39*'Monthly Reading'!I$9), SUM('Monthly Reading'!I$10, 'Homeowners Record'!$F39*'Monthly Reading'!I$8, 'Homeowners Record'!$G39*'Monthly Reading'!I$9)))</f>
        <v/>
      </c>
      <c r="J42" s="4" t="str">
        <f>IF('Monthly Reading'!J$1="", "", IF('Monthly Reading'!J116*'Monthly Reading'!J$7&gt;'Monthly Reading'!J$10, SUM('Monthly Reading'!J116*'Monthly Reading'!J$7, 'Homeowners Record'!$F39*'Monthly Reading'!J$8, 'Homeowners Record'!$G39*'Monthly Reading'!J$9), SUM('Monthly Reading'!J$10, 'Homeowners Record'!$F39*'Monthly Reading'!J$8, 'Homeowners Record'!$G39*'Monthly Reading'!J$9)))</f>
        <v/>
      </c>
      <c r="K42" s="4" t="str">
        <f>IF('Monthly Reading'!K$1="", "", IF('Monthly Reading'!K116*'Monthly Reading'!K$7&gt;'Monthly Reading'!K$10, SUM('Monthly Reading'!K116*'Monthly Reading'!K$7, 'Homeowners Record'!$F39*'Monthly Reading'!K$8, 'Homeowners Record'!$G39*'Monthly Reading'!K$9), SUM('Monthly Reading'!K$10, 'Homeowners Record'!$F39*'Monthly Reading'!K$8, 'Homeowners Record'!$G39*'Monthly Reading'!K$9)))</f>
        <v/>
      </c>
      <c r="L42" s="4" t="str">
        <f>IF('Monthly Reading'!L$1="", "", IF('Monthly Reading'!L116*'Monthly Reading'!L$7&gt;'Monthly Reading'!L$10, SUM('Monthly Reading'!L116*'Monthly Reading'!L$7, 'Homeowners Record'!$F39*'Monthly Reading'!L$8, 'Homeowners Record'!$G39*'Monthly Reading'!L$9), SUM('Monthly Reading'!L$10, 'Homeowners Record'!$F39*'Monthly Reading'!L$8, 'Homeowners Record'!$G39*'Monthly Reading'!L$9)))</f>
        <v/>
      </c>
      <c r="M42" s="4" t="str">
        <f>IF('Monthly Reading'!M$1="", "", IF('Monthly Reading'!M116*'Monthly Reading'!M$7&gt;'Monthly Reading'!M$10, SUM('Monthly Reading'!M116*'Monthly Reading'!M$7, 'Homeowners Record'!$F39*'Monthly Reading'!M$8, 'Homeowners Record'!$G39*'Monthly Reading'!M$9), SUM('Monthly Reading'!M$10, 'Homeowners Record'!$F39*'Monthly Reading'!M$8, 'Homeowners Record'!$G39*'Monthly Reading'!M$9)))</f>
        <v/>
      </c>
      <c r="N42" s="4" t="str">
        <f>IF('Monthly Reading'!N$1="", "", IF('Monthly Reading'!N116*'Monthly Reading'!N$7&gt;'Monthly Reading'!N$10, SUM('Monthly Reading'!N116*'Monthly Reading'!N$7, 'Homeowners Record'!$F39*'Monthly Reading'!N$8, 'Homeowners Record'!$G39*'Monthly Reading'!N$9), SUM('Monthly Reading'!N$10, 'Homeowners Record'!$F39*'Monthly Reading'!N$8, 'Homeowners Record'!$G39*'Monthly Reading'!N$9)))</f>
        <v/>
      </c>
      <c r="O42" s="4" t="str">
        <f>IF('Monthly Reading'!O$1="", "", IF('Monthly Reading'!O116*'Monthly Reading'!O$7&gt;'Monthly Reading'!O$10, SUM('Monthly Reading'!O116*'Monthly Reading'!O$7, 'Homeowners Record'!$F39*'Monthly Reading'!O$8, 'Homeowners Record'!$G39*'Monthly Reading'!O$9), SUM('Monthly Reading'!O$10, 'Homeowners Record'!$F39*'Monthly Reading'!O$8, 'Homeowners Record'!$G39*'Monthly Reading'!O$9)))</f>
        <v/>
      </c>
      <c r="P42" s="4" t="str">
        <f>IF('Monthly Reading'!P$1="", "", IF('Monthly Reading'!P116*'Monthly Reading'!P$7&gt;'Monthly Reading'!P$10, SUM('Monthly Reading'!P116*'Monthly Reading'!P$7, 'Homeowners Record'!$F39*'Monthly Reading'!P$8, 'Homeowners Record'!$G39*'Monthly Reading'!P$9), SUM('Monthly Reading'!P$10, 'Homeowners Record'!$F39*'Monthly Reading'!P$8, 'Homeowners Record'!$G39*'Monthly Reading'!P$9)))</f>
        <v/>
      </c>
      <c r="Q42" s="4" t="str">
        <f>IF('Monthly Reading'!Q$1="", "", IF('Monthly Reading'!Q116*'Monthly Reading'!Q$7&gt;'Monthly Reading'!Q$10, SUM('Monthly Reading'!Q116*'Monthly Reading'!Q$7, 'Homeowners Record'!$F39*'Monthly Reading'!Q$8, 'Homeowners Record'!$G39*'Monthly Reading'!Q$9), SUM('Monthly Reading'!Q$10, 'Homeowners Record'!$F39*'Monthly Reading'!Q$8, 'Homeowners Record'!$G39*'Monthly Reading'!Q$9)))</f>
        <v/>
      </c>
      <c r="R42" s="4" t="str">
        <f>IF('Monthly Reading'!R$1="", "", IF('Monthly Reading'!R116*'Monthly Reading'!R$7&gt;'Monthly Reading'!R$10, SUM('Monthly Reading'!R116*'Monthly Reading'!R$7, 'Homeowners Record'!$F39*'Monthly Reading'!R$8, 'Homeowners Record'!$G39*'Monthly Reading'!R$9), SUM('Monthly Reading'!R$10, 'Homeowners Record'!$F39*'Monthly Reading'!R$8, 'Homeowners Record'!$G39*'Monthly Reading'!R$9)))</f>
        <v/>
      </c>
      <c r="S42" s="4" t="str">
        <f>IF('Monthly Reading'!S$1="", "", IF('Monthly Reading'!S116*'Monthly Reading'!S$7&gt;'Monthly Reading'!S$10, SUM('Monthly Reading'!S116*'Monthly Reading'!S$7, 'Homeowners Record'!$F39*'Monthly Reading'!S$8, 'Homeowners Record'!$G39*'Monthly Reading'!S$9), SUM('Monthly Reading'!S$10, 'Homeowners Record'!$F39*'Monthly Reading'!S$8, 'Homeowners Record'!$G39*'Monthly Reading'!S$9)))</f>
        <v/>
      </c>
      <c r="T42" s="4" t="str">
        <f>IF('Monthly Reading'!T$1="", "", IF('Monthly Reading'!T116*'Monthly Reading'!T$7&gt;'Monthly Reading'!T$10, SUM('Monthly Reading'!T116*'Monthly Reading'!T$7, 'Homeowners Record'!$F39*'Monthly Reading'!T$8, 'Homeowners Record'!$G39*'Monthly Reading'!T$9), SUM('Monthly Reading'!T$10, 'Homeowners Record'!$F39*'Monthly Reading'!T$8, 'Homeowners Record'!$G39*'Monthly Reading'!T$9)))</f>
        <v/>
      </c>
      <c r="U42" s="4" t="str">
        <f>IF('Monthly Reading'!U$1="", "", IF('Monthly Reading'!U116*'Monthly Reading'!U$7&gt;'Monthly Reading'!U$10, SUM('Monthly Reading'!U116*'Monthly Reading'!U$7, 'Homeowners Record'!$F39*'Monthly Reading'!U$8, 'Homeowners Record'!$G39*'Monthly Reading'!U$9), SUM('Monthly Reading'!U$10, 'Homeowners Record'!$F39*'Monthly Reading'!U$8, 'Homeowners Record'!$G39*'Monthly Reading'!U$9)))</f>
        <v/>
      </c>
      <c r="V42" s="4" t="str">
        <f>IF('Monthly Reading'!V$1="", "", IF('Monthly Reading'!V116*'Monthly Reading'!V$7&gt;'Monthly Reading'!V$10, SUM('Monthly Reading'!V116*'Monthly Reading'!V$7, 'Homeowners Record'!$F39*'Monthly Reading'!V$8, 'Homeowners Record'!$G39*'Monthly Reading'!V$9), SUM('Monthly Reading'!V$10, 'Homeowners Record'!$F39*'Monthly Reading'!V$8, 'Homeowners Record'!$G39*'Monthly Reading'!V$9)))</f>
        <v/>
      </c>
      <c r="W42" s="4" t="str">
        <f>IF('Monthly Reading'!W$1="", "", IF('Monthly Reading'!W116*'Monthly Reading'!W$7&gt;'Monthly Reading'!W$10, SUM('Monthly Reading'!W116*'Monthly Reading'!W$7, 'Homeowners Record'!$F39*'Monthly Reading'!W$8, 'Homeowners Record'!$G39*'Monthly Reading'!W$9), SUM('Monthly Reading'!W$10, 'Homeowners Record'!$F39*'Monthly Reading'!W$8, 'Homeowners Record'!$G39*'Monthly Reading'!W$9)))</f>
        <v/>
      </c>
      <c r="X42" s="4" t="str">
        <f>IF('Monthly Reading'!X$1="", "", IF('Monthly Reading'!X116*'Monthly Reading'!X$7&gt;'Monthly Reading'!X$10, SUM('Monthly Reading'!X116*'Monthly Reading'!X$7, 'Homeowners Record'!$F39*'Monthly Reading'!X$8, 'Homeowners Record'!$G39*'Monthly Reading'!X$9), SUM('Monthly Reading'!X$10, 'Homeowners Record'!$F39*'Monthly Reading'!X$8, 'Homeowners Record'!$G39*'Monthly Reading'!X$9)))</f>
        <v/>
      </c>
      <c r="Y42" s="4" t="str">
        <f>IF('Monthly Reading'!Y$1="", "", IF('Monthly Reading'!Y116*'Monthly Reading'!Y$7&gt;'Monthly Reading'!Y$10, SUM('Monthly Reading'!Y116*'Monthly Reading'!Y$7, 'Homeowners Record'!$F39*'Monthly Reading'!Y$8, 'Homeowners Record'!$G39*'Monthly Reading'!Y$9), SUM('Monthly Reading'!Y$10, 'Homeowners Record'!$F39*'Monthly Reading'!Y$8, 'Homeowners Record'!$G39*'Monthly Reading'!Y$9)))</f>
        <v/>
      </c>
      <c r="Z42" s="4" t="str">
        <f>IF('Monthly Reading'!Z$1="", "", IF('Monthly Reading'!Z116*'Monthly Reading'!Z$7&gt;'Monthly Reading'!Z$10, SUM('Monthly Reading'!Z116*'Monthly Reading'!Z$7, 'Homeowners Record'!$F39*'Monthly Reading'!Z$8, 'Homeowners Record'!$G39*'Monthly Reading'!Z$9), SUM('Monthly Reading'!Z$10, 'Homeowners Record'!$F39*'Monthly Reading'!Z$8, 'Homeowners Record'!$G39*'Monthly Reading'!Z$9)))</f>
        <v/>
      </c>
      <c r="AA42" s="4" t="str">
        <f>IF('Monthly Reading'!AA$1="", "", IF('Monthly Reading'!AA116*'Monthly Reading'!AA$7&gt;'Monthly Reading'!AA$10, SUM('Monthly Reading'!AA116*'Monthly Reading'!AA$7, 'Homeowners Record'!$F39*'Monthly Reading'!AA$8, 'Homeowners Record'!$G39*'Monthly Reading'!AA$9), SUM('Monthly Reading'!AA$10, 'Homeowners Record'!$F39*'Monthly Reading'!AA$8, 'Homeowners Record'!$G39*'Monthly Reading'!AA$9)))</f>
        <v/>
      </c>
      <c r="AB42" s="4" t="str">
        <f>IF('Monthly Reading'!AB$1="", "", IF('Monthly Reading'!AB116*'Monthly Reading'!AB$7&gt;'Monthly Reading'!AB$10, SUM('Monthly Reading'!AB116*'Monthly Reading'!AB$7, 'Homeowners Record'!$F39*'Monthly Reading'!AB$8, 'Homeowners Record'!$G39*'Monthly Reading'!AB$9), SUM('Monthly Reading'!AB$10, 'Homeowners Record'!$F39*'Monthly Reading'!AB$8, 'Homeowners Record'!$G39*'Monthly Reading'!AB$9)))</f>
        <v/>
      </c>
      <c r="AC42" s="4" t="str">
        <f>IF('Monthly Reading'!AC$1="", "", IF('Monthly Reading'!AC116*'Monthly Reading'!AC$7&gt;'Monthly Reading'!AC$10, SUM('Monthly Reading'!AC116*'Monthly Reading'!AC$7, 'Homeowners Record'!$F39*'Monthly Reading'!AC$8, 'Homeowners Record'!$G39*'Monthly Reading'!AC$9), SUM('Monthly Reading'!AC$10, 'Homeowners Record'!$F39*'Monthly Reading'!AC$8, 'Homeowners Record'!$G39*'Monthly Reading'!AC$9)))</f>
        <v/>
      </c>
      <c r="AD42" s="4" t="str">
        <f>IF('Monthly Reading'!AD$1="", "", IF('Monthly Reading'!AD116*'Monthly Reading'!AD$7&gt;'Monthly Reading'!AD$10, SUM('Monthly Reading'!AD116*'Monthly Reading'!AD$7, 'Homeowners Record'!$F39*'Monthly Reading'!AD$8, 'Homeowners Record'!$G39*'Monthly Reading'!AD$9), SUM('Monthly Reading'!AD$10, 'Homeowners Record'!$F39*'Monthly Reading'!AD$8, 'Homeowners Record'!$G39*'Monthly Reading'!AD$9)))</f>
        <v/>
      </c>
      <c r="AE42" s="4" t="str">
        <f>IF('Monthly Reading'!AE$1="", "", IF('Monthly Reading'!AE116*'Monthly Reading'!AE$7&gt;'Monthly Reading'!AE$10, SUM('Monthly Reading'!AE116*'Monthly Reading'!AE$7, 'Homeowners Record'!$F39*'Monthly Reading'!AE$8, 'Homeowners Record'!$G39*'Monthly Reading'!AE$9), SUM('Monthly Reading'!AE$10, 'Homeowners Record'!$F39*'Monthly Reading'!AE$8, 'Homeowners Record'!$G39*'Monthly Reading'!AE$9)))</f>
        <v/>
      </c>
      <c r="AF42" s="4" t="str">
        <f>IF('Monthly Reading'!AF$1="", "", IF('Monthly Reading'!AF116*'Monthly Reading'!AF$7&gt;'Monthly Reading'!AF$10, SUM('Monthly Reading'!AF116*'Monthly Reading'!AF$7, 'Homeowners Record'!$F39*'Monthly Reading'!AF$8, 'Homeowners Record'!$G39*'Monthly Reading'!AF$9), SUM('Monthly Reading'!AF$10, 'Homeowners Record'!$F39*'Monthly Reading'!AF$8, 'Homeowners Record'!$G39*'Monthly Reading'!AF$9)))</f>
        <v/>
      </c>
      <c r="AG42" s="4" t="str">
        <f>IF('Monthly Reading'!AG$1="", "", IF('Monthly Reading'!AG116*'Monthly Reading'!AG$7&gt;'Monthly Reading'!AG$10, SUM('Monthly Reading'!AG116*'Monthly Reading'!AG$7, 'Homeowners Record'!$F39*'Monthly Reading'!AG$8, 'Homeowners Record'!$G39*'Monthly Reading'!AG$9), SUM('Monthly Reading'!AG$10, 'Homeowners Record'!$F39*'Monthly Reading'!AG$8, 'Homeowners Record'!$G39*'Monthly Reading'!AG$9)))</f>
        <v/>
      </c>
      <c r="AH42" s="4" t="str">
        <f>IF('Monthly Reading'!AH$1="", "", IF('Monthly Reading'!AH116*'Monthly Reading'!AH$7&gt;'Monthly Reading'!AH$10, SUM('Monthly Reading'!AH116*'Monthly Reading'!AH$7, 'Homeowners Record'!$F39*'Monthly Reading'!AH$8, 'Homeowners Record'!$G39*'Monthly Reading'!AH$9), SUM('Monthly Reading'!AH$10, 'Homeowners Record'!$F39*'Monthly Reading'!AH$8, 'Homeowners Record'!$G39*'Monthly Reading'!AH$9)))</f>
        <v/>
      </c>
      <c r="AI42" s="4" t="str">
        <f>IF('Monthly Reading'!AI$1="", "", IF('Monthly Reading'!AI116*'Monthly Reading'!AI$7&gt;'Monthly Reading'!AI$10, SUM('Monthly Reading'!AI116*'Monthly Reading'!AI$7, 'Homeowners Record'!$F39*'Monthly Reading'!AI$8, 'Homeowners Record'!$G39*'Monthly Reading'!AI$9), SUM('Monthly Reading'!AI$10, 'Homeowners Record'!$F39*'Monthly Reading'!AI$8, 'Homeowners Record'!$G39*'Monthly Reading'!AI$9)))</f>
        <v/>
      </c>
      <c r="AJ42" s="4" t="str">
        <f>IF('Monthly Reading'!AJ$1="", "", IF('Monthly Reading'!AJ116*'Monthly Reading'!AJ$7&gt;'Monthly Reading'!AJ$10, SUM('Monthly Reading'!AJ116*'Monthly Reading'!AJ$7, 'Homeowners Record'!$F39*'Monthly Reading'!AJ$8, 'Homeowners Record'!$G39*'Monthly Reading'!AJ$9), SUM('Monthly Reading'!AJ$10, 'Homeowners Record'!$F39*'Monthly Reading'!AJ$8, 'Homeowners Record'!$G39*'Monthly Reading'!AJ$9)))</f>
        <v/>
      </c>
      <c r="AK42" s="4" t="str">
        <f>IF('Monthly Reading'!AK$1="", "", IF('Monthly Reading'!AK116*'Monthly Reading'!AK$7&gt;'Monthly Reading'!AK$10, SUM('Monthly Reading'!AK116*'Monthly Reading'!AK$7, 'Homeowners Record'!$F39*'Monthly Reading'!AK$8, 'Homeowners Record'!$G39*'Monthly Reading'!AK$9), SUM('Monthly Reading'!AK$10, 'Homeowners Record'!$F39*'Monthly Reading'!AK$8, 'Homeowners Record'!$G39*'Monthly Reading'!AK$9)))</f>
        <v/>
      </c>
      <c r="AL42" s="4" t="str">
        <f>IF('Monthly Reading'!AL$1="", "", IF('Monthly Reading'!AL116*'Monthly Reading'!AL$7&gt;'Monthly Reading'!AL$10, SUM('Monthly Reading'!AL116*'Monthly Reading'!AL$7, 'Homeowners Record'!$F39*'Monthly Reading'!AL$8, 'Homeowners Record'!$G39*'Monthly Reading'!AL$9), SUM('Monthly Reading'!AL$10, 'Homeowners Record'!$F39*'Monthly Reading'!AL$8, 'Homeowners Record'!$G39*'Monthly Reading'!AL$9)))</f>
        <v/>
      </c>
      <c r="AM42" s="4" t="str">
        <f>IF('Monthly Reading'!AM$1="", "", IF('Monthly Reading'!AM116*'Monthly Reading'!AM$7&gt;'Monthly Reading'!AM$10, SUM('Monthly Reading'!AM116*'Monthly Reading'!AM$7, 'Homeowners Record'!$F39*'Monthly Reading'!AM$8, 'Homeowners Record'!$G39*'Monthly Reading'!AM$9), SUM('Monthly Reading'!AM$10, 'Homeowners Record'!$F39*'Monthly Reading'!AM$8, 'Homeowners Record'!$G39*'Monthly Reading'!AM$9)))</f>
        <v/>
      </c>
      <c r="AN42" s="4" t="str">
        <f>IF('Monthly Reading'!AN$1="", "", IF('Monthly Reading'!AN116*'Monthly Reading'!AN$7&gt;'Monthly Reading'!AN$10, SUM('Monthly Reading'!AN116*'Monthly Reading'!AN$7, 'Homeowners Record'!$F39*'Monthly Reading'!AN$8, 'Homeowners Record'!$G39*'Monthly Reading'!AN$9), SUM('Monthly Reading'!AN$10, 'Homeowners Record'!$F39*'Monthly Reading'!AN$8, 'Homeowners Record'!$G39*'Monthly Reading'!AN$9)))</f>
        <v/>
      </c>
      <c r="AO42" s="4" t="str">
        <f>IF('Monthly Reading'!AO$1="", "", IF('Monthly Reading'!AO116*'Monthly Reading'!AO$7&gt;'Monthly Reading'!AO$10, SUM('Monthly Reading'!AO116*'Monthly Reading'!AO$7, 'Homeowners Record'!$F39*'Monthly Reading'!AO$8, 'Homeowners Record'!$G39*'Monthly Reading'!AO$9), SUM('Monthly Reading'!AO$10, 'Homeowners Record'!$F39*'Monthly Reading'!AO$8, 'Homeowners Record'!$G39*'Monthly Reading'!AO$9)))</f>
        <v/>
      </c>
      <c r="AP42" s="4" t="str">
        <f>IF('Monthly Reading'!AP$1="", "", IF('Monthly Reading'!AP116*'Monthly Reading'!AP$7&gt;'Monthly Reading'!AP$10, SUM('Monthly Reading'!AP116*'Monthly Reading'!AP$7, 'Homeowners Record'!$F39*'Monthly Reading'!AP$8, 'Homeowners Record'!$G39*'Monthly Reading'!AP$9), SUM('Monthly Reading'!AP$10, 'Homeowners Record'!$F39*'Monthly Reading'!AP$8, 'Homeowners Record'!$G39*'Monthly Reading'!AP$9)))</f>
        <v/>
      </c>
      <c r="AQ42" s="4" t="str">
        <f>IF('Monthly Reading'!AQ$1="", "", IF('Monthly Reading'!AQ116*'Monthly Reading'!AQ$7&gt;'Monthly Reading'!AQ$10, SUM('Monthly Reading'!AQ116*'Monthly Reading'!AQ$7, 'Homeowners Record'!$F39*'Monthly Reading'!AQ$8, 'Homeowners Record'!$G39*'Monthly Reading'!AQ$9), SUM('Monthly Reading'!AQ$10, 'Homeowners Record'!$F39*'Monthly Reading'!AQ$8, 'Homeowners Record'!$G39*'Monthly Reading'!AQ$9)))</f>
        <v/>
      </c>
      <c r="AR42" s="4" t="str">
        <f>IF('Monthly Reading'!AR$1="", "", IF('Monthly Reading'!AR116*'Monthly Reading'!AR$7&gt;'Monthly Reading'!AR$10, SUM('Monthly Reading'!AR116*'Monthly Reading'!AR$7, 'Homeowners Record'!$F39*'Monthly Reading'!AR$8, 'Homeowners Record'!$G39*'Monthly Reading'!AR$9), SUM('Monthly Reading'!AR$10, 'Homeowners Record'!$F39*'Monthly Reading'!AR$8, 'Homeowners Record'!$G39*'Monthly Reading'!AR$9)))</f>
        <v/>
      </c>
      <c r="AS42" s="4" t="str">
        <f>IF('Monthly Reading'!AS$1="", "", IF('Monthly Reading'!AS116*'Monthly Reading'!AS$7&gt;'Monthly Reading'!AS$10, SUM('Monthly Reading'!AS116*'Monthly Reading'!AS$7, 'Homeowners Record'!$F39*'Monthly Reading'!AS$8, 'Homeowners Record'!$G39*'Monthly Reading'!AS$9), SUM('Monthly Reading'!AS$10, 'Homeowners Record'!$F39*'Monthly Reading'!AS$8, 'Homeowners Record'!$G39*'Monthly Reading'!AS$9)))</f>
        <v/>
      </c>
      <c r="AT42" s="4" t="str">
        <f>IF('Monthly Reading'!AT$1="", "", IF('Monthly Reading'!AT116*'Monthly Reading'!AT$7&gt;'Monthly Reading'!AT$10, SUM('Monthly Reading'!AT116*'Monthly Reading'!AT$7, 'Homeowners Record'!$F39*'Monthly Reading'!AT$8, 'Homeowners Record'!$G39*'Monthly Reading'!AT$9), SUM('Monthly Reading'!AT$10, 'Homeowners Record'!$F39*'Monthly Reading'!AT$8, 'Homeowners Record'!$G39*'Monthly Reading'!AT$9)))</f>
        <v/>
      </c>
      <c r="AU42" s="4" t="str">
        <f>IF('Monthly Reading'!AU$1="", "", IF('Monthly Reading'!AU116*'Monthly Reading'!AU$7&gt;'Monthly Reading'!AU$10, SUM('Monthly Reading'!AU116*'Monthly Reading'!AU$7, 'Homeowners Record'!$F39*'Monthly Reading'!AU$8, 'Homeowners Record'!$G39*'Monthly Reading'!AU$9), SUM('Monthly Reading'!AU$10, 'Homeowners Record'!$F39*'Monthly Reading'!AU$8, 'Homeowners Record'!$G39*'Monthly Reading'!AU$9)))</f>
        <v/>
      </c>
      <c r="AV42" s="4" t="str">
        <f>IF('Monthly Reading'!AV$1="", "", IF('Monthly Reading'!AV116*'Monthly Reading'!AV$7&gt;'Monthly Reading'!AV$10, SUM('Monthly Reading'!AV116*'Monthly Reading'!AV$7, 'Homeowners Record'!$F39*'Monthly Reading'!AV$8, 'Homeowners Record'!$G39*'Monthly Reading'!AV$9), SUM('Monthly Reading'!AV$10, 'Homeowners Record'!$F39*'Monthly Reading'!AV$8, 'Homeowners Record'!$G39*'Monthly Reading'!AV$9)))</f>
        <v/>
      </c>
      <c r="AW42" s="4" t="str">
        <f>IF('Monthly Reading'!AW$1="", "", IF('Monthly Reading'!AW116*'Monthly Reading'!AW$7&gt;'Monthly Reading'!AW$10, SUM('Monthly Reading'!AW116*'Monthly Reading'!AW$7, 'Homeowners Record'!$F39*'Monthly Reading'!AW$8, 'Homeowners Record'!$G39*'Monthly Reading'!AW$9), SUM('Monthly Reading'!AW$10, 'Homeowners Record'!$F39*'Monthly Reading'!AW$8, 'Homeowners Record'!$G39*'Monthly Reading'!AW$9)))</f>
        <v/>
      </c>
      <c r="AX42" s="4" t="str">
        <f>IF('Monthly Reading'!AX$1="", "", IF('Monthly Reading'!AX116*'Monthly Reading'!AX$7&gt;'Monthly Reading'!AX$10, SUM('Monthly Reading'!AX116*'Monthly Reading'!AX$7, 'Homeowners Record'!$F39*'Monthly Reading'!AX$8, 'Homeowners Record'!$G39*'Monthly Reading'!AX$9), SUM('Monthly Reading'!AX$10, 'Homeowners Record'!$F39*'Monthly Reading'!AX$8, 'Homeowners Record'!$G39*'Monthly Reading'!AX$9)))</f>
        <v/>
      </c>
      <c r="AY42" s="4" t="str">
        <f>IF('Monthly Reading'!AY$1="", "", IF('Monthly Reading'!AY116*'Monthly Reading'!AY$7&gt;'Monthly Reading'!AY$10, SUM('Monthly Reading'!AY116*'Monthly Reading'!AY$7, 'Homeowners Record'!$F39*'Monthly Reading'!AY$8, 'Homeowners Record'!$G39*'Monthly Reading'!AY$9), SUM('Monthly Reading'!AY$10, 'Homeowners Record'!$F39*'Monthly Reading'!AY$8, 'Homeowners Record'!$G39*'Monthly Reading'!AY$9)))</f>
        <v/>
      </c>
      <c r="AZ42" s="4" t="str">
        <f>IF('Monthly Reading'!AZ$1="", "", IF('Monthly Reading'!AZ116*'Monthly Reading'!AZ$7&gt;'Monthly Reading'!AZ$10, SUM('Monthly Reading'!AZ116*'Monthly Reading'!AZ$7, 'Homeowners Record'!$F39*'Monthly Reading'!AZ$8, 'Homeowners Record'!$G39*'Monthly Reading'!AZ$9), SUM('Monthly Reading'!AZ$10, 'Homeowners Record'!$F39*'Monthly Reading'!AZ$8, 'Homeowners Record'!$G39*'Monthly Reading'!AZ$9)))</f>
        <v/>
      </c>
      <c r="BA42" s="4" t="str">
        <f>IF('Monthly Reading'!BA$1="", "", IF('Monthly Reading'!BA116*'Monthly Reading'!BA$7&gt;'Monthly Reading'!BA$10, SUM('Monthly Reading'!BA116*'Monthly Reading'!BA$7, 'Homeowners Record'!$F39*'Monthly Reading'!BA$8, 'Homeowners Record'!$G39*'Monthly Reading'!BA$9), SUM('Monthly Reading'!BA$10, 'Homeowners Record'!$F39*'Monthly Reading'!BA$8, 'Homeowners Record'!$G39*'Monthly Reading'!BA$9)))</f>
        <v/>
      </c>
      <c r="BB42" s="4" t="str">
        <f>IF('Monthly Reading'!BB$1="", "", IF('Monthly Reading'!BB116*'Monthly Reading'!BB$7&gt;'Monthly Reading'!BB$10, SUM('Monthly Reading'!BB116*'Monthly Reading'!BB$7, 'Homeowners Record'!$F39*'Monthly Reading'!BB$8, 'Homeowners Record'!$G39*'Monthly Reading'!BB$9), SUM('Monthly Reading'!BB$10, 'Homeowners Record'!$F39*'Monthly Reading'!BB$8, 'Homeowners Record'!$G39*'Monthly Reading'!BB$9)))</f>
        <v/>
      </c>
      <c r="BC42" s="4" t="str">
        <f>IF('Monthly Reading'!BC$1="", "", IF('Monthly Reading'!BC116*'Monthly Reading'!BC$7&gt;'Monthly Reading'!BC$10, SUM('Monthly Reading'!BC116*'Monthly Reading'!BC$7, 'Homeowners Record'!$F39*'Monthly Reading'!BC$8, 'Homeowners Record'!$G39*'Monthly Reading'!BC$9), SUM('Monthly Reading'!BC$10, 'Homeowners Record'!$F39*'Monthly Reading'!BC$8, 'Homeowners Record'!$G39*'Monthly Reading'!BC$9)))</f>
        <v/>
      </c>
      <c r="BD42" s="4" t="str">
        <f>IF('Monthly Reading'!BD$1="", "", IF('Monthly Reading'!BD116*'Monthly Reading'!BD$7&gt;'Monthly Reading'!BD$10, SUM('Monthly Reading'!BD116*'Monthly Reading'!BD$7, 'Homeowners Record'!$F39*'Monthly Reading'!BD$8, 'Homeowners Record'!$G39*'Monthly Reading'!BD$9), SUM('Monthly Reading'!BD$10, 'Homeowners Record'!$F39*'Monthly Reading'!BD$8, 'Homeowners Record'!$G39*'Monthly Reading'!BD$9)))</f>
        <v/>
      </c>
      <c r="BE42" s="4" t="str">
        <f>IF('Monthly Reading'!BE$1="", "", IF('Monthly Reading'!BE116*'Monthly Reading'!BE$7&gt;'Monthly Reading'!BE$10, SUM('Monthly Reading'!BE116*'Monthly Reading'!BE$7, 'Homeowners Record'!$F39*'Monthly Reading'!BE$8, 'Homeowners Record'!$G39*'Monthly Reading'!BE$9), SUM('Monthly Reading'!BE$10, 'Homeowners Record'!$F39*'Monthly Reading'!BE$8, 'Homeowners Record'!$G39*'Monthly Reading'!BE$9)))</f>
        <v/>
      </c>
      <c r="BF42" s="4" t="str">
        <f>IF('Monthly Reading'!BF$1="", "", IF('Monthly Reading'!BF116*'Monthly Reading'!BF$7&gt;'Monthly Reading'!BF$10, SUM('Monthly Reading'!BF116*'Monthly Reading'!BF$7, 'Homeowners Record'!$F39*'Monthly Reading'!BF$8, 'Homeowners Record'!$G39*'Monthly Reading'!BF$9), SUM('Monthly Reading'!BF$10, 'Homeowners Record'!$F39*'Monthly Reading'!BF$8, 'Homeowners Record'!$G39*'Monthly Reading'!BF$9)))</f>
        <v/>
      </c>
      <c r="BG42" s="4" t="str">
        <f>IF('Monthly Reading'!BG$1="", "", IF('Monthly Reading'!BG116*'Monthly Reading'!BG$7&gt;'Monthly Reading'!BG$10, SUM('Monthly Reading'!BG116*'Monthly Reading'!BG$7, 'Homeowners Record'!$F39*'Monthly Reading'!BG$8, 'Homeowners Record'!$G39*'Monthly Reading'!BG$9), SUM('Monthly Reading'!BG$10, 'Homeowners Record'!$F39*'Monthly Reading'!BG$8, 'Homeowners Record'!$G39*'Monthly Reading'!BG$9)))</f>
        <v/>
      </c>
      <c r="BH42" s="4" t="str">
        <f>IF('Monthly Reading'!BH$1="", "", IF('Monthly Reading'!BH116*'Monthly Reading'!BH$7&gt;'Monthly Reading'!BH$10, SUM('Monthly Reading'!BH116*'Monthly Reading'!BH$7, 'Homeowners Record'!$F39*'Monthly Reading'!BH$8, 'Homeowners Record'!$G39*'Monthly Reading'!BH$9), SUM('Monthly Reading'!BH$10, 'Homeowners Record'!$F39*'Monthly Reading'!BH$8, 'Homeowners Record'!$G39*'Monthly Reading'!BH$9)))</f>
        <v/>
      </c>
      <c r="BI42" s="4" t="str">
        <f>IF('Monthly Reading'!BI$1="", "", IF('Monthly Reading'!BI116*'Monthly Reading'!BI$7&gt;'Monthly Reading'!BI$10, SUM('Monthly Reading'!BI116*'Monthly Reading'!BI$7, 'Homeowners Record'!$F39*'Monthly Reading'!BI$8, 'Homeowners Record'!$G39*'Monthly Reading'!BI$9), SUM('Monthly Reading'!BI$10, 'Homeowners Record'!$F39*'Monthly Reading'!BI$8, 'Homeowners Record'!$G39*'Monthly Reading'!BI$9)))</f>
        <v/>
      </c>
      <c r="BJ42" s="4" t="str">
        <f>IF('Monthly Reading'!BJ$1="", "", IF('Monthly Reading'!BJ116*'Monthly Reading'!BJ$7&gt;'Monthly Reading'!BJ$10, SUM('Monthly Reading'!BJ116*'Monthly Reading'!BJ$7, 'Homeowners Record'!$F39*'Monthly Reading'!BJ$8, 'Homeowners Record'!$G39*'Monthly Reading'!BJ$9), SUM('Monthly Reading'!BJ$10, 'Homeowners Record'!$F39*'Monthly Reading'!BJ$8, 'Homeowners Record'!$G39*'Monthly Reading'!BJ$9)))</f>
        <v/>
      </c>
      <c r="BK42" s="4" t="str">
        <f>IF('Monthly Reading'!BK$1="", "", IF('Monthly Reading'!BK116*'Monthly Reading'!BK$7&gt;'Monthly Reading'!BK$10, SUM('Monthly Reading'!BK116*'Monthly Reading'!BK$7, 'Homeowners Record'!$F39*'Monthly Reading'!BK$8, 'Homeowners Record'!$G39*'Monthly Reading'!BK$9), SUM('Monthly Reading'!BK$10, 'Homeowners Record'!$F39*'Monthly Reading'!BK$8, 'Homeowners Record'!$G39*'Monthly Reading'!BK$9)))</f>
        <v/>
      </c>
      <c r="BL42" s="4" t="str">
        <f>IF('Monthly Reading'!BL$1="", "", IF('Monthly Reading'!BL116*'Monthly Reading'!BL$7&gt;'Monthly Reading'!BL$10, SUM('Monthly Reading'!BL116*'Monthly Reading'!BL$7, 'Homeowners Record'!$F39*'Monthly Reading'!BL$8, 'Homeowners Record'!$G39*'Monthly Reading'!BL$9), SUM('Monthly Reading'!BL$10, 'Homeowners Record'!$F39*'Monthly Reading'!BL$8, 'Homeowners Record'!$G39*'Monthly Reading'!BL$9)))</f>
        <v/>
      </c>
      <c r="BM42" s="4" t="str">
        <f>IF('Monthly Reading'!BM$1="", "", IF('Monthly Reading'!BM116*'Monthly Reading'!BM$7&gt;'Monthly Reading'!BM$10, SUM('Monthly Reading'!BM116*'Monthly Reading'!BM$7, 'Homeowners Record'!$F39*'Monthly Reading'!BM$8, 'Homeowners Record'!$G39*'Monthly Reading'!BM$9), SUM('Monthly Reading'!BM$10, 'Homeowners Record'!$F39*'Monthly Reading'!BM$8, 'Homeowners Record'!$G39*'Monthly Reading'!BM$9)))</f>
        <v/>
      </c>
      <c r="BN42" s="4" t="str">
        <f>IF('Monthly Reading'!BN$1="", "", IF('Monthly Reading'!BN116*'Monthly Reading'!BN$7&gt;'Monthly Reading'!BN$10, SUM('Monthly Reading'!BN116*'Monthly Reading'!BN$7, 'Homeowners Record'!$F39*'Monthly Reading'!BN$8, 'Homeowners Record'!$G39*'Monthly Reading'!BN$9), SUM('Monthly Reading'!BN$10, 'Homeowners Record'!$F39*'Monthly Reading'!BN$8, 'Homeowners Record'!$G39*'Monthly Reading'!BN$9)))</f>
        <v/>
      </c>
      <c r="BO42" s="4" t="str">
        <f>IF('Monthly Reading'!BO$1="", "", IF('Monthly Reading'!BO116*'Monthly Reading'!BO$7&gt;'Monthly Reading'!BO$10, SUM('Monthly Reading'!BO116*'Monthly Reading'!BO$7, 'Homeowners Record'!$F39*'Monthly Reading'!BO$8, 'Homeowners Record'!$G39*'Monthly Reading'!BO$9), SUM('Monthly Reading'!BO$10, 'Homeowners Record'!$F39*'Monthly Reading'!BO$8, 'Homeowners Record'!$G39*'Monthly Reading'!BO$9)))</f>
        <v/>
      </c>
      <c r="BP42" s="4" t="str">
        <f>IF('Monthly Reading'!BP$1="", "", IF('Monthly Reading'!BP116*'Monthly Reading'!BP$7&gt;'Monthly Reading'!BP$10, SUM('Monthly Reading'!BP116*'Monthly Reading'!BP$7, 'Homeowners Record'!$F39*'Monthly Reading'!BP$8, 'Homeowners Record'!$G39*'Monthly Reading'!BP$9), SUM('Monthly Reading'!BP$10, 'Homeowners Record'!$F39*'Monthly Reading'!BP$8, 'Homeowners Record'!$G39*'Monthly Reading'!BP$9)))</f>
        <v/>
      </c>
      <c r="BQ42" s="4" t="str">
        <f>IF('Monthly Reading'!BQ$1="", "", IF('Monthly Reading'!BQ116*'Monthly Reading'!BQ$7&gt;'Monthly Reading'!BQ$10, SUM('Monthly Reading'!BQ116*'Monthly Reading'!BQ$7, 'Homeowners Record'!$F39*'Monthly Reading'!BQ$8, 'Homeowners Record'!$G39*'Monthly Reading'!BQ$9), SUM('Monthly Reading'!BQ$10, 'Homeowners Record'!$F39*'Monthly Reading'!BQ$8, 'Homeowners Record'!$G39*'Monthly Reading'!BQ$9)))</f>
        <v/>
      </c>
      <c r="BR42" s="4" t="str">
        <f>IF('Monthly Reading'!BR$1="", "", IF('Monthly Reading'!BR116*'Monthly Reading'!BR$7&gt;'Monthly Reading'!BR$10, SUM('Monthly Reading'!BR116*'Monthly Reading'!BR$7, 'Homeowners Record'!$F39*'Monthly Reading'!BR$8, 'Homeowners Record'!$G39*'Monthly Reading'!BR$9), SUM('Monthly Reading'!BR$10, 'Homeowners Record'!$F39*'Monthly Reading'!BR$8, 'Homeowners Record'!$G39*'Monthly Reading'!BR$9)))</f>
        <v/>
      </c>
      <c r="BS42" s="4" t="str">
        <f>IF('Monthly Reading'!BS$1="", "", IF('Monthly Reading'!BS116*'Monthly Reading'!BS$7&gt;'Monthly Reading'!BS$10, SUM('Monthly Reading'!BS116*'Monthly Reading'!BS$7, 'Homeowners Record'!$F39*'Monthly Reading'!BS$8, 'Homeowners Record'!$G39*'Monthly Reading'!BS$9), SUM('Monthly Reading'!BS$10, 'Homeowners Record'!$F39*'Monthly Reading'!BS$8, 'Homeowners Record'!$G39*'Monthly Reading'!BS$9)))</f>
        <v/>
      </c>
      <c r="BT42" s="4" t="str">
        <f>IF('Monthly Reading'!BT$1="", "", IF('Monthly Reading'!BT116*'Monthly Reading'!BT$7&gt;'Monthly Reading'!BT$10, SUM('Monthly Reading'!BT116*'Monthly Reading'!BT$7, 'Homeowners Record'!$F39*'Monthly Reading'!BT$8, 'Homeowners Record'!$G39*'Monthly Reading'!BT$9), SUM('Monthly Reading'!BT$10, 'Homeowners Record'!$F39*'Monthly Reading'!BT$8, 'Homeowners Record'!$G39*'Monthly Reading'!BT$9)))</f>
        <v/>
      </c>
      <c r="BU42" s="4" t="str">
        <f>IF('Monthly Reading'!BU$1="", "", IF('Monthly Reading'!BU116*'Monthly Reading'!BU$7&gt;'Monthly Reading'!BU$10, SUM('Monthly Reading'!BU116*'Monthly Reading'!BU$7, 'Homeowners Record'!$F39*'Monthly Reading'!BU$8, 'Homeowners Record'!$G39*'Monthly Reading'!BU$9), SUM('Monthly Reading'!BU$10, 'Homeowners Record'!$F39*'Monthly Reading'!BU$8, 'Homeowners Record'!$G39*'Monthly Reading'!BU$9)))</f>
        <v/>
      </c>
      <c r="BV42" s="4" t="str">
        <f>IF('Monthly Reading'!BV$1="", "", IF('Monthly Reading'!BV116*'Monthly Reading'!BV$7&gt;'Monthly Reading'!BV$10, SUM('Monthly Reading'!BV116*'Monthly Reading'!BV$7, 'Homeowners Record'!$F39*'Monthly Reading'!BV$8, 'Homeowners Record'!$G39*'Monthly Reading'!BV$9), SUM('Monthly Reading'!BV$10, 'Homeowners Record'!$F39*'Monthly Reading'!BV$8, 'Homeowners Record'!$G39*'Monthly Reading'!BV$9)))</f>
        <v/>
      </c>
      <c r="BW42" s="4" t="str">
        <f>IF('Monthly Reading'!BW$1="", "", IF('Monthly Reading'!BW116*'Monthly Reading'!BW$7&gt;'Monthly Reading'!BW$10, SUM('Monthly Reading'!BW116*'Monthly Reading'!BW$7, 'Homeowners Record'!$F39*'Monthly Reading'!BW$8, 'Homeowners Record'!$G39*'Monthly Reading'!BW$9), SUM('Monthly Reading'!BW$10, 'Homeowners Record'!$F39*'Monthly Reading'!BW$8, 'Homeowners Record'!$G39*'Monthly Reading'!BW$9)))</f>
        <v/>
      </c>
      <c r="BX42" s="4" t="str">
        <f>IF('Monthly Reading'!BX$1="", "", IF('Monthly Reading'!BX116*'Monthly Reading'!BX$7&gt;'Monthly Reading'!BX$10, SUM('Monthly Reading'!BX116*'Monthly Reading'!BX$7, 'Homeowners Record'!$F39*'Monthly Reading'!BX$8, 'Homeowners Record'!$G39*'Monthly Reading'!BX$9), SUM('Monthly Reading'!BX$10, 'Homeowners Record'!$F39*'Monthly Reading'!BX$8, 'Homeowners Record'!$G39*'Monthly Reading'!BX$9)))</f>
        <v/>
      </c>
      <c r="BY42" s="4" t="str">
        <f>IF('Monthly Reading'!BY$1="", "", IF('Monthly Reading'!BY116*'Monthly Reading'!BY$7&gt;'Monthly Reading'!BY$10, SUM('Monthly Reading'!BY116*'Monthly Reading'!BY$7, 'Homeowners Record'!$F39*'Monthly Reading'!BY$8, 'Homeowners Record'!$G39*'Monthly Reading'!BY$9), SUM('Monthly Reading'!BY$10, 'Homeowners Record'!$F39*'Monthly Reading'!BY$8, 'Homeowners Record'!$G39*'Monthly Reading'!BY$9)))</f>
        <v/>
      </c>
      <c r="BZ42" s="4" t="str">
        <f>IF('Monthly Reading'!BZ$1="", "", IF('Monthly Reading'!BZ116*'Monthly Reading'!BZ$7&gt;'Monthly Reading'!BZ$10, SUM('Monthly Reading'!BZ116*'Monthly Reading'!BZ$7, 'Homeowners Record'!$F39*'Monthly Reading'!BZ$8, 'Homeowners Record'!$G39*'Monthly Reading'!BZ$9), SUM('Monthly Reading'!BZ$10, 'Homeowners Record'!$F39*'Monthly Reading'!BZ$8, 'Homeowners Record'!$G39*'Monthly Reading'!BZ$9)))</f>
        <v/>
      </c>
      <c r="CA42" s="4" t="str">
        <f>IF('Monthly Reading'!CA$1="", "", IF('Monthly Reading'!CA116*'Monthly Reading'!CA$7&gt;'Monthly Reading'!CA$10, SUM('Monthly Reading'!CA116*'Monthly Reading'!CA$7, 'Homeowners Record'!$F39*'Monthly Reading'!CA$8, 'Homeowners Record'!$G39*'Monthly Reading'!CA$9), SUM('Monthly Reading'!CA$10, 'Homeowners Record'!$F39*'Monthly Reading'!CA$8, 'Homeowners Record'!$G39*'Monthly Reading'!CA$9)))</f>
        <v/>
      </c>
      <c r="CB42" s="4" t="str">
        <f>IF('Monthly Reading'!CB$1="", "", IF('Monthly Reading'!CB116*'Monthly Reading'!CB$7&gt;'Monthly Reading'!CB$10, SUM('Monthly Reading'!CB116*'Monthly Reading'!CB$7, 'Homeowners Record'!$F39*'Monthly Reading'!CB$8, 'Homeowners Record'!$G39*'Monthly Reading'!CB$9), SUM('Monthly Reading'!CB$10, 'Homeowners Record'!$F39*'Monthly Reading'!CB$8, 'Homeowners Record'!$G39*'Monthly Reading'!CB$9)))</f>
        <v/>
      </c>
      <c r="CC42" s="4" t="str">
        <f>IF('Monthly Reading'!CC$1="", "", IF('Monthly Reading'!CC116*'Monthly Reading'!CC$7&gt;'Monthly Reading'!CC$10, SUM('Monthly Reading'!CC116*'Monthly Reading'!CC$7, 'Homeowners Record'!$F39*'Monthly Reading'!CC$8, 'Homeowners Record'!$G39*'Monthly Reading'!CC$9), SUM('Monthly Reading'!CC$10, 'Homeowners Record'!$F39*'Monthly Reading'!CC$8, 'Homeowners Record'!$G39*'Monthly Reading'!CC$9)))</f>
        <v/>
      </c>
      <c r="CD42" s="4" t="str">
        <f>IF('Monthly Reading'!CD$1="", "", IF('Monthly Reading'!CD116*'Monthly Reading'!CD$7&gt;'Monthly Reading'!CD$10, SUM('Monthly Reading'!CD116*'Monthly Reading'!CD$7, 'Homeowners Record'!$F39*'Monthly Reading'!CD$8, 'Homeowners Record'!$G39*'Monthly Reading'!CD$9), SUM('Monthly Reading'!CD$10, 'Homeowners Record'!$F39*'Monthly Reading'!CD$8, 'Homeowners Record'!$G39*'Monthly Reading'!CD$9)))</f>
        <v/>
      </c>
      <c r="CE42" s="4" t="str">
        <f>IF('Monthly Reading'!CE$1="", "", IF('Monthly Reading'!CE116*'Monthly Reading'!CE$7&gt;'Monthly Reading'!CE$10, SUM('Monthly Reading'!CE116*'Monthly Reading'!CE$7, 'Homeowners Record'!$F39*'Monthly Reading'!CE$8, 'Homeowners Record'!$G39*'Monthly Reading'!CE$9), SUM('Monthly Reading'!CE$10, 'Homeowners Record'!$F39*'Monthly Reading'!CE$8, 'Homeowners Record'!$G39*'Monthly Reading'!CE$9)))</f>
        <v/>
      </c>
      <c r="CF42" s="4" t="str">
        <f>IF('Monthly Reading'!CF$1="", "", IF('Monthly Reading'!CF116*'Monthly Reading'!CF$7&gt;'Monthly Reading'!CF$10, SUM('Monthly Reading'!CF116*'Monthly Reading'!CF$7, 'Homeowners Record'!$F39*'Monthly Reading'!CF$8, 'Homeowners Record'!$G39*'Monthly Reading'!CF$9), SUM('Monthly Reading'!CF$10, 'Homeowners Record'!$F39*'Monthly Reading'!CF$8, 'Homeowners Record'!$G39*'Monthly Reading'!CF$9)))</f>
        <v/>
      </c>
      <c r="CG42" s="4" t="str">
        <f>IF('Monthly Reading'!CG$1="", "", IF('Monthly Reading'!CG116*'Monthly Reading'!CG$7&gt;'Monthly Reading'!CG$10, SUM('Monthly Reading'!CG116*'Monthly Reading'!CG$7, 'Homeowners Record'!$F39*'Monthly Reading'!CG$8, 'Homeowners Record'!$G39*'Monthly Reading'!CG$9), SUM('Monthly Reading'!CG$10, 'Homeowners Record'!$F39*'Monthly Reading'!CG$8, 'Homeowners Record'!$G39*'Monthly Reading'!CG$9)))</f>
        <v/>
      </c>
      <c r="CH42" s="4" t="str">
        <f>IF('Monthly Reading'!CH$1="", "", IF('Monthly Reading'!CH116*'Monthly Reading'!CH$7&gt;'Monthly Reading'!CH$10, SUM('Monthly Reading'!CH116*'Monthly Reading'!CH$7, 'Homeowners Record'!$F39*'Monthly Reading'!CH$8, 'Homeowners Record'!$G39*'Monthly Reading'!CH$9), SUM('Monthly Reading'!CH$10, 'Homeowners Record'!$F39*'Monthly Reading'!CH$8, 'Homeowners Record'!$G39*'Monthly Reading'!CH$9)))</f>
        <v/>
      </c>
      <c r="CI42" s="4" t="str">
        <f>IF('Monthly Reading'!CI$1="", "", IF('Monthly Reading'!CI116*'Monthly Reading'!CI$7&gt;'Monthly Reading'!CI$10, SUM('Monthly Reading'!CI116*'Monthly Reading'!CI$7, 'Homeowners Record'!$F39*'Monthly Reading'!CI$8, 'Homeowners Record'!$G39*'Monthly Reading'!CI$9), SUM('Monthly Reading'!CI$10, 'Homeowners Record'!$F39*'Monthly Reading'!CI$8, 'Homeowners Record'!$G39*'Monthly Reading'!CI$9)))</f>
        <v/>
      </c>
      <c r="CJ42" s="4" t="str">
        <f>IF('Monthly Reading'!CJ$1="", "", IF('Monthly Reading'!CJ116*'Monthly Reading'!CJ$7&gt;'Monthly Reading'!CJ$10, SUM('Monthly Reading'!CJ116*'Monthly Reading'!CJ$7, 'Homeowners Record'!$F39*'Monthly Reading'!CJ$8, 'Homeowners Record'!$G39*'Monthly Reading'!CJ$9), SUM('Monthly Reading'!CJ$10, 'Homeowners Record'!$F39*'Monthly Reading'!CJ$8, 'Homeowners Record'!$G39*'Monthly Reading'!CJ$9)))</f>
        <v/>
      </c>
      <c r="CK42" s="4" t="str">
        <f>IF('Monthly Reading'!CK$1="", "", IF('Monthly Reading'!CK116*'Monthly Reading'!CK$7&gt;'Monthly Reading'!CK$10, SUM('Monthly Reading'!CK116*'Monthly Reading'!CK$7, 'Homeowners Record'!$F39*'Monthly Reading'!CK$8, 'Homeowners Record'!$G39*'Monthly Reading'!CK$9), SUM('Monthly Reading'!CK$10, 'Homeowners Record'!$F39*'Monthly Reading'!CK$8, 'Homeowners Record'!$G39*'Monthly Reading'!CK$9)))</f>
        <v/>
      </c>
      <c r="CL42" s="4" t="str">
        <f>IF('Monthly Reading'!CL$1="", "", IF('Monthly Reading'!CL116*'Monthly Reading'!CL$7&gt;'Monthly Reading'!CL$10, SUM('Monthly Reading'!CL116*'Monthly Reading'!CL$7, 'Homeowners Record'!$F39*'Monthly Reading'!CL$8, 'Homeowners Record'!$G39*'Monthly Reading'!CL$9), SUM('Monthly Reading'!CL$10, 'Homeowners Record'!$F39*'Monthly Reading'!CL$8, 'Homeowners Record'!$G39*'Monthly Reading'!CL$9)))</f>
        <v/>
      </c>
      <c r="CM42" s="4" t="str">
        <f>IF('Monthly Reading'!CM$1="", "", IF('Monthly Reading'!CM116*'Monthly Reading'!CM$7&gt;'Monthly Reading'!CM$10, SUM('Monthly Reading'!CM116*'Monthly Reading'!CM$7, 'Homeowners Record'!$F39*'Monthly Reading'!CM$8, 'Homeowners Record'!$G39*'Monthly Reading'!CM$9), SUM('Monthly Reading'!CM$10, 'Homeowners Record'!$F39*'Monthly Reading'!CM$8, 'Homeowners Record'!$G39*'Monthly Reading'!CM$9)))</f>
        <v/>
      </c>
      <c r="CN42" s="4" t="str">
        <f>IF('Monthly Reading'!CN$1="", "", IF('Monthly Reading'!CN116*'Monthly Reading'!CN$7&gt;'Monthly Reading'!CN$10, SUM('Monthly Reading'!CN116*'Monthly Reading'!CN$7, 'Homeowners Record'!$F39*'Monthly Reading'!CN$8, 'Homeowners Record'!$G39*'Monthly Reading'!CN$9), SUM('Monthly Reading'!CN$10, 'Homeowners Record'!$F39*'Monthly Reading'!CN$8, 'Homeowners Record'!$G39*'Monthly Reading'!CN$9)))</f>
        <v/>
      </c>
      <c r="CO42" s="4" t="str">
        <f>IF('Monthly Reading'!CO$1="", "", IF('Monthly Reading'!CO116*'Monthly Reading'!CO$7&gt;'Monthly Reading'!CO$10, SUM('Monthly Reading'!CO116*'Monthly Reading'!CO$7, 'Homeowners Record'!$F39*'Monthly Reading'!CO$8, 'Homeowners Record'!$G39*'Monthly Reading'!CO$9), SUM('Monthly Reading'!CO$10, 'Homeowners Record'!$F39*'Monthly Reading'!CO$8, 'Homeowners Record'!$G39*'Monthly Reading'!CO$9)))</f>
        <v/>
      </c>
      <c r="CP42" s="4" t="str">
        <f>IF('Monthly Reading'!CP$1="", "", IF('Monthly Reading'!CP116*'Monthly Reading'!CP$7&gt;'Monthly Reading'!CP$10, SUM('Monthly Reading'!CP116*'Monthly Reading'!CP$7, 'Homeowners Record'!$F39*'Monthly Reading'!CP$8, 'Homeowners Record'!$G39*'Monthly Reading'!CP$9), SUM('Monthly Reading'!CP$10, 'Homeowners Record'!$F39*'Monthly Reading'!CP$8, 'Homeowners Record'!$G39*'Monthly Reading'!CP$9)))</f>
        <v/>
      </c>
      <c r="CQ42" s="4" t="str">
        <f>IF('Monthly Reading'!CQ$1="", "", IF('Monthly Reading'!CQ116*'Monthly Reading'!CQ$7&gt;'Monthly Reading'!CQ$10, SUM('Monthly Reading'!CQ116*'Monthly Reading'!CQ$7, 'Homeowners Record'!$F39*'Monthly Reading'!CQ$8, 'Homeowners Record'!$G39*'Monthly Reading'!CQ$9), SUM('Monthly Reading'!CQ$10, 'Homeowners Record'!$F39*'Monthly Reading'!CQ$8, 'Homeowners Record'!$G39*'Monthly Reading'!CQ$9)))</f>
        <v/>
      </c>
      <c r="CR42" s="4" t="str">
        <f>IF('Monthly Reading'!CR$1="", "", IF('Monthly Reading'!CR116*'Monthly Reading'!CR$7&gt;'Monthly Reading'!CR$10, SUM('Monthly Reading'!CR116*'Monthly Reading'!CR$7, 'Homeowners Record'!$F39*'Monthly Reading'!CR$8, 'Homeowners Record'!$G39*'Monthly Reading'!CR$9), SUM('Monthly Reading'!CR$10, 'Homeowners Record'!$F39*'Monthly Reading'!CR$8, 'Homeowners Record'!$G39*'Monthly Reading'!CR$9)))</f>
        <v/>
      </c>
      <c r="CS42" s="4" t="str">
        <f>IF('Monthly Reading'!CS$1="", "", IF('Monthly Reading'!CS116*'Monthly Reading'!CS$7&gt;'Monthly Reading'!CS$10, SUM('Monthly Reading'!CS116*'Monthly Reading'!CS$7, 'Homeowners Record'!$F39*'Monthly Reading'!CS$8, 'Homeowners Record'!$G39*'Monthly Reading'!CS$9), SUM('Monthly Reading'!CS$10, 'Homeowners Record'!$F39*'Monthly Reading'!CS$8, 'Homeowners Record'!$G39*'Monthly Reading'!CS$9)))</f>
        <v/>
      </c>
      <c r="CT42" s="4" t="str">
        <f>IF('Monthly Reading'!CT$1="", "", IF('Monthly Reading'!CT116*'Monthly Reading'!CT$7&gt;'Monthly Reading'!CT$10, SUM('Monthly Reading'!CT116*'Monthly Reading'!CT$7, 'Homeowners Record'!$F39*'Monthly Reading'!CT$8, 'Homeowners Record'!$G39*'Monthly Reading'!CT$9), SUM('Monthly Reading'!CT$10, 'Homeowners Record'!$F39*'Monthly Reading'!CT$8, 'Homeowners Record'!$G39*'Monthly Reading'!CT$9)))</f>
        <v/>
      </c>
      <c r="CU42" s="4" t="str">
        <f>IF('Monthly Reading'!CU$1="", "", IF('Monthly Reading'!CU116*'Monthly Reading'!CU$7&gt;'Monthly Reading'!CU$10, SUM('Monthly Reading'!CU116*'Monthly Reading'!CU$7, 'Homeowners Record'!$F39*'Monthly Reading'!CU$8, 'Homeowners Record'!$G39*'Monthly Reading'!CU$9), SUM('Monthly Reading'!CU$10, 'Homeowners Record'!$F39*'Monthly Reading'!CU$8, 'Homeowners Record'!$G39*'Monthly Reading'!CU$9)))</f>
        <v/>
      </c>
      <c r="CV42" s="4" t="str">
        <f>IF('Monthly Reading'!CV$1="", "", IF('Monthly Reading'!CV116*'Monthly Reading'!CV$7&gt;'Monthly Reading'!CV$10, SUM('Monthly Reading'!CV116*'Monthly Reading'!CV$7, 'Homeowners Record'!$F39*'Monthly Reading'!CV$8, 'Homeowners Record'!$G39*'Monthly Reading'!CV$9), SUM('Monthly Reading'!CV$10, 'Homeowners Record'!$F39*'Monthly Reading'!CV$8, 'Homeowners Record'!$G39*'Monthly Reading'!CV$9)))</f>
        <v/>
      </c>
      <c r="CW42" s="4" t="str">
        <f>IF('Monthly Reading'!CW$1="", "", IF('Monthly Reading'!CW116*'Monthly Reading'!CW$7&gt;'Monthly Reading'!CW$10, SUM('Monthly Reading'!CW116*'Monthly Reading'!CW$7, 'Homeowners Record'!$F39*'Monthly Reading'!CW$8, 'Homeowners Record'!$G39*'Monthly Reading'!CW$9), SUM('Monthly Reading'!CW$10, 'Homeowners Record'!$F39*'Monthly Reading'!CW$8, 'Homeowners Record'!$G39*'Monthly Reading'!CW$9)))</f>
        <v/>
      </c>
      <c r="CX42" s="4" t="str">
        <f>IF('Monthly Reading'!CX$1="", "", IF('Monthly Reading'!CX116*'Monthly Reading'!CX$7&gt;'Monthly Reading'!CX$10, SUM('Monthly Reading'!CX116*'Monthly Reading'!CX$7, 'Homeowners Record'!$F39*'Monthly Reading'!CX$8, 'Homeowners Record'!$G39*'Monthly Reading'!CX$9), SUM('Monthly Reading'!CX$10, 'Homeowners Record'!$F39*'Monthly Reading'!CX$8, 'Homeowners Record'!$G39*'Monthly Reading'!CX$9)))</f>
        <v/>
      </c>
      <c r="CY42" s="4" t="str">
        <f>IF('Monthly Reading'!CY$1="", "", IF('Monthly Reading'!CY116*'Monthly Reading'!CY$7&gt;'Monthly Reading'!CY$10, SUM('Monthly Reading'!CY116*'Monthly Reading'!CY$7, 'Homeowners Record'!$F39*'Monthly Reading'!CY$8, 'Homeowners Record'!$G39*'Monthly Reading'!CY$9), SUM('Monthly Reading'!CY$10, 'Homeowners Record'!$F39*'Monthly Reading'!CY$8, 'Homeowners Record'!$G39*'Monthly Reading'!CY$9)))</f>
        <v/>
      </c>
      <c r="CZ42" s="4" t="str">
        <f>IF('Monthly Reading'!CZ$1="", "", IF('Monthly Reading'!CZ116*'Monthly Reading'!CZ$7&gt;'Monthly Reading'!CZ$10, SUM('Monthly Reading'!CZ116*'Monthly Reading'!CZ$7, 'Homeowners Record'!$F39*'Monthly Reading'!CZ$8, 'Homeowners Record'!$G39*'Monthly Reading'!CZ$9), SUM('Monthly Reading'!CZ$10, 'Homeowners Record'!$F39*'Monthly Reading'!CZ$8, 'Homeowners Record'!$G39*'Monthly Reading'!CZ$9)))</f>
        <v/>
      </c>
      <c r="DA42" s="4" t="str">
        <f>IF('Monthly Reading'!DA$1="", "", IF('Monthly Reading'!DA116*'Monthly Reading'!DA$7&gt;'Monthly Reading'!DA$10, SUM('Monthly Reading'!DA116*'Monthly Reading'!DA$7, 'Homeowners Record'!$F39*'Monthly Reading'!DA$8, 'Homeowners Record'!$G39*'Monthly Reading'!DA$9), SUM('Monthly Reading'!DA$10, 'Homeowners Record'!$F39*'Monthly Reading'!DA$8, 'Homeowners Record'!$G39*'Monthly Reading'!DA$9)))</f>
        <v/>
      </c>
      <c r="DB42" s="4" t="str">
        <f>IF('Monthly Reading'!DB$1="", "", IF('Monthly Reading'!DB116*'Monthly Reading'!DB$7&gt;'Monthly Reading'!DB$10, SUM('Monthly Reading'!DB116*'Monthly Reading'!DB$7, 'Homeowners Record'!$F39*'Monthly Reading'!DB$8, 'Homeowners Record'!$G39*'Monthly Reading'!DB$9), SUM('Monthly Reading'!DB$10, 'Homeowners Record'!$F39*'Monthly Reading'!DB$8, 'Homeowners Record'!$G39*'Monthly Reading'!DB$9)))</f>
        <v/>
      </c>
      <c r="DC42" s="4" t="str">
        <f>IF('Monthly Reading'!DC$1="", "", IF('Monthly Reading'!DC116*'Monthly Reading'!DC$7&gt;'Monthly Reading'!DC$10, SUM('Monthly Reading'!DC116*'Monthly Reading'!DC$7, 'Homeowners Record'!$F39*'Monthly Reading'!DC$8, 'Homeowners Record'!$G39*'Monthly Reading'!DC$9), SUM('Monthly Reading'!DC$10, 'Homeowners Record'!$F39*'Monthly Reading'!DC$8, 'Homeowners Record'!$G39*'Monthly Reading'!DC$9)))</f>
        <v/>
      </c>
      <c r="DD42" s="4" t="str">
        <f>IF('Monthly Reading'!DD$1="", "", IF('Monthly Reading'!DD116*'Monthly Reading'!DD$7&gt;'Monthly Reading'!DD$10, SUM('Monthly Reading'!DD116*'Monthly Reading'!DD$7, 'Homeowners Record'!$F39*'Monthly Reading'!DD$8, 'Homeowners Record'!$G39*'Monthly Reading'!DD$9), SUM('Monthly Reading'!DD$10, 'Homeowners Record'!$F39*'Monthly Reading'!DD$8, 'Homeowners Record'!$G39*'Monthly Reading'!DD$9)))</f>
        <v/>
      </c>
      <c r="DE42" s="4" t="str">
        <f>IF('Monthly Reading'!DE$1="", "", IF('Monthly Reading'!DE116*'Monthly Reading'!DE$7&gt;'Monthly Reading'!DE$10, SUM('Monthly Reading'!DE116*'Monthly Reading'!DE$7, 'Homeowners Record'!$F39*'Monthly Reading'!DE$8, 'Homeowners Record'!$G39*'Monthly Reading'!DE$9), SUM('Monthly Reading'!DE$10, 'Homeowners Record'!$F39*'Monthly Reading'!DE$8, 'Homeowners Record'!$G39*'Monthly Reading'!DE$9)))</f>
        <v/>
      </c>
      <c r="DF42" s="4" t="str">
        <f>IF('Monthly Reading'!DF$1="", "", IF('Monthly Reading'!DF116*'Monthly Reading'!DF$7&gt;'Monthly Reading'!DF$10, SUM('Monthly Reading'!DF116*'Monthly Reading'!DF$7, 'Homeowners Record'!$F39*'Monthly Reading'!DF$8, 'Homeowners Record'!$G39*'Monthly Reading'!DF$9), SUM('Monthly Reading'!DF$10, 'Homeowners Record'!$F39*'Monthly Reading'!DF$8, 'Homeowners Record'!$G39*'Monthly Reading'!DF$9)))</f>
        <v/>
      </c>
      <c r="DG42" s="4" t="str">
        <f>IF('Monthly Reading'!DG$1="", "", IF('Monthly Reading'!DG116*'Monthly Reading'!DG$7&gt;'Monthly Reading'!DG$10, SUM('Monthly Reading'!DG116*'Monthly Reading'!DG$7, 'Homeowners Record'!$F39*'Monthly Reading'!DG$8, 'Homeowners Record'!$G39*'Monthly Reading'!DG$9), SUM('Monthly Reading'!DG$10, 'Homeowners Record'!$F39*'Monthly Reading'!DG$8, 'Homeowners Record'!$G39*'Monthly Reading'!DG$9)))</f>
        <v/>
      </c>
      <c r="DH42" s="4" t="str">
        <f>IF('Monthly Reading'!DH$1="", "", IF('Monthly Reading'!DH116*'Monthly Reading'!DH$7&gt;'Monthly Reading'!DH$10, SUM('Monthly Reading'!DH116*'Monthly Reading'!DH$7, 'Homeowners Record'!$F39*'Monthly Reading'!DH$8, 'Homeowners Record'!$G39*'Monthly Reading'!DH$9), SUM('Monthly Reading'!DH$10, 'Homeowners Record'!$F39*'Monthly Reading'!DH$8, 'Homeowners Record'!$G39*'Monthly Reading'!DH$9)))</f>
        <v/>
      </c>
      <c r="DI42" s="4" t="str">
        <f>IF('Monthly Reading'!DI$1="", "", IF('Monthly Reading'!DI116*'Monthly Reading'!DI$7&gt;'Monthly Reading'!DI$10, SUM('Monthly Reading'!DI116*'Monthly Reading'!DI$7, 'Homeowners Record'!$F39*'Monthly Reading'!DI$8, 'Homeowners Record'!$G39*'Monthly Reading'!DI$9), SUM('Monthly Reading'!DI$10, 'Homeowners Record'!$F39*'Monthly Reading'!DI$8, 'Homeowners Record'!$G39*'Monthly Reading'!DI$9)))</f>
        <v/>
      </c>
      <c r="DJ42" s="4" t="str">
        <f>IF('Monthly Reading'!DJ$1="", "", IF('Monthly Reading'!DJ116*'Monthly Reading'!DJ$7&gt;'Monthly Reading'!DJ$10, SUM('Monthly Reading'!DJ116*'Monthly Reading'!DJ$7, 'Homeowners Record'!$F39*'Monthly Reading'!DJ$8, 'Homeowners Record'!$G39*'Monthly Reading'!DJ$9), SUM('Monthly Reading'!DJ$10, 'Homeowners Record'!$F39*'Monthly Reading'!DJ$8, 'Homeowners Record'!$G39*'Monthly Reading'!DJ$9)))</f>
        <v/>
      </c>
      <c r="DK42" s="4" t="str">
        <f>IF('Monthly Reading'!DK$1="", "", IF('Monthly Reading'!DK116*'Monthly Reading'!DK$7&gt;'Monthly Reading'!DK$10, SUM('Monthly Reading'!DK116*'Monthly Reading'!DK$7, 'Homeowners Record'!$F39*'Monthly Reading'!DK$8, 'Homeowners Record'!$G39*'Monthly Reading'!DK$9), SUM('Monthly Reading'!DK$10, 'Homeowners Record'!$F39*'Monthly Reading'!DK$8, 'Homeowners Record'!$G39*'Monthly Reading'!DK$9)))</f>
        <v/>
      </c>
      <c r="DL42" s="4" t="str">
        <f>IF('Monthly Reading'!DL$1="", "", IF('Monthly Reading'!DL116*'Monthly Reading'!DL$7&gt;'Monthly Reading'!DL$10, SUM('Monthly Reading'!DL116*'Monthly Reading'!DL$7, 'Homeowners Record'!$F39*'Monthly Reading'!DL$8, 'Homeowners Record'!$G39*'Monthly Reading'!DL$9), SUM('Monthly Reading'!DL$10, 'Homeowners Record'!$F39*'Monthly Reading'!DL$8, 'Homeowners Record'!$G39*'Monthly Reading'!DL$9)))</f>
        <v/>
      </c>
      <c r="DM42" s="4" t="str">
        <f>IF('Monthly Reading'!DM$1="", "", IF('Monthly Reading'!DM116*'Monthly Reading'!DM$7&gt;'Monthly Reading'!DM$10, SUM('Monthly Reading'!DM116*'Monthly Reading'!DM$7, 'Homeowners Record'!$F39*'Monthly Reading'!DM$8, 'Homeowners Record'!$G39*'Monthly Reading'!DM$9), SUM('Monthly Reading'!DM$10, 'Homeowners Record'!$F39*'Monthly Reading'!DM$8, 'Homeowners Record'!$G39*'Monthly Reading'!DM$9)))</f>
        <v/>
      </c>
      <c r="DN42" s="4" t="str">
        <f>IF('Monthly Reading'!DN$1="", "", IF('Monthly Reading'!DN116*'Monthly Reading'!DN$7&gt;'Monthly Reading'!DN$10, SUM('Monthly Reading'!DN116*'Monthly Reading'!DN$7, 'Homeowners Record'!$F39*'Monthly Reading'!DN$8, 'Homeowners Record'!$G39*'Monthly Reading'!DN$9), SUM('Monthly Reading'!DN$10, 'Homeowners Record'!$F39*'Monthly Reading'!DN$8, 'Homeowners Record'!$G39*'Monthly Reading'!DN$9)))</f>
        <v/>
      </c>
      <c r="DO42" s="4" t="str">
        <f>IF('Monthly Reading'!DO$1="", "", IF('Monthly Reading'!DO116*'Monthly Reading'!DO$7&gt;'Monthly Reading'!DO$10, SUM('Monthly Reading'!DO116*'Monthly Reading'!DO$7, 'Homeowners Record'!$F39*'Monthly Reading'!DO$8, 'Homeowners Record'!$G39*'Monthly Reading'!DO$9), SUM('Monthly Reading'!DO$10, 'Homeowners Record'!$F39*'Monthly Reading'!DO$8, 'Homeowners Record'!$G39*'Monthly Reading'!DO$9)))</f>
        <v/>
      </c>
      <c r="DP42" s="4" t="str">
        <f>IF('Monthly Reading'!DP$1="", "", IF('Monthly Reading'!DP116*'Monthly Reading'!DP$7&gt;'Monthly Reading'!DP$10, SUM('Monthly Reading'!DP116*'Monthly Reading'!DP$7, 'Homeowners Record'!$F39*'Monthly Reading'!DP$8, 'Homeowners Record'!$G39*'Monthly Reading'!DP$9), SUM('Monthly Reading'!DP$10, 'Homeowners Record'!$F39*'Monthly Reading'!DP$8, 'Homeowners Record'!$G39*'Monthly Reading'!DP$9)))</f>
        <v/>
      </c>
      <c r="DQ42" s="4" t="str">
        <f>IF('Monthly Reading'!DQ$1="", "", IF('Monthly Reading'!DQ116*'Monthly Reading'!DQ$7&gt;'Monthly Reading'!DQ$10, SUM('Monthly Reading'!DQ116*'Monthly Reading'!DQ$7, 'Homeowners Record'!$F39*'Monthly Reading'!DQ$8, 'Homeowners Record'!$G39*'Monthly Reading'!DQ$9), SUM('Monthly Reading'!DQ$10, 'Homeowners Record'!$F39*'Monthly Reading'!DQ$8, 'Homeowners Record'!$G39*'Monthly Reading'!DQ$9)))</f>
        <v/>
      </c>
      <c r="DR42" s="4" t="str">
        <f>IF('Monthly Reading'!DR$1="", "", IF('Monthly Reading'!DR116*'Monthly Reading'!DR$7&gt;'Monthly Reading'!DR$10, SUM('Monthly Reading'!DR116*'Monthly Reading'!DR$7, 'Homeowners Record'!$F39*'Monthly Reading'!DR$8, 'Homeowners Record'!$G39*'Monthly Reading'!DR$9), SUM('Monthly Reading'!DR$10, 'Homeowners Record'!$F39*'Monthly Reading'!DR$8, 'Homeowners Record'!$G39*'Monthly Reading'!DR$9)))</f>
        <v/>
      </c>
      <c r="DS42" s="4" t="str">
        <f>IF('Monthly Reading'!DS$1="", "", IF('Monthly Reading'!DS116*'Monthly Reading'!DS$7&gt;'Monthly Reading'!DS$10, SUM('Monthly Reading'!DS116*'Monthly Reading'!DS$7, 'Homeowners Record'!$F39*'Monthly Reading'!DS$8, 'Homeowners Record'!$G39*'Monthly Reading'!DS$9), SUM('Monthly Reading'!DS$10, 'Homeowners Record'!$F39*'Monthly Reading'!DS$8, 'Homeowners Record'!$G39*'Monthly Reading'!DS$9)))</f>
        <v/>
      </c>
      <c r="DT42" s="4" t="str">
        <f>IF('Monthly Reading'!DT$1="", "", IF('Monthly Reading'!DT116*'Monthly Reading'!DT$7&gt;'Monthly Reading'!DT$10, SUM('Monthly Reading'!DT116*'Monthly Reading'!DT$7, 'Homeowners Record'!$F39*'Monthly Reading'!DT$8, 'Homeowners Record'!$G39*'Monthly Reading'!DT$9), SUM('Monthly Reading'!DT$10, 'Homeowners Record'!$F39*'Monthly Reading'!DT$8, 'Homeowners Record'!$G39*'Monthly Reading'!DT$9)))</f>
        <v/>
      </c>
      <c r="DU42" s="4" t="str">
        <f>IF('Monthly Reading'!DU$1="", "", IF('Monthly Reading'!DU116*'Monthly Reading'!DU$7&gt;'Monthly Reading'!DU$10, SUM('Monthly Reading'!DU116*'Monthly Reading'!DU$7, 'Homeowners Record'!$F39*'Monthly Reading'!DU$8, 'Homeowners Record'!$G39*'Monthly Reading'!DU$9), SUM('Monthly Reading'!DU$10, 'Homeowners Record'!$F39*'Monthly Reading'!DU$8, 'Homeowners Record'!$G39*'Monthly Reading'!DU$9)))</f>
        <v/>
      </c>
      <c r="DV42" s="4" t="str">
        <f>IF('Monthly Reading'!DV$1="", "", IF('Monthly Reading'!DV116*'Monthly Reading'!DV$7&gt;'Monthly Reading'!DV$10, SUM('Monthly Reading'!DV116*'Monthly Reading'!DV$7, 'Homeowners Record'!$F39*'Monthly Reading'!DV$8, 'Homeowners Record'!$G39*'Monthly Reading'!DV$9), SUM('Monthly Reading'!DV$10, 'Homeowners Record'!$F39*'Monthly Reading'!DV$8, 'Homeowners Record'!$G39*'Monthly Reading'!DV$9)))</f>
        <v/>
      </c>
      <c r="DW42" s="4" t="str">
        <f>IF('Monthly Reading'!DW$1="", "", IF('Monthly Reading'!DW116*'Monthly Reading'!DW$7&gt;'Monthly Reading'!DW$10, SUM('Monthly Reading'!DW116*'Monthly Reading'!DW$7, 'Homeowners Record'!$F39*'Monthly Reading'!DW$8, 'Homeowners Record'!$G39*'Monthly Reading'!DW$9), SUM('Monthly Reading'!DW$10, 'Homeowners Record'!$F39*'Monthly Reading'!DW$8, 'Homeowners Record'!$G39*'Monthly Reading'!DW$9)))</f>
        <v/>
      </c>
      <c r="DX42" s="4" t="str">
        <f>IF('Monthly Reading'!DX$1="", "", IF('Monthly Reading'!DX116*'Monthly Reading'!DX$7&gt;'Monthly Reading'!DX$10, SUM('Monthly Reading'!DX116*'Monthly Reading'!DX$7, 'Homeowners Record'!$F39*'Monthly Reading'!DX$8, 'Homeowners Record'!$G39*'Monthly Reading'!DX$9), SUM('Monthly Reading'!DX$10, 'Homeowners Record'!$F39*'Monthly Reading'!DX$8, 'Homeowners Record'!$G39*'Monthly Reading'!DX$9)))</f>
        <v/>
      </c>
      <c r="DY42" s="4" t="str">
        <f>IF('Monthly Reading'!DY$1="", "", IF('Monthly Reading'!DY116*'Monthly Reading'!DY$7&gt;'Monthly Reading'!DY$10, SUM('Monthly Reading'!DY116*'Monthly Reading'!DY$7, 'Homeowners Record'!$F39*'Monthly Reading'!DY$8, 'Homeowners Record'!$G39*'Monthly Reading'!DY$9), SUM('Monthly Reading'!DY$10, 'Homeowners Record'!$F39*'Monthly Reading'!DY$8, 'Homeowners Record'!$G39*'Monthly Reading'!DY$9)))</f>
        <v/>
      </c>
      <c r="DZ42" s="4" t="str">
        <f>IF('Monthly Reading'!DZ$1="", "", IF('Monthly Reading'!DZ116*'Monthly Reading'!DZ$7&gt;'Monthly Reading'!DZ$10, SUM('Monthly Reading'!DZ116*'Monthly Reading'!DZ$7, 'Homeowners Record'!$F39*'Monthly Reading'!DZ$8, 'Homeowners Record'!$G39*'Monthly Reading'!DZ$9), SUM('Monthly Reading'!DZ$10, 'Homeowners Record'!$F39*'Monthly Reading'!DZ$8, 'Homeowners Record'!$G39*'Monthly Reading'!DZ$9)))</f>
        <v/>
      </c>
    </row>
    <row r="43" spans="1:130" x14ac:dyDescent="0.25">
      <c r="A43" s="3">
        <f>'Homeowners Record'!$A40</f>
        <v>39</v>
      </c>
      <c r="B43" s="3" t="str">
        <f>'Homeowners Record'!$B40</f>
        <v>ELMER/JOVELYN SORIANO</v>
      </c>
      <c r="C43" s="4">
        <v>1564</v>
      </c>
      <c r="D43" s="4">
        <f>IF('Monthly Reading'!D$1="", "", IF('Monthly Reading'!D117*'Monthly Reading'!D$7&gt;'Monthly Reading'!D$10, SUM('Monthly Reading'!D117*'Monthly Reading'!D$7, 'Homeowners Record'!$F40*'Monthly Reading'!D$8, 'Homeowners Record'!$G40*'Monthly Reading'!D$9), SUM('Monthly Reading'!D$10, 'Homeowners Record'!$F40*'Monthly Reading'!D$8, 'Homeowners Record'!$G40*'Monthly Reading'!D$9)))</f>
        <v>737.86098765432098</v>
      </c>
      <c r="E43" s="4">
        <f>IF('Monthly Reading'!E$1="", "", IF('Monthly Reading'!E117*'Monthly Reading'!E$7&gt;'Monthly Reading'!E$10, SUM('Monthly Reading'!E117*'Monthly Reading'!E$7, 'Homeowners Record'!$F40*'Monthly Reading'!E$8, 'Homeowners Record'!$G40*'Monthly Reading'!E$9), SUM('Monthly Reading'!E$10, 'Homeowners Record'!$F40*'Monthly Reading'!E$8, 'Homeowners Record'!$G40*'Monthly Reading'!E$9)))</f>
        <v>928.65112412177996</v>
      </c>
      <c r="F43" s="4">
        <f>IF('Monthly Reading'!F$1="", "", IF('Monthly Reading'!F117*'Monthly Reading'!F$7&gt;'Monthly Reading'!F$10, SUM('Monthly Reading'!F117*'Monthly Reading'!F$7, 'Homeowners Record'!$F40*'Monthly Reading'!F$8, 'Homeowners Record'!$G40*'Monthly Reading'!F$9), SUM('Monthly Reading'!F$10, 'Homeowners Record'!$F40*'Monthly Reading'!F$8, 'Homeowners Record'!$G40*'Monthly Reading'!F$9)))</f>
        <v>719.56398860398861</v>
      </c>
      <c r="G43" s="4">
        <f>IF('Monthly Reading'!G$1="", "", IF('Monthly Reading'!G117*'Monthly Reading'!G$7&gt;'Monthly Reading'!G$10, SUM('Monthly Reading'!G117*'Monthly Reading'!G$7, 'Homeowners Record'!$F40*'Monthly Reading'!G$8, 'Homeowners Record'!$G40*'Monthly Reading'!G$9), SUM('Monthly Reading'!G$10, 'Homeowners Record'!$F40*'Monthly Reading'!G$8, 'Homeowners Record'!$G40*'Monthly Reading'!G$9)))</f>
        <v>866.98552380952378</v>
      </c>
      <c r="H43" s="4" t="str">
        <f>IF('Monthly Reading'!H$1="", "", IF('Monthly Reading'!H117*'Monthly Reading'!H$7&gt;'Monthly Reading'!H$10, SUM('Monthly Reading'!H117*'Monthly Reading'!H$7, 'Homeowners Record'!$F40*'Monthly Reading'!H$8, 'Homeowners Record'!$G40*'Monthly Reading'!H$9), SUM('Monthly Reading'!H$10, 'Homeowners Record'!$F40*'Monthly Reading'!H$8, 'Homeowners Record'!$G40*'Monthly Reading'!H$9)))</f>
        <v/>
      </c>
      <c r="I43" s="4" t="str">
        <f>IF('Monthly Reading'!I$1="", "", IF('Monthly Reading'!I117*'Monthly Reading'!I$7&gt;'Monthly Reading'!I$10, SUM('Monthly Reading'!I117*'Monthly Reading'!I$7, 'Homeowners Record'!$F40*'Monthly Reading'!I$8, 'Homeowners Record'!$G40*'Monthly Reading'!I$9), SUM('Monthly Reading'!I$10, 'Homeowners Record'!$F40*'Monthly Reading'!I$8, 'Homeowners Record'!$G40*'Monthly Reading'!I$9)))</f>
        <v/>
      </c>
      <c r="J43" s="4" t="str">
        <f>IF('Monthly Reading'!J$1="", "", IF('Monthly Reading'!J117*'Monthly Reading'!J$7&gt;'Monthly Reading'!J$10, SUM('Monthly Reading'!J117*'Monthly Reading'!J$7, 'Homeowners Record'!$F40*'Monthly Reading'!J$8, 'Homeowners Record'!$G40*'Monthly Reading'!J$9), SUM('Monthly Reading'!J$10, 'Homeowners Record'!$F40*'Monthly Reading'!J$8, 'Homeowners Record'!$G40*'Monthly Reading'!J$9)))</f>
        <v/>
      </c>
      <c r="K43" s="4" t="str">
        <f>IF('Monthly Reading'!K$1="", "", IF('Monthly Reading'!K117*'Monthly Reading'!K$7&gt;'Monthly Reading'!K$10, SUM('Monthly Reading'!K117*'Monthly Reading'!K$7, 'Homeowners Record'!$F40*'Monthly Reading'!K$8, 'Homeowners Record'!$G40*'Monthly Reading'!K$9), SUM('Monthly Reading'!K$10, 'Homeowners Record'!$F40*'Monthly Reading'!K$8, 'Homeowners Record'!$G40*'Monthly Reading'!K$9)))</f>
        <v/>
      </c>
      <c r="L43" s="4" t="str">
        <f>IF('Monthly Reading'!L$1="", "", IF('Monthly Reading'!L117*'Monthly Reading'!L$7&gt;'Monthly Reading'!L$10, SUM('Monthly Reading'!L117*'Monthly Reading'!L$7, 'Homeowners Record'!$F40*'Monthly Reading'!L$8, 'Homeowners Record'!$G40*'Monthly Reading'!L$9), SUM('Monthly Reading'!L$10, 'Homeowners Record'!$F40*'Monthly Reading'!L$8, 'Homeowners Record'!$G40*'Monthly Reading'!L$9)))</f>
        <v/>
      </c>
      <c r="M43" s="4" t="str">
        <f>IF('Monthly Reading'!M$1="", "", IF('Monthly Reading'!M117*'Monthly Reading'!M$7&gt;'Monthly Reading'!M$10, SUM('Monthly Reading'!M117*'Monthly Reading'!M$7, 'Homeowners Record'!$F40*'Monthly Reading'!M$8, 'Homeowners Record'!$G40*'Monthly Reading'!M$9), SUM('Monthly Reading'!M$10, 'Homeowners Record'!$F40*'Monthly Reading'!M$8, 'Homeowners Record'!$G40*'Monthly Reading'!M$9)))</f>
        <v/>
      </c>
      <c r="N43" s="4" t="str">
        <f>IF('Monthly Reading'!N$1="", "", IF('Monthly Reading'!N117*'Monthly Reading'!N$7&gt;'Monthly Reading'!N$10, SUM('Monthly Reading'!N117*'Monthly Reading'!N$7, 'Homeowners Record'!$F40*'Monthly Reading'!N$8, 'Homeowners Record'!$G40*'Monthly Reading'!N$9), SUM('Monthly Reading'!N$10, 'Homeowners Record'!$F40*'Monthly Reading'!N$8, 'Homeowners Record'!$G40*'Monthly Reading'!N$9)))</f>
        <v/>
      </c>
      <c r="O43" s="4" t="str">
        <f>IF('Monthly Reading'!O$1="", "", IF('Monthly Reading'!O117*'Monthly Reading'!O$7&gt;'Monthly Reading'!O$10, SUM('Monthly Reading'!O117*'Monthly Reading'!O$7, 'Homeowners Record'!$F40*'Monthly Reading'!O$8, 'Homeowners Record'!$G40*'Monthly Reading'!O$9), SUM('Monthly Reading'!O$10, 'Homeowners Record'!$F40*'Monthly Reading'!O$8, 'Homeowners Record'!$G40*'Monthly Reading'!O$9)))</f>
        <v/>
      </c>
      <c r="P43" s="4" t="str">
        <f>IF('Monthly Reading'!P$1="", "", IF('Monthly Reading'!P117*'Monthly Reading'!P$7&gt;'Monthly Reading'!P$10, SUM('Monthly Reading'!P117*'Monthly Reading'!P$7, 'Homeowners Record'!$F40*'Monthly Reading'!P$8, 'Homeowners Record'!$G40*'Monthly Reading'!P$9), SUM('Monthly Reading'!P$10, 'Homeowners Record'!$F40*'Monthly Reading'!P$8, 'Homeowners Record'!$G40*'Monthly Reading'!P$9)))</f>
        <v/>
      </c>
      <c r="Q43" s="4" t="str">
        <f>IF('Monthly Reading'!Q$1="", "", IF('Monthly Reading'!Q117*'Monthly Reading'!Q$7&gt;'Monthly Reading'!Q$10, SUM('Monthly Reading'!Q117*'Monthly Reading'!Q$7, 'Homeowners Record'!$F40*'Monthly Reading'!Q$8, 'Homeowners Record'!$G40*'Monthly Reading'!Q$9), SUM('Monthly Reading'!Q$10, 'Homeowners Record'!$F40*'Monthly Reading'!Q$8, 'Homeowners Record'!$G40*'Monthly Reading'!Q$9)))</f>
        <v/>
      </c>
      <c r="R43" s="4" t="str">
        <f>IF('Monthly Reading'!R$1="", "", IF('Monthly Reading'!R117*'Monthly Reading'!R$7&gt;'Monthly Reading'!R$10, SUM('Monthly Reading'!R117*'Monthly Reading'!R$7, 'Homeowners Record'!$F40*'Monthly Reading'!R$8, 'Homeowners Record'!$G40*'Monthly Reading'!R$9), SUM('Monthly Reading'!R$10, 'Homeowners Record'!$F40*'Monthly Reading'!R$8, 'Homeowners Record'!$G40*'Monthly Reading'!R$9)))</f>
        <v/>
      </c>
      <c r="S43" s="4" t="str">
        <f>IF('Monthly Reading'!S$1="", "", IF('Monthly Reading'!S117*'Monthly Reading'!S$7&gt;'Monthly Reading'!S$10, SUM('Monthly Reading'!S117*'Monthly Reading'!S$7, 'Homeowners Record'!$F40*'Monthly Reading'!S$8, 'Homeowners Record'!$G40*'Monthly Reading'!S$9), SUM('Monthly Reading'!S$10, 'Homeowners Record'!$F40*'Monthly Reading'!S$8, 'Homeowners Record'!$G40*'Monthly Reading'!S$9)))</f>
        <v/>
      </c>
      <c r="T43" s="4" t="str">
        <f>IF('Monthly Reading'!T$1="", "", IF('Monthly Reading'!T117*'Monthly Reading'!T$7&gt;'Monthly Reading'!T$10, SUM('Monthly Reading'!T117*'Monthly Reading'!T$7, 'Homeowners Record'!$F40*'Monthly Reading'!T$8, 'Homeowners Record'!$G40*'Monthly Reading'!T$9), SUM('Monthly Reading'!T$10, 'Homeowners Record'!$F40*'Monthly Reading'!T$8, 'Homeowners Record'!$G40*'Monthly Reading'!T$9)))</f>
        <v/>
      </c>
      <c r="U43" s="4" t="str">
        <f>IF('Monthly Reading'!U$1="", "", IF('Monthly Reading'!U117*'Monthly Reading'!U$7&gt;'Monthly Reading'!U$10, SUM('Monthly Reading'!U117*'Monthly Reading'!U$7, 'Homeowners Record'!$F40*'Monthly Reading'!U$8, 'Homeowners Record'!$G40*'Monthly Reading'!U$9), SUM('Monthly Reading'!U$10, 'Homeowners Record'!$F40*'Monthly Reading'!U$8, 'Homeowners Record'!$G40*'Monthly Reading'!U$9)))</f>
        <v/>
      </c>
      <c r="V43" s="4" t="str">
        <f>IF('Monthly Reading'!V$1="", "", IF('Monthly Reading'!V117*'Monthly Reading'!V$7&gt;'Monthly Reading'!V$10, SUM('Monthly Reading'!V117*'Monthly Reading'!V$7, 'Homeowners Record'!$F40*'Monthly Reading'!V$8, 'Homeowners Record'!$G40*'Monthly Reading'!V$9), SUM('Monthly Reading'!V$10, 'Homeowners Record'!$F40*'Monthly Reading'!V$8, 'Homeowners Record'!$G40*'Monthly Reading'!V$9)))</f>
        <v/>
      </c>
      <c r="W43" s="4" t="str">
        <f>IF('Monthly Reading'!W$1="", "", IF('Monthly Reading'!W117*'Monthly Reading'!W$7&gt;'Monthly Reading'!W$10, SUM('Monthly Reading'!W117*'Monthly Reading'!W$7, 'Homeowners Record'!$F40*'Monthly Reading'!W$8, 'Homeowners Record'!$G40*'Monthly Reading'!W$9), SUM('Monthly Reading'!W$10, 'Homeowners Record'!$F40*'Monthly Reading'!W$8, 'Homeowners Record'!$G40*'Monthly Reading'!W$9)))</f>
        <v/>
      </c>
      <c r="X43" s="4" t="str">
        <f>IF('Monthly Reading'!X$1="", "", IF('Monthly Reading'!X117*'Monthly Reading'!X$7&gt;'Monthly Reading'!X$10, SUM('Monthly Reading'!X117*'Monthly Reading'!X$7, 'Homeowners Record'!$F40*'Monthly Reading'!X$8, 'Homeowners Record'!$G40*'Monthly Reading'!X$9), SUM('Monthly Reading'!X$10, 'Homeowners Record'!$F40*'Monthly Reading'!X$8, 'Homeowners Record'!$G40*'Monthly Reading'!X$9)))</f>
        <v/>
      </c>
      <c r="Y43" s="4" t="str">
        <f>IF('Monthly Reading'!Y$1="", "", IF('Monthly Reading'!Y117*'Monthly Reading'!Y$7&gt;'Monthly Reading'!Y$10, SUM('Monthly Reading'!Y117*'Monthly Reading'!Y$7, 'Homeowners Record'!$F40*'Monthly Reading'!Y$8, 'Homeowners Record'!$G40*'Monthly Reading'!Y$9), SUM('Monthly Reading'!Y$10, 'Homeowners Record'!$F40*'Monthly Reading'!Y$8, 'Homeowners Record'!$G40*'Monthly Reading'!Y$9)))</f>
        <v/>
      </c>
      <c r="Z43" s="4" t="str">
        <f>IF('Monthly Reading'!Z$1="", "", IF('Monthly Reading'!Z117*'Monthly Reading'!Z$7&gt;'Monthly Reading'!Z$10, SUM('Monthly Reading'!Z117*'Monthly Reading'!Z$7, 'Homeowners Record'!$F40*'Monthly Reading'!Z$8, 'Homeowners Record'!$G40*'Monthly Reading'!Z$9), SUM('Monthly Reading'!Z$10, 'Homeowners Record'!$F40*'Monthly Reading'!Z$8, 'Homeowners Record'!$G40*'Monthly Reading'!Z$9)))</f>
        <v/>
      </c>
      <c r="AA43" s="4" t="str">
        <f>IF('Monthly Reading'!AA$1="", "", IF('Monthly Reading'!AA117*'Monthly Reading'!AA$7&gt;'Monthly Reading'!AA$10, SUM('Monthly Reading'!AA117*'Monthly Reading'!AA$7, 'Homeowners Record'!$F40*'Monthly Reading'!AA$8, 'Homeowners Record'!$G40*'Monthly Reading'!AA$9), SUM('Monthly Reading'!AA$10, 'Homeowners Record'!$F40*'Monthly Reading'!AA$8, 'Homeowners Record'!$G40*'Monthly Reading'!AA$9)))</f>
        <v/>
      </c>
      <c r="AB43" s="4" t="str">
        <f>IF('Monthly Reading'!AB$1="", "", IF('Monthly Reading'!AB117*'Monthly Reading'!AB$7&gt;'Monthly Reading'!AB$10, SUM('Monthly Reading'!AB117*'Monthly Reading'!AB$7, 'Homeowners Record'!$F40*'Monthly Reading'!AB$8, 'Homeowners Record'!$G40*'Monthly Reading'!AB$9), SUM('Monthly Reading'!AB$10, 'Homeowners Record'!$F40*'Monthly Reading'!AB$8, 'Homeowners Record'!$G40*'Monthly Reading'!AB$9)))</f>
        <v/>
      </c>
      <c r="AC43" s="4" t="str">
        <f>IF('Monthly Reading'!AC$1="", "", IF('Monthly Reading'!AC117*'Monthly Reading'!AC$7&gt;'Monthly Reading'!AC$10, SUM('Monthly Reading'!AC117*'Monthly Reading'!AC$7, 'Homeowners Record'!$F40*'Monthly Reading'!AC$8, 'Homeowners Record'!$G40*'Monthly Reading'!AC$9), SUM('Monthly Reading'!AC$10, 'Homeowners Record'!$F40*'Monthly Reading'!AC$8, 'Homeowners Record'!$G40*'Monthly Reading'!AC$9)))</f>
        <v/>
      </c>
      <c r="AD43" s="4" t="str">
        <f>IF('Monthly Reading'!AD$1="", "", IF('Monthly Reading'!AD117*'Monthly Reading'!AD$7&gt;'Monthly Reading'!AD$10, SUM('Monthly Reading'!AD117*'Monthly Reading'!AD$7, 'Homeowners Record'!$F40*'Monthly Reading'!AD$8, 'Homeowners Record'!$G40*'Monthly Reading'!AD$9), SUM('Monthly Reading'!AD$10, 'Homeowners Record'!$F40*'Monthly Reading'!AD$8, 'Homeowners Record'!$G40*'Monthly Reading'!AD$9)))</f>
        <v/>
      </c>
      <c r="AE43" s="4" t="str">
        <f>IF('Monthly Reading'!AE$1="", "", IF('Monthly Reading'!AE117*'Monthly Reading'!AE$7&gt;'Monthly Reading'!AE$10, SUM('Monthly Reading'!AE117*'Monthly Reading'!AE$7, 'Homeowners Record'!$F40*'Monthly Reading'!AE$8, 'Homeowners Record'!$G40*'Monthly Reading'!AE$9), SUM('Monthly Reading'!AE$10, 'Homeowners Record'!$F40*'Monthly Reading'!AE$8, 'Homeowners Record'!$G40*'Monthly Reading'!AE$9)))</f>
        <v/>
      </c>
      <c r="AF43" s="4" t="str">
        <f>IF('Monthly Reading'!AF$1="", "", IF('Monthly Reading'!AF117*'Monthly Reading'!AF$7&gt;'Monthly Reading'!AF$10, SUM('Monthly Reading'!AF117*'Monthly Reading'!AF$7, 'Homeowners Record'!$F40*'Monthly Reading'!AF$8, 'Homeowners Record'!$G40*'Monthly Reading'!AF$9), SUM('Monthly Reading'!AF$10, 'Homeowners Record'!$F40*'Monthly Reading'!AF$8, 'Homeowners Record'!$G40*'Monthly Reading'!AF$9)))</f>
        <v/>
      </c>
      <c r="AG43" s="4" t="str">
        <f>IF('Monthly Reading'!AG$1="", "", IF('Monthly Reading'!AG117*'Monthly Reading'!AG$7&gt;'Monthly Reading'!AG$10, SUM('Monthly Reading'!AG117*'Monthly Reading'!AG$7, 'Homeowners Record'!$F40*'Monthly Reading'!AG$8, 'Homeowners Record'!$G40*'Monthly Reading'!AG$9), SUM('Monthly Reading'!AG$10, 'Homeowners Record'!$F40*'Monthly Reading'!AG$8, 'Homeowners Record'!$G40*'Monthly Reading'!AG$9)))</f>
        <v/>
      </c>
      <c r="AH43" s="4" t="str">
        <f>IF('Monthly Reading'!AH$1="", "", IF('Monthly Reading'!AH117*'Monthly Reading'!AH$7&gt;'Monthly Reading'!AH$10, SUM('Monthly Reading'!AH117*'Monthly Reading'!AH$7, 'Homeowners Record'!$F40*'Monthly Reading'!AH$8, 'Homeowners Record'!$G40*'Monthly Reading'!AH$9), SUM('Monthly Reading'!AH$10, 'Homeowners Record'!$F40*'Monthly Reading'!AH$8, 'Homeowners Record'!$G40*'Monthly Reading'!AH$9)))</f>
        <v/>
      </c>
      <c r="AI43" s="4" t="str">
        <f>IF('Monthly Reading'!AI$1="", "", IF('Monthly Reading'!AI117*'Monthly Reading'!AI$7&gt;'Monthly Reading'!AI$10, SUM('Monthly Reading'!AI117*'Monthly Reading'!AI$7, 'Homeowners Record'!$F40*'Monthly Reading'!AI$8, 'Homeowners Record'!$G40*'Monthly Reading'!AI$9), SUM('Monthly Reading'!AI$10, 'Homeowners Record'!$F40*'Monthly Reading'!AI$8, 'Homeowners Record'!$G40*'Monthly Reading'!AI$9)))</f>
        <v/>
      </c>
      <c r="AJ43" s="4" t="str">
        <f>IF('Monthly Reading'!AJ$1="", "", IF('Monthly Reading'!AJ117*'Monthly Reading'!AJ$7&gt;'Monthly Reading'!AJ$10, SUM('Monthly Reading'!AJ117*'Monthly Reading'!AJ$7, 'Homeowners Record'!$F40*'Monthly Reading'!AJ$8, 'Homeowners Record'!$G40*'Monthly Reading'!AJ$9), SUM('Monthly Reading'!AJ$10, 'Homeowners Record'!$F40*'Monthly Reading'!AJ$8, 'Homeowners Record'!$G40*'Monthly Reading'!AJ$9)))</f>
        <v/>
      </c>
      <c r="AK43" s="4" t="str">
        <f>IF('Monthly Reading'!AK$1="", "", IF('Monthly Reading'!AK117*'Monthly Reading'!AK$7&gt;'Monthly Reading'!AK$10, SUM('Monthly Reading'!AK117*'Monthly Reading'!AK$7, 'Homeowners Record'!$F40*'Monthly Reading'!AK$8, 'Homeowners Record'!$G40*'Monthly Reading'!AK$9), SUM('Monthly Reading'!AK$10, 'Homeowners Record'!$F40*'Monthly Reading'!AK$8, 'Homeowners Record'!$G40*'Monthly Reading'!AK$9)))</f>
        <v/>
      </c>
      <c r="AL43" s="4" t="str">
        <f>IF('Monthly Reading'!AL$1="", "", IF('Monthly Reading'!AL117*'Monthly Reading'!AL$7&gt;'Monthly Reading'!AL$10, SUM('Monthly Reading'!AL117*'Monthly Reading'!AL$7, 'Homeowners Record'!$F40*'Monthly Reading'!AL$8, 'Homeowners Record'!$G40*'Monthly Reading'!AL$9), SUM('Monthly Reading'!AL$10, 'Homeowners Record'!$F40*'Monthly Reading'!AL$8, 'Homeowners Record'!$G40*'Monthly Reading'!AL$9)))</f>
        <v/>
      </c>
      <c r="AM43" s="4" t="str">
        <f>IF('Monthly Reading'!AM$1="", "", IF('Monthly Reading'!AM117*'Monthly Reading'!AM$7&gt;'Monthly Reading'!AM$10, SUM('Monthly Reading'!AM117*'Monthly Reading'!AM$7, 'Homeowners Record'!$F40*'Monthly Reading'!AM$8, 'Homeowners Record'!$G40*'Monthly Reading'!AM$9), SUM('Monthly Reading'!AM$10, 'Homeowners Record'!$F40*'Monthly Reading'!AM$8, 'Homeowners Record'!$G40*'Monthly Reading'!AM$9)))</f>
        <v/>
      </c>
      <c r="AN43" s="4" t="str">
        <f>IF('Monthly Reading'!AN$1="", "", IF('Monthly Reading'!AN117*'Monthly Reading'!AN$7&gt;'Monthly Reading'!AN$10, SUM('Monthly Reading'!AN117*'Monthly Reading'!AN$7, 'Homeowners Record'!$F40*'Monthly Reading'!AN$8, 'Homeowners Record'!$G40*'Monthly Reading'!AN$9), SUM('Monthly Reading'!AN$10, 'Homeowners Record'!$F40*'Monthly Reading'!AN$8, 'Homeowners Record'!$G40*'Monthly Reading'!AN$9)))</f>
        <v/>
      </c>
      <c r="AO43" s="4" t="str">
        <f>IF('Monthly Reading'!AO$1="", "", IF('Monthly Reading'!AO117*'Monthly Reading'!AO$7&gt;'Monthly Reading'!AO$10, SUM('Monthly Reading'!AO117*'Monthly Reading'!AO$7, 'Homeowners Record'!$F40*'Monthly Reading'!AO$8, 'Homeowners Record'!$G40*'Monthly Reading'!AO$9), SUM('Monthly Reading'!AO$10, 'Homeowners Record'!$F40*'Monthly Reading'!AO$8, 'Homeowners Record'!$G40*'Monthly Reading'!AO$9)))</f>
        <v/>
      </c>
      <c r="AP43" s="4" t="str">
        <f>IF('Monthly Reading'!AP$1="", "", IF('Monthly Reading'!AP117*'Monthly Reading'!AP$7&gt;'Monthly Reading'!AP$10, SUM('Monthly Reading'!AP117*'Monthly Reading'!AP$7, 'Homeowners Record'!$F40*'Monthly Reading'!AP$8, 'Homeowners Record'!$G40*'Monthly Reading'!AP$9), SUM('Monthly Reading'!AP$10, 'Homeowners Record'!$F40*'Monthly Reading'!AP$8, 'Homeowners Record'!$G40*'Monthly Reading'!AP$9)))</f>
        <v/>
      </c>
      <c r="AQ43" s="4" t="str">
        <f>IF('Monthly Reading'!AQ$1="", "", IF('Monthly Reading'!AQ117*'Monthly Reading'!AQ$7&gt;'Monthly Reading'!AQ$10, SUM('Monthly Reading'!AQ117*'Monthly Reading'!AQ$7, 'Homeowners Record'!$F40*'Monthly Reading'!AQ$8, 'Homeowners Record'!$G40*'Monthly Reading'!AQ$9), SUM('Monthly Reading'!AQ$10, 'Homeowners Record'!$F40*'Monthly Reading'!AQ$8, 'Homeowners Record'!$G40*'Monthly Reading'!AQ$9)))</f>
        <v/>
      </c>
      <c r="AR43" s="4" t="str">
        <f>IF('Monthly Reading'!AR$1="", "", IF('Monthly Reading'!AR117*'Monthly Reading'!AR$7&gt;'Monthly Reading'!AR$10, SUM('Monthly Reading'!AR117*'Monthly Reading'!AR$7, 'Homeowners Record'!$F40*'Monthly Reading'!AR$8, 'Homeowners Record'!$G40*'Monthly Reading'!AR$9), SUM('Monthly Reading'!AR$10, 'Homeowners Record'!$F40*'Monthly Reading'!AR$8, 'Homeowners Record'!$G40*'Monthly Reading'!AR$9)))</f>
        <v/>
      </c>
      <c r="AS43" s="4" t="str">
        <f>IF('Monthly Reading'!AS$1="", "", IF('Monthly Reading'!AS117*'Monthly Reading'!AS$7&gt;'Monthly Reading'!AS$10, SUM('Monthly Reading'!AS117*'Monthly Reading'!AS$7, 'Homeowners Record'!$F40*'Monthly Reading'!AS$8, 'Homeowners Record'!$G40*'Monthly Reading'!AS$9), SUM('Monthly Reading'!AS$10, 'Homeowners Record'!$F40*'Monthly Reading'!AS$8, 'Homeowners Record'!$G40*'Monthly Reading'!AS$9)))</f>
        <v/>
      </c>
      <c r="AT43" s="4" t="str">
        <f>IF('Monthly Reading'!AT$1="", "", IF('Monthly Reading'!AT117*'Monthly Reading'!AT$7&gt;'Monthly Reading'!AT$10, SUM('Monthly Reading'!AT117*'Monthly Reading'!AT$7, 'Homeowners Record'!$F40*'Monthly Reading'!AT$8, 'Homeowners Record'!$G40*'Monthly Reading'!AT$9), SUM('Monthly Reading'!AT$10, 'Homeowners Record'!$F40*'Monthly Reading'!AT$8, 'Homeowners Record'!$G40*'Monthly Reading'!AT$9)))</f>
        <v/>
      </c>
      <c r="AU43" s="4" t="str">
        <f>IF('Monthly Reading'!AU$1="", "", IF('Monthly Reading'!AU117*'Monthly Reading'!AU$7&gt;'Monthly Reading'!AU$10, SUM('Monthly Reading'!AU117*'Monthly Reading'!AU$7, 'Homeowners Record'!$F40*'Monthly Reading'!AU$8, 'Homeowners Record'!$G40*'Monthly Reading'!AU$9), SUM('Monthly Reading'!AU$10, 'Homeowners Record'!$F40*'Monthly Reading'!AU$8, 'Homeowners Record'!$G40*'Monthly Reading'!AU$9)))</f>
        <v/>
      </c>
      <c r="AV43" s="4" t="str">
        <f>IF('Monthly Reading'!AV$1="", "", IF('Monthly Reading'!AV117*'Monthly Reading'!AV$7&gt;'Monthly Reading'!AV$10, SUM('Monthly Reading'!AV117*'Monthly Reading'!AV$7, 'Homeowners Record'!$F40*'Monthly Reading'!AV$8, 'Homeowners Record'!$G40*'Monthly Reading'!AV$9), SUM('Monthly Reading'!AV$10, 'Homeowners Record'!$F40*'Monthly Reading'!AV$8, 'Homeowners Record'!$G40*'Monthly Reading'!AV$9)))</f>
        <v/>
      </c>
      <c r="AW43" s="4" t="str">
        <f>IF('Monthly Reading'!AW$1="", "", IF('Monthly Reading'!AW117*'Monthly Reading'!AW$7&gt;'Monthly Reading'!AW$10, SUM('Monthly Reading'!AW117*'Monthly Reading'!AW$7, 'Homeowners Record'!$F40*'Monthly Reading'!AW$8, 'Homeowners Record'!$G40*'Monthly Reading'!AW$9), SUM('Monthly Reading'!AW$10, 'Homeowners Record'!$F40*'Monthly Reading'!AW$8, 'Homeowners Record'!$G40*'Monthly Reading'!AW$9)))</f>
        <v/>
      </c>
      <c r="AX43" s="4" t="str">
        <f>IF('Monthly Reading'!AX$1="", "", IF('Monthly Reading'!AX117*'Monthly Reading'!AX$7&gt;'Monthly Reading'!AX$10, SUM('Monthly Reading'!AX117*'Monthly Reading'!AX$7, 'Homeowners Record'!$F40*'Monthly Reading'!AX$8, 'Homeowners Record'!$G40*'Monthly Reading'!AX$9), SUM('Monthly Reading'!AX$10, 'Homeowners Record'!$F40*'Monthly Reading'!AX$8, 'Homeowners Record'!$G40*'Monthly Reading'!AX$9)))</f>
        <v/>
      </c>
      <c r="AY43" s="4" t="str">
        <f>IF('Monthly Reading'!AY$1="", "", IF('Monthly Reading'!AY117*'Monthly Reading'!AY$7&gt;'Monthly Reading'!AY$10, SUM('Monthly Reading'!AY117*'Monthly Reading'!AY$7, 'Homeowners Record'!$F40*'Monthly Reading'!AY$8, 'Homeowners Record'!$G40*'Monthly Reading'!AY$9), SUM('Monthly Reading'!AY$10, 'Homeowners Record'!$F40*'Monthly Reading'!AY$8, 'Homeowners Record'!$G40*'Monthly Reading'!AY$9)))</f>
        <v/>
      </c>
      <c r="AZ43" s="4" t="str">
        <f>IF('Monthly Reading'!AZ$1="", "", IF('Monthly Reading'!AZ117*'Monthly Reading'!AZ$7&gt;'Monthly Reading'!AZ$10, SUM('Monthly Reading'!AZ117*'Monthly Reading'!AZ$7, 'Homeowners Record'!$F40*'Monthly Reading'!AZ$8, 'Homeowners Record'!$G40*'Monthly Reading'!AZ$9), SUM('Monthly Reading'!AZ$10, 'Homeowners Record'!$F40*'Monthly Reading'!AZ$8, 'Homeowners Record'!$G40*'Monthly Reading'!AZ$9)))</f>
        <v/>
      </c>
      <c r="BA43" s="4" t="str">
        <f>IF('Monthly Reading'!BA$1="", "", IF('Monthly Reading'!BA117*'Monthly Reading'!BA$7&gt;'Monthly Reading'!BA$10, SUM('Monthly Reading'!BA117*'Monthly Reading'!BA$7, 'Homeowners Record'!$F40*'Monthly Reading'!BA$8, 'Homeowners Record'!$G40*'Monthly Reading'!BA$9), SUM('Monthly Reading'!BA$10, 'Homeowners Record'!$F40*'Monthly Reading'!BA$8, 'Homeowners Record'!$G40*'Monthly Reading'!BA$9)))</f>
        <v/>
      </c>
      <c r="BB43" s="4" t="str">
        <f>IF('Monthly Reading'!BB$1="", "", IF('Monthly Reading'!BB117*'Monthly Reading'!BB$7&gt;'Monthly Reading'!BB$10, SUM('Monthly Reading'!BB117*'Monthly Reading'!BB$7, 'Homeowners Record'!$F40*'Monthly Reading'!BB$8, 'Homeowners Record'!$G40*'Monthly Reading'!BB$9), SUM('Monthly Reading'!BB$10, 'Homeowners Record'!$F40*'Monthly Reading'!BB$8, 'Homeowners Record'!$G40*'Monthly Reading'!BB$9)))</f>
        <v/>
      </c>
      <c r="BC43" s="4" t="str">
        <f>IF('Monthly Reading'!BC$1="", "", IF('Monthly Reading'!BC117*'Monthly Reading'!BC$7&gt;'Monthly Reading'!BC$10, SUM('Monthly Reading'!BC117*'Monthly Reading'!BC$7, 'Homeowners Record'!$F40*'Monthly Reading'!BC$8, 'Homeowners Record'!$G40*'Monthly Reading'!BC$9), SUM('Monthly Reading'!BC$10, 'Homeowners Record'!$F40*'Monthly Reading'!BC$8, 'Homeowners Record'!$G40*'Monthly Reading'!BC$9)))</f>
        <v/>
      </c>
      <c r="BD43" s="4" t="str">
        <f>IF('Monthly Reading'!BD$1="", "", IF('Monthly Reading'!BD117*'Monthly Reading'!BD$7&gt;'Monthly Reading'!BD$10, SUM('Monthly Reading'!BD117*'Monthly Reading'!BD$7, 'Homeowners Record'!$F40*'Monthly Reading'!BD$8, 'Homeowners Record'!$G40*'Monthly Reading'!BD$9), SUM('Monthly Reading'!BD$10, 'Homeowners Record'!$F40*'Monthly Reading'!BD$8, 'Homeowners Record'!$G40*'Monthly Reading'!BD$9)))</f>
        <v/>
      </c>
      <c r="BE43" s="4" t="str">
        <f>IF('Monthly Reading'!BE$1="", "", IF('Monthly Reading'!BE117*'Monthly Reading'!BE$7&gt;'Monthly Reading'!BE$10, SUM('Monthly Reading'!BE117*'Monthly Reading'!BE$7, 'Homeowners Record'!$F40*'Monthly Reading'!BE$8, 'Homeowners Record'!$G40*'Monthly Reading'!BE$9), SUM('Monthly Reading'!BE$10, 'Homeowners Record'!$F40*'Monthly Reading'!BE$8, 'Homeowners Record'!$G40*'Monthly Reading'!BE$9)))</f>
        <v/>
      </c>
      <c r="BF43" s="4" t="str">
        <f>IF('Monthly Reading'!BF$1="", "", IF('Monthly Reading'!BF117*'Monthly Reading'!BF$7&gt;'Monthly Reading'!BF$10, SUM('Monthly Reading'!BF117*'Monthly Reading'!BF$7, 'Homeowners Record'!$F40*'Monthly Reading'!BF$8, 'Homeowners Record'!$G40*'Monthly Reading'!BF$9), SUM('Monthly Reading'!BF$10, 'Homeowners Record'!$F40*'Monthly Reading'!BF$8, 'Homeowners Record'!$G40*'Monthly Reading'!BF$9)))</f>
        <v/>
      </c>
      <c r="BG43" s="4" t="str">
        <f>IF('Monthly Reading'!BG$1="", "", IF('Monthly Reading'!BG117*'Monthly Reading'!BG$7&gt;'Monthly Reading'!BG$10, SUM('Monthly Reading'!BG117*'Monthly Reading'!BG$7, 'Homeowners Record'!$F40*'Monthly Reading'!BG$8, 'Homeowners Record'!$G40*'Monthly Reading'!BG$9), SUM('Monthly Reading'!BG$10, 'Homeowners Record'!$F40*'Monthly Reading'!BG$8, 'Homeowners Record'!$G40*'Monthly Reading'!BG$9)))</f>
        <v/>
      </c>
      <c r="BH43" s="4" t="str">
        <f>IF('Monthly Reading'!BH$1="", "", IF('Monthly Reading'!BH117*'Monthly Reading'!BH$7&gt;'Monthly Reading'!BH$10, SUM('Monthly Reading'!BH117*'Monthly Reading'!BH$7, 'Homeowners Record'!$F40*'Monthly Reading'!BH$8, 'Homeowners Record'!$G40*'Monthly Reading'!BH$9), SUM('Monthly Reading'!BH$10, 'Homeowners Record'!$F40*'Monthly Reading'!BH$8, 'Homeowners Record'!$G40*'Monthly Reading'!BH$9)))</f>
        <v/>
      </c>
      <c r="BI43" s="4" t="str">
        <f>IF('Monthly Reading'!BI$1="", "", IF('Monthly Reading'!BI117*'Monthly Reading'!BI$7&gt;'Monthly Reading'!BI$10, SUM('Monthly Reading'!BI117*'Monthly Reading'!BI$7, 'Homeowners Record'!$F40*'Monthly Reading'!BI$8, 'Homeowners Record'!$G40*'Monthly Reading'!BI$9), SUM('Monthly Reading'!BI$10, 'Homeowners Record'!$F40*'Monthly Reading'!BI$8, 'Homeowners Record'!$G40*'Monthly Reading'!BI$9)))</f>
        <v/>
      </c>
      <c r="BJ43" s="4" t="str">
        <f>IF('Monthly Reading'!BJ$1="", "", IF('Monthly Reading'!BJ117*'Monthly Reading'!BJ$7&gt;'Monthly Reading'!BJ$10, SUM('Monthly Reading'!BJ117*'Monthly Reading'!BJ$7, 'Homeowners Record'!$F40*'Monthly Reading'!BJ$8, 'Homeowners Record'!$G40*'Monthly Reading'!BJ$9), SUM('Monthly Reading'!BJ$10, 'Homeowners Record'!$F40*'Monthly Reading'!BJ$8, 'Homeowners Record'!$G40*'Monthly Reading'!BJ$9)))</f>
        <v/>
      </c>
      <c r="BK43" s="4" t="str">
        <f>IF('Monthly Reading'!BK$1="", "", IF('Monthly Reading'!BK117*'Monthly Reading'!BK$7&gt;'Monthly Reading'!BK$10, SUM('Monthly Reading'!BK117*'Monthly Reading'!BK$7, 'Homeowners Record'!$F40*'Monthly Reading'!BK$8, 'Homeowners Record'!$G40*'Monthly Reading'!BK$9), SUM('Monthly Reading'!BK$10, 'Homeowners Record'!$F40*'Monthly Reading'!BK$8, 'Homeowners Record'!$G40*'Monthly Reading'!BK$9)))</f>
        <v/>
      </c>
      <c r="BL43" s="4" t="str">
        <f>IF('Monthly Reading'!BL$1="", "", IF('Monthly Reading'!BL117*'Monthly Reading'!BL$7&gt;'Monthly Reading'!BL$10, SUM('Monthly Reading'!BL117*'Monthly Reading'!BL$7, 'Homeowners Record'!$F40*'Monthly Reading'!BL$8, 'Homeowners Record'!$G40*'Monthly Reading'!BL$9), SUM('Monthly Reading'!BL$10, 'Homeowners Record'!$F40*'Monthly Reading'!BL$8, 'Homeowners Record'!$G40*'Monthly Reading'!BL$9)))</f>
        <v/>
      </c>
      <c r="BM43" s="4" t="str">
        <f>IF('Monthly Reading'!BM$1="", "", IF('Monthly Reading'!BM117*'Monthly Reading'!BM$7&gt;'Monthly Reading'!BM$10, SUM('Monthly Reading'!BM117*'Monthly Reading'!BM$7, 'Homeowners Record'!$F40*'Monthly Reading'!BM$8, 'Homeowners Record'!$G40*'Monthly Reading'!BM$9), SUM('Monthly Reading'!BM$10, 'Homeowners Record'!$F40*'Monthly Reading'!BM$8, 'Homeowners Record'!$G40*'Monthly Reading'!BM$9)))</f>
        <v/>
      </c>
      <c r="BN43" s="4" t="str">
        <f>IF('Monthly Reading'!BN$1="", "", IF('Monthly Reading'!BN117*'Monthly Reading'!BN$7&gt;'Monthly Reading'!BN$10, SUM('Monthly Reading'!BN117*'Monthly Reading'!BN$7, 'Homeowners Record'!$F40*'Monthly Reading'!BN$8, 'Homeowners Record'!$G40*'Monthly Reading'!BN$9), SUM('Monthly Reading'!BN$10, 'Homeowners Record'!$F40*'Monthly Reading'!BN$8, 'Homeowners Record'!$G40*'Monthly Reading'!BN$9)))</f>
        <v/>
      </c>
      <c r="BO43" s="4" t="str">
        <f>IF('Monthly Reading'!BO$1="", "", IF('Monthly Reading'!BO117*'Monthly Reading'!BO$7&gt;'Monthly Reading'!BO$10, SUM('Monthly Reading'!BO117*'Monthly Reading'!BO$7, 'Homeowners Record'!$F40*'Monthly Reading'!BO$8, 'Homeowners Record'!$G40*'Monthly Reading'!BO$9), SUM('Monthly Reading'!BO$10, 'Homeowners Record'!$F40*'Monthly Reading'!BO$8, 'Homeowners Record'!$G40*'Monthly Reading'!BO$9)))</f>
        <v/>
      </c>
      <c r="BP43" s="4" t="str">
        <f>IF('Monthly Reading'!BP$1="", "", IF('Monthly Reading'!BP117*'Monthly Reading'!BP$7&gt;'Monthly Reading'!BP$10, SUM('Monthly Reading'!BP117*'Monthly Reading'!BP$7, 'Homeowners Record'!$F40*'Monthly Reading'!BP$8, 'Homeowners Record'!$G40*'Monthly Reading'!BP$9), SUM('Monthly Reading'!BP$10, 'Homeowners Record'!$F40*'Monthly Reading'!BP$8, 'Homeowners Record'!$G40*'Monthly Reading'!BP$9)))</f>
        <v/>
      </c>
      <c r="BQ43" s="4" t="str">
        <f>IF('Monthly Reading'!BQ$1="", "", IF('Monthly Reading'!BQ117*'Monthly Reading'!BQ$7&gt;'Monthly Reading'!BQ$10, SUM('Monthly Reading'!BQ117*'Monthly Reading'!BQ$7, 'Homeowners Record'!$F40*'Monthly Reading'!BQ$8, 'Homeowners Record'!$G40*'Monthly Reading'!BQ$9), SUM('Monthly Reading'!BQ$10, 'Homeowners Record'!$F40*'Monthly Reading'!BQ$8, 'Homeowners Record'!$G40*'Monthly Reading'!BQ$9)))</f>
        <v/>
      </c>
      <c r="BR43" s="4" t="str">
        <f>IF('Monthly Reading'!BR$1="", "", IF('Monthly Reading'!BR117*'Monthly Reading'!BR$7&gt;'Monthly Reading'!BR$10, SUM('Monthly Reading'!BR117*'Monthly Reading'!BR$7, 'Homeowners Record'!$F40*'Monthly Reading'!BR$8, 'Homeowners Record'!$G40*'Monthly Reading'!BR$9), SUM('Monthly Reading'!BR$10, 'Homeowners Record'!$F40*'Monthly Reading'!BR$8, 'Homeowners Record'!$G40*'Monthly Reading'!BR$9)))</f>
        <v/>
      </c>
      <c r="BS43" s="4" t="str">
        <f>IF('Monthly Reading'!BS$1="", "", IF('Monthly Reading'!BS117*'Monthly Reading'!BS$7&gt;'Monthly Reading'!BS$10, SUM('Monthly Reading'!BS117*'Monthly Reading'!BS$7, 'Homeowners Record'!$F40*'Monthly Reading'!BS$8, 'Homeowners Record'!$G40*'Monthly Reading'!BS$9), SUM('Monthly Reading'!BS$10, 'Homeowners Record'!$F40*'Monthly Reading'!BS$8, 'Homeowners Record'!$G40*'Monthly Reading'!BS$9)))</f>
        <v/>
      </c>
      <c r="BT43" s="4" t="str">
        <f>IF('Monthly Reading'!BT$1="", "", IF('Monthly Reading'!BT117*'Monthly Reading'!BT$7&gt;'Monthly Reading'!BT$10, SUM('Monthly Reading'!BT117*'Monthly Reading'!BT$7, 'Homeowners Record'!$F40*'Monthly Reading'!BT$8, 'Homeowners Record'!$G40*'Monthly Reading'!BT$9), SUM('Monthly Reading'!BT$10, 'Homeowners Record'!$F40*'Monthly Reading'!BT$8, 'Homeowners Record'!$G40*'Monthly Reading'!BT$9)))</f>
        <v/>
      </c>
      <c r="BU43" s="4" t="str">
        <f>IF('Monthly Reading'!BU$1="", "", IF('Monthly Reading'!BU117*'Monthly Reading'!BU$7&gt;'Monthly Reading'!BU$10, SUM('Monthly Reading'!BU117*'Monthly Reading'!BU$7, 'Homeowners Record'!$F40*'Monthly Reading'!BU$8, 'Homeowners Record'!$G40*'Monthly Reading'!BU$9), SUM('Monthly Reading'!BU$10, 'Homeowners Record'!$F40*'Monthly Reading'!BU$8, 'Homeowners Record'!$G40*'Monthly Reading'!BU$9)))</f>
        <v/>
      </c>
      <c r="BV43" s="4" t="str">
        <f>IF('Monthly Reading'!BV$1="", "", IF('Monthly Reading'!BV117*'Monthly Reading'!BV$7&gt;'Monthly Reading'!BV$10, SUM('Monthly Reading'!BV117*'Monthly Reading'!BV$7, 'Homeowners Record'!$F40*'Monthly Reading'!BV$8, 'Homeowners Record'!$G40*'Monthly Reading'!BV$9), SUM('Monthly Reading'!BV$10, 'Homeowners Record'!$F40*'Monthly Reading'!BV$8, 'Homeowners Record'!$G40*'Monthly Reading'!BV$9)))</f>
        <v/>
      </c>
      <c r="BW43" s="4" t="str">
        <f>IF('Monthly Reading'!BW$1="", "", IF('Monthly Reading'!BW117*'Monthly Reading'!BW$7&gt;'Monthly Reading'!BW$10, SUM('Monthly Reading'!BW117*'Monthly Reading'!BW$7, 'Homeowners Record'!$F40*'Monthly Reading'!BW$8, 'Homeowners Record'!$G40*'Monthly Reading'!BW$9), SUM('Monthly Reading'!BW$10, 'Homeowners Record'!$F40*'Monthly Reading'!BW$8, 'Homeowners Record'!$G40*'Monthly Reading'!BW$9)))</f>
        <v/>
      </c>
      <c r="BX43" s="4" t="str">
        <f>IF('Monthly Reading'!BX$1="", "", IF('Monthly Reading'!BX117*'Monthly Reading'!BX$7&gt;'Monthly Reading'!BX$10, SUM('Monthly Reading'!BX117*'Monthly Reading'!BX$7, 'Homeowners Record'!$F40*'Monthly Reading'!BX$8, 'Homeowners Record'!$G40*'Monthly Reading'!BX$9), SUM('Monthly Reading'!BX$10, 'Homeowners Record'!$F40*'Monthly Reading'!BX$8, 'Homeowners Record'!$G40*'Monthly Reading'!BX$9)))</f>
        <v/>
      </c>
      <c r="BY43" s="4" t="str">
        <f>IF('Monthly Reading'!BY$1="", "", IF('Monthly Reading'!BY117*'Monthly Reading'!BY$7&gt;'Monthly Reading'!BY$10, SUM('Monthly Reading'!BY117*'Monthly Reading'!BY$7, 'Homeowners Record'!$F40*'Monthly Reading'!BY$8, 'Homeowners Record'!$G40*'Monthly Reading'!BY$9), SUM('Monthly Reading'!BY$10, 'Homeowners Record'!$F40*'Monthly Reading'!BY$8, 'Homeowners Record'!$G40*'Monthly Reading'!BY$9)))</f>
        <v/>
      </c>
      <c r="BZ43" s="4" t="str">
        <f>IF('Monthly Reading'!BZ$1="", "", IF('Monthly Reading'!BZ117*'Monthly Reading'!BZ$7&gt;'Monthly Reading'!BZ$10, SUM('Monthly Reading'!BZ117*'Monthly Reading'!BZ$7, 'Homeowners Record'!$F40*'Monthly Reading'!BZ$8, 'Homeowners Record'!$G40*'Monthly Reading'!BZ$9), SUM('Monthly Reading'!BZ$10, 'Homeowners Record'!$F40*'Monthly Reading'!BZ$8, 'Homeowners Record'!$G40*'Monthly Reading'!BZ$9)))</f>
        <v/>
      </c>
      <c r="CA43" s="4" t="str">
        <f>IF('Monthly Reading'!CA$1="", "", IF('Monthly Reading'!CA117*'Monthly Reading'!CA$7&gt;'Monthly Reading'!CA$10, SUM('Monthly Reading'!CA117*'Monthly Reading'!CA$7, 'Homeowners Record'!$F40*'Monthly Reading'!CA$8, 'Homeowners Record'!$G40*'Monthly Reading'!CA$9), SUM('Monthly Reading'!CA$10, 'Homeowners Record'!$F40*'Monthly Reading'!CA$8, 'Homeowners Record'!$G40*'Monthly Reading'!CA$9)))</f>
        <v/>
      </c>
      <c r="CB43" s="4" t="str">
        <f>IF('Monthly Reading'!CB$1="", "", IF('Monthly Reading'!CB117*'Monthly Reading'!CB$7&gt;'Monthly Reading'!CB$10, SUM('Monthly Reading'!CB117*'Monthly Reading'!CB$7, 'Homeowners Record'!$F40*'Monthly Reading'!CB$8, 'Homeowners Record'!$G40*'Monthly Reading'!CB$9), SUM('Monthly Reading'!CB$10, 'Homeowners Record'!$F40*'Monthly Reading'!CB$8, 'Homeowners Record'!$G40*'Monthly Reading'!CB$9)))</f>
        <v/>
      </c>
      <c r="CC43" s="4" t="str">
        <f>IF('Monthly Reading'!CC$1="", "", IF('Monthly Reading'!CC117*'Monthly Reading'!CC$7&gt;'Monthly Reading'!CC$10, SUM('Monthly Reading'!CC117*'Monthly Reading'!CC$7, 'Homeowners Record'!$F40*'Monthly Reading'!CC$8, 'Homeowners Record'!$G40*'Monthly Reading'!CC$9), SUM('Monthly Reading'!CC$10, 'Homeowners Record'!$F40*'Monthly Reading'!CC$8, 'Homeowners Record'!$G40*'Monthly Reading'!CC$9)))</f>
        <v/>
      </c>
      <c r="CD43" s="4" t="str">
        <f>IF('Monthly Reading'!CD$1="", "", IF('Monthly Reading'!CD117*'Monthly Reading'!CD$7&gt;'Monthly Reading'!CD$10, SUM('Monthly Reading'!CD117*'Monthly Reading'!CD$7, 'Homeowners Record'!$F40*'Monthly Reading'!CD$8, 'Homeowners Record'!$G40*'Monthly Reading'!CD$9), SUM('Monthly Reading'!CD$10, 'Homeowners Record'!$F40*'Monthly Reading'!CD$8, 'Homeowners Record'!$G40*'Monthly Reading'!CD$9)))</f>
        <v/>
      </c>
      <c r="CE43" s="4" t="str">
        <f>IF('Monthly Reading'!CE$1="", "", IF('Monthly Reading'!CE117*'Monthly Reading'!CE$7&gt;'Monthly Reading'!CE$10, SUM('Monthly Reading'!CE117*'Monthly Reading'!CE$7, 'Homeowners Record'!$F40*'Monthly Reading'!CE$8, 'Homeowners Record'!$G40*'Monthly Reading'!CE$9), SUM('Monthly Reading'!CE$10, 'Homeowners Record'!$F40*'Monthly Reading'!CE$8, 'Homeowners Record'!$G40*'Monthly Reading'!CE$9)))</f>
        <v/>
      </c>
      <c r="CF43" s="4" t="str">
        <f>IF('Monthly Reading'!CF$1="", "", IF('Monthly Reading'!CF117*'Monthly Reading'!CF$7&gt;'Monthly Reading'!CF$10, SUM('Monthly Reading'!CF117*'Monthly Reading'!CF$7, 'Homeowners Record'!$F40*'Monthly Reading'!CF$8, 'Homeowners Record'!$G40*'Monthly Reading'!CF$9), SUM('Monthly Reading'!CF$10, 'Homeowners Record'!$F40*'Monthly Reading'!CF$8, 'Homeowners Record'!$G40*'Monthly Reading'!CF$9)))</f>
        <v/>
      </c>
      <c r="CG43" s="4" t="str">
        <f>IF('Monthly Reading'!CG$1="", "", IF('Monthly Reading'!CG117*'Monthly Reading'!CG$7&gt;'Monthly Reading'!CG$10, SUM('Monthly Reading'!CG117*'Monthly Reading'!CG$7, 'Homeowners Record'!$F40*'Monthly Reading'!CG$8, 'Homeowners Record'!$G40*'Monthly Reading'!CG$9), SUM('Monthly Reading'!CG$10, 'Homeowners Record'!$F40*'Monthly Reading'!CG$8, 'Homeowners Record'!$G40*'Monthly Reading'!CG$9)))</f>
        <v/>
      </c>
      <c r="CH43" s="4" t="str">
        <f>IF('Monthly Reading'!CH$1="", "", IF('Monthly Reading'!CH117*'Monthly Reading'!CH$7&gt;'Monthly Reading'!CH$10, SUM('Monthly Reading'!CH117*'Monthly Reading'!CH$7, 'Homeowners Record'!$F40*'Monthly Reading'!CH$8, 'Homeowners Record'!$G40*'Monthly Reading'!CH$9), SUM('Monthly Reading'!CH$10, 'Homeowners Record'!$F40*'Monthly Reading'!CH$8, 'Homeowners Record'!$G40*'Monthly Reading'!CH$9)))</f>
        <v/>
      </c>
      <c r="CI43" s="4" t="str">
        <f>IF('Monthly Reading'!CI$1="", "", IF('Monthly Reading'!CI117*'Monthly Reading'!CI$7&gt;'Monthly Reading'!CI$10, SUM('Monthly Reading'!CI117*'Monthly Reading'!CI$7, 'Homeowners Record'!$F40*'Monthly Reading'!CI$8, 'Homeowners Record'!$G40*'Monthly Reading'!CI$9), SUM('Monthly Reading'!CI$10, 'Homeowners Record'!$F40*'Monthly Reading'!CI$8, 'Homeowners Record'!$G40*'Monthly Reading'!CI$9)))</f>
        <v/>
      </c>
      <c r="CJ43" s="4" t="str">
        <f>IF('Monthly Reading'!CJ$1="", "", IF('Monthly Reading'!CJ117*'Monthly Reading'!CJ$7&gt;'Monthly Reading'!CJ$10, SUM('Monthly Reading'!CJ117*'Monthly Reading'!CJ$7, 'Homeowners Record'!$F40*'Monthly Reading'!CJ$8, 'Homeowners Record'!$G40*'Monthly Reading'!CJ$9), SUM('Monthly Reading'!CJ$10, 'Homeowners Record'!$F40*'Monthly Reading'!CJ$8, 'Homeowners Record'!$G40*'Monthly Reading'!CJ$9)))</f>
        <v/>
      </c>
      <c r="CK43" s="4" t="str">
        <f>IF('Monthly Reading'!CK$1="", "", IF('Monthly Reading'!CK117*'Monthly Reading'!CK$7&gt;'Monthly Reading'!CK$10, SUM('Monthly Reading'!CK117*'Monthly Reading'!CK$7, 'Homeowners Record'!$F40*'Monthly Reading'!CK$8, 'Homeowners Record'!$G40*'Monthly Reading'!CK$9), SUM('Monthly Reading'!CK$10, 'Homeowners Record'!$F40*'Monthly Reading'!CK$8, 'Homeowners Record'!$G40*'Monthly Reading'!CK$9)))</f>
        <v/>
      </c>
      <c r="CL43" s="4" t="str">
        <f>IF('Monthly Reading'!CL$1="", "", IF('Monthly Reading'!CL117*'Monthly Reading'!CL$7&gt;'Monthly Reading'!CL$10, SUM('Monthly Reading'!CL117*'Monthly Reading'!CL$7, 'Homeowners Record'!$F40*'Monthly Reading'!CL$8, 'Homeowners Record'!$G40*'Monthly Reading'!CL$9), SUM('Monthly Reading'!CL$10, 'Homeowners Record'!$F40*'Monthly Reading'!CL$8, 'Homeowners Record'!$G40*'Monthly Reading'!CL$9)))</f>
        <v/>
      </c>
      <c r="CM43" s="4" t="str">
        <f>IF('Monthly Reading'!CM$1="", "", IF('Monthly Reading'!CM117*'Monthly Reading'!CM$7&gt;'Monthly Reading'!CM$10, SUM('Monthly Reading'!CM117*'Monthly Reading'!CM$7, 'Homeowners Record'!$F40*'Monthly Reading'!CM$8, 'Homeowners Record'!$G40*'Monthly Reading'!CM$9), SUM('Monthly Reading'!CM$10, 'Homeowners Record'!$F40*'Monthly Reading'!CM$8, 'Homeowners Record'!$G40*'Monthly Reading'!CM$9)))</f>
        <v/>
      </c>
      <c r="CN43" s="4" t="str">
        <f>IF('Monthly Reading'!CN$1="", "", IF('Monthly Reading'!CN117*'Monthly Reading'!CN$7&gt;'Monthly Reading'!CN$10, SUM('Monthly Reading'!CN117*'Monthly Reading'!CN$7, 'Homeowners Record'!$F40*'Monthly Reading'!CN$8, 'Homeowners Record'!$G40*'Monthly Reading'!CN$9), SUM('Monthly Reading'!CN$10, 'Homeowners Record'!$F40*'Monthly Reading'!CN$8, 'Homeowners Record'!$G40*'Monthly Reading'!CN$9)))</f>
        <v/>
      </c>
      <c r="CO43" s="4" t="str">
        <f>IF('Monthly Reading'!CO$1="", "", IF('Monthly Reading'!CO117*'Monthly Reading'!CO$7&gt;'Monthly Reading'!CO$10, SUM('Monthly Reading'!CO117*'Monthly Reading'!CO$7, 'Homeowners Record'!$F40*'Monthly Reading'!CO$8, 'Homeowners Record'!$G40*'Monthly Reading'!CO$9), SUM('Monthly Reading'!CO$10, 'Homeowners Record'!$F40*'Monthly Reading'!CO$8, 'Homeowners Record'!$G40*'Monthly Reading'!CO$9)))</f>
        <v/>
      </c>
      <c r="CP43" s="4" t="str">
        <f>IF('Monthly Reading'!CP$1="", "", IF('Monthly Reading'!CP117*'Monthly Reading'!CP$7&gt;'Monthly Reading'!CP$10, SUM('Monthly Reading'!CP117*'Monthly Reading'!CP$7, 'Homeowners Record'!$F40*'Monthly Reading'!CP$8, 'Homeowners Record'!$G40*'Monthly Reading'!CP$9), SUM('Monthly Reading'!CP$10, 'Homeowners Record'!$F40*'Monthly Reading'!CP$8, 'Homeowners Record'!$G40*'Monthly Reading'!CP$9)))</f>
        <v/>
      </c>
      <c r="CQ43" s="4" t="str">
        <f>IF('Monthly Reading'!CQ$1="", "", IF('Monthly Reading'!CQ117*'Monthly Reading'!CQ$7&gt;'Monthly Reading'!CQ$10, SUM('Monthly Reading'!CQ117*'Monthly Reading'!CQ$7, 'Homeowners Record'!$F40*'Monthly Reading'!CQ$8, 'Homeowners Record'!$G40*'Monthly Reading'!CQ$9), SUM('Monthly Reading'!CQ$10, 'Homeowners Record'!$F40*'Monthly Reading'!CQ$8, 'Homeowners Record'!$G40*'Monthly Reading'!CQ$9)))</f>
        <v/>
      </c>
      <c r="CR43" s="4" t="str">
        <f>IF('Monthly Reading'!CR$1="", "", IF('Monthly Reading'!CR117*'Monthly Reading'!CR$7&gt;'Monthly Reading'!CR$10, SUM('Monthly Reading'!CR117*'Monthly Reading'!CR$7, 'Homeowners Record'!$F40*'Monthly Reading'!CR$8, 'Homeowners Record'!$G40*'Monthly Reading'!CR$9), SUM('Monthly Reading'!CR$10, 'Homeowners Record'!$F40*'Monthly Reading'!CR$8, 'Homeowners Record'!$G40*'Monthly Reading'!CR$9)))</f>
        <v/>
      </c>
      <c r="CS43" s="4" t="str">
        <f>IF('Monthly Reading'!CS$1="", "", IF('Monthly Reading'!CS117*'Monthly Reading'!CS$7&gt;'Monthly Reading'!CS$10, SUM('Monthly Reading'!CS117*'Monthly Reading'!CS$7, 'Homeowners Record'!$F40*'Monthly Reading'!CS$8, 'Homeowners Record'!$G40*'Monthly Reading'!CS$9), SUM('Monthly Reading'!CS$10, 'Homeowners Record'!$F40*'Monthly Reading'!CS$8, 'Homeowners Record'!$G40*'Monthly Reading'!CS$9)))</f>
        <v/>
      </c>
      <c r="CT43" s="4" t="str">
        <f>IF('Monthly Reading'!CT$1="", "", IF('Monthly Reading'!CT117*'Monthly Reading'!CT$7&gt;'Monthly Reading'!CT$10, SUM('Monthly Reading'!CT117*'Monthly Reading'!CT$7, 'Homeowners Record'!$F40*'Monthly Reading'!CT$8, 'Homeowners Record'!$G40*'Monthly Reading'!CT$9), SUM('Monthly Reading'!CT$10, 'Homeowners Record'!$F40*'Monthly Reading'!CT$8, 'Homeowners Record'!$G40*'Monthly Reading'!CT$9)))</f>
        <v/>
      </c>
      <c r="CU43" s="4" t="str">
        <f>IF('Monthly Reading'!CU$1="", "", IF('Monthly Reading'!CU117*'Monthly Reading'!CU$7&gt;'Monthly Reading'!CU$10, SUM('Monthly Reading'!CU117*'Monthly Reading'!CU$7, 'Homeowners Record'!$F40*'Monthly Reading'!CU$8, 'Homeowners Record'!$G40*'Monthly Reading'!CU$9), SUM('Monthly Reading'!CU$10, 'Homeowners Record'!$F40*'Monthly Reading'!CU$8, 'Homeowners Record'!$G40*'Monthly Reading'!CU$9)))</f>
        <v/>
      </c>
      <c r="CV43" s="4" t="str">
        <f>IF('Monthly Reading'!CV$1="", "", IF('Monthly Reading'!CV117*'Monthly Reading'!CV$7&gt;'Monthly Reading'!CV$10, SUM('Monthly Reading'!CV117*'Monthly Reading'!CV$7, 'Homeowners Record'!$F40*'Monthly Reading'!CV$8, 'Homeowners Record'!$G40*'Monthly Reading'!CV$9), SUM('Monthly Reading'!CV$10, 'Homeowners Record'!$F40*'Monthly Reading'!CV$8, 'Homeowners Record'!$G40*'Monthly Reading'!CV$9)))</f>
        <v/>
      </c>
      <c r="CW43" s="4" t="str">
        <f>IF('Monthly Reading'!CW$1="", "", IF('Monthly Reading'!CW117*'Monthly Reading'!CW$7&gt;'Monthly Reading'!CW$10, SUM('Monthly Reading'!CW117*'Monthly Reading'!CW$7, 'Homeowners Record'!$F40*'Monthly Reading'!CW$8, 'Homeowners Record'!$G40*'Monthly Reading'!CW$9), SUM('Monthly Reading'!CW$10, 'Homeowners Record'!$F40*'Monthly Reading'!CW$8, 'Homeowners Record'!$G40*'Monthly Reading'!CW$9)))</f>
        <v/>
      </c>
      <c r="CX43" s="4" t="str">
        <f>IF('Monthly Reading'!CX$1="", "", IF('Monthly Reading'!CX117*'Monthly Reading'!CX$7&gt;'Monthly Reading'!CX$10, SUM('Monthly Reading'!CX117*'Monthly Reading'!CX$7, 'Homeowners Record'!$F40*'Monthly Reading'!CX$8, 'Homeowners Record'!$G40*'Monthly Reading'!CX$9), SUM('Monthly Reading'!CX$10, 'Homeowners Record'!$F40*'Monthly Reading'!CX$8, 'Homeowners Record'!$G40*'Monthly Reading'!CX$9)))</f>
        <v/>
      </c>
      <c r="CY43" s="4" t="str">
        <f>IF('Monthly Reading'!CY$1="", "", IF('Monthly Reading'!CY117*'Monthly Reading'!CY$7&gt;'Monthly Reading'!CY$10, SUM('Monthly Reading'!CY117*'Monthly Reading'!CY$7, 'Homeowners Record'!$F40*'Monthly Reading'!CY$8, 'Homeowners Record'!$G40*'Monthly Reading'!CY$9), SUM('Monthly Reading'!CY$10, 'Homeowners Record'!$F40*'Monthly Reading'!CY$8, 'Homeowners Record'!$G40*'Monthly Reading'!CY$9)))</f>
        <v/>
      </c>
      <c r="CZ43" s="4" t="str">
        <f>IF('Monthly Reading'!CZ$1="", "", IF('Monthly Reading'!CZ117*'Monthly Reading'!CZ$7&gt;'Monthly Reading'!CZ$10, SUM('Monthly Reading'!CZ117*'Monthly Reading'!CZ$7, 'Homeowners Record'!$F40*'Monthly Reading'!CZ$8, 'Homeowners Record'!$G40*'Monthly Reading'!CZ$9), SUM('Monthly Reading'!CZ$10, 'Homeowners Record'!$F40*'Monthly Reading'!CZ$8, 'Homeowners Record'!$G40*'Monthly Reading'!CZ$9)))</f>
        <v/>
      </c>
      <c r="DA43" s="4" t="str">
        <f>IF('Monthly Reading'!DA$1="", "", IF('Monthly Reading'!DA117*'Monthly Reading'!DA$7&gt;'Monthly Reading'!DA$10, SUM('Monthly Reading'!DA117*'Monthly Reading'!DA$7, 'Homeowners Record'!$F40*'Monthly Reading'!DA$8, 'Homeowners Record'!$G40*'Monthly Reading'!DA$9), SUM('Monthly Reading'!DA$10, 'Homeowners Record'!$F40*'Monthly Reading'!DA$8, 'Homeowners Record'!$G40*'Monthly Reading'!DA$9)))</f>
        <v/>
      </c>
      <c r="DB43" s="4" t="str">
        <f>IF('Monthly Reading'!DB$1="", "", IF('Monthly Reading'!DB117*'Monthly Reading'!DB$7&gt;'Monthly Reading'!DB$10, SUM('Monthly Reading'!DB117*'Monthly Reading'!DB$7, 'Homeowners Record'!$F40*'Monthly Reading'!DB$8, 'Homeowners Record'!$G40*'Monthly Reading'!DB$9), SUM('Monthly Reading'!DB$10, 'Homeowners Record'!$F40*'Monthly Reading'!DB$8, 'Homeowners Record'!$G40*'Monthly Reading'!DB$9)))</f>
        <v/>
      </c>
      <c r="DC43" s="4" t="str">
        <f>IF('Monthly Reading'!DC$1="", "", IF('Monthly Reading'!DC117*'Monthly Reading'!DC$7&gt;'Monthly Reading'!DC$10, SUM('Monthly Reading'!DC117*'Monthly Reading'!DC$7, 'Homeowners Record'!$F40*'Monthly Reading'!DC$8, 'Homeowners Record'!$G40*'Monthly Reading'!DC$9), SUM('Monthly Reading'!DC$10, 'Homeowners Record'!$F40*'Monthly Reading'!DC$8, 'Homeowners Record'!$G40*'Monthly Reading'!DC$9)))</f>
        <v/>
      </c>
      <c r="DD43" s="4" t="str">
        <f>IF('Monthly Reading'!DD$1="", "", IF('Monthly Reading'!DD117*'Monthly Reading'!DD$7&gt;'Monthly Reading'!DD$10, SUM('Monthly Reading'!DD117*'Monthly Reading'!DD$7, 'Homeowners Record'!$F40*'Monthly Reading'!DD$8, 'Homeowners Record'!$G40*'Monthly Reading'!DD$9), SUM('Monthly Reading'!DD$10, 'Homeowners Record'!$F40*'Monthly Reading'!DD$8, 'Homeowners Record'!$G40*'Monthly Reading'!DD$9)))</f>
        <v/>
      </c>
      <c r="DE43" s="4" t="str">
        <f>IF('Monthly Reading'!DE$1="", "", IF('Monthly Reading'!DE117*'Monthly Reading'!DE$7&gt;'Monthly Reading'!DE$10, SUM('Monthly Reading'!DE117*'Monthly Reading'!DE$7, 'Homeowners Record'!$F40*'Monthly Reading'!DE$8, 'Homeowners Record'!$G40*'Monthly Reading'!DE$9), SUM('Monthly Reading'!DE$10, 'Homeowners Record'!$F40*'Monthly Reading'!DE$8, 'Homeowners Record'!$G40*'Monthly Reading'!DE$9)))</f>
        <v/>
      </c>
      <c r="DF43" s="4" t="str">
        <f>IF('Monthly Reading'!DF$1="", "", IF('Monthly Reading'!DF117*'Monthly Reading'!DF$7&gt;'Monthly Reading'!DF$10, SUM('Monthly Reading'!DF117*'Monthly Reading'!DF$7, 'Homeowners Record'!$F40*'Monthly Reading'!DF$8, 'Homeowners Record'!$G40*'Monthly Reading'!DF$9), SUM('Monthly Reading'!DF$10, 'Homeowners Record'!$F40*'Monthly Reading'!DF$8, 'Homeowners Record'!$G40*'Monthly Reading'!DF$9)))</f>
        <v/>
      </c>
      <c r="DG43" s="4" t="str">
        <f>IF('Monthly Reading'!DG$1="", "", IF('Monthly Reading'!DG117*'Monthly Reading'!DG$7&gt;'Monthly Reading'!DG$10, SUM('Monthly Reading'!DG117*'Monthly Reading'!DG$7, 'Homeowners Record'!$F40*'Monthly Reading'!DG$8, 'Homeowners Record'!$G40*'Monthly Reading'!DG$9), SUM('Monthly Reading'!DG$10, 'Homeowners Record'!$F40*'Monthly Reading'!DG$8, 'Homeowners Record'!$G40*'Monthly Reading'!DG$9)))</f>
        <v/>
      </c>
      <c r="DH43" s="4" t="str">
        <f>IF('Monthly Reading'!DH$1="", "", IF('Monthly Reading'!DH117*'Monthly Reading'!DH$7&gt;'Monthly Reading'!DH$10, SUM('Monthly Reading'!DH117*'Monthly Reading'!DH$7, 'Homeowners Record'!$F40*'Monthly Reading'!DH$8, 'Homeowners Record'!$G40*'Monthly Reading'!DH$9), SUM('Monthly Reading'!DH$10, 'Homeowners Record'!$F40*'Monthly Reading'!DH$8, 'Homeowners Record'!$G40*'Monthly Reading'!DH$9)))</f>
        <v/>
      </c>
      <c r="DI43" s="4" t="str">
        <f>IF('Monthly Reading'!DI$1="", "", IF('Monthly Reading'!DI117*'Monthly Reading'!DI$7&gt;'Monthly Reading'!DI$10, SUM('Monthly Reading'!DI117*'Monthly Reading'!DI$7, 'Homeowners Record'!$F40*'Monthly Reading'!DI$8, 'Homeowners Record'!$G40*'Monthly Reading'!DI$9), SUM('Monthly Reading'!DI$10, 'Homeowners Record'!$F40*'Monthly Reading'!DI$8, 'Homeowners Record'!$G40*'Monthly Reading'!DI$9)))</f>
        <v/>
      </c>
      <c r="DJ43" s="4" t="str">
        <f>IF('Monthly Reading'!DJ$1="", "", IF('Monthly Reading'!DJ117*'Monthly Reading'!DJ$7&gt;'Monthly Reading'!DJ$10, SUM('Monthly Reading'!DJ117*'Monthly Reading'!DJ$7, 'Homeowners Record'!$F40*'Monthly Reading'!DJ$8, 'Homeowners Record'!$G40*'Monthly Reading'!DJ$9), SUM('Monthly Reading'!DJ$10, 'Homeowners Record'!$F40*'Monthly Reading'!DJ$8, 'Homeowners Record'!$G40*'Monthly Reading'!DJ$9)))</f>
        <v/>
      </c>
      <c r="DK43" s="4" t="str">
        <f>IF('Monthly Reading'!DK$1="", "", IF('Monthly Reading'!DK117*'Monthly Reading'!DK$7&gt;'Monthly Reading'!DK$10, SUM('Monthly Reading'!DK117*'Monthly Reading'!DK$7, 'Homeowners Record'!$F40*'Monthly Reading'!DK$8, 'Homeowners Record'!$G40*'Monthly Reading'!DK$9), SUM('Monthly Reading'!DK$10, 'Homeowners Record'!$F40*'Monthly Reading'!DK$8, 'Homeowners Record'!$G40*'Monthly Reading'!DK$9)))</f>
        <v/>
      </c>
      <c r="DL43" s="4" t="str">
        <f>IF('Monthly Reading'!DL$1="", "", IF('Monthly Reading'!DL117*'Monthly Reading'!DL$7&gt;'Monthly Reading'!DL$10, SUM('Monthly Reading'!DL117*'Monthly Reading'!DL$7, 'Homeowners Record'!$F40*'Monthly Reading'!DL$8, 'Homeowners Record'!$G40*'Monthly Reading'!DL$9), SUM('Monthly Reading'!DL$10, 'Homeowners Record'!$F40*'Monthly Reading'!DL$8, 'Homeowners Record'!$G40*'Monthly Reading'!DL$9)))</f>
        <v/>
      </c>
      <c r="DM43" s="4" t="str">
        <f>IF('Monthly Reading'!DM$1="", "", IF('Monthly Reading'!DM117*'Monthly Reading'!DM$7&gt;'Monthly Reading'!DM$10, SUM('Monthly Reading'!DM117*'Monthly Reading'!DM$7, 'Homeowners Record'!$F40*'Monthly Reading'!DM$8, 'Homeowners Record'!$G40*'Monthly Reading'!DM$9), SUM('Monthly Reading'!DM$10, 'Homeowners Record'!$F40*'Monthly Reading'!DM$8, 'Homeowners Record'!$G40*'Monthly Reading'!DM$9)))</f>
        <v/>
      </c>
      <c r="DN43" s="4" t="str">
        <f>IF('Monthly Reading'!DN$1="", "", IF('Monthly Reading'!DN117*'Monthly Reading'!DN$7&gt;'Monthly Reading'!DN$10, SUM('Monthly Reading'!DN117*'Monthly Reading'!DN$7, 'Homeowners Record'!$F40*'Monthly Reading'!DN$8, 'Homeowners Record'!$G40*'Monthly Reading'!DN$9), SUM('Monthly Reading'!DN$10, 'Homeowners Record'!$F40*'Monthly Reading'!DN$8, 'Homeowners Record'!$G40*'Monthly Reading'!DN$9)))</f>
        <v/>
      </c>
      <c r="DO43" s="4" t="str">
        <f>IF('Monthly Reading'!DO$1="", "", IF('Monthly Reading'!DO117*'Monthly Reading'!DO$7&gt;'Monthly Reading'!DO$10, SUM('Monthly Reading'!DO117*'Monthly Reading'!DO$7, 'Homeowners Record'!$F40*'Monthly Reading'!DO$8, 'Homeowners Record'!$G40*'Monthly Reading'!DO$9), SUM('Monthly Reading'!DO$10, 'Homeowners Record'!$F40*'Monthly Reading'!DO$8, 'Homeowners Record'!$G40*'Monthly Reading'!DO$9)))</f>
        <v/>
      </c>
      <c r="DP43" s="4" t="str">
        <f>IF('Monthly Reading'!DP$1="", "", IF('Monthly Reading'!DP117*'Monthly Reading'!DP$7&gt;'Monthly Reading'!DP$10, SUM('Monthly Reading'!DP117*'Monthly Reading'!DP$7, 'Homeowners Record'!$F40*'Monthly Reading'!DP$8, 'Homeowners Record'!$G40*'Monthly Reading'!DP$9), SUM('Monthly Reading'!DP$10, 'Homeowners Record'!$F40*'Monthly Reading'!DP$8, 'Homeowners Record'!$G40*'Monthly Reading'!DP$9)))</f>
        <v/>
      </c>
      <c r="DQ43" s="4" t="str">
        <f>IF('Monthly Reading'!DQ$1="", "", IF('Monthly Reading'!DQ117*'Monthly Reading'!DQ$7&gt;'Monthly Reading'!DQ$10, SUM('Monthly Reading'!DQ117*'Monthly Reading'!DQ$7, 'Homeowners Record'!$F40*'Monthly Reading'!DQ$8, 'Homeowners Record'!$G40*'Monthly Reading'!DQ$9), SUM('Monthly Reading'!DQ$10, 'Homeowners Record'!$F40*'Monthly Reading'!DQ$8, 'Homeowners Record'!$G40*'Monthly Reading'!DQ$9)))</f>
        <v/>
      </c>
      <c r="DR43" s="4" t="str">
        <f>IF('Monthly Reading'!DR$1="", "", IF('Monthly Reading'!DR117*'Monthly Reading'!DR$7&gt;'Monthly Reading'!DR$10, SUM('Monthly Reading'!DR117*'Monthly Reading'!DR$7, 'Homeowners Record'!$F40*'Monthly Reading'!DR$8, 'Homeowners Record'!$G40*'Monthly Reading'!DR$9), SUM('Monthly Reading'!DR$10, 'Homeowners Record'!$F40*'Monthly Reading'!DR$8, 'Homeowners Record'!$G40*'Monthly Reading'!DR$9)))</f>
        <v/>
      </c>
      <c r="DS43" s="4" t="str">
        <f>IF('Monthly Reading'!DS$1="", "", IF('Monthly Reading'!DS117*'Monthly Reading'!DS$7&gt;'Monthly Reading'!DS$10, SUM('Monthly Reading'!DS117*'Monthly Reading'!DS$7, 'Homeowners Record'!$F40*'Monthly Reading'!DS$8, 'Homeowners Record'!$G40*'Monthly Reading'!DS$9), SUM('Monthly Reading'!DS$10, 'Homeowners Record'!$F40*'Monthly Reading'!DS$8, 'Homeowners Record'!$G40*'Monthly Reading'!DS$9)))</f>
        <v/>
      </c>
      <c r="DT43" s="4" t="str">
        <f>IF('Monthly Reading'!DT$1="", "", IF('Monthly Reading'!DT117*'Monthly Reading'!DT$7&gt;'Monthly Reading'!DT$10, SUM('Monthly Reading'!DT117*'Monthly Reading'!DT$7, 'Homeowners Record'!$F40*'Monthly Reading'!DT$8, 'Homeowners Record'!$G40*'Monthly Reading'!DT$9), SUM('Monthly Reading'!DT$10, 'Homeowners Record'!$F40*'Monthly Reading'!DT$8, 'Homeowners Record'!$G40*'Monthly Reading'!DT$9)))</f>
        <v/>
      </c>
      <c r="DU43" s="4" t="str">
        <f>IF('Monthly Reading'!DU$1="", "", IF('Monthly Reading'!DU117*'Monthly Reading'!DU$7&gt;'Monthly Reading'!DU$10, SUM('Monthly Reading'!DU117*'Monthly Reading'!DU$7, 'Homeowners Record'!$F40*'Monthly Reading'!DU$8, 'Homeowners Record'!$G40*'Monthly Reading'!DU$9), SUM('Monthly Reading'!DU$10, 'Homeowners Record'!$F40*'Monthly Reading'!DU$8, 'Homeowners Record'!$G40*'Monthly Reading'!DU$9)))</f>
        <v/>
      </c>
      <c r="DV43" s="4" t="str">
        <f>IF('Monthly Reading'!DV$1="", "", IF('Monthly Reading'!DV117*'Monthly Reading'!DV$7&gt;'Monthly Reading'!DV$10, SUM('Monthly Reading'!DV117*'Monthly Reading'!DV$7, 'Homeowners Record'!$F40*'Monthly Reading'!DV$8, 'Homeowners Record'!$G40*'Monthly Reading'!DV$9), SUM('Monthly Reading'!DV$10, 'Homeowners Record'!$F40*'Monthly Reading'!DV$8, 'Homeowners Record'!$G40*'Monthly Reading'!DV$9)))</f>
        <v/>
      </c>
      <c r="DW43" s="4" t="str">
        <f>IF('Monthly Reading'!DW$1="", "", IF('Monthly Reading'!DW117*'Monthly Reading'!DW$7&gt;'Monthly Reading'!DW$10, SUM('Monthly Reading'!DW117*'Monthly Reading'!DW$7, 'Homeowners Record'!$F40*'Monthly Reading'!DW$8, 'Homeowners Record'!$G40*'Monthly Reading'!DW$9), SUM('Monthly Reading'!DW$10, 'Homeowners Record'!$F40*'Monthly Reading'!DW$8, 'Homeowners Record'!$G40*'Monthly Reading'!DW$9)))</f>
        <v/>
      </c>
      <c r="DX43" s="4" t="str">
        <f>IF('Monthly Reading'!DX$1="", "", IF('Monthly Reading'!DX117*'Monthly Reading'!DX$7&gt;'Monthly Reading'!DX$10, SUM('Monthly Reading'!DX117*'Monthly Reading'!DX$7, 'Homeowners Record'!$F40*'Monthly Reading'!DX$8, 'Homeowners Record'!$G40*'Monthly Reading'!DX$9), SUM('Monthly Reading'!DX$10, 'Homeowners Record'!$F40*'Monthly Reading'!DX$8, 'Homeowners Record'!$G40*'Monthly Reading'!DX$9)))</f>
        <v/>
      </c>
      <c r="DY43" s="4" t="str">
        <f>IF('Monthly Reading'!DY$1="", "", IF('Monthly Reading'!DY117*'Monthly Reading'!DY$7&gt;'Monthly Reading'!DY$10, SUM('Monthly Reading'!DY117*'Monthly Reading'!DY$7, 'Homeowners Record'!$F40*'Monthly Reading'!DY$8, 'Homeowners Record'!$G40*'Monthly Reading'!DY$9), SUM('Monthly Reading'!DY$10, 'Homeowners Record'!$F40*'Monthly Reading'!DY$8, 'Homeowners Record'!$G40*'Monthly Reading'!DY$9)))</f>
        <v/>
      </c>
      <c r="DZ43" s="4" t="str">
        <f>IF('Monthly Reading'!DZ$1="", "", IF('Monthly Reading'!DZ117*'Monthly Reading'!DZ$7&gt;'Monthly Reading'!DZ$10, SUM('Monthly Reading'!DZ117*'Monthly Reading'!DZ$7, 'Homeowners Record'!$F40*'Monthly Reading'!DZ$8, 'Homeowners Record'!$G40*'Monthly Reading'!DZ$9), SUM('Monthly Reading'!DZ$10, 'Homeowners Record'!$F40*'Monthly Reading'!DZ$8, 'Homeowners Record'!$G40*'Monthly Reading'!DZ$9)))</f>
        <v/>
      </c>
    </row>
    <row r="44" spans="1:130" x14ac:dyDescent="0.25">
      <c r="A44" s="3">
        <f>'Homeowners Record'!$A41</f>
        <v>40</v>
      </c>
      <c r="B44" s="3" t="str">
        <f>'Homeowners Record'!$B41</f>
        <v>ESTRELITA PAULINO</v>
      </c>
      <c r="C44" s="4">
        <v>424</v>
      </c>
      <c r="D44" s="4">
        <f>IF('Monthly Reading'!D$1="", "", IF('Monthly Reading'!D118*'Monthly Reading'!D$7&gt;'Monthly Reading'!D$10, SUM('Monthly Reading'!D118*'Monthly Reading'!D$7, 'Homeowners Record'!$F41*'Monthly Reading'!D$8, 'Homeowners Record'!$G41*'Monthly Reading'!D$9), SUM('Monthly Reading'!D$10, 'Homeowners Record'!$F41*'Monthly Reading'!D$8, 'Homeowners Record'!$G41*'Monthly Reading'!D$9)))</f>
        <v>1166.0107654320989</v>
      </c>
      <c r="E44" s="4">
        <f>IF('Monthly Reading'!E$1="", "", IF('Monthly Reading'!E118*'Monthly Reading'!E$7&gt;'Monthly Reading'!E$10, SUM('Monthly Reading'!E118*'Monthly Reading'!E$7, 'Homeowners Record'!$F41*'Monthly Reading'!E$8, 'Homeowners Record'!$G41*'Monthly Reading'!E$9), SUM('Monthly Reading'!E$10, 'Homeowners Record'!$F41*'Monthly Reading'!E$8, 'Homeowners Record'!$G41*'Monthly Reading'!E$9)))</f>
        <v>725.60585480093675</v>
      </c>
      <c r="F44" s="4">
        <f>IF('Monthly Reading'!F$1="", "", IF('Monthly Reading'!F118*'Monthly Reading'!F$7&gt;'Monthly Reading'!F$10, SUM('Monthly Reading'!F118*'Monthly Reading'!F$7, 'Homeowners Record'!$F41*'Monthly Reading'!F$8, 'Homeowners Record'!$G41*'Monthly Reading'!F$9), SUM('Monthly Reading'!F$10, 'Homeowners Record'!$F41*'Monthly Reading'!F$8, 'Homeowners Record'!$G41*'Monthly Reading'!F$9)))</f>
        <v>807.38958404558412</v>
      </c>
      <c r="G44" s="4">
        <f>IF('Monthly Reading'!G$1="", "", IF('Monthly Reading'!G118*'Monthly Reading'!G$7&gt;'Monthly Reading'!G$10, SUM('Monthly Reading'!G118*'Monthly Reading'!G$7, 'Homeowners Record'!$F41*'Monthly Reading'!G$8, 'Homeowners Record'!$G41*'Monthly Reading'!G$9), SUM('Monthly Reading'!G$10, 'Homeowners Record'!$F41*'Monthly Reading'!G$8, 'Homeowners Record'!$G41*'Monthly Reading'!G$9)))</f>
        <v>886.30055137844613</v>
      </c>
      <c r="H44" s="4" t="str">
        <f>IF('Monthly Reading'!H$1="", "", IF('Monthly Reading'!H118*'Monthly Reading'!H$7&gt;'Monthly Reading'!H$10, SUM('Monthly Reading'!H118*'Monthly Reading'!H$7, 'Homeowners Record'!$F41*'Monthly Reading'!H$8, 'Homeowners Record'!$G41*'Monthly Reading'!H$9), SUM('Monthly Reading'!H$10, 'Homeowners Record'!$F41*'Monthly Reading'!H$8, 'Homeowners Record'!$G41*'Monthly Reading'!H$9)))</f>
        <v/>
      </c>
      <c r="I44" s="4" t="str">
        <f>IF('Monthly Reading'!I$1="", "", IF('Monthly Reading'!I118*'Monthly Reading'!I$7&gt;'Monthly Reading'!I$10, SUM('Monthly Reading'!I118*'Monthly Reading'!I$7, 'Homeowners Record'!$F41*'Monthly Reading'!I$8, 'Homeowners Record'!$G41*'Monthly Reading'!I$9), SUM('Monthly Reading'!I$10, 'Homeowners Record'!$F41*'Monthly Reading'!I$8, 'Homeowners Record'!$G41*'Monthly Reading'!I$9)))</f>
        <v/>
      </c>
      <c r="J44" s="4" t="str">
        <f>IF('Monthly Reading'!J$1="", "", IF('Monthly Reading'!J118*'Monthly Reading'!J$7&gt;'Monthly Reading'!J$10, SUM('Monthly Reading'!J118*'Monthly Reading'!J$7, 'Homeowners Record'!$F41*'Monthly Reading'!J$8, 'Homeowners Record'!$G41*'Monthly Reading'!J$9), SUM('Monthly Reading'!J$10, 'Homeowners Record'!$F41*'Monthly Reading'!J$8, 'Homeowners Record'!$G41*'Monthly Reading'!J$9)))</f>
        <v/>
      </c>
      <c r="K44" s="4" t="str">
        <f>IF('Monthly Reading'!K$1="", "", IF('Monthly Reading'!K118*'Monthly Reading'!K$7&gt;'Monthly Reading'!K$10, SUM('Monthly Reading'!K118*'Monthly Reading'!K$7, 'Homeowners Record'!$F41*'Monthly Reading'!K$8, 'Homeowners Record'!$G41*'Monthly Reading'!K$9), SUM('Monthly Reading'!K$10, 'Homeowners Record'!$F41*'Monthly Reading'!K$8, 'Homeowners Record'!$G41*'Monthly Reading'!K$9)))</f>
        <v/>
      </c>
      <c r="L44" s="4" t="str">
        <f>IF('Monthly Reading'!L$1="", "", IF('Monthly Reading'!L118*'Monthly Reading'!L$7&gt;'Monthly Reading'!L$10, SUM('Monthly Reading'!L118*'Monthly Reading'!L$7, 'Homeowners Record'!$F41*'Monthly Reading'!L$8, 'Homeowners Record'!$G41*'Monthly Reading'!L$9), SUM('Monthly Reading'!L$10, 'Homeowners Record'!$F41*'Monthly Reading'!L$8, 'Homeowners Record'!$G41*'Monthly Reading'!L$9)))</f>
        <v/>
      </c>
      <c r="M44" s="4" t="str">
        <f>IF('Monthly Reading'!M$1="", "", IF('Monthly Reading'!M118*'Monthly Reading'!M$7&gt;'Monthly Reading'!M$10, SUM('Monthly Reading'!M118*'Monthly Reading'!M$7, 'Homeowners Record'!$F41*'Monthly Reading'!M$8, 'Homeowners Record'!$G41*'Monthly Reading'!M$9), SUM('Monthly Reading'!M$10, 'Homeowners Record'!$F41*'Monthly Reading'!M$8, 'Homeowners Record'!$G41*'Monthly Reading'!M$9)))</f>
        <v/>
      </c>
      <c r="N44" s="4" t="str">
        <f>IF('Monthly Reading'!N$1="", "", IF('Monthly Reading'!N118*'Monthly Reading'!N$7&gt;'Monthly Reading'!N$10, SUM('Monthly Reading'!N118*'Monthly Reading'!N$7, 'Homeowners Record'!$F41*'Monthly Reading'!N$8, 'Homeowners Record'!$G41*'Monthly Reading'!N$9), SUM('Monthly Reading'!N$10, 'Homeowners Record'!$F41*'Monthly Reading'!N$8, 'Homeowners Record'!$G41*'Monthly Reading'!N$9)))</f>
        <v/>
      </c>
      <c r="O44" s="4" t="str">
        <f>IF('Monthly Reading'!O$1="", "", IF('Monthly Reading'!O118*'Monthly Reading'!O$7&gt;'Monthly Reading'!O$10, SUM('Monthly Reading'!O118*'Monthly Reading'!O$7, 'Homeowners Record'!$F41*'Monthly Reading'!O$8, 'Homeowners Record'!$G41*'Monthly Reading'!O$9), SUM('Monthly Reading'!O$10, 'Homeowners Record'!$F41*'Monthly Reading'!O$8, 'Homeowners Record'!$G41*'Monthly Reading'!O$9)))</f>
        <v/>
      </c>
      <c r="P44" s="4" t="str">
        <f>IF('Monthly Reading'!P$1="", "", IF('Monthly Reading'!P118*'Monthly Reading'!P$7&gt;'Monthly Reading'!P$10, SUM('Monthly Reading'!P118*'Monthly Reading'!P$7, 'Homeowners Record'!$F41*'Monthly Reading'!P$8, 'Homeowners Record'!$G41*'Monthly Reading'!P$9), SUM('Monthly Reading'!P$10, 'Homeowners Record'!$F41*'Monthly Reading'!P$8, 'Homeowners Record'!$G41*'Monthly Reading'!P$9)))</f>
        <v/>
      </c>
      <c r="Q44" s="4" t="str">
        <f>IF('Monthly Reading'!Q$1="", "", IF('Monthly Reading'!Q118*'Monthly Reading'!Q$7&gt;'Monthly Reading'!Q$10, SUM('Monthly Reading'!Q118*'Monthly Reading'!Q$7, 'Homeowners Record'!$F41*'Monthly Reading'!Q$8, 'Homeowners Record'!$G41*'Monthly Reading'!Q$9), SUM('Monthly Reading'!Q$10, 'Homeowners Record'!$F41*'Monthly Reading'!Q$8, 'Homeowners Record'!$G41*'Monthly Reading'!Q$9)))</f>
        <v/>
      </c>
      <c r="R44" s="4" t="str">
        <f>IF('Monthly Reading'!R$1="", "", IF('Monthly Reading'!R118*'Monthly Reading'!R$7&gt;'Monthly Reading'!R$10, SUM('Monthly Reading'!R118*'Monthly Reading'!R$7, 'Homeowners Record'!$F41*'Monthly Reading'!R$8, 'Homeowners Record'!$G41*'Monthly Reading'!R$9), SUM('Monthly Reading'!R$10, 'Homeowners Record'!$F41*'Monthly Reading'!R$8, 'Homeowners Record'!$G41*'Monthly Reading'!R$9)))</f>
        <v/>
      </c>
      <c r="S44" s="4" t="str">
        <f>IF('Monthly Reading'!S$1="", "", IF('Monthly Reading'!S118*'Monthly Reading'!S$7&gt;'Monthly Reading'!S$10, SUM('Monthly Reading'!S118*'Monthly Reading'!S$7, 'Homeowners Record'!$F41*'Monthly Reading'!S$8, 'Homeowners Record'!$G41*'Monthly Reading'!S$9), SUM('Monthly Reading'!S$10, 'Homeowners Record'!$F41*'Monthly Reading'!S$8, 'Homeowners Record'!$G41*'Monthly Reading'!S$9)))</f>
        <v/>
      </c>
      <c r="T44" s="4" t="str">
        <f>IF('Monthly Reading'!T$1="", "", IF('Monthly Reading'!T118*'Monthly Reading'!T$7&gt;'Monthly Reading'!T$10, SUM('Monthly Reading'!T118*'Monthly Reading'!T$7, 'Homeowners Record'!$F41*'Monthly Reading'!T$8, 'Homeowners Record'!$G41*'Monthly Reading'!T$9), SUM('Monthly Reading'!T$10, 'Homeowners Record'!$F41*'Monthly Reading'!T$8, 'Homeowners Record'!$G41*'Monthly Reading'!T$9)))</f>
        <v/>
      </c>
      <c r="U44" s="4" t="str">
        <f>IF('Monthly Reading'!U$1="", "", IF('Monthly Reading'!U118*'Monthly Reading'!U$7&gt;'Monthly Reading'!U$10, SUM('Monthly Reading'!U118*'Monthly Reading'!U$7, 'Homeowners Record'!$F41*'Monthly Reading'!U$8, 'Homeowners Record'!$G41*'Monthly Reading'!U$9), SUM('Monthly Reading'!U$10, 'Homeowners Record'!$F41*'Monthly Reading'!U$8, 'Homeowners Record'!$G41*'Monthly Reading'!U$9)))</f>
        <v/>
      </c>
      <c r="V44" s="4" t="str">
        <f>IF('Monthly Reading'!V$1="", "", IF('Monthly Reading'!V118*'Monthly Reading'!V$7&gt;'Monthly Reading'!V$10, SUM('Monthly Reading'!V118*'Monthly Reading'!V$7, 'Homeowners Record'!$F41*'Monthly Reading'!V$8, 'Homeowners Record'!$G41*'Monthly Reading'!V$9), SUM('Monthly Reading'!V$10, 'Homeowners Record'!$F41*'Monthly Reading'!V$8, 'Homeowners Record'!$G41*'Monthly Reading'!V$9)))</f>
        <v/>
      </c>
      <c r="W44" s="4" t="str">
        <f>IF('Monthly Reading'!W$1="", "", IF('Monthly Reading'!W118*'Monthly Reading'!W$7&gt;'Monthly Reading'!W$10, SUM('Monthly Reading'!W118*'Monthly Reading'!W$7, 'Homeowners Record'!$F41*'Monthly Reading'!W$8, 'Homeowners Record'!$G41*'Monthly Reading'!W$9), SUM('Monthly Reading'!W$10, 'Homeowners Record'!$F41*'Monthly Reading'!W$8, 'Homeowners Record'!$G41*'Monthly Reading'!W$9)))</f>
        <v/>
      </c>
      <c r="X44" s="4" t="str">
        <f>IF('Monthly Reading'!X$1="", "", IF('Monthly Reading'!X118*'Monthly Reading'!X$7&gt;'Monthly Reading'!X$10, SUM('Monthly Reading'!X118*'Monthly Reading'!X$7, 'Homeowners Record'!$F41*'Monthly Reading'!X$8, 'Homeowners Record'!$G41*'Monthly Reading'!X$9), SUM('Monthly Reading'!X$10, 'Homeowners Record'!$F41*'Monthly Reading'!X$8, 'Homeowners Record'!$G41*'Monthly Reading'!X$9)))</f>
        <v/>
      </c>
      <c r="Y44" s="4" t="str">
        <f>IF('Monthly Reading'!Y$1="", "", IF('Monthly Reading'!Y118*'Monthly Reading'!Y$7&gt;'Monthly Reading'!Y$10, SUM('Monthly Reading'!Y118*'Monthly Reading'!Y$7, 'Homeowners Record'!$F41*'Monthly Reading'!Y$8, 'Homeowners Record'!$G41*'Monthly Reading'!Y$9), SUM('Monthly Reading'!Y$10, 'Homeowners Record'!$F41*'Monthly Reading'!Y$8, 'Homeowners Record'!$G41*'Monthly Reading'!Y$9)))</f>
        <v/>
      </c>
      <c r="Z44" s="4" t="str">
        <f>IF('Monthly Reading'!Z$1="", "", IF('Monthly Reading'!Z118*'Monthly Reading'!Z$7&gt;'Monthly Reading'!Z$10, SUM('Monthly Reading'!Z118*'Monthly Reading'!Z$7, 'Homeowners Record'!$F41*'Monthly Reading'!Z$8, 'Homeowners Record'!$G41*'Monthly Reading'!Z$9), SUM('Monthly Reading'!Z$10, 'Homeowners Record'!$F41*'Monthly Reading'!Z$8, 'Homeowners Record'!$G41*'Monthly Reading'!Z$9)))</f>
        <v/>
      </c>
      <c r="AA44" s="4" t="str">
        <f>IF('Monthly Reading'!AA$1="", "", IF('Monthly Reading'!AA118*'Monthly Reading'!AA$7&gt;'Monthly Reading'!AA$10, SUM('Monthly Reading'!AA118*'Monthly Reading'!AA$7, 'Homeowners Record'!$F41*'Monthly Reading'!AA$8, 'Homeowners Record'!$G41*'Monthly Reading'!AA$9), SUM('Monthly Reading'!AA$10, 'Homeowners Record'!$F41*'Monthly Reading'!AA$8, 'Homeowners Record'!$G41*'Monthly Reading'!AA$9)))</f>
        <v/>
      </c>
      <c r="AB44" s="4" t="str">
        <f>IF('Monthly Reading'!AB$1="", "", IF('Monthly Reading'!AB118*'Monthly Reading'!AB$7&gt;'Monthly Reading'!AB$10, SUM('Monthly Reading'!AB118*'Monthly Reading'!AB$7, 'Homeowners Record'!$F41*'Monthly Reading'!AB$8, 'Homeowners Record'!$G41*'Monthly Reading'!AB$9), SUM('Monthly Reading'!AB$10, 'Homeowners Record'!$F41*'Monthly Reading'!AB$8, 'Homeowners Record'!$G41*'Monthly Reading'!AB$9)))</f>
        <v/>
      </c>
      <c r="AC44" s="4" t="str">
        <f>IF('Monthly Reading'!AC$1="", "", IF('Monthly Reading'!AC118*'Monthly Reading'!AC$7&gt;'Monthly Reading'!AC$10, SUM('Monthly Reading'!AC118*'Monthly Reading'!AC$7, 'Homeowners Record'!$F41*'Monthly Reading'!AC$8, 'Homeowners Record'!$G41*'Monthly Reading'!AC$9), SUM('Monthly Reading'!AC$10, 'Homeowners Record'!$F41*'Monthly Reading'!AC$8, 'Homeowners Record'!$G41*'Monthly Reading'!AC$9)))</f>
        <v/>
      </c>
      <c r="AD44" s="4" t="str">
        <f>IF('Monthly Reading'!AD$1="", "", IF('Monthly Reading'!AD118*'Monthly Reading'!AD$7&gt;'Monthly Reading'!AD$10, SUM('Monthly Reading'!AD118*'Monthly Reading'!AD$7, 'Homeowners Record'!$F41*'Monthly Reading'!AD$8, 'Homeowners Record'!$G41*'Monthly Reading'!AD$9), SUM('Monthly Reading'!AD$10, 'Homeowners Record'!$F41*'Monthly Reading'!AD$8, 'Homeowners Record'!$G41*'Monthly Reading'!AD$9)))</f>
        <v/>
      </c>
      <c r="AE44" s="4" t="str">
        <f>IF('Monthly Reading'!AE$1="", "", IF('Monthly Reading'!AE118*'Monthly Reading'!AE$7&gt;'Monthly Reading'!AE$10, SUM('Monthly Reading'!AE118*'Monthly Reading'!AE$7, 'Homeowners Record'!$F41*'Monthly Reading'!AE$8, 'Homeowners Record'!$G41*'Monthly Reading'!AE$9), SUM('Monthly Reading'!AE$10, 'Homeowners Record'!$F41*'Monthly Reading'!AE$8, 'Homeowners Record'!$G41*'Monthly Reading'!AE$9)))</f>
        <v/>
      </c>
      <c r="AF44" s="4" t="str">
        <f>IF('Monthly Reading'!AF$1="", "", IF('Monthly Reading'!AF118*'Monthly Reading'!AF$7&gt;'Monthly Reading'!AF$10, SUM('Monthly Reading'!AF118*'Monthly Reading'!AF$7, 'Homeowners Record'!$F41*'Monthly Reading'!AF$8, 'Homeowners Record'!$G41*'Monthly Reading'!AF$9), SUM('Monthly Reading'!AF$10, 'Homeowners Record'!$F41*'Monthly Reading'!AF$8, 'Homeowners Record'!$G41*'Monthly Reading'!AF$9)))</f>
        <v/>
      </c>
      <c r="AG44" s="4" t="str">
        <f>IF('Monthly Reading'!AG$1="", "", IF('Monthly Reading'!AG118*'Monthly Reading'!AG$7&gt;'Monthly Reading'!AG$10, SUM('Monthly Reading'!AG118*'Monthly Reading'!AG$7, 'Homeowners Record'!$F41*'Monthly Reading'!AG$8, 'Homeowners Record'!$G41*'Monthly Reading'!AG$9), SUM('Monthly Reading'!AG$10, 'Homeowners Record'!$F41*'Monthly Reading'!AG$8, 'Homeowners Record'!$G41*'Monthly Reading'!AG$9)))</f>
        <v/>
      </c>
      <c r="AH44" s="4" t="str">
        <f>IF('Monthly Reading'!AH$1="", "", IF('Monthly Reading'!AH118*'Monthly Reading'!AH$7&gt;'Monthly Reading'!AH$10, SUM('Monthly Reading'!AH118*'Monthly Reading'!AH$7, 'Homeowners Record'!$F41*'Monthly Reading'!AH$8, 'Homeowners Record'!$G41*'Monthly Reading'!AH$9), SUM('Monthly Reading'!AH$10, 'Homeowners Record'!$F41*'Monthly Reading'!AH$8, 'Homeowners Record'!$G41*'Monthly Reading'!AH$9)))</f>
        <v/>
      </c>
      <c r="AI44" s="4" t="str">
        <f>IF('Monthly Reading'!AI$1="", "", IF('Monthly Reading'!AI118*'Monthly Reading'!AI$7&gt;'Monthly Reading'!AI$10, SUM('Monthly Reading'!AI118*'Monthly Reading'!AI$7, 'Homeowners Record'!$F41*'Monthly Reading'!AI$8, 'Homeowners Record'!$G41*'Monthly Reading'!AI$9), SUM('Monthly Reading'!AI$10, 'Homeowners Record'!$F41*'Monthly Reading'!AI$8, 'Homeowners Record'!$G41*'Monthly Reading'!AI$9)))</f>
        <v/>
      </c>
      <c r="AJ44" s="4" t="str">
        <f>IF('Monthly Reading'!AJ$1="", "", IF('Monthly Reading'!AJ118*'Monthly Reading'!AJ$7&gt;'Monthly Reading'!AJ$10, SUM('Monthly Reading'!AJ118*'Monthly Reading'!AJ$7, 'Homeowners Record'!$F41*'Monthly Reading'!AJ$8, 'Homeowners Record'!$G41*'Monthly Reading'!AJ$9), SUM('Monthly Reading'!AJ$10, 'Homeowners Record'!$F41*'Monthly Reading'!AJ$8, 'Homeowners Record'!$G41*'Monthly Reading'!AJ$9)))</f>
        <v/>
      </c>
      <c r="AK44" s="4" t="str">
        <f>IF('Monthly Reading'!AK$1="", "", IF('Monthly Reading'!AK118*'Monthly Reading'!AK$7&gt;'Monthly Reading'!AK$10, SUM('Monthly Reading'!AK118*'Monthly Reading'!AK$7, 'Homeowners Record'!$F41*'Monthly Reading'!AK$8, 'Homeowners Record'!$G41*'Monthly Reading'!AK$9), SUM('Monthly Reading'!AK$10, 'Homeowners Record'!$F41*'Monthly Reading'!AK$8, 'Homeowners Record'!$G41*'Monthly Reading'!AK$9)))</f>
        <v/>
      </c>
      <c r="AL44" s="4" t="str">
        <f>IF('Monthly Reading'!AL$1="", "", IF('Monthly Reading'!AL118*'Monthly Reading'!AL$7&gt;'Monthly Reading'!AL$10, SUM('Monthly Reading'!AL118*'Monthly Reading'!AL$7, 'Homeowners Record'!$F41*'Monthly Reading'!AL$8, 'Homeowners Record'!$G41*'Monthly Reading'!AL$9), SUM('Monthly Reading'!AL$10, 'Homeowners Record'!$F41*'Monthly Reading'!AL$8, 'Homeowners Record'!$G41*'Monthly Reading'!AL$9)))</f>
        <v/>
      </c>
      <c r="AM44" s="4" t="str">
        <f>IF('Monthly Reading'!AM$1="", "", IF('Monthly Reading'!AM118*'Monthly Reading'!AM$7&gt;'Monthly Reading'!AM$10, SUM('Monthly Reading'!AM118*'Monthly Reading'!AM$7, 'Homeowners Record'!$F41*'Monthly Reading'!AM$8, 'Homeowners Record'!$G41*'Monthly Reading'!AM$9), SUM('Monthly Reading'!AM$10, 'Homeowners Record'!$F41*'Monthly Reading'!AM$8, 'Homeowners Record'!$G41*'Monthly Reading'!AM$9)))</f>
        <v/>
      </c>
      <c r="AN44" s="4" t="str">
        <f>IF('Monthly Reading'!AN$1="", "", IF('Monthly Reading'!AN118*'Monthly Reading'!AN$7&gt;'Monthly Reading'!AN$10, SUM('Monthly Reading'!AN118*'Monthly Reading'!AN$7, 'Homeowners Record'!$F41*'Monthly Reading'!AN$8, 'Homeowners Record'!$G41*'Monthly Reading'!AN$9), SUM('Monthly Reading'!AN$10, 'Homeowners Record'!$F41*'Monthly Reading'!AN$8, 'Homeowners Record'!$G41*'Monthly Reading'!AN$9)))</f>
        <v/>
      </c>
      <c r="AO44" s="4" t="str">
        <f>IF('Monthly Reading'!AO$1="", "", IF('Monthly Reading'!AO118*'Monthly Reading'!AO$7&gt;'Monthly Reading'!AO$10, SUM('Monthly Reading'!AO118*'Monthly Reading'!AO$7, 'Homeowners Record'!$F41*'Monthly Reading'!AO$8, 'Homeowners Record'!$G41*'Monthly Reading'!AO$9), SUM('Monthly Reading'!AO$10, 'Homeowners Record'!$F41*'Monthly Reading'!AO$8, 'Homeowners Record'!$G41*'Monthly Reading'!AO$9)))</f>
        <v/>
      </c>
      <c r="AP44" s="4" t="str">
        <f>IF('Monthly Reading'!AP$1="", "", IF('Monthly Reading'!AP118*'Monthly Reading'!AP$7&gt;'Monthly Reading'!AP$10, SUM('Monthly Reading'!AP118*'Monthly Reading'!AP$7, 'Homeowners Record'!$F41*'Monthly Reading'!AP$8, 'Homeowners Record'!$G41*'Monthly Reading'!AP$9), SUM('Monthly Reading'!AP$10, 'Homeowners Record'!$F41*'Monthly Reading'!AP$8, 'Homeowners Record'!$G41*'Monthly Reading'!AP$9)))</f>
        <v/>
      </c>
      <c r="AQ44" s="4" t="str">
        <f>IF('Monthly Reading'!AQ$1="", "", IF('Monthly Reading'!AQ118*'Monthly Reading'!AQ$7&gt;'Monthly Reading'!AQ$10, SUM('Monthly Reading'!AQ118*'Monthly Reading'!AQ$7, 'Homeowners Record'!$F41*'Monthly Reading'!AQ$8, 'Homeowners Record'!$G41*'Monthly Reading'!AQ$9), SUM('Monthly Reading'!AQ$10, 'Homeowners Record'!$F41*'Monthly Reading'!AQ$8, 'Homeowners Record'!$G41*'Monthly Reading'!AQ$9)))</f>
        <v/>
      </c>
      <c r="AR44" s="4" t="str">
        <f>IF('Monthly Reading'!AR$1="", "", IF('Monthly Reading'!AR118*'Monthly Reading'!AR$7&gt;'Monthly Reading'!AR$10, SUM('Monthly Reading'!AR118*'Monthly Reading'!AR$7, 'Homeowners Record'!$F41*'Monthly Reading'!AR$8, 'Homeowners Record'!$G41*'Monthly Reading'!AR$9), SUM('Monthly Reading'!AR$10, 'Homeowners Record'!$F41*'Monthly Reading'!AR$8, 'Homeowners Record'!$G41*'Monthly Reading'!AR$9)))</f>
        <v/>
      </c>
      <c r="AS44" s="4" t="str">
        <f>IF('Monthly Reading'!AS$1="", "", IF('Monthly Reading'!AS118*'Monthly Reading'!AS$7&gt;'Monthly Reading'!AS$10, SUM('Monthly Reading'!AS118*'Monthly Reading'!AS$7, 'Homeowners Record'!$F41*'Monthly Reading'!AS$8, 'Homeowners Record'!$G41*'Monthly Reading'!AS$9), SUM('Monthly Reading'!AS$10, 'Homeowners Record'!$F41*'Monthly Reading'!AS$8, 'Homeowners Record'!$G41*'Monthly Reading'!AS$9)))</f>
        <v/>
      </c>
      <c r="AT44" s="4" t="str">
        <f>IF('Monthly Reading'!AT$1="", "", IF('Monthly Reading'!AT118*'Monthly Reading'!AT$7&gt;'Monthly Reading'!AT$10, SUM('Monthly Reading'!AT118*'Monthly Reading'!AT$7, 'Homeowners Record'!$F41*'Monthly Reading'!AT$8, 'Homeowners Record'!$G41*'Monthly Reading'!AT$9), SUM('Monthly Reading'!AT$10, 'Homeowners Record'!$F41*'Monthly Reading'!AT$8, 'Homeowners Record'!$G41*'Monthly Reading'!AT$9)))</f>
        <v/>
      </c>
      <c r="AU44" s="4" t="str">
        <f>IF('Monthly Reading'!AU$1="", "", IF('Monthly Reading'!AU118*'Monthly Reading'!AU$7&gt;'Monthly Reading'!AU$10, SUM('Monthly Reading'!AU118*'Monthly Reading'!AU$7, 'Homeowners Record'!$F41*'Monthly Reading'!AU$8, 'Homeowners Record'!$G41*'Monthly Reading'!AU$9), SUM('Monthly Reading'!AU$10, 'Homeowners Record'!$F41*'Monthly Reading'!AU$8, 'Homeowners Record'!$G41*'Monthly Reading'!AU$9)))</f>
        <v/>
      </c>
      <c r="AV44" s="4" t="str">
        <f>IF('Monthly Reading'!AV$1="", "", IF('Monthly Reading'!AV118*'Monthly Reading'!AV$7&gt;'Monthly Reading'!AV$10, SUM('Monthly Reading'!AV118*'Monthly Reading'!AV$7, 'Homeowners Record'!$F41*'Monthly Reading'!AV$8, 'Homeowners Record'!$G41*'Monthly Reading'!AV$9), SUM('Monthly Reading'!AV$10, 'Homeowners Record'!$F41*'Monthly Reading'!AV$8, 'Homeowners Record'!$G41*'Monthly Reading'!AV$9)))</f>
        <v/>
      </c>
      <c r="AW44" s="4" t="str">
        <f>IF('Monthly Reading'!AW$1="", "", IF('Monthly Reading'!AW118*'Monthly Reading'!AW$7&gt;'Monthly Reading'!AW$10, SUM('Monthly Reading'!AW118*'Monthly Reading'!AW$7, 'Homeowners Record'!$F41*'Monthly Reading'!AW$8, 'Homeowners Record'!$G41*'Monthly Reading'!AW$9), SUM('Monthly Reading'!AW$10, 'Homeowners Record'!$F41*'Monthly Reading'!AW$8, 'Homeowners Record'!$G41*'Monthly Reading'!AW$9)))</f>
        <v/>
      </c>
      <c r="AX44" s="4" t="str">
        <f>IF('Monthly Reading'!AX$1="", "", IF('Monthly Reading'!AX118*'Monthly Reading'!AX$7&gt;'Monthly Reading'!AX$10, SUM('Monthly Reading'!AX118*'Monthly Reading'!AX$7, 'Homeowners Record'!$F41*'Monthly Reading'!AX$8, 'Homeowners Record'!$G41*'Monthly Reading'!AX$9), SUM('Monthly Reading'!AX$10, 'Homeowners Record'!$F41*'Monthly Reading'!AX$8, 'Homeowners Record'!$G41*'Monthly Reading'!AX$9)))</f>
        <v/>
      </c>
      <c r="AY44" s="4" t="str">
        <f>IF('Monthly Reading'!AY$1="", "", IF('Monthly Reading'!AY118*'Monthly Reading'!AY$7&gt;'Monthly Reading'!AY$10, SUM('Monthly Reading'!AY118*'Monthly Reading'!AY$7, 'Homeowners Record'!$F41*'Monthly Reading'!AY$8, 'Homeowners Record'!$G41*'Monthly Reading'!AY$9), SUM('Monthly Reading'!AY$10, 'Homeowners Record'!$F41*'Monthly Reading'!AY$8, 'Homeowners Record'!$G41*'Monthly Reading'!AY$9)))</f>
        <v/>
      </c>
      <c r="AZ44" s="4" t="str">
        <f>IF('Monthly Reading'!AZ$1="", "", IF('Monthly Reading'!AZ118*'Monthly Reading'!AZ$7&gt;'Monthly Reading'!AZ$10, SUM('Monthly Reading'!AZ118*'Monthly Reading'!AZ$7, 'Homeowners Record'!$F41*'Monthly Reading'!AZ$8, 'Homeowners Record'!$G41*'Monthly Reading'!AZ$9), SUM('Monthly Reading'!AZ$10, 'Homeowners Record'!$F41*'Monthly Reading'!AZ$8, 'Homeowners Record'!$G41*'Monthly Reading'!AZ$9)))</f>
        <v/>
      </c>
      <c r="BA44" s="4" t="str">
        <f>IF('Monthly Reading'!BA$1="", "", IF('Monthly Reading'!BA118*'Monthly Reading'!BA$7&gt;'Monthly Reading'!BA$10, SUM('Monthly Reading'!BA118*'Monthly Reading'!BA$7, 'Homeowners Record'!$F41*'Monthly Reading'!BA$8, 'Homeowners Record'!$G41*'Monthly Reading'!BA$9), SUM('Monthly Reading'!BA$10, 'Homeowners Record'!$F41*'Monthly Reading'!BA$8, 'Homeowners Record'!$G41*'Monthly Reading'!BA$9)))</f>
        <v/>
      </c>
      <c r="BB44" s="4" t="str">
        <f>IF('Monthly Reading'!BB$1="", "", IF('Monthly Reading'!BB118*'Monthly Reading'!BB$7&gt;'Monthly Reading'!BB$10, SUM('Monthly Reading'!BB118*'Monthly Reading'!BB$7, 'Homeowners Record'!$F41*'Monthly Reading'!BB$8, 'Homeowners Record'!$G41*'Monthly Reading'!BB$9), SUM('Monthly Reading'!BB$10, 'Homeowners Record'!$F41*'Monthly Reading'!BB$8, 'Homeowners Record'!$G41*'Monthly Reading'!BB$9)))</f>
        <v/>
      </c>
      <c r="BC44" s="4" t="str">
        <f>IF('Monthly Reading'!BC$1="", "", IF('Monthly Reading'!BC118*'Monthly Reading'!BC$7&gt;'Monthly Reading'!BC$10, SUM('Monthly Reading'!BC118*'Monthly Reading'!BC$7, 'Homeowners Record'!$F41*'Monthly Reading'!BC$8, 'Homeowners Record'!$G41*'Monthly Reading'!BC$9), SUM('Monthly Reading'!BC$10, 'Homeowners Record'!$F41*'Monthly Reading'!BC$8, 'Homeowners Record'!$G41*'Monthly Reading'!BC$9)))</f>
        <v/>
      </c>
      <c r="BD44" s="4" t="str">
        <f>IF('Monthly Reading'!BD$1="", "", IF('Monthly Reading'!BD118*'Monthly Reading'!BD$7&gt;'Monthly Reading'!BD$10, SUM('Monthly Reading'!BD118*'Monthly Reading'!BD$7, 'Homeowners Record'!$F41*'Monthly Reading'!BD$8, 'Homeowners Record'!$G41*'Monthly Reading'!BD$9), SUM('Monthly Reading'!BD$10, 'Homeowners Record'!$F41*'Monthly Reading'!BD$8, 'Homeowners Record'!$G41*'Monthly Reading'!BD$9)))</f>
        <v/>
      </c>
      <c r="BE44" s="4" t="str">
        <f>IF('Monthly Reading'!BE$1="", "", IF('Monthly Reading'!BE118*'Monthly Reading'!BE$7&gt;'Monthly Reading'!BE$10, SUM('Monthly Reading'!BE118*'Monthly Reading'!BE$7, 'Homeowners Record'!$F41*'Monthly Reading'!BE$8, 'Homeowners Record'!$G41*'Monthly Reading'!BE$9), SUM('Monthly Reading'!BE$10, 'Homeowners Record'!$F41*'Monthly Reading'!BE$8, 'Homeowners Record'!$G41*'Monthly Reading'!BE$9)))</f>
        <v/>
      </c>
      <c r="BF44" s="4" t="str">
        <f>IF('Monthly Reading'!BF$1="", "", IF('Monthly Reading'!BF118*'Monthly Reading'!BF$7&gt;'Monthly Reading'!BF$10, SUM('Monthly Reading'!BF118*'Monthly Reading'!BF$7, 'Homeowners Record'!$F41*'Monthly Reading'!BF$8, 'Homeowners Record'!$G41*'Monthly Reading'!BF$9), SUM('Monthly Reading'!BF$10, 'Homeowners Record'!$F41*'Monthly Reading'!BF$8, 'Homeowners Record'!$G41*'Monthly Reading'!BF$9)))</f>
        <v/>
      </c>
      <c r="BG44" s="4" t="str">
        <f>IF('Monthly Reading'!BG$1="", "", IF('Monthly Reading'!BG118*'Monthly Reading'!BG$7&gt;'Monthly Reading'!BG$10, SUM('Monthly Reading'!BG118*'Monthly Reading'!BG$7, 'Homeowners Record'!$F41*'Monthly Reading'!BG$8, 'Homeowners Record'!$G41*'Monthly Reading'!BG$9), SUM('Monthly Reading'!BG$10, 'Homeowners Record'!$F41*'Monthly Reading'!BG$8, 'Homeowners Record'!$G41*'Monthly Reading'!BG$9)))</f>
        <v/>
      </c>
      <c r="BH44" s="4" t="str">
        <f>IF('Monthly Reading'!BH$1="", "", IF('Monthly Reading'!BH118*'Monthly Reading'!BH$7&gt;'Monthly Reading'!BH$10, SUM('Monthly Reading'!BH118*'Monthly Reading'!BH$7, 'Homeowners Record'!$F41*'Monthly Reading'!BH$8, 'Homeowners Record'!$G41*'Monthly Reading'!BH$9), SUM('Monthly Reading'!BH$10, 'Homeowners Record'!$F41*'Monthly Reading'!BH$8, 'Homeowners Record'!$G41*'Monthly Reading'!BH$9)))</f>
        <v/>
      </c>
      <c r="BI44" s="4" t="str">
        <f>IF('Monthly Reading'!BI$1="", "", IF('Monthly Reading'!BI118*'Monthly Reading'!BI$7&gt;'Monthly Reading'!BI$10, SUM('Monthly Reading'!BI118*'Monthly Reading'!BI$7, 'Homeowners Record'!$F41*'Monthly Reading'!BI$8, 'Homeowners Record'!$G41*'Monthly Reading'!BI$9), SUM('Monthly Reading'!BI$10, 'Homeowners Record'!$F41*'Monthly Reading'!BI$8, 'Homeowners Record'!$G41*'Monthly Reading'!BI$9)))</f>
        <v/>
      </c>
      <c r="BJ44" s="4" t="str">
        <f>IF('Monthly Reading'!BJ$1="", "", IF('Monthly Reading'!BJ118*'Monthly Reading'!BJ$7&gt;'Monthly Reading'!BJ$10, SUM('Monthly Reading'!BJ118*'Monthly Reading'!BJ$7, 'Homeowners Record'!$F41*'Monthly Reading'!BJ$8, 'Homeowners Record'!$G41*'Monthly Reading'!BJ$9), SUM('Monthly Reading'!BJ$10, 'Homeowners Record'!$F41*'Monthly Reading'!BJ$8, 'Homeowners Record'!$G41*'Monthly Reading'!BJ$9)))</f>
        <v/>
      </c>
      <c r="BK44" s="4" t="str">
        <f>IF('Monthly Reading'!BK$1="", "", IF('Monthly Reading'!BK118*'Monthly Reading'!BK$7&gt;'Monthly Reading'!BK$10, SUM('Monthly Reading'!BK118*'Monthly Reading'!BK$7, 'Homeowners Record'!$F41*'Monthly Reading'!BK$8, 'Homeowners Record'!$G41*'Monthly Reading'!BK$9), SUM('Monthly Reading'!BK$10, 'Homeowners Record'!$F41*'Monthly Reading'!BK$8, 'Homeowners Record'!$G41*'Monthly Reading'!BK$9)))</f>
        <v/>
      </c>
      <c r="BL44" s="4" t="str">
        <f>IF('Monthly Reading'!BL$1="", "", IF('Monthly Reading'!BL118*'Monthly Reading'!BL$7&gt;'Monthly Reading'!BL$10, SUM('Monthly Reading'!BL118*'Monthly Reading'!BL$7, 'Homeowners Record'!$F41*'Monthly Reading'!BL$8, 'Homeowners Record'!$G41*'Monthly Reading'!BL$9), SUM('Monthly Reading'!BL$10, 'Homeowners Record'!$F41*'Monthly Reading'!BL$8, 'Homeowners Record'!$G41*'Monthly Reading'!BL$9)))</f>
        <v/>
      </c>
      <c r="BM44" s="4" t="str">
        <f>IF('Monthly Reading'!BM$1="", "", IF('Monthly Reading'!BM118*'Monthly Reading'!BM$7&gt;'Monthly Reading'!BM$10, SUM('Monthly Reading'!BM118*'Monthly Reading'!BM$7, 'Homeowners Record'!$F41*'Monthly Reading'!BM$8, 'Homeowners Record'!$G41*'Monthly Reading'!BM$9), SUM('Monthly Reading'!BM$10, 'Homeowners Record'!$F41*'Monthly Reading'!BM$8, 'Homeowners Record'!$G41*'Monthly Reading'!BM$9)))</f>
        <v/>
      </c>
      <c r="BN44" s="4" t="str">
        <f>IF('Monthly Reading'!BN$1="", "", IF('Monthly Reading'!BN118*'Monthly Reading'!BN$7&gt;'Monthly Reading'!BN$10, SUM('Monthly Reading'!BN118*'Monthly Reading'!BN$7, 'Homeowners Record'!$F41*'Monthly Reading'!BN$8, 'Homeowners Record'!$G41*'Monthly Reading'!BN$9), SUM('Monthly Reading'!BN$10, 'Homeowners Record'!$F41*'Monthly Reading'!BN$8, 'Homeowners Record'!$G41*'Monthly Reading'!BN$9)))</f>
        <v/>
      </c>
      <c r="BO44" s="4" t="str">
        <f>IF('Monthly Reading'!BO$1="", "", IF('Monthly Reading'!BO118*'Monthly Reading'!BO$7&gt;'Monthly Reading'!BO$10, SUM('Monthly Reading'!BO118*'Monthly Reading'!BO$7, 'Homeowners Record'!$F41*'Monthly Reading'!BO$8, 'Homeowners Record'!$G41*'Monthly Reading'!BO$9), SUM('Monthly Reading'!BO$10, 'Homeowners Record'!$F41*'Monthly Reading'!BO$8, 'Homeowners Record'!$G41*'Monthly Reading'!BO$9)))</f>
        <v/>
      </c>
      <c r="BP44" s="4" t="str">
        <f>IF('Monthly Reading'!BP$1="", "", IF('Monthly Reading'!BP118*'Monthly Reading'!BP$7&gt;'Monthly Reading'!BP$10, SUM('Monthly Reading'!BP118*'Monthly Reading'!BP$7, 'Homeowners Record'!$F41*'Monthly Reading'!BP$8, 'Homeowners Record'!$G41*'Monthly Reading'!BP$9), SUM('Monthly Reading'!BP$10, 'Homeowners Record'!$F41*'Monthly Reading'!BP$8, 'Homeowners Record'!$G41*'Monthly Reading'!BP$9)))</f>
        <v/>
      </c>
      <c r="BQ44" s="4" t="str">
        <f>IF('Monthly Reading'!BQ$1="", "", IF('Monthly Reading'!BQ118*'Monthly Reading'!BQ$7&gt;'Monthly Reading'!BQ$10, SUM('Monthly Reading'!BQ118*'Monthly Reading'!BQ$7, 'Homeowners Record'!$F41*'Monthly Reading'!BQ$8, 'Homeowners Record'!$G41*'Monthly Reading'!BQ$9), SUM('Monthly Reading'!BQ$10, 'Homeowners Record'!$F41*'Monthly Reading'!BQ$8, 'Homeowners Record'!$G41*'Monthly Reading'!BQ$9)))</f>
        <v/>
      </c>
      <c r="BR44" s="4" t="str">
        <f>IF('Monthly Reading'!BR$1="", "", IF('Monthly Reading'!BR118*'Monthly Reading'!BR$7&gt;'Monthly Reading'!BR$10, SUM('Monthly Reading'!BR118*'Monthly Reading'!BR$7, 'Homeowners Record'!$F41*'Monthly Reading'!BR$8, 'Homeowners Record'!$G41*'Monthly Reading'!BR$9), SUM('Monthly Reading'!BR$10, 'Homeowners Record'!$F41*'Monthly Reading'!BR$8, 'Homeowners Record'!$G41*'Monthly Reading'!BR$9)))</f>
        <v/>
      </c>
      <c r="BS44" s="4" t="str">
        <f>IF('Monthly Reading'!BS$1="", "", IF('Monthly Reading'!BS118*'Monthly Reading'!BS$7&gt;'Monthly Reading'!BS$10, SUM('Monthly Reading'!BS118*'Monthly Reading'!BS$7, 'Homeowners Record'!$F41*'Monthly Reading'!BS$8, 'Homeowners Record'!$G41*'Monthly Reading'!BS$9), SUM('Monthly Reading'!BS$10, 'Homeowners Record'!$F41*'Monthly Reading'!BS$8, 'Homeowners Record'!$G41*'Monthly Reading'!BS$9)))</f>
        <v/>
      </c>
      <c r="BT44" s="4" t="str">
        <f>IF('Monthly Reading'!BT$1="", "", IF('Monthly Reading'!BT118*'Monthly Reading'!BT$7&gt;'Monthly Reading'!BT$10, SUM('Monthly Reading'!BT118*'Monthly Reading'!BT$7, 'Homeowners Record'!$F41*'Monthly Reading'!BT$8, 'Homeowners Record'!$G41*'Monthly Reading'!BT$9), SUM('Monthly Reading'!BT$10, 'Homeowners Record'!$F41*'Monthly Reading'!BT$8, 'Homeowners Record'!$G41*'Monthly Reading'!BT$9)))</f>
        <v/>
      </c>
      <c r="BU44" s="4" t="str">
        <f>IF('Monthly Reading'!BU$1="", "", IF('Monthly Reading'!BU118*'Monthly Reading'!BU$7&gt;'Monthly Reading'!BU$10, SUM('Monthly Reading'!BU118*'Monthly Reading'!BU$7, 'Homeowners Record'!$F41*'Monthly Reading'!BU$8, 'Homeowners Record'!$G41*'Monthly Reading'!BU$9), SUM('Monthly Reading'!BU$10, 'Homeowners Record'!$F41*'Monthly Reading'!BU$8, 'Homeowners Record'!$G41*'Monthly Reading'!BU$9)))</f>
        <v/>
      </c>
      <c r="BV44" s="4" t="str">
        <f>IF('Monthly Reading'!BV$1="", "", IF('Monthly Reading'!BV118*'Monthly Reading'!BV$7&gt;'Monthly Reading'!BV$10, SUM('Monthly Reading'!BV118*'Monthly Reading'!BV$7, 'Homeowners Record'!$F41*'Monthly Reading'!BV$8, 'Homeowners Record'!$G41*'Monthly Reading'!BV$9), SUM('Monthly Reading'!BV$10, 'Homeowners Record'!$F41*'Monthly Reading'!BV$8, 'Homeowners Record'!$G41*'Monthly Reading'!BV$9)))</f>
        <v/>
      </c>
      <c r="BW44" s="4" t="str">
        <f>IF('Monthly Reading'!BW$1="", "", IF('Monthly Reading'!BW118*'Monthly Reading'!BW$7&gt;'Monthly Reading'!BW$10, SUM('Monthly Reading'!BW118*'Monthly Reading'!BW$7, 'Homeowners Record'!$F41*'Monthly Reading'!BW$8, 'Homeowners Record'!$G41*'Monthly Reading'!BW$9), SUM('Monthly Reading'!BW$10, 'Homeowners Record'!$F41*'Monthly Reading'!BW$8, 'Homeowners Record'!$G41*'Monthly Reading'!BW$9)))</f>
        <v/>
      </c>
      <c r="BX44" s="4" t="str">
        <f>IF('Monthly Reading'!BX$1="", "", IF('Monthly Reading'!BX118*'Monthly Reading'!BX$7&gt;'Monthly Reading'!BX$10, SUM('Monthly Reading'!BX118*'Monthly Reading'!BX$7, 'Homeowners Record'!$F41*'Monthly Reading'!BX$8, 'Homeowners Record'!$G41*'Monthly Reading'!BX$9), SUM('Monthly Reading'!BX$10, 'Homeowners Record'!$F41*'Monthly Reading'!BX$8, 'Homeowners Record'!$G41*'Monthly Reading'!BX$9)))</f>
        <v/>
      </c>
      <c r="BY44" s="4" t="str">
        <f>IF('Monthly Reading'!BY$1="", "", IF('Monthly Reading'!BY118*'Monthly Reading'!BY$7&gt;'Monthly Reading'!BY$10, SUM('Monthly Reading'!BY118*'Monthly Reading'!BY$7, 'Homeowners Record'!$F41*'Monthly Reading'!BY$8, 'Homeowners Record'!$G41*'Monthly Reading'!BY$9), SUM('Monthly Reading'!BY$10, 'Homeowners Record'!$F41*'Monthly Reading'!BY$8, 'Homeowners Record'!$G41*'Monthly Reading'!BY$9)))</f>
        <v/>
      </c>
      <c r="BZ44" s="4" t="str">
        <f>IF('Monthly Reading'!BZ$1="", "", IF('Monthly Reading'!BZ118*'Monthly Reading'!BZ$7&gt;'Monthly Reading'!BZ$10, SUM('Monthly Reading'!BZ118*'Monthly Reading'!BZ$7, 'Homeowners Record'!$F41*'Monthly Reading'!BZ$8, 'Homeowners Record'!$G41*'Monthly Reading'!BZ$9), SUM('Monthly Reading'!BZ$10, 'Homeowners Record'!$F41*'Monthly Reading'!BZ$8, 'Homeowners Record'!$G41*'Monthly Reading'!BZ$9)))</f>
        <v/>
      </c>
      <c r="CA44" s="4" t="str">
        <f>IF('Monthly Reading'!CA$1="", "", IF('Monthly Reading'!CA118*'Monthly Reading'!CA$7&gt;'Monthly Reading'!CA$10, SUM('Monthly Reading'!CA118*'Monthly Reading'!CA$7, 'Homeowners Record'!$F41*'Monthly Reading'!CA$8, 'Homeowners Record'!$G41*'Monthly Reading'!CA$9), SUM('Monthly Reading'!CA$10, 'Homeowners Record'!$F41*'Monthly Reading'!CA$8, 'Homeowners Record'!$G41*'Monthly Reading'!CA$9)))</f>
        <v/>
      </c>
      <c r="CB44" s="4" t="str">
        <f>IF('Monthly Reading'!CB$1="", "", IF('Monthly Reading'!CB118*'Monthly Reading'!CB$7&gt;'Monthly Reading'!CB$10, SUM('Monthly Reading'!CB118*'Monthly Reading'!CB$7, 'Homeowners Record'!$F41*'Monthly Reading'!CB$8, 'Homeowners Record'!$G41*'Monthly Reading'!CB$9), SUM('Monthly Reading'!CB$10, 'Homeowners Record'!$F41*'Monthly Reading'!CB$8, 'Homeowners Record'!$G41*'Monthly Reading'!CB$9)))</f>
        <v/>
      </c>
      <c r="CC44" s="4" t="str">
        <f>IF('Monthly Reading'!CC$1="", "", IF('Monthly Reading'!CC118*'Monthly Reading'!CC$7&gt;'Monthly Reading'!CC$10, SUM('Monthly Reading'!CC118*'Monthly Reading'!CC$7, 'Homeowners Record'!$F41*'Monthly Reading'!CC$8, 'Homeowners Record'!$G41*'Monthly Reading'!CC$9), SUM('Monthly Reading'!CC$10, 'Homeowners Record'!$F41*'Monthly Reading'!CC$8, 'Homeowners Record'!$G41*'Monthly Reading'!CC$9)))</f>
        <v/>
      </c>
      <c r="CD44" s="4" t="str">
        <f>IF('Monthly Reading'!CD$1="", "", IF('Monthly Reading'!CD118*'Monthly Reading'!CD$7&gt;'Monthly Reading'!CD$10, SUM('Monthly Reading'!CD118*'Monthly Reading'!CD$7, 'Homeowners Record'!$F41*'Monthly Reading'!CD$8, 'Homeowners Record'!$G41*'Monthly Reading'!CD$9), SUM('Monthly Reading'!CD$10, 'Homeowners Record'!$F41*'Monthly Reading'!CD$8, 'Homeowners Record'!$G41*'Monthly Reading'!CD$9)))</f>
        <v/>
      </c>
      <c r="CE44" s="4" t="str">
        <f>IF('Monthly Reading'!CE$1="", "", IF('Monthly Reading'!CE118*'Monthly Reading'!CE$7&gt;'Monthly Reading'!CE$10, SUM('Monthly Reading'!CE118*'Monthly Reading'!CE$7, 'Homeowners Record'!$F41*'Monthly Reading'!CE$8, 'Homeowners Record'!$G41*'Monthly Reading'!CE$9), SUM('Monthly Reading'!CE$10, 'Homeowners Record'!$F41*'Monthly Reading'!CE$8, 'Homeowners Record'!$G41*'Monthly Reading'!CE$9)))</f>
        <v/>
      </c>
      <c r="CF44" s="4" t="str">
        <f>IF('Monthly Reading'!CF$1="", "", IF('Monthly Reading'!CF118*'Monthly Reading'!CF$7&gt;'Monthly Reading'!CF$10, SUM('Monthly Reading'!CF118*'Monthly Reading'!CF$7, 'Homeowners Record'!$F41*'Monthly Reading'!CF$8, 'Homeowners Record'!$G41*'Monthly Reading'!CF$9), SUM('Monthly Reading'!CF$10, 'Homeowners Record'!$F41*'Monthly Reading'!CF$8, 'Homeowners Record'!$G41*'Monthly Reading'!CF$9)))</f>
        <v/>
      </c>
      <c r="CG44" s="4" t="str">
        <f>IF('Monthly Reading'!CG$1="", "", IF('Monthly Reading'!CG118*'Monthly Reading'!CG$7&gt;'Monthly Reading'!CG$10, SUM('Monthly Reading'!CG118*'Monthly Reading'!CG$7, 'Homeowners Record'!$F41*'Monthly Reading'!CG$8, 'Homeowners Record'!$G41*'Monthly Reading'!CG$9), SUM('Monthly Reading'!CG$10, 'Homeowners Record'!$F41*'Monthly Reading'!CG$8, 'Homeowners Record'!$G41*'Monthly Reading'!CG$9)))</f>
        <v/>
      </c>
      <c r="CH44" s="4" t="str">
        <f>IF('Monthly Reading'!CH$1="", "", IF('Monthly Reading'!CH118*'Monthly Reading'!CH$7&gt;'Monthly Reading'!CH$10, SUM('Monthly Reading'!CH118*'Monthly Reading'!CH$7, 'Homeowners Record'!$F41*'Monthly Reading'!CH$8, 'Homeowners Record'!$G41*'Monthly Reading'!CH$9), SUM('Monthly Reading'!CH$10, 'Homeowners Record'!$F41*'Monthly Reading'!CH$8, 'Homeowners Record'!$G41*'Monthly Reading'!CH$9)))</f>
        <v/>
      </c>
      <c r="CI44" s="4" t="str">
        <f>IF('Monthly Reading'!CI$1="", "", IF('Monthly Reading'!CI118*'Monthly Reading'!CI$7&gt;'Monthly Reading'!CI$10, SUM('Monthly Reading'!CI118*'Monthly Reading'!CI$7, 'Homeowners Record'!$F41*'Monthly Reading'!CI$8, 'Homeowners Record'!$G41*'Monthly Reading'!CI$9), SUM('Monthly Reading'!CI$10, 'Homeowners Record'!$F41*'Monthly Reading'!CI$8, 'Homeowners Record'!$G41*'Monthly Reading'!CI$9)))</f>
        <v/>
      </c>
      <c r="CJ44" s="4" t="str">
        <f>IF('Monthly Reading'!CJ$1="", "", IF('Monthly Reading'!CJ118*'Monthly Reading'!CJ$7&gt;'Monthly Reading'!CJ$10, SUM('Monthly Reading'!CJ118*'Monthly Reading'!CJ$7, 'Homeowners Record'!$F41*'Monthly Reading'!CJ$8, 'Homeowners Record'!$G41*'Monthly Reading'!CJ$9), SUM('Monthly Reading'!CJ$10, 'Homeowners Record'!$F41*'Monthly Reading'!CJ$8, 'Homeowners Record'!$G41*'Monthly Reading'!CJ$9)))</f>
        <v/>
      </c>
      <c r="CK44" s="4" t="str">
        <f>IF('Monthly Reading'!CK$1="", "", IF('Monthly Reading'!CK118*'Monthly Reading'!CK$7&gt;'Monthly Reading'!CK$10, SUM('Monthly Reading'!CK118*'Monthly Reading'!CK$7, 'Homeowners Record'!$F41*'Monthly Reading'!CK$8, 'Homeowners Record'!$G41*'Monthly Reading'!CK$9), SUM('Monthly Reading'!CK$10, 'Homeowners Record'!$F41*'Monthly Reading'!CK$8, 'Homeowners Record'!$G41*'Monthly Reading'!CK$9)))</f>
        <v/>
      </c>
      <c r="CL44" s="4" t="str">
        <f>IF('Monthly Reading'!CL$1="", "", IF('Monthly Reading'!CL118*'Monthly Reading'!CL$7&gt;'Monthly Reading'!CL$10, SUM('Monthly Reading'!CL118*'Monthly Reading'!CL$7, 'Homeowners Record'!$F41*'Monthly Reading'!CL$8, 'Homeowners Record'!$G41*'Monthly Reading'!CL$9), SUM('Monthly Reading'!CL$10, 'Homeowners Record'!$F41*'Monthly Reading'!CL$8, 'Homeowners Record'!$G41*'Monthly Reading'!CL$9)))</f>
        <v/>
      </c>
      <c r="CM44" s="4" t="str">
        <f>IF('Monthly Reading'!CM$1="", "", IF('Monthly Reading'!CM118*'Monthly Reading'!CM$7&gt;'Monthly Reading'!CM$10, SUM('Monthly Reading'!CM118*'Monthly Reading'!CM$7, 'Homeowners Record'!$F41*'Monthly Reading'!CM$8, 'Homeowners Record'!$G41*'Monthly Reading'!CM$9), SUM('Monthly Reading'!CM$10, 'Homeowners Record'!$F41*'Monthly Reading'!CM$8, 'Homeowners Record'!$G41*'Monthly Reading'!CM$9)))</f>
        <v/>
      </c>
      <c r="CN44" s="4" t="str">
        <f>IF('Monthly Reading'!CN$1="", "", IF('Monthly Reading'!CN118*'Monthly Reading'!CN$7&gt;'Monthly Reading'!CN$10, SUM('Monthly Reading'!CN118*'Monthly Reading'!CN$7, 'Homeowners Record'!$F41*'Monthly Reading'!CN$8, 'Homeowners Record'!$G41*'Monthly Reading'!CN$9), SUM('Monthly Reading'!CN$10, 'Homeowners Record'!$F41*'Monthly Reading'!CN$8, 'Homeowners Record'!$G41*'Monthly Reading'!CN$9)))</f>
        <v/>
      </c>
      <c r="CO44" s="4" t="str">
        <f>IF('Monthly Reading'!CO$1="", "", IF('Monthly Reading'!CO118*'Monthly Reading'!CO$7&gt;'Monthly Reading'!CO$10, SUM('Monthly Reading'!CO118*'Monthly Reading'!CO$7, 'Homeowners Record'!$F41*'Monthly Reading'!CO$8, 'Homeowners Record'!$G41*'Monthly Reading'!CO$9), SUM('Monthly Reading'!CO$10, 'Homeowners Record'!$F41*'Monthly Reading'!CO$8, 'Homeowners Record'!$G41*'Monthly Reading'!CO$9)))</f>
        <v/>
      </c>
      <c r="CP44" s="4" t="str">
        <f>IF('Monthly Reading'!CP$1="", "", IF('Monthly Reading'!CP118*'Monthly Reading'!CP$7&gt;'Monthly Reading'!CP$10, SUM('Monthly Reading'!CP118*'Monthly Reading'!CP$7, 'Homeowners Record'!$F41*'Monthly Reading'!CP$8, 'Homeowners Record'!$G41*'Monthly Reading'!CP$9), SUM('Monthly Reading'!CP$10, 'Homeowners Record'!$F41*'Monthly Reading'!CP$8, 'Homeowners Record'!$G41*'Monthly Reading'!CP$9)))</f>
        <v/>
      </c>
      <c r="CQ44" s="4" t="str">
        <f>IF('Monthly Reading'!CQ$1="", "", IF('Monthly Reading'!CQ118*'Monthly Reading'!CQ$7&gt;'Monthly Reading'!CQ$10, SUM('Monthly Reading'!CQ118*'Monthly Reading'!CQ$7, 'Homeowners Record'!$F41*'Monthly Reading'!CQ$8, 'Homeowners Record'!$G41*'Monthly Reading'!CQ$9), SUM('Monthly Reading'!CQ$10, 'Homeowners Record'!$F41*'Monthly Reading'!CQ$8, 'Homeowners Record'!$G41*'Monthly Reading'!CQ$9)))</f>
        <v/>
      </c>
      <c r="CR44" s="4" t="str">
        <f>IF('Monthly Reading'!CR$1="", "", IF('Monthly Reading'!CR118*'Monthly Reading'!CR$7&gt;'Monthly Reading'!CR$10, SUM('Monthly Reading'!CR118*'Monthly Reading'!CR$7, 'Homeowners Record'!$F41*'Monthly Reading'!CR$8, 'Homeowners Record'!$G41*'Monthly Reading'!CR$9), SUM('Monthly Reading'!CR$10, 'Homeowners Record'!$F41*'Monthly Reading'!CR$8, 'Homeowners Record'!$G41*'Monthly Reading'!CR$9)))</f>
        <v/>
      </c>
      <c r="CS44" s="4" t="str">
        <f>IF('Monthly Reading'!CS$1="", "", IF('Monthly Reading'!CS118*'Monthly Reading'!CS$7&gt;'Monthly Reading'!CS$10, SUM('Monthly Reading'!CS118*'Monthly Reading'!CS$7, 'Homeowners Record'!$F41*'Monthly Reading'!CS$8, 'Homeowners Record'!$G41*'Monthly Reading'!CS$9), SUM('Monthly Reading'!CS$10, 'Homeowners Record'!$F41*'Monthly Reading'!CS$8, 'Homeowners Record'!$G41*'Monthly Reading'!CS$9)))</f>
        <v/>
      </c>
      <c r="CT44" s="4" t="str">
        <f>IF('Monthly Reading'!CT$1="", "", IF('Monthly Reading'!CT118*'Monthly Reading'!CT$7&gt;'Monthly Reading'!CT$10, SUM('Monthly Reading'!CT118*'Monthly Reading'!CT$7, 'Homeowners Record'!$F41*'Monthly Reading'!CT$8, 'Homeowners Record'!$G41*'Monthly Reading'!CT$9), SUM('Monthly Reading'!CT$10, 'Homeowners Record'!$F41*'Monthly Reading'!CT$8, 'Homeowners Record'!$G41*'Monthly Reading'!CT$9)))</f>
        <v/>
      </c>
      <c r="CU44" s="4" t="str">
        <f>IF('Monthly Reading'!CU$1="", "", IF('Monthly Reading'!CU118*'Monthly Reading'!CU$7&gt;'Monthly Reading'!CU$10, SUM('Monthly Reading'!CU118*'Monthly Reading'!CU$7, 'Homeowners Record'!$F41*'Monthly Reading'!CU$8, 'Homeowners Record'!$G41*'Monthly Reading'!CU$9), SUM('Monthly Reading'!CU$10, 'Homeowners Record'!$F41*'Monthly Reading'!CU$8, 'Homeowners Record'!$G41*'Monthly Reading'!CU$9)))</f>
        <v/>
      </c>
      <c r="CV44" s="4" t="str">
        <f>IF('Monthly Reading'!CV$1="", "", IF('Monthly Reading'!CV118*'Monthly Reading'!CV$7&gt;'Monthly Reading'!CV$10, SUM('Monthly Reading'!CV118*'Monthly Reading'!CV$7, 'Homeowners Record'!$F41*'Monthly Reading'!CV$8, 'Homeowners Record'!$G41*'Monthly Reading'!CV$9), SUM('Monthly Reading'!CV$10, 'Homeowners Record'!$F41*'Monthly Reading'!CV$8, 'Homeowners Record'!$G41*'Monthly Reading'!CV$9)))</f>
        <v/>
      </c>
      <c r="CW44" s="4" t="str">
        <f>IF('Monthly Reading'!CW$1="", "", IF('Monthly Reading'!CW118*'Monthly Reading'!CW$7&gt;'Monthly Reading'!CW$10, SUM('Monthly Reading'!CW118*'Monthly Reading'!CW$7, 'Homeowners Record'!$F41*'Monthly Reading'!CW$8, 'Homeowners Record'!$G41*'Monthly Reading'!CW$9), SUM('Monthly Reading'!CW$10, 'Homeowners Record'!$F41*'Monthly Reading'!CW$8, 'Homeowners Record'!$G41*'Monthly Reading'!CW$9)))</f>
        <v/>
      </c>
      <c r="CX44" s="4" t="str">
        <f>IF('Monthly Reading'!CX$1="", "", IF('Monthly Reading'!CX118*'Monthly Reading'!CX$7&gt;'Monthly Reading'!CX$10, SUM('Monthly Reading'!CX118*'Monthly Reading'!CX$7, 'Homeowners Record'!$F41*'Monthly Reading'!CX$8, 'Homeowners Record'!$G41*'Monthly Reading'!CX$9), SUM('Monthly Reading'!CX$10, 'Homeowners Record'!$F41*'Monthly Reading'!CX$8, 'Homeowners Record'!$G41*'Monthly Reading'!CX$9)))</f>
        <v/>
      </c>
      <c r="CY44" s="4" t="str">
        <f>IF('Monthly Reading'!CY$1="", "", IF('Monthly Reading'!CY118*'Monthly Reading'!CY$7&gt;'Monthly Reading'!CY$10, SUM('Monthly Reading'!CY118*'Monthly Reading'!CY$7, 'Homeowners Record'!$F41*'Monthly Reading'!CY$8, 'Homeowners Record'!$G41*'Monthly Reading'!CY$9), SUM('Monthly Reading'!CY$10, 'Homeowners Record'!$F41*'Monthly Reading'!CY$8, 'Homeowners Record'!$G41*'Monthly Reading'!CY$9)))</f>
        <v/>
      </c>
      <c r="CZ44" s="4" t="str">
        <f>IF('Monthly Reading'!CZ$1="", "", IF('Monthly Reading'!CZ118*'Monthly Reading'!CZ$7&gt;'Monthly Reading'!CZ$10, SUM('Monthly Reading'!CZ118*'Monthly Reading'!CZ$7, 'Homeowners Record'!$F41*'Monthly Reading'!CZ$8, 'Homeowners Record'!$G41*'Monthly Reading'!CZ$9), SUM('Monthly Reading'!CZ$10, 'Homeowners Record'!$F41*'Monthly Reading'!CZ$8, 'Homeowners Record'!$G41*'Monthly Reading'!CZ$9)))</f>
        <v/>
      </c>
      <c r="DA44" s="4" t="str">
        <f>IF('Monthly Reading'!DA$1="", "", IF('Monthly Reading'!DA118*'Monthly Reading'!DA$7&gt;'Monthly Reading'!DA$10, SUM('Monthly Reading'!DA118*'Monthly Reading'!DA$7, 'Homeowners Record'!$F41*'Monthly Reading'!DA$8, 'Homeowners Record'!$G41*'Monthly Reading'!DA$9), SUM('Monthly Reading'!DA$10, 'Homeowners Record'!$F41*'Monthly Reading'!DA$8, 'Homeowners Record'!$G41*'Monthly Reading'!DA$9)))</f>
        <v/>
      </c>
      <c r="DB44" s="4" t="str">
        <f>IF('Monthly Reading'!DB$1="", "", IF('Monthly Reading'!DB118*'Monthly Reading'!DB$7&gt;'Monthly Reading'!DB$10, SUM('Monthly Reading'!DB118*'Monthly Reading'!DB$7, 'Homeowners Record'!$F41*'Monthly Reading'!DB$8, 'Homeowners Record'!$G41*'Monthly Reading'!DB$9), SUM('Monthly Reading'!DB$10, 'Homeowners Record'!$F41*'Monthly Reading'!DB$8, 'Homeowners Record'!$G41*'Monthly Reading'!DB$9)))</f>
        <v/>
      </c>
      <c r="DC44" s="4" t="str">
        <f>IF('Monthly Reading'!DC$1="", "", IF('Monthly Reading'!DC118*'Monthly Reading'!DC$7&gt;'Monthly Reading'!DC$10, SUM('Monthly Reading'!DC118*'Monthly Reading'!DC$7, 'Homeowners Record'!$F41*'Monthly Reading'!DC$8, 'Homeowners Record'!$G41*'Monthly Reading'!DC$9), SUM('Monthly Reading'!DC$10, 'Homeowners Record'!$F41*'Monthly Reading'!DC$8, 'Homeowners Record'!$G41*'Monthly Reading'!DC$9)))</f>
        <v/>
      </c>
      <c r="DD44" s="4" t="str">
        <f>IF('Monthly Reading'!DD$1="", "", IF('Monthly Reading'!DD118*'Monthly Reading'!DD$7&gt;'Monthly Reading'!DD$10, SUM('Monthly Reading'!DD118*'Monthly Reading'!DD$7, 'Homeowners Record'!$F41*'Monthly Reading'!DD$8, 'Homeowners Record'!$G41*'Monthly Reading'!DD$9), SUM('Monthly Reading'!DD$10, 'Homeowners Record'!$F41*'Monthly Reading'!DD$8, 'Homeowners Record'!$G41*'Monthly Reading'!DD$9)))</f>
        <v/>
      </c>
      <c r="DE44" s="4" t="str">
        <f>IF('Monthly Reading'!DE$1="", "", IF('Monthly Reading'!DE118*'Monthly Reading'!DE$7&gt;'Monthly Reading'!DE$10, SUM('Monthly Reading'!DE118*'Monthly Reading'!DE$7, 'Homeowners Record'!$F41*'Monthly Reading'!DE$8, 'Homeowners Record'!$G41*'Monthly Reading'!DE$9), SUM('Monthly Reading'!DE$10, 'Homeowners Record'!$F41*'Monthly Reading'!DE$8, 'Homeowners Record'!$G41*'Monthly Reading'!DE$9)))</f>
        <v/>
      </c>
      <c r="DF44" s="4" t="str">
        <f>IF('Monthly Reading'!DF$1="", "", IF('Monthly Reading'!DF118*'Monthly Reading'!DF$7&gt;'Monthly Reading'!DF$10, SUM('Monthly Reading'!DF118*'Monthly Reading'!DF$7, 'Homeowners Record'!$F41*'Monthly Reading'!DF$8, 'Homeowners Record'!$G41*'Monthly Reading'!DF$9), SUM('Monthly Reading'!DF$10, 'Homeowners Record'!$F41*'Monthly Reading'!DF$8, 'Homeowners Record'!$G41*'Monthly Reading'!DF$9)))</f>
        <v/>
      </c>
      <c r="DG44" s="4" t="str">
        <f>IF('Monthly Reading'!DG$1="", "", IF('Monthly Reading'!DG118*'Monthly Reading'!DG$7&gt;'Monthly Reading'!DG$10, SUM('Monthly Reading'!DG118*'Monthly Reading'!DG$7, 'Homeowners Record'!$F41*'Monthly Reading'!DG$8, 'Homeowners Record'!$G41*'Monthly Reading'!DG$9), SUM('Monthly Reading'!DG$10, 'Homeowners Record'!$F41*'Monthly Reading'!DG$8, 'Homeowners Record'!$G41*'Monthly Reading'!DG$9)))</f>
        <v/>
      </c>
      <c r="DH44" s="4" t="str">
        <f>IF('Monthly Reading'!DH$1="", "", IF('Monthly Reading'!DH118*'Monthly Reading'!DH$7&gt;'Monthly Reading'!DH$10, SUM('Monthly Reading'!DH118*'Monthly Reading'!DH$7, 'Homeowners Record'!$F41*'Monthly Reading'!DH$8, 'Homeowners Record'!$G41*'Monthly Reading'!DH$9), SUM('Monthly Reading'!DH$10, 'Homeowners Record'!$F41*'Monthly Reading'!DH$8, 'Homeowners Record'!$G41*'Monthly Reading'!DH$9)))</f>
        <v/>
      </c>
      <c r="DI44" s="4" t="str">
        <f>IF('Monthly Reading'!DI$1="", "", IF('Monthly Reading'!DI118*'Monthly Reading'!DI$7&gt;'Monthly Reading'!DI$10, SUM('Monthly Reading'!DI118*'Monthly Reading'!DI$7, 'Homeowners Record'!$F41*'Monthly Reading'!DI$8, 'Homeowners Record'!$G41*'Monthly Reading'!DI$9), SUM('Monthly Reading'!DI$10, 'Homeowners Record'!$F41*'Monthly Reading'!DI$8, 'Homeowners Record'!$G41*'Monthly Reading'!DI$9)))</f>
        <v/>
      </c>
      <c r="DJ44" s="4" t="str">
        <f>IF('Monthly Reading'!DJ$1="", "", IF('Monthly Reading'!DJ118*'Monthly Reading'!DJ$7&gt;'Monthly Reading'!DJ$10, SUM('Monthly Reading'!DJ118*'Monthly Reading'!DJ$7, 'Homeowners Record'!$F41*'Monthly Reading'!DJ$8, 'Homeowners Record'!$G41*'Monthly Reading'!DJ$9), SUM('Monthly Reading'!DJ$10, 'Homeowners Record'!$F41*'Monthly Reading'!DJ$8, 'Homeowners Record'!$G41*'Monthly Reading'!DJ$9)))</f>
        <v/>
      </c>
      <c r="DK44" s="4" t="str">
        <f>IF('Monthly Reading'!DK$1="", "", IF('Monthly Reading'!DK118*'Monthly Reading'!DK$7&gt;'Monthly Reading'!DK$10, SUM('Monthly Reading'!DK118*'Monthly Reading'!DK$7, 'Homeowners Record'!$F41*'Monthly Reading'!DK$8, 'Homeowners Record'!$G41*'Monthly Reading'!DK$9), SUM('Monthly Reading'!DK$10, 'Homeowners Record'!$F41*'Monthly Reading'!DK$8, 'Homeowners Record'!$G41*'Monthly Reading'!DK$9)))</f>
        <v/>
      </c>
      <c r="DL44" s="4" t="str">
        <f>IF('Monthly Reading'!DL$1="", "", IF('Monthly Reading'!DL118*'Monthly Reading'!DL$7&gt;'Monthly Reading'!DL$10, SUM('Monthly Reading'!DL118*'Monthly Reading'!DL$7, 'Homeowners Record'!$F41*'Monthly Reading'!DL$8, 'Homeowners Record'!$G41*'Monthly Reading'!DL$9), SUM('Monthly Reading'!DL$10, 'Homeowners Record'!$F41*'Monthly Reading'!DL$8, 'Homeowners Record'!$G41*'Monthly Reading'!DL$9)))</f>
        <v/>
      </c>
      <c r="DM44" s="4" t="str">
        <f>IF('Monthly Reading'!DM$1="", "", IF('Monthly Reading'!DM118*'Monthly Reading'!DM$7&gt;'Monthly Reading'!DM$10, SUM('Monthly Reading'!DM118*'Monthly Reading'!DM$7, 'Homeowners Record'!$F41*'Monthly Reading'!DM$8, 'Homeowners Record'!$G41*'Monthly Reading'!DM$9), SUM('Monthly Reading'!DM$10, 'Homeowners Record'!$F41*'Monthly Reading'!DM$8, 'Homeowners Record'!$G41*'Monthly Reading'!DM$9)))</f>
        <v/>
      </c>
      <c r="DN44" s="4" t="str">
        <f>IF('Monthly Reading'!DN$1="", "", IF('Monthly Reading'!DN118*'Monthly Reading'!DN$7&gt;'Monthly Reading'!DN$10, SUM('Monthly Reading'!DN118*'Monthly Reading'!DN$7, 'Homeowners Record'!$F41*'Monthly Reading'!DN$8, 'Homeowners Record'!$G41*'Monthly Reading'!DN$9), SUM('Monthly Reading'!DN$10, 'Homeowners Record'!$F41*'Monthly Reading'!DN$8, 'Homeowners Record'!$G41*'Monthly Reading'!DN$9)))</f>
        <v/>
      </c>
      <c r="DO44" s="4" t="str">
        <f>IF('Monthly Reading'!DO$1="", "", IF('Monthly Reading'!DO118*'Monthly Reading'!DO$7&gt;'Monthly Reading'!DO$10, SUM('Monthly Reading'!DO118*'Monthly Reading'!DO$7, 'Homeowners Record'!$F41*'Monthly Reading'!DO$8, 'Homeowners Record'!$G41*'Monthly Reading'!DO$9), SUM('Monthly Reading'!DO$10, 'Homeowners Record'!$F41*'Monthly Reading'!DO$8, 'Homeowners Record'!$G41*'Monthly Reading'!DO$9)))</f>
        <v/>
      </c>
      <c r="DP44" s="4" t="str">
        <f>IF('Monthly Reading'!DP$1="", "", IF('Monthly Reading'!DP118*'Monthly Reading'!DP$7&gt;'Monthly Reading'!DP$10, SUM('Monthly Reading'!DP118*'Monthly Reading'!DP$7, 'Homeowners Record'!$F41*'Monthly Reading'!DP$8, 'Homeowners Record'!$G41*'Monthly Reading'!DP$9), SUM('Monthly Reading'!DP$10, 'Homeowners Record'!$F41*'Monthly Reading'!DP$8, 'Homeowners Record'!$G41*'Monthly Reading'!DP$9)))</f>
        <v/>
      </c>
      <c r="DQ44" s="4" t="str">
        <f>IF('Monthly Reading'!DQ$1="", "", IF('Monthly Reading'!DQ118*'Monthly Reading'!DQ$7&gt;'Monthly Reading'!DQ$10, SUM('Monthly Reading'!DQ118*'Monthly Reading'!DQ$7, 'Homeowners Record'!$F41*'Monthly Reading'!DQ$8, 'Homeowners Record'!$G41*'Monthly Reading'!DQ$9), SUM('Monthly Reading'!DQ$10, 'Homeowners Record'!$F41*'Monthly Reading'!DQ$8, 'Homeowners Record'!$G41*'Monthly Reading'!DQ$9)))</f>
        <v/>
      </c>
      <c r="DR44" s="4" t="str">
        <f>IF('Monthly Reading'!DR$1="", "", IF('Monthly Reading'!DR118*'Monthly Reading'!DR$7&gt;'Monthly Reading'!DR$10, SUM('Monthly Reading'!DR118*'Monthly Reading'!DR$7, 'Homeowners Record'!$F41*'Monthly Reading'!DR$8, 'Homeowners Record'!$G41*'Monthly Reading'!DR$9), SUM('Monthly Reading'!DR$10, 'Homeowners Record'!$F41*'Monthly Reading'!DR$8, 'Homeowners Record'!$G41*'Monthly Reading'!DR$9)))</f>
        <v/>
      </c>
      <c r="DS44" s="4" t="str">
        <f>IF('Monthly Reading'!DS$1="", "", IF('Monthly Reading'!DS118*'Monthly Reading'!DS$7&gt;'Monthly Reading'!DS$10, SUM('Monthly Reading'!DS118*'Monthly Reading'!DS$7, 'Homeowners Record'!$F41*'Monthly Reading'!DS$8, 'Homeowners Record'!$G41*'Monthly Reading'!DS$9), SUM('Monthly Reading'!DS$10, 'Homeowners Record'!$F41*'Monthly Reading'!DS$8, 'Homeowners Record'!$G41*'Monthly Reading'!DS$9)))</f>
        <v/>
      </c>
      <c r="DT44" s="4" t="str">
        <f>IF('Monthly Reading'!DT$1="", "", IF('Monthly Reading'!DT118*'Monthly Reading'!DT$7&gt;'Monthly Reading'!DT$10, SUM('Monthly Reading'!DT118*'Monthly Reading'!DT$7, 'Homeowners Record'!$F41*'Monthly Reading'!DT$8, 'Homeowners Record'!$G41*'Monthly Reading'!DT$9), SUM('Monthly Reading'!DT$10, 'Homeowners Record'!$F41*'Monthly Reading'!DT$8, 'Homeowners Record'!$G41*'Monthly Reading'!DT$9)))</f>
        <v/>
      </c>
      <c r="DU44" s="4" t="str">
        <f>IF('Monthly Reading'!DU$1="", "", IF('Monthly Reading'!DU118*'Monthly Reading'!DU$7&gt;'Monthly Reading'!DU$10, SUM('Monthly Reading'!DU118*'Monthly Reading'!DU$7, 'Homeowners Record'!$F41*'Monthly Reading'!DU$8, 'Homeowners Record'!$G41*'Monthly Reading'!DU$9), SUM('Monthly Reading'!DU$10, 'Homeowners Record'!$F41*'Monthly Reading'!DU$8, 'Homeowners Record'!$G41*'Monthly Reading'!DU$9)))</f>
        <v/>
      </c>
      <c r="DV44" s="4" t="str">
        <f>IF('Monthly Reading'!DV$1="", "", IF('Monthly Reading'!DV118*'Monthly Reading'!DV$7&gt;'Monthly Reading'!DV$10, SUM('Monthly Reading'!DV118*'Monthly Reading'!DV$7, 'Homeowners Record'!$F41*'Monthly Reading'!DV$8, 'Homeowners Record'!$G41*'Monthly Reading'!DV$9), SUM('Monthly Reading'!DV$10, 'Homeowners Record'!$F41*'Monthly Reading'!DV$8, 'Homeowners Record'!$G41*'Monthly Reading'!DV$9)))</f>
        <v/>
      </c>
      <c r="DW44" s="4" t="str">
        <f>IF('Monthly Reading'!DW$1="", "", IF('Monthly Reading'!DW118*'Monthly Reading'!DW$7&gt;'Monthly Reading'!DW$10, SUM('Monthly Reading'!DW118*'Monthly Reading'!DW$7, 'Homeowners Record'!$F41*'Monthly Reading'!DW$8, 'Homeowners Record'!$G41*'Monthly Reading'!DW$9), SUM('Monthly Reading'!DW$10, 'Homeowners Record'!$F41*'Monthly Reading'!DW$8, 'Homeowners Record'!$G41*'Monthly Reading'!DW$9)))</f>
        <v/>
      </c>
      <c r="DX44" s="4" t="str">
        <f>IF('Monthly Reading'!DX$1="", "", IF('Monthly Reading'!DX118*'Monthly Reading'!DX$7&gt;'Monthly Reading'!DX$10, SUM('Monthly Reading'!DX118*'Monthly Reading'!DX$7, 'Homeowners Record'!$F41*'Monthly Reading'!DX$8, 'Homeowners Record'!$G41*'Monthly Reading'!DX$9), SUM('Monthly Reading'!DX$10, 'Homeowners Record'!$F41*'Monthly Reading'!DX$8, 'Homeowners Record'!$G41*'Monthly Reading'!DX$9)))</f>
        <v/>
      </c>
      <c r="DY44" s="4" t="str">
        <f>IF('Monthly Reading'!DY$1="", "", IF('Monthly Reading'!DY118*'Monthly Reading'!DY$7&gt;'Monthly Reading'!DY$10, SUM('Monthly Reading'!DY118*'Monthly Reading'!DY$7, 'Homeowners Record'!$F41*'Monthly Reading'!DY$8, 'Homeowners Record'!$G41*'Monthly Reading'!DY$9), SUM('Monthly Reading'!DY$10, 'Homeowners Record'!$F41*'Monthly Reading'!DY$8, 'Homeowners Record'!$G41*'Monthly Reading'!DY$9)))</f>
        <v/>
      </c>
      <c r="DZ44" s="4" t="str">
        <f>IF('Monthly Reading'!DZ$1="", "", IF('Monthly Reading'!DZ118*'Monthly Reading'!DZ$7&gt;'Monthly Reading'!DZ$10, SUM('Monthly Reading'!DZ118*'Monthly Reading'!DZ$7, 'Homeowners Record'!$F41*'Monthly Reading'!DZ$8, 'Homeowners Record'!$G41*'Monthly Reading'!DZ$9), SUM('Monthly Reading'!DZ$10, 'Homeowners Record'!$F41*'Monthly Reading'!DZ$8, 'Homeowners Record'!$G41*'Monthly Reading'!DZ$9)))</f>
        <v/>
      </c>
    </row>
    <row r="45" spans="1:130" x14ac:dyDescent="0.25">
      <c r="A45" s="3">
        <f>'Homeowners Record'!$A42</f>
        <v>41</v>
      </c>
      <c r="B45" s="3" t="str">
        <f>'Homeowners Record'!$B42</f>
        <v>JUN ESPINO</v>
      </c>
      <c r="C45" s="4">
        <v>45</v>
      </c>
      <c r="D45" s="4">
        <f>IF('Monthly Reading'!D$1="", "", IF('Monthly Reading'!D119*'Monthly Reading'!D$7&gt;'Monthly Reading'!D$10, SUM('Monthly Reading'!D119*'Monthly Reading'!D$7, 'Homeowners Record'!$F42*'Monthly Reading'!D$8, 'Homeowners Record'!$G42*'Monthly Reading'!D$9), SUM('Monthly Reading'!D$10, 'Homeowners Record'!$F42*'Monthly Reading'!D$8, 'Homeowners Record'!$G42*'Monthly Reading'!D$9)))</f>
        <v>975.72197530864196</v>
      </c>
      <c r="E45" s="4">
        <f>IF('Monthly Reading'!E$1="", "", IF('Monthly Reading'!E119*'Monthly Reading'!E$7&gt;'Monthly Reading'!E$10, SUM('Monthly Reading'!E119*'Monthly Reading'!E$7, 'Homeowners Record'!$F42*'Monthly Reading'!E$8, 'Homeowners Record'!$G42*'Monthly Reading'!E$9), SUM('Monthly Reading'!E$10, 'Homeowners Record'!$F42*'Monthly Reading'!E$8, 'Homeowners Record'!$G42*'Monthly Reading'!E$9)))</f>
        <v>725.60585480093675</v>
      </c>
      <c r="F45" s="4">
        <f>IF('Monthly Reading'!F$1="", "", IF('Monthly Reading'!F119*'Monthly Reading'!F$7&gt;'Monthly Reading'!F$10, SUM('Monthly Reading'!F119*'Monthly Reading'!F$7, 'Homeowners Record'!$F42*'Monthly Reading'!F$8, 'Homeowners Record'!$G42*'Monthly Reading'!F$9), SUM('Monthly Reading'!F$10, 'Homeowners Record'!$F42*'Monthly Reading'!F$8, 'Homeowners Record'!$G42*'Monthly Reading'!F$9)))</f>
        <v>763.47678632478642</v>
      </c>
      <c r="G45" s="4">
        <f>IF('Monthly Reading'!G$1="", "", IF('Monthly Reading'!G119*'Monthly Reading'!G$7&gt;'Monthly Reading'!G$10, SUM('Monthly Reading'!G119*'Monthly Reading'!G$7, 'Homeowners Record'!$F42*'Monthly Reading'!G$8, 'Homeowners Record'!$G42*'Monthly Reading'!G$9), SUM('Monthly Reading'!G$10, 'Homeowners Record'!$F42*'Monthly Reading'!G$8, 'Homeowners Record'!$G42*'Monthly Reading'!G$9)))</f>
        <v>866.98552380952378</v>
      </c>
      <c r="H45" s="4" t="str">
        <f>IF('Monthly Reading'!H$1="", "", IF('Monthly Reading'!H119*'Monthly Reading'!H$7&gt;'Monthly Reading'!H$10, SUM('Monthly Reading'!H119*'Monthly Reading'!H$7, 'Homeowners Record'!$F42*'Monthly Reading'!H$8, 'Homeowners Record'!$G42*'Monthly Reading'!H$9), SUM('Monthly Reading'!H$10, 'Homeowners Record'!$F42*'Monthly Reading'!H$8, 'Homeowners Record'!$G42*'Monthly Reading'!H$9)))</f>
        <v/>
      </c>
      <c r="I45" s="4" t="str">
        <f>IF('Monthly Reading'!I$1="", "", IF('Monthly Reading'!I119*'Monthly Reading'!I$7&gt;'Monthly Reading'!I$10, SUM('Monthly Reading'!I119*'Monthly Reading'!I$7, 'Homeowners Record'!$F42*'Monthly Reading'!I$8, 'Homeowners Record'!$G42*'Monthly Reading'!I$9), SUM('Monthly Reading'!I$10, 'Homeowners Record'!$F42*'Monthly Reading'!I$8, 'Homeowners Record'!$G42*'Monthly Reading'!I$9)))</f>
        <v/>
      </c>
      <c r="J45" s="4" t="str">
        <f>IF('Monthly Reading'!J$1="", "", IF('Monthly Reading'!J119*'Monthly Reading'!J$7&gt;'Monthly Reading'!J$10, SUM('Monthly Reading'!J119*'Monthly Reading'!J$7, 'Homeowners Record'!$F42*'Monthly Reading'!J$8, 'Homeowners Record'!$G42*'Monthly Reading'!J$9), SUM('Monthly Reading'!J$10, 'Homeowners Record'!$F42*'Monthly Reading'!J$8, 'Homeowners Record'!$G42*'Monthly Reading'!J$9)))</f>
        <v/>
      </c>
      <c r="K45" s="4" t="str">
        <f>IF('Monthly Reading'!K$1="", "", IF('Monthly Reading'!K119*'Monthly Reading'!K$7&gt;'Monthly Reading'!K$10, SUM('Monthly Reading'!K119*'Monthly Reading'!K$7, 'Homeowners Record'!$F42*'Monthly Reading'!K$8, 'Homeowners Record'!$G42*'Monthly Reading'!K$9), SUM('Monthly Reading'!K$10, 'Homeowners Record'!$F42*'Monthly Reading'!K$8, 'Homeowners Record'!$G42*'Monthly Reading'!K$9)))</f>
        <v/>
      </c>
      <c r="L45" s="4" t="str">
        <f>IF('Monthly Reading'!L$1="", "", IF('Monthly Reading'!L119*'Monthly Reading'!L$7&gt;'Monthly Reading'!L$10, SUM('Monthly Reading'!L119*'Monthly Reading'!L$7, 'Homeowners Record'!$F42*'Monthly Reading'!L$8, 'Homeowners Record'!$G42*'Monthly Reading'!L$9), SUM('Monthly Reading'!L$10, 'Homeowners Record'!$F42*'Monthly Reading'!L$8, 'Homeowners Record'!$G42*'Monthly Reading'!L$9)))</f>
        <v/>
      </c>
      <c r="M45" s="4" t="str">
        <f>IF('Monthly Reading'!M$1="", "", IF('Monthly Reading'!M119*'Monthly Reading'!M$7&gt;'Monthly Reading'!M$10, SUM('Monthly Reading'!M119*'Monthly Reading'!M$7, 'Homeowners Record'!$F42*'Monthly Reading'!M$8, 'Homeowners Record'!$G42*'Monthly Reading'!M$9), SUM('Monthly Reading'!M$10, 'Homeowners Record'!$F42*'Monthly Reading'!M$8, 'Homeowners Record'!$G42*'Monthly Reading'!M$9)))</f>
        <v/>
      </c>
      <c r="N45" s="4" t="str">
        <f>IF('Monthly Reading'!N$1="", "", IF('Monthly Reading'!N119*'Monthly Reading'!N$7&gt;'Monthly Reading'!N$10, SUM('Monthly Reading'!N119*'Monthly Reading'!N$7, 'Homeowners Record'!$F42*'Monthly Reading'!N$8, 'Homeowners Record'!$G42*'Monthly Reading'!N$9), SUM('Monthly Reading'!N$10, 'Homeowners Record'!$F42*'Monthly Reading'!N$8, 'Homeowners Record'!$G42*'Monthly Reading'!N$9)))</f>
        <v/>
      </c>
      <c r="O45" s="4" t="str">
        <f>IF('Monthly Reading'!O$1="", "", IF('Monthly Reading'!O119*'Monthly Reading'!O$7&gt;'Monthly Reading'!O$10, SUM('Monthly Reading'!O119*'Monthly Reading'!O$7, 'Homeowners Record'!$F42*'Monthly Reading'!O$8, 'Homeowners Record'!$G42*'Monthly Reading'!O$9), SUM('Monthly Reading'!O$10, 'Homeowners Record'!$F42*'Monthly Reading'!O$8, 'Homeowners Record'!$G42*'Monthly Reading'!O$9)))</f>
        <v/>
      </c>
      <c r="P45" s="4" t="str">
        <f>IF('Monthly Reading'!P$1="", "", IF('Monthly Reading'!P119*'Monthly Reading'!P$7&gt;'Monthly Reading'!P$10, SUM('Monthly Reading'!P119*'Monthly Reading'!P$7, 'Homeowners Record'!$F42*'Monthly Reading'!P$8, 'Homeowners Record'!$G42*'Monthly Reading'!P$9), SUM('Monthly Reading'!P$10, 'Homeowners Record'!$F42*'Monthly Reading'!P$8, 'Homeowners Record'!$G42*'Monthly Reading'!P$9)))</f>
        <v/>
      </c>
      <c r="Q45" s="4" t="str">
        <f>IF('Monthly Reading'!Q$1="", "", IF('Monthly Reading'!Q119*'Monthly Reading'!Q$7&gt;'Monthly Reading'!Q$10, SUM('Monthly Reading'!Q119*'Monthly Reading'!Q$7, 'Homeowners Record'!$F42*'Monthly Reading'!Q$8, 'Homeowners Record'!$G42*'Monthly Reading'!Q$9), SUM('Monthly Reading'!Q$10, 'Homeowners Record'!$F42*'Monthly Reading'!Q$8, 'Homeowners Record'!$G42*'Monthly Reading'!Q$9)))</f>
        <v/>
      </c>
      <c r="R45" s="4" t="str">
        <f>IF('Monthly Reading'!R$1="", "", IF('Monthly Reading'!R119*'Monthly Reading'!R$7&gt;'Monthly Reading'!R$10, SUM('Monthly Reading'!R119*'Monthly Reading'!R$7, 'Homeowners Record'!$F42*'Monthly Reading'!R$8, 'Homeowners Record'!$G42*'Monthly Reading'!R$9), SUM('Monthly Reading'!R$10, 'Homeowners Record'!$F42*'Monthly Reading'!R$8, 'Homeowners Record'!$G42*'Monthly Reading'!R$9)))</f>
        <v/>
      </c>
      <c r="S45" s="4" t="str">
        <f>IF('Monthly Reading'!S$1="", "", IF('Monthly Reading'!S119*'Monthly Reading'!S$7&gt;'Monthly Reading'!S$10, SUM('Monthly Reading'!S119*'Monthly Reading'!S$7, 'Homeowners Record'!$F42*'Monthly Reading'!S$8, 'Homeowners Record'!$G42*'Monthly Reading'!S$9), SUM('Monthly Reading'!S$10, 'Homeowners Record'!$F42*'Monthly Reading'!S$8, 'Homeowners Record'!$G42*'Monthly Reading'!S$9)))</f>
        <v/>
      </c>
      <c r="T45" s="4" t="str">
        <f>IF('Monthly Reading'!T$1="", "", IF('Monthly Reading'!T119*'Monthly Reading'!T$7&gt;'Monthly Reading'!T$10, SUM('Monthly Reading'!T119*'Monthly Reading'!T$7, 'Homeowners Record'!$F42*'Monthly Reading'!T$8, 'Homeowners Record'!$G42*'Monthly Reading'!T$9), SUM('Monthly Reading'!T$10, 'Homeowners Record'!$F42*'Monthly Reading'!T$8, 'Homeowners Record'!$G42*'Monthly Reading'!T$9)))</f>
        <v/>
      </c>
      <c r="U45" s="4" t="str">
        <f>IF('Monthly Reading'!U$1="", "", IF('Monthly Reading'!U119*'Monthly Reading'!U$7&gt;'Monthly Reading'!U$10, SUM('Monthly Reading'!U119*'Monthly Reading'!U$7, 'Homeowners Record'!$F42*'Monthly Reading'!U$8, 'Homeowners Record'!$G42*'Monthly Reading'!U$9), SUM('Monthly Reading'!U$10, 'Homeowners Record'!$F42*'Monthly Reading'!U$8, 'Homeowners Record'!$G42*'Monthly Reading'!U$9)))</f>
        <v/>
      </c>
      <c r="V45" s="4" t="str">
        <f>IF('Monthly Reading'!V$1="", "", IF('Monthly Reading'!V119*'Monthly Reading'!V$7&gt;'Monthly Reading'!V$10, SUM('Monthly Reading'!V119*'Monthly Reading'!V$7, 'Homeowners Record'!$F42*'Monthly Reading'!V$8, 'Homeowners Record'!$G42*'Monthly Reading'!V$9), SUM('Monthly Reading'!V$10, 'Homeowners Record'!$F42*'Monthly Reading'!V$8, 'Homeowners Record'!$G42*'Monthly Reading'!V$9)))</f>
        <v/>
      </c>
      <c r="W45" s="4" t="str">
        <f>IF('Monthly Reading'!W$1="", "", IF('Monthly Reading'!W119*'Monthly Reading'!W$7&gt;'Monthly Reading'!W$10, SUM('Monthly Reading'!W119*'Monthly Reading'!W$7, 'Homeowners Record'!$F42*'Monthly Reading'!W$8, 'Homeowners Record'!$G42*'Monthly Reading'!W$9), SUM('Monthly Reading'!W$10, 'Homeowners Record'!$F42*'Monthly Reading'!W$8, 'Homeowners Record'!$G42*'Monthly Reading'!W$9)))</f>
        <v/>
      </c>
      <c r="X45" s="4" t="str">
        <f>IF('Monthly Reading'!X$1="", "", IF('Monthly Reading'!X119*'Monthly Reading'!X$7&gt;'Monthly Reading'!X$10, SUM('Monthly Reading'!X119*'Monthly Reading'!X$7, 'Homeowners Record'!$F42*'Monthly Reading'!X$8, 'Homeowners Record'!$G42*'Monthly Reading'!X$9), SUM('Monthly Reading'!X$10, 'Homeowners Record'!$F42*'Monthly Reading'!X$8, 'Homeowners Record'!$G42*'Monthly Reading'!X$9)))</f>
        <v/>
      </c>
      <c r="Y45" s="4" t="str">
        <f>IF('Monthly Reading'!Y$1="", "", IF('Monthly Reading'!Y119*'Monthly Reading'!Y$7&gt;'Monthly Reading'!Y$10, SUM('Monthly Reading'!Y119*'Monthly Reading'!Y$7, 'Homeowners Record'!$F42*'Monthly Reading'!Y$8, 'Homeowners Record'!$G42*'Monthly Reading'!Y$9), SUM('Monthly Reading'!Y$10, 'Homeowners Record'!$F42*'Monthly Reading'!Y$8, 'Homeowners Record'!$G42*'Monthly Reading'!Y$9)))</f>
        <v/>
      </c>
      <c r="Z45" s="4" t="str">
        <f>IF('Monthly Reading'!Z$1="", "", IF('Monthly Reading'!Z119*'Monthly Reading'!Z$7&gt;'Monthly Reading'!Z$10, SUM('Monthly Reading'!Z119*'Monthly Reading'!Z$7, 'Homeowners Record'!$F42*'Monthly Reading'!Z$8, 'Homeowners Record'!$G42*'Monthly Reading'!Z$9), SUM('Monthly Reading'!Z$10, 'Homeowners Record'!$F42*'Monthly Reading'!Z$8, 'Homeowners Record'!$G42*'Monthly Reading'!Z$9)))</f>
        <v/>
      </c>
      <c r="AA45" s="4" t="str">
        <f>IF('Monthly Reading'!AA$1="", "", IF('Monthly Reading'!AA119*'Monthly Reading'!AA$7&gt;'Monthly Reading'!AA$10, SUM('Monthly Reading'!AA119*'Monthly Reading'!AA$7, 'Homeowners Record'!$F42*'Monthly Reading'!AA$8, 'Homeowners Record'!$G42*'Monthly Reading'!AA$9), SUM('Monthly Reading'!AA$10, 'Homeowners Record'!$F42*'Monthly Reading'!AA$8, 'Homeowners Record'!$G42*'Monthly Reading'!AA$9)))</f>
        <v/>
      </c>
      <c r="AB45" s="4" t="str">
        <f>IF('Monthly Reading'!AB$1="", "", IF('Monthly Reading'!AB119*'Monthly Reading'!AB$7&gt;'Monthly Reading'!AB$10, SUM('Monthly Reading'!AB119*'Monthly Reading'!AB$7, 'Homeowners Record'!$F42*'Monthly Reading'!AB$8, 'Homeowners Record'!$G42*'Monthly Reading'!AB$9), SUM('Monthly Reading'!AB$10, 'Homeowners Record'!$F42*'Monthly Reading'!AB$8, 'Homeowners Record'!$G42*'Monthly Reading'!AB$9)))</f>
        <v/>
      </c>
      <c r="AC45" s="4" t="str">
        <f>IF('Monthly Reading'!AC$1="", "", IF('Monthly Reading'!AC119*'Monthly Reading'!AC$7&gt;'Monthly Reading'!AC$10, SUM('Monthly Reading'!AC119*'Monthly Reading'!AC$7, 'Homeowners Record'!$F42*'Monthly Reading'!AC$8, 'Homeowners Record'!$G42*'Monthly Reading'!AC$9), SUM('Monthly Reading'!AC$10, 'Homeowners Record'!$F42*'Monthly Reading'!AC$8, 'Homeowners Record'!$G42*'Monthly Reading'!AC$9)))</f>
        <v/>
      </c>
      <c r="AD45" s="4" t="str">
        <f>IF('Monthly Reading'!AD$1="", "", IF('Monthly Reading'!AD119*'Monthly Reading'!AD$7&gt;'Monthly Reading'!AD$10, SUM('Monthly Reading'!AD119*'Monthly Reading'!AD$7, 'Homeowners Record'!$F42*'Monthly Reading'!AD$8, 'Homeowners Record'!$G42*'Monthly Reading'!AD$9), SUM('Monthly Reading'!AD$10, 'Homeowners Record'!$F42*'Monthly Reading'!AD$8, 'Homeowners Record'!$G42*'Monthly Reading'!AD$9)))</f>
        <v/>
      </c>
      <c r="AE45" s="4" t="str">
        <f>IF('Monthly Reading'!AE$1="", "", IF('Monthly Reading'!AE119*'Monthly Reading'!AE$7&gt;'Monthly Reading'!AE$10, SUM('Monthly Reading'!AE119*'Monthly Reading'!AE$7, 'Homeowners Record'!$F42*'Monthly Reading'!AE$8, 'Homeowners Record'!$G42*'Monthly Reading'!AE$9), SUM('Monthly Reading'!AE$10, 'Homeowners Record'!$F42*'Monthly Reading'!AE$8, 'Homeowners Record'!$G42*'Monthly Reading'!AE$9)))</f>
        <v/>
      </c>
      <c r="AF45" s="4" t="str">
        <f>IF('Monthly Reading'!AF$1="", "", IF('Monthly Reading'!AF119*'Monthly Reading'!AF$7&gt;'Monthly Reading'!AF$10, SUM('Monthly Reading'!AF119*'Monthly Reading'!AF$7, 'Homeowners Record'!$F42*'Monthly Reading'!AF$8, 'Homeowners Record'!$G42*'Monthly Reading'!AF$9), SUM('Monthly Reading'!AF$10, 'Homeowners Record'!$F42*'Monthly Reading'!AF$8, 'Homeowners Record'!$G42*'Monthly Reading'!AF$9)))</f>
        <v/>
      </c>
      <c r="AG45" s="4" t="str">
        <f>IF('Monthly Reading'!AG$1="", "", IF('Monthly Reading'!AG119*'Monthly Reading'!AG$7&gt;'Monthly Reading'!AG$10, SUM('Monthly Reading'!AG119*'Monthly Reading'!AG$7, 'Homeowners Record'!$F42*'Monthly Reading'!AG$8, 'Homeowners Record'!$G42*'Monthly Reading'!AG$9), SUM('Monthly Reading'!AG$10, 'Homeowners Record'!$F42*'Monthly Reading'!AG$8, 'Homeowners Record'!$G42*'Monthly Reading'!AG$9)))</f>
        <v/>
      </c>
      <c r="AH45" s="4" t="str">
        <f>IF('Monthly Reading'!AH$1="", "", IF('Monthly Reading'!AH119*'Monthly Reading'!AH$7&gt;'Monthly Reading'!AH$10, SUM('Monthly Reading'!AH119*'Monthly Reading'!AH$7, 'Homeowners Record'!$F42*'Monthly Reading'!AH$8, 'Homeowners Record'!$G42*'Monthly Reading'!AH$9), SUM('Monthly Reading'!AH$10, 'Homeowners Record'!$F42*'Monthly Reading'!AH$8, 'Homeowners Record'!$G42*'Monthly Reading'!AH$9)))</f>
        <v/>
      </c>
      <c r="AI45" s="4" t="str">
        <f>IF('Monthly Reading'!AI$1="", "", IF('Monthly Reading'!AI119*'Monthly Reading'!AI$7&gt;'Monthly Reading'!AI$10, SUM('Monthly Reading'!AI119*'Monthly Reading'!AI$7, 'Homeowners Record'!$F42*'Monthly Reading'!AI$8, 'Homeowners Record'!$G42*'Monthly Reading'!AI$9), SUM('Monthly Reading'!AI$10, 'Homeowners Record'!$F42*'Monthly Reading'!AI$8, 'Homeowners Record'!$G42*'Monthly Reading'!AI$9)))</f>
        <v/>
      </c>
      <c r="AJ45" s="4" t="str">
        <f>IF('Monthly Reading'!AJ$1="", "", IF('Monthly Reading'!AJ119*'Monthly Reading'!AJ$7&gt;'Monthly Reading'!AJ$10, SUM('Monthly Reading'!AJ119*'Monthly Reading'!AJ$7, 'Homeowners Record'!$F42*'Monthly Reading'!AJ$8, 'Homeowners Record'!$G42*'Monthly Reading'!AJ$9), SUM('Monthly Reading'!AJ$10, 'Homeowners Record'!$F42*'Monthly Reading'!AJ$8, 'Homeowners Record'!$G42*'Monthly Reading'!AJ$9)))</f>
        <v/>
      </c>
      <c r="AK45" s="4" t="str">
        <f>IF('Monthly Reading'!AK$1="", "", IF('Monthly Reading'!AK119*'Monthly Reading'!AK$7&gt;'Monthly Reading'!AK$10, SUM('Monthly Reading'!AK119*'Monthly Reading'!AK$7, 'Homeowners Record'!$F42*'Monthly Reading'!AK$8, 'Homeowners Record'!$G42*'Monthly Reading'!AK$9), SUM('Monthly Reading'!AK$10, 'Homeowners Record'!$F42*'Monthly Reading'!AK$8, 'Homeowners Record'!$G42*'Monthly Reading'!AK$9)))</f>
        <v/>
      </c>
      <c r="AL45" s="4" t="str">
        <f>IF('Monthly Reading'!AL$1="", "", IF('Monthly Reading'!AL119*'Monthly Reading'!AL$7&gt;'Monthly Reading'!AL$10, SUM('Monthly Reading'!AL119*'Monthly Reading'!AL$7, 'Homeowners Record'!$F42*'Monthly Reading'!AL$8, 'Homeowners Record'!$G42*'Monthly Reading'!AL$9), SUM('Monthly Reading'!AL$10, 'Homeowners Record'!$F42*'Monthly Reading'!AL$8, 'Homeowners Record'!$G42*'Monthly Reading'!AL$9)))</f>
        <v/>
      </c>
      <c r="AM45" s="4" t="str">
        <f>IF('Monthly Reading'!AM$1="", "", IF('Monthly Reading'!AM119*'Monthly Reading'!AM$7&gt;'Monthly Reading'!AM$10, SUM('Monthly Reading'!AM119*'Monthly Reading'!AM$7, 'Homeowners Record'!$F42*'Monthly Reading'!AM$8, 'Homeowners Record'!$G42*'Monthly Reading'!AM$9), SUM('Monthly Reading'!AM$10, 'Homeowners Record'!$F42*'Monthly Reading'!AM$8, 'Homeowners Record'!$G42*'Monthly Reading'!AM$9)))</f>
        <v/>
      </c>
      <c r="AN45" s="4" t="str">
        <f>IF('Monthly Reading'!AN$1="", "", IF('Monthly Reading'!AN119*'Monthly Reading'!AN$7&gt;'Monthly Reading'!AN$10, SUM('Monthly Reading'!AN119*'Monthly Reading'!AN$7, 'Homeowners Record'!$F42*'Monthly Reading'!AN$8, 'Homeowners Record'!$G42*'Monthly Reading'!AN$9), SUM('Monthly Reading'!AN$10, 'Homeowners Record'!$F42*'Monthly Reading'!AN$8, 'Homeowners Record'!$G42*'Monthly Reading'!AN$9)))</f>
        <v/>
      </c>
      <c r="AO45" s="4" t="str">
        <f>IF('Monthly Reading'!AO$1="", "", IF('Monthly Reading'!AO119*'Monthly Reading'!AO$7&gt;'Monthly Reading'!AO$10, SUM('Monthly Reading'!AO119*'Monthly Reading'!AO$7, 'Homeowners Record'!$F42*'Monthly Reading'!AO$8, 'Homeowners Record'!$G42*'Monthly Reading'!AO$9), SUM('Monthly Reading'!AO$10, 'Homeowners Record'!$F42*'Monthly Reading'!AO$8, 'Homeowners Record'!$G42*'Monthly Reading'!AO$9)))</f>
        <v/>
      </c>
      <c r="AP45" s="4" t="str">
        <f>IF('Monthly Reading'!AP$1="", "", IF('Monthly Reading'!AP119*'Monthly Reading'!AP$7&gt;'Monthly Reading'!AP$10, SUM('Monthly Reading'!AP119*'Monthly Reading'!AP$7, 'Homeowners Record'!$F42*'Monthly Reading'!AP$8, 'Homeowners Record'!$G42*'Monthly Reading'!AP$9), SUM('Monthly Reading'!AP$10, 'Homeowners Record'!$F42*'Monthly Reading'!AP$8, 'Homeowners Record'!$G42*'Monthly Reading'!AP$9)))</f>
        <v/>
      </c>
      <c r="AQ45" s="4" t="str">
        <f>IF('Monthly Reading'!AQ$1="", "", IF('Monthly Reading'!AQ119*'Monthly Reading'!AQ$7&gt;'Monthly Reading'!AQ$10, SUM('Monthly Reading'!AQ119*'Monthly Reading'!AQ$7, 'Homeowners Record'!$F42*'Monthly Reading'!AQ$8, 'Homeowners Record'!$G42*'Monthly Reading'!AQ$9), SUM('Monthly Reading'!AQ$10, 'Homeowners Record'!$F42*'Monthly Reading'!AQ$8, 'Homeowners Record'!$G42*'Monthly Reading'!AQ$9)))</f>
        <v/>
      </c>
      <c r="AR45" s="4" t="str">
        <f>IF('Monthly Reading'!AR$1="", "", IF('Monthly Reading'!AR119*'Monthly Reading'!AR$7&gt;'Monthly Reading'!AR$10, SUM('Monthly Reading'!AR119*'Monthly Reading'!AR$7, 'Homeowners Record'!$F42*'Monthly Reading'!AR$8, 'Homeowners Record'!$G42*'Monthly Reading'!AR$9), SUM('Monthly Reading'!AR$10, 'Homeowners Record'!$F42*'Monthly Reading'!AR$8, 'Homeowners Record'!$G42*'Monthly Reading'!AR$9)))</f>
        <v/>
      </c>
      <c r="AS45" s="4" t="str">
        <f>IF('Monthly Reading'!AS$1="", "", IF('Monthly Reading'!AS119*'Monthly Reading'!AS$7&gt;'Monthly Reading'!AS$10, SUM('Monthly Reading'!AS119*'Monthly Reading'!AS$7, 'Homeowners Record'!$F42*'Monthly Reading'!AS$8, 'Homeowners Record'!$G42*'Monthly Reading'!AS$9), SUM('Monthly Reading'!AS$10, 'Homeowners Record'!$F42*'Monthly Reading'!AS$8, 'Homeowners Record'!$G42*'Monthly Reading'!AS$9)))</f>
        <v/>
      </c>
      <c r="AT45" s="4" t="str">
        <f>IF('Monthly Reading'!AT$1="", "", IF('Monthly Reading'!AT119*'Monthly Reading'!AT$7&gt;'Monthly Reading'!AT$10, SUM('Monthly Reading'!AT119*'Monthly Reading'!AT$7, 'Homeowners Record'!$F42*'Monthly Reading'!AT$8, 'Homeowners Record'!$G42*'Monthly Reading'!AT$9), SUM('Monthly Reading'!AT$10, 'Homeowners Record'!$F42*'Monthly Reading'!AT$8, 'Homeowners Record'!$G42*'Monthly Reading'!AT$9)))</f>
        <v/>
      </c>
      <c r="AU45" s="4" t="str">
        <f>IF('Monthly Reading'!AU$1="", "", IF('Monthly Reading'!AU119*'Monthly Reading'!AU$7&gt;'Monthly Reading'!AU$10, SUM('Monthly Reading'!AU119*'Monthly Reading'!AU$7, 'Homeowners Record'!$F42*'Monthly Reading'!AU$8, 'Homeowners Record'!$G42*'Monthly Reading'!AU$9), SUM('Monthly Reading'!AU$10, 'Homeowners Record'!$F42*'Monthly Reading'!AU$8, 'Homeowners Record'!$G42*'Monthly Reading'!AU$9)))</f>
        <v/>
      </c>
      <c r="AV45" s="4" t="str">
        <f>IF('Monthly Reading'!AV$1="", "", IF('Monthly Reading'!AV119*'Monthly Reading'!AV$7&gt;'Monthly Reading'!AV$10, SUM('Monthly Reading'!AV119*'Monthly Reading'!AV$7, 'Homeowners Record'!$F42*'Monthly Reading'!AV$8, 'Homeowners Record'!$G42*'Monthly Reading'!AV$9), SUM('Monthly Reading'!AV$10, 'Homeowners Record'!$F42*'Monthly Reading'!AV$8, 'Homeowners Record'!$G42*'Monthly Reading'!AV$9)))</f>
        <v/>
      </c>
      <c r="AW45" s="4" t="str">
        <f>IF('Monthly Reading'!AW$1="", "", IF('Monthly Reading'!AW119*'Monthly Reading'!AW$7&gt;'Monthly Reading'!AW$10, SUM('Monthly Reading'!AW119*'Monthly Reading'!AW$7, 'Homeowners Record'!$F42*'Monthly Reading'!AW$8, 'Homeowners Record'!$G42*'Monthly Reading'!AW$9), SUM('Monthly Reading'!AW$10, 'Homeowners Record'!$F42*'Monthly Reading'!AW$8, 'Homeowners Record'!$G42*'Monthly Reading'!AW$9)))</f>
        <v/>
      </c>
      <c r="AX45" s="4" t="str">
        <f>IF('Monthly Reading'!AX$1="", "", IF('Monthly Reading'!AX119*'Monthly Reading'!AX$7&gt;'Monthly Reading'!AX$10, SUM('Monthly Reading'!AX119*'Monthly Reading'!AX$7, 'Homeowners Record'!$F42*'Monthly Reading'!AX$8, 'Homeowners Record'!$G42*'Monthly Reading'!AX$9), SUM('Monthly Reading'!AX$10, 'Homeowners Record'!$F42*'Monthly Reading'!AX$8, 'Homeowners Record'!$G42*'Monthly Reading'!AX$9)))</f>
        <v/>
      </c>
      <c r="AY45" s="4" t="str">
        <f>IF('Monthly Reading'!AY$1="", "", IF('Monthly Reading'!AY119*'Monthly Reading'!AY$7&gt;'Monthly Reading'!AY$10, SUM('Monthly Reading'!AY119*'Monthly Reading'!AY$7, 'Homeowners Record'!$F42*'Monthly Reading'!AY$8, 'Homeowners Record'!$G42*'Monthly Reading'!AY$9), SUM('Monthly Reading'!AY$10, 'Homeowners Record'!$F42*'Monthly Reading'!AY$8, 'Homeowners Record'!$G42*'Monthly Reading'!AY$9)))</f>
        <v/>
      </c>
      <c r="AZ45" s="4" t="str">
        <f>IF('Monthly Reading'!AZ$1="", "", IF('Monthly Reading'!AZ119*'Monthly Reading'!AZ$7&gt;'Monthly Reading'!AZ$10, SUM('Monthly Reading'!AZ119*'Monthly Reading'!AZ$7, 'Homeowners Record'!$F42*'Monthly Reading'!AZ$8, 'Homeowners Record'!$G42*'Monthly Reading'!AZ$9), SUM('Monthly Reading'!AZ$10, 'Homeowners Record'!$F42*'Monthly Reading'!AZ$8, 'Homeowners Record'!$G42*'Monthly Reading'!AZ$9)))</f>
        <v/>
      </c>
      <c r="BA45" s="4" t="str">
        <f>IF('Monthly Reading'!BA$1="", "", IF('Monthly Reading'!BA119*'Monthly Reading'!BA$7&gt;'Monthly Reading'!BA$10, SUM('Monthly Reading'!BA119*'Monthly Reading'!BA$7, 'Homeowners Record'!$F42*'Monthly Reading'!BA$8, 'Homeowners Record'!$G42*'Monthly Reading'!BA$9), SUM('Monthly Reading'!BA$10, 'Homeowners Record'!$F42*'Monthly Reading'!BA$8, 'Homeowners Record'!$G42*'Monthly Reading'!BA$9)))</f>
        <v/>
      </c>
      <c r="BB45" s="4" t="str">
        <f>IF('Monthly Reading'!BB$1="", "", IF('Monthly Reading'!BB119*'Monthly Reading'!BB$7&gt;'Monthly Reading'!BB$10, SUM('Monthly Reading'!BB119*'Monthly Reading'!BB$7, 'Homeowners Record'!$F42*'Monthly Reading'!BB$8, 'Homeowners Record'!$G42*'Monthly Reading'!BB$9), SUM('Monthly Reading'!BB$10, 'Homeowners Record'!$F42*'Monthly Reading'!BB$8, 'Homeowners Record'!$G42*'Monthly Reading'!BB$9)))</f>
        <v/>
      </c>
      <c r="BC45" s="4" t="str">
        <f>IF('Monthly Reading'!BC$1="", "", IF('Monthly Reading'!BC119*'Monthly Reading'!BC$7&gt;'Monthly Reading'!BC$10, SUM('Monthly Reading'!BC119*'Monthly Reading'!BC$7, 'Homeowners Record'!$F42*'Monthly Reading'!BC$8, 'Homeowners Record'!$G42*'Monthly Reading'!BC$9), SUM('Monthly Reading'!BC$10, 'Homeowners Record'!$F42*'Monthly Reading'!BC$8, 'Homeowners Record'!$G42*'Monthly Reading'!BC$9)))</f>
        <v/>
      </c>
      <c r="BD45" s="4" t="str">
        <f>IF('Monthly Reading'!BD$1="", "", IF('Monthly Reading'!BD119*'Monthly Reading'!BD$7&gt;'Monthly Reading'!BD$10, SUM('Monthly Reading'!BD119*'Monthly Reading'!BD$7, 'Homeowners Record'!$F42*'Monthly Reading'!BD$8, 'Homeowners Record'!$G42*'Monthly Reading'!BD$9), SUM('Monthly Reading'!BD$10, 'Homeowners Record'!$F42*'Monthly Reading'!BD$8, 'Homeowners Record'!$G42*'Monthly Reading'!BD$9)))</f>
        <v/>
      </c>
      <c r="BE45" s="4" t="str">
        <f>IF('Monthly Reading'!BE$1="", "", IF('Monthly Reading'!BE119*'Monthly Reading'!BE$7&gt;'Monthly Reading'!BE$10, SUM('Monthly Reading'!BE119*'Monthly Reading'!BE$7, 'Homeowners Record'!$F42*'Monthly Reading'!BE$8, 'Homeowners Record'!$G42*'Monthly Reading'!BE$9), SUM('Monthly Reading'!BE$10, 'Homeowners Record'!$F42*'Monthly Reading'!BE$8, 'Homeowners Record'!$G42*'Monthly Reading'!BE$9)))</f>
        <v/>
      </c>
      <c r="BF45" s="4" t="str">
        <f>IF('Monthly Reading'!BF$1="", "", IF('Monthly Reading'!BF119*'Monthly Reading'!BF$7&gt;'Monthly Reading'!BF$10, SUM('Monthly Reading'!BF119*'Monthly Reading'!BF$7, 'Homeowners Record'!$F42*'Monthly Reading'!BF$8, 'Homeowners Record'!$G42*'Monthly Reading'!BF$9), SUM('Monthly Reading'!BF$10, 'Homeowners Record'!$F42*'Monthly Reading'!BF$8, 'Homeowners Record'!$G42*'Monthly Reading'!BF$9)))</f>
        <v/>
      </c>
      <c r="BG45" s="4" t="str">
        <f>IF('Monthly Reading'!BG$1="", "", IF('Monthly Reading'!BG119*'Monthly Reading'!BG$7&gt;'Monthly Reading'!BG$10, SUM('Monthly Reading'!BG119*'Monthly Reading'!BG$7, 'Homeowners Record'!$F42*'Monthly Reading'!BG$8, 'Homeowners Record'!$G42*'Monthly Reading'!BG$9), SUM('Monthly Reading'!BG$10, 'Homeowners Record'!$F42*'Monthly Reading'!BG$8, 'Homeowners Record'!$G42*'Monthly Reading'!BG$9)))</f>
        <v/>
      </c>
      <c r="BH45" s="4" t="str">
        <f>IF('Monthly Reading'!BH$1="", "", IF('Monthly Reading'!BH119*'Monthly Reading'!BH$7&gt;'Monthly Reading'!BH$10, SUM('Monthly Reading'!BH119*'Monthly Reading'!BH$7, 'Homeowners Record'!$F42*'Monthly Reading'!BH$8, 'Homeowners Record'!$G42*'Monthly Reading'!BH$9), SUM('Monthly Reading'!BH$10, 'Homeowners Record'!$F42*'Monthly Reading'!BH$8, 'Homeowners Record'!$G42*'Monthly Reading'!BH$9)))</f>
        <v/>
      </c>
      <c r="BI45" s="4" t="str">
        <f>IF('Monthly Reading'!BI$1="", "", IF('Monthly Reading'!BI119*'Monthly Reading'!BI$7&gt;'Monthly Reading'!BI$10, SUM('Monthly Reading'!BI119*'Monthly Reading'!BI$7, 'Homeowners Record'!$F42*'Monthly Reading'!BI$8, 'Homeowners Record'!$G42*'Monthly Reading'!BI$9), SUM('Monthly Reading'!BI$10, 'Homeowners Record'!$F42*'Monthly Reading'!BI$8, 'Homeowners Record'!$G42*'Monthly Reading'!BI$9)))</f>
        <v/>
      </c>
      <c r="BJ45" s="4" t="str">
        <f>IF('Monthly Reading'!BJ$1="", "", IF('Monthly Reading'!BJ119*'Monthly Reading'!BJ$7&gt;'Monthly Reading'!BJ$10, SUM('Monthly Reading'!BJ119*'Monthly Reading'!BJ$7, 'Homeowners Record'!$F42*'Monthly Reading'!BJ$8, 'Homeowners Record'!$G42*'Monthly Reading'!BJ$9), SUM('Monthly Reading'!BJ$10, 'Homeowners Record'!$F42*'Monthly Reading'!BJ$8, 'Homeowners Record'!$G42*'Monthly Reading'!BJ$9)))</f>
        <v/>
      </c>
      <c r="BK45" s="4" t="str">
        <f>IF('Monthly Reading'!BK$1="", "", IF('Monthly Reading'!BK119*'Monthly Reading'!BK$7&gt;'Monthly Reading'!BK$10, SUM('Monthly Reading'!BK119*'Monthly Reading'!BK$7, 'Homeowners Record'!$F42*'Monthly Reading'!BK$8, 'Homeowners Record'!$G42*'Monthly Reading'!BK$9), SUM('Monthly Reading'!BK$10, 'Homeowners Record'!$F42*'Monthly Reading'!BK$8, 'Homeowners Record'!$G42*'Monthly Reading'!BK$9)))</f>
        <v/>
      </c>
      <c r="BL45" s="4" t="str">
        <f>IF('Monthly Reading'!BL$1="", "", IF('Monthly Reading'!BL119*'Monthly Reading'!BL$7&gt;'Monthly Reading'!BL$10, SUM('Monthly Reading'!BL119*'Monthly Reading'!BL$7, 'Homeowners Record'!$F42*'Monthly Reading'!BL$8, 'Homeowners Record'!$G42*'Monthly Reading'!BL$9), SUM('Monthly Reading'!BL$10, 'Homeowners Record'!$F42*'Monthly Reading'!BL$8, 'Homeowners Record'!$G42*'Monthly Reading'!BL$9)))</f>
        <v/>
      </c>
      <c r="BM45" s="4" t="str">
        <f>IF('Monthly Reading'!BM$1="", "", IF('Monthly Reading'!BM119*'Monthly Reading'!BM$7&gt;'Monthly Reading'!BM$10, SUM('Monthly Reading'!BM119*'Monthly Reading'!BM$7, 'Homeowners Record'!$F42*'Monthly Reading'!BM$8, 'Homeowners Record'!$G42*'Monthly Reading'!BM$9), SUM('Monthly Reading'!BM$10, 'Homeowners Record'!$F42*'Monthly Reading'!BM$8, 'Homeowners Record'!$G42*'Monthly Reading'!BM$9)))</f>
        <v/>
      </c>
      <c r="BN45" s="4" t="str">
        <f>IF('Monthly Reading'!BN$1="", "", IF('Monthly Reading'!BN119*'Monthly Reading'!BN$7&gt;'Monthly Reading'!BN$10, SUM('Monthly Reading'!BN119*'Monthly Reading'!BN$7, 'Homeowners Record'!$F42*'Monthly Reading'!BN$8, 'Homeowners Record'!$G42*'Monthly Reading'!BN$9), SUM('Monthly Reading'!BN$10, 'Homeowners Record'!$F42*'Monthly Reading'!BN$8, 'Homeowners Record'!$G42*'Monthly Reading'!BN$9)))</f>
        <v/>
      </c>
      <c r="BO45" s="4" t="str">
        <f>IF('Monthly Reading'!BO$1="", "", IF('Monthly Reading'!BO119*'Monthly Reading'!BO$7&gt;'Monthly Reading'!BO$10, SUM('Monthly Reading'!BO119*'Monthly Reading'!BO$7, 'Homeowners Record'!$F42*'Monthly Reading'!BO$8, 'Homeowners Record'!$G42*'Monthly Reading'!BO$9), SUM('Monthly Reading'!BO$10, 'Homeowners Record'!$F42*'Monthly Reading'!BO$8, 'Homeowners Record'!$G42*'Monthly Reading'!BO$9)))</f>
        <v/>
      </c>
      <c r="BP45" s="4" t="str">
        <f>IF('Monthly Reading'!BP$1="", "", IF('Monthly Reading'!BP119*'Monthly Reading'!BP$7&gt;'Monthly Reading'!BP$10, SUM('Monthly Reading'!BP119*'Monthly Reading'!BP$7, 'Homeowners Record'!$F42*'Monthly Reading'!BP$8, 'Homeowners Record'!$G42*'Monthly Reading'!BP$9), SUM('Monthly Reading'!BP$10, 'Homeowners Record'!$F42*'Monthly Reading'!BP$8, 'Homeowners Record'!$G42*'Monthly Reading'!BP$9)))</f>
        <v/>
      </c>
      <c r="BQ45" s="4" t="str">
        <f>IF('Monthly Reading'!BQ$1="", "", IF('Monthly Reading'!BQ119*'Monthly Reading'!BQ$7&gt;'Monthly Reading'!BQ$10, SUM('Monthly Reading'!BQ119*'Monthly Reading'!BQ$7, 'Homeowners Record'!$F42*'Monthly Reading'!BQ$8, 'Homeowners Record'!$G42*'Monthly Reading'!BQ$9), SUM('Monthly Reading'!BQ$10, 'Homeowners Record'!$F42*'Monthly Reading'!BQ$8, 'Homeowners Record'!$G42*'Monthly Reading'!BQ$9)))</f>
        <v/>
      </c>
      <c r="BR45" s="4" t="str">
        <f>IF('Monthly Reading'!BR$1="", "", IF('Monthly Reading'!BR119*'Monthly Reading'!BR$7&gt;'Monthly Reading'!BR$10, SUM('Monthly Reading'!BR119*'Monthly Reading'!BR$7, 'Homeowners Record'!$F42*'Monthly Reading'!BR$8, 'Homeowners Record'!$G42*'Monthly Reading'!BR$9), SUM('Monthly Reading'!BR$10, 'Homeowners Record'!$F42*'Monthly Reading'!BR$8, 'Homeowners Record'!$G42*'Monthly Reading'!BR$9)))</f>
        <v/>
      </c>
      <c r="BS45" s="4" t="str">
        <f>IF('Monthly Reading'!BS$1="", "", IF('Monthly Reading'!BS119*'Monthly Reading'!BS$7&gt;'Monthly Reading'!BS$10, SUM('Monthly Reading'!BS119*'Monthly Reading'!BS$7, 'Homeowners Record'!$F42*'Monthly Reading'!BS$8, 'Homeowners Record'!$G42*'Monthly Reading'!BS$9), SUM('Monthly Reading'!BS$10, 'Homeowners Record'!$F42*'Monthly Reading'!BS$8, 'Homeowners Record'!$G42*'Monthly Reading'!BS$9)))</f>
        <v/>
      </c>
      <c r="BT45" s="4" t="str">
        <f>IF('Monthly Reading'!BT$1="", "", IF('Monthly Reading'!BT119*'Monthly Reading'!BT$7&gt;'Monthly Reading'!BT$10, SUM('Monthly Reading'!BT119*'Monthly Reading'!BT$7, 'Homeowners Record'!$F42*'Monthly Reading'!BT$8, 'Homeowners Record'!$G42*'Monthly Reading'!BT$9), SUM('Monthly Reading'!BT$10, 'Homeowners Record'!$F42*'Monthly Reading'!BT$8, 'Homeowners Record'!$G42*'Monthly Reading'!BT$9)))</f>
        <v/>
      </c>
      <c r="BU45" s="4" t="str">
        <f>IF('Monthly Reading'!BU$1="", "", IF('Monthly Reading'!BU119*'Monthly Reading'!BU$7&gt;'Monthly Reading'!BU$10, SUM('Monthly Reading'!BU119*'Monthly Reading'!BU$7, 'Homeowners Record'!$F42*'Monthly Reading'!BU$8, 'Homeowners Record'!$G42*'Monthly Reading'!BU$9), SUM('Monthly Reading'!BU$10, 'Homeowners Record'!$F42*'Monthly Reading'!BU$8, 'Homeowners Record'!$G42*'Monthly Reading'!BU$9)))</f>
        <v/>
      </c>
      <c r="BV45" s="4" t="str">
        <f>IF('Monthly Reading'!BV$1="", "", IF('Monthly Reading'!BV119*'Monthly Reading'!BV$7&gt;'Monthly Reading'!BV$10, SUM('Monthly Reading'!BV119*'Monthly Reading'!BV$7, 'Homeowners Record'!$F42*'Monthly Reading'!BV$8, 'Homeowners Record'!$G42*'Monthly Reading'!BV$9), SUM('Monthly Reading'!BV$10, 'Homeowners Record'!$F42*'Monthly Reading'!BV$8, 'Homeowners Record'!$G42*'Monthly Reading'!BV$9)))</f>
        <v/>
      </c>
      <c r="BW45" s="4" t="str">
        <f>IF('Monthly Reading'!BW$1="", "", IF('Monthly Reading'!BW119*'Monthly Reading'!BW$7&gt;'Monthly Reading'!BW$10, SUM('Monthly Reading'!BW119*'Monthly Reading'!BW$7, 'Homeowners Record'!$F42*'Monthly Reading'!BW$8, 'Homeowners Record'!$G42*'Monthly Reading'!BW$9), SUM('Monthly Reading'!BW$10, 'Homeowners Record'!$F42*'Monthly Reading'!BW$8, 'Homeowners Record'!$G42*'Monthly Reading'!BW$9)))</f>
        <v/>
      </c>
      <c r="BX45" s="4" t="str">
        <f>IF('Monthly Reading'!BX$1="", "", IF('Monthly Reading'!BX119*'Monthly Reading'!BX$7&gt;'Monthly Reading'!BX$10, SUM('Monthly Reading'!BX119*'Monthly Reading'!BX$7, 'Homeowners Record'!$F42*'Monthly Reading'!BX$8, 'Homeowners Record'!$G42*'Monthly Reading'!BX$9), SUM('Monthly Reading'!BX$10, 'Homeowners Record'!$F42*'Monthly Reading'!BX$8, 'Homeowners Record'!$G42*'Monthly Reading'!BX$9)))</f>
        <v/>
      </c>
      <c r="BY45" s="4" t="str">
        <f>IF('Monthly Reading'!BY$1="", "", IF('Monthly Reading'!BY119*'Monthly Reading'!BY$7&gt;'Monthly Reading'!BY$10, SUM('Monthly Reading'!BY119*'Monthly Reading'!BY$7, 'Homeowners Record'!$F42*'Monthly Reading'!BY$8, 'Homeowners Record'!$G42*'Monthly Reading'!BY$9), SUM('Monthly Reading'!BY$10, 'Homeowners Record'!$F42*'Monthly Reading'!BY$8, 'Homeowners Record'!$G42*'Monthly Reading'!BY$9)))</f>
        <v/>
      </c>
      <c r="BZ45" s="4" t="str">
        <f>IF('Monthly Reading'!BZ$1="", "", IF('Monthly Reading'!BZ119*'Monthly Reading'!BZ$7&gt;'Monthly Reading'!BZ$10, SUM('Monthly Reading'!BZ119*'Monthly Reading'!BZ$7, 'Homeowners Record'!$F42*'Monthly Reading'!BZ$8, 'Homeowners Record'!$G42*'Monthly Reading'!BZ$9), SUM('Monthly Reading'!BZ$10, 'Homeowners Record'!$F42*'Monthly Reading'!BZ$8, 'Homeowners Record'!$G42*'Monthly Reading'!BZ$9)))</f>
        <v/>
      </c>
      <c r="CA45" s="4" t="str">
        <f>IF('Monthly Reading'!CA$1="", "", IF('Monthly Reading'!CA119*'Monthly Reading'!CA$7&gt;'Monthly Reading'!CA$10, SUM('Monthly Reading'!CA119*'Monthly Reading'!CA$7, 'Homeowners Record'!$F42*'Monthly Reading'!CA$8, 'Homeowners Record'!$G42*'Monthly Reading'!CA$9), SUM('Monthly Reading'!CA$10, 'Homeowners Record'!$F42*'Monthly Reading'!CA$8, 'Homeowners Record'!$G42*'Monthly Reading'!CA$9)))</f>
        <v/>
      </c>
      <c r="CB45" s="4" t="str">
        <f>IF('Monthly Reading'!CB$1="", "", IF('Monthly Reading'!CB119*'Monthly Reading'!CB$7&gt;'Monthly Reading'!CB$10, SUM('Monthly Reading'!CB119*'Monthly Reading'!CB$7, 'Homeowners Record'!$F42*'Monthly Reading'!CB$8, 'Homeowners Record'!$G42*'Monthly Reading'!CB$9), SUM('Monthly Reading'!CB$10, 'Homeowners Record'!$F42*'Monthly Reading'!CB$8, 'Homeowners Record'!$G42*'Monthly Reading'!CB$9)))</f>
        <v/>
      </c>
      <c r="CC45" s="4" t="str">
        <f>IF('Monthly Reading'!CC$1="", "", IF('Monthly Reading'!CC119*'Monthly Reading'!CC$7&gt;'Monthly Reading'!CC$10, SUM('Monthly Reading'!CC119*'Monthly Reading'!CC$7, 'Homeowners Record'!$F42*'Monthly Reading'!CC$8, 'Homeowners Record'!$G42*'Monthly Reading'!CC$9), SUM('Monthly Reading'!CC$10, 'Homeowners Record'!$F42*'Monthly Reading'!CC$8, 'Homeowners Record'!$G42*'Monthly Reading'!CC$9)))</f>
        <v/>
      </c>
      <c r="CD45" s="4" t="str">
        <f>IF('Monthly Reading'!CD$1="", "", IF('Monthly Reading'!CD119*'Monthly Reading'!CD$7&gt;'Monthly Reading'!CD$10, SUM('Monthly Reading'!CD119*'Monthly Reading'!CD$7, 'Homeowners Record'!$F42*'Monthly Reading'!CD$8, 'Homeowners Record'!$G42*'Monthly Reading'!CD$9), SUM('Monthly Reading'!CD$10, 'Homeowners Record'!$F42*'Monthly Reading'!CD$8, 'Homeowners Record'!$G42*'Monthly Reading'!CD$9)))</f>
        <v/>
      </c>
      <c r="CE45" s="4" t="str">
        <f>IF('Monthly Reading'!CE$1="", "", IF('Monthly Reading'!CE119*'Monthly Reading'!CE$7&gt;'Monthly Reading'!CE$10, SUM('Monthly Reading'!CE119*'Monthly Reading'!CE$7, 'Homeowners Record'!$F42*'Monthly Reading'!CE$8, 'Homeowners Record'!$G42*'Monthly Reading'!CE$9), SUM('Monthly Reading'!CE$10, 'Homeowners Record'!$F42*'Monthly Reading'!CE$8, 'Homeowners Record'!$G42*'Monthly Reading'!CE$9)))</f>
        <v/>
      </c>
      <c r="CF45" s="4" t="str">
        <f>IF('Monthly Reading'!CF$1="", "", IF('Monthly Reading'!CF119*'Monthly Reading'!CF$7&gt;'Monthly Reading'!CF$10, SUM('Monthly Reading'!CF119*'Monthly Reading'!CF$7, 'Homeowners Record'!$F42*'Monthly Reading'!CF$8, 'Homeowners Record'!$G42*'Monthly Reading'!CF$9), SUM('Monthly Reading'!CF$10, 'Homeowners Record'!$F42*'Monthly Reading'!CF$8, 'Homeowners Record'!$G42*'Monthly Reading'!CF$9)))</f>
        <v/>
      </c>
      <c r="CG45" s="4" t="str">
        <f>IF('Monthly Reading'!CG$1="", "", IF('Monthly Reading'!CG119*'Monthly Reading'!CG$7&gt;'Monthly Reading'!CG$10, SUM('Monthly Reading'!CG119*'Monthly Reading'!CG$7, 'Homeowners Record'!$F42*'Monthly Reading'!CG$8, 'Homeowners Record'!$G42*'Monthly Reading'!CG$9), SUM('Monthly Reading'!CG$10, 'Homeowners Record'!$F42*'Monthly Reading'!CG$8, 'Homeowners Record'!$G42*'Monthly Reading'!CG$9)))</f>
        <v/>
      </c>
      <c r="CH45" s="4" t="str">
        <f>IF('Monthly Reading'!CH$1="", "", IF('Monthly Reading'!CH119*'Monthly Reading'!CH$7&gt;'Monthly Reading'!CH$10, SUM('Monthly Reading'!CH119*'Monthly Reading'!CH$7, 'Homeowners Record'!$F42*'Monthly Reading'!CH$8, 'Homeowners Record'!$G42*'Monthly Reading'!CH$9), SUM('Monthly Reading'!CH$10, 'Homeowners Record'!$F42*'Monthly Reading'!CH$8, 'Homeowners Record'!$G42*'Monthly Reading'!CH$9)))</f>
        <v/>
      </c>
      <c r="CI45" s="4" t="str">
        <f>IF('Monthly Reading'!CI$1="", "", IF('Monthly Reading'!CI119*'Monthly Reading'!CI$7&gt;'Monthly Reading'!CI$10, SUM('Monthly Reading'!CI119*'Monthly Reading'!CI$7, 'Homeowners Record'!$F42*'Monthly Reading'!CI$8, 'Homeowners Record'!$G42*'Monthly Reading'!CI$9), SUM('Monthly Reading'!CI$10, 'Homeowners Record'!$F42*'Monthly Reading'!CI$8, 'Homeowners Record'!$G42*'Monthly Reading'!CI$9)))</f>
        <v/>
      </c>
      <c r="CJ45" s="4" t="str">
        <f>IF('Monthly Reading'!CJ$1="", "", IF('Monthly Reading'!CJ119*'Monthly Reading'!CJ$7&gt;'Monthly Reading'!CJ$10, SUM('Monthly Reading'!CJ119*'Monthly Reading'!CJ$7, 'Homeowners Record'!$F42*'Monthly Reading'!CJ$8, 'Homeowners Record'!$G42*'Monthly Reading'!CJ$9), SUM('Monthly Reading'!CJ$10, 'Homeowners Record'!$F42*'Monthly Reading'!CJ$8, 'Homeowners Record'!$G42*'Monthly Reading'!CJ$9)))</f>
        <v/>
      </c>
      <c r="CK45" s="4" t="str">
        <f>IF('Monthly Reading'!CK$1="", "", IF('Monthly Reading'!CK119*'Monthly Reading'!CK$7&gt;'Monthly Reading'!CK$10, SUM('Monthly Reading'!CK119*'Monthly Reading'!CK$7, 'Homeowners Record'!$F42*'Monthly Reading'!CK$8, 'Homeowners Record'!$G42*'Monthly Reading'!CK$9), SUM('Monthly Reading'!CK$10, 'Homeowners Record'!$F42*'Monthly Reading'!CK$8, 'Homeowners Record'!$G42*'Monthly Reading'!CK$9)))</f>
        <v/>
      </c>
      <c r="CL45" s="4" t="str">
        <f>IF('Monthly Reading'!CL$1="", "", IF('Monthly Reading'!CL119*'Monthly Reading'!CL$7&gt;'Monthly Reading'!CL$10, SUM('Monthly Reading'!CL119*'Monthly Reading'!CL$7, 'Homeowners Record'!$F42*'Monthly Reading'!CL$8, 'Homeowners Record'!$G42*'Monthly Reading'!CL$9), SUM('Monthly Reading'!CL$10, 'Homeowners Record'!$F42*'Monthly Reading'!CL$8, 'Homeowners Record'!$G42*'Monthly Reading'!CL$9)))</f>
        <v/>
      </c>
      <c r="CM45" s="4" t="str">
        <f>IF('Monthly Reading'!CM$1="", "", IF('Monthly Reading'!CM119*'Monthly Reading'!CM$7&gt;'Monthly Reading'!CM$10, SUM('Monthly Reading'!CM119*'Monthly Reading'!CM$7, 'Homeowners Record'!$F42*'Monthly Reading'!CM$8, 'Homeowners Record'!$G42*'Monthly Reading'!CM$9), SUM('Monthly Reading'!CM$10, 'Homeowners Record'!$F42*'Monthly Reading'!CM$8, 'Homeowners Record'!$G42*'Monthly Reading'!CM$9)))</f>
        <v/>
      </c>
      <c r="CN45" s="4" t="str">
        <f>IF('Monthly Reading'!CN$1="", "", IF('Monthly Reading'!CN119*'Monthly Reading'!CN$7&gt;'Monthly Reading'!CN$10, SUM('Monthly Reading'!CN119*'Monthly Reading'!CN$7, 'Homeowners Record'!$F42*'Monthly Reading'!CN$8, 'Homeowners Record'!$G42*'Monthly Reading'!CN$9), SUM('Monthly Reading'!CN$10, 'Homeowners Record'!$F42*'Monthly Reading'!CN$8, 'Homeowners Record'!$G42*'Monthly Reading'!CN$9)))</f>
        <v/>
      </c>
      <c r="CO45" s="4" t="str">
        <f>IF('Monthly Reading'!CO$1="", "", IF('Monthly Reading'!CO119*'Monthly Reading'!CO$7&gt;'Monthly Reading'!CO$10, SUM('Monthly Reading'!CO119*'Monthly Reading'!CO$7, 'Homeowners Record'!$F42*'Monthly Reading'!CO$8, 'Homeowners Record'!$G42*'Monthly Reading'!CO$9), SUM('Monthly Reading'!CO$10, 'Homeowners Record'!$F42*'Monthly Reading'!CO$8, 'Homeowners Record'!$G42*'Monthly Reading'!CO$9)))</f>
        <v/>
      </c>
      <c r="CP45" s="4" t="str">
        <f>IF('Monthly Reading'!CP$1="", "", IF('Monthly Reading'!CP119*'Monthly Reading'!CP$7&gt;'Monthly Reading'!CP$10, SUM('Monthly Reading'!CP119*'Monthly Reading'!CP$7, 'Homeowners Record'!$F42*'Monthly Reading'!CP$8, 'Homeowners Record'!$G42*'Monthly Reading'!CP$9), SUM('Monthly Reading'!CP$10, 'Homeowners Record'!$F42*'Monthly Reading'!CP$8, 'Homeowners Record'!$G42*'Monthly Reading'!CP$9)))</f>
        <v/>
      </c>
      <c r="CQ45" s="4" t="str">
        <f>IF('Monthly Reading'!CQ$1="", "", IF('Monthly Reading'!CQ119*'Monthly Reading'!CQ$7&gt;'Monthly Reading'!CQ$10, SUM('Monthly Reading'!CQ119*'Monthly Reading'!CQ$7, 'Homeowners Record'!$F42*'Monthly Reading'!CQ$8, 'Homeowners Record'!$G42*'Monthly Reading'!CQ$9), SUM('Monthly Reading'!CQ$10, 'Homeowners Record'!$F42*'Monthly Reading'!CQ$8, 'Homeowners Record'!$G42*'Monthly Reading'!CQ$9)))</f>
        <v/>
      </c>
      <c r="CR45" s="4" t="str">
        <f>IF('Monthly Reading'!CR$1="", "", IF('Monthly Reading'!CR119*'Monthly Reading'!CR$7&gt;'Monthly Reading'!CR$10, SUM('Monthly Reading'!CR119*'Monthly Reading'!CR$7, 'Homeowners Record'!$F42*'Monthly Reading'!CR$8, 'Homeowners Record'!$G42*'Monthly Reading'!CR$9), SUM('Monthly Reading'!CR$10, 'Homeowners Record'!$F42*'Monthly Reading'!CR$8, 'Homeowners Record'!$G42*'Monthly Reading'!CR$9)))</f>
        <v/>
      </c>
      <c r="CS45" s="4" t="str">
        <f>IF('Monthly Reading'!CS$1="", "", IF('Monthly Reading'!CS119*'Monthly Reading'!CS$7&gt;'Monthly Reading'!CS$10, SUM('Monthly Reading'!CS119*'Monthly Reading'!CS$7, 'Homeowners Record'!$F42*'Monthly Reading'!CS$8, 'Homeowners Record'!$G42*'Monthly Reading'!CS$9), SUM('Monthly Reading'!CS$10, 'Homeowners Record'!$F42*'Monthly Reading'!CS$8, 'Homeowners Record'!$G42*'Monthly Reading'!CS$9)))</f>
        <v/>
      </c>
      <c r="CT45" s="4" t="str">
        <f>IF('Monthly Reading'!CT$1="", "", IF('Monthly Reading'!CT119*'Monthly Reading'!CT$7&gt;'Monthly Reading'!CT$10, SUM('Monthly Reading'!CT119*'Monthly Reading'!CT$7, 'Homeowners Record'!$F42*'Monthly Reading'!CT$8, 'Homeowners Record'!$G42*'Monthly Reading'!CT$9), SUM('Monthly Reading'!CT$10, 'Homeowners Record'!$F42*'Monthly Reading'!CT$8, 'Homeowners Record'!$G42*'Monthly Reading'!CT$9)))</f>
        <v/>
      </c>
      <c r="CU45" s="4" t="str">
        <f>IF('Monthly Reading'!CU$1="", "", IF('Monthly Reading'!CU119*'Monthly Reading'!CU$7&gt;'Monthly Reading'!CU$10, SUM('Monthly Reading'!CU119*'Monthly Reading'!CU$7, 'Homeowners Record'!$F42*'Monthly Reading'!CU$8, 'Homeowners Record'!$G42*'Monthly Reading'!CU$9), SUM('Monthly Reading'!CU$10, 'Homeowners Record'!$F42*'Monthly Reading'!CU$8, 'Homeowners Record'!$G42*'Monthly Reading'!CU$9)))</f>
        <v/>
      </c>
      <c r="CV45" s="4" t="str">
        <f>IF('Monthly Reading'!CV$1="", "", IF('Monthly Reading'!CV119*'Monthly Reading'!CV$7&gt;'Monthly Reading'!CV$10, SUM('Monthly Reading'!CV119*'Monthly Reading'!CV$7, 'Homeowners Record'!$F42*'Monthly Reading'!CV$8, 'Homeowners Record'!$G42*'Monthly Reading'!CV$9), SUM('Monthly Reading'!CV$10, 'Homeowners Record'!$F42*'Monthly Reading'!CV$8, 'Homeowners Record'!$G42*'Monthly Reading'!CV$9)))</f>
        <v/>
      </c>
      <c r="CW45" s="4" t="str">
        <f>IF('Monthly Reading'!CW$1="", "", IF('Monthly Reading'!CW119*'Monthly Reading'!CW$7&gt;'Monthly Reading'!CW$10, SUM('Monthly Reading'!CW119*'Monthly Reading'!CW$7, 'Homeowners Record'!$F42*'Monthly Reading'!CW$8, 'Homeowners Record'!$G42*'Monthly Reading'!CW$9), SUM('Monthly Reading'!CW$10, 'Homeowners Record'!$F42*'Monthly Reading'!CW$8, 'Homeowners Record'!$G42*'Monthly Reading'!CW$9)))</f>
        <v/>
      </c>
      <c r="CX45" s="4" t="str">
        <f>IF('Monthly Reading'!CX$1="", "", IF('Monthly Reading'!CX119*'Monthly Reading'!CX$7&gt;'Monthly Reading'!CX$10, SUM('Monthly Reading'!CX119*'Monthly Reading'!CX$7, 'Homeowners Record'!$F42*'Monthly Reading'!CX$8, 'Homeowners Record'!$G42*'Monthly Reading'!CX$9), SUM('Monthly Reading'!CX$10, 'Homeowners Record'!$F42*'Monthly Reading'!CX$8, 'Homeowners Record'!$G42*'Monthly Reading'!CX$9)))</f>
        <v/>
      </c>
      <c r="CY45" s="4" t="str">
        <f>IF('Monthly Reading'!CY$1="", "", IF('Monthly Reading'!CY119*'Monthly Reading'!CY$7&gt;'Monthly Reading'!CY$10, SUM('Monthly Reading'!CY119*'Monthly Reading'!CY$7, 'Homeowners Record'!$F42*'Monthly Reading'!CY$8, 'Homeowners Record'!$G42*'Monthly Reading'!CY$9), SUM('Monthly Reading'!CY$10, 'Homeowners Record'!$F42*'Monthly Reading'!CY$8, 'Homeowners Record'!$G42*'Monthly Reading'!CY$9)))</f>
        <v/>
      </c>
      <c r="CZ45" s="4" t="str">
        <f>IF('Monthly Reading'!CZ$1="", "", IF('Monthly Reading'!CZ119*'Monthly Reading'!CZ$7&gt;'Monthly Reading'!CZ$10, SUM('Monthly Reading'!CZ119*'Monthly Reading'!CZ$7, 'Homeowners Record'!$F42*'Monthly Reading'!CZ$8, 'Homeowners Record'!$G42*'Monthly Reading'!CZ$9), SUM('Monthly Reading'!CZ$10, 'Homeowners Record'!$F42*'Monthly Reading'!CZ$8, 'Homeowners Record'!$G42*'Monthly Reading'!CZ$9)))</f>
        <v/>
      </c>
      <c r="DA45" s="4" t="str">
        <f>IF('Monthly Reading'!DA$1="", "", IF('Monthly Reading'!DA119*'Monthly Reading'!DA$7&gt;'Monthly Reading'!DA$10, SUM('Monthly Reading'!DA119*'Monthly Reading'!DA$7, 'Homeowners Record'!$F42*'Monthly Reading'!DA$8, 'Homeowners Record'!$G42*'Monthly Reading'!DA$9), SUM('Monthly Reading'!DA$10, 'Homeowners Record'!$F42*'Monthly Reading'!DA$8, 'Homeowners Record'!$G42*'Monthly Reading'!DA$9)))</f>
        <v/>
      </c>
      <c r="DB45" s="4" t="str">
        <f>IF('Monthly Reading'!DB$1="", "", IF('Monthly Reading'!DB119*'Monthly Reading'!DB$7&gt;'Monthly Reading'!DB$10, SUM('Monthly Reading'!DB119*'Monthly Reading'!DB$7, 'Homeowners Record'!$F42*'Monthly Reading'!DB$8, 'Homeowners Record'!$G42*'Monthly Reading'!DB$9), SUM('Monthly Reading'!DB$10, 'Homeowners Record'!$F42*'Monthly Reading'!DB$8, 'Homeowners Record'!$G42*'Monthly Reading'!DB$9)))</f>
        <v/>
      </c>
      <c r="DC45" s="4" t="str">
        <f>IF('Monthly Reading'!DC$1="", "", IF('Monthly Reading'!DC119*'Monthly Reading'!DC$7&gt;'Monthly Reading'!DC$10, SUM('Monthly Reading'!DC119*'Monthly Reading'!DC$7, 'Homeowners Record'!$F42*'Monthly Reading'!DC$8, 'Homeowners Record'!$G42*'Monthly Reading'!DC$9), SUM('Monthly Reading'!DC$10, 'Homeowners Record'!$F42*'Monthly Reading'!DC$8, 'Homeowners Record'!$G42*'Monthly Reading'!DC$9)))</f>
        <v/>
      </c>
      <c r="DD45" s="4" t="str">
        <f>IF('Monthly Reading'!DD$1="", "", IF('Monthly Reading'!DD119*'Monthly Reading'!DD$7&gt;'Monthly Reading'!DD$10, SUM('Monthly Reading'!DD119*'Monthly Reading'!DD$7, 'Homeowners Record'!$F42*'Monthly Reading'!DD$8, 'Homeowners Record'!$G42*'Monthly Reading'!DD$9), SUM('Monthly Reading'!DD$10, 'Homeowners Record'!$F42*'Monthly Reading'!DD$8, 'Homeowners Record'!$G42*'Monthly Reading'!DD$9)))</f>
        <v/>
      </c>
      <c r="DE45" s="4" t="str">
        <f>IF('Monthly Reading'!DE$1="", "", IF('Monthly Reading'!DE119*'Monthly Reading'!DE$7&gt;'Monthly Reading'!DE$10, SUM('Monthly Reading'!DE119*'Monthly Reading'!DE$7, 'Homeowners Record'!$F42*'Monthly Reading'!DE$8, 'Homeowners Record'!$G42*'Monthly Reading'!DE$9), SUM('Monthly Reading'!DE$10, 'Homeowners Record'!$F42*'Monthly Reading'!DE$8, 'Homeowners Record'!$G42*'Monthly Reading'!DE$9)))</f>
        <v/>
      </c>
      <c r="DF45" s="4" t="str">
        <f>IF('Monthly Reading'!DF$1="", "", IF('Monthly Reading'!DF119*'Monthly Reading'!DF$7&gt;'Monthly Reading'!DF$10, SUM('Monthly Reading'!DF119*'Monthly Reading'!DF$7, 'Homeowners Record'!$F42*'Monthly Reading'!DF$8, 'Homeowners Record'!$G42*'Monthly Reading'!DF$9), SUM('Monthly Reading'!DF$10, 'Homeowners Record'!$F42*'Monthly Reading'!DF$8, 'Homeowners Record'!$G42*'Monthly Reading'!DF$9)))</f>
        <v/>
      </c>
      <c r="DG45" s="4" t="str">
        <f>IF('Monthly Reading'!DG$1="", "", IF('Monthly Reading'!DG119*'Monthly Reading'!DG$7&gt;'Monthly Reading'!DG$10, SUM('Monthly Reading'!DG119*'Monthly Reading'!DG$7, 'Homeowners Record'!$F42*'Monthly Reading'!DG$8, 'Homeowners Record'!$G42*'Monthly Reading'!DG$9), SUM('Monthly Reading'!DG$10, 'Homeowners Record'!$F42*'Monthly Reading'!DG$8, 'Homeowners Record'!$G42*'Monthly Reading'!DG$9)))</f>
        <v/>
      </c>
      <c r="DH45" s="4" t="str">
        <f>IF('Monthly Reading'!DH$1="", "", IF('Monthly Reading'!DH119*'Monthly Reading'!DH$7&gt;'Monthly Reading'!DH$10, SUM('Monthly Reading'!DH119*'Monthly Reading'!DH$7, 'Homeowners Record'!$F42*'Monthly Reading'!DH$8, 'Homeowners Record'!$G42*'Monthly Reading'!DH$9), SUM('Monthly Reading'!DH$10, 'Homeowners Record'!$F42*'Monthly Reading'!DH$8, 'Homeowners Record'!$G42*'Monthly Reading'!DH$9)))</f>
        <v/>
      </c>
      <c r="DI45" s="4" t="str">
        <f>IF('Monthly Reading'!DI$1="", "", IF('Monthly Reading'!DI119*'Monthly Reading'!DI$7&gt;'Monthly Reading'!DI$10, SUM('Monthly Reading'!DI119*'Monthly Reading'!DI$7, 'Homeowners Record'!$F42*'Monthly Reading'!DI$8, 'Homeowners Record'!$G42*'Monthly Reading'!DI$9), SUM('Monthly Reading'!DI$10, 'Homeowners Record'!$F42*'Monthly Reading'!DI$8, 'Homeowners Record'!$G42*'Monthly Reading'!DI$9)))</f>
        <v/>
      </c>
      <c r="DJ45" s="4" t="str">
        <f>IF('Monthly Reading'!DJ$1="", "", IF('Monthly Reading'!DJ119*'Monthly Reading'!DJ$7&gt;'Monthly Reading'!DJ$10, SUM('Monthly Reading'!DJ119*'Monthly Reading'!DJ$7, 'Homeowners Record'!$F42*'Monthly Reading'!DJ$8, 'Homeowners Record'!$G42*'Monthly Reading'!DJ$9), SUM('Monthly Reading'!DJ$10, 'Homeowners Record'!$F42*'Monthly Reading'!DJ$8, 'Homeowners Record'!$G42*'Monthly Reading'!DJ$9)))</f>
        <v/>
      </c>
      <c r="DK45" s="4" t="str">
        <f>IF('Monthly Reading'!DK$1="", "", IF('Monthly Reading'!DK119*'Monthly Reading'!DK$7&gt;'Monthly Reading'!DK$10, SUM('Monthly Reading'!DK119*'Monthly Reading'!DK$7, 'Homeowners Record'!$F42*'Monthly Reading'!DK$8, 'Homeowners Record'!$G42*'Monthly Reading'!DK$9), SUM('Monthly Reading'!DK$10, 'Homeowners Record'!$F42*'Monthly Reading'!DK$8, 'Homeowners Record'!$G42*'Monthly Reading'!DK$9)))</f>
        <v/>
      </c>
      <c r="DL45" s="4" t="str">
        <f>IF('Monthly Reading'!DL$1="", "", IF('Monthly Reading'!DL119*'Monthly Reading'!DL$7&gt;'Monthly Reading'!DL$10, SUM('Monthly Reading'!DL119*'Monthly Reading'!DL$7, 'Homeowners Record'!$F42*'Monthly Reading'!DL$8, 'Homeowners Record'!$G42*'Monthly Reading'!DL$9), SUM('Monthly Reading'!DL$10, 'Homeowners Record'!$F42*'Monthly Reading'!DL$8, 'Homeowners Record'!$G42*'Monthly Reading'!DL$9)))</f>
        <v/>
      </c>
      <c r="DM45" s="4" t="str">
        <f>IF('Monthly Reading'!DM$1="", "", IF('Monthly Reading'!DM119*'Monthly Reading'!DM$7&gt;'Monthly Reading'!DM$10, SUM('Monthly Reading'!DM119*'Monthly Reading'!DM$7, 'Homeowners Record'!$F42*'Monthly Reading'!DM$8, 'Homeowners Record'!$G42*'Monthly Reading'!DM$9), SUM('Monthly Reading'!DM$10, 'Homeowners Record'!$F42*'Monthly Reading'!DM$8, 'Homeowners Record'!$G42*'Monthly Reading'!DM$9)))</f>
        <v/>
      </c>
      <c r="DN45" s="4" t="str">
        <f>IF('Monthly Reading'!DN$1="", "", IF('Monthly Reading'!DN119*'Monthly Reading'!DN$7&gt;'Monthly Reading'!DN$10, SUM('Monthly Reading'!DN119*'Monthly Reading'!DN$7, 'Homeowners Record'!$F42*'Monthly Reading'!DN$8, 'Homeowners Record'!$G42*'Monthly Reading'!DN$9), SUM('Monthly Reading'!DN$10, 'Homeowners Record'!$F42*'Monthly Reading'!DN$8, 'Homeowners Record'!$G42*'Monthly Reading'!DN$9)))</f>
        <v/>
      </c>
      <c r="DO45" s="4" t="str">
        <f>IF('Monthly Reading'!DO$1="", "", IF('Monthly Reading'!DO119*'Monthly Reading'!DO$7&gt;'Monthly Reading'!DO$10, SUM('Monthly Reading'!DO119*'Monthly Reading'!DO$7, 'Homeowners Record'!$F42*'Monthly Reading'!DO$8, 'Homeowners Record'!$G42*'Monthly Reading'!DO$9), SUM('Monthly Reading'!DO$10, 'Homeowners Record'!$F42*'Monthly Reading'!DO$8, 'Homeowners Record'!$G42*'Monthly Reading'!DO$9)))</f>
        <v/>
      </c>
      <c r="DP45" s="4" t="str">
        <f>IF('Monthly Reading'!DP$1="", "", IF('Monthly Reading'!DP119*'Monthly Reading'!DP$7&gt;'Monthly Reading'!DP$10, SUM('Monthly Reading'!DP119*'Monthly Reading'!DP$7, 'Homeowners Record'!$F42*'Monthly Reading'!DP$8, 'Homeowners Record'!$G42*'Monthly Reading'!DP$9), SUM('Monthly Reading'!DP$10, 'Homeowners Record'!$F42*'Monthly Reading'!DP$8, 'Homeowners Record'!$G42*'Monthly Reading'!DP$9)))</f>
        <v/>
      </c>
      <c r="DQ45" s="4" t="str">
        <f>IF('Monthly Reading'!DQ$1="", "", IF('Monthly Reading'!DQ119*'Monthly Reading'!DQ$7&gt;'Monthly Reading'!DQ$10, SUM('Monthly Reading'!DQ119*'Monthly Reading'!DQ$7, 'Homeowners Record'!$F42*'Monthly Reading'!DQ$8, 'Homeowners Record'!$G42*'Monthly Reading'!DQ$9), SUM('Monthly Reading'!DQ$10, 'Homeowners Record'!$F42*'Monthly Reading'!DQ$8, 'Homeowners Record'!$G42*'Monthly Reading'!DQ$9)))</f>
        <v/>
      </c>
      <c r="DR45" s="4" t="str">
        <f>IF('Monthly Reading'!DR$1="", "", IF('Monthly Reading'!DR119*'Monthly Reading'!DR$7&gt;'Monthly Reading'!DR$10, SUM('Monthly Reading'!DR119*'Monthly Reading'!DR$7, 'Homeowners Record'!$F42*'Monthly Reading'!DR$8, 'Homeowners Record'!$G42*'Monthly Reading'!DR$9), SUM('Monthly Reading'!DR$10, 'Homeowners Record'!$F42*'Monthly Reading'!DR$8, 'Homeowners Record'!$G42*'Monthly Reading'!DR$9)))</f>
        <v/>
      </c>
      <c r="DS45" s="4" t="str">
        <f>IF('Monthly Reading'!DS$1="", "", IF('Monthly Reading'!DS119*'Monthly Reading'!DS$7&gt;'Monthly Reading'!DS$10, SUM('Monthly Reading'!DS119*'Monthly Reading'!DS$7, 'Homeowners Record'!$F42*'Monthly Reading'!DS$8, 'Homeowners Record'!$G42*'Monthly Reading'!DS$9), SUM('Monthly Reading'!DS$10, 'Homeowners Record'!$F42*'Monthly Reading'!DS$8, 'Homeowners Record'!$G42*'Monthly Reading'!DS$9)))</f>
        <v/>
      </c>
      <c r="DT45" s="4" t="str">
        <f>IF('Monthly Reading'!DT$1="", "", IF('Monthly Reading'!DT119*'Monthly Reading'!DT$7&gt;'Monthly Reading'!DT$10, SUM('Monthly Reading'!DT119*'Monthly Reading'!DT$7, 'Homeowners Record'!$F42*'Monthly Reading'!DT$8, 'Homeowners Record'!$G42*'Monthly Reading'!DT$9), SUM('Monthly Reading'!DT$10, 'Homeowners Record'!$F42*'Monthly Reading'!DT$8, 'Homeowners Record'!$G42*'Monthly Reading'!DT$9)))</f>
        <v/>
      </c>
      <c r="DU45" s="4" t="str">
        <f>IF('Monthly Reading'!DU$1="", "", IF('Monthly Reading'!DU119*'Monthly Reading'!DU$7&gt;'Monthly Reading'!DU$10, SUM('Monthly Reading'!DU119*'Monthly Reading'!DU$7, 'Homeowners Record'!$F42*'Monthly Reading'!DU$8, 'Homeowners Record'!$G42*'Monthly Reading'!DU$9), SUM('Monthly Reading'!DU$10, 'Homeowners Record'!$F42*'Monthly Reading'!DU$8, 'Homeowners Record'!$G42*'Monthly Reading'!DU$9)))</f>
        <v/>
      </c>
      <c r="DV45" s="4" t="str">
        <f>IF('Monthly Reading'!DV$1="", "", IF('Monthly Reading'!DV119*'Monthly Reading'!DV$7&gt;'Monthly Reading'!DV$10, SUM('Monthly Reading'!DV119*'Monthly Reading'!DV$7, 'Homeowners Record'!$F42*'Monthly Reading'!DV$8, 'Homeowners Record'!$G42*'Monthly Reading'!DV$9), SUM('Monthly Reading'!DV$10, 'Homeowners Record'!$F42*'Monthly Reading'!DV$8, 'Homeowners Record'!$G42*'Monthly Reading'!DV$9)))</f>
        <v/>
      </c>
      <c r="DW45" s="4" t="str">
        <f>IF('Monthly Reading'!DW$1="", "", IF('Monthly Reading'!DW119*'Monthly Reading'!DW$7&gt;'Monthly Reading'!DW$10, SUM('Monthly Reading'!DW119*'Monthly Reading'!DW$7, 'Homeowners Record'!$F42*'Monthly Reading'!DW$8, 'Homeowners Record'!$G42*'Monthly Reading'!DW$9), SUM('Monthly Reading'!DW$10, 'Homeowners Record'!$F42*'Monthly Reading'!DW$8, 'Homeowners Record'!$G42*'Monthly Reading'!DW$9)))</f>
        <v/>
      </c>
      <c r="DX45" s="4" t="str">
        <f>IF('Monthly Reading'!DX$1="", "", IF('Monthly Reading'!DX119*'Monthly Reading'!DX$7&gt;'Monthly Reading'!DX$10, SUM('Monthly Reading'!DX119*'Monthly Reading'!DX$7, 'Homeowners Record'!$F42*'Monthly Reading'!DX$8, 'Homeowners Record'!$G42*'Monthly Reading'!DX$9), SUM('Monthly Reading'!DX$10, 'Homeowners Record'!$F42*'Monthly Reading'!DX$8, 'Homeowners Record'!$G42*'Monthly Reading'!DX$9)))</f>
        <v/>
      </c>
      <c r="DY45" s="4" t="str">
        <f>IF('Monthly Reading'!DY$1="", "", IF('Monthly Reading'!DY119*'Monthly Reading'!DY$7&gt;'Monthly Reading'!DY$10, SUM('Monthly Reading'!DY119*'Monthly Reading'!DY$7, 'Homeowners Record'!$F42*'Monthly Reading'!DY$8, 'Homeowners Record'!$G42*'Monthly Reading'!DY$9), SUM('Monthly Reading'!DY$10, 'Homeowners Record'!$F42*'Monthly Reading'!DY$8, 'Homeowners Record'!$G42*'Monthly Reading'!DY$9)))</f>
        <v/>
      </c>
      <c r="DZ45" s="4" t="str">
        <f>IF('Monthly Reading'!DZ$1="", "", IF('Monthly Reading'!DZ119*'Monthly Reading'!DZ$7&gt;'Monthly Reading'!DZ$10, SUM('Monthly Reading'!DZ119*'Monthly Reading'!DZ$7, 'Homeowners Record'!$F42*'Monthly Reading'!DZ$8, 'Homeowners Record'!$G42*'Monthly Reading'!DZ$9), SUM('Monthly Reading'!DZ$10, 'Homeowners Record'!$F42*'Monthly Reading'!DZ$8, 'Homeowners Record'!$G42*'Monthly Reading'!DZ$9)))</f>
        <v/>
      </c>
    </row>
    <row r="46" spans="1:130" x14ac:dyDescent="0.25">
      <c r="A46" s="3">
        <f>'Homeowners Record'!$A43</f>
        <v>42</v>
      </c>
      <c r="B46" s="3" t="str">
        <f>'Homeowners Record'!$B43</f>
        <v>COL. GUALBERTO GRUSPE</v>
      </c>
      <c r="C46" s="4">
        <v>534</v>
      </c>
      <c r="D46" s="4">
        <f>IF('Monthly Reading'!D$1="", "", IF('Monthly Reading'!D120*'Monthly Reading'!D$7&gt;'Monthly Reading'!D$10, SUM('Monthly Reading'!D120*'Monthly Reading'!D$7, 'Homeowners Record'!$F43*'Monthly Reading'!D$8, 'Homeowners Record'!$G43*'Monthly Reading'!D$9), SUM('Monthly Reading'!D$10, 'Homeowners Record'!$F43*'Monthly Reading'!D$8, 'Homeowners Record'!$G43*'Monthly Reading'!D$9)))</f>
        <v>737.86098765432098</v>
      </c>
      <c r="E46" s="4">
        <f>IF('Monthly Reading'!E$1="", "", IF('Monthly Reading'!E120*'Monthly Reading'!E$7&gt;'Monthly Reading'!E$10, SUM('Monthly Reading'!E120*'Monthly Reading'!E$7, 'Homeowners Record'!$F43*'Monthly Reading'!E$8, 'Homeowners Record'!$G43*'Monthly Reading'!E$9), SUM('Monthly Reading'!E$10, 'Homeowners Record'!$F43*'Monthly Reading'!E$8, 'Homeowners Record'!$G43*'Monthly Reading'!E$9)))</f>
        <v>725.60585480093675</v>
      </c>
      <c r="F46" s="4">
        <f>IF('Monthly Reading'!F$1="", "", IF('Monthly Reading'!F120*'Monthly Reading'!F$7&gt;'Monthly Reading'!F$10, SUM('Monthly Reading'!F120*'Monthly Reading'!F$7, 'Homeowners Record'!$F43*'Monthly Reading'!F$8, 'Homeowners Record'!$G43*'Monthly Reading'!F$9), SUM('Monthly Reading'!F$10, 'Homeowners Record'!$F43*'Monthly Reading'!F$8, 'Homeowners Record'!$G43*'Monthly Reading'!F$9)))</f>
        <v>719.56398860398861</v>
      </c>
      <c r="G46" s="4">
        <f>IF('Monthly Reading'!G$1="", "", IF('Monthly Reading'!G120*'Monthly Reading'!G$7&gt;'Monthly Reading'!G$10, SUM('Monthly Reading'!G120*'Monthly Reading'!G$7, 'Homeowners Record'!$F43*'Monthly Reading'!G$8, 'Homeowners Record'!$G43*'Monthly Reading'!G$9), SUM('Monthly Reading'!G$10, 'Homeowners Record'!$F43*'Monthly Reading'!G$8, 'Homeowners Record'!$G43*'Monthly Reading'!G$9)))</f>
        <v>693.15027568922301</v>
      </c>
      <c r="H46" s="4" t="str">
        <f>IF('Monthly Reading'!H$1="", "", IF('Monthly Reading'!H120*'Monthly Reading'!H$7&gt;'Monthly Reading'!H$10, SUM('Monthly Reading'!H120*'Monthly Reading'!H$7, 'Homeowners Record'!$F43*'Monthly Reading'!H$8, 'Homeowners Record'!$G43*'Monthly Reading'!H$9), SUM('Monthly Reading'!H$10, 'Homeowners Record'!$F43*'Monthly Reading'!H$8, 'Homeowners Record'!$G43*'Monthly Reading'!H$9)))</f>
        <v/>
      </c>
      <c r="I46" s="4" t="str">
        <f>IF('Monthly Reading'!I$1="", "", IF('Monthly Reading'!I120*'Monthly Reading'!I$7&gt;'Monthly Reading'!I$10, SUM('Monthly Reading'!I120*'Monthly Reading'!I$7, 'Homeowners Record'!$F43*'Monthly Reading'!I$8, 'Homeowners Record'!$G43*'Monthly Reading'!I$9), SUM('Monthly Reading'!I$10, 'Homeowners Record'!$F43*'Monthly Reading'!I$8, 'Homeowners Record'!$G43*'Monthly Reading'!I$9)))</f>
        <v/>
      </c>
      <c r="J46" s="4" t="str">
        <f>IF('Monthly Reading'!J$1="", "", IF('Monthly Reading'!J120*'Monthly Reading'!J$7&gt;'Monthly Reading'!J$10, SUM('Monthly Reading'!J120*'Monthly Reading'!J$7, 'Homeowners Record'!$F43*'Monthly Reading'!J$8, 'Homeowners Record'!$G43*'Monthly Reading'!J$9), SUM('Monthly Reading'!J$10, 'Homeowners Record'!$F43*'Monthly Reading'!J$8, 'Homeowners Record'!$G43*'Monthly Reading'!J$9)))</f>
        <v/>
      </c>
      <c r="K46" s="4" t="str">
        <f>IF('Monthly Reading'!K$1="", "", IF('Monthly Reading'!K120*'Monthly Reading'!K$7&gt;'Monthly Reading'!K$10, SUM('Monthly Reading'!K120*'Monthly Reading'!K$7, 'Homeowners Record'!$F43*'Monthly Reading'!K$8, 'Homeowners Record'!$G43*'Monthly Reading'!K$9), SUM('Monthly Reading'!K$10, 'Homeowners Record'!$F43*'Monthly Reading'!K$8, 'Homeowners Record'!$G43*'Monthly Reading'!K$9)))</f>
        <v/>
      </c>
      <c r="L46" s="4" t="str">
        <f>IF('Monthly Reading'!L$1="", "", IF('Monthly Reading'!L120*'Monthly Reading'!L$7&gt;'Monthly Reading'!L$10, SUM('Monthly Reading'!L120*'Monthly Reading'!L$7, 'Homeowners Record'!$F43*'Monthly Reading'!L$8, 'Homeowners Record'!$G43*'Monthly Reading'!L$9), SUM('Monthly Reading'!L$10, 'Homeowners Record'!$F43*'Monthly Reading'!L$8, 'Homeowners Record'!$G43*'Monthly Reading'!L$9)))</f>
        <v/>
      </c>
      <c r="M46" s="4" t="str">
        <f>IF('Monthly Reading'!M$1="", "", IF('Monthly Reading'!M120*'Monthly Reading'!M$7&gt;'Monthly Reading'!M$10, SUM('Monthly Reading'!M120*'Monthly Reading'!M$7, 'Homeowners Record'!$F43*'Monthly Reading'!M$8, 'Homeowners Record'!$G43*'Monthly Reading'!M$9), SUM('Monthly Reading'!M$10, 'Homeowners Record'!$F43*'Monthly Reading'!M$8, 'Homeowners Record'!$G43*'Monthly Reading'!M$9)))</f>
        <v/>
      </c>
      <c r="N46" s="4" t="str">
        <f>IF('Monthly Reading'!N$1="", "", IF('Monthly Reading'!N120*'Monthly Reading'!N$7&gt;'Monthly Reading'!N$10, SUM('Monthly Reading'!N120*'Monthly Reading'!N$7, 'Homeowners Record'!$F43*'Monthly Reading'!N$8, 'Homeowners Record'!$G43*'Monthly Reading'!N$9), SUM('Monthly Reading'!N$10, 'Homeowners Record'!$F43*'Monthly Reading'!N$8, 'Homeowners Record'!$G43*'Monthly Reading'!N$9)))</f>
        <v/>
      </c>
      <c r="O46" s="4" t="str">
        <f>IF('Monthly Reading'!O$1="", "", IF('Monthly Reading'!O120*'Monthly Reading'!O$7&gt;'Monthly Reading'!O$10, SUM('Monthly Reading'!O120*'Monthly Reading'!O$7, 'Homeowners Record'!$F43*'Monthly Reading'!O$8, 'Homeowners Record'!$G43*'Monthly Reading'!O$9), SUM('Monthly Reading'!O$10, 'Homeowners Record'!$F43*'Monthly Reading'!O$8, 'Homeowners Record'!$G43*'Monthly Reading'!O$9)))</f>
        <v/>
      </c>
      <c r="P46" s="4" t="str">
        <f>IF('Monthly Reading'!P$1="", "", IF('Monthly Reading'!P120*'Monthly Reading'!P$7&gt;'Monthly Reading'!P$10, SUM('Monthly Reading'!P120*'Monthly Reading'!P$7, 'Homeowners Record'!$F43*'Monthly Reading'!P$8, 'Homeowners Record'!$G43*'Monthly Reading'!P$9), SUM('Monthly Reading'!P$10, 'Homeowners Record'!$F43*'Monthly Reading'!P$8, 'Homeowners Record'!$G43*'Monthly Reading'!P$9)))</f>
        <v/>
      </c>
      <c r="Q46" s="4" t="str">
        <f>IF('Monthly Reading'!Q$1="", "", IF('Monthly Reading'!Q120*'Monthly Reading'!Q$7&gt;'Monthly Reading'!Q$10, SUM('Monthly Reading'!Q120*'Monthly Reading'!Q$7, 'Homeowners Record'!$F43*'Monthly Reading'!Q$8, 'Homeowners Record'!$G43*'Monthly Reading'!Q$9), SUM('Monthly Reading'!Q$10, 'Homeowners Record'!$F43*'Monthly Reading'!Q$8, 'Homeowners Record'!$G43*'Monthly Reading'!Q$9)))</f>
        <v/>
      </c>
      <c r="R46" s="4" t="str">
        <f>IF('Monthly Reading'!R$1="", "", IF('Monthly Reading'!R120*'Monthly Reading'!R$7&gt;'Monthly Reading'!R$10, SUM('Monthly Reading'!R120*'Monthly Reading'!R$7, 'Homeowners Record'!$F43*'Monthly Reading'!R$8, 'Homeowners Record'!$G43*'Monthly Reading'!R$9), SUM('Monthly Reading'!R$10, 'Homeowners Record'!$F43*'Monthly Reading'!R$8, 'Homeowners Record'!$G43*'Monthly Reading'!R$9)))</f>
        <v/>
      </c>
      <c r="S46" s="4" t="str">
        <f>IF('Monthly Reading'!S$1="", "", IF('Monthly Reading'!S120*'Monthly Reading'!S$7&gt;'Monthly Reading'!S$10, SUM('Monthly Reading'!S120*'Monthly Reading'!S$7, 'Homeowners Record'!$F43*'Monthly Reading'!S$8, 'Homeowners Record'!$G43*'Monthly Reading'!S$9), SUM('Monthly Reading'!S$10, 'Homeowners Record'!$F43*'Monthly Reading'!S$8, 'Homeowners Record'!$G43*'Monthly Reading'!S$9)))</f>
        <v/>
      </c>
      <c r="T46" s="4" t="str">
        <f>IF('Monthly Reading'!T$1="", "", IF('Monthly Reading'!T120*'Monthly Reading'!T$7&gt;'Monthly Reading'!T$10, SUM('Monthly Reading'!T120*'Monthly Reading'!T$7, 'Homeowners Record'!$F43*'Monthly Reading'!T$8, 'Homeowners Record'!$G43*'Monthly Reading'!T$9), SUM('Monthly Reading'!T$10, 'Homeowners Record'!$F43*'Monthly Reading'!T$8, 'Homeowners Record'!$G43*'Monthly Reading'!T$9)))</f>
        <v/>
      </c>
      <c r="U46" s="4" t="str">
        <f>IF('Monthly Reading'!U$1="", "", IF('Monthly Reading'!U120*'Monthly Reading'!U$7&gt;'Monthly Reading'!U$10, SUM('Monthly Reading'!U120*'Monthly Reading'!U$7, 'Homeowners Record'!$F43*'Monthly Reading'!U$8, 'Homeowners Record'!$G43*'Monthly Reading'!U$9), SUM('Monthly Reading'!U$10, 'Homeowners Record'!$F43*'Monthly Reading'!U$8, 'Homeowners Record'!$G43*'Monthly Reading'!U$9)))</f>
        <v/>
      </c>
      <c r="V46" s="4" t="str">
        <f>IF('Monthly Reading'!V$1="", "", IF('Monthly Reading'!V120*'Monthly Reading'!V$7&gt;'Monthly Reading'!V$10, SUM('Monthly Reading'!V120*'Monthly Reading'!V$7, 'Homeowners Record'!$F43*'Monthly Reading'!V$8, 'Homeowners Record'!$G43*'Monthly Reading'!V$9), SUM('Monthly Reading'!V$10, 'Homeowners Record'!$F43*'Monthly Reading'!V$8, 'Homeowners Record'!$G43*'Monthly Reading'!V$9)))</f>
        <v/>
      </c>
      <c r="W46" s="4" t="str">
        <f>IF('Monthly Reading'!W$1="", "", IF('Monthly Reading'!W120*'Monthly Reading'!W$7&gt;'Monthly Reading'!W$10, SUM('Monthly Reading'!W120*'Monthly Reading'!W$7, 'Homeowners Record'!$F43*'Monthly Reading'!W$8, 'Homeowners Record'!$G43*'Monthly Reading'!W$9), SUM('Monthly Reading'!W$10, 'Homeowners Record'!$F43*'Monthly Reading'!W$8, 'Homeowners Record'!$G43*'Monthly Reading'!W$9)))</f>
        <v/>
      </c>
      <c r="X46" s="4" t="str">
        <f>IF('Monthly Reading'!X$1="", "", IF('Monthly Reading'!X120*'Monthly Reading'!X$7&gt;'Monthly Reading'!X$10, SUM('Monthly Reading'!X120*'Monthly Reading'!X$7, 'Homeowners Record'!$F43*'Monthly Reading'!X$8, 'Homeowners Record'!$G43*'Monthly Reading'!X$9), SUM('Monthly Reading'!X$10, 'Homeowners Record'!$F43*'Monthly Reading'!X$8, 'Homeowners Record'!$G43*'Monthly Reading'!X$9)))</f>
        <v/>
      </c>
      <c r="Y46" s="4" t="str">
        <f>IF('Monthly Reading'!Y$1="", "", IF('Monthly Reading'!Y120*'Monthly Reading'!Y$7&gt;'Monthly Reading'!Y$10, SUM('Monthly Reading'!Y120*'Monthly Reading'!Y$7, 'Homeowners Record'!$F43*'Monthly Reading'!Y$8, 'Homeowners Record'!$G43*'Monthly Reading'!Y$9), SUM('Monthly Reading'!Y$10, 'Homeowners Record'!$F43*'Monthly Reading'!Y$8, 'Homeowners Record'!$G43*'Monthly Reading'!Y$9)))</f>
        <v/>
      </c>
      <c r="Z46" s="4" t="str">
        <f>IF('Monthly Reading'!Z$1="", "", IF('Monthly Reading'!Z120*'Monthly Reading'!Z$7&gt;'Monthly Reading'!Z$10, SUM('Monthly Reading'!Z120*'Monthly Reading'!Z$7, 'Homeowners Record'!$F43*'Monthly Reading'!Z$8, 'Homeowners Record'!$G43*'Monthly Reading'!Z$9), SUM('Monthly Reading'!Z$10, 'Homeowners Record'!$F43*'Monthly Reading'!Z$8, 'Homeowners Record'!$G43*'Monthly Reading'!Z$9)))</f>
        <v/>
      </c>
      <c r="AA46" s="4" t="str">
        <f>IF('Monthly Reading'!AA$1="", "", IF('Monthly Reading'!AA120*'Monthly Reading'!AA$7&gt;'Monthly Reading'!AA$10, SUM('Monthly Reading'!AA120*'Monthly Reading'!AA$7, 'Homeowners Record'!$F43*'Monthly Reading'!AA$8, 'Homeowners Record'!$G43*'Monthly Reading'!AA$9), SUM('Monthly Reading'!AA$10, 'Homeowners Record'!$F43*'Monthly Reading'!AA$8, 'Homeowners Record'!$G43*'Monthly Reading'!AA$9)))</f>
        <v/>
      </c>
      <c r="AB46" s="4" t="str">
        <f>IF('Monthly Reading'!AB$1="", "", IF('Monthly Reading'!AB120*'Monthly Reading'!AB$7&gt;'Monthly Reading'!AB$10, SUM('Monthly Reading'!AB120*'Monthly Reading'!AB$7, 'Homeowners Record'!$F43*'Monthly Reading'!AB$8, 'Homeowners Record'!$G43*'Monthly Reading'!AB$9), SUM('Monthly Reading'!AB$10, 'Homeowners Record'!$F43*'Monthly Reading'!AB$8, 'Homeowners Record'!$G43*'Monthly Reading'!AB$9)))</f>
        <v/>
      </c>
      <c r="AC46" s="4" t="str">
        <f>IF('Monthly Reading'!AC$1="", "", IF('Monthly Reading'!AC120*'Monthly Reading'!AC$7&gt;'Monthly Reading'!AC$10, SUM('Monthly Reading'!AC120*'Monthly Reading'!AC$7, 'Homeowners Record'!$F43*'Monthly Reading'!AC$8, 'Homeowners Record'!$G43*'Monthly Reading'!AC$9), SUM('Monthly Reading'!AC$10, 'Homeowners Record'!$F43*'Monthly Reading'!AC$8, 'Homeowners Record'!$G43*'Monthly Reading'!AC$9)))</f>
        <v/>
      </c>
      <c r="AD46" s="4" t="str">
        <f>IF('Monthly Reading'!AD$1="", "", IF('Monthly Reading'!AD120*'Monthly Reading'!AD$7&gt;'Monthly Reading'!AD$10, SUM('Monthly Reading'!AD120*'Monthly Reading'!AD$7, 'Homeowners Record'!$F43*'Monthly Reading'!AD$8, 'Homeowners Record'!$G43*'Monthly Reading'!AD$9), SUM('Monthly Reading'!AD$10, 'Homeowners Record'!$F43*'Monthly Reading'!AD$8, 'Homeowners Record'!$G43*'Monthly Reading'!AD$9)))</f>
        <v/>
      </c>
      <c r="AE46" s="4" t="str">
        <f>IF('Monthly Reading'!AE$1="", "", IF('Monthly Reading'!AE120*'Monthly Reading'!AE$7&gt;'Monthly Reading'!AE$10, SUM('Monthly Reading'!AE120*'Monthly Reading'!AE$7, 'Homeowners Record'!$F43*'Monthly Reading'!AE$8, 'Homeowners Record'!$G43*'Monthly Reading'!AE$9), SUM('Monthly Reading'!AE$10, 'Homeowners Record'!$F43*'Monthly Reading'!AE$8, 'Homeowners Record'!$G43*'Monthly Reading'!AE$9)))</f>
        <v/>
      </c>
      <c r="AF46" s="4" t="str">
        <f>IF('Monthly Reading'!AF$1="", "", IF('Monthly Reading'!AF120*'Monthly Reading'!AF$7&gt;'Monthly Reading'!AF$10, SUM('Monthly Reading'!AF120*'Monthly Reading'!AF$7, 'Homeowners Record'!$F43*'Monthly Reading'!AF$8, 'Homeowners Record'!$G43*'Monthly Reading'!AF$9), SUM('Monthly Reading'!AF$10, 'Homeowners Record'!$F43*'Monthly Reading'!AF$8, 'Homeowners Record'!$G43*'Monthly Reading'!AF$9)))</f>
        <v/>
      </c>
      <c r="AG46" s="4" t="str">
        <f>IF('Monthly Reading'!AG$1="", "", IF('Monthly Reading'!AG120*'Monthly Reading'!AG$7&gt;'Monthly Reading'!AG$10, SUM('Monthly Reading'!AG120*'Monthly Reading'!AG$7, 'Homeowners Record'!$F43*'Monthly Reading'!AG$8, 'Homeowners Record'!$G43*'Monthly Reading'!AG$9), SUM('Monthly Reading'!AG$10, 'Homeowners Record'!$F43*'Monthly Reading'!AG$8, 'Homeowners Record'!$G43*'Monthly Reading'!AG$9)))</f>
        <v/>
      </c>
      <c r="AH46" s="4" t="str">
        <f>IF('Monthly Reading'!AH$1="", "", IF('Monthly Reading'!AH120*'Monthly Reading'!AH$7&gt;'Monthly Reading'!AH$10, SUM('Monthly Reading'!AH120*'Monthly Reading'!AH$7, 'Homeowners Record'!$F43*'Monthly Reading'!AH$8, 'Homeowners Record'!$G43*'Monthly Reading'!AH$9), SUM('Monthly Reading'!AH$10, 'Homeowners Record'!$F43*'Monthly Reading'!AH$8, 'Homeowners Record'!$G43*'Monthly Reading'!AH$9)))</f>
        <v/>
      </c>
      <c r="AI46" s="4" t="str">
        <f>IF('Monthly Reading'!AI$1="", "", IF('Monthly Reading'!AI120*'Monthly Reading'!AI$7&gt;'Monthly Reading'!AI$10, SUM('Monthly Reading'!AI120*'Monthly Reading'!AI$7, 'Homeowners Record'!$F43*'Monthly Reading'!AI$8, 'Homeowners Record'!$G43*'Monthly Reading'!AI$9), SUM('Monthly Reading'!AI$10, 'Homeowners Record'!$F43*'Monthly Reading'!AI$8, 'Homeowners Record'!$G43*'Monthly Reading'!AI$9)))</f>
        <v/>
      </c>
      <c r="AJ46" s="4" t="str">
        <f>IF('Monthly Reading'!AJ$1="", "", IF('Monthly Reading'!AJ120*'Monthly Reading'!AJ$7&gt;'Monthly Reading'!AJ$10, SUM('Monthly Reading'!AJ120*'Monthly Reading'!AJ$7, 'Homeowners Record'!$F43*'Monthly Reading'!AJ$8, 'Homeowners Record'!$G43*'Monthly Reading'!AJ$9), SUM('Monthly Reading'!AJ$10, 'Homeowners Record'!$F43*'Monthly Reading'!AJ$8, 'Homeowners Record'!$G43*'Monthly Reading'!AJ$9)))</f>
        <v/>
      </c>
      <c r="AK46" s="4" t="str">
        <f>IF('Monthly Reading'!AK$1="", "", IF('Monthly Reading'!AK120*'Monthly Reading'!AK$7&gt;'Monthly Reading'!AK$10, SUM('Monthly Reading'!AK120*'Monthly Reading'!AK$7, 'Homeowners Record'!$F43*'Monthly Reading'!AK$8, 'Homeowners Record'!$G43*'Monthly Reading'!AK$9), SUM('Monthly Reading'!AK$10, 'Homeowners Record'!$F43*'Monthly Reading'!AK$8, 'Homeowners Record'!$G43*'Monthly Reading'!AK$9)))</f>
        <v/>
      </c>
      <c r="AL46" s="4" t="str">
        <f>IF('Monthly Reading'!AL$1="", "", IF('Monthly Reading'!AL120*'Monthly Reading'!AL$7&gt;'Monthly Reading'!AL$10, SUM('Monthly Reading'!AL120*'Monthly Reading'!AL$7, 'Homeowners Record'!$F43*'Monthly Reading'!AL$8, 'Homeowners Record'!$G43*'Monthly Reading'!AL$9), SUM('Monthly Reading'!AL$10, 'Homeowners Record'!$F43*'Monthly Reading'!AL$8, 'Homeowners Record'!$G43*'Monthly Reading'!AL$9)))</f>
        <v/>
      </c>
      <c r="AM46" s="4" t="str">
        <f>IF('Monthly Reading'!AM$1="", "", IF('Monthly Reading'!AM120*'Monthly Reading'!AM$7&gt;'Monthly Reading'!AM$10, SUM('Monthly Reading'!AM120*'Monthly Reading'!AM$7, 'Homeowners Record'!$F43*'Monthly Reading'!AM$8, 'Homeowners Record'!$G43*'Monthly Reading'!AM$9), SUM('Monthly Reading'!AM$10, 'Homeowners Record'!$F43*'Monthly Reading'!AM$8, 'Homeowners Record'!$G43*'Monthly Reading'!AM$9)))</f>
        <v/>
      </c>
      <c r="AN46" s="4" t="str">
        <f>IF('Monthly Reading'!AN$1="", "", IF('Monthly Reading'!AN120*'Monthly Reading'!AN$7&gt;'Monthly Reading'!AN$10, SUM('Monthly Reading'!AN120*'Monthly Reading'!AN$7, 'Homeowners Record'!$F43*'Monthly Reading'!AN$8, 'Homeowners Record'!$G43*'Monthly Reading'!AN$9), SUM('Monthly Reading'!AN$10, 'Homeowners Record'!$F43*'Monthly Reading'!AN$8, 'Homeowners Record'!$G43*'Monthly Reading'!AN$9)))</f>
        <v/>
      </c>
      <c r="AO46" s="4" t="str">
        <f>IF('Monthly Reading'!AO$1="", "", IF('Monthly Reading'!AO120*'Monthly Reading'!AO$7&gt;'Monthly Reading'!AO$10, SUM('Monthly Reading'!AO120*'Monthly Reading'!AO$7, 'Homeowners Record'!$F43*'Monthly Reading'!AO$8, 'Homeowners Record'!$G43*'Monthly Reading'!AO$9), SUM('Monthly Reading'!AO$10, 'Homeowners Record'!$F43*'Monthly Reading'!AO$8, 'Homeowners Record'!$G43*'Monthly Reading'!AO$9)))</f>
        <v/>
      </c>
      <c r="AP46" s="4" t="str">
        <f>IF('Monthly Reading'!AP$1="", "", IF('Monthly Reading'!AP120*'Monthly Reading'!AP$7&gt;'Monthly Reading'!AP$10, SUM('Monthly Reading'!AP120*'Monthly Reading'!AP$7, 'Homeowners Record'!$F43*'Monthly Reading'!AP$8, 'Homeowners Record'!$G43*'Monthly Reading'!AP$9), SUM('Monthly Reading'!AP$10, 'Homeowners Record'!$F43*'Monthly Reading'!AP$8, 'Homeowners Record'!$G43*'Monthly Reading'!AP$9)))</f>
        <v/>
      </c>
      <c r="AQ46" s="4" t="str">
        <f>IF('Monthly Reading'!AQ$1="", "", IF('Monthly Reading'!AQ120*'Monthly Reading'!AQ$7&gt;'Monthly Reading'!AQ$10, SUM('Monthly Reading'!AQ120*'Monthly Reading'!AQ$7, 'Homeowners Record'!$F43*'Monthly Reading'!AQ$8, 'Homeowners Record'!$G43*'Monthly Reading'!AQ$9), SUM('Monthly Reading'!AQ$10, 'Homeowners Record'!$F43*'Monthly Reading'!AQ$8, 'Homeowners Record'!$G43*'Monthly Reading'!AQ$9)))</f>
        <v/>
      </c>
      <c r="AR46" s="4" t="str">
        <f>IF('Monthly Reading'!AR$1="", "", IF('Monthly Reading'!AR120*'Monthly Reading'!AR$7&gt;'Monthly Reading'!AR$10, SUM('Monthly Reading'!AR120*'Monthly Reading'!AR$7, 'Homeowners Record'!$F43*'Monthly Reading'!AR$8, 'Homeowners Record'!$G43*'Monthly Reading'!AR$9), SUM('Monthly Reading'!AR$10, 'Homeowners Record'!$F43*'Monthly Reading'!AR$8, 'Homeowners Record'!$G43*'Monthly Reading'!AR$9)))</f>
        <v/>
      </c>
      <c r="AS46" s="4" t="str">
        <f>IF('Monthly Reading'!AS$1="", "", IF('Monthly Reading'!AS120*'Monthly Reading'!AS$7&gt;'Monthly Reading'!AS$10, SUM('Monthly Reading'!AS120*'Monthly Reading'!AS$7, 'Homeowners Record'!$F43*'Monthly Reading'!AS$8, 'Homeowners Record'!$G43*'Monthly Reading'!AS$9), SUM('Monthly Reading'!AS$10, 'Homeowners Record'!$F43*'Monthly Reading'!AS$8, 'Homeowners Record'!$G43*'Monthly Reading'!AS$9)))</f>
        <v/>
      </c>
      <c r="AT46" s="4" t="str">
        <f>IF('Monthly Reading'!AT$1="", "", IF('Monthly Reading'!AT120*'Monthly Reading'!AT$7&gt;'Monthly Reading'!AT$10, SUM('Monthly Reading'!AT120*'Monthly Reading'!AT$7, 'Homeowners Record'!$F43*'Monthly Reading'!AT$8, 'Homeowners Record'!$G43*'Monthly Reading'!AT$9), SUM('Monthly Reading'!AT$10, 'Homeowners Record'!$F43*'Monthly Reading'!AT$8, 'Homeowners Record'!$G43*'Monthly Reading'!AT$9)))</f>
        <v/>
      </c>
      <c r="AU46" s="4" t="str">
        <f>IF('Monthly Reading'!AU$1="", "", IF('Monthly Reading'!AU120*'Monthly Reading'!AU$7&gt;'Monthly Reading'!AU$10, SUM('Monthly Reading'!AU120*'Monthly Reading'!AU$7, 'Homeowners Record'!$F43*'Monthly Reading'!AU$8, 'Homeowners Record'!$G43*'Monthly Reading'!AU$9), SUM('Monthly Reading'!AU$10, 'Homeowners Record'!$F43*'Monthly Reading'!AU$8, 'Homeowners Record'!$G43*'Monthly Reading'!AU$9)))</f>
        <v/>
      </c>
      <c r="AV46" s="4" t="str">
        <f>IF('Monthly Reading'!AV$1="", "", IF('Monthly Reading'!AV120*'Monthly Reading'!AV$7&gt;'Monthly Reading'!AV$10, SUM('Monthly Reading'!AV120*'Monthly Reading'!AV$7, 'Homeowners Record'!$F43*'Monthly Reading'!AV$8, 'Homeowners Record'!$G43*'Monthly Reading'!AV$9), SUM('Monthly Reading'!AV$10, 'Homeowners Record'!$F43*'Monthly Reading'!AV$8, 'Homeowners Record'!$G43*'Monthly Reading'!AV$9)))</f>
        <v/>
      </c>
      <c r="AW46" s="4" t="str">
        <f>IF('Monthly Reading'!AW$1="", "", IF('Monthly Reading'!AW120*'Monthly Reading'!AW$7&gt;'Monthly Reading'!AW$10, SUM('Monthly Reading'!AW120*'Monthly Reading'!AW$7, 'Homeowners Record'!$F43*'Monthly Reading'!AW$8, 'Homeowners Record'!$G43*'Monthly Reading'!AW$9), SUM('Monthly Reading'!AW$10, 'Homeowners Record'!$F43*'Monthly Reading'!AW$8, 'Homeowners Record'!$G43*'Monthly Reading'!AW$9)))</f>
        <v/>
      </c>
      <c r="AX46" s="4" t="str">
        <f>IF('Monthly Reading'!AX$1="", "", IF('Monthly Reading'!AX120*'Monthly Reading'!AX$7&gt;'Monthly Reading'!AX$10, SUM('Monthly Reading'!AX120*'Monthly Reading'!AX$7, 'Homeowners Record'!$F43*'Monthly Reading'!AX$8, 'Homeowners Record'!$G43*'Monthly Reading'!AX$9), SUM('Monthly Reading'!AX$10, 'Homeowners Record'!$F43*'Monthly Reading'!AX$8, 'Homeowners Record'!$G43*'Monthly Reading'!AX$9)))</f>
        <v/>
      </c>
      <c r="AY46" s="4" t="str">
        <f>IF('Monthly Reading'!AY$1="", "", IF('Monthly Reading'!AY120*'Monthly Reading'!AY$7&gt;'Monthly Reading'!AY$10, SUM('Monthly Reading'!AY120*'Monthly Reading'!AY$7, 'Homeowners Record'!$F43*'Monthly Reading'!AY$8, 'Homeowners Record'!$G43*'Monthly Reading'!AY$9), SUM('Monthly Reading'!AY$10, 'Homeowners Record'!$F43*'Monthly Reading'!AY$8, 'Homeowners Record'!$G43*'Monthly Reading'!AY$9)))</f>
        <v/>
      </c>
      <c r="AZ46" s="4" t="str">
        <f>IF('Monthly Reading'!AZ$1="", "", IF('Monthly Reading'!AZ120*'Monthly Reading'!AZ$7&gt;'Monthly Reading'!AZ$10, SUM('Monthly Reading'!AZ120*'Monthly Reading'!AZ$7, 'Homeowners Record'!$F43*'Monthly Reading'!AZ$8, 'Homeowners Record'!$G43*'Monthly Reading'!AZ$9), SUM('Monthly Reading'!AZ$10, 'Homeowners Record'!$F43*'Monthly Reading'!AZ$8, 'Homeowners Record'!$G43*'Monthly Reading'!AZ$9)))</f>
        <v/>
      </c>
      <c r="BA46" s="4" t="str">
        <f>IF('Monthly Reading'!BA$1="", "", IF('Monthly Reading'!BA120*'Monthly Reading'!BA$7&gt;'Monthly Reading'!BA$10, SUM('Monthly Reading'!BA120*'Monthly Reading'!BA$7, 'Homeowners Record'!$F43*'Monthly Reading'!BA$8, 'Homeowners Record'!$G43*'Monthly Reading'!BA$9), SUM('Monthly Reading'!BA$10, 'Homeowners Record'!$F43*'Monthly Reading'!BA$8, 'Homeowners Record'!$G43*'Monthly Reading'!BA$9)))</f>
        <v/>
      </c>
      <c r="BB46" s="4" t="str">
        <f>IF('Monthly Reading'!BB$1="", "", IF('Monthly Reading'!BB120*'Monthly Reading'!BB$7&gt;'Monthly Reading'!BB$10, SUM('Monthly Reading'!BB120*'Monthly Reading'!BB$7, 'Homeowners Record'!$F43*'Monthly Reading'!BB$8, 'Homeowners Record'!$G43*'Monthly Reading'!BB$9), SUM('Monthly Reading'!BB$10, 'Homeowners Record'!$F43*'Monthly Reading'!BB$8, 'Homeowners Record'!$G43*'Monthly Reading'!BB$9)))</f>
        <v/>
      </c>
      <c r="BC46" s="4" t="str">
        <f>IF('Monthly Reading'!BC$1="", "", IF('Monthly Reading'!BC120*'Monthly Reading'!BC$7&gt;'Monthly Reading'!BC$10, SUM('Monthly Reading'!BC120*'Monthly Reading'!BC$7, 'Homeowners Record'!$F43*'Monthly Reading'!BC$8, 'Homeowners Record'!$G43*'Monthly Reading'!BC$9), SUM('Monthly Reading'!BC$10, 'Homeowners Record'!$F43*'Monthly Reading'!BC$8, 'Homeowners Record'!$G43*'Monthly Reading'!BC$9)))</f>
        <v/>
      </c>
      <c r="BD46" s="4" t="str">
        <f>IF('Monthly Reading'!BD$1="", "", IF('Monthly Reading'!BD120*'Monthly Reading'!BD$7&gt;'Monthly Reading'!BD$10, SUM('Monthly Reading'!BD120*'Monthly Reading'!BD$7, 'Homeowners Record'!$F43*'Monthly Reading'!BD$8, 'Homeowners Record'!$G43*'Monthly Reading'!BD$9), SUM('Monthly Reading'!BD$10, 'Homeowners Record'!$F43*'Monthly Reading'!BD$8, 'Homeowners Record'!$G43*'Monthly Reading'!BD$9)))</f>
        <v/>
      </c>
      <c r="BE46" s="4" t="str">
        <f>IF('Monthly Reading'!BE$1="", "", IF('Monthly Reading'!BE120*'Monthly Reading'!BE$7&gt;'Monthly Reading'!BE$10, SUM('Monthly Reading'!BE120*'Monthly Reading'!BE$7, 'Homeowners Record'!$F43*'Monthly Reading'!BE$8, 'Homeowners Record'!$G43*'Monthly Reading'!BE$9), SUM('Monthly Reading'!BE$10, 'Homeowners Record'!$F43*'Monthly Reading'!BE$8, 'Homeowners Record'!$G43*'Monthly Reading'!BE$9)))</f>
        <v/>
      </c>
      <c r="BF46" s="4" t="str">
        <f>IF('Monthly Reading'!BF$1="", "", IF('Monthly Reading'!BF120*'Monthly Reading'!BF$7&gt;'Monthly Reading'!BF$10, SUM('Monthly Reading'!BF120*'Monthly Reading'!BF$7, 'Homeowners Record'!$F43*'Monthly Reading'!BF$8, 'Homeowners Record'!$G43*'Monthly Reading'!BF$9), SUM('Monthly Reading'!BF$10, 'Homeowners Record'!$F43*'Monthly Reading'!BF$8, 'Homeowners Record'!$G43*'Monthly Reading'!BF$9)))</f>
        <v/>
      </c>
      <c r="BG46" s="4" t="str">
        <f>IF('Monthly Reading'!BG$1="", "", IF('Monthly Reading'!BG120*'Monthly Reading'!BG$7&gt;'Monthly Reading'!BG$10, SUM('Monthly Reading'!BG120*'Monthly Reading'!BG$7, 'Homeowners Record'!$F43*'Monthly Reading'!BG$8, 'Homeowners Record'!$G43*'Monthly Reading'!BG$9), SUM('Monthly Reading'!BG$10, 'Homeowners Record'!$F43*'Monthly Reading'!BG$8, 'Homeowners Record'!$G43*'Monthly Reading'!BG$9)))</f>
        <v/>
      </c>
      <c r="BH46" s="4" t="str">
        <f>IF('Monthly Reading'!BH$1="", "", IF('Monthly Reading'!BH120*'Monthly Reading'!BH$7&gt;'Monthly Reading'!BH$10, SUM('Monthly Reading'!BH120*'Monthly Reading'!BH$7, 'Homeowners Record'!$F43*'Monthly Reading'!BH$8, 'Homeowners Record'!$G43*'Monthly Reading'!BH$9), SUM('Monthly Reading'!BH$10, 'Homeowners Record'!$F43*'Monthly Reading'!BH$8, 'Homeowners Record'!$G43*'Monthly Reading'!BH$9)))</f>
        <v/>
      </c>
      <c r="BI46" s="4" t="str">
        <f>IF('Monthly Reading'!BI$1="", "", IF('Monthly Reading'!BI120*'Monthly Reading'!BI$7&gt;'Monthly Reading'!BI$10, SUM('Monthly Reading'!BI120*'Monthly Reading'!BI$7, 'Homeowners Record'!$F43*'Monthly Reading'!BI$8, 'Homeowners Record'!$G43*'Monthly Reading'!BI$9), SUM('Monthly Reading'!BI$10, 'Homeowners Record'!$F43*'Monthly Reading'!BI$8, 'Homeowners Record'!$G43*'Monthly Reading'!BI$9)))</f>
        <v/>
      </c>
      <c r="BJ46" s="4" t="str">
        <f>IF('Monthly Reading'!BJ$1="", "", IF('Monthly Reading'!BJ120*'Monthly Reading'!BJ$7&gt;'Monthly Reading'!BJ$10, SUM('Monthly Reading'!BJ120*'Monthly Reading'!BJ$7, 'Homeowners Record'!$F43*'Monthly Reading'!BJ$8, 'Homeowners Record'!$G43*'Monthly Reading'!BJ$9), SUM('Monthly Reading'!BJ$10, 'Homeowners Record'!$F43*'Monthly Reading'!BJ$8, 'Homeowners Record'!$G43*'Monthly Reading'!BJ$9)))</f>
        <v/>
      </c>
      <c r="BK46" s="4" t="str">
        <f>IF('Monthly Reading'!BK$1="", "", IF('Monthly Reading'!BK120*'Monthly Reading'!BK$7&gt;'Monthly Reading'!BK$10, SUM('Monthly Reading'!BK120*'Monthly Reading'!BK$7, 'Homeowners Record'!$F43*'Monthly Reading'!BK$8, 'Homeowners Record'!$G43*'Monthly Reading'!BK$9), SUM('Monthly Reading'!BK$10, 'Homeowners Record'!$F43*'Monthly Reading'!BK$8, 'Homeowners Record'!$G43*'Monthly Reading'!BK$9)))</f>
        <v/>
      </c>
      <c r="BL46" s="4" t="str">
        <f>IF('Monthly Reading'!BL$1="", "", IF('Monthly Reading'!BL120*'Monthly Reading'!BL$7&gt;'Monthly Reading'!BL$10, SUM('Monthly Reading'!BL120*'Monthly Reading'!BL$7, 'Homeowners Record'!$F43*'Monthly Reading'!BL$8, 'Homeowners Record'!$G43*'Monthly Reading'!BL$9), SUM('Monthly Reading'!BL$10, 'Homeowners Record'!$F43*'Monthly Reading'!BL$8, 'Homeowners Record'!$G43*'Monthly Reading'!BL$9)))</f>
        <v/>
      </c>
      <c r="BM46" s="4" t="str">
        <f>IF('Monthly Reading'!BM$1="", "", IF('Monthly Reading'!BM120*'Monthly Reading'!BM$7&gt;'Monthly Reading'!BM$10, SUM('Monthly Reading'!BM120*'Monthly Reading'!BM$7, 'Homeowners Record'!$F43*'Monthly Reading'!BM$8, 'Homeowners Record'!$G43*'Monthly Reading'!BM$9), SUM('Monthly Reading'!BM$10, 'Homeowners Record'!$F43*'Monthly Reading'!BM$8, 'Homeowners Record'!$G43*'Monthly Reading'!BM$9)))</f>
        <v/>
      </c>
      <c r="BN46" s="4" t="str">
        <f>IF('Monthly Reading'!BN$1="", "", IF('Monthly Reading'!BN120*'Monthly Reading'!BN$7&gt;'Monthly Reading'!BN$10, SUM('Monthly Reading'!BN120*'Monthly Reading'!BN$7, 'Homeowners Record'!$F43*'Monthly Reading'!BN$8, 'Homeowners Record'!$G43*'Monthly Reading'!BN$9), SUM('Monthly Reading'!BN$10, 'Homeowners Record'!$F43*'Monthly Reading'!BN$8, 'Homeowners Record'!$G43*'Monthly Reading'!BN$9)))</f>
        <v/>
      </c>
      <c r="BO46" s="4" t="str">
        <f>IF('Monthly Reading'!BO$1="", "", IF('Monthly Reading'!BO120*'Monthly Reading'!BO$7&gt;'Monthly Reading'!BO$10, SUM('Monthly Reading'!BO120*'Monthly Reading'!BO$7, 'Homeowners Record'!$F43*'Monthly Reading'!BO$8, 'Homeowners Record'!$G43*'Monthly Reading'!BO$9), SUM('Monthly Reading'!BO$10, 'Homeowners Record'!$F43*'Monthly Reading'!BO$8, 'Homeowners Record'!$G43*'Monthly Reading'!BO$9)))</f>
        <v/>
      </c>
      <c r="BP46" s="4" t="str">
        <f>IF('Monthly Reading'!BP$1="", "", IF('Monthly Reading'!BP120*'Monthly Reading'!BP$7&gt;'Monthly Reading'!BP$10, SUM('Monthly Reading'!BP120*'Monthly Reading'!BP$7, 'Homeowners Record'!$F43*'Monthly Reading'!BP$8, 'Homeowners Record'!$G43*'Monthly Reading'!BP$9), SUM('Monthly Reading'!BP$10, 'Homeowners Record'!$F43*'Monthly Reading'!BP$8, 'Homeowners Record'!$G43*'Monthly Reading'!BP$9)))</f>
        <v/>
      </c>
      <c r="BQ46" s="4" t="str">
        <f>IF('Monthly Reading'!BQ$1="", "", IF('Monthly Reading'!BQ120*'Monthly Reading'!BQ$7&gt;'Monthly Reading'!BQ$10, SUM('Monthly Reading'!BQ120*'Monthly Reading'!BQ$7, 'Homeowners Record'!$F43*'Monthly Reading'!BQ$8, 'Homeowners Record'!$G43*'Monthly Reading'!BQ$9), SUM('Monthly Reading'!BQ$10, 'Homeowners Record'!$F43*'Monthly Reading'!BQ$8, 'Homeowners Record'!$G43*'Monthly Reading'!BQ$9)))</f>
        <v/>
      </c>
      <c r="BR46" s="4" t="str">
        <f>IF('Monthly Reading'!BR$1="", "", IF('Monthly Reading'!BR120*'Monthly Reading'!BR$7&gt;'Monthly Reading'!BR$10, SUM('Monthly Reading'!BR120*'Monthly Reading'!BR$7, 'Homeowners Record'!$F43*'Monthly Reading'!BR$8, 'Homeowners Record'!$G43*'Monthly Reading'!BR$9), SUM('Monthly Reading'!BR$10, 'Homeowners Record'!$F43*'Monthly Reading'!BR$8, 'Homeowners Record'!$G43*'Monthly Reading'!BR$9)))</f>
        <v/>
      </c>
      <c r="BS46" s="4" t="str">
        <f>IF('Monthly Reading'!BS$1="", "", IF('Monthly Reading'!BS120*'Monthly Reading'!BS$7&gt;'Monthly Reading'!BS$10, SUM('Monthly Reading'!BS120*'Monthly Reading'!BS$7, 'Homeowners Record'!$F43*'Monthly Reading'!BS$8, 'Homeowners Record'!$G43*'Monthly Reading'!BS$9), SUM('Monthly Reading'!BS$10, 'Homeowners Record'!$F43*'Monthly Reading'!BS$8, 'Homeowners Record'!$G43*'Monthly Reading'!BS$9)))</f>
        <v/>
      </c>
      <c r="BT46" s="4" t="str">
        <f>IF('Monthly Reading'!BT$1="", "", IF('Monthly Reading'!BT120*'Monthly Reading'!BT$7&gt;'Monthly Reading'!BT$10, SUM('Monthly Reading'!BT120*'Monthly Reading'!BT$7, 'Homeowners Record'!$F43*'Monthly Reading'!BT$8, 'Homeowners Record'!$G43*'Monthly Reading'!BT$9), SUM('Monthly Reading'!BT$10, 'Homeowners Record'!$F43*'Monthly Reading'!BT$8, 'Homeowners Record'!$G43*'Monthly Reading'!BT$9)))</f>
        <v/>
      </c>
      <c r="BU46" s="4" t="str">
        <f>IF('Monthly Reading'!BU$1="", "", IF('Monthly Reading'!BU120*'Monthly Reading'!BU$7&gt;'Monthly Reading'!BU$10, SUM('Monthly Reading'!BU120*'Monthly Reading'!BU$7, 'Homeowners Record'!$F43*'Monthly Reading'!BU$8, 'Homeowners Record'!$G43*'Monthly Reading'!BU$9), SUM('Monthly Reading'!BU$10, 'Homeowners Record'!$F43*'Monthly Reading'!BU$8, 'Homeowners Record'!$G43*'Monthly Reading'!BU$9)))</f>
        <v/>
      </c>
      <c r="BV46" s="4" t="str">
        <f>IF('Monthly Reading'!BV$1="", "", IF('Monthly Reading'!BV120*'Monthly Reading'!BV$7&gt;'Monthly Reading'!BV$10, SUM('Monthly Reading'!BV120*'Monthly Reading'!BV$7, 'Homeowners Record'!$F43*'Monthly Reading'!BV$8, 'Homeowners Record'!$G43*'Monthly Reading'!BV$9), SUM('Monthly Reading'!BV$10, 'Homeowners Record'!$F43*'Monthly Reading'!BV$8, 'Homeowners Record'!$G43*'Monthly Reading'!BV$9)))</f>
        <v/>
      </c>
      <c r="BW46" s="4" t="str">
        <f>IF('Monthly Reading'!BW$1="", "", IF('Monthly Reading'!BW120*'Monthly Reading'!BW$7&gt;'Monthly Reading'!BW$10, SUM('Monthly Reading'!BW120*'Monthly Reading'!BW$7, 'Homeowners Record'!$F43*'Monthly Reading'!BW$8, 'Homeowners Record'!$G43*'Monthly Reading'!BW$9), SUM('Monthly Reading'!BW$10, 'Homeowners Record'!$F43*'Monthly Reading'!BW$8, 'Homeowners Record'!$G43*'Monthly Reading'!BW$9)))</f>
        <v/>
      </c>
      <c r="BX46" s="4" t="str">
        <f>IF('Monthly Reading'!BX$1="", "", IF('Monthly Reading'!BX120*'Monthly Reading'!BX$7&gt;'Monthly Reading'!BX$10, SUM('Monthly Reading'!BX120*'Monthly Reading'!BX$7, 'Homeowners Record'!$F43*'Monthly Reading'!BX$8, 'Homeowners Record'!$G43*'Monthly Reading'!BX$9), SUM('Monthly Reading'!BX$10, 'Homeowners Record'!$F43*'Monthly Reading'!BX$8, 'Homeowners Record'!$G43*'Monthly Reading'!BX$9)))</f>
        <v/>
      </c>
      <c r="BY46" s="4" t="str">
        <f>IF('Monthly Reading'!BY$1="", "", IF('Monthly Reading'!BY120*'Monthly Reading'!BY$7&gt;'Monthly Reading'!BY$10, SUM('Monthly Reading'!BY120*'Monthly Reading'!BY$7, 'Homeowners Record'!$F43*'Monthly Reading'!BY$8, 'Homeowners Record'!$G43*'Monthly Reading'!BY$9), SUM('Monthly Reading'!BY$10, 'Homeowners Record'!$F43*'Monthly Reading'!BY$8, 'Homeowners Record'!$G43*'Monthly Reading'!BY$9)))</f>
        <v/>
      </c>
      <c r="BZ46" s="4" t="str">
        <f>IF('Monthly Reading'!BZ$1="", "", IF('Monthly Reading'!BZ120*'Monthly Reading'!BZ$7&gt;'Monthly Reading'!BZ$10, SUM('Monthly Reading'!BZ120*'Monthly Reading'!BZ$7, 'Homeowners Record'!$F43*'Monthly Reading'!BZ$8, 'Homeowners Record'!$G43*'Monthly Reading'!BZ$9), SUM('Monthly Reading'!BZ$10, 'Homeowners Record'!$F43*'Monthly Reading'!BZ$8, 'Homeowners Record'!$G43*'Monthly Reading'!BZ$9)))</f>
        <v/>
      </c>
      <c r="CA46" s="4" t="str">
        <f>IF('Monthly Reading'!CA$1="", "", IF('Monthly Reading'!CA120*'Monthly Reading'!CA$7&gt;'Monthly Reading'!CA$10, SUM('Monthly Reading'!CA120*'Monthly Reading'!CA$7, 'Homeowners Record'!$F43*'Monthly Reading'!CA$8, 'Homeowners Record'!$G43*'Monthly Reading'!CA$9), SUM('Monthly Reading'!CA$10, 'Homeowners Record'!$F43*'Monthly Reading'!CA$8, 'Homeowners Record'!$G43*'Monthly Reading'!CA$9)))</f>
        <v/>
      </c>
      <c r="CB46" s="4" t="str">
        <f>IF('Monthly Reading'!CB$1="", "", IF('Monthly Reading'!CB120*'Monthly Reading'!CB$7&gt;'Monthly Reading'!CB$10, SUM('Monthly Reading'!CB120*'Monthly Reading'!CB$7, 'Homeowners Record'!$F43*'Monthly Reading'!CB$8, 'Homeowners Record'!$G43*'Monthly Reading'!CB$9), SUM('Monthly Reading'!CB$10, 'Homeowners Record'!$F43*'Monthly Reading'!CB$8, 'Homeowners Record'!$G43*'Monthly Reading'!CB$9)))</f>
        <v/>
      </c>
      <c r="CC46" s="4" t="str">
        <f>IF('Monthly Reading'!CC$1="", "", IF('Monthly Reading'!CC120*'Monthly Reading'!CC$7&gt;'Monthly Reading'!CC$10, SUM('Monthly Reading'!CC120*'Monthly Reading'!CC$7, 'Homeowners Record'!$F43*'Monthly Reading'!CC$8, 'Homeowners Record'!$G43*'Monthly Reading'!CC$9), SUM('Monthly Reading'!CC$10, 'Homeowners Record'!$F43*'Monthly Reading'!CC$8, 'Homeowners Record'!$G43*'Monthly Reading'!CC$9)))</f>
        <v/>
      </c>
      <c r="CD46" s="4" t="str">
        <f>IF('Monthly Reading'!CD$1="", "", IF('Monthly Reading'!CD120*'Monthly Reading'!CD$7&gt;'Monthly Reading'!CD$10, SUM('Monthly Reading'!CD120*'Monthly Reading'!CD$7, 'Homeowners Record'!$F43*'Monthly Reading'!CD$8, 'Homeowners Record'!$G43*'Monthly Reading'!CD$9), SUM('Monthly Reading'!CD$10, 'Homeowners Record'!$F43*'Monthly Reading'!CD$8, 'Homeowners Record'!$G43*'Monthly Reading'!CD$9)))</f>
        <v/>
      </c>
      <c r="CE46" s="4" t="str">
        <f>IF('Monthly Reading'!CE$1="", "", IF('Monthly Reading'!CE120*'Monthly Reading'!CE$7&gt;'Monthly Reading'!CE$10, SUM('Monthly Reading'!CE120*'Monthly Reading'!CE$7, 'Homeowners Record'!$F43*'Monthly Reading'!CE$8, 'Homeowners Record'!$G43*'Monthly Reading'!CE$9), SUM('Monthly Reading'!CE$10, 'Homeowners Record'!$F43*'Monthly Reading'!CE$8, 'Homeowners Record'!$G43*'Monthly Reading'!CE$9)))</f>
        <v/>
      </c>
      <c r="CF46" s="4" t="str">
        <f>IF('Monthly Reading'!CF$1="", "", IF('Monthly Reading'!CF120*'Monthly Reading'!CF$7&gt;'Monthly Reading'!CF$10, SUM('Monthly Reading'!CF120*'Monthly Reading'!CF$7, 'Homeowners Record'!$F43*'Monthly Reading'!CF$8, 'Homeowners Record'!$G43*'Monthly Reading'!CF$9), SUM('Monthly Reading'!CF$10, 'Homeowners Record'!$F43*'Monthly Reading'!CF$8, 'Homeowners Record'!$G43*'Monthly Reading'!CF$9)))</f>
        <v/>
      </c>
      <c r="CG46" s="4" t="str">
        <f>IF('Monthly Reading'!CG$1="", "", IF('Monthly Reading'!CG120*'Monthly Reading'!CG$7&gt;'Monthly Reading'!CG$10, SUM('Monthly Reading'!CG120*'Monthly Reading'!CG$7, 'Homeowners Record'!$F43*'Monthly Reading'!CG$8, 'Homeowners Record'!$G43*'Monthly Reading'!CG$9), SUM('Monthly Reading'!CG$10, 'Homeowners Record'!$F43*'Monthly Reading'!CG$8, 'Homeowners Record'!$G43*'Monthly Reading'!CG$9)))</f>
        <v/>
      </c>
      <c r="CH46" s="4" t="str">
        <f>IF('Monthly Reading'!CH$1="", "", IF('Monthly Reading'!CH120*'Monthly Reading'!CH$7&gt;'Monthly Reading'!CH$10, SUM('Monthly Reading'!CH120*'Monthly Reading'!CH$7, 'Homeowners Record'!$F43*'Monthly Reading'!CH$8, 'Homeowners Record'!$G43*'Monthly Reading'!CH$9), SUM('Monthly Reading'!CH$10, 'Homeowners Record'!$F43*'Monthly Reading'!CH$8, 'Homeowners Record'!$G43*'Monthly Reading'!CH$9)))</f>
        <v/>
      </c>
      <c r="CI46" s="4" t="str">
        <f>IF('Monthly Reading'!CI$1="", "", IF('Monthly Reading'!CI120*'Monthly Reading'!CI$7&gt;'Monthly Reading'!CI$10, SUM('Monthly Reading'!CI120*'Monthly Reading'!CI$7, 'Homeowners Record'!$F43*'Monthly Reading'!CI$8, 'Homeowners Record'!$G43*'Monthly Reading'!CI$9), SUM('Monthly Reading'!CI$10, 'Homeowners Record'!$F43*'Monthly Reading'!CI$8, 'Homeowners Record'!$G43*'Monthly Reading'!CI$9)))</f>
        <v/>
      </c>
      <c r="CJ46" s="4" t="str">
        <f>IF('Monthly Reading'!CJ$1="", "", IF('Monthly Reading'!CJ120*'Monthly Reading'!CJ$7&gt;'Monthly Reading'!CJ$10, SUM('Monthly Reading'!CJ120*'Monthly Reading'!CJ$7, 'Homeowners Record'!$F43*'Monthly Reading'!CJ$8, 'Homeowners Record'!$G43*'Monthly Reading'!CJ$9), SUM('Monthly Reading'!CJ$10, 'Homeowners Record'!$F43*'Monthly Reading'!CJ$8, 'Homeowners Record'!$G43*'Monthly Reading'!CJ$9)))</f>
        <v/>
      </c>
      <c r="CK46" s="4" t="str">
        <f>IF('Monthly Reading'!CK$1="", "", IF('Monthly Reading'!CK120*'Monthly Reading'!CK$7&gt;'Monthly Reading'!CK$10, SUM('Monthly Reading'!CK120*'Monthly Reading'!CK$7, 'Homeowners Record'!$F43*'Monthly Reading'!CK$8, 'Homeowners Record'!$G43*'Monthly Reading'!CK$9), SUM('Monthly Reading'!CK$10, 'Homeowners Record'!$F43*'Monthly Reading'!CK$8, 'Homeowners Record'!$G43*'Monthly Reading'!CK$9)))</f>
        <v/>
      </c>
      <c r="CL46" s="4" t="str">
        <f>IF('Monthly Reading'!CL$1="", "", IF('Monthly Reading'!CL120*'Monthly Reading'!CL$7&gt;'Monthly Reading'!CL$10, SUM('Monthly Reading'!CL120*'Monthly Reading'!CL$7, 'Homeowners Record'!$F43*'Monthly Reading'!CL$8, 'Homeowners Record'!$G43*'Monthly Reading'!CL$9), SUM('Monthly Reading'!CL$10, 'Homeowners Record'!$F43*'Monthly Reading'!CL$8, 'Homeowners Record'!$G43*'Monthly Reading'!CL$9)))</f>
        <v/>
      </c>
      <c r="CM46" s="4" t="str">
        <f>IF('Monthly Reading'!CM$1="", "", IF('Monthly Reading'!CM120*'Monthly Reading'!CM$7&gt;'Monthly Reading'!CM$10, SUM('Monthly Reading'!CM120*'Monthly Reading'!CM$7, 'Homeowners Record'!$F43*'Monthly Reading'!CM$8, 'Homeowners Record'!$G43*'Monthly Reading'!CM$9), SUM('Monthly Reading'!CM$10, 'Homeowners Record'!$F43*'Monthly Reading'!CM$8, 'Homeowners Record'!$G43*'Monthly Reading'!CM$9)))</f>
        <v/>
      </c>
      <c r="CN46" s="4" t="str">
        <f>IF('Monthly Reading'!CN$1="", "", IF('Monthly Reading'!CN120*'Monthly Reading'!CN$7&gt;'Monthly Reading'!CN$10, SUM('Monthly Reading'!CN120*'Monthly Reading'!CN$7, 'Homeowners Record'!$F43*'Monthly Reading'!CN$8, 'Homeowners Record'!$G43*'Monthly Reading'!CN$9), SUM('Monthly Reading'!CN$10, 'Homeowners Record'!$F43*'Monthly Reading'!CN$8, 'Homeowners Record'!$G43*'Monthly Reading'!CN$9)))</f>
        <v/>
      </c>
      <c r="CO46" s="4" t="str">
        <f>IF('Monthly Reading'!CO$1="", "", IF('Monthly Reading'!CO120*'Monthly Reading'!CO$7&gt;'Monthly Reading'!CO$10, SUM('Monthly Reading'!CO120*'Monthly Reading'!CO$7, 'Homeowners Record'!$F43*'Monthly Reading'!CO$8, 'Homeowners Record'!$G43*'Monthly Reading'!CO$9), SUM('Monthly Reading'!CO$10, 'Homeowners Record'!$F43*'Monthly Reading'!CO$8, 'Homeowners Record'!$G43*'Monthly Reading'!CO$9)))</f>
        <v/>
      </c>
      <c r="CP46" s="4" t="str">
        <f>IF('Monthly Reading'!CP$1="", "", IF('Monthly Reading'!CP120*'Monthly Reading'!CP$7&gt;'Monthly Reading'!CP$10, SUM('Monthly Reading'!CP120*'Monthly Reading'!CP$7, 'Homeowners Record'!$F43*'Monthly Reading'!CP$8, 'Homeowners Record'!$G43*'Monthly Reading'!CP$9), SUM('Monthly Reading'!CP$10, 'Homeowners Record'!$F43*'Monthly Reading'!CP$8, 'Homeowners Record'!$G43*'Monthly Reading'!CP$9)))</f>
        <v/>
      </c>
      <c r="CQ46" s="4" t="str">
        <f>IF('Monthly Reading'!CQ$1="", "", IF('Monthly Reading'!CQ120*'Monthly Reading'!CQ$7&gt;'Monthly Reading'!CQ$10, SUM('Monthly Reading'!CQ120*'Monthly Reading'!CQ$7, 'Homeowners Record'!$F43*'Monthly Reading'!CQ$8, 'Homeowners Record'!$G43*'Monthly Reading'!CQ$9), SUM('Monthly Reading'!CQ$10, 'Homeowners Record'!$F43*'Monthly Reading'!CQ$8, 'Homeowners Record'!$G43*'Monthly Reading'!CQ$9)))</f>
        <v/>
      </c>
      <c r="CR46" s="4" t="str">
        <f>IF('Monthly Reading'!CR$1="", "", IF('Monthly Reading'!CR120*'Monthly Reading'!CR$7&gt;'Monthly Reading'!CR$10, SUM('Monthly Reading'!CR120*'Monthly Reading'!CR$7, 'Homeowners Record'!$F43*'Monthly Reading'!CR$8, 'Homeowners Record'!$G43*'Monthly Reading'!CR$9), SUM('Monthly Reading'!CR$10, 'Homeowners Record'!$F43*'Monthly Reading'!CR$8, 'Homeowners Record'!$G43*'Monthly Reading'!CR$9)))</f>
        <v/>
      </c>
      <c r="CS46" s="4" t="str">
        <f>IF('Monthly Reading'!CS$1="", "", IF('Monthly Reading'!CS120*'Monthly Reading'!CS$7&gt;'Monthly Reading'!CS$10, SUM('Monthly Reading'!CS120*'Monthly Reading'!CS$7, 'Homeowners Record'!$F43*'Monthly Reading'!CS$8, 'Homeowners Record'!$G43*'Monthly Reading'!CS$9), SUM('Monthly Reading'!CS$10, 'Homeowners Record'!$F43*'Monthly Reading'!CS$8, 'Homeowners Record'!$G43*'Monthly Reading'!CS$9)))</f>
        <v/>
      </c>
      <c r="CT46" s="4" t="str">
        <f>IF('Monthly Reading'!CT$1="", "", IF('Monthly Reading'!CT120*'Monthly Reading'!CT$7&gt;'Monthly Reading'!CT$10, SUM('Monthly Reading'!CT120*'Monthly Reading'!CT$7, 'Homeowners Record'!$F43*'Monthly Reading'!CT$8, 'Homeowners Record'!$G43*'Monthly Reading'!CT$9), SUM('Monthly Reading'!CT$10, 'Homeowners Record'!$F43*'Monthly Reading'!CT$8, 'Homeowners Record'!$G43*'Monthly Reading'!CT$9)))</f>
        <v/>
      </c>
      <c r="CU46" s="4" t="str">
        <f>IF('Monthly Reading'!CU$1="", "", IF('Monthly Reading'!CU120*'Monthly Reading'!CU$7&gt;'Monthly Reading'!CU$10, SUM('Monthly Reading'!CU120*'Monthly Reading'!CU$7, 'Homeowners Record'!$F43*'Monthly Reading'!CU$8, 'Homeowners Record'!$G43*'Monthly Reading'!CU$9), SUM('Monthly Reading'!CU$10, 'Homeowners Record'!$F43*'Monthly Reading'!CU$8, 'Homeowners Record'!$G43*'Monthly Reading'!CU$9)))</f>
        <v/>
      </c>
      <c r="CV46" s="4" t="str">
        <f>IF('Monthly Reading'!CV$1="", "", IF('Monthly Reading'!CV120*'Monthly Reading'!CV$7&gt;'Monthly Reading'!CV$10, SUM('Monthly Reading'!CV120*'Monthly Reading'!CV$7, 'Homeowners Record'!$F43*'Monthly Reading'!CV$8, 'Homeowners Record'!$G43*'Monthly Reading'!CV$9), SUM('Monthly Reading'!CV$10, 'Homeowners Record'!$F43*'Monthly Reading'!CV$8, 'Homeowners Record'!$G43*'Monthly Reading'!CV$9)))</f>
        <v/>
      </c>
      <c r="CW46" s="4" t="str">
        <f>IF('Monthly Reading'!CW$1="", "", IF('Monthly Reading'!CW120*'Monthly Reading'!CW$7&gt;'Monthly Reading'!CW$10, SUM('Monthly Reading'!CW120*'Monthly Reading'!CW$7, 'Homeowners Record'!$F43*'Monthly Reading'!CW$8, 'Homeowners Record'!$G43*'Monthly Reading'!CW$9), SUM('Monthly Reading'!CW$10, 'Homeowners Record'!$F43*'Monthly Reading'!CW$8, 'Homeowners Record'!$G43*'Monthly Reading'!CW$9)))</f>
        <v/>
      </c>
      <c r="CX46" s="4" t="str">
        <f>IF('Monthly Reading'!CX$1="", "", IF('Monthly Reading'!CX120*'Monthly Reading'!CX$7&gt;'Monthly Reading'!CX$10, SUM('Monthly Reading'!CX120*'Monthly Reading'!CX$7, 'Homeowners Record'!$F43*'Monthly Reading'!CX$8, 'Homeowners Record'!$G43*'Monthly Reading'!CX$9), SUM('Monthly Reading'!CX$10, 'Homeowners Record'!$F43*'Monthly Reading'!CX$8, 'Homeowners Record'!$G43*'Monthly Reading'!CX$9)))</f>
        <v/>
      </c>
      <c r="CY46" s="4" t="str">
        <f>IF('Monthly Reading'!CY$1="", "", IF('Monthly Reading'!CY120*'Monthly Reading'!CY$7&gt;'Monthly Reading'!CY$10, SUM('Monthly Reading'!CY120*'Monthly Reading'!CY$7, 'Homeowners Record'!$F43*'Monthly Reading'!CY$8, 'Homeowners Record'!$G43*'Monthly Reading'!CY$9), SUM('Monthly Reading'!CY$10, 'Homeowners Record'!$F43*'Monthly Reading'!CY$8, 'Homeowners Record'!$G43*'Monthly Reading'!CY$9)))</f>
        <v/>
      </c>
      <c r="CZ46" s="4" t="str">
        <f>IF('Monthly Reading'!CZ$1="", "", IF('Monthly Reading'!CZ120*'Monthly Reading'!CZ$7&gt;'Monthly Reading'!CZ$10, SUM('Monthly Reading'!CZ120*'Monthly Reading'!CZ$7, 'Homeowners Record'!$F43*'Monthly Reading'!CZ$8, 'Homeowners Record'!$G43*'Monthly Reading'!CZ$9), SUM('Monthly Reading'!CZ$10, 'Homeowners Record'!$F43*'Monthly Reading'!CZ$8, 'Homeowners Record'!$G43*'Monthly Reading'!CZ$9)))</f>
        <v/>
      </c>
      <c r="DA46" s="4" t="str">
        <f>IF('Monthly Reading'!DA$1="", "", IF('Monthly Reading'!DA120*'Monthly Reading'!DA$7&gt;'Monthly Reading'!DA$10, SUM('Monthly Reading'!DA120*'Monthly Reading'!DA$7, 'Homeowners Record'!$F43*'Monthly Reading'!DA$8, 'Homeowners Record'!$G43*'Monthly Reading'!DA$9), SUM('Monthly Reading'!DA$10, 'Homeowners Record'!$F43*'Monthly Reading'!DA$8, 'Homeowners Record'!$G43*'Monthly Reading'!DA$9)))</f>
        <v/>
      </c>
      <c r="DB46" s="4" t="str">
        <f>IF('Monthly Reading'!DB$1="", "", IF('Monthly Reading'!DB120*'Monthly Reading'!DB$7&gt;'Monthly Reading'!DB$10, SUM('Monthly Reading'!DB120*'Monthly Reading'!DB$7, 'Homeowners Record'!$F43*'Monthly Reading'!DB$8, 'Homeowners Record'!$G43*'Monthly Reading'!DB$9), SUM('Monthly Reading'!DB$10, 'Homeowners Record'!$F43*'Monthly Reading'!DB$8, 'Homeowners Record'!$G43*'Monthly Reading'!DB$9)))</f>
        <v/>
      </c>
      <c r="DC46" s="4" t="str">
        <f>IF('Monthly Reading'!DC$1="", "", IF('Monthly Reading'!DC120*'Monthly Reading'!DC$7&gt;'Monthly Reading'!DC$10, SUM('Monthly Reading'!DC120*'Monthly Reading'!DC$7, 'Homeowners Record'!$F43*'Monthly Reading'!DC$8, 'Homeowners Record'!$G43*'Monthly Reading'!DC$9), SUM('Monthly Reading'!DC$10, 'Homeowners Record'!$F43*'Monthly Reading'!DC$8, 'Homeowners Record'!$G43*'Monthly Reading'!DC$9)))</f>
        <v/>
      </c>
      <c r="DD46" s="4" t="str">
        <f>IF('Monthly Reading'!DD$1="", "", IF('Monthly Reading'!DD120*'Monthly Reading'!DD$7&gt;'Monthly Reading'!DD$10, SUM('Monthly Reading'!DD120*'Monthly Reading'!DD$7, 'Homeowners Record'!$F43*'Monthly Reading'!DD$8, 'Homeowners Record'!$G43*'Monthly Reading'!DD$9), SUM('Monthly Reading'!DD$10, 'Homeowners Record'!$F43*'Monthly Reading'!DD$8, 'Homeowners Record'!$G43*'Monthly Reading'!DD$9)))</f>
        <v/>
      </c>
      <c r="DE46" s="4" t="str">
        <f>IF('Monthly Reading'!DE$1="", "", IF('Monthly Reading'!DE120*'Monthly Reading'!DE$7&gt;'Monthly Reading'!DE$10, SUM('Monthly Reading'!DE120*'Monthly Reading'!DE$7, 'Homeowners Record'!$F43*'Monthly Reading'!DE$8, 'Homeowners Record'!$G43*'Monthly Reading'!DE$9), SUM('Monthly Reading'!DE$10, 'Homeowners Record'!$F43*'Monthly Reading'!DE$8, 'Homeowners Record'!$G43*'Monthly Reading'!DE$9)))</f>
        <v/>
      </c>
      <c r="DF46" s="4" t="str">
        <f>IF('Monthly Reading'!DF$1="", "", IF('Monthly Reading'!DF120*'Monthly Reading'!DF$7&gt;'Monthly Reading'!DF$10, SUM('Monthly Reading'!DF120*'Monthly Reading'!DF$7, 'Homeowners Record'!$F43*'Monthly Reading'!DF$8, 'Homeowners Record'!$G43*'Monthly Reading'!DF$9), SUM('Monthly Reading'!DF$10, 'Homeowners Record'!$F43*'Monthly Reading'!DF$8, 'Homeowners Record'!$G43*'Monthly Reading'!DF$9)))</f>
        <v/>
      </c>
      <c r="DG46" s="4" t="str">
        <f>IF('Monthly Reading'!DG$1="", "", IF('Monthly Reading'!DG120*'Monthly Reading'!DG$7&gt;'Monthly Reading'!DG$10, SUM('Monthly Reading'!DG120*'Monthly Reading'!DG$7, 'Homeowners Record'!$F43*'Monthly Reading'!DG$8, 'Homeowners Record'!$G43*'Monthly Reading'!DG$9), SUM('Monthly Reading'!DG$10, 'Homeowners Record'!$F43*'Monthly Reading'!DG$8, 'Homeowners Record'!$G43*'Monthly Reading'!DG$9)))</f>
        <v/>
      </c>
      <c r="DH46" s="4" t="str">
        <f>IF('Monthly Reading'!DH$1="", "", IF('Monthly Reading'!DH120*'Monthly Reading'!DH$7&gt;'Monthly Reading'!DH$10, SUM('Monthly Reading'!DH120*'Monthly Reading'!DH$7, 'Homeowners Record'!$F43*'Monthly Reading'!DH$8, 'Homeowners Record'!$G43*'Monthly Reading'!DH$9), SUM('Monthly Reading'!DH$10, 'Homeowners Record'!$F43*'Monthly Reading'!DH$8, 'Homeowners Record'!$G43*'Monthly Reading'!DH$9)))</f>
        <v/>
      </c>
      <c r="DI46" s="4" t="str">
        <f>IF('Monthly Reading'!DI$1="", "", IF('Monthly Reading'!DI120*'Monthly Reading'!DI$7&gt;'Monthly Reading'!DI$10, SUM('Monthly Reading'!DI120*'Monthly Reading'!DI$7, 'Homeowners Record'!$F43*'Monthly Reading'!DI$8, 'Homeowners Record'!$G43*'Monthly Reading'!DI$9), SUM('Monthly Reading'!DI$10, 'Homeowners Record'!$F43*'Monthly Reading'!DI$8, 'Homeowners Record'!$G43*'Monthly Reading'!DI$9)))</f>
        <v/>
      </c>
      <c r="DJ46" s="4" t="str">
        <f>IF('Monthly Reading'!DJ$1="", "", IF('Monthly Reading'!DJ120*'Monthly Reading'!DJ$7&gt;'Monthly Reading'!DJ$10, SUM('Monthly Reading'!DJ120*'Monthly Reading'!DJ$7, 'Homeowners Record'!$F43*'Monthly Reading'!DJ$8, 'Homeowners Record'!$G43*'Monthly Reading'!DJ$9), SUM('Monthly Reading'!DJ$10, 'Homeowners Record'!$F43*'Monthly Reading'!DJ$8, 'Homeowners Record'!$G43*'Monthly Reading'!DJ$9)))</f>
        <v/>
      </c>
      <c r="DK46" s="4" t="str">
        <f>IF('Monthly Reading'!DK$1="", "", IF('Monthly Reading'!DK120*'Monthly Reading'!DK$7&gt;'Monthly Reading'!DK$10, SUM('Monthly Reading'!DK120*'Monthly Reading'!DK$7, 'Homeowners Record'!$F43*'Monthly Reading'!DK$8, 'Homeowners Record'!$G43*'Monthly Reading'!DK$9), SUM('Monthly Reading'!DK$10, 'Homeowners Record'!$F43*'Monthly Reading'!DK$8, 'Homeowners Record'!$G43*'Monthly Reading'!DK$9)))</f>
        <v/>
      </c>
      <c r="DL46" s="4" t="str">
        <f>IF('Monthly Reading'!DL$1="", "", IF('Monthly Reading'!DL120*'Monthly Reading'!DL$7&gt;'Monthly Reading'!DL$10, SUM('Monthly Reading'!DL120*'Monthly Reading'!DL$7, 'Homeowners Record'!$F43*'Monthly Reading'!DL$8, 'Homeowners Record'!$G43*'Monthly Reading'!DL$9), SUM('Monthly Reading'!DL$10, 'Homeowners Record'!$F43*'Monthly Reading'!DL$8, 'Homeowners Record'!$G43*'Monthly Reading'!DL$9)))</f>
        <v/>
      </c>
      <c r="DM46" s="4" t="str">
        <f>IF('Monthly Reading'!DM$1="", "", IF('Monthly Reading'!DM120*'Monthly Reading'!DM$7&gt;'Monthly Reading'!DM$10, SUM('Monthly Reading'!DM120*'Monthly Reading'!DM$7, 'Homeowners Record'!$F43*'Monthly Reading'!DM$8, 'Homeowners Record'!$G43*'Monthly Reading'!DM$9), SUM('Monthly Reading'!DM$10, 'Homeowners Record'!$F43*'Monthly Reading'!DM$8, 'Homeowners Record'!$G43*'Monthly Reading'!DM$9)))</f>
        <v/>
      </c>
      <c r="DN46" s="4" t="str">
        <f>IF('Monthly Reading'!DN$1="", "", IF('Monthly Reading'!DN120*'Monthly Reading'!DN$7&gt;'Monthly Reading'!DN$10, SUM('Monthly Reading'!DN120*'Monthly Reading'!DN$7, 'Homeowners Record'!$F43*'Monthly Reading'!DN$8, 'Homeowners Record'!$G43*'Monthly Reading'!DN$9), SUM('Monthly Reading'!DN$10, 'Homeowners Record'!$F43*'Monthly Reading'!DN$8, 'Homeowners Record'!$G43*'Monthly Reading'!DN$9)))</f>
        <v/>
      </c>
      <c r="DO46" s="4" t="str">
        <f>IF('Monthly Reading'!DO$1="", "", IF('Monthly Reading'!DO120*'Monthly Reading'!DO$7&gt;'Monthly Reading'!DO$10, SUM('Monthly Reading'!DO120*'Monthly Reading'!DO$7, 'Homeowners Record'!$F43*'Monthly Reading'!DO$8, 'Homeowners Record'!$G43*'Monthly Reading'!DO$9), SUM('Monthly Reading'!DO$10, 'Homeowners Record'!$F43*'Monthly Reading'!DO$8, 'Homeowners Record'!$G43*'Monthly Reading'!DO$9)))</f>
        <v/>
      </c>
      <c r="DP46" s="4" t="str">
        <f>IF('Monthly Reading'!DP$1="", "", IF('Monthly Reading'!DP120*'Monthly Reading'!DP$7&gt;'Monthly Reading'!DP$10, SUM('Monthly Reading'!DP120*'Monthly Reading'!DP$7, 'Homeowners Record'!$F43*'Monthly Reading'!DP$8, 'Homeowners Record'!$G43*'Monthly Reading'!DP$9), SUM('Monthly Reading'!DP$10, 'Homeowners Record'!$F43*'Monthly Reading'!DP$8, 'Homeowners Record'!$G43*'Monthly Reading'!DP$9)))</f>
        <v/>
      </c>
      <c r="DQ46" s="4" t="str">
        <f>IF('Monthly Reading'!DQ$1="", "", IF('Monthly Reading'!DQ120*'Monthly Reading'!DQ$7&gt;'Monthly Reading'!DQ$10, SUM('Monthly Reading'!DQ120*'Monthly Reading'!DQ$7, 'Homeowners Record'!$F43*'Monthly Reading'!DQ$8, 'Homeowners Record'!$G43*'Monthly Reading'!DQ$9), SUM('Monthly Reading'!DQ$10, 'Homeowners Record'!$F43*'Monthly Reading'!DQ$8, 'Homeowners Record'!$G43*'Monthly Reading'!DQ$9)))</f>
        <v/>
      </c>
      <c r="DR46" s="4" t="str">
        <f>IF('Monthly Reading'!DR$1="", "", IF('Monthly Reading'!DR120*'Monthly Reading'!DR$7&gt;'Monthly Reading'!DR$10, SUM('Monthly Reading'!DR120*'Monthly Reading'!DR$7, 'Homeowners Record'!$F43*'Monthly Reading'!DR$8, 'Homeowners Record'!$G43*'Monthly Reading'!DR$9), SUM('Monthly Reading'!DR$10, 'Homeowners Record'!$F43*'Monthly Reading'!DR$8, 'Homeowners Record'!$G43*'Monthly Reading'!DR$9)))</f>
        <v/>
      </c>
      <c r="DS46" s="4" t="str">
        <f>IF('Monthly Reading'!DS$1="", "", IF('Monthly Reading'!DS120*'Monthly Reading'!DS$7&gt;'Monthly Reading'!DS$10, SUM('Monthly Reading'!DS120*'Monthly Reading'!DS$7, 'Homeowners Record'!$F43*'Monthly Reading'!DS$8, 'Homeowners Record'!$G43*'Monthly Reading'!DS$9), SUM('Monthly Reading'!DS$10, 'Homeowners Record'!$F43*'Monthly Reading'!DS$8, 'Homeowners Record'!$G43*'Monthly Reading'!DS$9)))</f>
        <v/>
      </c>
      <c r="DT46" s="4" t="str">
        <f>IF('Monthly Reading'!DT$1="", "", IF('Monthly Reading'!DT120*'Monthly Reading'!DT$7&gt;'Monthly Reading'!DT$10, SUM('Monthly Reading'!DT120*'Monthly Reading'!DT$7, 'Homeowners Record'!$F43*'Monthly Reading'!DT$8, 'Homeowners Record'!$G43*'Monthly Reading'!DT$9), SUM('Monthly Reading'!DT$10, 'Homeowners Record'!$F43*'Monthly Reading'!DT$8, 'Homeowners Record'!$G43*'Monthly Reading'!DT$9)))</f>
        <v/>
      </c>
      <c r="DU46" s="4" t="str">
        <f>IF('Monthly Reading'!DU$1="", "", IF('Monthly Reading'!DU120*'Monthly Reading'!DU$7&gt;'Monthly Reading'!DU$10, SUM('Monthly Reading'!DU120*'Monthly Reading'!DU$7, 'Homeowners Record'!$F43*'Monthly Reading'!DU$8, 'Homeowners Record'!$G43*'Monthly Reading'!DU$9), SUM('Monthly Reading'!DU$10, 'Homeowners Record'!$F43*'Monthly Reading'!DU$8, 'Homeowners Record'!$G43*'Monthly Reading'!DU$9)))</f>
        <v/>
      </c>
      <c r="DV46" s="4" t="str">
        <f>IF('Monthly Reading'!DV$1="", "", IF('Monthly Reading'!DV120*'Monthly Reading'!DV$7&gt;'Monthly Reading'!DV$10, SUM('Monthly Reading'!DV120*'Monthly Reading'!DV$7, 'Homeowners Record'!$F43*'Monthly Reading'!DV$8, 'Homeowners Record'!$G43*'Monthly Reading'!DV$9), SUM('Monthly Reading'!DV$10, 'Homeowners Record'!$F43*'Monthly Reading'!DV$8, 'Homeowners Record'!$G43*'Monthly Reading'!DV$9)))</f>
        <v/>
      </c>
      <c r="DW46" s="4" t="str">
        <f>IF('Monthly Reading'!DW$1="", "", IF('Monthly Reading'!DW120*'Monthly Reading'!DW$7&gt;'Monthly Reading'!DW$10, SUM('Monthly Reading'!DW120*'Monthly Reading'!DW$7, 'Homeowners Record'!$F43*'Monthly Reading'!DW$8, 'Homeowners Record'!$G43*'Monthly Reading'!DW$9), SUM('Monthly Reading'!DW$10, 'Homeowners Record'!$F43*'Monthly Reading'!DW$8, 'Homeowners Record'!$G43*'Monthly Reading'!DW$9)))</f>
        <v/>
      </c>
      <c r="DX46" s="4" t="str">
        <f>IF('Monthly Reading'!DX$1="", "", IF('Monthly Reading'!DX120*'Monthly Reading'!DX$7&gt;'Monthly Reading'!DX$10, SUM('Monthly Reading'!DX120*'Monthly Reading'!DX$7, 'Homeowners Record'!$F43*'Monthly Reading'!DX$8, 'Homeowners Record'!$G43*'Monthly Reading'!DX$9), SUM('Monthly Reading'!DX$10, 'Homeowners Record'!$F43*'Monthly Reading'!DX$8, 'Homeowners Record'!$G43*'Monthly Reading'!DX$9)))</f>
        <v/>
      </c>
      <c r="DY46" s="4" t="str">
        <f>IF('Monthly Reading'!DY$1="", "", IF('Monthly Reading'!DY120*'Monthly Reading'!DY$7&gt;'Monthly Reading'!DY$10, SUM('Monthly Reading'!DY120*'Monthly Reading'!DY$7, 'Homeowners Record'!$F43*'Monthly Reading'!DY$8, 'Homeowners Record'!$G43*'Monthly Reading'!DY$9), SUM('Monthly Reading'!DY$10, 'Homeowners Record'!$F43*'Monthly Reading'!DY$8, 'Homeowners Record'!$G43*'Monthly Reading'!DY$9)))</f>
        <v/>
      </c>
      <c r="DZ46" s="4" t="str">
        <f>IF('Monthly Reading'!DZ$1="", "", IF('Monthly Reading'!DZ120*'Monthly Reading'!DZ$7&gt;'Monthly Reading'!DZ$10, SUM('Monthly Reading'!DZ120*'Monthly Reading'!DZ$7, 'Homeowners Record'!$F43*'Monthly Reading'!DZ$8, 'Homeowners Record'!$G43*'Monthly Reading'!DZ$9), SUM('Monthly Reading'!DZ$10, 'Homeowners Record'!$F43*'Monthly Reading'!DZ$8, 'Homeowners Record'!$G43*'Monthly Reading'!DZ$9)))</f>
        <v/>
      </c>
    </row>
    <row r="47" spans="1:130" x14ac:dyDescent="0.25">
      <c r="A47" s="3">
        <f>'Homeowners Record'!$A44</f>
        <v>43</v>
      </c>
      <c r="B47" s="3" t="str">
        <f>'Homeowners Record'!$B44</f>
        <v>BOY EVANGELISTA</v>
      </c>
      <c r="C47" s="4">
        <v>534</v>
      </c>
      <c r="D47" s="4">
        <f>IF('Monthly Reading'!D$1="", "", IF('Monthly Reading'!D121*'Monthly Reading'!D$7&gt;'Monthly Reading'!D$10, SUM('Monthly Reading'!D121*'Monthly Reading'!D$7, 'Homeowners Record'!$F44*'Monthly Reading'!D$8, 'Homeowners Record'!$G44*'Monthly Reading'!D$9), SUM('Monthly Reading'!D$10, 'Homeowners Record'!$F44*'Monthly Reading'!D$8, 'Homeowners Record'!$G44*'Monthly Reading'!D$9)))</f>
        <v>761.64708641975312</v>
      </c>
      <c r="E47" s="4">
        <f>IF('Monthly Reading'!E$1="", "", IF('Monthly Reading'!E121*'Monthly Reading'!E$7&gt;'Monthly Reading'!E$10, SUM('Monthly Reading'!E121*'Monthly Reading'!E$7, 'Homeowners Record'!$F44*'Monthly Reading'!E$8, 'Homeowners Record'!$G44*'Monthly Reading'!E$9), SUM('Monthly Reading'!E$10, 'Homeowners Record'!$F44*'Monthly Reading'!E$8, 'Homeowners Record'!$G44*'Monthly Reading'!E$9)))</f>
        <v>906.09053864168618</v>
      </c>
      <c r="F47" s="4">
        <f>IF('Monthly Reading'!F$1="", "", IF('Monthly Reading'!F121*'Monthly Reading'!F$7&gt;'Monthly Reading'!F$10, SUM('Monthly Reading'!F121*'Monthly Reading'!F$7, 'Homeowners Record'!$F44*'Monthly Reading'!F$8, 'Homeowners Record'!$G44*'Monthly Reading'!F$9), SUM('Monthly Reading'!F$10, 'Homeowners Record'!$F44*'Monthly Reading'!F$8, 'Homeowners Record'!$G44*'Monthly Reading'!F$9)))</f>
        <v>719.56398860398861</v>
      </c>
      <c r="G47" s="4">
        <f>IF('Monthly Reading'!G$1="", "", IF('Monthly Reading'!G121*'Monthly Reading'!G$7&gt;'Monthly Reading'!G$10, SUM('Monthly Reading'!G121*'Monthly Reading'!G$7, 'Homeowners Record'!$F44*'Monthly Reading'!G$8, 'Homeowners Record'!$G44*'Monthly Reading'!G$9), SUM('Monthly Reading'!G$10, 'Homeowners Record'!$F44*'Monthly Reading'!G$8, 'Homeowners Record'!$G44*'Monthly Reading'!G$9)))</f>
        <v>866.98552380952378</v>
      </c>
      <c r="H47" s="4" t="str">
        <f>IF('Monthly Reading'!H$1="", "", IF('Monthly Reading'!H121*'Monthly Reading'!H$7&gt;'Monthly Reading'!H$10, SUM('Monthly Reading'!H121*'Monthly Reading'!H$7, 'Homeowners Record'!$F44*'Monthly Reading'!H$8, 'Homeowners Record'!$G44*'Monthly Reading'!H$9), SUM('Monthly Reading'!H$10, 'Homeowners Record'!$F44*'Monthly Reading'!H$8, 'Homeowners Record'!$G44*'Monthly Reading'!H$9)))</f>
        <v/>
      </c>
      <c r="I47" s="4" t="str">
        <f>IF('Monthly Reading'!I$1="", "", IF('Monthly Reading'!I121*'Monthly Reading'!I$7&gt;'Monthly Reading'!I$10, SUM('Monthly Reading'!I121*'Monthly Reading'!I$7, 'Homeowners Record'!$F44*'Monthly Reading'!I$8, 'Homeowners Record'!$G44*'Monthly Reading'!I$9), SUM('Monthly Reading'!I$10, 'Homeowners Record'!$F44*'Monthly Reading'!I$8, 'Homeowners Record'!$G44*'Monthly Reading'!I$9)))</f>
        <v/>
      </c>
      <c r="J47" s="4" t="str">
        <f>IF('Monthly Reading'!J$1="", "", IF('Monthly Reading'!J121*'Monthly Reading'!J$7&gt;'Monthly Reading'!J$10, SUM('Monthly Reading'!J121*'Monthly Reading'!J$7, 'Homeowners Record'!$F44*'Monthly Reading'!J$8, 'Homeowners Record'!$G44*'Monthly Reading'!J$9), SUM('Monthly Reading'!J$10, 'Homeowners Record'!$F44*'Monthly Reading'!J$8, 'Homeowners Record'!$G44*'Monthly Reading'!J$9)))</f>
        <v/>
      </c>
      <c r="K47" s="4" t="str">
        <f>IF('Monthly Reading'!K$1="", "", IF('Monthly Reading'!K121*'Monthly Reading'!K$7&gt;'Monthly Reading'!K$10, SUM('Monthly Reading'!K121*'Monthly Reading'!K$7, 'Homeowners Record'!$F44*'Monthly Reading'!K$8, 'Homeowners Record'!$G44*'Monthly Reading'!K$9), SUM('Monthly Reading'!K$10, 'Homeowners Record'!$F44*'Monthly Reading'!K$8, 'Homeowners Record'!$G44*'Monthly Reading'!K$9)))</f>
        <v/>
      </c>
      <c r="L47" s="4" t="str">
        <f>IF('Monthly Reading'!L$1="", "", IF('Monthly Reading'!L121*'Monthly Reading'!L$7&gt;'Monthly Reading'!L$10, SUM('Monthly Reading'!L121*'Monthly Reading'!L$7, 'Homeowners Record'!$F44*'Monthly Reading'!L$8, 'Homeowners Record'!$G44*'Monthly Reading'!L$9), SUM('Monthly Reading'!L$10, 'Homeowners Record'!$F44*'Monthly Reading'!L$8, 'Homeowners Record'!$G44*'Monthly Reading'!L$9)))</f>
        <v/>
      </c>
      <c r="M47" s="4" t="str">
        <f>IF('Monthly Reading'!M$1="", "", IF('Monthly Reading'!M121*'Monthly Reading'!M$7&gt;'Monthly Reading'!M$10, SUM('Monthly Reading'!M121*'Monthly Reading'!M$7, 'Homeowners Record'!$F44*'Monthly Reading'!M$8, 'Homeowners Record'!$G44*'Monthly Reading'!M$9), SUM('Monthly Reading'!M$10, 'Homeowners Record'!$F44*'Monthly Reading'!M$8, 'Homeowners Record'!$G44*'Monthly Reading'!M$9)))</f>
        <v/>
      </c>
      <c r="N47" s="4" t="str">
        <f>IF('Monthly Reading'!N$1="", "", IF('Monthly Reading'!N121*'Monthly Reading'!N$7&gt;'Monthly Reading'!N$10, SUM('Monthly Reading'!N121*'Monthly Reading'!N$7, 'Homeowners Record'!$F44*'Monthly Reading'!N$8, 'Homeowners Record'!$G44*'Monthly Reading'!N$9), SUM('Monthly Reading'!N$10, 'Homeowners Record'!$F44*'Monthly Reading'!N$8, 'Homeowners Record'!$G44*'Monthly Reading'!N$9)))</f>
        <v/>
      </c>
      <c r="O47" s="4" t="str">
        <f>IF('Monthly Reading'!O$1="", "", IF('Monthly Reading'!O121*'Monthly Reading'!O$7&gt;'Monthly Reading'!O$10, SUM('Monthly Reading'!O121*'Monthly Reading'!O$7, 'Homeowners Record'!$F44*'Monthly Reading'!O$8, 'Homeowners Record'!$G44*'Monthly Reading'!O$9), SUM('Monthly Reading'!O$10, 'Homeowners Record'!$F44*'Monthly Reading'!O$8, 'Homeowners Record'!$G44*'Monthly Reading'!O$9)))</f>
        <v/>
      </c>
      <c r="P47" s="4" t="str">
        <f>IF('Monthly Reading'!P$1="", "", IF('Monthly Reading'!P121*'Monthly Reading'!P$7&gt;'Monthly Reading'!P$10, SUM('Monthly Reading'!P121*'Monthly Reading'!P$7, 'Homeowners Record'!$F44*'Monthly Reading'!P$8, 'Homeowners Record'!$G44*'Monthly Reading'!P$9), SUM('Monthly Reading'!P$10, 'Homeowners Record'!$F44*'Monthly Reading'!P$8, 'Homeowners Record'!$G44*'Monthly Reading'!P$9)))</f>
        <v/>
      </c>
      <c r="Q47" s="4" t="str">
        <f>IF('Monthly Reading'!Q$1="", "", IF('Monthly Reading'!Q121*'Monthly Reading'!Q$7&gt;'Monthly Reading'!Q$10, SUM('Monthly Reading'!Q121*'Monthly Reading'!Q$7, 'Homeowners Record'!$F44*'Monthly Reading'!Q$8, 'Homeowners Record'!$G44*'Monthly Reading'!Q$9), SUM('Monthly Reading'!Q$10, 'Homeowners Record'!$F44*'Monthly Reading'!Q$8, 'Homeowners Record'!$G44*'Monthly Reading'!Q$9)))</f>
        <v/>
      </c>
      <c r="R47" s="4" t="str">
        <f>IF('Monthly Reading'!R$1="", "", IF('Monthly Reading'!R121*'Monthly Reading'!R$7&gt;'Monthly Reading'!R$10, SUM('Monthly Reading'!R121*'Monthly Reading'!R$7, 'Homeowners Record'!$F44*'Monthly Reading'!R$8, 'Homeowners Record'!$G44*'Monthly Reading'!R$9), SUM('Monthly Reading'!R$10, 'Homeowners Record'!$F44*'Monthly Reading'!R$8, 'Homeowners Record'!$G44*'Monthly Reading'!R$9)))</f>
        <v/>
      </c>
      <c r="S47" s="4" t="str">
        <f>IF('Monthly Reading'!S$1="", "", IF('Monthly Reading'!S121*'Monthly Reading'!S$7&gt;'Monthly Reading'!S$10, SUM('Monthly Reading'!S121*'Monthly Reading'!S$7, 'Homeowners Record'!$F44*'Monthly Reading'!S$8, 'Homeowners Record'!$G44*'Monthly Reading'!S$9), SUM('Monthly Reading'!S$10, 'Homeowners Record'!$F44*'Monthly Reading'!S$8, 'Homeowners Record'!$G44*'Monthly Reading'!S$9)))</f>
        <v/>
      </c>
      <c r="T47" s="4" t="str">
        <f>IF('Monthly Reading'!T$1="", "", IF('Monthly Reading'!T121*'Monthly Reading'!T$7&gt;'Monthly Reading'!T$10, SUM('Monthly Reading'!T121*'Monthly Reading'!T$7, 'Homeowners Record'!$F44*'Monthly Reading'!T$8, 'Homeowners Record'!$G44*'Monthly Reading'!T$9), SUM('Monthly Reading'!T$10, 'Homeowners Record'!$F44*'Monthly Reading'!T$8, 'Homeowners Record'!$G44*'Monthly Reading'!T$9)))</f>
        <v/>
      </c>
      <c r="U47" s="4" t="str">
        <f>IF('Monthly Reading'!U$1="", "", IF('Monthly Reading'!U121*'Monthly Reading'!U$7&gt;'Monthly Reading'!U$10, SUM('Monthly Reading'!U121*'Monthly Reading'!U$7, 'Homeowners Record'!$F44*'Monthly Reading'!U$8, 'Homeowners Record'!$G44*'Monthly Reading'!U$9), SUM('Monthly Reading'!U$10, 'Homeowners Record'!$F44*'Monthly Reading'!U$8, 'Homeowners Record'!$G44*'Monthly Reading'!U$9)))</f>
        <v/>
      </c>
      <c r="V47" s="4" t="str">
        <f>IF('Monthly Reading'!V$1="", "", IF('Monthly Reading'!V121*'Monthly Reading'!V$7&gt;'Monthly Reading'!V$10, SUM('Monthly Reading'!V121*'Monthly Reading'!V$7, 'Homeowners Record'!$F44*'Monthly Reading'!V$8, 'Homeowners Record'!$G44*'Monthly Reading'!V$9), SUM('Monthly Reading'!V$10, 'Homeowners Record'!$F44*'Monthly Reading'!V$8, 'Homeowners Record'!$G44*'Monthly Reading'!V$9)))</f>
        <v/>
      </c>
      <c r="W47" s="4" t="str">
        <f>IF('Monthly Reading'!W$1="", "", IF('Monthly Reading'!W121*'Monthly Reading'!W$7&gt;'Monthly Reading'!W$10, SUM('Monthly Reading'!W121*'Monthly Reading'!W$7, 'Homeowners Record'!$F44*'Monthly Reading'!W$8, 'Homeowners Record'!$G44*'Monthly Reading'!W$9), SUM('Monthly Reading'!W$10, 'Homeowners Record'!$F44*'Monthly Reading'!W$8, 'Homeowners Record'!$G44*'Monthly Reading'!W$9)))</f>
        <v/>
      </c>
      <c r="X47" s="4" t="str">
        <f>IF('Monthly Reading'!X$1="", "", IF('Monthly Reading'!X121*'Monthly Reading'!X$7&gt;'Monthly Reading'!X$10, SUM('Monthly Reading'!X121*'Monthly Reading'!X$7, 'Homeowners Record'!$F44*'Monthly Reading'!X$8, 'Homeowners Record'!$G44*'Monthly Reading'!X$9), SUM('Monthly Reading'!X$10, 'Homeowners Record'!$F44*'Monthly Reading'!X$8, 'Homeowners Record'!$G44*'Monthly Reading'!X$9)))</f>
        <v/>
      </c>
      <c r="Y47" s="4" t="str">
        <f>IF('Monthly Reading'!Y$1="", "", IF('Monthly Reading'!Y121*'Monthly Reading'!Y$7&gt;'Monthly Reading'!Y$10, SUM('Monthly Reading'!Y121*'Monthly Reading'!Y$7, 'Homeowners Record'!$F44*'Monthly Reading'!Y$8, 'Homeowners Record'!$G44*'Monthly Reading'!Y$9), SUM('Monthly Reading'!Y$10, 'Homeowners Record'!$F44*'Monthly Reading'!Y$8, 'Homeowners Record'!$G44*'Monthly Reading'!Y$9)))</f>
        <v/>
      </c>
      <c r="Z47" s="4" t="str">
        <f>IF('Monthly Reading'!Z$1="", "", IF('Monthly Reading'!Z121*'Monthly Reading'!Z$7&gt;'Monthly Reading'!Z$10, SUM('Monthly Reading'!Z121*'Monthly Reading'!Z$7, 'Homeowners Record'!$F44*'Monthly Reading'!Z$8, 'Homeowners Record'!$G44*'Monthly Reading'!Z$9), SUM('Monthly Reading'!Z$10, 'Homeowners Record'!$F44*'Monthly Reading'!Z$8, 'Homeowners Record'!$G44*'Monthly Reading'!Z$9)))</f>
        <v/>
      </c>
      <c r="AA47" s="4" t="str">
        <f>IF('Monthly Reading'!AA$1="", "", IF('Monthly Reading'!AA121*'Monthly Reading'!AA$7&gt;'Monthly Reading'!AA$10, SUM('Monthly Reading'!AA121*'Monthly Reading'!AA$7, 'Homeowners Record'!$F44*'Monthly Reading'!AA$8, 'Homeowners Record'!$G44*'Monthly Reading'!AA$9), SUM('Monthly Reading'!AA$10, 'Homeowners Record'!$F44*'Monthly Reading'!AA$8, 'Homeowners Record'!$G44*'Monthly Reading'!AA$9)))</f>
        <v/>
      </c>
      <c r="AB47" s="4" t="str">
        <f>IF('Monthly Reading'!AB$1="", "", IF('Monthly Reading'!AB121*'Monthly Reading'!AB$7&gt;'Monthly Reading'!AB$10, SUM('Monthly Reading'!AB121*'Monthly Reading'!AB$7, 'Homeowners Record'!$F44*'Monthly Reading'!AB$8, 'Homeowners Record'!$G44*'Monthly Reading'!AB$9), SUM('Monthly Reading'!AB$10, 'Homeowners Record'!$F44*'Monthly Reading'!AB$8, 'Homeowners Record'!$G44*'Monthly Reading'!AB$9)))</f>
        <v/>
      </c>
      <c r="AC47" s="4" t="str">
        <f>IF('Monthly Reading'!AC$1="", "", IF('Monthly Reading'!AC121*'Monthly Reading'!AC$7&gt;'Monthly Reading'!AC$10, SUM('Monthly Reading'!AC121*'Monthly Reading'!AC$7, 'Homeowners Record'!$F44*'Monthly Reading'!AC$8, 'Homeowners Record'!$G44*'Monthly Reading'!AC$9), SUM('Monthly Reading'!AC$10, 'Homeowners Record'!$F44*'Monthly Reading'!AC$8, 'Homeowners Record'!$G44*'Monthly Reading'!AC$9)))</f>
        <v/>
      </c>
      <c r="AD47" s="4" t="str">
        <f>IF('Monthly Reading'!AD$1="", "", IF('Monthly Reading'!AD121*'Monthly Reading'!AD$7&gt;'Monthly Reading'!AD$10, SUM('Monthly Reading'!AD121*'Monthly Reading'!AD$7, 'Homeowners Record'!$F44*'Monthly Reading'!AD$8, 'Homeowners Record'!$G44*'Monthly Reading'!AD$9), SUM('Monthly Reading'!AD$10, 'Homeowners Record'!$F44*'Monthly Reading'!AD$8, 'Homeowners Record'!$G44*'Monthly Reading'!AD$9)))</f>
        <v/>
      </c>
      <c r="AE47" s="4" t="str">
        <f>IF('Monthly Reading'!AE$1="", "", IF('Monthly Reading'!AE121*'Monthly Reading'!AE$7&gt;'Monthly Reading'!AE$10, SUM('Monthly Reading'!AE121*'Monthly Reading'!AE$7, 'Homeowners Record'!$F44*'Monthly Reading'!AE$8, 'Homeowners Record'!$G44*'Monthly Reading'!AE$9), SUM('Monthly Reading'!AE$10, 'Homeowners Record'!$F44*'Monthly Reading'!AE$8, 'Homeowners Record'!$G44*'Monthly Reading'!AE$9)))</f>
        <v/>
      </c>
      <c r="AF47" s="4" t="str">
        <f>IF('Monthly Reading'!AF$1="", "", IF('Monthly Reading'!AF121*'Monthly Reading'!AF$7&gt;'Monthly Reading'!AF$10, SUM('Monthly Reading'!AF121*'Monthly Reading'!AF$7, 'Homeowners Record'!$F44*'Monthly Reading'!AF$8, 'Homeowners Record'!$G44*'Monthly Reading'!AF$9), SUM('Monthly Reading'!AF$10, 'Homeowners Record'!$F44*'Monthly Reading'!AF$8, 'Homeowners Record'!$G44*'Monthly Reading'!AF$9)))</f>
        <v/>
      </c>
      <c r="AG47" s="4" t="str">
        <f>IF('Monthly Reading'!AG$1="", "", IF('Monthly Reading'!AG121*'Monthly Reading'!AG$7&gt;'Monthly Reading'!AG$10, SUM('Monthly Reading'!AG121*'Monthly Reading'!AG$7, 'Homeowners Record'!$F44*'Monthly Reading'!AG$8, 'Homeowners Record'!$G44*'Monthly Reading'!AG$9), SUM('Monthly Reading'!AG$10, 'Homeowners Record'!$F44*'Monthly Reading'!AG$8, 'Homeowners Record'!$G44*'Monthly Reading'!AG$9)))</f>
        <v/>
      </c>
      <c r="AH47" s="4" t="str">
        <f>IF('Monthly Reading'!AH$1="", "", IF('Monthly Reading'!AH121*'Monthly Reading'!AH$7&gt;'Monthly Reading'!AH$10, SUM('Monthly Reading'!AH121*'Monthly Reading'!AH$7, 'Homeowners Record'!$F44*'Monthly Reading'!AH$8, 'Homeowners Record'!$G44*'Monthly Reading'!AH$9), SUM('Monthly Reading'!AH$10, 'Homeowners Record'!$F44*'Monthly Reading'!AH$8, 'Homeowners Record'!$G44*'Monthly Reading'!AH$9)))</f>
        <v/>
      </c>
      <c r="AI47" s="4" t="str">
        <f>IF('Monthly Reading'!AI$1="", "", IF('Monthly Reading'!AI121*'Monthly Reading'!AI$7&gt;'Monthly Reading'!AI$10, SUM('Monthly Reading'!AI121*'Monthly Reading'!AI$7, 'Homeowners Record'!$F44*'Monthly Reading'!AI$8, 'Homeowners Record'!$G44*'Monthly Reading'!AI$9), SUM('Monthly Reading'!AI$10, 'Homeowners Record'!$F44*'Monthly Reading'!AI$8, 'Homeowners Record'!$G44*'Monthly Reading'!AI$9)))</f>
        <v/>
      </c>
      <c r="AJ47" s="4" t="str">
        <f>IF('Monthly Reading'!AJ$1="", "", IF('Monthly Reading'!AJ121*'Monthly Reading'!AJ$7&gt;'Monthly Reading'!AJ$10, SUM('Monthly Reading'!AJ121*'Monthly Reading'!AJ$7, 'Homeowners Record'!$F44*'Monthly Reading'!AJ$8, 'Homeowners Record'!$G44*'Monthly Reading'!AJ$9), SUM('Monthly Reading'!AJ$10, 'Homeowners Record'!$F44*'Monthly Reading'!AJ$8, 'Homeowners Record'!$G44*'Monthly Reading'!AJ$9)))</f>
        <v/>
      </c>
      <c r="AK47" s="4" t="str">
        <f>IF('Monthly Reading'!AK$1="", "", IF('Monthly Reading'!AK121*'Monthly Reading'!AK$7&gt;'Monthly Reading'!AK$10, SUM('Monthly Reading'!AK121*'Monthly Reading'!AK$7, 'Homeowners Record'!$F44*'Monthly Reading'!AK$8, 'Homeowners Record'!$G44*'Monthly Reading'!AK$9), SUM('Monthly Reading'!AK$10, 'Homeowners Record'!$F44*'Monthly Reading'!AK$8, 'Homeowners Record'!$G44*'Monthly Reading'!AK$9)))</f>
        <v/>
      </c>
      <c r="AL47" s="4" t="str">
        <f>IF('Monthly Reading'!AL$1="", "", IF('Monthly Reading'!AL121*'Monthly Reading'!AL$7&gt;'Monthly Reading'!AL$10, SUM('Monthly Reading'!AL121*'Monthly Reading'!AL$7, 'Homeowners Record'!$F44*'Monthly Reading'!AL$8, 'Homeowners Record'!$G44*'Monthly Reading'!AL$9), SUM('Monthly Reading'!AL$10, 'Homeowners Record'!$F44*'Monthly Reading'!AL$8, 'Homeowners Record'!$G44*'Monthly Reading'!AL$9)))</f>
        <v/>
      </c>
      <c r="AM47" s="4" t="str">
        <f>IF('Monthly Reading'!AM$1="", "", IF('Monthly Reading'!AM121*'Monthly Reading'!AM$7&gt;'Monthly Reading'!AM$10, SUM('Monthly Reading'!AM121*'Monthly Reading'!AM$7, 'Homeowners Record'!$F44*'Monthly Reading'!AM$8, 'Homeowners Record'!$G44*'Monthly Reading'!AM$9), SUM('Monthly Reading'!AM$10, 'Homeowners Record'!$F44*'Monthly Reading'!AM$8, 'Homeowners Record'!$G44*'Monthly Reading'!AM$9)))</f>
        <v/>
      </c>
      <c r="AN47" s="4" t="str">
        <f>IF('Monthly Reading'!AN$1="", "", IF('Monthly Reading'!AN121*'Monthly Reading'!AN$7&gt;'Monthly Reading'!AN$10, SUM('Monthly Reading'!AN121*'Monthly Reading'!AN$7, 'Homeowners Record'!$F44*'Monthly Reading'!AN$8, 'Homeowners Record'!$G44*'Monthly Reading'!AN$9), SUM('Monthly Reading'!AN$10, 'Homeowners Record'!$F44*'Monthly Reading'!AN$8, 'Homeowners Record'!$G44*'Monthly Reading'!AN$9)))</f>
        <v/>
      </c>
      <c r="AO47" s="4" t="str">
        <f>IF('Monthly Reading'!AO$1="", "", IF('Monthly Reading'!AO121*'Monthly Reading'!AO$7&gt;'Monthly Reading'!AO$10, SUM('Monthly Reading'!AO121*'Monthly Reading'!AO$7, 'Homeowners Record'!$F44*'Monthly Reading'!AO$8, 'Homeowners Record'!$G44*'Monthly Reading'!AO$9), SUM('Monthly Reading'!AO$10, 'Homeowners Record'!$F44*'Monthly Reading'!AO$8, 'Homeowners Record'!$G44*'Monthly Reading'!AO$9)))</f>
        <v/>
      </c>
      <c r="AP47" s="4" t="str">
        <f>IF('Monthly Reading'!AP$1="", "", IF('Monthly Reading'!AP121*'Monthly Reading'!AP$7&gt;'Monthly Reading'!AP$10, SUM('Monthly Reading'!AP121*'Monthly Reading'!AP$7, 'Homeowners Record'!$F44*'Monthly Reading'!AP$8, 'Homeowners Record'!$G44*'Monthly Reading'!AP$9), SUM('Monthly Reading'!AP$10, 'Homeowners Record'!$F44*'Monthly Reading'!AP$8, 'Homeowners Record'!$G44*'Monthly Reading'!AP$9)))</f>
        <v/>
      </c>
      <c r="AQ47" s="4" t="str">
        <f>IF('Monthly Reading'!AQ$1="", "", IF('Monthly Reading'!AQ121*'Monthly Reading'!AQ$7&gt;'Monthly Reading'!AQ$10, SUM('Monthly Reading'!AQ121*'Monthly Reading'!AQ$7, 'Homeowners Record'!$F44*'Monthly Reading'!AQ$8, 'Homeowners Record'!$G44*'Monthly Reading'!AQ$9), SUM('Monthly Reading'!AQ$10, 'Homeowners Record'!$F44*'Monthly Reading'!AQ$8, 'Homeowners Record'!$G44*'Monthly Reading'!AQ$9)))</f>
        <v/>
      </c>
      <c r="AR47" s="4" t="str">
        <f>IF('Monthly Reading'!AR$1="", "", IF('Monthly Reading'!AR121*'Monthly Reading'!AR$7&gt;'Monthly Reading'!AR$10, SUM('Monthly Reading'!AR121*'Monthly Reading'!AR$7, 'Homeowners Record'!$F44*'Monthly Reading'!AR$8, 'Homeowners Record'!$G44*'Monthly Reading'!AR$9), SUM('Monthly Reading'!AR$10, 'Homeowners Record'!$F44*'Monthly Reading'!AR$8, 'Homeowners Record'!$G44*'Monthly Reading'!AR$9)))</f>
        <v/>
      </c>
      <c r="AS47" s="4" t="str">
        <f>IF('Monthly Reading'!AS$1="", "", IF('Monthly Reading'!AS121*'Monthly Reading'!AS$7&gt;'Monthly Reading'!AS$10, SUM('Monthly Reading'!AS121*'Monthly Reading'!AS$7, 'Homeowners Record'!$F44*'Monthly Reading'!AS$8, 'Homeowners Record'!$G44*'Monthly Reading'!AS$9), SUM('Monthly Reading'!AS$10, 'Homeowners Record'!$F44*'Monthly Reading'!AS$8, 'Homeowners Record'!$G44*'Monthly Reading'!AS$9)))</f>
        <v/>
      </c>
      <c r="AT47" s="4" t="str">
        <f>IF('Monthly Reading'!AT$1="", "", IF('Monthly Reading'!AT121*'Monthly Reading'!AT$7&gt;'Monthly Reading'!AT$10, SUM('Monthly Reading'!AT121*'Monthly Reading'!AT$7, 'Homeowners Record'!$F44*'Monthly Reading'!AT$8, 'Homeowners Record'!$G44*'Monthly Reading'!AT$9), SUM('Monthly Reading'!AT$10, 'Homeowners Record'!$F44*'Monthly Reading'!AT$8, 'Homeowners Record'!$G44*'Monthly Reading'!AT$9)))</f>
        <v/>
      </c>
      <c r="AU47" s="4" t="str">
        <f>IF('Monthly Reading'!AU$1="", "", IF('Monthly Reading'!AU121*'Monthly Reading'!AU$7&gt;'Monthly Reading'!AU$10, SUM('Monthly Reading'!AU121*'Monthly Reading'!AU$7, 'Homeowners Record'!$F44*'Monthly Reading'!AU$8, 'Homeowners Record'!$G44*'Monthly Reading'!AU$9), SUM('Monthly Reading'!AU$10, 'Homeowners Record'!$F44*'Monthly Reading'!AU$8, 'Homeowners Record'!$G44*'Monthly Reading'!AU$9)))</f>
        <v/>
      </c>
      <c r="AV47" s="4" t="str">
        <f>IF('Monthly Reading'!AV$1="", "", IF('Monthly Reading'!AV121*'Monthly Reading'!AV$7&gt;'Monthly Reading'!AV$10, SUM('Monthly Reading'!AV121*'Monthly Reading'!AV$7, 'Homeowners Record'!$F44*'Monthly Reading'!AV$8, 'Homeowners Record'!$G44*'Monthly Reading'!AV$9), SUM('Monthly Reading'!AV$10, 'Homeowners Record'!$F44*'Monthly Reading'!AV$8, 'Homeowners Record'!$G44*'Monthly Reading'!AV$9)))</f>
        <v/>
      </c>
      <c r="AW47" s="4" t="str">
        <f>IF('Monthly Reading'!AW$1="", "", IF('Monthly Reading'!AW121*'Monthly Reading'!AW$7&gt;'Monthly Reading'!AW$10, SUM('Monthly Reading'!AW121*'Monthly Reading'!AW$7, 'Homeowners Record'!$F44*'Monthly Reading'!AW$8, 'Homeowners Record'!$G44*'Monthly Reading'!AW$9), SUM('Monthly Reading'!AW$10, 'Homeowners Record'!$F44*'Monthly Reading'!AW$8, 'Homeowners Record'!$G44*'Monthly Reading'!AW$9)))</f>
        <v/>
      </c>
      <c r="AX47" s="4" t="str">
        <f>IF('Monthly Reading'!AX$1="", "", IF('Monthly Reading'!AX121*'Monthly Reading'!AX$7&gt;'Monthly Reading'!AX$10, SUM('Monthly Reading'!AX121*'Monthly Reading'!AX$7, 'Homeowners Record'!$F44*'Monthly Reading'!AX$8, 'Homeowners Record'!$G44*'Monthly Reading'!AX$9), SUM('Monthly Reading'!AX$10, 'Homeowners Record'!$F44*'Monthly Reading'!AX$8, 'Homeowners Record'!$G44*'Monthly Reading'!AX$9)))</f>
        <v/>
      </c>
      <c r="AY47" s="4" t="str">
        <f>IF('Monthly Reading'!AY$1="", "", IF('Monthly Reading'!AY121*'Monthly Reading'!AY$7&gt;'Monthly Reading'!AY$10, SUM('Monthly Reading'!AY121*'Monthly Reading'!AY$7, 'Homeowners Record'!$F44*'Monthly Reading'!AY$8, 'Homeowners Record'!$G44*'Monthly Reading'!AY$9), SUM('Monthly Reading'!AY$10, 'Homeowners Record'!$F44*'Monthly Reading'!AY$8, 'Homeowners Record'!$G44*'Monthly Reading'!AY$9)))</f>
        <v/>
      </c>
      <c r="AZ47" s="4" t="str">
        <f>IF('Monthly Reading'!AZ$1="", "", IF('Monthly Reading'!AZ121*'Monthly Reading'!AZ$7&gt;'Monthly Reading'!AZ$10, SUM('Monthly Reading'!AZ121*'Monthly Reading'!AZ$7, 'Homeowners Record'!$F44*'Monthly Reading'!AZ$8, 'Homeowners Record'!$G44*'Monthly Reading'!AZ$9), SUM('Monthly Reading'!AZ$10, 'Homeowners Record'!$F44*'Monthly Reading'!AZ$8, 'Homeowners Record'!$G44*'Monthly Reading'!AZ$9)))</f>
        <v/>
      </c>
      <c r="BA47" s="4" t="str">
        <f>IF('Monthly Reading'!BA$1="", "", IF('Monthly Reading'!BA121*'Monthly Reading'!BA$7&gt;'Monthly Reading'!BA$10, SUM('Monthly Reading'!BA121*'Monthly Reading'!BA$7, 'Homeowners Record'!$F44*'Monthly Reading'!BA$8, 'Homeowners Record'!$G44*'Monthly Reading'!BA$9), SUM('Monthly Reading'!BA$10, 'Homeowners Record'!$F44*'Monthly Reading'!BA$8, 'Homeowners Record'!$G44*'Monthly Reading'!BA$9)))</f>
        <v/>
      </c>
      <c r="BB47" s="4" t="str">
        <f>IF('Monthly Reading'!BB$1="", "", IF('Monthly Reading'!BB121*'Monthly Reading'!BB$7&gt;'Monthly Reading'!BB$10, SUM('Monthly Reading'!BB121*'Monthly Reading'!BB$7, 'Homeowners Record'!$F44*'Monthly Reading'!BB$8, 'Homeowners Record'!$G44*'Monthly Reading'!BB$9), SUM('Monthly Reading'!BB$10, 'Homeowners Record'!$F44*'Monthly Reading'!BB$8, 'Homeowners Record'!$G44*'Monthly Reading'!BB$9)))</f>
        <v/>
      </c>
      <c r="BC47" s="4" t="str">
        <f>IF('Monthly Reading'!BC$1="", "", IF('Monthly Reading'!BC121*'Monthly Reading'!BC$7&gt;'Monthly Reading'!BC$10, SUM('Monthly Reading'!BC121*'Monthly Reading'!BC$7, 'Homeowners Record'!$F44*'Monthly Reading'!BC$8, 'Homeowners Record'!$G44*'Monthly Reading'!BC$9), SUM('Monthly Reading'!BC$10, 'Homeowners Record'!$F44*'Monthly Reading'!BC$8, 'Homeowners Record'!$G44*'Monthly Reading'!BC$9)))</f>
        <v/>
      </c>
      <c r="BD47" s="4" t="str">
        <f>IF('Monthly Reading'!BD$1="", "", IF('Monthly Reading'!BD121*'Monthly Reading'!BD$7&gt;'Monthly Reading'!BD$10, SUM('Monthly Reading'!BD121*'Monthly Reading'!BD$7, 'Homeowners Record'!$F44*'Monthly Reading'!BD$8, 'Homeowners Record'!$G44*'Monthly Reading'!BD$9), SUM('Monthly Reading'!BD$10, 'Homeowners Record'!$F44*'Monthly Reading'!BD$8, 'Homeowners Record'!$G44*'Monthly Reading'!BD$9)))</f>
        <v/>
      </c>
      <c r="BE47" s="4" t="str">
        <f>IF('Monthly Reading'!BE$1="", "", IF('Monthly Reading'!BE121*'Monthly Reading'!BE$7&gt;'Monthly Reading'!BE$10, SUM('Monthly Reading'!BE121*'Monthly Reading'!BE$7, 'Homeowners Record'!$F44*'Monthly Reading'!BE$8, 'Homeowners Record'!$G44*'Monthly Reading'!BE$9), SUM('Monthly Reading'!BE$10, 'Homeowners Record'!$F44*'Monthly Reading'!BE$8, 'Homeowners Record'!$G44*'Monthly Reading'!BE$9)))</f>
        <v/>
      </c>
      <c r="BF47" s="4" t="str">
        <f>IF('Monthly Reading'!BF$1="", "", IF('Monthly Reading'!BF121*'Monthly Reading'!BF$7&gt;'Monthly Reading'!BF$10, SUM('Monthly Reading'!BF121*'Monthly Reading'!BF$7, 'Homeowners Record'!$F44*'Monthly Reading'!BF$8, 'Homeowners Record'!$G44*'Monthly Reading'!BF$9), SUM('Monthly Reading'!BF$10, 'Homeowners Record'!$F44*'Monthly Reading'!BF$8, 'Homeowners Record'!$G44*'Monthly Reading'!BF$9)))</f>
        <v/>
      </c>
      <c r="BG47" s="4" t="str">
        <f>IF('Monthly Reading'!BG$1="", "", IF('Monthly Reading'!BG121*'Monthly Reading'!BG$7&gt;'Monthly Reading'!BG$10, SUM('Monthly Reading'!BG121*'Monthly Reading'!BG$7, 'Homeowners Record'!$F44*'Monthly Reading'!BG$8, 'Homeowners Record'!$G44*'Monthly Reading'!BG$9), SUM('Monthly Reading'!BG$10, 'Homeowners Record'!$F44*'Monthly Reading'!BG$8, 'Homeowners Record'!$G44*'Monthly Reading'!BG$9)))</f>
        <v/>
      </c>
      <c r="BH47" s="4" t="str">
        <f>IF('Monthly Reading'!BH$1="", "", IF('Monthly Reading'!BH121*'Monthly Reading'!BH$7&gt;'Monthly Reading'!BH$10, SUM('Monthly Reading'!BH121*'Monthly Reading'!BH$7, 'Homeowners Record'!$F44*'Monthly Reading'!BH$8, 'Homeowners Record'!$G44*'Monthly Reading'!BH$9), SUM('Monthly Reading'!BH$10, 'Homeowners Record'!$F44*'Monthly Reading'!BH$8, 'Homeowners Record'!$G44*'Monthly Reading'!BH$9)))</f>
        <v/>
      </c>
      <c r="BI47" s="4" t="str">
        <f>IF('Monthly Reading'!BI$1="", "", IF('Monthly Reading'!BI121*'Monthly Reading'!BI$7&gt;'Monthly Reading'!BI$10, SUM('Monthly Reading'!BI121*'Monthly Reading'!BI$7, 'Homeowners Record'!$F44*'Monthly Reading'!BI$8, 'Homeowners Record'!$G44*'Monthly Reading'!BI$9), SUM('Monthly Reading'!BI$10, 'Homeowners Record'!$F44*'Monthly Reading'!BI$8, 'Homeowners Record'!$G44*'Monthly Reading'!BI$9)))</f>
        <v/>
      </c>
      <c r="BJ47" s="4" t="str">
        <f>IF('Monthly Reading'!BJ$1="", "", IF('Monthly Reading'!BJ121*'Monthly Reading'!BJ$7&gt;'Monthly Reading'!BJ$10, SUM('Monthly Reading'!BJ121*'Monthly Reading'!BJ$7, 'Homeowners Record'!$F44*'Monthly Reading'!BJ$8, 'Homeowners Record'!$G44*'Monthly Reading'!BJ$9), SUM('Monthly Reading'!BJ$10, 'Homeowners Record'!$F44*'Monthly Reading'!BJ$8, 'Homeowners Record'!$G44*'Monthly Reading'!BJ$9)))</f>
        <v/>
      </c>
      <c r="BK47" s="4" t="str">
        <f>IF('Monthly Reading'!BK$1="", "", IF('Monthly Reading'!BK121*'Monthly Reading'!BK$7&gt;'Monthly Reading'!BK$10, SUM('Monthly Reading'!BK121*'Monthly Reading'!BK$7, 'Homeowners Record'!$F44*'Monthly Reading'!BK$8, 'Homeowners Record'!$G44*'Monthly Reading'!BK$9), SUM('Monthly Reading'!BK$10, 'Homeowners Record'!$F44*'Monthly Reading'!BK$8, 'Homeowners Record'!$G44*'Monthly Reading'!BK$9)))</f>
        <v/>
      </c>
      <c r="BL47" s="4" t="str">
        <f>IF('Monthly Reading'!BL$1="", "", IF('Monthly Reading'!BL121*'Monthly Reading'!BL$7&gt;'Monthly Reading'!BL$10, SUM('Monthly Reading'!BL121*'Monthly Reading'!BL$7, 'Homeowners Record'!$F44*'Monthly Reading'!BL$8, 'Homeowners Record'!$G44*'Monthly Reading'!BL$9), SUM('Monthly Reading'!BL$10, 'Homeowners Record'!$F44*'Monthly Reading'!BL$8, 'Homeowners Record'!$G44*'Monthly Reading'!BL$9)))</f>
        <v/>
      </c>
      <c r="BM47" s="4" t="str">
        <f>IF('Monthly Reading'!BM$1="", "", IF('Monthly Reading'!BM121*'Monthly Reading'!BM$7&gt;'Monthly Reading'!BM$10, SUM('Monthly Reading'!BM121*'Monthly Reading'!BM$7, 'Homeowners Record'!$F44*'Monthly Reading'!BM$8, 'Homeowners Record'!$G44*'Monthly Reading'!BM$9), SUM('Monthly Reading'!BM$10, 'Homeowners Record'!$F44*'Monthly Reading'!BM$8, 'Homeowners Record'!$G44*'Monthly Reading'!BM$9)))</f>
        <v/>
      </c>
      <c r="BN47" s="4" t="str">
        <f>IF('Monthly Reading'!BN$1="", "", IF('Monthly Reading'!BN121*'Monthly Reading'!BN$7&gt;'Monthly Reading'!BN$10, SUM('Monthly Reading'!BN121*'Monthly Reading'!BN$7, 'Homeowners Record'!$F44*'Monthly Reading'!BN$8, 'Homeowners Record'!$G44*'Monthly Reading'!BN$9), SUM('Monthly Reading'!BN$10, 'Homeowners Record'!$F44*'Monthly Reading'!BN$8, 'Homeowners Record'!$G44*'Monthly Reading'!BN$9)))</f>
        <v/>
      </c>
      <c r="BO47" s="4" t="str">
        <f>IF('Monthly Reading'!BO$1="", "", IF('Monthly Reading'!BO121*'Monthly Reading'!BO$7&gt;'Monthly Reading'!BO$10, SUM('Monthly Reading'!BO121*'Monthly Reading'!BO$7, 'Homeowners Record'!$F44*'Monthly Reading'!BO$8, 'Homeowners Record'!$G44*'Monthly Reading'!BO$9), SUM('Monthly Reading'!BO$10, 'Homeowners Record'!$F44*'Monthly Reading'!BO$8, 'Homeowners Record'!$G44*'Monthly Reading'!BO$9)))</f>
        <v/>
      </c>
      <c r="BP47" s="4" t="str">
        <f>IF('Monthly Reading'!BP$1="", "", IF('Monthly Reading'!BP121*'Monthly Reading'!BP$7&gt;'Monthly Reading'!BP$10, SUM('Monthly Reading'!BP121*'Monthly Reading'!BP$7, 'Homeowners Record'!$F44*'Monthly Reading'!BP$8, 'Homeowners Record'!$G44*'Monthly Reading'!BP$9), SUM('Monthly Reading'!BP$10, 'Homeowners Record'!$F44*'Monthly Reading'!BP$8, 'Homeowners Record'!$G44*'Monthly Reading'!BP$9)))</f>
        <v/>
      </c>
      <c r="BQ47" s="4" t="str">
        <f>IF('Monthly Reading'!BQ$1="", "", IF('Monthly Reading'!BQ121*'Monthly Reading'!BQ$7&gt;'Monthly Reading'!BQ$10, SUM('Monthly Reading'!BQ121*'Monthly Reading'!BQ$7, 'Homeowners Record'!$F44*'Monthly Reading'!BQ$8, 'Homeowners Record'!$G44*'Monthly Reading'!BQ$9), SUM('Monthly Reading'!BQ$10, 'Homeowners Record'!$F44*'Monthly Reading'!BQ$8, 'Homeowners Record'!$G44*'Monthly Reading'!BQ$9)))</f>
        <v/>
      </c>
      <c r="BR47" s="4" t="str">
        <f>IF('Monthly Reading'!BR$1="", "", IF('Monthly Reading'!BR121*'Monthly Reading'!BR$7&gt;'Monthly Reading'!BR$10, SUM('Monthly Reading'!BR121*'Monthly Reading'!BR$7, 'Homeowners Record'!$F44*'Monthly Reading'!BR$8, 'Homeowners Record'!$G44*'Monthly Reading'!BR$9), SUM('Monthly Reading'!BR$10, 'Homeowners Record'!$F44*'Monthly Reading'!BR$8, 'Homeowners Record'!$G44*'Monthly Reading'!BR$9)))</f>
        <v/>
      </c>
      <c r="BS47" s="4" t="str">
        <f>IF('Monthly Reading'!BS$1="", "", IF('Monthly Reading'!BS121*'Monthly Reading'!BS$7&gt;'Monthly Reading'!BS$10, SUM('Monthly Reading'!BS121*'Monthly Reading'!BS$7, 'Homeowners Record'!$F44*'Monthly Reading'!BS$8, 'Homeowners Record'!$G44*'Monthly Reading'!BS$9), SUM('Monthly Reading'!BS$10, 'Homeowners Record'!$F44*'Monthly Reading'!BS$8, 'Homeowners Record'!$G44*'Monthly Reading'!BS$9)))</f>
        <v/>
      </c>
      <c r="BT47" s="4" t="str">
        <f>IF('Monthly Reading'!BT$1="", "", IF('Monthly Reading'!BT121*'Monthly Reading'!BT$7&gt;'Monthly Reading'!BT$10, SUM('Monthly Reading'!BT121*'Monthly Reading'!BT$7, 'Homeowners Record'!$F44*'Monthly Reading'!BT$8, 'Homeowners Record'!$G44*'Monthly Reading'!BT$9), SUM('Monthly Reading'!BT$10, 'Homeowners Record'!$F44*'Monthly Reading'!BT$8, 'Homeowners Record'!$G44*'Monthly Reading'!BT$9)))</f>
        <v/>
      </c>
      <c r="BU47" s="4" t="str">
        <f>IF('Monthly Reading'!BU$1="", "", IF('Monthly Reading'!BU121*'Monthly Reading'!BU$7&gt;'Monthly Reading'!BU$10, SUM('Monthly Reading'!BU121*'Monthly Reading'!BU$7, 'Homeowners Record'!$F44*'Monthly Reading'!BU$8, 'Homeowners Record'!$G44*'Monthly Reading'!BU$9), SUM('Monthly Reading'!BU$10, 'Homeowners Record'!$F44*'Monthly Reading'!BU$8, 'Homeowners Record'!$G44*'Monthly Reading'!BU$9)))</f>
        <v/>
      </c>
      <c r="BV47" s="4" t="str">
        <f>IF('Monthly Reading'!BV$1="", "", IF('Monthly Reading'!BV121*'Monthly Reading'!BV$7&gt;'Monthly Reading'!BV$10, SUM('Monthly Reading'!BV121*'Monthly Reading'!BV$7, 'Homeowners Record'!$F44*'Monthly Reading'!BV$8, 'Homeowners Record'!$G44*'Monthly Reading'!BV$9), SUM('Monthly Reading'!BV$10, 'Homeowners Record'!$F44*'Monthly Reading'!BV$8, 'Homeowners Record'!$G44*'Monthly Reading'!BV$9)))</f>
        <v/>
      </c>
      <c r="BW47" s="4" t="str">
        <f>IF('Monthly Reading'!BW$1="", "", IF('Monthly Reading'!BW121*'Monthly Reading'!BW$7&gt;'Monthly Reading'!BW$10, SUM('Monthly Reading'!BW121*'Monthly Reading'!BW$7, 'Homeowners Record'!$F44*'Monthly Reading'!BW$8, 'Homeowners Record'!$G44*'Monthly Reading'!BW$9), SUM('Monthly Reading'!BW$10, 'Homeowners Record'!$F44*'Monthly Reading'!BW$8, 'Homeowners Record'!$G44*'Monthly Reading'!BW$9)))</f>
        <v/>
      </c>
      <c r="BX47" s="4" t="str">
        <f>IF('Monthly Reading'!BX$1="", "", IF('Monthly Reading'!BX121*'Monthly Reading'!BX$7&gt;'Monthly Reading'!BX$10, SUM('Monthly Reading'!BX121*'Monthly Reading'!BX$7, 'Homeowners Record'!$F44*'Monthly Reading'!BX$8, 'Homeowners Record'!$G44*'Monthly Reading'!BX$9), SUM('Monthly Reading'!BX$10, 'Homeowners Record'!$F44*'Monthly Reading'!BX$8, 'Homeowners Record'!$G44*'Monthly Reading'!BX$9)))</f>
        <v/>
      </c>
      <c r="BY47" s="4" t="str">
        <f>IF('Monthly Reading'!BY$1="", "", IF('Monthly Reading'!BY121*'Monthly Reading'!BY$7&gt;'Monthly Reading'!BY$10, SUM('Monthly Reading'!BY121*'Monthly Reading'!BY$7, 'Homeowners Record'!$F44*'Monthly Reading'!BY$8, 'Homeowners Record'!$G44*'Monthly Reading'!BY$9), SUM('Monthly Reading'!BY$10, 'Homeowners Record'!$F44*'Monthly Reading'!BY$8, 'Homeowners Record'!$G44*'Monthly Reading'!BY$9)))</f>
        <v/>
      </c>
      <c r="BZ47" s="4" t="str">
        <f>IF('Monthly Reading'!BZ$1="", "", IF('Monthly Reading'!BZ121*'Monthly Reading'!BZ$7&gt;'Monthly Reading'!BZ$10, SUM('Monthly Reading'!BZ121*'Monthly Reading'!BZ$7, 'Homeowners Record'!$F44*'Monthly Reading'!BZ$8, 'Homeowners Record'!$G44*'Monthly Reading'!BZ$9), SUM('Monthly Reading'!BZ$10, 'Homeowners Record'!$F44*'Monthly Reading'!BZ$8, 'Homeowners Record'!$G44*'Monthly Reading'!BZ$9)))</f>
        <v/>
      </c>
      <c r="CA47" s="4" t="str">
        <f>IF('Monthly Reading'!CA$1="", "", IF('Monthly Reading'!CA121*'Monthly Reading'!CA$7&gt;'Monthly Reading'!CA$10, SUM('Monthly Reading'!CA121*'Monthly Reading'!CA$7, 'Homeowners Record'!$F44*'Monthly Reading'!CA$8, 'Homeowners Record'!$G44*'Monthly Reading'!CA$9), SUM('Monthly Reading'!CA$10, 'Homeowners Record'!$F44*'Monthly Reading'!CA$8, 'Homeowners Record'!$G44*'Monthly Reading'!CA$9)))</f>
        <v/>
      </c>
      <c r="CB47" s="4" t="str">
        <f>IF('Monthly Reading'!CB$1="", "", IF('Monthly Reading'!CB121*'Monthly Reading'!CB$7&gt;'Monthly Reading'!CB$10, SUM('Monthly Reading'!CB121*'Monthly Reading'!CB$7, 'Homeowners Record'!$F44*'Monthly Reading'!CB$8, 'Homeowners Record'!$G44*'Monthly Reading'!CB$9), SUM('Monthly Reading'!CB$10, 'Homeowners Record'!$F44*'Monthly Reading'!CB$8, 'Homeowners Record'!$G44*'Monthly Reading'!CB$9)))</f>
        <v/>
      </c>
      <c r="CC47" s="4" t="str">
        <f>IF('Monthly Reading'!CC$1="", "", IF('Monthly Reading'!CC121*'Monthly Reading'!CC$7&gt;'Monthly Reading'!CC$10, SUM('Monthly Reading'!CC121*'Monthly Reading'!CC$7, 'Homeowners Record'!$F44*'Monthly Reading'!CC$8, 'Homeowners Record'!$G44*'Monthly Reading'!CC$9), SUM('Monthly Reading'!CC$10, 'Homeowners Record'!$F44*'Monthly Reading'!CC$8, 'Homeowners Record'!$G44*'Monthly Reading'!CC$9)))</f>
        <v/>
      </c>
      <c r="CD47" s="4" t="str">
        <f>IF('Monthly Reading'!CD$1="", "", IF('Monthly Reading'!CD121*'Monthly Reading'!CD$7&gt;'Monthly Reading'!CD$10, SUM('Monthly Reading'!CD121*'Monthly Reading'!CD$7, 'Homeowners Record'!$F44*'Monthly Reading'!CD$8, 'Homeowners Record'!$G44*'Monthly Reading'!CD$9), SUM('Monthly Reading'!CD$10, 'Homeowners Record'!$F44*'Monthly Reading'!CD$8, 'Homeowners Record'!$G44*'Monthly Reading'!CD$9)))</f>
        <v/>
      </c>
      <c r="CE47" s="4" t="str">
        <f>IF('Monthly Reading'!CE$1="", "", IF('Monthly Reading'!CE121*'Monthly Reading'!CE$7&gt;'Monthly Reading'!CE$10, SUM('Monthly Reading'!CE121*'Monthly Reading'!CE$7, 'Homeowners Record'!$F44*'Monthly Reading'!CE$8, 'Homeowners Record'!$G44*'Monthly Reading'!CE$9), SUM('Monthly Reading'!CE$10, 'Homeowners Record'!$F44*'Monthly Reading'!CE$8, 'Homeowners Record'!$G44*'Monthly Reading'!CE$9)))</f>
        <v/>
      </c>
      <c r="CF47" s="4" t="str">
        <f>IF('Monthly Reading'!CF$1="", "", IF('Monthly Reading'!CF121*'Monthly Reading'!CF$7&gt;'Monthly Reading'!CF$10, SUM('Monthly Reading'!CF121*'Monthly Reading'!CF$7, 'Homeowners Record'!$F44*'Monthly Reading'!CF$8, 'Homeowners Record'!$G44*'Monthly Reading'!CF$9), SUM('Monthly Reading'!CF$10, 'Homeowners Record'!$F44*'Monthly Reading'!CF$8, 'Homeowners Record'!$G44*'Monthly Reading'!CF$9)))</f>
        <v/>
      </c>
      <c r="CG47" s="4" t="str">
        <f>IF('Monthly Reading'!CG$1="", "", IF('Monthly Reading'!CG121*'Monthly Reading'!CG$7&gt;'Monthly Reading'!CG$10, SUM('Monthly Reading'!CG121*'Monthly Reading'!CG$7, 'Homeowners Record'!$F44*'Monthly Reading'!CG$8, 'Homeowners Record'!$G44*'Monthly Reading'!CG$9), SUM('Monthly Reading'!CG$10, 'Homeowners Record'!$F44*'Monthly Reading'!CG$8, 'Homeowners Record'!$G44*'Monthly Reading'!CG$9)))</f>
        <v/>
      </c>
      <c r="CH47" s="4" t="str">
        <f>IF('Monthly Reading'!CH$1="", "", IF('Monthly Reading'!CH121*'Monthly Reading'!CH$7&gt;'Monthly Reading'!CH$10, SUM('Monthly Reading'!CH121*'Monthly Reading'!CH$7, 'Homeowners Record'!$F44*'Monthly Reading'!CH$8, 'Homeowners Record'!$G44*'Monthly Reading'!CH$9), SUM('Monthly Reading'!CH$10, 'Homeowners Record'!$F44*'Monthly Reading'!CH$8, 'Homeowners Record'!$G44*'Monthly Reading'!CH$9)))</f>
        <v/>
      </c>
      <c r="CI47" s="4" t="str">
        <f>IF('Monthly Reading'!CI$1="", "", IF('Monthly Reading'!CI121*'Monthly Reading'!CI$7&gt;'Monthly Reading'!CI$10, SUM('Monthly Reading'!CI121*'Monthly Reading'!CI$7, 'Homeowners Record'!$F44*'Monthly Reading'!CI$8, 'Homeowners Record'!$G44*'Monthly Reading'!CI$9), SUM('Monthly Reading'!CI$10, 'Homeowners Record'!$F44*'Monthly Reading'!CI$8, 'Homeowners Record'!$G44*'Monthly Reading'!CI$9)))</f>
        <v/>
      </c>
      <c r="CJ47" s="4" t="str">
        <f>IF('Monthly Reading'!CJ$1="", "", IF('Monthly Reading'!CJ121*'Monthly Reading'!CJ$7&gt;'Monthly Reading'!CJ$10, SUM('Monthly Reading'!CJ121*'Monthly Reading'!CJ$7, 'Homeowners Record'!$F44*'Monthly Reading'!CJ$8, 'Homeowners Record'!$G44*'Monthly Reading'!CJ$9), SUM('Monthly Reading'!CJ$10, 'Homeowners Record'!$F44*'Monthly Reading'!CJ$8, 'Homeowners Record'!$G44*'Monthly Reading'!CJ$9)))</f>
        <v/>
      </c>
      <c r="CK47" s="4" t="str">
        <f>IF('Monthly Reading'!CK$1="", "", IF('Monthly Reading'!CK121*'Monthly Reading'!CK$7&gt;'Monthly Reading'!CK$10, SUM('Monthly Reading'!CK121*'Monthly Reading'!CK$7, 'Homeowners Record'!$F44*'Monthly Reading'!CK$8, 'Homeowners Record'!$G44*'Monthly Reading'!CK$9), SUM('Monthly Reading'!CK$10, 'Homeowners Record'!$F44*'Monthly Reading'!CK$8, 'Homeowners Record'!$G44*'Monthly Reading'!CK$9)))</f>
        <v/>
      </c>
      <c r="CL47" s="4" t="str">
        <f>IF('Monthly Reading'!CL$1="", "", IF('Monthly Reading'!CL121*'Monthly Reading'!CL$7&gt;'Monthly Reading'!CL$10, SUM('Monthly Reading'!CL121*'Monthly Reading'!CL$7, 'Homeowners Record'!$F44*'Monthly Reading'!CL$8, 'Homeowners Record'!$G44*'Monthly Reading'!CL$9), SUM('Monthly Reading'!CL$10, 'Homeowners Record'!$F44*'Monthly Reading'!CL$8, 'Homeowners Record'!$G44*'Monthly Reading'!CL$9)))</f>
        <v/>
      </c>
      <c r="CM47" s="4" t="str">
        <f>IF('Monthly Reading'!CM$1="", "", IF('Monthly Reading'!CM121*'Monthly Reading'!CM$7&gt;'Monthly Reading'!CM$10, SUM('Monthly Reading'!CM121*'Monthly Reading'!CM$7, 'Homeowners Record'!$F44*'Monthly Reading'!CM$8, 'Homeowners Record'!$G44*'Monthly Reading'!CM$9), SUM('Monthly Reading'!CM$10, 'Homeowners Record'!$F44*'Monthly Reading'!CM$8, 'Homeowners Record'!$G44*'Monthly Reading'!CM$9)))</f>
        <v/>
      </c>
      <c r="CN47" s="4" t="str">
        <f>IF('Monthly Reading'!CN$1="", "", IF('Monthly Reading'!CN121*'Monthly Reading'!CN$7&gt;'Monthly Reading'!CN$10, SUM('Monthly Reading'!CN121*'Monthly Reading'!CN$7, 'Homeowners Record'!$F44*'Monthly Reading'!CN$8, 'Homeowners Record'!$G44*'Monthly Reading'!CN$9), SUM('Monthly Reading'!CN$10, 'Homeowners Record'!$F44*'Monthly Reading'!CN$8, 'Homeowners Record'!$G44*'Monthly Reading'!CN$9)))</f>
        <v/>
      </c>
      <c r="CO47" s="4" t="str">
        <f>IF('Monthly Reading'!CO$1="", "", IF('Monthly Reading'!CO121*'Monthly Reading'!CO$7&gt;'Monthly Reading'!CO$10, SUM('Monthly Reading'!CO121*'Monthly Reading'!CO$7, 'Homeowners Record'!$F44*'Monthly Reading'!CO$8, 'Homeowners Record'!$G44*'Monthly Reading'!CO$9), SUM('Monthly Reading'!CO$10, 'Homeowners Record'!$F44*'Monthly Reading'!CO$8, 'Homeowners Record'!$G44*'Monthly Reading'!CO$9)))</f>
        <v/>
      </c>
      <c r="CP47" s="4" t="str">
        <f>IF('Monthly Reading'!CP$1="", "", IF('Monthly Reading'!CP121*'Monthly Reading'!CP$7&gt;'Monthly Reading'!CP$10, SUM('Monthly Reading'!CP121*'Monthly Reading'!CP$7, 'Homeowners Record'!$F44*'Monthly Reading'!CP$8, 'Homeowners Record'!$G44*'Monthly Reading'!CP$9), SUM('Monthly Reading'!CP$10, 'Homeowners Record'!$F44*'Monthly Reading'!CP$8, 'Homeowners Record'!$G44*'Monthly Reading'!CP$9)))</f>
        <v/>
      </c>
      <c r="CQ47" s="4" t="str">
        <f>IF('Monthly Reading'!CQ$1="", "", IF('Monthly Reading'!CQ121*'Monthly Reading'!CQ$7&gt;'Monthly Reading'!CQ$10, SUM('Monthly Reading'!CQ121*'Monthly Reading'!CQ$7, 'Homeowners Record'!$F44*'Monthly Reading'!CQ$8, 'Homeowners Record'!$G44*'Monthly Reading'!CQ$9), SUM('Monthly Reading'!CQ$10, 'Homeowners Record'!$F44*'Monthly Reading'!CQ$8, 'Homeowners Record'!$G44*'Monthly Reading'!CQ$9)))</f>
        <v/>
      </c>
      <c r="CR47" s="4" t="str">
        <f>IF('Monthly Reading'!CR$1="", "", IF('Monthly Reading'!CR121*'Monthly Reading'!CR$7&gt;'Monthly Reading'!CR$10, SUM('Monthly Reading'!CR121*'Monthly Reading'!CR$7, 'Homeowners Record'!$F44*'Monthly Reading'!CR$8, 'Homeowners Record'!$G44*'Monthly Reading'!CR$9), SUM('Monthly Reading'!CR$10, 'Homeowners Record'!$F44*'Monthly Reading'!CR$8, 'Homeowners Record'!$G44*'Monthly Reading'!CR$9)))</f>
        <v/>
      </c>
      <c r="CS47" s="4" t="str">
        <f>IF('Monthly Reading'!CS$1="", "", IF('Monthly Reading'!CS121*'Monthly Reading'!CS$7&gt;'Monthly Reading'!CS$10, SUM('Monthly Reading'!CS121*'Monthly Reading'!CS$7, 'Homeowners Record'!$F44*'Monthly Reading'!CS$8, 'Homeowners Record'!$G44*'Monthly Reading'!CS$9), SUM('Monthly Reading'!CS$10, 'Homeowners Record'!$F44*'Monthly Reading'!CS$8, 'Homeowners Record'!$G44*'Monthly Reading'!CS$9)))</f>
        <v/>
      </c>
      <c r="CT47" s="4" t="str">
        <f>IF('Monthly Reading'!CT$1="", "", IF('Monthly Reading'!CT121*'Monthly Reading'!CT$7&gt;'Monthly Reading'!CT$10, SUM('Monthly Reading'!CT121*'Monthly Reading'!CT$7, 'Homeowners Record'!$F44*'Monthly Reading'!CT$8, 'Homeowners Record'!$G44*'Monthly Reading'!CT$9), SUM('Monthly Reading'!CT$10, 'Homeowners Record'!$F44*'Monthly Reading'!CT$8, 'Homeowners Record'!$G44*'Monthly Reading'!CT$9)))</f>
        <v/>
      </c>
      <c r="CU47" s="4" t="str">
        <f>IF('Monthly Reading'!CU$1="", "", IF('Monthly Reading'!CU121*'Monthly Reading'!CU$7&gt;'Monthly Reading'!CU$10, SUM('Monthly Reading'!CU121*'Monthly Reading'!CU$7, 'Homeowners Record'!$F44*'Monthly Reading'!CU$8, 'Homeowners Record'!$G44*'Monthly Reading'!CU$9), SUM('Monthly Reading'!CU$10, 'Homeowners Record'!$F44*'Monthly Reading'!CU$8, 'Homeowners Record'!$G44*'Monthly Reading'!CU$9)))</f>
        <v/>
      </c>
      <c r="CV47" s="4" t="str">
        <f>IF('Monthly Reading'!CV$1="", "", IF('Monthly Reading'!CV121*'Monthly Reading'!CV$7&gt;'Monthly Reading'!CV$10, SUM('Monthly Reading'!CV121*'Monthly Reading'!CV$7, 'Homeowners Record'!$F44*'Monthly Reading'!CV$8, 'Homeowners Record'!$G44*'Monthly Reading'!CV$9), SUM('Monthly Reading'!CV$10, 'Homeowners Record'!$F44*'Monthly Reading'!CV$8, 'Homeowners Record'!$G44*'Monthly Reading'!CV$9)))</f>
        <v/>
      </c>
      <c r="CW47" s="4" t="str">
        <f>IF('Monthly Reading'!CW$1="", "", IF('Monthly Reading'!CW121*'Monthly Reading'!CW$7&gt;'Monthly Reading'!CW$10, SUM('Monthly Reading'!CW121*'Monthly Reading'!CW$7, 'Homeowners Record'!$F44*'Monthly Reading'!CW$8, 'Homeowners Record'!$G44*'Monthly Reading'!CW$9), SUM('Monthly Reading'!CW$10, 'Homeowners Record'!$F44*'Monthly Reading'!CW$8, 'Homeowners Record'!$G44*'Monthly Reading'!CW$9)))</f>
        <v/>
      </c>
      <c r="CX47" s="4" t="str">
        <f>IF('Monthly Reading'!CX$1="", "", IF('Monthly Reading'!CX121*'Monthly Reading'!CX$7&gt;'Monthly Reading'!CX$10, SUM('Monthly Reading'!CX121*'Monthly Reading'!CX$7, 'Homeowners Record'!$F44*'Monthly Reading'!CX$8, 'Homeowners Record'!$G44*'Monthly Reading'!CX$9), SUM('Monthly Reading'!CX$10, 'Homeowners Record'!$F44*'Monthly Reading'!CX$8, 'Homeowners Record'!$G44*'Monthly Reading'!CX$9)))</f>
        <v/>
      </c>
      <c r="CY47" s="4" t="str">
        <f>IF('Monthly Reading'!CY$1="", "", IF('Monthly Reading'!CY121*'Monthly Reading'!CY$7&gt;'Monthly Reading'!CY$10, SUM('Monthly Reading'!CY121*'Monthly Reading'!CY$7, 'Homeowners Record'!$F44*'Monthly Reading'!CY$8, 'Homeowners Record'!$G44*'Monthly Reading'!CY$9), SUM('Monthly Reading'!CY$10, 'Homeowners Record'!$F44*'Monthly Reading'!CY$8, 'Homeowners Record'!$G44*'Monthly Reading'!CY$9)))</f>
        <v/>
      </c>
      <c r="CZ47" s="4" t="str">
        <f>IF('Monthly Reading'!CZ$1="", "", IF('Monthly Reading'!CZ121*'Monthly Reading'!CZ$7&gt;'Monthly Reading'!CZ$10, SUM('Monthly Reading'!CZ121*'Monthly Reading'!CZ$7, 'Homeowners Record'!$F44*'Monthly Reading'!CZ$8, 'Homeowners Record'!$G44*'Monthly Reading'!CZ$9), SUM('Monthly Reading'!CZ$10, 'Homeowners Record'!$F44*'Monthly Reading'!CZ$8, 'Homeowners Record'!$G44*'Monthly Reading'!CZ$9)))</f>
        <v/>
      </c>
      <c r="DA47" s="4" t="str">
        <f>IF('Monthly Reading'!DA$1="", "", IF('Monthly Reading'!DA121*'Monthly Reading'!DA$7&gt;'Monthly Reading'!DA$10, SUM('Monthly Reading'!DA121*'Monthly Reading'!DA$7, 'Homeowners Record'!$F44*'Monthly Reading'!DA$8, 'Homeowners Record'!$G44*'Monthly Reading'!DA$9), SUM('Monthly Reading'!DA$10, 'Homeowners Record'!$F44*'Monthly Reading'!DA$8, 'Homeowners Record'!$G44*'Monthly Reading'!DA$9)))</f>
        <v/>
      </c>
      <c r="DB47" s="4" t="str">
        <f>IF('Monthly Reading'!DB$1="", "", IF('Monthly Reading'!DB121*'Monthly Reading'!DB$7&gt;'Monthly Reading'!DB$10, SUM('Monthly Reading'!DB121*'Monthly Reading'!DB$7, 'Homeowners Record'!$F44*'Monthly Reading'!DB$8, 'Homeowners Record'!$G44*'Monthly Reading'!DB$9), SUM('Monthly Reading'!DB$10, 'Homeowners Record'!$F44*'Monthly Reading'!DB$8, 'Homeowners Record'!$G44*'Monthly Reading'!DB$9)))</f>
        <v/>
      </c>
      <c r="DC47" s="4" t="str">
        <f>IF('Monthly Reading'!DC$1="", "", IF('Monthly Reading'!DC121*'Monthly Reading'!DC$7&gt;'Monthly Reading'!DC$10, SUM('Monthly Reading'!DC121*'Monthly Reading'!DC$7, 'Homeowners Record'!$F44*'Monthly Reading'!DC$8, 'Homeowners Record'!$G44*'Monthly Reading'!DC$9), SUM('Monthly Reading'!DC$10, 'Homeowners Record'!$F44*'Monthly Reading'!DC$8, 'Homeowners Record'!$G44*'Monthly Reading'!DC$9)))</f>
        <v/>
      </c>
      <c r="DD47" s="4" t="str">
        <f>IF('Monthly Reading'!DD$1="", "", IF('Monthly Reading'!DD121*'Monthly Reading'!DD$7&gt;'Monthly Reading'!DD$10, SUM('Monthly Reading'!DD121*'Monthly Reading'!DD$7, 'Homeowners Record'!$F44*'Monthly Reading'!DD$8, 'Homeowners Record'!$G44*'Monthly Reading'!DD$9), SUM('Monthly Reading'!DD$10, 'Homeowners Record'!$F44*'Monthly Reading'!DD$8, 'Homeowners Record'!$G44*'Monthly Reading'!DD$9)))</f>
        <v/>
      </c>
      <c r="DE47" s="4" t="str">
        <f>IF('Monthly Reading'!DE$1="", "", IF('Monthly Reading'!DE121*'Monthly Reading'!DE$7&gt;'Monthly Reading'!DE$10, SUM('Monthly Reading'!DE121*'Monthly Reading'!DE$7, 'Homeowners Record'!$F44*'Monthly Reading'!DE$8, 'Homeowners Record'!$G44*'Monthly Reading'!DE$9), SUM('Monthly Reading'!DE$10, 'Homeowners Record'!$F44*'Monthly Reading'!DE$8, 'Homeowners Record'!$G44*'Monthly Reading'!DE$9)))</f>
        <v/>
      </c>
      <c r="DF47" s="4" t="str">
        <f>IF('Monthly Reading'!DF$1="", "", IF('Monthly Reading'!DF121*'Monthly Reading'!DF$7&gt;'Monthly Reading'!DF$10, SUM('Monthly Reading'!DF121*'Monthly Reading'!DF$7, 'Homeowners Record'!$F44*'Monthly Reading'!DF$8, 'Homeowners Record'!$G44*'Monthly Reading'!DF$9), SUM('Monthly Reading'!DF$10, 'Homeowners Record'!$F44*'Monthly Reading'!DF$8, 'Homeowners Record'!$G44*'Monthly Reading'!DF$9)))</f>
        <v/>
      </c>
      <c r="DG47" s="4" t="str">
        <f>IF('Monthly Reading'!DG$1="", "", IF('Monthly Reading'!DG121*'Monthly Reading'!DG$7&gt;'Monthly Reading'!DG$10, SUM('Monthly Reading'!DG121*'Monthly Reading'!DG$7, 'Homeowners Record'!$F44*'Monthly Reading'!DG$8, 'Homeowners Record'!$G44*'Monthly Reading'!DG$9), SUM('Monthly Reading'!DG$10, 'Homeowners Record'!$F44*'Monthly Reading'!DG$8, 'Homeowners Record'!$G44*'Monthly Reading'!DG$9)))</f>
        <v/>
      </c>
      <c r="DH47" s="4" t="str">
        <f>IF('Monthly Reading'!DH$1="", "", IF('Monthly Reading'!DH121*'Monthly Reading'!DH$7&gt;'Monthly Reading'!DH$10, SUM('Monthly Reading'!DH121*'Monthly Reading'!DH$7, 'Homeowners Record'!$F44*'Monthly Reading'!DH$8, 'Homeowners Record'!$G44*'Monthly Reading'!DH$9), SUM('Monthly Reading'!DH$10, 'Homeowners Record'!$F44*'Monthly Reading'!DH$8, 'Homeowners Record'!$G44*'Monthly Reading'!DH$9)))</f>
        <v/>
      </c>
      <c r="DI47" s="4" t="str">
        <f>IF('Monthly Reading'!DI$1="", "", IF('Monthly Reading'!DI121*'Monthly Reading'!DI$7&gt;'Monthly Reading'!DI$10, SUM('Monthly Reading'!DI121*'Monthly Reading'!DI$7, 'Homeowners Record'!$F44*'Monthly Reading'!DI$8, 'Homeowners Record'!$G44*'Monthly Reading'!DI$9), SUM('Monthly Reading'!DI$10, 'Homeowners Record'!$F44*'Monthly Reading'!DI$8, 'Homeowners Record'!$G44*'Monthly Reading'!DI$9)))</f>
        <v/>
      </c>
      <c r="DJ47" s="4" t="str">
        <f>IF('Monthly Reading'!DJ$1="", "", IF('Monthly Reading'!DJ121*'Monthly Reading'!DJ$7&gt;'Monthly Reading'!DJ$10, SUM('Monthly Reading'!DJ121*'Monthly Reading'!DJ$7, 'Homeowners Record'!$F44*'Monthly Reading'!DJ$8, 'Homeowners Record'!$G44*'Monthly Reading'!DJ$9), SUM('Monthly Reading'!DJ$10, 'Homeowners Record'!$F44*'Monthly Reading'!DJ$8, 'Homeowners Record'!$G44*'Monthly Reading'!DJ$9)))</f>
        <v/>
      </c>
      <c r="DK47" s="4" t="str">
        <f>IF('Monthly Reading'!DK$1="", "", IF('Monthly Reading'!DK121*'Monthly Reading'!DK$7&gt;'Monthly Reading'!DK$10, SUM('Monthly Reading'!DK121*'Monthly Reading'!DK$7, 'Homeowners Record'!$F44*'Monthly Reading'!DK$8, 'Homeowners Record'!$G44*'Monthly Reading'!DK$9), SUM('Monthly Reading'!DK$10, 'Homeowners Record'!$F44*'Monthly Reading'!DK$8, 'Homeowners Record'!$G44*'Monthly Reading'!DK$9)))</f>
        <v/>
      </c>
      <c r="DL47" s="4" t="str">
        <f>IF('Monthly Reading'!DL$1="", "", IF('Monthly Reading'!DL121*'Monthly Reading'!DL$7&gt;'Monthly Reading'!DL$10, SUM('Monthly Reading'!DL121*'Monthly Reading'!DL$7, 'Homeowners Record'!$F44*'Monthly Reading'!DL$8, 'Homeowners Record'!$G44*'Monthly Reading'!DL$9), SUM('Monthly Reading'!DL$10, 'Homeowners Record'!$F44*'Monthly Reading'!DL$8, 'Homeowners Record'!$G44*'Monthly Reading'!DL$9)))</f>
        <v/>
      </c>
      <c r="DM47" s="4" t="str">
        <f>IF('Monthly Reading'!DM$1="", "", IF('Monthly Reading'!DM121*'Monthly Reading'!DM$7&gt;'Monthly Reading'!DM$10, SUM('Monthly Reading'!DM121*'Monthly Reading'!DM$7, 'Homeowners Record'!$F44*'Monthly Reading'!DM$8, 'Homeowners Record'!$G44*'Monthly Reading'!DM$9), SUM('Monthly Reading'!DM$10, 'Homeowners Record'!$F44*'Monthly Reading'!DM$8, 'Homeowners Record'!$G44*'Monthly Reading'!DM$9)))</f>
        <v/>
      </c>
      <c r="DN47" s="4" t="str">
        <f>IF('Monthly Reading'!DN$1="", "", IF('Monthly Reading'!DN121*'Monthly Reading'!DN$7&gt;'Monthly Reading'!DN$10, SUM('Monthly Reading'!DN121*'Monthly Reading'!DN$7, 'Homeowners Record'!$F44*'Monthly Reading'!DN$8, 'Homeowners Record'!$G44*'Monthly Reading'!DN$9), SUM('Monthly Reading'!DN$10, 'Homeowners Record'!$F44*'Monthly Reading'!DN$8, 'Homeowners Record'!$G44*'Monthly Reading'!DN$9)))</f>
        <v/>
      </c>
      <c r="DO47" s="4" t="str">
        <f>IF('Monthly Reading'!DO$1="", "", IF('Monthly Reading'!DO121*'Monthly Reading'!DO$7&gt;'Monthly Reading'!DO$10, SUM('Monthly Reading'!DO121*'Monthly Reading'!DO$7, 'Homeowners Record'!$F44*'Monthly Reading'!DO$8, 'Homeowners Record'!$G44*'Monthly Reading'!DO$9), SUM('Monthly Reading'!DO$10, 'Homeowners Record'!$F44*'Monthly Reading'!DO$8, 'Homeowners Record'!$G44*'Monthly Reading'!DO$9)))</f>
        <v/>
      </c>
      <c r="DP47" s="4" t="str">
        <f>IF('Monthly Reading'!DP$1="", "", IF('Monthly Reading'!DP121*'Monthly Reading'!DP$7&gt;'Monthly Reading'!DP$10, SUM('Monthly Reading'!DP121*'Monthly Reading'!DP$7, 'Homeowners Record'!$F44*'Monthly Reading'!DP$8, 'Homeowners Record'!$G44*'Monthly Reading'!DP$9), SUM('Monthly Reading'!DP$10, 'Homeowners Record'!$F44*'Monthly Reading'!DP$8, 'Homeowners Record'!$G44*'Monthly Reading'!DP$9)))</f>
        <v/>
      </c>
      <c r="DQ47" s="4" t="str">
        <f>IF('Monthly Reading'!DQ$1="", "", IF('Monthly Reading'!DQ121*'Monthly Reading'!DQ$7&gt;'Monthly Reading'!DQ$10, SUM('Monthly Reading'!DQ121*'Monthly Reading'!DQ$7, 'Homeowners Record'!$F44*'Monthly Reading'!DQ$8, 'Homeowners Record'!$G44*'Monthly Reading'!DQ$9), SUM('Monthly Reading'!DQ$10, 'Homeowners Record'!$F44*'Monthly Reading'!DQ$8, 'Homeowners Record'!$G44*'Monthly Reading'!DQ$9)))</f>
        <v/>
      </c>
      <c r="DR47" s="4" t="str">
        <f>IF('Monthly Reading'!DR$1="", "", IF('Monthly Reading'!DR121*'Monthly Reading'!DR$7&gt;'Monthly Reading'!DR$10, SUM('Monthly Reading'!DR121*'Monthly Reading'!DR$7, 'Homeowners Record'!$F44*'Monthly Reading'!DR$8, 'Homeowners Record'!$G44*'Monthly Reading'!DR$9), SUM('Monthly Reading'!DR$10, 'Homeowners Record'!$F44*'Monthly Reading'!DR$8, 'Homeowners Record'!$G44*'Monthly Reading'!DR$9)))</f>
        <v/>
      </c>
      <c r="DS47" s="4" t="str">
        <f>IF('Monthly Reading'!DS$1="", "", IF('Monthly Reading'!DS121*'Monthly Reading'!DS$7&gt;'Monthly Reading'!DS$10, SUM('Monthly Reading'!DS121*'Monthly Reading'!DS$7, 'Homeowners Record'!$F44*'Monthly Reading'!DS$8, 'Homeowners Record'!$G44*'Monthly Reading'!DS$9), SUM('Monthly Reading'!DS$10, 'Homeowners Record'!$F44*'Monthly Reading'!DS$8, 'Homeowners Record'!$G44*'Monthly Reading'!DS$9)))</f>
        <v/>
      </c>
      <c r="DT47" s="4" t="str">
        <f>IF('Monthly Reading'!DT$1="", "", IF('Monthly Reading'!DT121*'Monthly Reading'!DT$7&gt;'Monthly Reading'!DT$10, SUM('Monthly Reading'!DT121*'Monthly Reading'!DT$7, 'Homeowners Record'!$F44*'Monthly Reading'!DT$8, 'Homeowners Record'!$G44*'Monthly Reading'!DT$9), SUM('Monthly Reading'!DT$10, 'Homeowners Record'!$F44*'Monthly Reading'!DT$8, 'Homeowners Record'!$G44*'Monthly Reading'!DT$9)))</f>
        <v/>
      </c>
      <c r="DU47" s="4" t="str">
        <f>IF('Monthly Reading'!DU$1="", "", IF('Monthly Reading'!DU121*'Monthly Reading'!DU$7&gt;'Monthly Reading'!DU$10, SUM('Monthly Reading'!DU121*'Monthly Reading'!DU$7, 'Homeowners Record'!$F44*'Monthly Reading'!DU$8, 'Homeowners Record'!$G44*'Monthly Reading'!DU$9), SUM('Monthly Reading'!DU$10, 'Homeowners Record'!$F44*'Monthly Reading'!DU$8, 'Homeowners Record'!$G44*'Monthly Reading'!DU$9)))</f>
        <v/>
      </c>
      <c r="DV47" s="4" t="str">
        <f>IF('Monthly Reading'!DV$1="", "", IF('Monthly Reading'!DV121*'Monthly Reading'!DV$7&gt;'Monthly Reading'!DV$10, SUM('Monthly Reading'!DV121*'Monthly Reading'!DV$7, 'Homeowners Record'!$F44*'Monthly Reading'!DV$8, 'Homeowners Record'!$G44*'Monthly Reading'!DV$9), SUM('Monthly Reading'!DV$10, 'Homeowners Record'!$F44*'Monthly Reading'!DV$8, 'Homeowners Record'!$G44*'Monthly Reading'!DV$9)))</f>
        <v/>
      </c>
      <c r="DW47" s="4" t="str">
        <f>IF('Monthly Reading'!DW$1="", "", IF('Monthly Reading'!DW121*'Monthly Reading'!DW$7&gt;'Monthly Reading'!DW$10, SUM('Monthly Reading'!DW121*'Monthly Reading'!DW$7, 'Homeowners Record'!$F44*'Monthly Reading'!DW$8, 'Homeowners Record'!$G44*'Monthly Reading'!DW$9), SUM('Monthly Reading'!DW$10, 'Homeowners Record'!$F44*'Monthly Reading'!DW$8, 'Homeowners Record'!$G44*'Monthly Reading'!DW$9)))</f>
        <v/>
      </c>
      <c r="DX47" s="4" t="str">
        <f>IF('Monthly Reading'!DX$1="", "", IF('Monthly Reading'!DX121*'Monthly Reading'!DX$7&gt;'Monthly Reading'!DX$10, SUM('Monthly Reading'!DX121*'Monthly Reading'!DX$7, 'Homeowners Record'!$F44*'Monthly Reading'!DX$8, 'Homeowners Record'!$G44*'Monthly Reading'!DX$9), SUM('Monthly Reading'!DX$10, 'Homeowners Record'!$F44*'Monthly Reading'!DX$8, 'Homeowners Record'!$G44*'Monthly Reading'!DX$9)))</f>
        <v/>
      </c>
      <c r="DY47" s="4" t="str">
        <f>IF('Monthly Reading'!DY$1="", "", IF('Monthly Reading'!DY121*'Monthly Reading'!DY$7&gt;'Monthly Reading'!DY$10, SUM('Monthly Reading'!DY121*'Monthly Reading'!DY$7, 'Homeowners Record'!$F44*'Monthly Reading'!DY$8, 'Homeowners Record'!$G44*'Monthly Reading'!DY$9), SUM('Monthly Reading'!DY$10, 'Homeowners Record'!$F44*'Monthly Reading'!DY$8, 'Homeowners Record'!$G44*'Monthly Reading'!DY$9)))</f>
        <v/>
      </c>
      <c r="DZ47" s="4" t="str">
        <f>IF('Monthly Reading'!DZ$1="", "", IF('Monthly Reading'!DZ121*'Monthly Reading'!DZ$7&gt;'Monthly Reading'!DZ$10, SUM('Monthly Reading'!DZ121*'Monthly Reading'!DZ$7, 'Homeowners Record'!$F44*'Monthly Reading'!DZ$8, 'Homeowners Record'!$G44*'Monthly Reading'!DZ$9), SUM('Monthly Reading'!DZ$10, 'Homeowners Record'!$F44*'Monthly Reading'!DZ$8, 'Homeowners Record'!$G44*'Monthly Reading'!DZ$9)))</f>
        <v/>
      </c>
    </row>
    <row r="48" spans="1:130" x14ac:dyDescent="0.25">
      <c r="A48" s="3">
        <f>'Homeowners Record'!$A45</f>
        <v>44</v>
      </c>
      <c r="B48" s="3" t="str">
        <f>'Homeowners Record'!$B45</f>
        <v>DRA. PUA</v>
      </c>
      <c r="C48" s="4">
        <v>3574</v>
      </c>
      <c r="D48" s="4">
        <f>IF('Monthly Reading'!D$1="", "", IF('Monthly Reading'!D122*'Monthly Reading'!D$7&gt;'Monthly Reading'!D$10, SUM('Monthly Reading'!D122*'Monthly Reading'!D$7, 'Homeowners Record'!$F45*'Monthly Reading'!D$8, 'Homeowners Record'!$G45*'Monthly Reading'!D$9), SUM('Monthly Reading'!D$10, 'Homeowners Record'!$F45*'Monthly Reading'!D$8, 'Homeowners Record'!$G45*'Monthly Reading'!D$9)))</f>
        <v>737.86098765432098</v>
      </c>
      <c r="E48" s="4">
        <f>IF('Monthly Reading'!E$1="", "", IF('Monthly Reading'!E122*'Monthly Reading'!E$7&gt;'Monthly Reading'!E$10, SUM('Monthly Reading'!E122*'Monthly Reading'!E$7, 'Homeowners Record'!$F45*'Monthly Reading'!E$8, 'Homeowners Record'!$G45*'Monthly Reading'!E$9), SUM('Monthly Reading'!E$10, 'Homeowners Record'!$F45*'Monthly Reading'!E$8, 'Homeowners Record'!$G45*'Monthly Reading'!E$9)))</f>
        <v>860.96936768149885</v>
      </c>
      <c r="F48" s="4">
        <f>IF('Monthly Reading'!F$1="", "", IF('Monthly Reading'!F122*'Monthly Reading'!F$7&gt;'Monthly Reading'!F$10, SUM('Monthly Reading'!F122*'Monthly Reading'!F$7, 'Homeowners Record'!$F45*'Monthly Reading'!F$8, 'Homeowners Record'!$G45*'Monthly Reading'!F$9), SUM('Monthly Reading'!F$10, 'Homeowners Record'!$F45*'Monthly Reading'!F$8, 'Homeowners Record'!$G45*'Monthly Reading'!F$9)))</f>
        <v>939.12797720797721</v>
      </c>
      <c r="G48" s="4">
        <f>IF('Monthly Reading'!G$1="", "", IF('Monthly Reading'!G122*'Monthly Reading'!G$7&gt;'Monthly Reading'!G$10, SUM('Monthly Reading'!G122*'Monthly Reading'!G$7, 'Homeowners Record'!$F45*'Monthly Reading'!G$8, 'Homeowners Record'!$G45*'Monthly Reading'!G$9), SUM('Monthly Reading'!G$10, 'Homeowners Record'!$F45*'Monthly Reading'!G$8, 'Homeowners Record'!$G45*'Monthly Reading'!G$9)))</f>
        <v>693.15027568922301</v>
      </c>
      <c r="H48" s="4" t="str">
        <f>IF('Monthly Reading'!H$1="", "", IF('Monthly Reading'!H122*'Monthly Reading'!H$7&gt;'Monthly Reading'!H$10, SUM('Monthly Reading'!H122*'Monthly Reading'!H$7, 'Homeowners Record'!$F45*'Monthly Reading'!H$8, 'Homeowners Record'!$G45*'Monthly Reading'!H$9), SUM('Monthly Reading'!H$10, 'Homeowners Record'!$F45*'Monthly Reading'!H$8, 'Homeowners Record'!$G45*'Monthly Reading'!H$9)))</f>
        <v/>
      </c>
      <c r="I48" s="4" t="str">
        <f>IF('Monthly Reading'!I$1="", "", IF('Monthly Reading'!I122*'Monthly Reading'!I$7&gt;'Monthly Reading'!I$10, SUM('Monthly Reading'!I122*'Monthly Reading'!I$7, 'Homeowners Record'!$F45*'Monthly Reading'!I$8, 'Homeowners Record'!$G45*'Monthly Reading'!I$9), SUM('Monthly Reading'!I$10, 'Homeowners Record'!$F45*'Monthly Reading'!I$8, 'Homeowners Record'!$G45*'Monthly Reading'!I$9)))</f>
        <v/>
      </c>
      <c r="J48" s="4" t="str">
        <f>IF('Monthly Reading'!J$1="", "", IF('Monthly Reading'!J122*'Monthly Reading'!J$7&gt;'Monthly Reading'!J$10, SUM('Monthly Reading'!J122*'Monthly Reading'!J$7, 'Homeowners Record'!$F45*'Monthly Reading'!J$8, 'Homeowners Record'!$G45*'Monthly Reading'!J$9), SUM('Monthly Reading'!J$10, 'Homeowners Record'!$F45*'Monthly Reading'!J$8, 'Homeowners Record'!$G45*'Monthly Reading'!J$9)))</f>
        <v/>
      </c>
      <c r="K48" s="4" t="str">
        <f>IF('Monthly Reading'!K$1="", "", IF('Monthly Reading'!K122*'Monthly Reading'!K$7&gt;'Monthly Reading'!K$10, SUM('Monthly Reading'!K122*'Monthly Reading'!K$7, 'Homeowners Record'!$F45*'Monthly Reading'!K$8, 'Homeowners Record'!$G45*'Monthly Reading'!K$9), SUM('Monthly Reading'!K$10, 'Homeowners Record'!$F45*'Monthly Reading'!K$8, 'Homeowners Record'!$G45*'Monthly Reading'!K$9)))</f>
        <v/>
      </c>
      <c r="L48" s="4" t="str">
        <f>IF('Monthly Reading'!L$1="", "", IF('Monthly Reading'!L122*'Monthly Reading'!L$7&gt;'Monthly Reading'!L$10, SUM('Monthly Reading'!L122*'Monthly Reading'!L$7, 'Homeowners Record'!$F45*'Monthly Reading'!L$8, 'Homeowners Record'!$G45*'Monthly Reading'!L$9), SUM('Monthly Reading'!L$10, 'Homeowners Record'!$F45*'Monthly Reading'!L$8, 'Homeowners Record'!$G45*'Monthly Reading'!L$9)))</f>
        <v/>
      </c>
      <c r="M48" s="4" t="str">
        <f>IF('Monthly Reading'!M$1="", "", IF('Monthly Reading'!M122*'Monthly Reading'!M$7&gt;'Monthly Reading'!M$10, SUM('Monthly Reading'!M122*'Monthly Reading'!M$7, 'Homeowners Record'!$F45*'Monthly Reading'!M$8, 'Homeowners Record'!$G45*'Monthly Reading'!M$9), SUM('Monthly Reading'!M$10, 'Homeowners Record'!$F45*'Monthly Reading'!M$8, 'Homeowners Record'!$G45*'Monthly Reading'!M$9)))</f>
        <v/>
      </c>
      <c r="N48" s="4" t="str">
        <f>IF('Monthly Reading'!N$1="", "", IF('Monthly Reading'!N122*'Monthly Reading'!N$7&gt;'Monthly Reading'!N$10, SUM('Monthly Reading'!N122*'Monthly Reading'!N$7, 'Homeowners Record'!$F45*'Monthly Reading'!N$8, 'Homeowners Record'!$G45*'Monthly Reading'!N$9), SUM('Monthly Reading'!N$10, 'Homeowners Record'!$F45*'Monthly Reading'!N$8, 'Homeowners Record'!$G45*'Monthly Reading'!N$9)))</f>
        <v/>
      </c>
      <c r="O48" s="4" t="str">
        <f>IF('Monthly Reading'!O$1="", "", IF('Monthly Reading'!O122*'Monthly Reading'!O$7&gt;'Monthly Reading'!O$10, SUM('Monthly Reading'!O122*'Monthly Reading'!O$7, 'Homeowners Record'!$F45*'Monthly Reading'!O$8, 'Homeowners Record'!$G45*'Monthly Reading'!O$9), SUM('Monthly Reading'!O$10, 'Homeowners Record'!$F45*'Monthly Reading'!O$8, 'Homeowners Record'!$G45*'Monthly Reading'!O$9)))</f>
        <v/>
      </c>
      <c r="P48" s="4" t="str">
        <f>IF('Monthly Reading'!P$1="", "", IF('Monthly Reading'!P122*'Monthly Reading'!P$7&gt;'Monthly Reading'!P$10, SUM('Monthly Reading'!P122*'Monthly Reading'!P$7, 'Homeowners Record'!$F45*'Monthly Reading'!P$8, 'Homeowners Record'!$G45*'Monthly Reading'!P$9), SUM('Monthly Reading'!P$10, 'Homeowners Record'!$F45*'Monthly Reading'!P$8, 'Homeowners Record'!$G45*'Monthly Reading'!P$9)))</f>
        <v/>
      </c>
      <c r="Q48" s="4" t="str">
        <f>IF('Monthly Reading'!Q$1="", "", IF('Monthly Reading'!Q122*'Monthly Reading'!Q$7&gt;'Monthly Reading'!Q$10, SUM('Monthly Reading'!Q122*'Monthly Reading'!Q$7, 'Homeowners Record'!$F45*'Monthly Reading'!Q$8, 'Homeowners Record'!$G45*'Monthly Reading'!Q$9), SUM('Monthly Reading'!Q$10, 'Homeowners Record'!$F45*'Monthly Reading'!Q$8, 'Homeowners Record'!$G45*'Monthly Reading'!Q$9)))</f>
        <v/>
      </c>
      <c r="R48" s="4" t="str">
        <f>IF('Monthly Reading'!R$1="", "", IF('Monthly Reading'!R122*'Monthly Reading'!R$7&gt;'Monthly Reading'!R$10, SUM('Monthly Reading'!R122*'Monthly Reading'!R$7, 'Homeowners Record'!$F45*'Monthly Reading'!R$8, 'Homeowners Record'!$G45*'Monthly Reading'!R$9), SUM('Monthly Reading'!R$10, 'Homeowners Record'!$F45*'Monthly Reading'!R$8, 'Homeowners Record'!$G45*'Monthly Reading'!R$9)))</f>
        <v/>
      </c>
      <c r="S48" s="4" t="str">
        <f>IF('Monthly Reading'!S$1="", "", IF('Monthly Reading'!S122*'Monthly Reading'!S$7&gt;'Monthly Reading'!S$10, SUM('Monthly Reading'!S122*'Monthly Reading'!S$7, 'Homeowners Record'!$F45*'Monthly Reading'!S$8, 'Homeowners Record'!$G45*'Monthly Reading'!S$9), SUM('Monthly Reading'!S$10, 'Homeowners Record'!$F45*'Monthly Reading'!S$8, 'Homeowners Record'!$G45*'Monthly Reading'!S$9)))</f>
        <v/>
      </c>
      <c r="T48" s="4" t="str">
        <f>IF('Monthly Reading'!T$1="", "", IF('Monthly Reading'!T122*'Monthly Reading'!T$7&gt;'Monthly Reading'!T$10, SUM('Monthly Reading'!T122*'Monthly Reading'!T$7, 'Homeowners Record'!$F45*'Monthly Reading'!T$8, 'Homeowners Record'!$G45*'Monthly Reading'!T$9), SUM('Monthly Reading'!T$10, 'Homeowners Record'!$F45*'Monthly Reading'!T$8, 'Homeowners Record'!$G45*'Monthly Reading'!T$9)))</f>
        <v/>
      </c>
      <c r="U48" s="4" t="str">
        <f>IF('Monthly Reading'!U$1="", "", IF('Monthly Reading'!U122*'Monthly Reading'!U$7&gt;'Monthly Reading'!U$10, SUM('Monthly Reading'!U122*'Monthly Reading'!U$7, 'Homeowners Record'!$F45*'Monthly Reading'!U$8, 'Homeowners Record'!$G45*'Monthly Reading'!U$9), SUM('Monthly Reading'!U$10, 'Homeowners Record'!$F45*'Monthly Reading'!U$8, 'Homeowners Record'!$G45*'Monthly Reading'!U$9)))</f>
        <v/>
      </c>
      <c r="V48" s="4" t="str">
        <f>IF('Monthly Reading'!V$1="", "", IF('Monthly Reading'!V122*'Monthly Reading'!V$7&gt;'Monthly Reading'!V$10, SUM('Monthly Reading'!V122*'Monthly Reading'!V$7, 'Homeowners Record'!$F45*'Monthly Reading'!V$8, 'Homeowners Record'!$G45*'Monthly Reading'!V$9), SUM('Monthly Reading'!V$10, 'Homeowners Record'!$F45*'Monthly Reading'!V$8, 'Homeowners Record'!$G45*'Monthly Reading'!V$9)))</f>
        <v/>
      </c>
      <c r="W48" s="4" t="str">
        <f>IF('Monthly Reading'!W$1="", "", IF('Monthly Reading'!W122*'Monthly Reading'!W$7&gt;'Monthly Reading'!W$10, SUM('Monthly Reading'!W122*'Monthly Reading'!W$7, 'Homeowners Record'!$F45*'Monthly Reading'!W$8, 'Homeowners Record'!$G45*'Monthly Reading'!W$9), SUM('Monthly Reading'!W$10, 'Homeowners Record'!$F45*'Monthly Reading'!W$8, 'Homeowners Record'!$G45*'Monthly Reading'!W$9)))</f>
        <v/>
      </c>
      <c r="X48" s="4" t="str">
        <f>IF('Monthly Reading'!X$1="", "", IF('Monthly Reading'!X122*'Monthly Reading'!X$7&gt;'Monthly Reading'!X$10, SUM('Monthly Reading'!X122*'Monthly Reading'!X$7, 'Homeowners Record'!$F45*'Monthly Reading'!X$8, 'Homeowners Record'!$G45*'Monthly Reading'!X$9), SUM('Monthly Reading'!X$10, 'Homeowners Record'!$F45*'Monthly Reading'!X$8, 'Homeowners Record'!$G45*'Monthly Reading'!X$9)))</f>
        <v/>
      </c>
      <c r="Y48" s="4" t="str">
        <f>IF('Monthly Reading'!Y$1="", "", IF('Monthly Reading'!Y122*'Monthly Reading'!Y$7&gt;'Monthly Reading'!Y$10, SUM('Monthly Reading'!Y122*'Monthly Reading'!Y$7, 'Homeowners Record'!$F45*'Monthly Reading'!Y$8, 'Homeowners Record'!$G45*'Monthly Reading'!Y$9), SUM('Monthly Reading'!Y$10, 'Homeowners Record'!$F45*'Monthly Reading'!Y$8, 'Homeowners Record'!$G45*'Monthly Reading'!Y$9)))</f>
        <v/>
      </c>
      <c r="Z48" s="4" t="str">
        <f>IF('Monthly Reading'!Z$1="", "", IF('Monthly Reading'!Z122*'Monthly Reading'!Z$7&gt;'Monthly Reading'!Z$10, SUM('Monthly Reading'!Z122*'Monthly Reading'!Z$7, 'Homeowners Record'!$F45*'Monthly Reading'!Z$8, 'Homeowners Record'!$G45*'Monthly Reading'!Z$9), SUM('Monthly Reading'!Z$10, 'Homeowners Record'!$F45*'Monthly Reading'!Z$8, 'Homeowners Record'!$G45*'Monthly Reading'!Z$9)))</f>
        <v/>
      </c>
      <c r="AA48" s="4" t="str">
        <f>IF('Monthly Reading'!AA$1="", "", IF('Monthly Reading'!AA122*'Monthly Reading'!AA$7&gt;'Monthly Reading'!AA$10, SUM('Monthly Reading'!AA122*'Monthly Reading'!AA$7, 'Homeowners Record'!$F45*'Monthly Reading'!AA$8, 'Homeowners Record'!$G45*'Monthly Reading'!AA$9), SUM('Monthly Reading'!AA$10, 'Homeowners Record'!$F45*'Monthly Reading'!AA$8, 'Homeowners Record'!$G45*'Monthly Reading'!AA$9)))</f>
        <v/>
      </c>
      <c r="AB48" s="4" t="str">
        <f>IF('Monthly Reading'!AB$1="", "", IF('Monthly Reading'!AB122*'Monthly Reading'!AB$7&gt;'Monthly Reading'!AB$10, SUM('Monthly Reading'!AB122*'Monthly Reading'!AB$7, 'Homeowners Record'!$F45*'Monthly Reading'!AB$8, 'Homeowners Record'!$G45*'Monthly Reading'!AB$9), SUM('Monthly Reading'!AB$10, 'Homeowners Record'!$F45*'Monthly Reading'!AB$8, 'Homeowners Record'!$G45*'Monthly Reading'!AB$9)))</f>
        <v/>
      </c>
      <c r="AC48" s="4" t="str">
        <f>IF('Monthly Reading'!AC$1="", "", IF('Monthly Reading'!AC122*'Monthly Reading'!AC$7&gt;'Monthly Reading'!AC$10, SUM('Monthly Reading'!AC122*'Monthly Reading'!AC$7, 'Homeowners Record'!$F45*'Monthly Reading'!AC$8, 'Homeowners Record'!$G45*'Monthly Reading'!AC$9), SUM('Monthly Reading'!AC$10, 'Homeowners Record'!$F45*'Monthly Reading'!AC$8, 'Homeowners Record'!$G45*'Monthly Reading'!AC$9)))</f>
        <v/>
      </c>
      <c r="AD48" s="4" t="str">
        <f>IF('Monthly Reading'!AD$1="", "", IF('Monthly Reading'!AD122*'Monthly Reading'!AD$7&gt;'Monthly Reading'!AD$10, SUM('Monthly Reading'!AD122*'Monthly Reading'!AD$7, 'Homeowners Record'!$F45*'Monthly Reading'!AD$8, 'Homeowners Record'!$G45*'Monthly Reading'!AD$9), SUM('Monthly Reading'!AD$10, 'Homeowners Record'!$F45*'Monthly Reading'!AD$8, 'Homeowners Record'!$G45*'Monthly Reading'!AD$9)))</f>
        <v/>
      </c>
      <c r="AE48" s="4" t="str">
        <f>IF('Monthly Reading'!AE$1="", "", IF('Monthly Reading'!AE122*'Monthly Reading'!AE$7&gt;'Monthly Reading'!AE$10, SUM('Monthly Reading'!AE122*'Monthly Reading'!AE$7, 'Homeowners Record'!$F45*'Monthly Reading'!AE$8, 'Homeowners Record'!$G45*'Monthly Reading'!AE$9), SUM('Monthly Reading'!AE$10, 'Homeowners Record'!$F45*'Monthly Reading'!AE$8, 'Homeowners Record'!$G45*'Monthly Reading'!AE$9)))</f>
        <v/>
      </c>
      <c r="AF48" s="4" t="str">
        <f>IF('Monthly Reading'!AF$1="", "", IF('Monthly Reading'!AF122*'Monthly Reading'!AF$7&gt;'Monthly Reading'!AF$10, SUM('Monthly Reading'!AF122*'Monthly Reading'!AF$7, 'Homeowners Record'!$F45*'Monthly Reading'!AF$8, 'Homeowners Record'!$G45*'Monthly Reading'!AF$9), SUM('Monthly Reading'!AF$10, 'Homeowners Record'!$F45*'Monthly Reading'!AF$8, 'Homeowners Record'!$G45*'Monthly Reading'!AF$9)))</f>
        <v/>
      </c>
      <c r="AG48" s="4" t="str">
        <f>IF('Monthly Reading'!AG$1="", "", IF('Monthly Reading'!AG122*'Monthly Reading'!AG$7&gt;'Monthly Reading'!AG$10, SUM('Monthly Reading'!AG122*'Monthly Reading'!AG$7, 'Homeowners Record'!$F45*'Monthly Reading'!AG$8, 'Homeowners Record'!$G45*'Monthly Reading'!AG$9), SUM('Monthly Reading'!AG$10, 'Homeowners Record'!$F45*'Monthly Reading'!AG$8, 'Homeowners Record'!$G45*'Monthly Reading'!AG$9)))</f>
        <v/>
      </c>
      <c r="AH48" s="4" t="str">
        <f>IF('Monthly Reading'!AH$1="", "", IF('Monthly Reading'!AH122*'Monthly Reading'!AH$7&gt;'Monthly Reading'!AH$10, SUM('Monthly Reading'!AH122*'Monthly Reading'!AH$7, 'Homeowners Record'!$F45*'Monthly Reading'!AH$8, 'Homeowners Record'!$G45*'Monthly Reading'!AH$9), SUM('Monthly Reading'!AH$10, 'Homeowners Record'!$F45*'Monthly Reading'!AH$8, 'Homeowners Record'!$G45*'Monthly Reading'!AH$9)))</f>
        <v/>
      </c>
      <c r="AI48" s="4" t="str">
        <f>IF('Monthly Reading'!AI$1="", "", IF('Monthly Reading'!AI122*'Monthly Reading'!AI$7&gt;'Monthly Reading'!AI$10, SUM('Monthly Reading'!AI122*'Monthly Reading'!AI$7, 'Homeowners Record'!$F45*'Monthly Reading'!AI$8, 'Homeowners Record'!$G45*'Monthly Reading'!AI$9), SUM('Monthly Reading'!AI$10, 'Homeowners Record'!$F45*'Monthly Reading'!AI$8, 'Homeowners Record'!$G45*'Monthly Reading'!AI$9)))</f>
        <v/>
      </c>
      <c r="AJ48" s="4" t="str">
        <f>IF('Monthly Reading'!AJ$1="", "", IF('Monthly Reading'!AJ122*'Monthly Reading'!AJ$7&gt;'Monthly Reading'!AJ$10, SUM('Monthly Reading'!AJ122*'Monthly Reading'!AJ$7, 'Homeowners Record'!$F45*'Monthly Reading'!AJ$8, 'Homeowners Record'!$G45*'Monthly Reading'!AJ$9), SUM('Monthly Reading'!AJ$10, 'Homeowners Record'!$F45*'Monthly Reading'!AJ$8, 'Homeowners Record'!$G45*'Monthly Reading'!AJ$9)))</f>
        <v/>
      </c>
      <c r="AK48" s="4" t="str">
        <f>IF('Monthly Reading'!AK$1="", "", IF('Monthly Reading'!AK122*'Monthly Reading'!AK$7&gt;'Monthly Reading'!AK$10, SUM('Monthly Reading'!AK122*'Monthly Reading'!AK$7, 'Homeowners Record'!$F45*'Monthly Reading'!AK$8, 'Homeowners Record'!$G45*'Monthly Reading'!AK$9), SUM('Monthly Reading'!AK$10, 'Homeowners Record'!$F45*'Monthly Reading'!AK$8, 'Homeowners Record'!$G45*'Monthly Reading'!AK$9)))</f>
        <v/>
      </c>
      <c r="AL48" s="4" t="str">
        <f>IF('Monthly Reading'!AL$1="", "", IF('Monthly Reading'!AL122*'Monthly Reading'!AL$7&gt;'Monthly Reading'!AL$10, SUM('Monthly Reading'!AL122*'Monthly Reading'!AL$7, 'Homeowners Record'!$F45*'Monthly Reading'!AL$8, 'Homeowners Record'!$G45*'Monthly Reading'!AL$9), SUM('Monthly Reading'!AL$10, 'Homeowners Record'!$F45*'Monthly Reading'!AL$8, 'Homeowners Record'!$G45*'Monthly Reading'!AL$9)))</f>
        <v/>
      </c>
      <c r="AM48" s="4" t="str">
        <f>IF('Monthly Reading'!AM$1="", "", IF('Monthly Reading'!AM122*'Monthly Reading'!AM$7&gt;'Monthly Reading'!AM$10, SUM('Monthly Reading'!AM122*'Monthly Reading'!AM$7, 'Homeowners Record'!$F45*'Monthly Reading'!AM$8, 'Homeowners Record'!$G45*'Monthly Reading'!AM$9), SUM('Monthly Reading'!AM$10, 'Homeowners Record'!$F45*'Monthly Reading'!AM$8, 'Homeowners Record'!$G45*'Monthly Reading'!AM$9)))</f>
        <v/>
      </c>
      <c r="AN48" s="4" t="str">
        <f>IF('Monthly Reading'!AN$1="", "", IF('Monthly Reading'!AN122*'Monthly Reading'!AN$7&gt;'Monthly Reading'!AN$10, SUM('Monthly Reading'!AN122*'Monthly Reading'!AN$7, 'Homeowners Record'!$F45*'Monthly Reading'!AN$8, 'Homeowners Record'!$G45*'Monthly Reading'!AN$9), SUM('Monthly Reading'!AN$10, 'Homeowners Record'!$F45*'Monthly Reading'!AN$8, 'Homeowners Record'!$G45*'Monthly Reading'!AN$9)))</f>
        <v/>
      </c>
      <c r="AO48" s="4" t="str">
        <f>IF('Monthly Reading'!AO$1="", "", IF('Monthly Reading'!AO122*'Monthly Reading'!AO$7&gt;'Monthly Reading'!AO$10, SUM('Monthly Reading'!AO122*'Monthly Reading'!AO$7, 'Homeowners Record'!$F45*'Monthly Reading'!AO$8, 'Homeowners Record'!$G45*'Monthly Reading'!AO$9), SUM('Monthly Reading'!AO$10, 'Homeowners Record'!$F45*'Monthly Reading'!AO$8, 'Homeowners Record'!$G45*'Monthly Reading'!AO$9)))</f>
        <v/>
      </c>
      <c r="AP48" s="4" t="str">
        <f>IF('Monthly Reading'!AP$1="", "", IF('Monthly Reading'!AP122*'Monthly Reading'!AP$7&gt;'Monthly Reading'!AP$10, SUM('Monthly Reading'!AP122*'Monthly Reading'!AP$7, 'Homeowners Record'!$F45*'Monthly Reading'!AP$8, 'Homeowners Record'!$G45*'Monthly Reading'!AP$9), SUM('Monthly Reading'!AP$10, 'Homeowners Record'!$F45*'Monthly Reading'!AP$8, 'Homeowners Record'!$G45*'Monthly Reading'!AP$9)))</f>
        <v/>
      </c>
      <c r="AQ48" s="4" t="str">
        <f>IF('Monthly Reading'!AQ$1="", "", IF('Monthly Reading'!AQ122*'Monthly Reading'!AQ$7&gt;'Monthly Reading'!AQ$10, SUM('Monthly Reading'!AQ122*'Monthly Reading'!AQ$7, 'Homeowners Record'!$F45*'Monthly Reading'!AQ$8, 'Homeowners Record'!$G45*'Monthly Reading'!AQ$9), SUM('Monthly Reading'!AQ$10, 'Homeowners Record'!$F45*'Monthly Reading'!AQ$8, 'Homeowners Record'!$G45*'Monthly Reading'!AQ$9)))</f>
        <v/>
      </c>
      <c r="AR48" s="4" t="str">
        <f>IF('Monthly Reading'!AR$1="", "", IF('Monthly Reading'!AR122*'Monthly Reading'!AR$7&gt;'Monthly Reading'!AR$10, SUM('Monthly Reading'!AR122*'Monthly Reading'!AR$7, 'Homeowners Record'!$F45*'Monthly Reading'!AR$8, 'Homeowners Record'!$G45*'Monthly Reading'!AR$9), SUM('Monthly Reading'!AR$10, 'Homeowners Record'!$F45*'Monthly Reading'!AR$8, 'Homeowners Record'!$G45*'Monthly Reading'!AR$9)))</f>
        <v/>
      </c>
      <c r="AS48" s="4" t="str">
        <f>IF('Monthly Reading'!AS$1="", "", IF('Monthly Reading'!AS122*'Monthly Reading'!AS$7&gt;'Monthly Reading'!AS$10, SUM('Monthly Reading'!AS122*'Monthly Reading'!AS$7, 'Homeowners Record'!$F45*'Monthly Reading'!AS$8, 'Homeowners Record'!$G45*'Monthly Reading'!AS$9), SUM('Monthly Reading'!AS$10, 'Homeowners Record'!$F45*'Monthly Reading'!AS$8, 'Homeowners Record'!$G45*'Monthly Reading'!AS$9)))</f>
        <v/>
      </c>
      <c r="AT48" s="4" t="str">
        <f>IF('Monthly Reading'!AT$1="", "", IF('Monthly Reading'!AT122*'Monthly Reading'!AT$7&gt;'Monthly Reading'!AT$10, SUM('Monthly Reading'!AT122*'Monthly Reading'!AT$7, 'Homeowners Record'!$F45*'Monthly Reading'!AT$8, 'Homeowners Record'!$G45*'Monthly Reading'!AT$9), SUM('Monthly Reading'!AT$10, 'Homeowners Record'!$F45*'Monthly Reading'!AT$8, 'Homeowners Record'!$G45*'Monthly Reading'!AT$9)))</f>
        <v/>
      </c>
      <c r="AU48" s="4" t="str">
        <f>IF('Monthly Reading'!AU$1="", "", IF('Monthly Reading'!AU122*'Monthly Reading'!AU$7&gt;'Monthly Reading'!AU$10, SUM('Monthly Reading'!AU122*'Monthly Reading'!AU$7, 'Homeowners Record'!$F45*'Monthly Reading'!AU$8, 'Homeowners Record'!$G45*'Monthly Reading'!AU$9), SUM('Monthly Reading'!AU$10, 'Homeowners Record'!$F45*'Monthly Reading'!AU$8, 'Homeowners Record'!$G45*'Monthly Reading'!AU$9)))</f>
        <v/>
      </c>
      <c r="AV48" s="4" t="str">
        <f>IF('Monthly Reading'!AV$1="", "", IF('Monthly Reading'!AV122*'Monthly Reading'!AV$7&gt;'Monthly Reading'!AV$10, SUM('Monthly Reading'!AV122*'Monthly Reading'!AV$7, 'Homeowners Record'!$F45*'Monthly Reading'!AV$8, 'Homeowners Record'!$G45*'Monthly Reading'!AV$9), SUM('Monthly Reading'!AV$10, 'Homeowners Record'!$F45*'Monthly Reading'!AV$8, 'Homeowners Record'!$G45*'Monthly Reading'!AV$9)))</f>
        <v/>
      </c>
      <c r="AW48" s="4" t="str">
        <f>IF('Monthly Reading'!AW$1="", "", IF('Monthly Reading'!AW122*'Monthly Reading'!AW$7&gt;'Monthly Reading'!AW$10, SUM('Monthly Reading'!AW122*'Monthly Reading'!AW$7, 'Homeowners Record'!$F45*'Monthly Reading'!AW$8, 'Homeowners Record'!$G45*'Monthly Reading'!AW$9), SUM('Monthly Reading'!AW$10, 'Homeowners Record'!$F45*'Monthly Reading'!AW$8, 'Homeowners Record'!$G45*'Monthly Reading'!AW$9)))</f>
        <v/>
      </c>
      <c r="AX48" s="4" t="str">
        <f>IF('Monthly Reading'!AX$1="", "", IF('Monthly Reading'!AX122*'Monthly Reading'!AX$7&gt;'Monthly Reading'!AX$10, SUM('Monthly Reading'!AX122*'Monthly Reading'!AX$7, 'Homeowners Record'!$F45*'Monthly Reading'!AX$8, 'Homeowners Record'!$G45*'Monthly Reading'!AX$9), SUM('Monthly Reading'!AX$10, 'Homeowners Record'!$F45*'Monthly Reading'!AX$8, 'Homeowners Record'!$G45*'Monthly Reading'!AX$9)))</f>
        <v/>
      </c>
      <c r="AY48" s="4" t="str">
        <f>IF('Monthly Reading'!AY$1="", "", IF('Monthly Reading'!AY122*'Monthly Reading'!AY$7&gt;'Monthly Reading'!AY$10, SUM('Monthly Reading'!AY122*'Monthly Reading'!AY$7, 'Homeowners Record'!$F45*'Monthly Reading'!AY$8, 'Homeowners Record'!$G45*'Monthly Reading'!AY$9), SUM('Monthly Reading'!AY$10, 'Homeowners Record'!$F45*'Monthly Reading'!AY$8, 'Homeowners Record'!$G45*'Monthly Reading'!AY$9)))</f>
        <v/>
      </c>
      <c r="AZ48" s="4" t="str">
        <f>IF('Monthly Reading'!AZ$1="", "", IF('Monthly Reading'!AZ122*'Monthly Reading'!AZ$7&gt;'Monthly Reading'!AZ$10, SUM('Monthly Reading'!AZ122*'Monthly Reading'!AZ$7, 'Homeowners Record'!$F45*'Monthly Reading'!AZ$8, 'Homeowners Record'!$G45*'Monthly Reading'!AZ$9), SUM('Monthly Reading'!AZ$10, 'Homeowners Record'!$F45*'Monthly Reading'!AZ$8, 'Homeowners Record'!$G45*'Monthly Reading'!AZ$9)))</f>
        <v/>
      </c>
      <c r="BA48" s="4" t="str">
        <f>IF('Monthly Reading'!BA$1="", "", IF('Monthly Reading'!BA122*'Monthly Reading'!BA$7&gt;'Monthly Reading'!BA$10, SUM('Monthly Reading'!BA122*'Monthly Reading'!BA$7, 'Homeowners Record'!$F45*'Monthly Reading'!BA$8, 'Homeowners Record'!$G45*'Monthly Reading'!BA$9), SUM('Monthly Reading'!BA$10, 'Homeowners Record'!$F45*'Monthly Reading'!BA$8, 'Homeowners Record'!$G45*'Monthly Reading'!BA$9)))</f>
        <v/>
      </c>
      <c r="BB48" s="4" t="str">
        <f>IF('Monthly Reading'!BB$1="", "", IF('Monthly Reading'!BB122*'Monthly Reading'!BB$7&gt;'Monthly Reading'!BB$10, SUM('Monthly Reading'!BB122*'Monthly Reading'!BB$7, 'Homeowners Record'!$F45*'Monthly Reading'!BB$8, 'Homeowners Record'!$G45*'Monthly Reading'!BB$9), SUM('Monthly Reading'!BB$10, 'Homeowners Record'!$F45*'Monthly Reading'!BB$8, 'Homeowners Record'!$G45*'Monthly Reading'!BB$9)))</f>
        <v/>
      </c>
      <c r="BC48" s="4" t="str">
        <f>IF('Monthly Reading'!BC$1="", "", IF('Monthly Reading'!BC122*'Monthly Reading'!BC$7&gt;'Monthly Reading'!BC$10, SUM('Monthly Reading'!BC122*'Monthly Reading'!BC$7, 'Homeowners Record'!$F45*'Monthly Reading'!BC$8, 'Homeowners Record'!$G45*'Monthly Reading'!BC$9), SUM('Monthly Reading'!BC$10, 'Homeowners Record'!$F45*'Monthly Reading'!BC$8, 'Homeowners Record'!$G45*'Monthly Reading'!BC$9)))</f>
        <v/>
      </c>
      <c r="BD48" s="4" t="str">
        <f>IF('Monthly Reading'!BD$1="", "", IF('Monthly Reading'!BD122*'Monthly Reading'!BD$7&gt;'Monthly Reading'!BD$10, SUM('Monthly Reading'!BD122*'Monthly Reading'!BD$7, 'Homeowners Record'!$F45*'Monthly Reading'!BD$8, 'Homeowners Record'!$G45*'Monthly Reading'!BD$9), SUM('Monthly Reading'!BD$10, 'Homeowners Record'!$F45*'Monthly Reading'!BD$8, 'Homeowners Record'!$G45*'Monthly Reading'!BD$9)))</f>
        <v/>
      </c>
      <c r="BE48" s="4" t="str">
        <f>IF('Monthly Reading'!BE$1="", "", IF('Monthly Reading'!BE122*'Monthly Reading'!BE$7&gt;'Monthly Reading'!BE$10, SUM('Monthly Reading'!BE122*'Monthly Reading'!BE$7, 'Homeowners Record'!$F45*'Monthly Reading'!BE$8, 'Homeowners Record'!$G45*'Monthly Reading'!BE$9), SUM('Monthly Reading'!BE$10, 'Homeowners Record'!$F45*'Monthly Reading'!BE$8, 'Homeowners Record'!$G45*'Monthly Reading'!BE$9)))</f>
        <v/>
      </c>
      <c r="BF48" s="4" t="str">
        <f>IF('Monthly Reading'!BF$1="", "", IF('Monthly Reading'!BF122*'Monthly Reading'!BF$7&gt;'Monthly Reading'!BF$10, SUM('Monthly Reading'!BF122*'Monthly Reading'!BF$7, 'Homeowners Record'!$F45*'Monthly Reading'!BF$8, 'Homeowners Record'!$G45*'Monthly Reading'!BF$9), SUM('Monthly Reading'!BF$10, 'Homeowners Record'!$F45*'Monthly Reading'!BF$8, 'Homeowners Record'!$G45*'Monthly Reading'!BF$9)))</f>
        <v/>
      </c>
      <c r="BG48" s="4" t="str">
        <f>IF('Monthly Reading'!BG$1="", "", IF('Monthly Reading'!BG122*'Monthly Reading'!BG$7&gt;'Monthly Reading'!BG$10, SUM('Monthly Reading'!BG122*'Monthly Reading'!BG$7, 'Homeowners Record'!$F45*'Monthly Reading'!BG$8, 'Homeowners Record'!$G45*'Monthly Reading'!BG$9), SUM('Monthly Reading'!BG$10, 'Homeowners Record'!$F45*'Monthly Reading'!BG$8, 'Homeowners Record'!$G45*'Monthly Reading'!BG$9)))</f>
        <v/>
      </c>
      <c r="BH48" s="4" t="str">
        <f>IF('Monthly Reading'!BH$1="", "", IF('Monthly Reading'!BH122*'Monthly Reading'!BH$7&gt;'Monthly Reading'!BH$10, SUM('Monthly Reading'!BH122*'Monthly Reading'!BH$7, 'Homeowners Record'!$F45*'Monthly Reading'!BH$8, 'Homeowners Record'!$G45*'Monthly Reading'!BH$9), SUM('Monthly Reading'!BH$10, 'Homeowners Record'!$F45*'Monthly Reading'!BH$8, 'Homeowners Record'!$G45*'Monthly Reading'!BH$9)))</f>
        <v/>
      </c>
      <c r="BI48" s="4" t="str">
        <f>IF('Monthly Reading'!BI$1="", "", IF('Monthly Reading'!BI122*'Monthly Reading'!BI$7&gt;'Monthly Reading'!BI$10, SUM('Monthly Reading'!BI122*'Monthly Reading'!BI$7, 'Homeowners Record'!$F45*'Monthly Reading'!BI$8, 'Homeowners Record'!$G45*'Monthly Reading'!BI$9), SUM('Monthly Reading'!BI$10, 'Homeowners Record'!$F45*'Monthly Reading'!BI$8, 'Homeowners Record'!$G45*'Monthly Reading'!BI$9)))</f>
        <v/>
      </c>
      <c r="BJ48" s="4" t="str">
        <f>IF('Monthly Reading'!BJ$1="", "", IF('Monthly Reading'!BJ122*'Monthly Reading'!BJ$7&gt;'Monthly Reading'!BJ$10, SUM('Monthly Reading'!BJ122*'Monthly Reading'!BJ$7, 'Homeowners Record'!$F45*'Monthly Reading'!BJ$8, 'Homeowners Record'!$G45*'Monthly Reading'!BJ$9), SUM('Monthly Reading'!BJ$10, 'Homeowners Record'!$F45*'Monthly Reading'!BJ$8, 'Homeowners Record'!$G45*'Monthly Reading'!BJ$9)))</f>
        <v/>
      </c>
      <c r="BK48" s="4" t="str">
        <f>IF('Monthly Reading'!BK$1="", "", IF('Monthly Reading'!BK122*'Monthly Reading'!BK$7&gt;'Monthly Reading'!BK$10, SUM('Monthly Reading'!BK122*'Monthly Reading'!BK$7, 'Homeowners Record'!$F45*'Monthly Reading'!BK$8, 'Homeowners Record'!$G45*'Monthly Reading'!BK$9), SUM('Monthly Reading'!BK$10, 'Homeowners Record'!$F45*'Monthly Reading'!BK$8, 'Homeowners Record'!$G45*'Monthly Reading'!BK$9)))</f>
        <v/>
      </c>
      <c r="BL48" s="4" t="str">
        <f>IF('Monthly Reading'!BL$1="", "", IF('Monthly Reading'!BL122*'Monthly Reading'!BL$7&gt;'Monthly Reading'!BL$10, SUM('Monthly Reading'!BL122*'Monthly Reading'!BL$7, 'Homeowners Record'!$F45*'Monthly Reading'!BL$8, 'Homeowners Record'!$G45*'Monthly Reading'!BL$9), SUM('Monthly Reading'!BL$10, 'Homeowners Record'!$F45*'Monthly Reading'!BL$8, 'Homeowners Record'!$G45*'Monthly Reading'!BL$9)))</f>
        <v/>
      </c>
      <c r="BM48" s="4" t="str">
        <f>IF('Monthly Reading'!BM$1="", "", IF('Monthly Reading'!BM122*'Monthly Reading'!BM$7&gt;'Monthly Reading'!BM$10, SUM('Monthly Reading'!BM122*'Monthly Reading'!BM$7, 'Homeowners Record'!$F45*'Monthly Reading'!BM$8, 'Homeowners Record'!$G45*'Monthly Reading'!BM$9), SUM('Monthly Reading'!BM$10, 'Homeowners Record'!$F45*'Monthly Reading'!BM$8, 'Homeowners Record'!$G45*'Monthly Reading'!BM$9)))</f>
        <v/>
      </c>
      <c r="BN48" s="4" t="str">
        <f>IF('Monthly Reading'!BN$1="", "", IF('Monthly Reading'!BN122*'Monthly Reading'!BN$7&gt;'Monthly Reading'!BN$10, SUM('Monthly Reading'!BN122*'Monthly Reading'!BN$7, 'Homeowners Record'!$F45*'Monthly Reading'!BN$8, 'Homeowners Record'!$G45*'Monthly Reading'!BN$9), SUM('Monthly Reading'!BN$10, 'Homeowners Record'!$F45*'Monthly Reading'!BN$8, 'Homeowners Record'!$G45*'Monthly Reading'!BN$9)))</f>
        <v/>
      </c>
      <c r="BO48" s="4" t="str">
        <f>IF('Monthly Reading'!BO$1="", "", IF('Monthly Reading'!BO122*'Monthly Reading'!BO$7&gt;'Monthly Reading'!BO$10, SUM('Monthly Reading'!BO122*'Monthly Reading'!BO$7, 'Homeowners Record'!$F45*'Monthly Reading'!BO$8, 'Homeowners Record'!$G45*'Monthly Reading'!BO$9), SUM('Monthly Reading'!BO$10, 'Homeowners Record'!$F45*'Monthly Reading'!BO$8, 'Homeowners Record'!$G45*'Monthly Reading'!BO$9)))</f>
        <v/>
      </c>
      <c r="BP48" s="4" t="str">
        <f>IF('Monthly Reading'!BP$1="", "", IF('Monthly Reading'!BP122*'Monthly Reading'!BP$7&gt;'Monthly Reading'!BP$10, SUM('Monthly Reading'!BP122*'Monthly Reading'!BP$7, 'Homeowners Record'!$F45*'Monthly Reading'!BP$8, 'Homeowners Record'!$G45*'Monthly Reading'!BP$9), SUM('Monthly Reading'!BP$10, 'Homeowners Record'!$F45*'Monthly Reading'!BP$8, 'Homeowners Record'!$G45*'Monthly Reading'!BP$9)))</f>
        <v/>
      </c>
      <c r="BQ48" s="4" t="str">
        <f>IF('Monthly Reading'!BQ$1="", "", IF('Monthly Reading'!BQ122*'Monthly Reading'!BQ$7&gt;'Monthly Reading'!BQ$10, SUM('Monthly Reading'!BQ122*'Monthly Reading'!BQ$7, 'Homeowners Record'!$F45*'Monthly Reading'!BQ$8, 'Homeowners Record'!$G45*'Monthly Reading'!BQ$9), SUM('Monthly Reading'!BQ$10, 'Homeowners Record'!$F45*'Monthly Reading'!BQ$8, 'Homeowners Record'!$G45*'Monthly Reading'!BQ$9)))</f>
        <v/>
      </c>
      <c r="BR48" s="4" t="str">
        <f>IF('Monthly Reading'!BR$1="", "", IF('Monthly Reading'!BR122*'Monthly Reading'!BR$7&gt;'Monthly Reading'!BR$10, SUM('Monthly Reading'!BR122*'Monthly Reading'!BR$7, 'Homeowners Record'!$F45*'Monthly Reading'!BR$8, 'Homeowners Record'!$G45*'Monthly Reading'!BR$9), SUM('Monthly Reading'!BR$10, 'Homeowners Record'!$F45*'Monthly Reading'!BR$8, 'Homeowners Record'!$G45*'Monthly Reading'!BR$9)))</f>
        <v/>
      </c>
      <c r="BS48" s="4" t="str">
        <f>IF('Monthly Reading'!BS$1="", "", IF('Monthly Reading'!BS122*'Monthly Reading'!BS$7&gt;'Monthly Reading'!BS$10, SUM('Monthly Reading'!BS122*'Monthly Reading'!BS$7, 'Homeowners Record'!$F45*'Monthly Reading'!BS$8, 'Homeowners Record'!$G45*'Monthly Reading'!BS$9), SUM('Monthly Reading'!BS$10, 'Homeowners Record'!$F45*'Monthly Reading'!BS$8, 'Homeowners Record'!$G45*'Monthly Reading'!BS$9)))</f>
        <v/>
      </c>
      <c r="BT48" s="4" t="str">
        <f>IF('Monthly Reading'!BT$1="", "", IF('Monthly Reading'!BT122*'Monthly Reading'!BT$7&gt;'Monthly Reading'!BT$10, SUM('Monthly Reading'!BT122*'Monthly Reading'!BT$7, 'Homeowners Record'!$F45*'Monthly Reading'!BT$8, 'Homeowners Record'!$G45*'Monthly Reading'!BT$9), SUM('Monthly Reading'!BT$10, 'Homeowners Record'!$F45*'Monthly Reading'!BT$8, 'Homeowners Record'!$G45*'Monthly Reading'!BT$9)))</f>
        <v/>
      </c>
      <c r="BU48" s="4" t="str">
        <f>IF('Monthly Reading'!BU$1="", "", IF('Monthly Reading'!BU122*'Monthly Reading'!BU$7&gt;'Monthly Reading'!BU$10, SUM('Monthly Reading'!BU122*'Monthly Reading'!BU$7, 'Homeowners Record'!$F45*'Monthly Reading'!BU$8, 'Homeowners Record'!$G45*'Monthly Reading'!BU$9), SUM('Monthly Reading'!BU$10, 'Homeowners Record'!$F45*'Monthly Reading'!BU$8, 'Homeowners Record'!$G45*'Monthly Reading'!BU$9)))</f>
        <v/>
      </c>
      <c r="BV48" s="4" t="str">
        <f>IF('Monthly Reading'!BV$1="", "", IF('Monthly Reading'!BV122*'Monthly Reading'!BV$7&gt;'Monthly Reading'!BV$10, SUM('Monthly Reading'!BV122*'Monthly Reading'!BV$7, 'Homeowners Record'!$F45*'Monthly Reading'!BV$8, 'Homeowners Record'!$G45*'Monthly Reading'!BV$9), SUM('Monthly Reading'!BV$10, 'Homeowners Record'!$F45*'Monthly Reading'!BV$8, 'Homeowners Record'!$G45*'Monthly Reading'!BV$9)))</f>
        <v/>
      </c>
      <c r="BW48" s="4" t="str">
        <f>IF('Monthly Reading'!BW$1="", "", IF('Monthly Reading'!BW122*'Monthly Reading'!BW$7&gt;'Monthly Reading'!BW$10, SUM('Monthly Reading'!BW122*'Monthly Reading'!BW$7, 'Homeowners Record'!$F45*'Monthly Reading'!BW$8, 'Homeowners Record'!$G45*'Monthly Reading'!BW$9), SUM('Monthly Reading'!BW$10, 'Homeowners Record'!$F45*'Monthly Reading'!BW$8, 'Homeowners Record'!$G45*'Monthly Reading'!BW$9)))</f>
        <v/>
      </c>
      <c r="BX48" s="4" t="str">
        <f>IF('Monthly Reading'!BX$1="", "", IF('Monthly Reading'!BX122*'Monthly Reading'!BX$7&gt;'Monthly Reading'!BX$10, SUM('Monthly Reading'!BX122*'Monthly Reading'!BX$7, 'Homeowners Record'!$F45*'Monthly Reading'!BX$8, 'Homeowners Record'!$G45*'Monthly Reading'!BX$9), SUM('Monthly Reading'!BX$10, 'Homeowners Record'!$F45*'Monthly Reading'!BX$8, 'Homeowners Record'!$G45*'Monthly Reading'!BX$9)))</f>
        <v/>
      </c>
      <c r="BY48" s="4" t="str">
        <f>IF('Monthly Reading'!BY$1="", "", IF('Monthly Reading'!BY122*'Monthly Reading'!BY$7&gt;'Monthly Reading'!BY$10, SUM('Monthly Reading'!BY122*'Monthly Reading'!BY$7, 'Homeowners Record'!$F45*'Monthly Reading'!BY$8, 'Homeowners Record'!$G45*'Monthly Reading'!BY$9), SUM('Monthly Reading'!BY$10, 'Homeowners Record'!$F45*'Monthly Reading'!BY$8, 'Homeowners Record'!$G45*'Monthly Reading'!BY$9)))</f>
        <v/>
      </c>
      <c r="BZ48" s="4" t="str">
        <f>IF('Monthly Reading'!BZ$1="", "", IF('Monthly Reading'!BZ122*'Monthly Reading'!BZ$7&gt;'Monthly Reading'!BZ$10, SUM('Monthly Reading'!BZ122*'Monthly Reading'!BZ$7, 'Homeowners Record'!$F45*'Monthly Reading'!BZ$8, 'Homeowners Record'!$G45*'Monthly Reading'!BZ$9), SUM('Monthly Reading'!BZ$10, 'Homeowners Record'!$F45*'Monthly Reading'!BZ$8, 'Homeowners Record'!$G45*'Monthly Reading'!BZ$9)))</f>
        <v/>
      </c>
      <c r="CA48" s="4" t="str">
        <f>IF('Monthly Reading'!CA$1="", "", IF('Monthly Reading'!CA122*'Monthly Reading'!CA$7&gt;'Monthly Reading'!CA$10, SUM('Monthly Reading'!CA122*'Monthly Reading'!CA$7, 'Homeowners Record'!$F45*'Monthly Reading'!CA$8, 'Homeowners Record'!$G45*'Monthly Reading'!CA$9), SUM('Monthly Reading'!CA$10, 'Homeowners Record'!$F45*'Monthly Reading'!CA$8, 'Homeowners Record'!$G45*'Monthly Reading'!CA$9)))</f>
        <v/>
      </c>
      <c r="CB48" s="4" t="str">
        <f>IF('Monthly Reading'!CB$1="", "", IF('Monthly Reading'!CB122*'Monthly Reading'!CB$7&gt;'Monthly Reading'!CB$10, SUM('Monthly Reading'!CB122*'Monthly Reading'!CB$7, 'Homeowners Record'!$F45*'Monthly Reading'!CB$8, 'Homeowners Record'!$G45*'Monthly Reading'!CB$9), SUM('Monthly Reading'!CB$10, 'Homeowners Record'!$F45*'Monthly Reading'!CB$8, 'Homeowners Record'!$G45*'Monthly Reading'!CB$9)))</f>
        <v/>
      </c>
      <c r="CC48" s="4" t="str">
        <f>IF('Monthly Reading'!CC$1="", "", IF('Monthly Reading'!CC122*'Monthly Reading'!CC$7&gt;'Monthly Reading'!CC$10, SUM('Monthly Reading'!CC122*'Monthly Reading'!CC$7, 'Homeowners Record'!$F45*'Monthly Reading'!CC$8, 'Homeowners Record'!$G45*'Monthly Reading'!CC$9), SUM('Monthly Reading'!CC$10, 'Homeowners Record'!$F45*'Monthly Reading'!CC$8, 'Homeowners Record'!$G45*'Monthly Reading'!CC$9)))</f>
        <v/>
      </c>
      <c r="CD48" s="4" t="str">
        <f>IF('Monthly Reading'!CD$1="", "", IF('Monthly Reading'!CD122*'Monthly Reading'!CD$7&gt;'Monthly Reading'!CD$10, SUM('Monthly Reading'!CD122*'Monthly Reading'!CD$7, 'Homeowners Record'!$F45*'Monthly Reading'!CD$8, 'Homeowners Record'!$G45*'Monthly Reading'!CD$9), SUM('Monthly Reading'!CD$10, 'Homeowners Record'!$F45*'Monthly Reading'!CD$8, 'Homeowners Record'!$G45*'Monthly Reading'!CD$9)))</f>
        <v/>
      </c>
      <c r="CE48" s="4" t="str">
        <f>IF('Monthly Reading'!CE$1="", "", IF('Monthly Reading'!CE122*'Monthly Reading'!CE$7&gt;'Monthly Reading'!CE$10, SUM('Monthly Reading'!CE122*'Monthly Reading'!CE$7, 'Homeowners Record'!$F45*'Monthly Reading'!CE$8, 'Homeowners Record'!$G45*'Monthly Reading'!CE$9), SUM('Monthly Reading'!CE$10, 'Homeowners Record'!$F45*'Monthly Reading'!CE$8, 'Homeowners Record'!$G45*'Monthly Reading'!CE$9)))</f>
        <v/>
      </c>
      <c r="CF48" s="4" t="str">
        <f>IF('Monthly Reading'!CF$1="", "", IF('Monthly Reading'!CF122*'Monthly Reading'!CF$7&gt;'Monthly Reading'!CF$10, SUM('Monthly Reading'!CF122*'Monthly Reading'!CF$7, 'Homeowners Record'!$F45*'Monthly Reading'!CF$8, 'Homeowners Record'!$G45*'Monthly Reading'!CF$9), SUM('Monthly Reading'!CF$10, 'Homeowners Record'!$F45*'Monthly Reading'!CF$8, 'Homeowners Record'!$G45*'Monthly Reading'!CF$9)))</f>
        <v/>
      </c>
      <c r="CG48" s="4" t="str">
        <f>IF('Monthly Reading'!CG$1="", "", IF('Monthly Reading'!CG122*'Monthly Reading'!CG$7&gt;'Monthly Reading'!CG$10, SUM('Monthly Reading'!CG122*'Monthly Reading'!CG$7, 'Homeowners Record'!$F45*'Monthly Reading'!CG$8, 'Homeowners Record'!$G45*'Monthly Reading'!CG$9), SUM('Monthly Reading'!CG$10, 'Homeowners Record'!$F45*'Monthly Reading'!CG$8, 'Homeowners Record'!$G45*'Monthly Reading'!CG$9)))</f>
        <v/>
      </c>
      <c r="CH48" s="4" t="str">
        <f>IF('Monthly Reading'!CH$1="", "", IF('Monthly Reading'!CH122*'Monthly Reading'!CH$7&gt;'Monthly Reading'!CH$10, SUM('Monthly Reading'!CH122*'Monthly Reading'!CH$7, 'Homeowners Record'!$F45*'Monthly Reading'!CH$8, 'Homeowners Record'!$G45*'Monthly Reading'!CH$9), SUM('Monthly Reading'!CH$10, 'Homeowners Record'!$F45*'Monthly Reading'!CH$8, 'Homeowners Record'!$G45*'Monthly Reading'!CH$9)))</f>
        <v/>
      </c>
      <c r="CI48" s="4" t="str">
        <f>IF('Monthly Reading'!CI$1="", "", IF('Monthly Reading'!CI122*'Monthly Reading'!CI$7&gt;'Monthly Reading'!CI$10, SUM('Monthly Reading'!CI122*'Monthly Reading'!CI$7, 'Homeowners Record'!$F45*'Monthly Reading'!CI$8, 'Homeowners Record'!$G45*'Monthly Reading'!CI$9), SUM('Monthly Reading'!CI$10, 'Homeowners Record'!$F45*'Monthly Reading'!CI$8, 'Homeowners Record'!$G45*'Monthly Reading'!CI$9)))</f>
        <v/>
      </c>
      <c r="CJ48" s="4" t="str">
        <f>IF('Monthly Reading'!CJ$1="", "", IF('Monthly Reading'!CJ122*'Monthly Reading'!CJ$7&gt;'Monthly Reading'!CJ$10, SUM('Monthly Reading'!CJ122*'Monthly Reading'!CJ$7, 'Homeowners Record'!$F45*'Monthly Reading'!CJ$8, 'Homeowners Record'!$G45*'Monthly Reading'!CJ$9), SUM('Monthly Reading'!CJ$10, 'Homeowners Record'!$F45*'Monthly Reading'!CJ$8, 'Homeowners Record'!$G45*'Monthly Reading'!CJ$9)))</f>
        <v/>
      </c>
      <c r="CK48" s="4" t="str">
        <f>IF('Monthly Reading'!CK$1="", "", IF('Monthly Reading'!CK122*'Monthly Reading'!CK$7&gt;'Monthly Reading'!CK$10, SUM('Monthly Reading'!CK122*'Monthly Reading'!CK$7, 'Homeowners Record'!$F45*'Monthly Reading'!CK$8, 'Homeowners Record'!$G45*'Monthly Reading'!CK$9), SUM('Monthly Reading'!CK$10, 'Homeowners Record'!$F45*'Monthly Reading'!CK$8, 'Homeowners Record'!$G45*'Monthly Reading'!CK$9)))</f>
        <v/>
      </c>
      <c r="CL48" s="4" t="str">
        <f>IF('Monthly Reading'!CL$1="", "", IF('Monthly Reading'!CL122*'Monthly Reading'!CL$7&gt;'Monthly Reading'!CL$10, SUM('Monthly Reading'!CL122*'Monthly Reading'!CL$7, 'Homeowners Record'!$F45*'Monthly Reading'!CL$8, 'Homeowners Record'!$G45*'Monthly Reading'!CL$9), SUM('Monthly Reading'!CL$10, 'Homeowners Record'!$F45*'Monthly Reading'!CL$8, 'Homeowners Record'!$G45*'Monthly Reading'!CL$9)))</f>
        <v/>
      </c>
      <c r="CM48" s="4" t="str">
        <f>IF('Monthly Reading'!CM$1="", "", IF('Monthly Reading'!CM122*'Monthly Reading'!CM$7&gt;'Monthly Reading'!CM$10, SUM('Monthly Reading'!CM122*'Monthly Reading'!CM$7, 'Homeowners Record'!$F45*'Monthly Reading'!CM$8, 'Homeowners Record'!$G45*'Monthly Reading'!CM$9), SUM('Monthly Reading'!CM$10, 'Homeowners Record'!$F45*'Monthly Reading'!CM$8, 'Homeowners Record'!$G45*'Monthly Reading'!CM$9)))</f>
        <v/>
      </c>
      <c r="CN48" s="4" t="str">
        <f>IF('Monthly Reading'!CN$1="", "", IF('Monthly Reading'!CN122*'Monthly Reading'!CN$7&gt;'Monthly Reading'!CN$10, SUM('Monthly Reading'!CN122*'Monthly Reading'!CN$7, 'Homeowners Record'!$F45*'Monthly Reading'!CN$8, 'Homeowners Record'!$G45*'Monthly Reading'!CN$9), SUM('Monthly Reading'!CN$10, 'Homeowners Record'!$F45*'Monthly Reading'!CN$8, 'Homeowners Record'!$G45*'Monthly Reading'!CN$9)))</f>
        <v/>
      </c>
      <c r="CO48" s="4" t="str">
        <f>IF('Monthly Reading'!CO$1="", "", IF('Monthly Reading'!CO122*'Monthly Reading'!CO$7&gt;'Monthly Reading'!CO$10, SUM('Monthly Reading'!CO122*'Monthly Reading'!CO$7, 'Homeowners Record'!$F45*'Monthly Reading'!CO$8, 'Homeowners Record'!$G45*'Monthly Reading'!CO$9), SUM('Monthly Reading'!CO$10, 'Homeowners Record'!$F45*'Monthly Reading'!CO$8, 'Homeowners Record'!$G45*'Monthly Reading'!CO$9)))</f>
        <v/>
      </c>
      <c r="CP48" s="4" t="str">
        <f>IF('Monthly Reading'!CP$1="", "", IF('Monthly Reading'!CP122*'Monthly Reading'!CP$7&gt;'Monthly Reading'!CP$10, SUM('Monthly Reading'!CP122*'Monthly Reading'!CP$7, 'Homeowners Record'!$F45*'Monthly Reading'!CP$8, 'Homeowners Record'!$G45*'Monthly Reading'!CP$9), SUM('Monthly Reading'!CP$10, 'Homeowners Record'!$F45*'Monthly Reading'!CP$8, 'Homeowners Record'!$G45*'Monthly Reading'!CP$9)))</f>
        <v/>
      </c>
      <c r="CQ48" s="4" t="str">
        <f>IF('Monthly Reading'!CQ$1="", "", IF('Monthly Reading'!CQ122*'Monthly Reading'!CQ$7&gt;'Monthly Reading'!CQ$10, SUM('Monthly Reading'!CQ122*'Monthly Reading'!CQ$7, 'Homeowners Record'!$F45*'Monthly Reading'!CQ$8, 'Homeowners Record'!$G45*'Monthly Reading'!CQ$9), SUM('Monthly Reading'!CQ$10, 'Homeowners Record'!$F45*'Monthly Reading'!CQ$8, 'Homeowners Record'!$G45*'Monthly Reading'!CQ$9)))</f>
        <v/>
      </c>
      <c r="CR48" s="4" t="str">
        <f>IF('Monthly Reading'!CR$1="", "", IF('Monthly Reading'!CR122*'Monthly Reading'!CR$7&gt;'Monthly Reading'!CR$10, SUM('Monthly Reading'!CR122*'Monthly Reading'!CR$7, 'Homeowners Record'!$F45*'Monthly Reading'!CR$8, 'Homeowners Record'!$G45*'Monthly Reading'!CR$9), SUM('Monthly Reading'!CR$10, 'Homeowners Record'!$F45*'Monthly Reading'!CR$8, 'Homeowners Record'!$G45*'Monthly Reading'!CR$9)))</f>
        <v/>
      </c>
      <c r="CS48" s="4" t="str">
        <f>IF('Monthly Reading'!CS$1="", "", IF('Monthly Reading'!CS122*'Monthly Reading'!CS$7&gt;'Monthly Reading'!CS$10, SUM('Monthly Reading'!CS122*'Monthly Reading'!CS$7, 'Homeowners Record'!$F45*'Monthly Reading'!CS$8, 'Homeowners Record'!$G45*'Monthly Reading'!CS$9), SUM('Monthly Reading'!CS$10, 'Homeowners Record'!$F45*'Monthly Reading'!CS$8, 'Homeowners Record'!$G45*'Monthly Reading'!CS$9)))</f>
        <v/>
      </c>
      <c r="CT48" s="4" t="str">
        <f>IF('Monthly Reading'!CT$1="", "", IF('Monthly Reading'!CT122*'Monthly Reading'!CT$7&gt;'Monthly Reading'!CT$10, SUM('Monthly Reading'!CT122*'Monthly Reading'!CT$7, 'Homeowners Record'!$F45*'Monthly Reading'!CT$8, 'Homeowners Record'!$G45*'Monthly Reading'!CT$9), SUM('Monthly Reading'!CT$10, 'Homeowners Record'!$F45*'Monthly Reading'!CT$8, 'Homeowners Record'!$G45*'Monthly Reading'!CT$9)))</f>
        <v/>
      </c>
      <c r="CU48" s="4" t="str">
        <f>IF('Monthly Reading'!CU$1="", "", IF('Monthly Reading'!CU122*'Monthly Reading'!CU$7&gt;'Monthly Reading'!CU$10, SUM('Monthly Reading'!CU122*'Monthly Reading'!CU$7, 'Homeowners Record'!$F45*'Monthly Reading'!CU$8, 'Homeowners Record'!$G45*'Monthly Reading'!CU$9), SUM('Monthly Reading'!CU$10, 'Homeowners Record'!$F45*'Monthly Reading'!CU$8, 'Homeowners Record'!$G45*'Monthly Reading'!CU$9)))</f>
        <v/>
      </c>
      <c r="CV48" s="4" t="str">
        <f>IF('Monthly Reading'!CV$1="", "", IF('Monthly Reading'!CV122*'Monthly Reading'!CV$7&gt;'Monthly Reading'!CV$10, SUM('Monthly Reading'!CV122*'Monthly Reading'!CV$7, 'Homeowners Record'!$F45*'Monthly Reading'!CV$8, 'Homeowners Record'!$G45*'Monthly Reading'!CV$9), SUM('Monthly Reading'!CV$10, 'Homeowners Record'!$F45*'Monthly Reading'!CV$8, 'Homeowners Record'!$G45*'Monthly Reading'!CV$9)))</f>
        <v/>
      </c>
      <c r="CW48" s="4" t="str">
        <f>IF('Monthly Reading'!CW$1="", "", IF('Monthly Reading'!CW122*'Monthly Reading'!CW$7&gt;'Monthly Reading'!CW$10, SUM('Monthly Reading'!CW122*'Monthly Reading'!CW$7, 'Homeowners Record'!$F45*'Monthly Reading'!CW$8, 'Homeowners Record'!$G45*'Monthly Reading'!CW$9), SUM('Monthly Reading'!CW$10, 'Homeowners Record'!$F45*'Monthly Reading'!CW$8, 'Homeowners Record'!$G45*'Monthly Reading'!CW$9)))</f>
        <v/>
      </c>
      <c r="CX48" s="4" t="str">
        <f>IF('Monthly Reading'!CX$1="", "", IF('Monthly Reading'!CX122*'Monthly Reading'!CX$7&gt;'Monthly Reading'!CX$10, SUM('Monthly Reading'!CX122*'Monthly Reading'!CX$7, 'Homeowners Record'!$F45*'Monthly Reading'!CX$8, 'Homeowners Record'!$G45*'Monthly Reading'!CX$9), SUM('Monthly Reading'!CX$10, 'Homeowners Record'!$F45*'Monthly Reading'!CX$8, 'Homeowners Record'!$G45*'Monthly Reading'!CX$9)))</f>
        <v/>
      </c>
      <c r="CY48" s="4" t="str">
        <f>IF('Monthly Reading'!CY$1="", "", IF('Monthly Reading'!CY122*'Monthly Reading'!CY$7&gt;'Monthly Reading'!CY$10, SUM('Monthly Reading'!CY122*'Monthly Reading'!CY$7, 'Homeowners Record'!$F45*'Monthly Reading'!CY$8, 'Homeowners Record'!$G45*'Monthly Reading'!CY$9), SUM('Monthly Reading'!CY$10, 'Homeowners Record'!$F45*'Monthly Reading'!CY$8, 'Homeowners Record'!$G45*'Monthly Reading'!CY$9)))</f>
        <v/>
      </c>
      <c r="CZ48" s="4" t="str">
        <f>IF('Monthly Reading'!CZ$1="", "", IF('Monthly Reading'!CZ122*'Monthly Reading'!CZ$7&gt;'Monthly Reading'!CZ$10, SUM('Monthly Reading'!CZ122*'Monthly Reading'!CZ$7, 'Homeowners Record'!$F45*'Monthly Reading'!CZ$8, 'Homeowners Record'!$G45*'Monthly Reading'!CZ$9), SUM('Monthly Reading'!CZ$10, 'Homeowners Record'!$F45*'Monthly Reading'!CZ$8, 'Homeowners Record'!$G45*'Monthly Reading'!CZ$9)))</f>
        <v/>
      </c>
      <c r="DA48" s="4" t="str">
        <f>IF('Monthly Reading'!DA$1="", "", IF('Monthly Reading'!DA122*'Monthly Reading'!DA$7&gt;'Monthly Reading'!DA$10, SUM('Monthly Reading'!DA122*'Monthly Reading'!DA$7, 'Homeowners Record'!$F45*'Monthly Reading'!DA$8, 'Homeowners Record'!$G45*'Monthly Reading'!DA$9), SUM('Monthly Reading'!DA$10, 'Homeowners Record'!$F45*'Monthly Reading'!DA$8, 'Homeowners Record'!$G45*'Monthly Reading'!DA$9)))</f>
        <v/>
      </c>
      <c r="DB48" s="4" t="str">
        <f>IF('Monthly Reading'!DB$1="", "", IF('Monthly Reading'!DB122*'Monthly Reading'!DB$7&gt;'Monthly Reading'!DB$10, SUM('Monthly Reading'!DB122*'Monthly Reading'!DB$7, 'Homeowners Record'!$F45*'Monthly Reading'!DB$8, 'Homeowners Record'!$G45*'Monthly Reading'!DB$9), SUM('Monthly Reading'!DB$10, 'Homeowners Record'!$F45*'Monthly Reading'!DB$8, 'Homeowners Record'!$G45*'Monthly Reading'!DB$9)))</f>
        <v/>
      </c>
      <c r="DC48" s="4" t="str">
        <f>IF('Monthly Reading'!DC$1="", "", IF('Monthly Reading'!DC122*'Monthly Reading'!DC$7&gt;'Monthly Reading'!DC$10, SUM('Monthly Reading'!DC122*'Monthly Reading'!DC$7, 'Homeowners Record'!$F45*'Monthly Reading'!DC$8, 'Homeowners Record'!$G45*'Monthly Reading'!DC$9), SUM('Monthly Reading'!DC$10, 'Homeowners Record'!$F45*'Monthly Reading'!DC$8, 'Homeowners Record'!$G45*'Monthly Reading'!DC$9)))</f>
        <v/>
      </c>
      <c r="DD48" s="4" t="str">
        <f>IF('Monthly Reading'!DD$1="", "", IF('Monthly Reading'!DD122*'Monthly Reading'!DD$7&gt;'Monthly Reading'!DD$10, SUM('Monthly Reading'!DD122*'Monthly Reading'!DD$7, 'Homeowners Record'!$F45*'Monthly Reading'!DD$8, 'Homeowners Record'!$G45*'Monthly Reading'!DD$9), SUM('Monthly Reading'!DD$10, 'Homeowners Record'!$F45*'Monthly Reading'!DD$8, 'Homeowners Record'!$G45*'Monthly Reading'!DD$9)))</f>
        <v/>
      </c>
      <c r="DE48" s="4" t="str">
        <f>IF('Monthly Reading'!DE$1="", "", IF('Monthly Reading'!DE122*'Monthly Reading'!DE$7&gt;'Monthly Reading'!DE$10, SUM('Monthly Reading'!DE122*'Monthly Reading'!DE$7, 'Homeowners Record'!$F45*'Monthly Reading'!DE$8, 'Homeowners Record'!$G45*'Monthly Reading'!DE$9), SUM('Monthly Reading'!DE$10, 'Homeowners Record'!$F45*'Monthly Reading'!DE$8, 'Homeowners Record'!$G45*'Monthly Reading'!DE$9)))</f>
        <v/>
      </c>
      <c r="DF48" s="4" t="str">
        <f>IF('Monthly Reading'!DF$1="", "", IF('Monthly Reading'!DF122*'Monthly Reading'!DF$7&gt;'Monthly Reading'!DF$10, SUM('Monthly Reading'!DF122*'Monthly Reading'!DF$7, 'Homeowners Record'!$F45*'Monthly Reading'!DF$8, 'Homeowners Record'!$G45*'Monthly Reading'!DF$9), SUM('Monthly Reading'!DF$10, 'Homeowners Record'!$F45*'Monthly Reading'!DF$8, 'Homeowners Record'!$G45*'Monthly Reading'!DF$9)))</f>
        <v/>
      </c>
      <c r="DG48" s="4" t="str">
        <f>IF('Monthly Reading'!DG$1="", "", IF('Monthly Reading'!DG122*'Monthly Reading'!DG$7&gt;'Monthly Reading'!DG$10, SUM('Monthly Reading'!DG122*'Monthly Reading'!DG$7, 'Homeowners Record'!$F45*'Monthly Reading'!DG$8, 'Homeowners Record'!$G45*'Monthly Reading'!DG$9), SUM('Monthly Reading'!DG$10, 'Homeowners Record'!$F45*'Monthly Reading'!DG$8, 'Homeowners Record'!$G45*'Monthly Reading'!DG$9)))</f>
        <v/>
      </c>
      <c r="DH48" s="4" t="str">
        <f>IF('Monthly Reading'!DH$1="", "", IF('Monthly Reading'!DH122*'Monthly Reading'!DH$7&gt;'Monthly Reading'!DH$10, SUM('Monthly Reading'!DH122*'Monthly Reading'!DH$7, 'Homeowners Record'!$F45*'Monthly Reading'!DH$8, 'Homeowners Record'!$G45*'Monthly Reading'!DH$9), SUM('Monthly Reading'!DH$10, 'Homeowners Record'!$F45*'Monthly Reading'!DH$8, 'Homeowners Record'!$G45*'Monthly Reading'!DH$9)))</f>
        <v/>
      </c>
      <c r="DI48" s="4" t="str">
        <f>IF('Monthly Reading'!DI$1="", "", IF('Monthly Reading'!DI122*'Monthly Reading'!DI$7&gt;'Monthly Reading'!DI$10, SUM('Monthly Reading'!DI122*'Monthly Reading'!DI$7, 'Homeowners Record'!$F45*'Monthly Reading'!DI$8, 'Homeowners Record'!$G45*'Monthly Reading'!DI$9), SUM('Monthly Reading'!DI$10, 'Homeowners Record'!$F45*'Monthly Reading'!DI$8, 'Homeowners Record'!$G45*'Monthly Reading'!DI$9)))</f>
        <v/>
      </c>
      <c r="DJ48" s="4" t="str">
        <f>IF('Monthly Reading'!DJ$1="", "", IF('Monthly Reading'!DJ122*'Monthly Reading'!DJ$7&gt;'Monthly Reading'!DJ$10, SUM('Monthly Reading'!DJ122*'Monthly Reading'!DJ$7, 'Homeowners Record'!$F45*'Monthly Reading'!DJ$8, 'Homeowners Record'!$G45*'Monthly Reading'!DJ$9), SUM('Monthly Reading'!DJ$10, 'Homeowners Record'!$F45*'Monthly Reading'!DJ$8, 'Homeowners Record'!$G45*'Monthly Reading'!DJ$9)))</f>
        <v/>
      </c>
      <c r="DK48" s="4" t="str">
        <f>IF('Monthly Reading'!DK$1="", "", IF('Monthly Reading'!DK122*'Monthly Reading'!DK$7&gt;'Monthly Reading'!DK$10, SUM('Monthly Reading'!DK122*'Monthly Reading'!DK$7, 'Homeowners Record'!$F45*'Monthly Reading'!DK$8, 'Homeowners Record'!$G45*'Monthly Reading'!DK$9), SUM('Monthly Reading'!DK$10, 'Homeowners Record'!$F45*'Monthly Reading'!DK$8, 'Homeowners Record'!$G45*'Monthly Reading'!DK$9)))</f>
        <v/>
      </c>
      <c r="DL48" s="4" t="str">
        <f>IF('Monthly Reading'!DL$1="", "", IF('Monthly Reading'!DL122*'Monthly Reading'!DL$7&gt;'Monthly Reading'!DL$10, SUM('Monthly Reading'!DL122*'Monthly Reading'!DL$7, 'Homeowners Record'!$F45*'Monthly Reading'!DL$8, 'Homeowners Record'!$G45*'Monthly Reading'!DL$9), SUM('Monthly Reading'!DL$10, 'Homeowners Record'!$F45*'Monthly Reading'!DL$8, 'Homeowners Record'!$G45*'Monthly Reading'!DL$9)))</f>
        <v/>
      </c>
      <c r="DM48" s="4" t="str">
        <f>IF('Monthly Reading'!DM$1="", "", IF('Monthly Reading'!DM122*'Monthly Reading'!DM$7&gt;'Monthly Reading'!DM$10, SUM('Monthly Reading'!DM122*'Monthly Reading'!DM$7, 'Homeowners Record'!$F45*'Monthly Reading'!DM$8, 'Homeowners Record'!$G45*'Monthly Reading'!DM$9), SUM('Monthly Reading'!DM$10, 'Homeowners Record'!$F45*'Monthly Reading'!DM$8, 'Homeowners Record'!$G45*'Monthly Reading'!DM$9)))</f>
        <v/>
      </c>
      <c r="DN48" s="4" t="str">
        <f>IF('Monthly Reading'!DN$1="", "", IF('Monthly Reading'!DN122*'Monthly Reading'!DN$7&gt;'Monthly Reading'!DN$10, SUM('Monthly Reading'!DN122*'Monthly Reading'!DN$7, 'Homeowners Record'!$F45*'Monthly Reading'!DN$8, 'Homeowners Record'!$G45*'Monthly Reading'!DN$9), SUM('Monthly Reading'!DN$10, 'Homeowners Record'!$F45*'Monthly Reading'!DN$8, 'Homeowners Record'!$G45*'Monthly Reading'!DN$9)))</f>
        <v/>
      </c>
      <c r="DO48" s="4" t="str">
        <f>IF('Monthly Reading'!DO$1="", "", IF('Monthly Reading'!DO122*'Monthly Reading'!DO$7&gt;'Monthly Reading'!DO$10, SUM('Monthly Reading'!DO122*'Monthly Reading'!DO$7, 'Homeowners Record'!$F45*'Monthly Reading'!DO$8, 'Homeowners Record'!$G45*'Monthly Reading'!DO$9), SUM('Monthly Reading'!DO$10, 'Homeowners Record'!$F45*'Monthly Reading'!DO$8, 'Homeowners Record'!$G45*'Monthly Reading'!DO$9)))</f>
        <v/>
      </c>
      <c r="DP48" s="4" t="str">
        <f>IF('Monthly Reading'!DP$1="", "", IF('Monthly Reading'!DP122*'Monthly Reading'!DP$7&gt;'Monthly Reading'!DP$10, SUM('Monthly Reading'!DP122*'Monthly Reading'!DP$7, 'Homeowners Record'!$F45*'Monthly Reading'!DP$8, 'Homeowners Record'!$G45*'Monthly Reading'!DP$9), SUM('Monthly Reading'!DP$10, 'Homeowners Record'!$F45*'Monthly Reading'!DP$8, 'Homeowners Record'!$G45*'Monthly Reading'!DP$9)))</f>
        <v/>
      </c>
      <c r="DQ48" s="4" t="str">
        <f>IF('Monthly Reading'!DQ$1="", "", IF('Monthly Reading'!DQ122*'Monthly Reading'!DQ$7&gt;'Monthly Reading'!DQ$10, SUM('Monthly Reading'!DQ122*'Monthly Reading'!DQ$7, 'Homeowners Record'!$F45*'Monthly Reading'!DQ$8, 'Homeowners Record'!$G45*'Monthly Reading'!DQ$9), SUM('Monthly Reading'!DQ$10, 'Homeowners Record'!$F45*'Monthly Reading'!DQ$8, 'Homeowners Record'!$G45*'Monthly Reading'!DQ$9)))</f>
        <v/>
      </c>
      <c r="DR48" s="4" t="str">
        <f>IF('Monthly Reading'!DR$1="", "", IF('Monthly Reading'!DR122*'Monthly Reading'!DR$7&gt;'Monthly Reading'!DR$10, SUM('Monthly Reading'!DR122*'Monthly Reading'!DR$7, 'Homeowners Record'!$F45*'Monthly Reading'!DR$8, 'Homeowners Record'!$G45*'Monthly Reading'!DR$9), SUM('Monthly Reading'!DR$10, 'Homeowners Record'!$F45*'Monthly Reading'!DR$8, 'Homeowners Record'!$G45*'Monthly Reading'!DR$9)))</f>
        <v/>
      </c>
      <c r="DS48" s="4" t="str">
        <f>IF('Monthly Reading'!DS$1="", "", IF('Monthly Reading'!DS122*'Monthly Reading'!DS$7&gt;'Monthly Reading'!DS$10, SUM('Monthly Reading'!DS122*'Monthly Reading'!DS$7, 'Homeowners Record'!$F45*'Monthly Reading'!DS$8, 'Homeowners Record'!$G45*'Monthly Reading'!DS$9), SUM('Monthly Reading'!DS$10, 'Homeowners Record'!$F45*'Monthly Reading'!DS$8, 'Homeowners Record'!$G45*'Monthly Reading'!DS$9)))</f>
        <v/>
      </c>
      <c r="DT48" s="4" t="str">
        <f>IF('Monthly Reading'!DT$1="", "", IF('Monthly Reading'!DT122*'Monthly Reading'!DT$7&gt;'Monthly Reading'!DT$10, SUM('Monthly Reading'!DT122*'Monthly Reading'!DT$7, 'Homeowners Record'!$F45*'Monthly Reading'!DT$8, 'Homeowners Record'!$G45*'Monthly Reading'!DT$9), SUM('Monthly Reading'!DT$10, 'Homeowners Record'!$F45*'Monthly Reading'!DT$8, 'Homeowners Record'!$G45*'Monthly Reading'!DT$9)))</f>
        <v/>
      </c>
      <c r="DU48" s="4" t="str">
        <f>IF('Monthly Reading'!DU$1="", "", IF('Monthly Reading'!DU122*'Monthly Reading'!DU$7&gt;'Monthly Reading'!DU$10, SUM('Monthly Reading'!DU122*'Monthly Reading'!DU$7, 'Homeowners Record'!$F45*'Monthly Reading'!DU$8, 'Homeowners Record'!$G45*'Monthly Reading'!DU$9), SUM('Monthly Reading'!DU$10, 'Homeowners Record'!$F45*'Monthly Reading'!DU$8, 'Homeowners Record'!$G45*'Monthly Reading'!DU$9)))</f>
        <v/>
      </c>
      <c r="DV48" s="4" t="str">
        <f>IF('Monthly Reading'!DV$1="", "", IF('Monthly Reading'!DV122*'Monthly Reading'!DV$7&gt;'Monthly Reading'!DV$10, SUM('Monthly Reading'!DV122*'Monthly Reading'!DV$7, 'Homeowners Record'!$F45*'Monthly Reading'!DV$8, 'Homeowners Record'!$G45*'Monthly Reading'!DV$9), SUM('Monthly Reading'!DV$10, 'Homeowners Record'!$F45*'Monthly Reading'!DV$8, 'Homeowners Record'!$G45*'Monthly Reading'!DV$9)))</f>
        <v/>
      </c>
      <c r="DW48" s="4" t="str">
        <f>IF('Monthly Reading'!DW$1="", "", IF('Monthly Reading'!DW122*'Monthly Reading'!DW$7&gt;'Monthly Reading'!DW$10, SUM('Monthly Reading'!DW122*'Monthly Reading'!DW$7, 'Homeowners Record'!$F45*'Monthly Reading'!DW$8, 'Homeowners Record'!$G45*'Monthly Reading'!DW$9), SUM('Monthly Reading'!DW$10, 'Homeowners Record'!$F45*'Monthly Reading'!DW$8, 'Homeowners Record'!$G45*'Monthly Reading'!DW$9)))</f>
        <v/>
      </c>
      <c r="DX48" s="4" t="str">
        <f>IF('Monthly Reading'!DX$1="", "", IF('Monthly Reading'!DX122*'Monthly Reading'!DX$7&gt;'Monthly Reading'!DX$10, SUM('Monthly Reading'!DX122*'Monthly Reading'!DX$7, 'Homeowners Record'!$F45*'Monthly Reading'!DX$8, 'Homeowners Record'!$G45*'Monthly Reading'!DX$9), SUM('Monthly Reading'!DX$10, 'Homeowners Record'!$F45*'Monthly Reading'!DX$8, 'Homeowners Record'!$G45*'Monthly Reading'!DX$9)))</f>
        <v/>
      </c>
      <c r="DY48" s="4" t="str">
        <f>IF('Monthly Reading'!DY$1="", "", IF('Monthly Reading'!DY122*'Monthly Reading'!DY$7&gt;'Monthly Reading'!DY$10, SUM('Monthly Reading'!DY122*'Monthly Reading'!DY$7, 'Homeowners Record'!$F45*'Monthly Reading'!DY$8, 'Homeowners Record'!$G45*'Monthly Reading'!DY$9), SUM('Monthly Reading'!DY$10, 'Homeowners Record'!$F45*'Monthly Reading'!DY$8, 'Homeowners Record'!$G45*'Monthly Reading'!DY$9)))</f>
        <v/>
      </c>
      <c r="DZ48" s="4" t="str">
        <f>IF('Monthly Reading'!DZ$1="", "", IF('Monthly Reading'!DZ122*'Monthly Reading'!DZ$7&gt;'Monthly Reading'!DZ$10, SUM('Monthly Reading'!DZ122*'Monthly Reading'!DZ$7, 'Homeowners Record'!$F45*'Monthly Reading'!DZ$8, 'Homeowners Record'!$G45*'Monthly Reading'!DZ$9), SUM('Monthly Reading'!DZ$10, 'Homeowners Record'!$F45*'Monthly Reading'!DZ$8, 'Homeowners Record'!$G45*'Monthly Reading'!DZ$9)))</f>
        <v/>
      </c>
    </row>
    <row r="49" spans="1:130" x14ac:dyDescent="0.25">
      <c r="A49" s="3">
        <f>'Homeowners Record'!$A46</f>
        <v>45</v>
      </c>
      <c r="B49" s="3" t="str">
        <f>'Homeowners Record'!$B46</f>
        <v>JOBEL AGNI</v>
      </c>
      <c r="C49" s="4">
        <v>735</v>
      </c>
      <c r="D49" s="4">
        <f>IF('Monthly Reading'!D$1="", "", IF('Monthly Reading'!D123*'Monthly Reading'!D$7&gt;'Monthly Reading'!D$10, SUM('Monthly Reading'!D123*'Monthly Reading'!D$7, 'Homeowners Record'!$F46*'Monthly Reading'!D$8, 'Homeowners Record'!$G46*'Monthly Reading'!D$9), SUM('Monthly Reading'!D$10, 'Homeowners Record'!$F46*'Monthly Reading'!D$8, 'Homeowners Record'!$G46*'Monthly Reading'!D$9)))</f>
        <v>737.86098765432098</v>
      </c>
      <c r="E49" s="4">
        <f>IF('Monthly Reading'!E$1="", "", IF('Monthly Reading'!E123*'Monthly Reading'!E$7&gt;'Monthly Reading'!E$10, SUM('Monthly Reading'!E123*'Monthly Reading'!E$7, 'Homeowners Record'!$F46*'Monthly Reading'!E$8, 'Homeowners Record'!$G46*'Monthly Reading'!E$9), SUM('Monthly Reading'!E$10, 'Homeowners Record'!$F46*'Monthly Reading'!E$8, 'Homeowners Record'!$G46*'Monthly Reading'!E$9)))</f>
        <v>838.40878220140519</v>
      </c>
      <c r="F49" s="4">
        <f>IF('Monthly Reading'!F$1="", "", IF('Monthly Reading'!F123*'Monthly Reading'!F$7&gt;'Monthly Reading'!F$10, SUM('Monthly Reading'!F123*'Monthly Reading'!F$7, 'Homeowners Record'!$F46*'Monthly Reading'!F$8, 'Homeowners Record'!$G46*'Monthly Reading'!F$9), SUM('Monthly Reading'!F$10, 'Homeowners Record'!$F46*'Monthly Reading'!F$8, 'Homeowners Record'!$G46*'Monthly Reading'!F$9)))</f>
        <v>895.21517948717951</v>
      </c>
      <c r="G49" s="4">
        <f>IF('Monthly Reading'!G$1="", "", IF('Monthly Reading'!G123*'Monthly Reading'!G$7&gt;'Monthly Reading'!G$10, SUM('Monthly Reading'!G123*'Monthly Reading'!G$7, 'Homeowners Record'!$F46*'Monthly Reading'!G$8, 'Homeowners Record'!$G46*'Monthly Reading'!G$9), SUM('Monthly Reading'!G$10, 'Homeowners Record'!$F46*'Monthly Reading'!G$8, 'Homeowners Record'!$G46*'Monthly Reading'!G$9)))</f>
        <v>847.67049624060155</v>
      </c>
      <c r="H49" s="4" t="str">
        <f>IF('Monthly Reading'!H$1="", "", IF('Monthly Reading'!H123*'Monthly Reading'!H$7&gt;'Monthly Reading'!H$10, SUM('Monthly Reading'!H123*'Monthly Reading'!H$7, 'Homeowners Record'!$F46*'Monthly Reading'!H$8, 'Homeowners Record'!$G46*'Monthly Reading'!H$9), SUM('Monthly Reading'!H$10, 'Homeowners Record'!$F46*'Monthly Reading'!H$8, 'Homeowners Record'!$G46*'Monthly Reading'!H$9)))</f>
        <v/>
      </c>
      <c r="I49" s="4" t="str">
        <f>IF('Monthly Reading'!I$1="", "", IF('Monthly Reading'!I123*'Monthly Reading'!I$7&gt;'Monthly Reading'!I$10, SUM('Monthly Reading'!I123*'Monthly Reading'!I$7, 'Homeowners Record'!$F46*'Monthly Reading'!I$8, 'Homeowners Record'!$G46*'Monthly Reading'!I$9), SUM('Monthly Reading'!I$10, 'Homeowners Record'!$F46*'Monthly Reading'!I$8, 'Homeowners Record'!$G46*'Monthly Reading'!I$9)))</f>
        <v/>
      </c>
      <c r="J49" s="4" t="str">
        <f>IF('Monthly Reading'!J$1="", "", IF('Monthly Reading'!J123*'Monthly Reading'!J$7&gt;'Monthly Reading'!J$10, SUM('Monthly Reading'!J123*'Monthly Reading'!J$7, 'Homeowners Record'!$F46*'Monthly Reading'!J$8, 'Homeowners Record'!$G46*'Monthly Reading'!J$9), SUM('Monthly Reading'!J$10, 'Homeowners Record'!$F46*'Monthly Reading'!J$8, 'Homeowners Record'!$G46*'Monthly Reading'!J$9)))</f>
        <v/>
      </c>
      <c r="K49" s="4" t="str">
        <f>IF('Monthly Reading'!K$1="", "", IF('Monthly Reading'!K123*'Monthly Reading'!K$7&gt;'Monthly Reading'!K$10, SUM('Monthly Reading'!K123*'Monthly Reading'!K$7, 'Homeowners Record'!$F46*'Monthly Reading'!K$8, 'Homeowners Record'!$G46*'Monthly Reading'!K$9), SUM('Monthly Reading'!K$10, 'Homeowners Record'!$F46*'Monthly Reading'!K$8, 'Homeowners Record'!$G46*'Monthly Reading'!K$9)))</f>
        <v/>
      </c>
      <c r="L49" s="4" t="str">
        <f>IF('Monthly Reading'!L$1="", "", IF('Monthly Reading'!L123*'Monthly Reading'!L$7&gt;'Monthly Reading'!L$10, SUM('Monthly Reading'!L123*'Monthly Reading'!L$7, 'Homeowners Record'!$F46*'Monthly Reading'!L$8, 'Homeowners Record'!$G46*'Monthly Reading'!L$9), SUM('Monthly Reading'!L$10, 'Homeowners Record'!$F46*'Monthly Reading'!L$8, 'Homeowners Record'!$G46*'Monthly Reading'!L$9)))</f>
        <v/>
      </c>
      <c r="M49" s="4" t="str">
        <f>IF('Monthly Reading'!M$1="", "", IF('Monthly Reading'!M123*'Monthly Reading'!M$7&gt;'Monthly Reading'!M$10, SUM('Monthly Reading'!M123*'Monthly Reading'!M$7, 'Homeowners Record'!$F46*'Monthly Reading'!M$8, 'Homeowners Record'!$G46*'Monthly Reading'!M$9), SUM('Monthly Reading'!M$10, 'Homeowners Record'!$F46*'Monthly Reading'!M$8, 'Homeowners Record'!$G46*'Monthly Reading'!M$9)))</f>
        <v/>
      </c>
      <c r="N49" s="4" t="str">
        <f>IF('Monthly Reading'!N$1="", "", IF('Monthly Reading'!N123*'Monthly Reading'!N$7&gt;'Monthly Reading'!N$10, SUM('Monthly Reading'!N123*'Monthly Reading'!N$7, 'Homeowners Record'!$F46*'Monthly Reading'!N$8, 'Homeowners Record'!$G46*'Monthly Reading'!N$9), SUM('Monthly Reading'!N$10, 'Homeowners Record'!$F46*'Monthly Reading'!N$8, 'Homeowners Record'!$G46*'Monthly Reading'!N$9)))</f>
        <v/>
      </c>
      <c r="O49" s="4" t="str">
        <f>IF('Monthly Reading'!O$1="", "", IF('Monthly Reading'!O123*'Monthly Reading'!O$7&gt;'Monthly Reading'!O$10, SUM('Monthly Reading'!O123*'Monthly Reading'!O$7, 'Homeowners Record'!$F46*'Monthly Reading'!O$8, 'Homeowners Record'!$G46*'Monthly Reading'!O$9), SUM('Monthly Reading'!O$10, 'Homeowners Record'!$F46*'Monthly Reading'!O$8, 'Homeowners Record'!$G46*'Monthly Reading'!O$9)))</f>
        <v/>
      </c>
      <c r="P49" s="4" t="str">
        <f>IF('Monthly Reading'!P$1="", "", IF('Monthly Reading'!P123*'Monthly Reading'!P$7&gt;'Monthly Reading'!P$10, SUM('Monthly Reading'!P123*'Monthly Reading'!P$7, 'Homeowners Record'!$F46*'Monthly Reading'!P$8, 'Homeowners Record'!$G46*'Monthly Reading'!P$9), SUM('Monthly Reading'!P$10, 'Homeowners Record'!$F46*'Monthly Reading'!P$8, 'Homeowners Record'!$G46*'Monthly Reading'!P$9)))</f>
        <v/>
      </c>
      <c r="Q49" s="4" t="str">
        <f>IF('Monthly Reading'!Q$1="", "", IF('Monthly Reading'!Q123*'Monthly Reading'!Q$7&gt;'Monthly Reading'!Q$10, SUM('Monthly Reading'!Q123*'Monthly Reading'!Q$7, 'Homeowners Record'!$F46*'Monthly Reading'!Q$8, 'Homeowners Record'!$G46*'Monthly Reading'!Q$9), SUM('Monthly Reading'!Q$10, 'Homeowners Record'!$F46*'Monthly Reading'!Q$8, 'Homeowners Record'!$G46*'Monthly Reading'!Q$9)))</f>
        <v/>
      </c>
      <c r="R49" s="4" t="str">
        <f>IF('Monthly Reading'!R$1="", "", IF('Monthly Reading'!R123*'Monthly Reading'!R$7&gt;'Monthly Reading'!R$10, SUM('Monthly Reading'!R123*'Monthly Reading'!R$7, 'Homeowners Record'!$F46*'Monthly Reading'!R$8, 'Homeowners Record'!$G46*'Monthly Reading'!R$9), SUM('Monthly Reading'!R$10, 'Homeowners Record'!$F46*'Monthly Reading'!R$8, 'Homeowners Record'!$G46*'Monthly Reading'!R$9)))</f>
        <v/>
      </c>
      <c r="S49" s="4" t="str">
        <f>IF('Monthly Reading'!S$1="", "", IF('Monthly Reading'!S123*'Monthly Reading'!S$7&gt;'Monthly Reading'!S$10, SUM('Monthly Reading'!S123*'Monthly Reading'!S$7, 'Homeowners Record'!$F46*'Monthly Reading'!S$8, 'Homeowners Record'!$G46*'Monthly Reading'!S$9), SUM('Monthly Reading'!S$10, 'Homeowners Record'!$F46*'Monthly Reading'!S$8, 'Homeowners Record'!$G46*'Monthly Reading'!S$9)))</f>
        <v/>
      </c>
      <c r="T49" s="4" t="str">
        <f>IF('Monthly Reading'!T$1="", "", IF('Monthly Reading'!T123*'Monthly Reading'!T$7&gt;'Monthly Reading'!T$10, SUM('Monthly Reading'!T123*'Monthly Reading'!T$7, 'Homeowners Record'!$F46*'Monthly Reading'!T$8, 'Homeowners Record'!$G46*'Monthly Reading'!T$9), SUM('Monthly Reading'!T$10, 'Homeowners Record'!$F46*'Monthly Reading'!T$8, 'Homeowners Record'!$G46*'Monthly Reading'!T$9)))</f>
        <v/>
      </c>
      <c r="U49" s="4" t="str">
        <f>IF('Monthly Reading'!U$1="", "", IF('Monthly Reading'!U123*'Monthly Reading'!U$7&gt;'Monthly Reading'!U$10, SUM('Monthly Reading'!U123*'Monthly Reading'!U$7, 'Homeowners Record'!$F46*'Monthly Reading'!U$8, 'Homeowners Record'!$G46*'Monthly Reading'!U$9), SUM('Monthly Reading'!U$10, 'Homeowners Record'!$F46*'Monthly Reading'!U$8, 'Homeowners Record'!$G46*'Monthly Reading'!U$9)))</f>
        <v/>
      </c>
      <c r="V49" s="4" t="str">
        <f>IF('Monthly Reading'!V$1="", "", IF('Monthly Reading'!V123*'Monthly Reading'!V$7&gt;'Monthly Reading'!V$10, SUM('Monthly Reading'!V123*'Monthly Reading'!V$7, 'Homeowners Record'!$F46*'Monthly Reading'!V$8, 'Homeowners Record'!$G46*'Monthly Reading'!V$9), SUM('Monthly Reading'!V$10, 'Homeowners Record'!$F46*'Monthly Reading'!V$8, 'Homeowners Record'!$G46*'Monthly Reading'!V$9)))</f>
        <v/>
      </c>
      <c r="W49" s="4" t="str">
        <f>IF('Monthly Reading'!W$1="", "", IF('Monthly Reading'!W123*'Monthly Reading'!W$7&gt;'Monthly Reading'!W$10, SUM('Monthly Reading'!W123*'Monthly Reading'!W$7, 'Homeowners Record'!$F46*'Monthly Reading'!W$8, 'Homeowners Record'!$G46*'Monthly Reading'!W$9), SUM('Monthly Reading'!W$10, 'Homeowners Record'!$F46*'Monthly Reading'!W$8, 'Homeowners Record'!$G46*'Monthly Reading'!W$9)))</f>
        <v/>
      </c>
      <c r="X49" s="4" t="str">
        <f>IF('Monthly Reading'!X$1="", "", IF('Monthly Reading'!X123*'Monthly Reading'!X$7&gt;'Monthly Reading'!X$10, SUM('Monthly Reading'!X123*'Monthly Reading'!X$7, 'Homeowners Record'!$F46*'Monthly Reading'!X$8, 'Homeowners Record'!$G46*'Monthly Reading'!X$9), SUM('Monthly Reading'!X$10, 'Homeowners Record'!$F46*'Monthly Reading'!X$8, 'Homeowners Record'!$G46*'Monthly Reading'!X$9)))</f>
        <v/>
      </c>
      <c r="Y49" s="4" t="str">
        <f>IF('Monthly Reading'!Y$1="", "", IF('Monthly Reading'!Y123*'Monthly Reading'!Y$7&gt;'Monthly Reading'!Y$10, SUM('Monthly Reading'!Y123*'Monthly Reading'!Y$7, 'Homeowners Record'!$F46*'Monthly Reading'!Y$8, 'Homeowners Record'!$G46*'Monthly Reading'!Y$9), SUM('Monthly Reading'!Y$10, 'Homeowners Record'!$F46*'Monthly Reading'!Y$8, 'Homeowners Record'!$G46*'Monthly Reading'!Y$9)))</f>
        <v/>
      </c>
      <c r="Z49" s="4" t="str">
        <f>IF('Monthly Reading'!Z$1="", "", IF('Monthly Reading'!Z123*'Monthly Reading'!Z$7&gt;'Monthly Reading'!Z$10, SUM('Monthly Reading'!Z123*'Monthly Reading'!Z$7, 'Homeowners Record'!$F46*'Monthly Reading'!Z$8, 'Homeowners Record'!$G46*'Monthly Reading'!Z$9), SUM('Monthly Reading'!Z$10, 'Homeowners Record'!$F46*'Monthly Reading'!Z$8, 'Homeowners Record'!$G46*'Monthly Reading'!Z$9)))</f>
        <v/>
      </c>
      <c r="AA49" s="4" t="str">
        <f>IF('Monthly Reading'!AA$1="", "", IF('Monthly Reading'!AA123*'Monthly Reading'!AA$7&gt;'Monthly Reading'!AA$10, SUM('Monthly Reading'!AA123*'Monthly Reading'!AA$7, 'Homeowners Record'!$F46*'Monthly Reading'!AA$8, 'Homeowners Record'!$G46*'Monthly Reading'!AA$9), SUM('Monthly Reading'!AA$10, 'Homeowners Record'!$F46*'Monthly Reading'!AA$8, 'Homeowners Record'!$G46*'Monthly Reading'!AA$9)))</f>
        <v/>
      </c>
      <c r="AB49" s="4" t="str">
        <f>IF('Monthly Reading'!AB$1="", "", IF('Monthly Reading'!AB123*'Monthly Reading'!AB$7&gt;'Monthly Reading'!AB$10, SUM('Monthly Reading'!AB123*'Monthly Reading'!AB$7, 'Homeowners Record'!$F46*'Monthly Reading'!AB$8, 'Homeowners Record'!$G46*'Monthly Reading'!AB$9), SUM('Monthly Reading'!AB$10, 'Homeowners Record'!$F46*'Monthly Reading'!AB$8, 'Homeowners Record'!$G46*'Monthly Reading'!AB$9)))</f>
        <v/>
      </c>
      <c r="AC49" s="4" t="str">
        <f>IF('Monthly Reading'!AC$1="", "", IF('Monthly Reading'!AC123*'Monthly Reading'!AC$7&gt;'Monthly Reading'!AC$10, SUM('Monthly Reading'!AC123*'Monthly Reading'!AC$7, 'Homeowners Record'!$F46*'Monthly Reading'!AC$8, 'Homeowners Record'!$G46*'Monthly Reading'!AC$9), SUM('Monthly Reading'!AC$10, 'Homeowners Record'!$F46*'Monthly Reading'!AC$8, 'Homeowners Record'!$G46*'Monthly Reading'!AC$9)))</f>
        <v/>
      </c>
      <c r="AD49" s="4" t="str">
        <f>IF('Monthly Reading'!AD$1="", "", IF('Monthly Reading'!AD123*'Monthly Reading'!AD$7&gt;'Monthly Reading'!AD$10, SUM('Monthly Reading'!AD123*'Monthly Reading'!AD$7, 'Homeowners Record'!$F46*'Monthly Reading'!AD$8, 'Homeowners Record'!$G46*'Monthly Reading'!AD$9), SUM('Monthly Reading'!AD$10, 'Homeowners Record'!$F46*'Monthly Reading'!AD$8, 'Homeowners Record'!$G46*'Monthly Reading'!AD$9)))</f>
        <v/>
      </c>
      <c r="AE49" s="4" t="str">
        <f>IF('Monthly Reading'!AE$1="", "", IF('Monthly Reading'!AE123*'Monthly Reading'!AE$7&gt;'Monthly Reading'!AE$10, SUM('Monthly Reading'!AE123*'Monthly Reading'!AE$7, 'Homeowners Record'!$F46*'Monthly Reading'!AE$8, 'Homeowners Record'!$G46*'Monthly Reading'!AE$9), SUM('Monthly Reading'!AE$10, 'Homeowners Record'!$F46*'Monthly Reading'!AE$8, 'Homeowners Record'!$G46*'Monthly Reading'!AE$9)))</f>
        <v/>
      </c>
      <c r="AF49" s="4" t="str">
        <f>IF('Monthly Reading'!AF$1="", "", IF('Monthly Reading'!AF123*'Monthly Reading'!AF$7&gt;'Monthly Reading'!AF$10, SUM('Monthly Reading'!AF123*'Monthly Reading'!AF$7, 'Homeowners Record'!$F46*'Monthly Reading'!AF$8, 'Homeowners Record'!$G46*'Monthly Reading'!AF$9), SUM('Monthly Reading'!AF$10, 'Homeowners Record'!$F46*'Monthly Reading'!AF$8, 'Homeowners Record'!$G46*'Monthly Reading'!AF$9)))</f>
        <v/>
      </c>
      <c r="AG49" s="4" t="str">
        <f>IF('Monthly Reading'!AG$1="", "", IF('Monthly Reading'!AG123*'Monthly Reading'!AG$7&gt;'Monthly Reading'!AG$10, SUM('Monthly Reading'!AG123*'Monthly Reading'!AG$7, 'Homeowners Record'!$F46*'Monthly Reading'!AG$8, 'Homeowners Record'!$G46*'Monthly Reading'!AG$9), SUM('Monthly Reading'!AG$10, 'Homeowners Record'!$F46*'Monthly Reading'!AG$8, 'Homeowners Record'!$G46*'Monthly Reading'!AG$9)))</f>
        <v/>
      </c>
      <c r="AH49" s="4" t="str">
        <f>IF('Monthly Reading'!AH$1="", "", IF('Monthly Reading'!AH123*'Monthly Reading'!AH$7&gt;'Monthly Reading'!AH$10, SUM('Monthly Reading'!AH123*'Monthly Reading'!AH$7, 'Homeowners Record'!$F46*'Monthly Reading'!AH$8, 'Homeowners Record'!$G46*'Monthly Reading'!AH$9), SUM('Monthly Reading'!AH$10, 'Homeowners Record'!$F46*'Monthly Reading'!AH$8, 'Homeowners Record'!$G46*'Monthly Reading'!AH$9)))</f>
        <v/>
      </c>
      <c r="AI49" s="4" t="str">
        <f>IF('Monthly Reading'!AI$1="", "", IF('Monthly Reading'!AI123*'Monthly Reading'!AI$7&gt;'Monthly Reading'!AI$10, SUM('Monthly Reading'!AI123*'Monthly Reading'!AI$7, 'Homeowners Record'!$F46*'Monthly Reading'!AI$8, 'Homeowners Record'!$G46*'Monthly Reading'!AI$9), SUM('Monthly Reading'!AI$10, 'Homeowners Record'!$F46*'Monthly Reading'!AI$8, 'Homeowners Record'!$G46*'Monthly Reading'!AI$9)))</f>
        <v/>
      </c>
      <c r="AJ49" s="4" t="str">
        <f>IF('Monthly Reading'!AJ$1="", "", IF('Monthly Reading'!AJ123*'Monthly Reading'!AJ$7&gt;'Monthly Reading'!AJ$10, SUM('Monthly Reading'!AJ123*'Monthly Reading'!AJ$7, 'Homeowners Record'!$F46*'Monthly Reading'!AJ$8, 'Homeowners Record'!$G46*'Monthly Reading'!AJ$9), SUM('Monthly Reading'!AJ$10, 'Homeowners Record'!$F46*'Monthly Reading'!AJ$8, 'Homeowners Record'!$G46*'Monthly Reading'!AJ$9)))</f>
        <v/>
      </c>
      <c r="AK49" s="4" t="str">
        <f>IF('Monthly Reading'!AK$1="", "", IF('Monthly Reading'!AK123*'Monthly Reading'!AK$7&gt;'Monthly Reading'!AK$10, SUM('Monthly Reading'!AK123*'Monthly Reading'!AK$7, 'Homeowners Record'!$F46*'Monthly Reading'!AK$8, 'Homeowners Record'!$G46*'Monthly Reading'!AK$9), SUM('Monthly Reading'!AK$10, 'Homeowners Record'!$F46*'Monthly Reading'!AK$8, 'Homeowners Record'!$G46*'Monthly Reading'!AK$9)))</f>
        <v/>
      </c>
      <c r="AL49" s="4" t="str">
        <f>IF('Monthly Reading'!AL$1="", "", IF('Monthly Reading'!AL123*'Monthly Reading'!AL$7&gt;'Monthly Reading'!AL$10, SUM('Monthly Reading'!AL123*'Monthly Reading'!AL$7, 'Homeowners Record'!$F46*'Monthly Reading'!AL$8, 'Homeowners Record'!$G46*'Monthly Reading'!AL$9), SUM('Monthly Reading'!AL$10, 'Homeowners Record'!$F46*'Monthly Reading'!AL$8, 'Homeowners Record'!$G46*'Monthly Reading'!AL$9)))</f>
        <v/>
      </c>
      <c r="AM49" s="4" t="str">
        <f>IF('Monthly Reading'!AM$1="", "", IF('Monthly Reading'!AM123*'Monthly Reading'!AM$7&gt;'Monthly Reading'!AM$10, SUM('Monthly Reading'!AM123*'Monthly Reading'!AM$7, 'Homeowners Record'!$F46*'Monthly Reading'!AM$8, 'Homeowners Record'!$G46*'Monthly Reading'!AM$9), SUM('Monthly Reading'!AM$10, 'Homeowners Record'!$F46*'Monthly Reading'!AM$8, 'Homeowners Record'!$G46*'Monthly Reading'!AM$9)))</f>
        <v/>
      </c>
      <c r="AN49" s="4" t="str">
        <f>IF('Monthly Reading'!AN$1="", "", IF('Monthly Reading'!AN123*'Monthly Reading'!AN$7&gt;'Monthly Reading'!AN$10, SUM('Monthly Reading'!AN123*'Monthly Reading'!AN$7, 'Homeowners Record'!$F46*'Monthly Reading'!AN$8, 'Homeowners Record'!$G46*'Monthly Reading'!AN$9), SUM('Monthly Reading'!AN$10, 'Homeowners Record'!$F46*'Monthly Reading'!AN$8, 'Homeowners Record'!$G46*'Monthly Reading'!AN$9)))</f>
        <v/>
      </c>
      <c r="AO49" s="4" t="str">
        <f>IF('Monthly Reading'!AO$1="", "", IF('Monthly Reading'!AO123*'Monthly Reading'!AO$7&gt;'Monthly Reading'!AO$10, SUM('Monthly Reading'!AO123*'Monthly Reading'!AO$7, 'Homeowners Record'!$F46*'Monthly Reading'!AO$8, 'Homeowners Record'!$G46*'Monthly Reading'!AO$9), SUM('Monthly Reading'!AO$10, 'Homeowners Record'!$F46*'Monthly Reading'!AO$8, 'Homeowners Record'!$G46*'Monthly Reading'!AO$9)))</f>
        <v/>
      </c>
      <c r="AP49" s="4" t="str">
        <f>IF('Monthly Reading'!AP$1="", "", IF('Monthly Reading'!AP123*'Monthly Reading'!AP$7&gt;'Monthly Reading'!AP$10, SUM('Monthly Reading'!AP123*'Monthly Reading'!AP$7, 'Homeowners Record'!$F46*'Monthly Reading'!AP$8, 'Homeowners Record'!$G46*'Monthly Reading'!AP$9), SUM('Monthly Reading'!AP$10, 'Homeowners Record'!$F46*'Monthly Reading'!AP$8, 'Homeowners Record'!$G46*'Monthly Reading'!AP$9)))</f>
        <v/>
      </c>
      <c r="AQ49" s="4" t="str">
        <f>IF('Monthly Reading'!AQ$1="", "", IF('Monthly Reading'!AQ123*'Monthly Reading'!AQ$7&gt;'Monthly Reading'!AQ$10, SUM('Monthly Reading'!AQ123*'Monthly Reading'!AQ$7, 'Homeowners Record'!$F46*'Monthly Reading'!AQ$8, 'Homeowners Record'!$G46*'Monthly Reading'!AQ$9), SUM('Monthly Reading'!AQ$10, 'Homeowners Record'!$F46*'Monthly Reading'!AQ$8, 'Homeowners Record'!$G46*'Monthly Reading'!AQ$9)))</f>
        <v/>
      </c>
      <c r="AR49" s="4" t="str">
        <f>IF('Monthly Reading'!AR$1="", "", IF('Monthly Reading'!AR123*'Monthly Reading'!AR$7&gt;'Monthly Reading'!AR$10, SUM('Monthly Reading'!AR123*'Monthly Reading'!AR$7, 'Homeowners Record'!$F46*'Monthly Reading'!AR$8, 'Homeowners Record'!$G46*'Monthly Reading'!AR$9), SUM('Monthly Reading'!AR$10, 'Homeowners Record'!$F46*'Monthly Reading'!AR$8, 'Homeowners Record'!$G46*'Monthly Reading'!AR$9)))</f>
        <v/>
      </c>
      <c r="AS49" s="4" t="str">
        <f>IF('Monthly Reading'!AS$1="", "", IF('Monthly Reading'!AS123*'Monthly Reading'!AS$7&gt;'Monthly Reading'!AS$10, SUM('Monthly Reading'!AS123*'Monthly Reading'!AS$7, 'Homeowners Record'!$F46*'Monthly Reading'!AS$8, 'Homeowners Record'!$G46*'Monthly Reading'!AS$9), SUM('Monthly Reading'!AS$10, 'Homeowners Record'!$F46*'Monthly Reading'!AS$8, 'Homeowners Record'!$G46*'Monthly Reading'!AS$9)))</f>
        <v/>
      </c>
      <c r="AT49" s="4" t="str">
        <f>IF('Monthly Reading'!AT$1="", "", IF('Monthly Reading'!AT123*'Monthly Reading'!AT$7&gt;'Monthly Reading'!AT$10, SUM('Monthly Reading'!AT123*'Monthly Reading'!AT$7, 'Homeowners Record'!$F46*'Monthly Reading'!AT$8, 'Homeowners Record'!$G46*'Monthly Reading'!AT$9), SUM('Monthly Reading'!AT$10, 'Homeowners Record'!$F46*'Monthly Reading'!AT$8, 'Homeowners Record'!$G46*'Monthly Reading'!AT$9)))</f>
        <v/>
      </c>
      <c r="AU49" s="4" t="str">
        <f>IF('Monthly Reading'!AU$1="", "", IF('Monthly Reading'!AU123*'Monthly Reading'!AU$7&gt;'Monthly Reading'!AU$10, SUM('Monthly Reading'!AU123*'Monthly Reading'!AU$7, 'Homeowners Record'!$F46*'Monthly Reading'!AU$8, 'Homeowners Record'!$G46*'Monthly Reading'!AU$9), SUM('Monthly Reading'!AU$10, 'Homeowners Record'!$F46*'Monthly Reading'!AU$8, 'Homeowners Record'!$G46*'Monthly Reading'!AU$9)))</f>
        <v/>
      </c>
      <c r="AV49" s="4" t="str">
        <f>IF('Monthly Reading'!AV$1="", "", IF('Monthly Reading'!AV123*'Monthly Reading'!AV$7&gt;'Monthly Reading'!AV$10, SUM('Monthly Reading'!AV123*'Monthly Reading'!AV$7, 'Homeowners Record'!$F46*'Monthly Reading'!AV$8, 'Homeowners Record'!$G46*'Monthly Reading'!AV$9), SUM('Monthly Reading'!AV$10, 'Homeowners Record'!$F46*'Monthly Reading'!AV$8, 'Homeowners Record'!$G46*'Monthly Reading'!AV$9)))</f>
        <v/>
      </c>
      <c r="AW49" s="4" t="str">
        <f>IF('Monthly Reading'!AW$1="", "", IF('Monthly Reading'!AW123*'Monthly Reading'!AW$7&gt;'Monthly Reading'!AW$10, SUM('Monthly Reading'!AW123*'Monthly Reading'!AW$7, 'Homeowners Record'!$F46*'Monthly Reading'!AW$8, 'Homeowners Record'!$G46*'Monthly Reading'!AW$9), SUM('Monthly Reading'!AW$10, 'Homeowners Record'!$F46*'Monthly Reading'!AW$8, 'Homeowners Record'!$G46*'Monthly Reading'!AW$9)))</f>
        <v/>
      </c>
      <c r="AX49" s="4" t="str">
        <f>IF('Monthly Reading'!AX$1="", "", IF('Monthly Reading'!AX123*'Monthly Reading'!AX$7&gt;'Monthly Reading'!AX$10, SUM('Monthly Reading'!AX123*'Monthly Reading'!AX$7, 'Homeowners Record'!$F46*'Monthly Reading'!AX$8, 'Homeowners Record'!$G46*'Monthly Reading'!AX$9), SUM('Monthly Reading'!AX$10, 'Homeowners Record'!$F46*'Monthly Reading'!AX$8, 'Homeowners Record'!$G46*'Monthly Reading'!AX$9)))</f>
        <v/>
      </c>
      <c r="AY49" s="4" t="str">
        <f>IF('Monthly Reading'!AY$1="", "", IF('Monthly Reading'!AY123*'Monthly Reading'!AY$7&gt;'Monthly Reading'!AY$10, SUM('Monthly Reading'!AY123*'Monthly Reading'!AY$7, 'Homeowners Record'!$F46*'Monthly Reading'!AY$8, 'Homeowners Record'!$G46*'Monthly Reading'!AY$9), SUM('Monthly Reading'!AY$10, 'Homeowners Record'!$F46*'Monthly Reading'!AY$8, 'Homeowners Record'!$G46*'Monthly Reading'!AY$9)))</f>
        <v/>
      </c>
      <c r="AZ49" s="4" t="str">
        <f>IF('Monthly Reading'!AZ$1="", "", IF('Monthly Reading'!AZ123*'Monthly Reading'!AZ$7&gt;'Monthly Reading'!AZ$10, SUM('Monthly Reading'!AZ123*'Monthly Reading'!AZ$7, 'Homeowners Record'!$F46*'Monthly Reading'!AZ$8, 'Homeowners Record'!$G46*'Monthly Reading'!AZ$9), SUM('Monthly Reading'!AZ$10, 'Homeowners Record'!$F46*'Monthly Reading'!AZ$8, 'Homeowners Record'!$G46*'Monthly Reading'!AZ$9)))</f>
        <v/>
      </c>
      <c r="BA49" s="4" t="str">
        <f>IF('Monthly Reading'!BA$1="", "", IF('Monthly Reading'!BA123*'Monthly Reading'!BA$7&gt;'Monthly Reading'!BA$10, SUM('Monthly Reading'!BA123*'Monthly Reading'!BA$7, 'Homeowners Record'!$F46*'Monthly Reading'!BA$8, 'Homeowners Record'!$G46*'Monthly Reading'!BA$9), SUM('Monthly Reading'!BA$10, 'Homeowners Record'!$F46*'Monthly Reading'!BA$8, 'Homeowners Record'!$G46*'Monthly Reading'!BA$9)))</f>
        <v/>
      </c>
      <c r="BB49" s="4" t="str">
        <f>IF('Monthly Reading'!BB$1="", "", IF('Monthly Reading'!BB123*'Monthly Reading'!BB$7&gt;'Monthly Reading'!BB$10, SUM('Monthly Reading'!BB123*'Monthly Reading'!BB$7, 'Homeowners Record'!$F46*'Monthly Reading'!BB$8, 'Homeowners Record'!$G46*'Monthly Reading'!BB$9), SUM('Monthly Reading'!BB$10, 'Homeowners Record'!$F46*'Monthly Reading'!BB$8, 'Homeowners Record'!$G46*'Monthly Reading'!BB$9)))</f>
        <v/>
      </c>
      <c r="BC49" s="4" t="str">
        <f>IF('Monthly Reading'!BC$1="", "", IF('Monthly Reading'!BC123*'Monthly Reading'!BC$7&gt;'Monthly Reading'!BC$10, SUM('Monthly Reading'!BC123*'Monthly Reading'!BC$7, 'Homeowners Record'!$F46*'Monthly Reading'!BC$8, 'Homeowners Record'!$G46*'Monthly Reading'!BC$9), SUM('Monthly Reading'!BC$10, 'Homeowners Record'!$F46*'Monthly Reading'!BC$8, 'Homeowners Record'!$G46*'Monthly Reading'!BC$9)))</f>
        <v/>
      </c>
      <c r="BD49" s="4" t="str">
        <f>IF('Monthly Reading'!BD$1="", "", IF('Monthly Reading'!BD123*'Monthly Reading'!BD$7&gt;'Monthly Reading'!BD$10, SUM('Monthly Reading'!BD123*'Monthly Reading'!BD$7, 'Homeowners Record'!$F46*'Monthly Reading'!BD$8, 'Homeowners Record'!$G46*'Monthly Reading'!BD$9), SUM('Monthly Reading'!BD$10, 'Homeowners Record'!$F46*'Monthly Reading'!BD$8, 'Homeowners Record'!$G46*'Monthly Reading'!BD$9)))</f>
        <v/>
      </c>
      <c r="BE49" s="4" t="str">
        <f>IF('Monthly Reading'!BE$1="", "", IF('Monthly Reading'!BE123*'Monthly Reading'!BE$7&gt;'Monthly Reading'!BE$10, SUM('Monthly Reading'!BE123*'Monthly Reading'!BE$7, 'Homeowners Record'!$F46*'Monthly Reading'!BE$8, 'Homeowners Record'!$G46*'Monthly Reading'!BE$9), SUM('Monthly Reading'!BE$10, 'Homeowners Record'!$F46*'Monthly Reading'!BE$8, 'Homeowners Record'!$G46*'Monthly Reading'!BE$9)))</f>
        <v/>
      </c>
      <c r="BF49" s="4" t="str">
        <f>IF('Monthly Reading'!BF$1="", "", IF('Monthly Reading'!BF123*'Monthly Reading'!BF$7&gt;'Monthly Reading'!BF$10, SUM('Monthly Reading'!BF123*'Monthly Reading'!BF$7, 'Homeowners Record'!$F46*'Monthly Reading'!BF$8, 'Homeowners Record'!$G46*'Monthly Reading'!BF$9), SUM('Monthly Reading'!BF$10, 'Homeowners Record'!$F46*'Monthly Reading'!BF$8, 'Homeowners Record'!$G46*'Monthly Reading'!BF$9)))</f>
        <v/>
      </c>
      <c r="BG49" s="4" t="str">
        <f>IF('Monthly Reading'!BG$1="", "", IF('Monthly Reading'!BG123*'Monthly Reading'!BG$7&gt;'Monthly Reading'!BG$10, SUM('Monthly Reading'!BG123*'Monthly Reading'!BG$7, 'Homeowners Record'!$F46*'Monthly Reading'!BG$8, 'Homeowners Record'!$G46*'Monthly Reading'!BG$9), SUM('Monthly Reading'!BG$10, 'Homeowners Record'!$F46*'Monthly Reading'!BG$8, 'Homeowners Record'!$G46*'Monthly Reading'!BG$9)))</f>
        <v/>
      </c>
      <c r="BH49" s="4" t="str">
        <f>IF('Monthly Reading'!BH$1="", "", IF('Monthly Reading'!BH123*'Monthly Reading'!BH$7&gt;'Monthly Reading'!BH$10, SUM('Monthly Reading'!BH123*'Monthly Reading'!BH$7, 'Homeowners Record'!$F46*'Monthly Reading'!BH$8, 'Homeowners Record'!$G46*'Monthly Reading'!BH$9), SUM('Monthly Reading'!BH$10, 'Homeowners Record'!$F46*'Monthly Reading'!BH$8, 'Homeowners Record'!$G46*'Monthly Reading'!BH$9)))</f>
        <v/>
      </c>
      <c r="BI49" s="4" t="str">
        <f>IF('Monthly Reading'!BI$1="", "", IF('Monthly Reading'!BI123*'Monthly Reading'!BI$7&gt;'Monthly Reading'!BI$10, SUM('Monthly Reading'!BI123*'Monthly Reading'!BI$7, 'Homeowners Record'!$F46*'Monthly Reading'!BI$8, 'Homeowners Record'!$G46*'Monthly Reading'!BI$9), SUM('Monthly Reading'!BI$10, 'Homeowners Record'!$F46*'Monthly Reading'!BI$8, 'Homeowners Record'!$G46*'Monthly Reading'!BI$9)))</f>
        <v/>
      </c>
      <c r="BJ49" s="4" t="str">
        <f>IF('Monthly Reading'!BJ$1="", "", IF('Monthly Reading'!BJ123*'Monthly Reading'!BJ$7&gt;'Monthly Reading'!BJ$10, SUM('Monthly Reading'!BJ123*'Monthly Reading'!BJ$7, 'Homeowners Record'!$F46*'Monthly Reading'!BJ$8, 'Homeowners Record'!$G46*'Monthly Reading'!BJ$9), SUM('Monthly Reading'!BJ$10, 'Homeowners Record'!$F46*'Monthly Reading'!BJ$8, 'Homeowners Record'!$G46*'Monthly Reading'!BJ$9)))</f>
        <v/>
      </c>
      <c r="BK49" s="4" t="str">
        <f>IF('Monthly Reading'!BK$1="", "", IF('Monthly Reading'!BK123*'Monthly Reading'!BK$7&gt;'Monthly Reading'!BK$10, SUM('Monthly Reading'!BK123*'Monthly Reading'!BK$7, 'Homeowners Record'!$F46*'Monthly Reading'!BK$8, 'Homeowners Record'!$G46*'Monthly Reading'!BK$9), SUM('Monthly Reading'!BK$10, 'Homeowners Record'!$F46*'Monthly Reading'!BK$8, 'Homeowners Record'!$G46*'Monthly Reading'!BK$9)))</f>
        <v/>
      </c>
      <c r="BL49" s="4" t="str">
        <f>IF('Monthly Reading'!BL$1="", "", IF('Monthly Reading'!BL123*'Monthly Reading'!BL$7&gt;'Monthly Reading'!BL$10, SUM('Monthly Reading'!BL123*'Monthly Reading'!BL$7, 'Homeowners Record'!$F46*'Monthly Reading'!BL$8, 'Homeowners Record'!$G46*'Monthly Reading'!BL$9), SUM('Monthly Reading'!BL$10, 'Homeowners Record'!$F46*'Monthly Reading'!BL$8, 'Homeowners Record'!$G46*'Monthly Reading'!BL$9)))</f>
        <v/>
      </c>
      <c r="BM49" s="4" t="str">
        <f>IF('Monthly Reading'!BM$1="", "", IF('Monthly Reading'!BM123*'Monthly Reading'!BM$7&gt;'Monthly Reading'!BM$10, SUM('Monthly Reading'!BM123*'Monthly Reading'!BM$7, 'Homeowners Record'!$F46*'Monthly Reading'!BM$8, 'Homeowners Record'!$G46*'Monthly Reading'!BM$9), SUM('Monthly Reading'!BM$10, 'Homeowners Record'!$F46*'Monthly Reading'!BM$8, 'Homeowners Record'!$G46*'Monthly Reading'!BM$9)))</f>
        <v/>
      </c>
      <c r="BN49" s="4" t="str">
        <f>IF('Monthly Reading'!BN$1="", "", IF('Monthly Reading'!BN123*'Monthly Reading'!BN$7&gt;'Monthly Reading'!BN$10, SUM('Monthly Reading'!BN123*'Monthly Reading'!BN$7, 'Homeowners Record'!$F46*'Monthly Reading'!BN$8, 'Homeowners Record'!$G46*'Monthly Reading'!BN$9), SUM('Monthly Reading'!BN$10, 'Homeowners Record'!$F46*'Monthly Reading'!BN$8, 'Homeowners Record'!$G46*'Monthly Reading'!BN$9)))</f>
        <v/>
      </c>
      <c r="BO49" s="4" t="str">
        <f>IF('Monthly Reading'!BO$1="", "", IF('Monthly Reading'!BO123*'Monthly Reading'!BO$7&gt;'Monthly Reading'!BO$10, SUM('Monthly Reading'!BO123*'Monthly Reading'!BO$7, 'Homeowners Record'!$F46*'Monthly Reading'!BO$8, 'Homeowners Record'!$G46*'Monthly Reading'!BO$9), SUM('Monthly Reading'!BO$10, 'Homeowners Record'!$F46*'Monthly Reading'!BO$8, 'Homeowners Record'!$G46*'Monthly Reading'!BO$9)))</f>
        <v/>
      </c>
      <c r="BP49" s="4" t="str">
        <f>IF('Monthly Reading'!BP$1="", "", IF('Monthly Reading'!BP123*'Monthly Reading'!BP$7&gt;'Monthly Reading'!BP$10, SUM('Monthly Reading'!BP123*'Monthly Reading'!BP$7, 'Homeowners Record'!$F46*'Monthly Reading'!BP$8, 'Homeowners Record'!$G46*'Monthly Reading'!BP$9), SUM('Monthly Reading'!BP$10, 'Homeowners Record'!$F46*'Monthly Reading'!BP$8, 'Homeowners Record'!$G46*'Monthly Reading'!BP$9)))</f>
        <v/>
      </c>
      <c r="BQ49" s="4" t="str">
        <f>IF('Monthly Reading'!BQ$1="", "", IF('Monthly Reading'!BQ123*'Monthly Reading'!BQ$7&gt;'Monthly Reading'!BQ$10, SUM('Monthly Reading'!BQ123*'Monthly Reading'!BQ$7, 'Homeowners Record'!$F46*'Monthly Reading'!BQ$8, 'Homeowners Record'!$G46*'Monthly Reading'!BQ$9), SUM('Monthly Reading'!BQ$10, 'Homeowners Record'!$F46*'Monthly Reading'!BQ$8, 'Homeowners Record'!$G46*'Monthly Reading'!BQ$9)))</f>
        <v/>
      </c>
      <c r="BR49" s="4" t="str">
        <f>IF('Monthly Reading'!BR$1="", "", IF('Monthly Reading'!BR123*'Monthly Reading'!BR$7&gt;'Monthly Reading'!BR$10, SUM('Monthly Reading'!BR123*'Monthly Reading'!BR$7, 'Homeowners Record'!$F46*'Monthly Reading'!BR$8, 'Homeowners Record'!$G46*'Monthly Reading'!BR$9), SUM('Monthly Reading'!BR$10, 'Homeowners Record'!$F46*'Monthly Reading'!BR$8, 'Homeowners Record'!$G46*'Monthly Reading'!BR$9)))</f>
        <v/>
      </c>
      <c r="BS49" s="4" t="str">
        <f>IF('Monthly Reading'!BS$1="", "", IF('Monthly Reading'!BS123*'Monthly Reading'!BS$7&gt;'Monthly Reading'!BS$10, SUM('Monthly Reading'!BS123*'Monthly Reading'!BS$7, 'Homeowners Record'!$F46*'Monthly Reading'!BS$8, 'Homeowners Record'!$G46*'Monthly Reading'!BS$9), SUM('Monthly Reading'!BS$10, 'Homeowners Record'!$F46*'Monthly Reading'!BS$8, 'Homeowners Record'!$G46*'Monthly Reading'!BS$9)))</f>
        <v/>
      </c>
      <c r="BT49" s="4" t="str">
        <f>IF('Monthly Reading'!BT$1="", "", IF('Monthly Reading'!BT123*'Monthly Reading'!BT$7&gt;'Monthly Reading'!BT$10, SUM('Monthly Reading'!BT123*'Monthly Reading'!BT$7, 'Homeowners Record'!$F46*'Monthly Reading'!BT$8, 'Homeowners Record'!$G46*'Monthly Reading'!BT$9), SUM('Monthly Reading'!BT$10, 'Homeowners Record'!$F46*'Monthly Reading'!BT$8, 'Homeowners Record'!$G46*'Monthly Reading'!BT$9)))</f>
        <v/>
      </c>
      <c r="BU49" s="4" t="str">
        <f>IF('Monthly Reading'!BU$1="", "", IF('Monthly Reading'!BU123*'Monthly Reading'!BU$7&gt;'Monthly Reading'!BU$10, SUM('Monthly Reading'!BU123*'Monthly Reading'!BU$7, 'Homeowners Record'!$F46*'Monthly Reading'!BU$8, 'Homeowners Record'!$G46*'Monthly Reading'!BU$9), SUM('Monthly Reading'!BU$10, 'Homeowners Record'!$F46*'Monthly Reading'!BU$8, 'Homeowners Record'!$G46*'Monthly Reading'!BU$9)))</f>
        <v/>
      </c>
      <c r="BV49" s="4" t="str">
        <f>IF('Monthly Reading'!BV$1="", "", IF('Monthly Reading'!BV123*'Monthly Reading'!BV$7&gt;'Monthly Reading'!BV$10, SUM('Monthly Reading'!BV123*'Monthly Reading'!BV$7, 'Homeowners Record'!$F46*'Monthly Reading'!BV$8, 'Homeowners Record'!$G46*'Monthly Reading'!BV$9), SUM('Monthly Reading'!BV$10, 'Homeowners Record'!$F46*'Monthly Reading'!BV$8, 'Homeowners Record'!$G46*'Monthly Reading'!BV$9)))</f>
        <v/>
      </c>
      <c r="BW49" s="4" t="str">
        <f>IF('Monthly Reading'!BW$1="", "", IF('Monthly Reading'!BW123*'Monthly Reading'!BW$7&gt;'Monthly Reading'!BW$10, SUM('Monthly Reading'!BW123*'Monthly Reading'!BW$7, 'Homeowners Record'!$F46*'Monthly Reading'!BW$8, 'Homeowners Record'!$G46*'Monthly Reading'!BW$9), SUM('Monthly Reading'!BW$10, 'Homeowners Record'!$F46*'Monthly Reading'!BW$8, 'Homeowners Record'!$G46*'Monthly Reading'!BW$9)))</f>
        <v/>
      </c>
      <c r="BX49" s="4" t="str">
        <f>IF('Monthly Reading'!BX$1="", "", IF('Monthly Reading'!BX123*'Monthly Reading'!BX$7&gt;'Monthly Reading'!BX$10, SUM('Monthly Reading'!BX123*'Monthly Reading'!BX$7, 'Homeowners Record'!$F46*'Monthly Reading'!BX$8, 'Homeowners Record'!$G46*'Monthly Reading'!BX$9), SUM('Monthly Reading'!BX$10, 'Homeowners Record'!$F46*'Monthly Reading'!BX$8, 'Homeowners Record'!$G46*'Monthly Reading'!BX$9)))</f>
        <v/>
      </c>
      <c r="BY49" s="4" t="str">
        <f>IF('Monthly Reading'!BY$1="", "", IF('Monthly Reading'!BY123*'Monthly Reading'!BY$7&gt;'Monthly Reading'!BY$10, SUM('Monthly Reading'!BY123*'Monthly Reading'!BY$7, 'Homeowners Record'!$F46*'Monthly Reading'!BY$8, 'Homeowners Record'!$G46*'Monthly Reading'!BY$9), SUM('Monthly Reading'!BY$10, 'Homeowners Record'!$F46*'Monthly Reading'!BY$8, 'Homeowners Record'!$G46*'Monthly Reading'!BY$9)))</f>
        <v/>
      </c>
      <c r="BZ49" s="4" t="str">
        <f>IF('Monthly Reading'!BZ$1="", "", IF('Monthly Reading'!BZ123*'Monthly Reading'!BZ$7&gt;'Monthly Reading'!BZ$10, SUM('Monthly Reading'!BZ123*'Monthly Reading'!BZ$7, 'Homeowners Record'!$F46*'Monthly Reading'!BZ$8, 'Homeowners Record'!$G46*'Monthly Reading'!BZ$9), SUM('Monthly Reading'!BZ$10, 'Homeowners Record'!$F46*'Monthly Reading'!BZ$8, 'Homeowners Record'!$G46*'Monthly Reading'!BZ$9)))</f>
        <v/>
      </c>
      <c r="CA49" s="4" t="str">
        <f>IF('Monthly Reading'!CA$1="", "", IF('Monthly Reading'!CA123*'Monthly Reading'!CA$7&gt;'Monthly Reading'!CA$10, SUM('Monthly Reading'!CA123*'Monthly Reading'!CA$7, 'Homeowners Record'!$F46*'Monthly Reading'!CA$8, 'Homeowners Record'!$G46*'Monthly Reading'!CA$9), SUM('Monthly Reading'!CA$10, 'Homeowners Record'!$F46*'Monthly Reading'!CA$8, 'Homeowners Record'!$G46*'Monthly Reading'!CA$9)))</f>
        <v/>
      </c>
      <c r="CB49" s="4" t="str">
        <f>IF('Monthly Reading'!CB$1="", "", IF('Monthly Reading'!CB123*'Monthly Reading'!CB$7&gt;'Monthly Reading'!CB$10, SUM('Monthly Reading'!CB123*'Monthly Reading'!CB$7, 'Homeowners Record'!$F46*'Monthly Reading'!CB$8, 'Homeowners Record'!$G46*'Monthly Reading'!CB$9), SUM('Monthly Reading'!CB$10, 'Homeowners Record'!$F46*'Monthly Reading'!CB$8, 'Homeowners Record'!$G46*'Monthly Reading'!CB$9)))</f>
        <v/>
      </c>
      <c r="CC49" s="4" t="str">
        <f>IF('Monthly Reading'!CC$1="", "", IF('Monthly Reading'!CC123*'Monthly Reading'!CC$7&gt;'Monthly Reading'!CC$10, SUM('Monthly Reading'!CC123*'Monthly Reading'!CC$7, 'Homeowners Record'!$F46*'Monthly Reading'!CC$8, 'Homeowners Record'!$G46*'Monthly Reading'!CC$9), SUM('Monthly Reading'!CC$10, 'Homeowners Record'!$F46*'Monthly Reading'!CC$8, 'Homeowners Record'!$G46*'Monthly Reading'!CC$9)))</f>
        <v/>
      </c>
      <c r="CD49" s="4" t="str">
        <f>IF('Monthly Reading'!CD$1="", "", IF('Monthly Reading'!CD123*'Monthly Reading'!CD$7&gt;'Monthly Reading'!CD$10, SUM('Monthly Reading'!CD123*'Monthly Reading'!CD$7, 'Homeowners Record'!$F46*'Monthly Reading'!CD$8, 'Homeowners Record'!$G46*'Monthly Reading'!CD$9), SUM('Monthly Reading'!CD$10, 'Homeowners Record'!$F46*'Monthly Reading'!CD$8, 'Homeowners Record'!$G46*'Monthly Reading'!CD$9)))</f>
        <v/>
      </c>
      <c r="CE49" s="4" t="str">
        <f>IF('Monthly Reading'!CE$1="", "", IF('Monthly Reading'!CE123*'Monthly Reading'!CE$7&gt;'Monthly Reading'!CE$10, SUM('Monthly Reading'!CE123*'Monthly Reading'!CE$7, 'Homeowners Record'!$F46*'Monthly Reading'!CE$8, 'Homeowners Record'!$G46*'Monthly Reading'!CE$9), SUM('Monthly Reading'!CE$10, 'Homeowners Record'!$F46*'Monthly Reading'!CE$8, 'Homeowners Record'!$G46*'Monthly Reading'!CE$9)))</f>
        <v/>
      </c>
      <c r="CF49" s="4" t="str">
        <f>IF('Monthly Reading'!CF$1="", "", IF('Monthly Reading'!CF123*'Monthly Reading'!CF$7&gt;'Monthly Reading'!CF$10, SUM('Monthly Reading'!CF123*'Monthly Reading'!CF$7, 'Homeowners Record'!$F46*'Monthly Reading'!CF$8, 'Homeowners Record'!$G46*'Monthly Reading'!CF$9), SUM('Monthly Reading'!CF$10, 'Homeowners Record'!$F46*'Monthly Reading'!CF$8, 'Homeowners Record'!$G46*'Monthly Reading'!CF$9)))</f>
        <v/>
      </c>
      <c r="CG49" s="4" t="str">
        <f>IF('Monthly Reading'!CG$1="", "", IF('Monthly Reading'!CG123*'Monthly Reading'!CG$7&gt;'Monthly Reading'!CG$10, SUM('Monthly Reading'!CG123*'Monthly Reading'!CG$7, 'Homeowners Record'!$F46*'Monthly Reading'!CG$8, 'Homeowners Record'!$G46*'Monthly Reading'!CG$9), SUM('Monthly Reading'!CG$10, 'Homeowners Record'!$F46*'Monthly Reading'!CG$8, 'Homeowners Record'!$G46*'Monthly Reading'!CG$9)))</f>
        <v/>
      </c>
      <c r="CH49" s="4" t="str">
        <f>IF('Monthly Reading'!CH$1="", "", IF('Monthly Reading'!CH123*'Monthly Reading'!CH$7&gt;'Monthly Reading'!CH$10, SUM('Monthly Reading'!CH123*'Monthly Reading'!CH$7, 'Homeowners Record'!$F46*'Monthly Reading'!CH$8, 'Homeowners Record'!$G46*'Monthly Reading'!CH$9), SUM('Monthly Reading'!CH$10, 'Homeowners Record'!$F46*'Monthly Reading'!CH$8, 'Homeowners Record'!$G46*'Monthly Reading'!CH$9)))</f>
        <v/>
      </c>
      <c r="CI49" s="4" t="str">
        <f>IF('Monthly Reading'!CI$1="", "", IF('Monthly Reading'!CI123*'Monthly Reading'!CI$7&gt;'Monthly Reading'!CI$10, SUM('Monthly Reading'!CI123*'Monthly Reading'!CI$7, 'Homeowners Record'!$F46*'Monthly Reading'!CI$8, 'Homeowners Record'!$G46*'Monthly Reading'!CI$9), SUM('Monthly Reading'!CI$10, 'Homeowners Record'!$F46*'Monthly Reading'!CI$8, 'Homeowners Record'!$G46*'Monthly Reading'!CI$9)))</f>
        <v/>
      </c>
      <c r="CJ49" s="4" t="str">
        <f>IF('Monthly Reading'!CJ$1="", "", IF('Monthly Reading'!CJ123*'Monthly Reading'!CJ$7&gt;'Monthly Reading'!CJ$10, SUM('Monthly Reading'!CJ123*'Monthly Reading'!CJ$7, 'Homeowners Record'!$F46*'Monthly Reading'!CJ$8, 'Homeowners Record'!$G46*'Monthly Reading'!CJ$9), SUM('Monthly Reading'!CJ$10, 'Homeowners Record'!$F46*'Monthly Reading'!CJ$8, 'Homeowners Record'!$G46*'Monthly Reading'!CJ$9)))</f>
        <v/>
      </c>
      <c r="CK49" s="4" t="str">
        <f>IF('Monthly Reading'!CK$1="", "", IF('Monthly Reading'!CK123*'Monthly Reading'!CK$7&gt;'Monthly Reading'!CK$10, SUM('Monthly Reading'!CK123*'Monthly Reading'!CK$7, 'Homeowners Record'!$F46*'Monthly Reading'!CK$8, 'Homeowners Record'!$G46*'Monthly Reading'!CK$9), SUM('Monthly Reading'!CK$10, 'Homeowners Record'!$F46*'Monthly Reading'!CK$8, 'Homeowners Record'!$G46*'Monthly Reading'!CK$9)))</f>
        <v/>
      </c>
      <c r="CL49" s="4" t="str">
        <f>IF('Monthly Reading'!CL$1="", "", IF('Monthly Reading'!CL123*'Monthly Reading'!CL$7&gt;'Monthly Reading'!CL$10, SUM('Monthly Reading'!CL123*'Monthly Reading'!CL$7, 'Homeowners Record'!$F46*'Monthly Reading'!CL$8, 'Homeowners Record'!$G46*'Monthly Reading'!CL$9), SUM('Monthly Reading'!CL$10, 'Homeowners Record'!$F46*'Monthly Reading'!CL$8, 'Homeowners Record'!$G46*'Monthly Reading'!CL$9)))</f>
        <v/>
      </c>
      <c r="CM49" s="4" t="str">
        <f>IF('Monthly Reading'!CM$1="", "", IF('Monthly Reading'!CM123*'Monthly Reading'!CM$7&gt;'Monthly Reading'!CM$10, SUM('Monthly Reading'!CM123*'Monthly Reading'!CM$7, 'Homeowners Record'!$F46*'Monthly Reading'!CM$8, 'Homeowners Record'!$G46*'Monthly Reading'!CM$9), SUM('Monthly Reading'!CM$10, 'Homeowners Record'!$F46*'Monthly Reading'!CM$8, 'Homeowners Record'!$G46*'Monthly Reading'!CM$9)))</f>
        <v/>
      </c>
      <c r="CN49" s="4" t="str">
        <f>IF('Monthly Reading'!CN$1="", "", IF('Monthly Reading'!CN123*'Monthly Reading'!CN$7&gt;'Monthly Reading'!CN$10, SUM('Monthly Reading'!CN123*'Monthly Reading'!CN$7, 'Homeowners Record'!$F46*'Monthly Reading'!CN$8, 'Homeowners Record'!$G46*'Monthly Reading'!CN$9), SUM('Monthly Reading'!CN$10, 'Homeowners Record'!$F46*'Monthly Reading'!CN$8, 'Homeowners Record'!$G46*'Monthly Reading'!CN$9)))</f>
        <v/>
      </c>
      <c r="CO49" s="4" t="str">
        <f>IF('Monthly Reading'!CO$1="", "", IF('Monthly Reading'!CO123*'Monthly Reading'!CO$7&gt;'Monthly Reading'!CO$10, SUM('Monthly Reading'!CO123*'Monthly Reading'!CO$7, 'Homeowners Record'!$F46*'Monthly Reading'!CO$8, 'Homeowners Record'!$G46*'Monthly Reading'!CO$9), SUM('Monthly Reading'!CO$10, 'Homeowners Record'!$F46*'Monthly Reading'!CO$8, 'Homeowners Record'!$G46*'Monthly Reading'!CO$9)))</f>
        <v/>
      </c>
      <c r="CP49" s="4" t="str">
        <f>IF('Monthly Reading'!CP$1="", "", IF('Monthly Reading'!CP123*'Monthly Reading'!CP$7&gt;'Monthly Reading'!CP$10, SUM('Monthly Reading'!CP123*'Monthly Reading'!CP$7, 'Homeowners Record'!$F46*'Monthly Reading'!CP$8, 'Homeowners Record'!$G46*'Monthly Reading'!CP$9), SUM('Monthly Reading'!CP$10, 'Homeowners Record'!$F46*'Monthly Reading'!CP$8, 'Homeowners Record'!$G46*'Monthly Reading'!CP$9)))</f>
        <v/>
      </c>
      <c r="CQ49" s="4" t="str">
        <f>IF('Monthly Reading'!CQ$1="", "", IF('Monthly Reading'!CQ123*'Monthly Reading'!CQ$7&gt;'Monthly Reading'!CQ$10, SUM('Monthly Reading'!CQ123*'Monthly Reading'!CQ$7, 'Homeowners Record'!$F46*'Monthly Reading'!CQ$8, 'Homeowners Record'!$G46*'Monthly Reading'!CQ$9), SUM('Monthly Reading'!CQ$10, 'Homeowners Record'!$F46*'Monthly Reading'!CQ$8, 'Homeowners Record'!$G46*'Monthly Reading'!CQ$9)))</f>
        <v/>
      </c>
      <c r="CR49" s="4" t="str">
        <f>IF('Monthly Reading'!CR$1="", "", IF('Monthly Reading'!CR123*'Monthly Reading'!CR$7&gt;'Monthly Reading'!CR$10, SUM('Monthly Reading'!CR123*'Monthly Reading'!CR$7, 'Homeowners Record'!$F46*'Monthly Reading'!CR$8, 'Homeowners Record'!$G46*'Monthly Reading'!CR$9), SUM('Monthly Reading'!CR$10, 'Homeowners Record'!$F46*'Monthly Reading'!CR$8, 'Homeowners Record'!$G46*'Monthly Reading'!CR$9)))</f>
        <v/>
      </c>
      <c r="CS49" s="4" t="str">
        <f>IF('Monthly Reading'!CS$1="", "", IF('Monthly Reading'!CS123*'Monthly Reading'!CS$7&gt;'Monthly Reading'!CS$10, SUM('Monthly Reading'!CS123*'Monthly Reading'!CS$7, 'Homeowners Record'!$F46*'Monthly Reading'!CS$8, 'Homeowners Record'!$G46*'Monthly Reading'!CS$9), SUM('Monthly Reading'!CS$10, 'Homeowners Record'!$F46*'Monthly Reading'!CS$8, 'Homeowners Record'!$G46*'Monthly Reading'!CS$9)))</f>
        <v/>
      </c>
      <c r="CT49" s="4" t="str">
        <f>IF('Monthly Reading'!CT$1="", "", IF('Monthly Reading'!CT123*'Monthly Reading'!CT$7&gt;'Monthly Reading'!CT$10, SUM('Monthly Reading'!CT123*'Monthly Reading'!CT$7, 'Homeowners Record'!$F46*'Monthly Reading'!CT$8, 'Homeowners Record'!$G46*'Monthly Reading'!CT$9), SUM('Monthly Reading'!CT$10, 'Homeowners Record'!$F46*'Monthly Reading'!CT$8, 'Homeowners Record'!$G46*'Monthly Reading'!CT$9)))</f>
        <v/>
      </c>
      <c r="CU49" s="4" t="str">
        <f>IF('Monthly Reading'!CU$1="", "", IF('Monthly Reading'!CU123*'Monthly Reading'!CU$7&gt;'Monthly Reading'!CU$10, SUM('Monthly Reading'!CU123*'Monthly Reading'!CU$7, 'Homeowners Record'!$F46*'Monthly Reading'!CU$8, 'Homeowners Record'!$G46*'Monthly Reading'!CU$9), SUM('Monthly Reading'!CU$10, 'Homeowners Record'!$F46*'Monthly Reading'!CU$8, 'Homeowners Record'!$G46*'Monthly Reading'!CU$9)))</f>
        <v/>
      </c>
      <c r="CV49" s="4" t="str">
        <f>IF('Monthly Reading'!CV$1="", "", IF('Monthly Reading'!CV123*'Monthly Reading'!CV$7&gt;'Monthly Reading'!CV$10, SUM('Monthly Reading'!CV123*'Monthly Reading'!CV$7, 'Homeowners Record'!$F46*'Monthly Reading'!CV$8, 'Homeowners Record'!$G46*'Monthly Reading'!CV$9), SUM('Monthly Reading'!CV$10, 'Homeowners Record'!$F46*'Monthly Reading'!CV$8, 'Homeowners Record'!$G46*'Monthly Reading'!CV$9)))</f>
        <v/>
      </c>
      <c r="CW49" s="4" t="str">
        <f>IF('Monthly Reading'!CW$1="", "", IF('Monthly Reading'!CW123*'Monthly Reading'!CW$7&gt;'Monthly Reading'!CW$10, SUM('Monthly Reading'!CW123*'Monthly Reading'!CW$7, 'Homeowners Record'!$F46*'Monthly Reading'!CW$8, 'Homeowners Record'!$G46*'Monthly Reading'!CW$9), SUM('Monthly Reading'!CW$10, 'Homeowners Record'!$F46*'Monthly Reading'!CW$8, 'Homeowners Record'!$G46*'Monthly Reading'!CW$9)))</f>
        <v/>
      </c>
      <c r="CX49" s="4" t="str">
        <f>IF('Monthly Reading'!CX$1="", "", IF('Monthly Reading'!CX123*'Monthly Reading'!CX$7&gt;'Monthly Reading'!CX$10, SUM('Monthly Reading'!CX123*'Monthly Reading'!CX$7, 'Homeowners Record'!$F46*'Monthly Reading'!CX$8, 'Homeowners Record'!$G46*'Monthly Reading'!CX$9), SUM('Monthly Reading'!CX$10, 'Homeowners Record'!$F46*'Monthly Reading'!CX$8, 'Homeowners Record'!$G46*'Monthly Reading'!CX$9)))</f>
        <v/>
      </c>
      <c r="CY49" s="4" t="str">
        <f>IF('Monthly Reading'!CY$1="", "", IF('Monthly Reading'!CY123*'Monthly Reading'!CY$7&gt;'Monthly Reading'!CY$10, SUM('Monthly Reading'!CY123*'Monthly Reading'!CY$7, 'Homeowners Record'!$F46*'Monthly Reading'!CY$8, 'Homeowners Record'!$G46*'Monthly Reading'!CY$9), SUM('Monthly Reading'!CY$10, 'Homeowners Record'!$F46*'Monthly Reading'!CY$8, 'Homeowners Record'!$G46*'Monthly Reading'!CY$9)))</f>
        <v/>
      </c>
      <c r="CZ49" s="4" t="str">
        <f>IF('Monthly Reading'!CZ$1="", "", IF('Monthly Reading'!CZ123*'Monthly Reading'!CZ$7&gt;'Monthly Reading'!CZ$10, SUM('Monthly Reading'!CZ123*'Monthly Reading'!CZ$7, 'Homeowners Record'!$F46*'Monthly Reading'!CZ$8, 'Homeowners Record'!$G46*'Monthly Reading'!CZ$9), SUM('Monthly Reading'!CZ$10, 'Homeowners Record'!$F46*'Monthly Reading'!CZ$8, 'Homeowners Record'!$G46*'Monthly Reading'!CZ$9)))</f>
        <v/>
      </c>
      <c r="DA49" s="4" t="str">
        <f>IF('Monthly Reading'!DA$1="", "", IF('Monthly Reading'!DA123*'Monthly Reading'!DA$7&gt;'Monthly Reading'!DA$10, SUM('Monthly Reading'!DA123*'Monthly Reading'!DA$7, 'Homeowners Record'!$F46*'Monthly Reading'!DA$8, 'Homeowners Record'!$G46*'Monthly Reading'!DA$9), SUM('Monthly Reading'!DA$10, 'Homeowners Record'!$F46*'Monthly Reading'!DA$8, 'Homeowners Record'!$G46*'Monthly Reading'!DA$9)))</f>
        <v/>
      </c>
      <c r="DB49" s="4" t="str">
        <f>IF('Monthly Reading'!DB$1="", "", IF('Monthly Reading'!DB123*'Monthly Reading'!DB$7&gt;'Monthly Reading'!DB$10, SUM('Monthly Reading'!DB123*'Monthly Reading'!DB$7, 'Homeowners Record'!$F46*'Monthly Reading'!DB$8, 'Homeowners Record'!$G46*'Monthly Reading'!DB$9), SUM('Monthly Reading'!DB$10, 'Homeowners Record'!$F46*'Monthly Reading'!DB$8, 'Homeowners Record'!$G46*'Monthly Reading'!DB$9)))</f>
        <v/>
      </c>
      <c r="DC49" s="4" t="str">
        <f>IF('Monthly Reading'!DC$1="", "", IF('Monthly Reading'!DC123*'Monthly Reading'!DC$7&gt;'Monthly Reading'!DC$10, SUM('Monthly Reading'!DC123*'Monthly Reading'!DC$7, 'Homeowners Record'!$F46*'Monthly Reading'!DC$8, 'Homeowners Record'!$G46*'Monthly Reading'!DC$9), SUM('Monthly Reading'!DC$10, 'Homeowners Record'!$F46*'Monthly Reading'!DC$8, 'Homeowners Record'!$G46*'Monthly Reading'!DC$9)))</f>
        <v/>
      </c>
      <c r="DD49" s="4" t="str">
        <f>IF('Monthly Reading'!DD$1="", "", IF('Monthly Reading'!DD123*'Monthly Reading'!DD$7&gt;'Monthly Reading'!DD$10, SUM('Monthly Reading'!DD123*'Monthly Reading'!DD$7, 'Homeowners Record'!$F46*'Monthly Reading'!DD$8, 'Homeowners Record'!$G46*'Monthly Reading'!DD$9), SUM('Monthly Reading'!DD$10, 'Homeowners Record'!$F46*'Monthly Reading'!DD$8, 'Homeowners Record'!$G46*'Monthly Reading'!DD$9)))</f>
        <v/>
      </c>
      <c r="DE49" s="4" t="str">
        <f>IF('Monthly Reading'!DE$1="", "", IF('Monthly Reading'!DE123*'Monthly Reading'!DE$7&gt;'Monthly Reading'!DE$10, SUM('Monthly Reading'!DE123*'Monthly Reading'!DE$7, 'Homeowners Record'!$F46*'Monthly Reading'!DE$8, 'Homeowners Record'!$G46*'Monthly Reading'!DE$9), SUM('Monthly Reading'!DE$10, 'Homeowners Record'!$F46*'Monthly Reading'!DE$8, 'Homeowners Record'!$G46*'Monthly Reading'!DE$9)))</f>
        <v/>
      </c>
      <c r="DF49" s="4" t="str">
        <f>IF('Monthly Reading'!DF$1="", "", IF('Monthly Reading'!DF123*'Monthly Reading'!DF$7&gt;'Monthly Reading'!DF$10, SUM('Monthly Reading'!DF123*'Monthly Reading'!DF$7, 'Homeowners Record'!$F46*'Monthly Reading'!DF$8, 'Homeowners Record'!$G46*'Monthly Reading'!DF$9), SUM('Monthly Reading'!DF$10, 'Homeowners Record'!$F46*'Monthly Reading'!DF$8, 'Homeowners Record'!$G46*'Monthly Reading'!DF$9)))</f>
        <v/>
      </c>
      <c r="DG49" s="4" t="str">
        <f>IF('Monthly Reading'!DG$1="", "", IF('Monthly Reading'!DG123*'Monthly Reading'!DG$7&gt;'Monthly Reading'!DG$10, SUM('Monthly Reading'!DG123*'Monthly Reading'!DG$7, 'Homeowners Record'!$F46*'Monthly Reading'!DG$8, 'Homeowners Record'!$G46*'Monthly Reading'!DG$9), SUM('Monthly Reading'!DG$10, 'Homeowners Record'!$F46*'Monthly Reading'!DG$8, 'Homeowners Record'!$G46*'Monthly Reading'!DG$9)))</f>
        <v/>
      </c>
      <c r="DH49" s="4" t="str">
        <f>IF('Monthly Reading'!DH$1="", "", IF('Monthly Reading'!DH123*'Monthly Reading'!DH$7&gt;'Monthly Reading'!DH$10, SUM('Monthly Reading'!DH123*'Monthly Reading'!DH$7, 'Homeowners Record'!$F46*'Monthly Reading'!DH$8, 'Homeowners Record'!$G46*'Monthly Reading'!DH$9), SUM('Monthly Reading'!DH$10, 'Homeowners Record'!$F46*'Monthly Reading'!DH$8, 'Homeowners Record'!$G46*'Monthly Reading'!DH$9)))</f>
        <v/>
      </c>
      <c r="DI49" s="4" t="str">
        <f>IF('Monthly Reading'!DI$1="", "", IF('Monthly Reading'!DI123*'Monthly Reading'!DI$7&gt;'Monthly Reading'!DI$10, SUM('Monthly Reading'!DI123*'Monthly Reading'!DI$7, 'Homeowners Record'!$F46*'Monthly Reading'!DI$8, 'Homeowners Record'!$G46*'Monthly Reading'!DI$9), SUM('Monthly Reading'!DI$10, 'Homeowners Record'!$F46*'Monthly Reading'!DI$8, 'Homeowners Record'!$G46*'Monthly Reading'!DI$9)))</f>
        <v/>
      </c>
      <c r="DJ49" s="4" t="str">
        <f>IF('Monthly Reading'!DJ$1="", "", IF('Monthly Reading'!DJ123*'Monthly Reading'!DJ$7&gt;'Monthly Reading'!DJ$10, SUM('Monthly Reading'!DJ123*'Monthly Reading'!DJ$7, 'Homeowners Record'!$F46*'Monthly Reading'!DJ$8, 'Homeowners Record'!$G46*'Monthly Reading'!DJ$9), SUM('Monthly Reading'!DJ$10, 'Homeowners Record'!$F46*'Monthly Reading'!DJ$8, 'Homeowners Record'!$G46*'Monthly Reading'!DJ$9)))</f>
        <v/>
      </c>
      <c r="DK49" s="4" t="str">
        <f>IF('Monthly Reading'!DK$1="", "", IF('Monthly Reading'!DK123*'Monthly Reading'!DK$7&gt;'Monthly Reading'!DK$10, SUM('Monthly Reading'!DK123*'Monthly Reading'!DK$7, 'Homeowners Record'!$F46*'Monthly Reading'!DK$8, 'Homeowners Record'!$G46*'Monthly Reading'!DK$9), SUM('Monthly Reading'!DK$10, 'Homeowners Record'!$F46*'Monthly Reading'!DK$8, 'Homeowners Record'!$G46*'Monthly Reading'!DK$9)))</f>
        <v/>
      </c>
      <c r="DL49" s="4" t="str">
        <f>IF('Monthly Reading'!DL$1="", "", IF('Monthly Reading'!DL123*'Monthly Reading'!DL$7&gt;'Monthly Reading'!DL$10, SUM('Monthly Reading'!DL123*'Monthly Reading'!DL$7, 'Homeowners Record'!$F46*'Monthly Reading'!DL$8, 'Homeowners Record'!$G46*'Monthly Reading'!DL$9), SUM('Monthly Reading'!DL$10, 'Homeowners Record'!$F46*'Monthly Reading'!DL$8, 'Homeowners Record'!$G46*'Monthly Reading'!DL$9)))</f>
        <v/>
      </c>
      <c r="DM49" s="4" t="str">
        <f>IF('Monthly Reading'!DM$1="", "", IF('Monthly Reading'!DM123*'Monthly Reading'!DM$7&gt;'Monthly Reading'!DM$10, SUM('Monthly Reading'!DM123*'Monthly Reading'!DM$7, 'Homeowners Record'!$F46*'Monthly Reading'!DM$8, 'Homeowners Record'!$G46*'Monthly Reading'!DM$9), SUM('Monthly Reading'!DM$10, 'Homeowners Record'!$F46*'Monthly Reading'!DM$8, 'Homeowners Record'!$G46*'Monthly Reading'!DM$9)))</f>
        <v/>
      </c>
      <c r="DN49" s="4" t="str">
        <f>IF('Monthly Reading'!DN$1="", "", IF('Monthly Reading'!DN123*'Monthly Reading'!DN$7&gt;'Monthly Reading'!DN$10, SUM('Monthly Reading'!DN123*'Monthly Reading'!DN$7, 'Homeowners Record'!$F46*'Monthly Reading'!DN$8, 'Homeowners Record'!$G46*'Monthly Reading'!DN$9), SUM('Monthly Reading'!DN$10, 'Homeowners Record'!$F46*'Monthly Reading'!DN$8, 'Homeowners Record'!$G46*'Monthly Reading'!DN$9)))</f>
        <v/>
      </c>
      <c r="DO49" s="4" t="str">
        <f>IF('Monthly Reading'!DO$1="", "", IF('Monthly Reading'!DO123*'Monthly Reading'!DO$7&gt;'Monthly Reading'!DO$10, SUM('Monthly Reading'!DO123*'Monthly Reading'!DO$7, 'Homeowners Record'!$F46*'Monthly Reading'!DO$8, 'Homeowners Record'!$G46*'Monthly Reading'!DO$9), SUM('Monthly Reading'!DO$10, 'Homeowners Record'!$F46*'Monthly Reading'!DO$8, 'Homeowners Record'!$G46*'Monthly Reading'!DO$9)))</f>
        <v/>
      </c>
      <c r="DP49" s="4" t="str">
        <f>IF('Monthly Reading'!DP$1="", "", IF('Monthly Reading'!DP123*'Monthly Reading'!DP$7&gt;'Monthly Reading'!DP$10, SUM('Monthly Reading'!DP123*'Monthly Reading'!DP$7, 'Homeowners Record'!$F46*'Monthly Reading'!DP$8, 'Homeowners Record'!$G46*'Monthly Reading'!DP$9), SUM('Monthly Reading'!DP$10, 'Homeowners Record'!$F46*'Monthly Reading'!DP$8, 'Homeowners Record'!$G46*'Monthly Reading'!DP$9)))</f>
        <v/>
      </c>
      <c r="DQ49" s="4" t="str">
        <f>IF('Monthly Reading'!DQ$1="", "", IF('Monthly Reading'!DQ123*'Monthly Reading'!DQ$7&gt;'Monthly Reading'!DQ$10, SUM('Monthly Reading'!DQ123*'Monthly Reading'!DQ$7, 'Homeowners Record'!$F46*'Monthly Reading'!DQ$8, 'Homeowners Record'!$G46*'Monthly Reading'!DQ$9), SUM('Monthly Reading'!DQ$10, 'Homeowners Record'!$F46*'Monthly Reading'!DQ$8, 'Homeowners Record'!$G46*'Monthly Reading'!DQ$9)))</f>
        <v/>
      </c>
      <c r="DR49" s="4" t="str">
        <f>IF('Monthly Reading'!DR$1="", "", IF('Monthly Reading'!DR123*'Monthly Reading'!DR$7&gt;'Monthly Reading'!DR$10, SUM('Monthly Reading'!DR123*'Monthly Reading'!DR$7, 'Homeowners Record'!$F46*'Monthly Reading'!DR$8, 'Homeowners Record'!$G46*'Monthly Reading'!DR$9), SUM('Monthly Reading'!DR$10, 'Homeowners Record'!$F46*'Monthly Reading'!DR$8, 'Homeowners Record'!$G46*'Monthly Reading'!DR$9)))</f>
        <v/>
      </c>
      <c r="DS49" s="4" t="str">
        <f>IF('Monthly Reading'!DS$1="", "", IF('Monthly Reading'!DS123*'Monthly Reading'!DS$7&gt;'Monthly Reading'!DS$10, SUM('Monthly Reading'!DS123*'Monthly Reading'!DS$7, 'Homeowners Record'!$F46*'Monthly Reading'!DS$8, 'Homeowners Record'!$G46*'Monthly Reading'!DS$9), SUM('Monthly Reading'!DS$10, 'Homeowners Record'!$F46*'Monthly Reading'!DS$8, 'Homeowners Record'!$G46*'Monthly Reading'!DS$9)))</f>
        <v/>
      </c>
      <c r="DT49" s="4" t="str">
        <f>IF('Monthly Reading'!DT$1="", "", IF('Monthly Reading'!DT123*'Monthly Reading'!DT$7&gt;'Monthly Reading'!DT$10, SUM('Monthly Reading'!DT123*'Monthly Reading'!DT$7, 'Homeowners Record'!$F46*'Monthly Reading'!DT$8, 'Homeowners Record'!$G46*'Monthly Reading'!DT$9), SUM('Monthly Reading'!DT$10, 'Homeowners Record'!$F46*'Monthly Reading'!DT$8, 'Homeowners Record'!$G46*'Monthly Reading'!DT$9)))</f>
        <v/>
      </c>
      <c r="DU49" s="4" t="str">
        <f>IF('Monthly Reading'!DU$1="", "", IF('Monthly Reading'!DU123*'Monthly Reading'!DU$7&gt;'Monthly Reading'!DU$10, SUM('Monthly Reading'!DU123*'Monthly Reading'!DU$7, 'Homeowners Record'!$F46*'Monthly Reading'!DU$8, 'Homeowners Record'!$G46*'Monthly Reading'!DU$9), SUM('Monthly Reading'!DU$10, 'Homeowners Record'!$F46*'Monthly Reading'!DU$8, 'Homeowners Record'!$G46*'Monthly Reading'!DU$9)))</f>
        <v/>
      </c>
      <c r="DV49" s="4" t="str">
        <f>IF('Monthly Reading'!DV$1="", "", IF('Monthly Reading'!DV123*'Monthly Reading'!DV$7&gt;'Monthly Reading'!DV$10, SUM('Monthly Reading'!DV123*'Monthly Reading'!DV$7, 'Homeowners Record'!$F46*'Monthly Reading'!DV$8, 'Homeowners Record'!$G46*'Monthly Reading'!DV$9), SUM('Monthly Reading'!DV$10, 'Homeowners Record'!$F46*'Monthly Reading'!DV$8, 'Homeowners Record'!$G46*'Monthly Reading'!DV$9)))</f>
        <v/>
      </c>
      <c r="DW49" s="4" t="str">
        <f>IF('Monthly Reading'!DW$1="", "", IF('Monthly Reading'!DW123*'Monthly Reading'!DW$7&gt;'Monthly Reading'!DW$10, SUM('Monthly Reading'!DW123*'Monthly Reading'!DW$7, 'Homeowners Record'!$F46*'Monthly Reading'!DW$8, 'Homeowners Record'!$G46*'Monthly Reading'!DW$9), SUM('Monthly Reading'!DW$10, 'Homeowners Record'!$F46*'Monthly Reading'!DW$8, 'Homeowners Record'!$G46*'Monthly Reading'!DW$9)))</f>
        <v/>
      </c>
      <c r="DX49" s="4" t="str">
        <f>IF('Monthly Reading'!DX$1="", "", IF('Monthly Reading'!DX123*'Monthly Reading'!DX$7&gt;'Monthly Reading'!DX$10, SUM('Monthly Reading'!DX123*'Monthly Reading'!DX$7, 'Homeowners Record'!$F46*'Monthly Reading'!DX$8, 'Homeowners Record'!$G46*'Monthly Reading'!DX$9), SUM('Monthly Reading'!DX$10, 'Homeowners Record'!$F46*'Monthly Reading'!DX$8, 'Homeowners Record'!$G46*'Monthly Reading'!DX$9)))</f>
        <v/>
      </c>
      <c r="DY49" s="4" t="str">
        <f>IF('Monthly Reading'!DY$1="", "", IF('Monthly Reading'!DY123*'Monthly Reading'!DY$7&gt;'Monthly Reading'!DY$10, SUM('Monthly Reading'!DY123*'Monthly Reading'!DY$7, 'Homeowners Record'!$F46*'Monthly Reading'!DY$8, 'Homeowners Record'!$G46*'Monthly Reading'!DY$9), SUM('Monthly Reading'!DY$10, 'Homeowners Record'!$F46*'Monthly Reading'!DY$8, 'Homeowners Record'!$G46*'Monthly Reading'!DY$9)))</f>
        <v/>
      </c>
      <c r="DZ49" s="4" t="str">
        <f>IF('Monthly Reading'!DZ$1="", "", IF('Monthly Reading'!DZ123*'Monthly Reading'!DZ$7&gt;'Monthly Reading'!DZ$10, SUM('Monthly Reading'!DZ123*'Monthly Reading'!DZ$7, 'Homeowners Record'!$F46*'Monthly Reading'!DZ$8, 'Homeowners Record'!$G46*'Monthly Reading'!DZ$9), SUM('Monthly Reading'!DZ$10, 'Homeowners Record'!$F46*'Monthly Reading'!DZ$8, 'Homeowners Record'!$G46*'Monthly Reading'!DZ$9)))</f>
        <v/>
      </c>
    </row>
    <row r="50" spans="1:130" x14ac:dyDescent="0.25">
      <c r="A50" s="3">
        <f>'Homeowners Record'!$A47</f>
        <v>46</v>
      </c>
      <c r="B50" s="3" t="str">
        <f>'Homeowners Record'!$B47</f>
        <v>ATTY. DANILO CARIAGA</v>
      </c>
      <c r="C50" s="4">
        <v>775</v>
      </c>
      <c r="D50" s="4">
        <f>IF('Monthly Reading'!D$1="", "", IF('Monthly Reading'!D124*'Monthly Reading'!D$7&gt;'Monthly Reading'!D$10, SUM('Monthly Reading'!D124*'Monthly Reading'!D$7, 'Homeowners Record'!$F47*'Monthly Reading'!D$8, 'Homeowners Record'!$G47*'Monthly Reading'!D$9), SUM('Monthly Reading'!D$10, 'Homeowners Record'!$F47*'Monthly Reading'!D$8, 'Homeowners Record'!$G47*'Monthly Reading'!D$9)))</f>
        <v>856.79148148148147</v>
      </c>
      <c r="E50" s="4">
        <f>IF('Monthly Reading'!E$1="", "", IF('Monthly Reading'!E124*'Monthly Reading'!E$7&gt;'Monthly Reading'!E$10, SUM('Monthly Reading'!E124*'Monthly Reading'!E$7, 'Homeowners Record'!$F47*'Monthly Reading'!E$8, 'Homeowners Record'!$G47*'Monthly Reading'!E$9), SUM('Monthly Reading'!E$10, 'Homeowners Record'!$F47*'Monthly Reading'!E$8, 'Homeowners Record'!$G47*'Monthly Reading'!E$9)))</f>
        <v>725.60585480093675</v>
      </c>
      <c r="F50" s="4">
        <f>IF('Monthly Reading'!F$1="", "", IF('Monthly Reading'!F124*'Monthly Reading'!F$7&gt;'Monthly Reading'!F$10, SUM('Monthly Reading'!F124*'Monthly Reading'!F$7, 'Homeowners Record'!$F47*'Monthly Reading'!F$8, 'Homeowners Record'!$G47*'Monthly Reading'!F$9), SUM('Monthly Reading'!F$10, 'Homeowners Record'!$F47*'Monthly Reading'!F$8, 'Homeowners Record'!$G47*'Monthly Reading'!F$9)))</f>
        <v>719.56398860398861</v>
      </c>
      <c r="G50" s="4">
        <f>IF('Monthly Reading'!G$1="", "", IF('Monthly Reading'!G124*'Monthly Reading'!G$7&gt;'Monthly Reading'!G$10, SUM('Monthly Reading'!G124*'Monthly Reading'!G$7, 'Homeowners Record'!$F47*'Monthly Reading'!G$8, 'Homeowners Record'!$G47*'Monthly Reading'!G$9), SUM('Monthly Reading'!G$10, 'Homeowners Record'!$F47*'Monthly Reading'!G$8, 'Homeowners Record'!$G47*'Monthly Reading'!G$9)))</f>
        <v>847.67049624060155</v>
      </c>
      <c r="H50" s="4" t="str">
        <f>IF('Monthly Reading'!H$1="", "", IF('Monthly Reading'!H124*'Monthly Reading'!H$7&gt;'Monthly Reading'!H$10, SUM('Monthly Reading'!H124*'Monthly Reading'!H$7, 'Homeowners Record'!$F47*'Monthly Reading'!H$8, 'Homeowners Record'!$G47*'Monthly Reading'!H$9), SUM('Monthly Reading'!H$10, 'Homeowners Record'!$F47*'Monthly Reading'!H$8, 'Homeowners Record'!$G47*'Monthly Reading'!H$9)))</f>
        <v/>
      </c>
      <c r="I50" s="4" t="str">
        <f>IF('Monthly Reading'!I$1="", "", IF('Monthly Reading'!I124*'Monthly Reading'!I$7&gt;'Monthly Reading'!I$10, SUM('Monthly Reading'!I124*'Monthly Reading'!I$7, 'Homeowners Record'!$F47*'Monthly Reading'!I$8, 'Homeowners Record'!$G47*'Monthly Reading'!I$9), SUM('Monthly Reading'!I$10, 'Homeowners Record'!$F47*'Monthly Reading'!I$8, 'Homeowners Record'!$G47*'Monthly Reading'!I$9)))</f>
        <v/>
      </c>
      <c r="J50" s="4" t="str">
        <f>IF('Monthly Reading'!J$1="", "", IF('Monthly Reading'!J124*'Monthly Reading'!J$7&gt;'Monthly Reading'!J$10, SUM('Monthly Reading'!J124*'Monthly Reading'!J$7, 'Homeowners Record'!$F47*'Monthly Reading'!J$8, 'Homeowners Record'!$G47*'Monthly Reading'!J$9), SUM('Monthly Reading'!J$10, 'Homeowners Record'!$F47*'Monthly Reading'!J$8, 'Homeowners Record'!$G47*'Monthly Reading'!J$9)))</f>
        <v/>
      </c>
      <c r="K50" s="4" t="str">
        <f>IF('Monthly Reading'!K$1="", "", IF('Monthly Reading'!K124*'Monthly Reading'!K$7&gt;'Monthly Reading'!K$10, SUM('Monthly Reading'!K124*'Monthly Reading'!K$7, 'Homeowners Record'!$F47*'Monthly Reading'!K$8, 'Homeowners Record'!$G47*'Monthly Reading'!K$9), SUM('Monthly Reading'!K$10, 'Homeowners Record'!$F47*'Monthly Reading'!K$8, 'Homeowners Record'!$G47*'Monthly Reading'!K$9)))</f>
        <v/>
      </c>
      <c r="L50" s="4" t="str">
        <f>IF('Monthly Reading'!L$1="", "", IF('Monthly Reading'!L124*'Monthly Reading'!L$7&gt;'Monthly Reading'!L$10, SUM('Monthly Reading'!L124*'Monthly Reading'!L$7, 'Homeowners Record'!$F47*'Monthly Reading'!L$8, 'Homeowners Record'!$G47*'Monthly Reading'!L$9), SUM('Monthly Reading'!L$10, 'Homeowners Record'!$F47*'Monthly Reading'!L$8, 'Homeowners Record'!$G47*'Monthly Reading'!L$9)))</f>
        <v/>
      </c>
      <c r="M50" s="4" t="str">
        <f>IF('Monthly Reading'!M$1="", "", IF('Monthly Reading'!M124*'Monthly Reading'!M$7&gt;'Monthly Reading'!M$10, SUM('Monthly Reading'!M124*'Monthly Reading'!M$7, 'Homeowners Record'!$F47*'Monthly Reading'!M$8, 'Homeowners Record'!$G47*'Monthly Reading'!M$9), SUM('Monthly Reading'!M$10, 'Homeowners Record'!$F47*'Monthly Reading'!M$8, 'Homeowners Record'!$G47*'Monthly Reading'!M$9)))</f>
        <v/>
      </c>
      <c r="N50" s="4" t="str">
        <f>IF('Monthly Reading'!N$1="", "", IF('Monthly Reading'!N124*'Monthly Reading'!N$7&gt;'Monthly Reading'!N$10, SUM('Monthly Reading'!N124*'Monthly Reading'!N$7, 'Homeowners Record'!$F47*'Monthly Reading'!N$8, 'Homeowners Record'!$G47*'Monthly Reading'!N$9), SUM('Monthly Reading'!N$10, 'Homeowners Record'!$F47*'Monthly Reading'!N$8, 'Homeowners Record'!$G47*'Monthly Reading'!N$9)))</f>
        <v/>
      </c>
      <c r="O50" s="4" t="str">
        <f>IF('Monthly Reading'!O$1="", "", IF('Monthly Reading'!O124*'Monthly Reading'!O$7&gt;'Monthly Reading'!O$10, SUM('Monthly Reading'!O124*'Monthly Reading'!O$7, 'Homeowners Record'!$F47*'Monthly Reading'!O$8, 'Homeowners Record'!$G47*'Monthly Reading'!O$9), SUM('Monthly Reading'!O$10, 'Homeowners Record'!$F47*'Monthly Reading'!O$8, 'Homeowners Record'!$G47*'Monthly Reading'!O$9)))</f>
        <v/>
      </c>
      <c r="P50" s="4" t="str">
        <f>IF('Monthly Reading'!P$1="", "", IF('Monthly Reading'!P124*'Monthly Reading'!P$7&gt;'Monthly Reading'!P$10, SUM('Monthly Reading'!P124*'Monthly Reading'!P$7, 'Homeowners Record'!$F47*'Monthly Reading'!P$8, 'Homeowners Record'!$G47*'Monthly Reading'!P$9), SUM('Monthly Reading'!P$10, 'Homeowners Record'!$F47*'Monthly Reading'!P$8, 'Homeowners Record'!$G47*'Monthly Reading'!P$9)))</f>
        <v/>
      </c>
      <c r="Q50" s="4" t="str">
        <f>IF('Monthly Reading'!Q$1="", "", IF('Monthly Reading'!Q124*'Monthly Reading'!Q$7&gt;'Monthly Reading'!Q$10, SUM('Monthly Reading'!Q124*'Monthly Reading'!Q$7, 'Homeowners Record'!$F47*'Monthly Reading'!Q$8, 'Homeowners Record'!$G47*'Monthly Reading'!Q$9), SUM('Monthly Reading'!Q$10, 'Homeowners Record'!$F47*'Monthly Reading'!Q$8, 'Homeowners Record'!$G47*'Monthly Reading'!Q$9)))</f>
        <v/>
      </c>
      <c r="R50" s="4" t="str">
        <f>IF('Monthly Reading'!R$1="", "", IF('Monthly Reading'!R124*'Monthly Reading'!R$7&gt;'Monthly Reading'!R$10, SUM('Monthly Reading'!R124*'Monthly Reading'!R$7, 'Homeowners Record'!$F47*'Monthly Reading'!R$8, 'Homeowners Record'!$G47*'Monthly Reading'!R$9), SUM('Monthly Reading'!R$10, 'Homeowners Record'!$F47*'Monthly Reading'!R$8, 'Homeowners Record'!$G47*'Monthly Reading'!R$9)))</f>
        <v/>
      </c>
      <c r="S50" s="4" t="str">
        <f>IF('Monthly Reading'!S$1="", "", IF('Monthly Reading'!S124*'Monthly Reading'!S$7&gt;'Monthly Reading'!S$10, SUM('Monthly Reading'!S124*'Monthly Reading'!S$7, 'Homeowners Record'!$F47*'Monthly Reading'!S$8, 'Homeowners Record'!$G47*'Monthly Reading'!S$9), SUM('Monthly Reading'!S$10, 'Homeowners Record'!$F47*'Monthly Reading'!S$8, 'Homeowners Record'!$G47*'Monthly Reading'!S$9)))</f>
        <v/>
      </c>
      <c r="T50" s="4" t="str">
        <f>IF('Monthly Reading'!T$1="", "", IF('Monthly Reading'!T124*'Monthly Reading'!T$7&gt;'Monthly Reading'!T$10, SUM('Monthly Reading'!T124*'Monthly Reading'!T$7, 'Homeowners Record'!$F47*'Monthly Reading'!T$8, 'Homeowners Record'!$G47*'Monthly Reading'!T$9), SUM('Monthly Reading'!T$10, 'Homeowners Record'!$F47*'Monthly Reading'!T$8, 'Homeowners Record'!$G47*'Monthly Reading'!T$9)))</f>
        <v/>
      </c>
      <c r="U50" s="4" t="str">
        <f>IF('Monthly Reading'!U$1="", "", IF('Monthly Reading'!U124*'Monthly Reading'!U$7&gt;'Monthly Reading'!U$10, SUM('Monthly Reading'!U124*'Monthly Reading'!U$7, 'Homeowners Record'!$F47*'Monthly Reading'!U$8, 'Homeowners Record'!$G47*'Monthly Reading'!U$9), SUM('Monthly Reading'!U$10, 'Homeowners Record'!$F47*'Monthly Reading'!U$8, 'Homeowners Record'!$G47*'Monthly Reading'!U$9)))</f>
        <v/>
      </c>
      <c r="V50" s="4" t="str">
        <f>IF('Monthly Reading'!V$1="", "", IF('Monthly Reading'!V124*'Monthly Reading'!V$7&gt;'Monthly Reading'!V$10, SUM('Monthly Reading'!V124*'Monthly Reading'!V$7, 'Homeowners Record'!$F47*'Monthly Reading'!V$8, 'Homeowners Record'!$G47*'Monthly Reading'!V$9), SUM('Monthly Reading'!V$10, 'Homeowners Record'!$F47*'Monthly Reading'!V$8, 'Homeowners Record'!$G47*'Monthly Reading'!V$9)))</f>
        <v/>
      </c>
      <c r="W50" s="4" t="str">
        <f>IF('Monthly Reading'!W$1="", "", IF('Monthly Reading'!W124*'Monthly Reading'!W$7&gt;'Monthly Reading'!W$10, SUM('Monthly Reading'!W124*'Monthly Reading'!W$7, 'Homeowners Record'!$F47*'Monthly Reading'!W$8, 'Homeowners Record'!$G47*'Monthly Reading'!W$9), SUM('Monthly Reading'!W$10, 'Homeowners Record'!$F47*'Monthly Reading'!W$8, 'Homeowners Record'!$G47*'Monthly Reading'!W$9)))</f>
        <v/>
      </c>
      <c r="X50" s="4" t="str">
        <f>IF('Monthly Reading'!X$1="", "", IF('Monthly Reading'!X124*'Monthly Reading'!X$7&gt;'Monthly Reading'!X$10, SUM('Monthly Reading'!X124*'Monthly Reading'!X$7, 'Homeowners Record'!$F47*'Monthly Reading'!X$8, 'Homeowners Record'!$G47*'Monthly Reading'!X$9), SUM('Monthly Reading'!X$10, 'Homeowners Record'!$F47*'Monthly Reading'!X$8, 'Homeowners Record'!$G47*'Monthly Reading'!X$9)))</f>
        <v/>
      </c>
      <c r="Y50" s="4" t="str">
        <f>IF('Monthly Reading'!Y$1="", "", IF('Monthly Reading'!Y124*'Monthly Reading'!Y$7&gt;'Monthly Reading'!Y$10, SUM('Monthly Reading'!Y124*'Monthly Reading'!Y$7, 'Homeowners Record'!$F47*'Monthly Reading'!Y$8, 'Homeowners Record'!$G47*'Monthly Reading'!Y$9), SUM('Monthly Reading'!Y$10, 'Homeowners Record'!$F47*'Monthly Reading'!Y$8, 'Homeowners Record'!$G47*'Monthly Reading'!Y$9)))</f>
        <v/>
      </c>
      <c r="Z50" s="4" t="str">
        <f>IF('Monthly Reading'!Z$1="", "", IF('Monthly Reading'!Z124*'Monthly Reading'!Z$7&gt;'Monthly Reading'!Z$10, SUM('Monthly Reading'!Z124*'Monthly Reading'!Z$7, 'Homeowners Record'!$F47*'Monthly Reading'!Z$8, 'Homeowners Record'!$G47*'Monthly Reading'!Z$9), SUM('Monthly Reading'!Z$10, 'Homeowners Record'!$F47*'Monthly Reading'!Z$8, 'Homeowners Record'!$G47*'Monthly Reading'!Z$9)))</f>
        <v/>
      </c>
      <c r="AA50" s="4" t="str">
        <f>IF('Monthly Reading'!AA$1="", "", IF('Monthly Reading'!AA124*'Monthly Reading'!AA$7&gt;'Monthly Reading'!AA$10, SUM('Monthly Reading'!AA124*'Monthly Reading'!AA$7, 'Homeowners Record'!$F47*'Monthly Reading'!AA$8, 'Homeowners Record'!$G47*'Monthly Reading'!AA$9), SUM('Monthly Reading'!AA$10, 'Homeowners Record'!$F47*'Monthly Reading'!AA$8, 'Homeowners Record'!$G47*'Monthly Reading'!AA$9)))</f>
        <v/>
      </c>
      <c r="AB50" s="4" t="str">
        <f>IF('Monthly Reading'!AB$1="", "", IF('Monthly Reading'!AB124*'Monthly Reading'!AB$7&gt;'Monthly Reading'!AB$10, SUM('Monthly Reading'!AB124*'Monthly Reading'!AB$7, 'Homeowners Record'!$F47*'Monthly Reading'!AB$8, 'Homeowners Record'!$G47*'Monthly Reading'!AB$9), SUM('Monthly Reading'!AB$10, 'Homeowners Record'!$F47*'Monthly Reading'!AB$8, 'Homeowners Record'!$G47*'Monthly Reading'!AB$9)))</f>
        <v/>
      </c>
      <c r="AC50" s="4" t="str">
        <f>IF('Monthly Reading'!AC$1="", "", IF('Monthly Reading'!AC124*'Monthly Reading'!AC$7&gt;'Monthly Reading'!AC$10, SUM('Monthly Reading'!AC124*'Monthly Reading'!AC$7, 'Homeowners Record'!$F47*'Monthly Reading'!AC$8, 'Homeowners Record'!$G47*'Monthly Reading'!AC$9), SUM('Monthly Reading'!AC$10, 'Homeowners Record'!$F47*'Monthly Reading'!AC$8, 'Homeowners Record'!$G47*'Monthly Reading'!AC$9)))</f>
        <v/>
      </c>
      <c r="AD50" s="4" t="str">
        <f>IF('Monthly Reading'!AD$1="", "", IF('Monthly Reading'!AD124*'Monthly Reading'!AD$7&gt;'Monthly Reading'!AD$10, SUM('Monthly Reading'!AD124*'Monthly Reading'!AD$7, 'Homeowners Record'!$F47*'Monthly Reading'!AD$8, 'Homeowners Record'!$G47*'Monthly Reading'!AD$9), SUM('Monthly Reading'!AD$10, 'Homeowners Record'!$F47*'Monthly Reading'!AD$8, 'Homeowners Record'!$G47*'Monthly Reading'!AD$9)))</f>
        <v/>
      </c>
      <c r="AE50" s="4" t="str">
        <f>IF('Monthly Reading'!AE$1="", "", IF('Monthly Reading'!AE124*'Monthly Reading'!AE$7&gt;'Monthly Reading'!AE$10, SUM('Monthly Reading'!AE124*'Monthly Reading'!AE$7, 'Homeowners Record'!$F47*'Monthly Reading'!AE$8, 'Homeowners Record'!$G47*'Monthly Reading'!AE$9), SUM('Monthly Reading'!AE$10, 'Homeowners Record'!$F47*'Monthly Reading'!AE$8, 'Homeowners Record'!$G47*'Monthly Reading'!AE$9)))</f>
        <v/>
      </c>
      <c r="AF50" s="4" t="str">
        <f>IF('Monthly Reading'!AF$1="", "", IF('Monthly Reading'!AF124*'Monthly Reading'!AF$7&gt;'Monthly Reading'!AF$10, SUM('Monthly Reading'!AF124*'Monthly Reading'!AF$7, 'Homeowners Record'!$F47*'Monthly Reading'!AF$8, 'Homeowners Record'!$G47*'Monthly Reading'!AF$9), SUM('Monthly Reading'!AF$10, 'Homeowners Record'!$F47*'Monthly Reading'!AF$8, 'Homeowners Record'!$G47*'Monthly Reading'!AF$9)))</f>
        <v/>
      </c>
      <c r="AG50" s="4" t="str">
        <f>IF('Monthly Reading'!AG$1="", "", IF('Monthly Reading'!AG124*'Monthly Reading'!AG$7&gt;'Monthly Reading'!AG$10, SUM('Monthly Reading'!AG124*'Monthly Reading'!AG$7, 'Homeowners Record'!$F47*'Monthly Reading'!AG$8, 'Homeowners Record'!$G47*'Monthly Reading'!AG$9), SUM('Monthly Reading'!AG$10, 'Homeowners Record'!$F47*'Monthly Reading'!AG$8, 'Homeowners Record'!$G47*'Monthly Reading'!AG$9)))</f>
        <v/>
      </c>
      <c r="AH50" s="4" t="str">
        <f>IF('Monthly Reading'!AH$1="", "", IF('Monthly Reading'!AH124*'Monthly Reading'!AH$7&gt;'Monthly Reading'!AH$10, SUM('Monthly Reading'!AH124*'Monthly Reading'!AH$7, 'Homeowners Record'!$F47*'Monthly Reading'!AH$8, 'Homeowners Record'!$G47*'Monthly Reading'!AH$9), SUM('Monthly Reading'!AH$10, 'Homeowners Record'!$F47*'Monthly Reading'!AH$8, 'Homeowners Record'!$G47*'Monthly Reading'!AH$9)))</f>
        <v/>
      </c>
      <c r="AI50" s="4" t="str">
        <f>IF('Monthly Reading'!AI$1="", "", IF('Monthly Reading'!AI124*'Monthly Reading'!AI$7&gt;'Monthly Reading'!AI$10, SUM('Monthly Reading'!AI124*'Monthly Reading'!AI$7, 'Homeowners Record'!$F47*'Monthly Reading'!AI$8, 'Homeowners Record'!$G47*'Monthly Reading'!AI$9), SUM('Monthly Reading'!AI$10, 'Homeowners Record'!$F47*'Monthly Reading'!AI$8, 'Homeowners Record'!$G47*'Monthly Reading'!AI$9)))</f>
        <v/>
      </c>
      <c r="AJ50" s="4" t="str">
        <f>IF('Monthly Reading'!AJ$1="", "", IF('Monthly Reading'!AJ124*'Monthly Reading'!AJ$7&gt;'Monthly Reading'!AJ$10, SUM('Monthly Reading'!AJ124*'Monthly Reading'!AJ$7, 'Homeowners Record'!$F47*'Monthly Reading'!AJ$8, 'Homeowners Record'!$G47*'Monthly Reading'!AJ$9), SUM('Monthly Reading'!AJ$10, 'Homeowners Record'!$F47*'Monthly Reading'!AJ$8, 'Homeowners Record'!$G47*'Monthly Reading'!AJ$9)))</f>
        <v/>
      </c>
      <c r="AK50" s="4" t="str">
        <f>IF('Monthly Reading'!AK$1="", "", IF('Monthly Reading'!AK124*'Monthly Reading'!AK$7&gt;'Monthly Reading'!AK$10, SUM('Monthly Reading'!AK124*'Monthly Reading'!AK$7, 'Homeowners Record'!$F47*'Monthly Reading'!AK$8, 'Homeowners Record'!$G47*'Monthly Reading'!AK$9), SUM('Monthly Reading'!AK$10, 'Homeowners Record'!$F47*'Monthly Reading'!AK$8, 'Homeowners Record'!$G47*'Monthly Reading'!AK$9)))</f>
        <v/>
      </c>
      <c r="AL50" s="4" t="str">
        <f>IF('Monthly Reading'!AL$1="", "", IF('Monthly Reading'!AL124*'Monthly Reading'!AL$7&gt;'Monthly Reading'!AL$10, SUM('Monthly Reading'!AL124*'Monthly Reading'!AL$7, 'Homeowners Record'!$F47*'Monthly Reading'!AL$8, 'Homeowners Record'!$G47*'Monthly Reading'!AL$9), SUM('Monthly Reading'!AL$10, 'Homeowners Record'!$F47*'Monthly Reading'!AL$8, 'Homeowners Record'!$G47*'Monthly Reading'!AL$9)))</f>
        <v/>
      </c>
      <c r="AM50" s="4" t="str">
        <f>IF('Monthly Reading'!AM$1="", "", IF('Monthly Reading'!AM124*'Monthly Reading'!AM$7&gt;'Monthly Reading'!AM$10, SUM('Monthly Reading'!AM124*'Monthly Reading'!AM$7, 'Homeowners Record'!$F47*'Monthly Reading'!AM$8, 'Homeowners Record'!$G47*'Monthly Reading'!AM$9), SUM('Monthly Reading'!AM$10, 'Homeowners Record'!$F47*'Monthly Reading'!AM$8, 'Homeowners Record'!$G47*'Monthly Reading'!AM$9)))</f>
        <v/>
      </c>
      <c r="AN50" s="4" t="str">
        <f>IF('Monthly Reading'!AN$1="", "", IF('Monthly Reading'!AN124*'Monthly Reading'!AN$7&gt;'Monthly Reading'!AN$10, SUM('Monthly Reading'!AN124*'Monthly Reading'!AN$7, 'Homeowners Record'!$F47*'Monthly Reading'!AN$8, 'Homeowners Record'!$G47*'Monthly Reading'!AN$9), SUM('Monthly Reading'!AN$10, 'Homeowners Record'!$F47*'Monthly Reading'!AN$8, 'Homeowners Record'!$G47*'Monthly Reading'!AN$9)))</f>
        <v/>
      </c>
      <c r="AO50" s="4" t="str">
        <f>IF('Monthly Reading'!AO$1="", "", IF('Monthly Reading'!AO124*'Monthly Reading'!AO$7&gt;'Monthly Reading'!AO$10, SUM('Monthly Reading'!AO124*'Monthly Reading'!AO$7, 'Homeowners Record'!$F47*'Monthly Reading'!AO$8, 'Homeowners Record'!$G47*'Monthly Reading'!AO$9), SUM('Monthly Reading'!AO$10, 'Homeowners Record'!$F47*'Monthly Reading'!AO$8, 'Homeowners Record'!$G47*'Monthly Reading'!AO$9)))</f>
        <v/>
      </c>
      <c r="AP50" s="4" t="str">
        <f>IF('Monthly Reading'!AP$1="", "", IF('Monthly Reading'!AP124*'Monthly Reading'!AP$7&gt;'Monthly Reading'!AP$10, SUM('Monthly Reading'!AP124*'Monthly Reading'!AP$7, 'Homeowners Record'!$F47*'Monthly Reading'!AP$8, 'Homeowners Record'!$G47*'Monthly Reading'!AP$9), SUM('Monthly Reading'!AP$10, 'Homeowners Record'!$F47*'Monthly Reading'!AP$8, 'Homeowners Record'!$G47*'Monthly Reading'!AP$9)))</f>
        <v/>
      </c>
      <c r="AQ50" s="4" t="str">
        <f>IF('Monthly Reading'!AQ$1="", "", IF('Monthly Reading'!AQ124*'Monthly Reading'!AQ$7&gt;'Monthly Reading'!AQ$10, SUM('Monthly Reading'!AQ124*'Monthly Reading'!AQ$7, 'Homeowners Record'!$F47*'Monthly Reading'!AQ$8, 'Homeowners Record'!$G47*'Monthly Reading'!AQ$9), SUM('Monthly Reading'!AQ$10, 'Homeowners Record'!$F47*'Monthly Reading'!AQ$8, 'Homeowners Record'!$G47*'Monthly Reading'!AQ$9)))</f>
        <v/>
      </c>
      <c r="AR50" s="4" t="str">
        <f>IF('Monthly Reading'!AR$1="", "", IF('Monthly Reading'!AR124*'Monthly Reading'!AR$7&gt;'Monthly Reading'!AR$10, SUM('Monthly Reading'!AR124*'Monthly Reading'!AR$7, 'Homeowners Record'!$F47*'Monthly Reading'!AR$8, 'Homeowners Record'!$G47*'Monthly Reading'!AR$9), SUM('Monthly Reading'!AR$10, 'Homeowners Record'!$F47*'Monthly Reading'!AR$8, 'Homeowners Record'!$G47*'Monthly Reading'!AR$9)))</f>
        <v/>
      </c>
      <c r="AS50" s="4" t="str">
        <f>IF('Monthly Reading'!AS$1="", "", IF('Monthly Reading'!AS124*'Monthly Reading'!AS$7&gt;'Monthly Reading'!AS$10, SUM('Monthly Reading'!AS124*'Monthly Reading'!AS$7, 'Homeowners Record'!$F47*'Monthly Reading'!AS$8, 'Homeowners Record'!$G47*'Monthly Reading'!AS$9), SUM('Monthly Reading'!AS$10, 'Homeowners Record'!$F47*'Monthly Reading'!AS$8, 'Homeowners Record'!$G47*'Monthly Reading'!AS$9)))</f>
        <v/>
      </c>
      <c r="AT50" s="4" t="str">
        <f>IF('Monthly Reading'!AT$1="", "", IF('Monthly Reading'!AT124*'Monthly Reading'!AT$7&gt;'Monthly Reading'!AT$10, SUM('Monthly Reading'!AT124*'Monthly Reading'!AT$7, 'Homeowners Record'!$F47*'Monthly Reading'!AT$8, 'Homeowners Record'!$G47*'Monthly Reading'!AT$9), SUM('Monthly Reading'!AT$10, 'Homeowners Record'!$F47*'Monthly Reading'!AT$8, 'Homeowners Record'!$G47*'Monthly Reading'!AT$9)))</f>
        <v/>
      </c>
      <c r="AU50" s="4" t="str">
        <f>IF('Monthly Reading'!AU$1="", "", IF('Monthly Reading'!AU124*'Monthly Reading'!AU$7&gt;'Monthly Reading'!AU$10, SUM('Monthly Reading'!AU124*'Monthly Reading'!AU$7, 'Homeowners Record'!$F47*'Monthly Reading'!AU$8, 'Homeowners Record'!$G47*'Monthly Reading'!AU$9), SUM('Monthly Reading'!AU$10, 'Homeowners Record'!$F47*'Monthly Reading'!AU$8, 'Homeowners Record'!$G47*'Monthly Reading'!AU$9)))</f>
        <v/>
      </c>
      <c r="AV50" s="4" t="str">
        <f>IF('Monthly Reading'!AV$1="", "", IF('Monthly Reading'!AV124*'Monthly Reading'!AV$7&gt;'Monthly Reading'!AV$10, SUM('Monthly Reading'!AV124*'Monthly Reading'!AV$7, 'Homeowners Record'!$F47*'Monthly Reading'!AV$8, 'Homeowners Record'!$G47*'Monthly Reading'!AV$9), SUM('Monthly Reading'!AV$10, 'Homeowners Record'!$F47*'Monthly Reading'!AV$8, 'Homeowners Record'!$G47*'Monthly Reading'!AV$9)))</f>
        <v/>
      </c>
      <c r="AW50" s="4" t="str">
        <f>IF('Monthly Reading'!AW$1="", "", IF('Monthly Reading'!AW124*'Monthly Reading'!AW$7&gt;'Monthly Reading'!AW$10, SUM('Monthly Reading'!AW124*'Monthly Reading'!AW$7, 'Homeowners Record'!$F47*'Monthly Reading'!AW$8, 'Homeowners Record'!$G47*'Monthly Reading'!AW$9), SUM('Monthly Reading'!AW$10, 'Homeowners Record'!$F47*'Monthly Reading'!AW$8, 'Homeowners Record'!$G47*'Monthly Reading'!AW$9)))</f>
        <v/>
      </c>
      <c r="AX50" s="4" t="str">
        <f>IF('Monthly Reading'!AX$1="", "", IF('Monthly Reading'!AX124*'Monthly Reading'!AX$7&gt;'Monthly Reading'!AX$10, SUM('Monthly Reading'!AX124*'Monthly Reading'!AX$7, 'Homeowners Record'!$F47*'Monthly Reading'!AX$8, 'Homeowners Record'!$G47*'Monthly Reading'!AX$9), SUM('Monthly Reading'!AX$10, 'Homeowners Record'!$F47*'Monthly Reading'!AX$8, 'Homeowners Record'!$G47*'Monthly Reading'!AX$9)))</f>
        <v/>
      </c>
      <c r="AY50" s="4" t="str">
        <f>IF('Monthly Reading'!AY$1="", "", IF('Monthly Reading'!AY124*'Monthly Reading'!AY$7&gt;'Monthly Reading'!AY$10, SUM('Monthly Reading'!AY124*'Monthly Reading'!AY$7, 'Homeowners Record'!$F47*'Monthly Reading'!AY$8, 'Homeowners Record'!$G47*'Monthly Reading'!AY$9), SUM('Monthly Reading'!AY$10, 'Homeowners Record'!$F47*'Monthly Reading'!AY$8, 'Homeowners Record'!$G47*'Monthly Reading'!AY$9)))</f>
        <v/>
      </c>
      <c r="AZ50" s="4" t="str">
        <f>IF('Monthly Reading'!AZ$1="", "", IF('Monthly Reading'!AZ124*'Monthly Reading'!AZ$7&gt;'Monthly Reading'!AZ$10, SUM('Monthly Reading'!AZ124*'Monthly Reading'!AZ$7, 'Homeowners Record'!$F47*'Monthly Reading'!AZ$8, 'Homeowners Record'!$G47*'Monthly Reading'!AZ$9), SUM('Monthly Reading'!AZ$10, 'Homeowners Record'!$F47*'Monthly Reading'!AZ$8, 'Homeowners Record'!$G47*'Monthly Reading'!AZ$9)))</f>
        <v/>
      </c>
      <c r="BA50" s="4" t="str">
        <f>IF('Monthly Reading'!BA$1="", "", IF('Monthly Reading'!BA124*'Monthly Reading'!BA$7&gt;'Monthly Reading'!BA$10, SUM('Monthly Reading'!BA124*'Monthly Reading'!BA$7, 'Homeowners Record'!$F47*'Monthly Reading'!BA$8, 'Homeowners Record'!$G47*'Monthly Reading'!BA$9), SUM('Monthly Reading'!BA$10, 'Homeowners Record'!$F47*'Monthly Reading'!BA$8, 'Homeowners Record'!$G47*'Monthly Reading'!BA$9)))</f>
        <v/>
      </c>
      <c r="BB50" s="4" t="str">
        <f>IF('Monthly Reading'!BB$1="", "", IF('Monthly Reading'!BB124*'Monthly Reading'!BB$7&gt;'Monthly Reading'!BB$10, SUM('Monthly Reading'!BB124*'Monthly Reading'!BB$7, 'Homeowners Record'!$F47*'Monthly Reading'!BB$8, 'Homeowners Record'!$G47*'Monthly Reading'!BB$9), SUM('Monthly Reading'!BB$10, 'Homeowners Record'!$F47*'Monthly Reading'!BB$8, 'Homeowners Record'!$G47*'Monthly Reading'!BB$9)))</f>
        <v/>
      </c>
      <c r="BC50" s="4" t="str">
        <f>IF('Monthly Reading'!BC$1="", "", IF('Monthly Reading'!BC124*'Monthly Reading'!BC$7&gt;'Monthly Reading'!BC$10, SUM('Monthly Reading'!BC124*'Monthly Reading'!BC$7, 'Homeowners Record'!$F47*'Monthly Reading'!BC$8, 'Homeowners Record'!$G47*'Monthly Reading'!BC$9), SUM('Monthly Reading'!BC$10, 'Homeowners Record'!$F47*'Monthly Reading'!BC$8, 'Homeowners Record'!$G47*'Monthly Reading'!BC$9)))</f>
        <v/>
      </c>
      <c r="BD50" s="4" t="str">
        <f>IF('Monthly Reading'!BD$1="", "", IF('Monthly Reading'!BD124*'Monthly Reading'!BD$7&gt;'Monthly Reading'!BD$10, SUM('Monthly Reading'!BD124*'Monthly Reading'!BD$7, 'Homeowners Record'!$F47*'Monthly Reading'!BD$8, 'Homeowners Record'!$G47*'Monthly Reading'!BD$9), SUM('Monthly Reading'!BD$10, 'Homeowners Record'!$F47*'Monthly Reading'!BD$8, 'Homeowners Record'!$G47*'Monthly Reading'!BD$9)))</f>
        <v/>
      </c>
      <c r="BE50" s="4" t="str">
        <f>IF('Monthly Reading'!BE$1="", "", IF('Monthly Reading'!BE124*'Monthly Reading'!BE$7&gt;'Monthly Reading'!BE$10, SUM('Monthly Reading'!BE124*'Monthly Reading'!BE$7, 'Homeowners Record'!$F47*'Monthly Reading'!BE$8, 'Homeowners Record'!$G47*'Monthly Reading'!BE$9), SUM('Monthly Reading'!BE$10, 'Homeowners Record'!$F47*'Monthly Reading'!BE$8, 'Homeowners Record'!$G47*'Monthly Reading'!BE$9)))</f>
        <v/>
      </c>
      <c r="BF50" s="4" t="str">
        <f>IF('Monthly Reading'!BF$1="", "", IF('Monthly Reading'!BF124*'Monthly Reading'!BF$7&gt;'Monthly Reading'!BF$10, SUM('Monthly Reading'!BF124*'Monthly Reading'!BF$7, 'Homeowners Record'!$F47*'Monthly Reading'!BF$8, 'Homeowners Record'!$G47*'Monthly Reading'!BF$9), SUM('Monthly Reading'!BF$10, 'Homeowners Record'!$F47*'Monthly Reading'!BF$8, 'Homeowners Record'!$G47*'Monthly Reading'!BF$9)))</f>
        <v/>
      </c>
      <c r="BG50" s="4" t="str">
        <f>IF('Monthly Reading'!BG$1="", "", IF('Monthly Reading'!BG124*'Monthly Reading'!BG$7&gt;'Monthly Reading'!BG$10, SUM('Monthly Reading'!BG124*'Monthly Reading'!BG$7, 'Homeowners Record'!$F47*'Monthly Reading'!BG$8, 'Homeowners Record'!$G47*'Monthly Reading'!BG$9), SUM('Monthly Reading'!BG$10, 'Homeowners Record'!$F47*'Monthly Reading'!BG$8, 'Homeowners Record'!$G47*'Monthly Reading'!BG$9)))</f>
        <v/>
      </c>
      <c r="BH50" s="4" t="str">
        <f>IF('Monthly Reading'!BH$1="", "", IF('Monthly Reading'!BH124*'Monthly Reading'!BH$7&gt;'Monthly Reading'!BH$10, SUM('Monthly Reading'!BH124*'Monthly Reading'!BH$7, 'Homeowners Record'!$F47*'Monthly Reading'!BH$8, 'Homeowners Record'!$G47*'Monthly Reading'!BH$9), SUM('Monthly Reading'!BH$10, 'Homeowners Record'!$F47*'Monthly Reading'!BH$8, 'Homeowners Record'!$G47*'Monthly Reading'!BH$9)))</f>
        <v/>
      </c>
      <c r="BI50" s="4" t="str">
        <f>IF('Monthly Reading'!BI$1="", "", IF('Monthly Reading'!BI124*'Monthly Reading'!BI$7&gt;'Monthly Reading'!BI$10, SUM('Monthly Reading'!BI124*'Monthly Reading'!BI$7, 'Homeowners Record'!$F47*'Monthly Reading'!BI$8, 'Homeowners Record'!$G47*'Monthly Reading'!BI$9), SUM('Monthly Reading'!BI$10, 'Homeowners Record'!$F47*'Monthly Reading'!BI$8, 'Homeowners Record'!$G47*'Monthly Reading'!BI$9)))</f>
        <v/>
      </c>
      <c r="BJ50" s="4" t="str">
        <f>IF('Monthly Reading'!BJ$1="", "", IF('Monthly Reading'!BJ124*'Monthly Reading'!BJ$7&gt;'Monthly Reading'!BJ$10, SUM('Monthly Reading'!BJ124*'Monthly Reading'!BJ$7, 'Homeowners Record'!$F47*'Monthly Reading'!BJ$8, 'Homeowners Record'!$G47*'Monthly Reading'!BJ$9), SUM('Monthly Reading'!BJ$10, 'Homeowners Record'!$F47*'Monthly Reading'!BJ$8, 'Homeowners Record'!$G47*'Monthly Reading'!BJ$9)))</f>
        <v/>
      </c>
      <c r="BK50" s="4" t="str">
        <f>IF('Monthly Reading'!BK$1="", "", IF('Monthly Reading'!BK124*'Monthly Reading'!BK$7&gt;'Monthly Reading'!BK$10, SUM('Monthly Reading'!BK124*'Monthly Reading'!BK$7, 'Homeowners Record'!$F47*'Monthly Reading'!BK$8, 'Homeowners Record'!$G47*'Monthly Reading'!BK$9), SUM('Monthly Reading'!BK$10, 'Homeowners Record'!$F47*'Monthly Reading'!BK$8, 'Homeowners Record'!$G47*'Monthly Reading'!BK$9)))</f>
        <v/>
      </c>
      <c r="BL50" s="4" t="str">
        <f>IF('Monthly Reading'!BL$1="", "", IF('Monthly Reading'!BL124*'Monthly Reading'!BL$7&gt;'Monthly Reading'!BL$10, SUM('Monthly Reading'!BL124*'Monthly Reading'!BL$7, 'Homeowners Record'!$F47*'Monthly Reading'!BL$8, 'Homeowners Record'!$G47*'Monthly Reading'!BL$9), SUM('Monthly Reading'!BL$10, 'Homeowners Record'!$F47*'Monthly Reading'!BL$8, 'Homeowners Record'!$G47*'Monthly Reading'!BL$9)))</f>
        <v/>
      </c>
      <c r="BM50" s="4" t="str">
        <f>IF('Monthly Reading'!BM$1="", "", IF('Monthly Reading'!BM124*'Monthly Reading'!BM$7&gt;'Monthly Reading'!BM$10, SUM('Monthly Reading'!BM124*'Monthly Reading'!BM$7, 'Homeowners Record'!$F47*'Monthly Reading'!BM$8, 'Homeowners Record'!$G47*'Monthly Reading'!BM$9), SUM('Monthly Reading'!BM$10, 'Homeowners Record'!$F47*'Monthly Reading'!BM$8, 'Homeowners Record'!$G47*'Monthly Reading'!BM$9)))</f>
        <v/>
      </c>
      <c r="BN50" s="4" t="str">
        <f>IF('Monthly Reading'!BN$1="", "", IF('Monthly Reading'!BN124*'Monthly Reading'!BN$7&gt;'Monthly Reading'!BN$10, SUM('Monthly Reading'!BN124*'Monthly Reading'!BN$7, 'Homeowners Record'!$F47*'Monthly Reading'!BN$8, 'Homeowners Record'!$G47*'Monthly Reading'!BN$9), SUM('Monthly Reading'!BN$10, 'Homeowners Record'!$F47*'Monthly Reading'!BN$8, 'Homeowners Record'!$G47*'Monthly Reading'!BN$9)))</f>
        <v/>
      </c>
      <c r="BO50" s="4" t="str">
        <f>IF('Monthly Reading'!BO$1="", "", IF('Monthly Reading'!BO124*'Monthly Reading'!BO$7&gt;'Monthly Reading'!BO$10, SUM('Monthly Reading'!BO124*'Monthly Reading'!BO$7, 'Homeowners Record'!$F47*'Monthly Reading'!BO$8, 'Homeowners Record'!$G47*'Monthly Reading'!BO$9), SUM('Monthly Reading'!BO$10, 'Homeowners Record'!$F47*'Monthly Reading'!BO$8, 'Homeowners Record'!$G47*'Monthly Reading'!BO$9)))</f>
        <v/>
      </c>
      <c r="BP50" s="4" t="str">
        <f>IF('Monthly Reading'!BP$1="", "", IF('Monthly Reading'!BP124*'Monthly Reading'!BP$7&gt;'Monthly Reading'!BP$10, SUM('Monthly Reading'!BP124*'Monthly Reading'!BP$7, 'Homeowners Record'!$F47*'Monthly Reading'!BP$8, 'Homeowners Record'!$G47*'Monthly Reading'!BP$9), SUM('Monthly Reading'!BP$10, 'Homeowners Record'!$F47*'Monthly Reading'!BP$8, 'Homeowners Record'!$G47*'Monthly Reading'!BP$9)))</f>
        <v/>
      </c>
      <c r="BQ50" s="4" t="str">
        <f>IF('Monthly Reading'!BQ$1="", "", IF('Monthly Reading'!BQ124*'Monthly Reading'!BQ$7&gt;'Monthly Reading'!BQ$10, SUM('Monthly Reading'!BQ124*'Monthly Reading'!BQ$7, 'Homeowners Record'!$F47*'Monthly Reading'!BQ$8, 'Homeowners Record'!$G47*'Monthly Reading'!BQ$9), SUM('Monthly Reading'!BQ$10, 'Homeowners Record'!$F47*'Monthly Reading'!BQ$8, 'Homeowners Record'!$G47*'Monthly Reading'!BQ$9)))</f>
        <v/>
      </c>
      <c r="BR50" s="4" t="str">
        <f>IF('Monthly Reading'!BR$1="", "", IF('Monthly Reading'!BR124*'Monthly Reading'!BR$7&gt;'Monthly Reading'!BR$10, SUM('Monthly Reading'!BR124*'Monthly Reading'!BR$7, 'Homeowners Record'!$F47*'Monthly Reading'!BR$8, 'Homeowners Record'!$G47*'Monthly Reading'!BR$9), SUM('Monthly Reading'!BR$10, 'Homeowners Record'!$F47*'Monthly Reading'!BR$8, 'Homeowners Record'!$G47*'Monthly Reading'!BR$9)))</f>
        <v/>
      </c>
      <c r="BS50" s="4" t="str">
        <f>IF('Monthly Reading'!BS$1="", "", IF('Monthly Reading'!BS124*'Monthly Reading'!BS$7&gt;'Monthly Reading'!BS$10, SUM('Monthly Reading'!BS124*'Monthly Reading'!BS$7, 'Homeowners Record'!$F47*'Monthly Reading'!BS$8, 'Homeowners Record'!$G47*'Monthly Reading'!BS$9), SUM('Monthly Reading'!BS$10, 'Homeowners Record'!$F47*'Monthly Reading'!BS$8, 'Homeowners Record'!$G47*'Monthly Reading'!BS$9)))</f>
        <v/>
      </c>
      <c r="BT50" s="4" t="str">
        <f>IF('Monthly Reading'!BT$1="", "", IF('Monthly Reading'!BT124*'Monthly Reading'!BT$7&gt;'Monthly Reading'!BT$10, SUM('Monthly Reading'!BT124*'Monthly Reading'!BT$7, 'Homeowners Record'!$F47*'Monthly Reading'!BT$8, 'Homeowners Record'!$G47*'Monthly Reading'!BT$9), SUM('Monthly Reading'!BT$10, 'Homeowners Record'!$F47*'Monthly Reading'!BT$8, 'Homeowners Record'!$G47*'Monthly Reading'!BT$9)))</f>
        <v/>
      </c>
      <c r="BU50" s="4" t="str">
        <f>IF('Monthly Reading'!BU$1="", "", IF('Monthly Reading'!BU124*'Monthly Reading'!BU$7&gt;'Monthly Reading'!BU$10, SUM('Monthly Reading'!BU124*'Monthly Reading'!BU$7, 'Homeowners Record'!$F47*'Monthly Reading'!BU$8, 'Homeowners Record'!$G47*'Monthly Reading'!BU$9), SUM('Monthly Reading'!BU$10, 'Homeowners Record'!$F47*'Monthly Reading'!BU$8, 'Homeowners Record'!$G47*'Monthly Reading'!BU$9)))</f>
        <v/>
      </c>
      <c r="BV50" s="4" t="str">
        <f>IF('Monthly Reading'!BV$1="", "", IF('Monthly Reading'!BV124*'Monthly Reading'!BV$7&gt;'Monthly Reading'!BV$10, SUM('Monthly Reading'!BV124*'Monthly Reading'!BV$7, 'Homeowners Record'!$F47*'Monthly Reading'!BV$8, 'Homeowners Record'!$G47*'Monthly Reading'!BV$9), SUM('Monthly Reading'!BV$10, 'Homeowners Record'!$F47*'Monthly Reading'!BV$8, 'Homeowners Record'!$G47*'Monthly Reading'!BV$9)))</f>
        <v/>
      </c>
      <c r="BW50" s="4" t="str">
        <f>IF('Monthly Reading'!BW$1="", "", IF('Monthly Reading'!BW124*'Monthly Reading'!BW$7&gt;'Monthly Reading'!BW$10, SUM('Monthly Reading'!BW124*'Monthly Reading'!BW$7, 'Homeowners Record'!$F47*'Monthly Reading'!BW$8, 'Homeowners Record'!$G47*'Monthly Reading'!BW$9), SUM('Monthly Reading'!BW$10, 'Homeowners Record'!$F47*'Monthly Reading'!BW$8, 'Homeowners Record'!$G47*'Monthly Reading'!BW$9)))</f>
        <v/>
      </c>
      <c r="BX50" s="4" t="str">
        <f>IF('Monthly Reading'!BX$1="", "", IF('Monthly Reading'!BX124*'Monthly Reading'!BX$7&gt;'Monthly Reading'!BX$10, SUM('Monthly Reading'!BX124*'Monthly Reading'!BX$7, 'Homeowners Record'!$F47*'Monthly Reading'!BX$8, 'Homeowners Record'!$G47*'Monthly Reading'!BX$9), SUM('Monthly Reading'!BX$10, 'Homeowners Record'!$F47*'Monthly Reading'!BX$8, 'Homeowners Record'!$G47*'Monthly Reading'!BX$9)))</f>
        <v/>
      </c>
      <c r="BY50" s="4" t="str">
        <f>IF('Monthly Reading'!BY$1="", "", IF('Monthly Reading'!BY124*'Monthly Reading'!BY$7&gt;'Monthly Reading'!BY$10, SUM('Monthly Reading'!BY124*'Monthly Reading'!BY$7, 'Homeowners Record'!$F47*'Monthly Reading'!BY$8, 'Homeowners Record'!$G47*'Monthly Reading'!BY$9), SUM('Monthly Reading'!BY$10, 'Homeowners Record'!$F47*'Monthly Reading'!BY$8, 'Homeowners Record'!$G47*'Monthly Reading'!BY$9)))</f>
        <v/>
      </c>
      <c r="BZ50" s="4" t="str">
        <f>IF('Monthly Reading'!BZ$1="", "", IF('Monthly Reading'!BZ124*'Monthly Reading'!BZ$7&gt;'Monthly Reading'!BZ$10, SUM('Monthly Reading'!BZ124*'Monthly Reading'!BZ$7, 'Homeowners Record'!$F47*'Monthly Reading'!BZ$8, 'Homeowners Record'!$G47*'Monthly Reading'!BZ$9), SUM('Monthly Reading'!BZ$10, 'Homeowners Record'!$F47*'Monthly Reading'!BZ$8, 'Homeowners Record'!$G47*'Monthly Reading'!BZ$9)))</f>
        <v/>
      </c>
      <c r="CA50" s="4" t="str">
        <f>IF('Monthly Reading'!CA$1="", "", IF('Monthly Reading'!CA124*'Monthly Reading'!CA$7&gt;'Monthly Reading'!CA$10, SUM('Monthly Reading'!CA124*'Monthly Reading'!CA$7, 'Homeowners Record'!$F47*'Monthly Reading'!CA$8, 'Homeowners Record'!$G47*'Monthly Reading'!CA$9), SUM('Monthly Reading'!CA$10, 'Homeowners Record'!$F47*'Monthly Reading'!CA$8, 'Homeowners Record'!$G47*'Monthly Reading'!CA$9)))</f>
        <v/>
      </c>
      <c r="CB50" s="4" t="str">
        <f>IF('Monthly Reading'!CB$1="", "", IF('Monthly Reading'!CB124*'Monthly Reading'!CB$7&gt;'Monthly Reading'!CB$10, SUM('Monthly Reading'!CB124*'Monthly Reading'!CB$7, 'Homeowners Record'!$F47*'Monthly Reading'!CB$8, 'Homeowners Record'!$G47*'Monthly Reading'!CB$9), SUM('Monthly Reading'!CB$10, 'Homeowners Record'!$F47*'Monthly Reading'!CB$8, 'Homeowners Record'!$G47*'Monthly Reading'!CB$9)))</f>
        <v/>
      </c>
      <c r="CC50" s="4" t="str">
        <f>IF('Monthly Reading'!CC$1="", "", IF('Monthly Reading'!CC124*'Monthly Reading'!CC$7&gt;'Monthly Reading'!CC$10, SUM('Monthly Reading'!CC124*'Monthly Reading'!CC$7, 'Homeowners Record'!$F47*'Monthly Reading'!CC$8, 'Homeowners Record'!$G47*'Monthly Reading'!CC$9), SUM('Monthly Reading'!CC$10, 'Homeowners Record'!$F47*'Monthly Reading'!CC$8, 'Homeowners Record'!$G47*'Monthly Reading'!CC$9)))</f>
        <v/>
      </c>
      <c r="CD50" s="4" t="str">
        <f>IF('Monthly Reading'!CD$1="", "", IF('Monthly Reading'!CD124*'Monthly Reading'!CD$7&gt;'Monthly Reading'!CD$10, SUM('Monthly Reading'!CD124*'Monthly Reading'!CD$7, 'Homeowners Record'!$F47*'Monthly Reading'!CD$8, 'Homeowners Record'!$G47*'Monthly Reading'!CD$9), SUM('Monthly Reading'!CD$10, 'Homeowners Record'!$F47*'Monthly Reading'!CD$8, 'Homeowners Record'!$G47*'Monthly Reading'!CD$9)))</f>
        <v/>
      </c>
      <c r="CE50" s="4" t="str">
        <f>IF('Monthly Reading'!CE$1="", "", IF('Monthly Reading'!CE124*'Monthly Reading'!CE$7&gt;'Monthly Reading'!CE$10, SUM('Monthly Reading'!CE124*'Monthly Reading'!CE$7, 'Homeowners Record'!$F47*'Monthly Reading'!CE$8, 'Homeowners Record'!$G47*'Monthly Reading'!CE$9), SUM('Monthly Reading'!CE$10, 'Homeowners Record'!$F47*'Monthly Reading'!CE$8, 'Homeowners Record'!$G47*'Monthly Reading'!CE$9)))</f>
        <v/>
      </c>
      <c r="CF50" s="4" t="str">
        <f>IF('Monthly Reading'!CF$1="", "", IF('Monthly Reading'!CF124*'Monthly Reading'!CF$7&gt;'Monthly Reading'!CF$10, SUM('Monthly Reading'!CF124*'Monthly Reading'!CF$7, 'Homeowners Record'!$F47*'Monthly Reading'!CF$8, 'Homeowners Record'!$G47*'Monthly Reading'!CF$9), SUM('Monthly Reading'!CF$10, 'Homeowners Record'!$F47*'Monthly Reading'!CF$8, 'Homeowners Record'!$G47*'Monthly Reading'!CF$9)))</f>
        <v/>
      </c>
      <c r="CG50" s="4" t="str">
        <f>IF('Monthly Reading'!CG$1="", "", IF('Monthly Reading'!CG124*'Monthly Reading'!CG$7&gt;'Monthly Reading'!CG$10, SUM('Monthly Reading'!CG124*'Monthly Reading'!CG$7, 'Homeowners Record'!$F47*'Monthly Reading'!CG$8, 'Homeowners Record'!$G47*'Monthly Reading'!CG$9), SUM('Monthly Reading'!CG$10, 'Homeowners Record'!$F47*'Monthly Reading'!CG$8, 'Homeowners Record'!$G47*'Monthly Reading'!CG$9)))</f>
        <v/>
      </c>
      <c r="CH50" s="4" t="str">
        <f>IF('Monthly Reading'!CH$1="", "", IF('Monthly Reading'!CH124*'Monthly Reading'!CH$7&gt;'Monthly Reading'!CH$10, SUM('Monthly Reading'!CH124*'Monthly Reading'!CH$7, 'Homeowners Record'!$F47*'Monthly Reading'!CH$8, 'Homeowners Record'!$G47*'Monthly Reading'!CH$9), SUM('Monthly Reading'!CH$10, 'Homeowners Record'!$F47*'Monthly Reading'!CH$8, 'Homeowners Record'!$G47*'Monthly Reading'!CH$9)))</f>
        <v/>
      </c>
      <c r="CI50" s="4" t="str">
        <f>IF('Monthly Reading'!CI$1="", "", IF('Monthly Reading'!CI124*'Monthly Reading'!CI$7&gt;'Monthly Reading'!CI$10, SUM('Monthly Reading'!CI124*'Monthly Reading'!CI$7, 'Homeowners Record'!$F47*'Monthly Reading'!CI$8, 'Homeowners Record'!$G47*'Monthly Reading'!CI$9), SUM('Monthly Reading'!CI$10, 'Homeowners Record'!$F47*'Monthly Reading'!CI$8, 'Homeowners Record'!$G47*'Monthly Reading'!CI$9)))</f>
        <v/>
      </c>
      <c r="CJ50" s="4" t="str">
        <f>IF('Monthly Reading'!CJ$1="", "", IF('Monthly Reading'!CJ124*'Monthly Reading'!CJ$7&gt;'Monthly Reading'!CJ$10, SUM('Monthly Reading'!CJ124*'Monthly Reading'!CJ$7, 'Homeowners Record'!$F47*'Monthly Reading'!CJ$8, 'Homeowners Record'!$G47*'Monthly Reading'!CJ$9), SUM('Monthly Reading'!CJ$10, 'Homeowners Record'!$F47*'Monthly Reading'!CJ$8, 'Homeowners Record'!$G47*'Monthly Reading'!CJ$9)))</f>
        <v/>
      </c>
      <c r="CK50" s="4" t="str">
        <f>IF('Monthly Reading'!CK$1="", "", IF('Monthly Reading'!CK124*'Monthly Reading'!CK$7&gt;'Monthly Reading'!CK$10, SUM('Monthly Reading'!CK124*'Monthly Reading'!CK$7, 'Homeowners Record'!$F47*'Monthly Reading'!CK$8, 'Homeowners Record'!$G47*'Monthly Reading'!CK$9), SUM('Monthly Reading'!CK$10, 'Homeowners Record'!$F47*'Monthly Reading'!CK$8, 'Homeowners Record'!$G47*'Monthly Reading'!CK$9)))</f>
        <v/>
      </c>
      <c r="CL50" s="4" t="str">
        <f>IF('Monthly Reading'!CL$1="", "", IF('Monthly Reading'!CL124*'Monthly Reading'!CL$7&gt;'Monthly Reading'!CL$10, SUM('Monthly Reading'!CL124*'Monthly Reading'!CL$7, 'Homeowners Record'!$F47*'Monthly Reading'!CL$8, 'Homeowners Record'!$G47*'Monthly Reading'!CL$9), SUM('Monthly Reading'!CL$10, 'Homeowners Record'!$F47*'Monthly Reading'!CL$8, 'Homeowners Record'!$G47*'Monthly Reading'!CL$9)))</f>
        <v/>
      </c>
      <c r="CM50" s="4" t="str">
        <f>IF('Monthly Reading'!CM$1="", "", IF('Monthly Reading'!CM124*'Monthly Reading'!CM$7&gt;'Monthly Reading'!CM$10, SUM('Monthly Reading'!CM124*'Monthly Reading'!CM$7, 'Homeowners Record'!$F47*'Monthly Reading'!CM$8, 'Homeowners Record'!$G47*'Monthly Reading'!CM$9), SUM('Monthly Reading'!CM$10, 'Homeowners Record'!$F47*'Monthly Reading'!CM$8, 'Homeowners Record'!$G47*'Monthly Reading'!CM$9)))</f>
        <v/>
      </c>
      <c r="CN50" s="4" t="str">
        <f>IF('Monthly Reading'!CN$1="", "", IF('Monthly Reading'!CN124*'Monthly Reading'!CN$7&gt;'Monthly Reading'!CN$10, SUM('Monthly Reading'!CN124*'Monthly Reading'!CN$7, 'Homeowners Record'!$F47*'Monthly Reading'!CN$8, 'Homeowners Record'!$G47*'Monthly Reading'!CN$9), SUM('Monthly Reading'!CN$10, 'Homeowners Record'!$F47*'Monthly Reading'!CN$8, 'Homeowners Record'!$G47*'Monthly Reading'!CN$9)))</f>
        <v/>
      </c>
      <c r="CO50" s="4" t="str">
        <f>IF('Monthly Reading'!CO$1="", "", IF('Monthly Reading'!CO124*'Monthly Reading'!CO$7&gt;'Monthly Reading'!CO$10, SUM('Monthly Reading'!CO124*'Monthly Reading'!CO$7, 'Homeowners Record'!$F47*'Monthly Reading'!CO$8, 'Homeowners Record'!$G47*'Monthly Reading'!CO$9), SUM('Monthly Reading'!CO$10, 'Homeowners Record'!$F47*'Monthly Reading'!CO$8, 'Homeowners Record'!$G47*'Monthly Reading'!CO$9)))</f>
        <v/>
      </c>
      <c r="CP50" s="4" t="str">
        <f>IF('Monthly Reading'!CP$1="", "", IF('Monthly Reading'!CP124*'Monthly Reading'!CP$7&gt;'Monthly Reading'!CP$10, SUM('Monthly Reading'!CP124*'Monthly Reading'!CP$7, 'Homeowners Record'!$F47*'Monthly Reading'!CP$8, 'Homeowners Record'!$G47*'Monthly Reading'!CP$9), SUM('Monthly Reading'!CP$10, 'Homeowners Record'!$F47*'Monthly Reading'!CP$8, 'Homeowners Record'!$G47*'Monthly Reading'!CP$9)))</f>
        <v/>
      </c>
      <c r="CQ50" s="4" t="str">
        <f>IF('Monthly Reading'!CQ$1="", "", IF('Monthly Reading'!CQ124*'Monthly Reading'!CQ$7&gt;'Monthly Reading'!CQ$10, SUM('Monthly Reading'!CQ124*'Monthly Reading'!CQ$7, 'Homeowners Record'!$F47*'Monthly Reading'!CQ$8, 'Homeowners Record'!$G47*'Monthly Reading'!CQ$9), SUM('Monthly Reading'!CQ$10, 'Homeowners Record'!$F47*'Monthly Reading'!CQ$8, 'Homeowners Record'!$G47*'Monthly Reading'!CQ$9)))</f>
        <v/>
      </c>
      <c r="CR50" s="4" t="str">
        <f>IF('Monthly Reading'!CR$1="", "", IF('Monthly Reading'!CR124*'Monthly Reading'!CR$7&gt;'Monthly Reading'!CR$10, SUM('Monthly Reading'!CR124*'Monthly Reading'!CR$7, 'Homeowners Record'!$F47*'Monthly Reading'!CR$8, 'Homeowners Record'!$G47*'Monthly Reading'!CR$9), SUM('Monthly Reading'!CR$10, 'Homeowners Record'!$F47*'Monthly Reading'!CR$8, 'Homeowners Record'!$G47*'Monthly Reading'!CR$9)))</f>
        <v/>
      </c>
      <c r="CS50" s="4" t="str">
        <f>IF('Monthly Reading'!CS$1="", "", IF('Monthly Reading'!CS124*'Monthly Reading'!CS$7&gt;'Monthly Reading'!CS$10, SUM('Monthly Reading'!CS124*'Monthly Reading'!CS$7, 'Homeowners Record'!$F47*'Monthly Reading'!CS$8, 'Homeowners Record'!$G47*'Monthly Reading'!CS$9), SUM('Monthly Reading'!CS$10, 'Homeowners Record'!$F47*'Monthly Reading'!CS$8, 'Homeowners Record'!$G47*'Monthly Reading'!CS$9)))</f>
        <v/>
      </c>
      <c r="CT50" s="4" t="str">
        <f>IF('Monthly Reading'!CT$1="", "", IF('Monthly Reading'!CT124*'Monthly Reading'!CT$7&gt;'Monthly Reading'!CT$10, SUM('Monthly Reading'!CT124*'Monthly Reading'!CT$7, 'Homeowners Record'!$F47*'Monthly Reading'!CT$8, 'Homeowners Record'!$G47*'Monthly Reading'!CT$9), SUM('Monthly Reading'!CT$10, 'Homeowners Record'!$F47*'Monthly Reading'!CT$8, 'Homeowners Record'!$G47*'Monthly Reading'!CT$9)))</f>
        <v/>
      </c>
      <c r="CU50" s="4" t="str">
        <f>IF('Monthly Reading'!CU$1="", "", IF('Monthly Reading'!CU124*'Monthly Reading'!CU$7&gt;'Monthly Reading'!CU$10, SUM('Monthly Reading'!CU124*'Monthly Reading'!CU$7, 'Homeowners Record'!$F47*'Monthly Reading'!CU$8, 'Homeowners Record'!$G47*'Monthly Reading'!CU$9), SUM('Monthly Reading'!CU$10, 'Homeowners Record'!$F47*'Monthly Reading'!CU$8, 'Homeowners Record'!$G47*'Monthly Reading'!CU$9)))</f>
        <v/>
      </c>
      <c r="CV50" s="4" t="str">
        <f>IF('Monthly Reading'!CV$1="", "", IF('Monthly Reading'!CV124*'Monthly Reading'!CV$7&gt;'Monthly Reading'!CV$10, SUM('Monthly Reading'!CV124*'Monthly Reading'!CV$7, 'Homeowners Record'!$F47*'Monthly Reading'!CV$8, 'Homeowners Record'!$G47*'Monthly Reading'!CV$9), SUM('Monthly Reading'!CV$10, 'Homeowners Record'!$F47*'Monthly Reading'!CV$8, 'Homeowners Record'!$G47*'Monthly Reading'!CV$9)))</f>
        <v/>
      </c>
      <c r="CW50" s="4" t="str">
        <f>IF('Monthly Reading'!CW$1="", "", IF('Monthly Reading'!CW124*'Monthly Reading'!CW$7&gt;'Monthly Reading'!CW$10, SUM('Monthly Reading'!CW124*'Monthly Reading'!CW$7, 'Homeowners Record'!$F47*'Monthly Reading'!CW$8, 'Homeowners Record'!$G47*'Monthly Reading'!CW$9), SUM('Monthly Reading'!CW$10, 'Homeowners Record'!$F47*'Monthly Reading'!CW$8, 'Homeowners Record'!$G47*'Monthly Reading'!CW$9)))</f>
        <v/>
      </c>
      <c r="CX50" s="4" t="str">
        <f>IF('Monthly Reading'!CX$1="", "", IF('Monthly Reading'!CX124*'Monthly Reading'!CX$7&gt;'Monthly Reading'!CX$10, SUM('Monthly Reading'!CX124*'Monthly Reading'!CX$7, 'Homeowners Record'!$F47*'Monthly Reading'!CX$8, 'Homeowners Record'!$G47*'Monthly Reading'!CX$9), SUM('Monthly Reading'!CX$10, 'Homeowners Record'!$F47*'Monthly Reading'!CX$8, 'Homeowners Record'!$G47*'Monthly Reading'!CX$9)))</f>
        <v/>
      </c>
      <c r="CY50" s="4" t="str">
        <f>IF('Monthly Reading'!CY$1="", "", IF('Monthly Reading'!CY124*'Monthly Reading'!CY$7&gt;'Monthly Reading'!CY$10, SUM('Monthly Reading'!CY124*'Monthly Reading'!CY$7, 'Homeowners Record'!$F47*'Monthly Reading'!CY$8, 'Homeowners Record'!$G47*'Monthly Reading'!CY$9), SUM('Monthly Reading'!CY$10, 'Homeowners Record'!$F47*'Monthly Reading'!CY$8, 'Homeowners Record'!$G47*'Monthly Reading'!CY$9)))</f>
        <v/>
      </c>
      <c r="CZ50" s="4" t="str">
        <f>IF('Monthly Reading'!CZ$1="", "", IF('Monthly Reading'!CZ124*'Monthly Reading'!CZ$7&gt;'Monthly Reading'!CZ$10, SUM('Monthly Reading'!CZ124*'Monthly Reading'!CZ$7, 'Homeowners Record'!$F47*'Monthly Reading'!CZ$8, 'Homeowners Record'!$G47*'Monthly Reading'!CZ$9), SUM('Monthly Reading'!CZ$10, 'Homeowners Record'!$F47*'Monthly Reading'!CZ$8, 'Homeowners Record'!$G47*'Monthly Reading'!CZ$9)))</f>
        <v/>
      </c>
      <c r="DA50" s="4" t="str">
        <f>IF('Monthly Reading'!DA$1="", "", IF('Monthly Reading'!DA124*'Monthly Reading'!DA$7&gt;'Monthly Reading'!DA$10, SUM('Monthly Reading'!DA124*'Monthly Reading'!DA$7, 'Homeowners Record'!$F47*'Monthly Reading'!DA$8, 'Homeowners Record'!$G47*'Monthly Reading'!DA$9), SUM('Monthly Reading'!DA$10, 'Homeowners Record'!$F47*'Monthly Reading'!DA$8, 'Homeowners Record'!$G47*'Monthly Reading'!DA$9)))</f>
        <v/>
      </c>
      <c r="DB50" s="4" t="str">
        <f>IF('Monthly Reading'!DB$1="", "", IF('Monthly Reading'!DB124*'Monthly Reading'!DB$7&gt;'Monthly Reading'!DB$10, SUM('Monthly Reading'!DB124*'Monthly Reading'!DB$7, 'Homeowners Record'!$F47*'Monthly Reading'!DB$8, 'Homeowners Record'!$G47*'Monthly Reading'!DB$9), SUM('Monthly Reading'!DB$10, 'Homeowners Record'!$F47*'Monthly Reading'!DB$8, 'Homeowners Record'!$G47*'Monthly Reading'!DB$9)))</f>
        <v/>
      </c>
      <c r="DC50" s="4" t="str">
        <f>IF('Monthly Reading'!DC$1="", "", IF('Monthly Reading'!DC124*'Monthly Reading'!DC$7&gt;'Monthly Reading'!DC$10, SUM('Monthly Reading'!DC124*'Monthly Reading'!DC$7, 'Homeowners Record'!$F47*'Monthly Reading'!DC$8, 'Homeowners Record'!$G47*'Monthly Reading'!DC$9), SUM('Monthly Reading'!DC$10, 'Homeowners Record'!$F47*'Monthly Reading'!DC$8, 'Homeowners Record'!$G47*'Monthly Reading'!DC$9)))</f>
        <v/>
      </c>
      <c r="DD50" s="4" t="str">
        <f>IF('Monthly Reading'!DD$1="", "", IF('Monthly Reading'!DD124*'Monthly Reading'!DD$7&gt;'Monthly Reading'!DD$10, SUM('Monthly Reading'!DD124*'Monthly Reading'!DD$7, 'Homeowners Record'!$F47*'Monthly Reading'!DD$8, 'Homeowners Record'!$G47*'Monthly Reading'!DD$9), SUM('Monthly Reading'!DD$10, 'Homeowners Record'!$F47*'Monthly Reading'!DD$8, 'Homeowners Record'!$G47*'Monthly Reading'!DD$9)))</f>
        <v/>
      </c>
      <c r="DE50" s="4" t="str">
        <f>IF('Monthly Reading'!DE$1="", "", IF('Monthly Reading'!DE124*'Monthly Reading'!DE$7&gt;'Monthly Reading'!DE$10, SUM('Monthly Reading'!DE124*'Monthly Reading'!DE$7, 'Homeowners Record'!$F47*'Monthly Reading'!DE$8, 'Homeowners Record'!$G47*'Monthly Reading'!DE$9), SUM('Monthly Reading'!DE$10, 'Homeowners Record'!$F47*'Monthly Reading'!DE$8, 'Homeowners Record'!$G47*'Monthly Reading'!DE$9)))</f>
        <v/>
      </c>
      <c r="DF50" s="4" t="str">
        <f>IF('Monthly Reading'!DF$1="", "", IF('Monthly Reading'!DF124*'Monthly Reading'!DF$7&gt;'Monthly Reading'!DF$10, SUM('Monthly Reading'!DF124*'Monthly Reading'!DF$7, 'Homeowners Record'!$F47*'Monthly Reading'!DF$8, 'Homeowners Record'!$G47*'Monthly Reading'!DF$9), SUM('Monthly Reading'!DF$10, 'Homeowners Record'!$F47*'Monthly Reading'!DF$8, 'Homeowners Record'!$G47*'Monthly Reading'!DF$9)))</f>
        <v/>
      </c>
      <c r="DG50" s="4" t="str">
        <f>IF('Monthly Reading'!DG$1="", "", IF('Monthly Reading'!DG124*'Monthly Reading'!DG$7&gt;'Monthly Reading'!DG$10, SUM('Monthly Reading'!DG124*'Monthly Reading'!DG$7, 'Homeowners Record'!$F47*'Monthly Reading'!DG$8, 'Homeowners Record'!$G47*'Monthly Reading'!DG$9), SUM('Monthly Reading'!DG$10, 'Homeowners Record'!$F47*'Monthly Reading'!DG$8, 'Homeowners Record'!$G47*'Monthly Reading'!DG$9)))</f>
        <v/>
      </c>
      <c r="DH50" s="4" t="str">
        <f>IF('Monthly Reading'!DH$1="", "", IF('Monthly Reading'!DH124*'Monthly Reading'!DH$7&gt;'Monthly Reading'!DH$10, SUM('Monthly Reading'!DH124*'Monthly Reading'!DH$7, 'Homeowners Record'!$F47*'Monthly Reading'!DH$8, 'Homeowners Record'!$G47*'Monthly Reading'!DH$9), SUM('Monthly Reading'!DH$10, 'Homeowners Record'!$F47*'Monthly Reading'!DH$8, 'Homeowners Record'!$G47*'Monthly Reading'!DH$9)))</f>
        <v/>
      </c>
      <c r="DI50" s="4" t="str">
        <f>IF('Monthly Reading'!DI$1="", "", IF('Monthly Reading'!DI124*'Monthly Reading'!DI$7&gt;'Monthly Reading'!DI$10, SUM('Monthly Reading'!DI124*'Monthly Reading'!DI$7, 'Homeowners Record'!$F47*'Monthly Reading'!DI$8, 'Homeowners Record'!$G47*'Monthly Reading'!DI$9), SUM('Monthly Reading'!DI$10, 'Homeowners Record'!$F47*'Monthly Reading'!DI$8, 'Homeowners Record'!$G47*'Monthly Reading'!DI$9)))</f>
        <v/>
      </c>
      <c r="DJ50" s="4" t="str">
        <f>IF('Monthly Reading'!DJ$1="", "", IF('Monthly Reading'!DJ124*'Monthly Reading'!DJ$7&gt;'Monthly Reading'!DJ$10, SUM('Monthly Reading'!DJ124*'Monthly Reading'!DJ$7, 'Homeowners Record'!$F47*'Monthly Reading'!DJ$8, 'Homeowners Record'!$G47*'Monthly Reading'!DJ$9), SUM('Monthly Reading'!DJ$10, 'Homeowners Record'!$F47*'Monthly Reading'!DJ$8, 'Homeowners Record'!$G47*'Monthly Reading'!DJ$9)))</f>
        <v/>
      </c>
      <c r="DK50" s="4" t="str">
        <f>IF('Monthly Reading'!DK$1="", "", IF('Monthly Reading'!DK124*'Monthly Reading'!DK$7&gt;'Monthly Reading'!DK$10, SUM('Monthly Reading'!DK124*'Monthly Reading'!DK$7, 'Homeowners Record'!$F47*'Monthly Reading'!DK$8, 'Homeowners Record'!$G47*'Monthly Reading'!DK$9), SUM('Monthly Reading'!DK$10, 'Homeowners Record'!$F47*'Monthly Reading'!DK$8, 'Homeowners Record'!$G47*'Monthly Reading'!DK$9)))</f>
        <v/>
      </c>
      <c r="DL50" s="4" t="str">
        <f>IF('Monthly Reading'!DL$1="", "", IF('Monthly Reading'!DL124*'Monthly Reading'!DL$7&gt;'Monthly Reading'!DL$10, SUM('Monthly Reading'!DL124*'Monthly Reading'!DL$7, 'Homeowners Record'!$F47*'Monthly Reading'!DL$8, 'Homeowners Record'!$G47*'Monthly Reading'!DL$9), SUM('Monthly Reading'!DL$10, 'Homeowners Record'!$F47*'Monthly Reading'!DL$8, 'Homeowners Record'!$G47*'Monthly Reading'!DL$9)))</f>
        <v/>
      </c>
      <c r="DM50" s="4" t="str">
        <f>IF('Monthly Reading'!DM$1="", "", IF('Monthly Reading'!DM124*'Monthly Reading'!DM$7&gt;'Monthly Reading'!DM$10, SUM('Monthly Reading'!DM124*'Monthly Reading'!DM$7, 'Homeowners Record'!$F47*'Monthly Reading'!DM$8, 'Homeowners Record'!$G47*'Monthly Reading'!DM$9), SUM('Monthly Reading'!DM$10, 'Homeowners Record'!$F47*'Monthly Reading'!DM$8, 'Homeowners Record'!$G47*'Monthly Reading'!DM$9)))</f>
        <v/>
      </c>
      <c r="DN50" s="4" t="str">
        <f>IF('Monthly Reading'!DN$1="", "", IF('Monthly Reading'!DN124*'Monthly Reading'!DN$7&gt;'Monthly Reading'!DN$10, SUM('Monthly Reading'!DN124*'Monthly Reading'!DN$7, 'Homeowners Record'!$F47*'Monthly Reading'!DN$8, 'Homeowners Record'!$G47*'Monthly Reading'!DN$9), SUM('Monthly Reading'!DN$10, 'Homeowners Record'!$F47*'Monthly Reading'!DN$8, 'Homeowners Record'!$G47*'Monthly Reading'!DN$9)))</f>
        <v/>
      </c>
      <c r="DO50" s="4" t="str">
        <f>IF('Monthly Reading'!DO$1="", "", IF('Monthly Reading'!DO124*'Monthly Reading'!DO$7&gt;'Monthly Reading'!DO$10, SUM('Monthly Reading'!DO124*'Monthly Reading'!DO$7, 'Homeowners Record'!$F47*'Monthly Reading'!DO$8, 'Homeowners Record'!$G47*'Monthly Reading'!DO$9), SUM('Monthly Reading'!DO$10, 'Homeowners Record'!$F47*'Monthly Reading'!DO$8, 'Homeowners Record'!$G47*'Monthly Reading'!DO$9)))</f>
        <v/>
      </c>
      <c r="DP50" s="4" t="str">
        <f>IF('Monthly Reading'!DP$1="", "", IF('Monthly Reading'!DP124*'Monthly Reading'!DP$7&gt;'Monthly Reading'!DP$10, SUM('Monthly Reading'!DP124*'Monthly Reading'!DP$7, 'Homeowners Record'!$F47*'Monthly Reading'!DP$8, 'Homeowners Record'!$G47*'Monthly Reading'!DP$9), SUM('Monthly Reading'!DP$10, 'Homeowners Record'!$F47*'Monthly Reading'!DP$8, 'Homeowners Record'!$G47*'Monthly Reading'!DP$9)))</f>
        <v/>
      </c>
      <c r="DQ50" s="4" t="str">
        <f>IF('Monthly Reading'!DQ$1="", "", IF('Monthly Reading'!DQ124*'Monthly Reading'!DQ$7&gt;'Monthly Reading'!DQ$10, SUM('Monthly Reading'!DQ124*'Monthly Reading'!DQ$7, 'Homeowners Record'!$F47*'Monthly Reading'!DQ$8, 'Homeowners Record'!$G47*'Monthly Reading'!DQ$9), SUM('Monthly Reading'!DQ$10, 'Homeowners Record'!$F47*'Monthly Reading'!DQ$8, 'Homeowners Record'!$G47*'Monthly Reading'!DQ$9)))</f>
        <v/>
      </c>
      <c r="DR50" s="4" t="str">
        <f>IF('Monthly Reading'!DR$1="", "", IF('Monthly Reading'!DR124*'Monthly Reading'!DR$7&gt;'Monthly Reading'!DR$10, SUM('Monthly Reading'!DR124*'Monthly Reading'!DR$7, 'Homeowners Record'!$F47*'Monthly Reading'!DR$8, 'Homeowners Record'!$G47*'Monthly Reading'!DR$9), SUM('Monthly Reading'!DR$10, 'Homeowners Record'!$F47*'Monthly Reading'!DR$8, 'Homeowners Record'!$G47*'Monthly Reading'!DR$9)))</f>
        <v/>
      </c>
      <c r="DS50" s="4" t="str">
        <f>IF('Monthly Reading'!DS$1="", "", IF('Monthly Reading'!DS124*'Monthly Reading'!DS$7&gt;'Monthly Reading'!DS$10, SUM('Monthly Reading'!DS124*'Monthly Reading'!DS$7, 'Homeowners Record'!$F47*'Monthly Reading'!DS$8, 'Homeowners Record'!$G47*'Monthly Reading'!DS$9), SUM('Monthly Reading'!DS$10, 'Homeowners Record'!$F47*'Monthly Reading'!DS$8, 'Homeowners Record'!$G47*'Monthly Reading'!DS$9)))</f>
        <v/>
      </c>
      <c r="DT50" s="4" t="str">
        <f>IF('Monthly Reading'!DT$1="", "", IF('Monthly Reading'!DT124*'Monthly Reading'!DT$7&gt;'Monthly Reading'!DT$10, SUM('Monthly Reading'!DT124*'Monthly Reading'!DT$7, 'Homeowners Record'!$F47*'Monthly Reading'!DT$8, 'Homeowners Record'!$G47*'Monthly Reading'!DT$9), SUM('Monthly Reading'!DT$10, 'Homeowners Record'!$F47*'Monthly Reading'!DT$8, 'Homeowners Record'!$G47*'Monthly Reading'!DT$9)))</f>
        <v/>
      </c>
      <c r="DU50" s="4" t="str">
        <f>IF('Monthly Reading'!DU$1="", "", IF('Monthly Reading'!DU124*'Monthly Reading'!DU$7&gt;'Monthly Reading'!DU$10, SUM('Monthly Reading'!DU124*'Monthly Reading'!DU$7, 'Homeowners Record'!$F47*'Monthly Reading'!DU$8, 'Homeowners Record'!$G47*'Monthly Reading'!DU$9), SUM('Monthly Reading'!DU$10, 'Homeowners Record'!$F47*'Monthly Reading'!DU$8, 'Homeowners Record'!$G47*'Monthly Reading'!DU$9)))</f>
        <v/>
      </c>
      <c r="DV50" s="4" t="str">
        <f>IF('Monthly Reading'!DV$1="", "", IF('Monthly Reading'!DV124*'Monthly Reading'!DV$7&gt;'Monthly Reading'!DV$10, SUM('Monthly Reading'!DV124*'Monthly Reading'!DV$7, 'Homeowners Record'!$F47*'Monthly Reading'!DV$8, 'Homeowners Record'!$G47*'Monthly Reading'!DV$9), SUM('Monthly Reading'!DV$10, 'Homeowners Record'!$F47*'Monthly Reading'!DV$8, 'Homeowners Record'!$G47*'Monthly Reading'!DV$9)))</f>
        <v/>
      </c>
      <c r="DW50" s="4" t="str">
        <f>IF('Monthly Reading'!DW$1="", "", IF('Monthly Reading'!DW124*'Monthly Reading'!DW$7&gt;'Monthly Reading'!DW$10, SUM('Monthly Reading'!DW124*'Monthly Reading'!DW$7, 'Homeowners Record'!$F47*'Monthly Reading'!DW$8, 'Homeowners Record'!$G47*'Monthly Reading'!DW$9), SUM('Monthly Reading'!DW$10, 'Homeowners Record'!$F47*'Monthly Reading'!DW$8, 'Homeowners Record'!$G47*'Monthly Reading'!DW$9)))</f>
        <v/>
      </c>
      <c r="DX50" s="4" t="str">
        <f>IF('Monthly Reading'!DX$1="", "", IF('Monthly Reading'!DX124*'Monthly Reading'!DX$7&gt;'Monthly Reading'!DX$10, SUM('Monthly Reading'!DX124*'Monthly Reading'!DX$7, 'Homeowners Record'!$F47*'Monthly Reading'!DX$8, 'Homeowners Record'!$G47*'Monthly Reading'!DX$9), SUM('Monthly Reading'!DX$10, 'Homeowners Record'!$F47*'Monthly Reading'!DX$8, 'Homeowners Record'!$G47*'Monthly Reading'!DX$9)))</f>
        <v/>
      </c>
      <c r="DY50" s="4" t="str">
        <f>IF('Monthly Reading'!DY$1="", "", IF('Monthly Reading'!DY124*'Monthly Reading'!DY$7&gt;'Monthly Reading'!DY$10, SUM('Monthly Reading'!DY124*'Monthly Reading'!DY$7, 'Homeowners Record'!$F47*'Monthly Reading'!DY$8, 'Homeowners Record'!$G47*'Monthly Reading'!DY$9), SUM('Monthly Reading'!DY$10, 'Homeowners Record'!$F47*'Monthly Reading'!DY$8, 'Homeowners Record'!$G47*'Monthly Reading'!DY$9)))</f>
        <v/>
      </c>
      <c r="DZ50" s="4" t="str">
        <f>IF('Monthly Reading'!DZ$1="", "", IF('Monthly Reading'!DZ124*'Monthly Reading'!DZ$7&gt;'Monthly Reading'!DZ$10, SUM('Monthly Reading'!DZ124*'Monthly Reading'!DZ$7, 'Homeowners Record'!$F47*'Monthly Reading'!DZ$8, 'Homeowners Record'!$G47*'Monthly Reading'!DZ$9), SUM('Monthly Reading'!DZ$10, 'Homeowners Record'!$F47*'Monthly Reading'!DZ$8, 'Homeowners Record'!$G47*'Monthly Reading'!DZ$9)))</f>
        <v/>
      </c>
    </row>
    <row r="51" spans="1:130" x14ac:dyDescent="0.25">
      <c r="A51" s="3">
        <f>'Homeowners Record'!$A48</f>
        <v>47</v>
      </c>
      <c r="B51" s="3" t="str">
        <f>'Homeowners Record'!$B48</f>
        <v>BING PARANIS</v>
      </c>
      <c r="C51" s="4">
        <v>555</v>
      </c>
      <c r="D51" s="4">
        <f>IF('Monthly Reading'!D$1="", "", IF('Monthly Reading'!D125*'Monthly Reading'!D$7&gt;'Monthly Reading'!D$10, SUM('Monthly Reading'!D125*'Monthly Reading'!D$7, 'Homeowners Record'!$F48*'Monthly Reading'!D$8, 'Homeowners Record'!$G48*'Monthly Reading'!D$9), SUM('Monthly Reading'!D$10, 'Homeowners Record'!$F48*'Monthly Reading'!D$8, 'Homeowners Record'!$G48*'Monthly Reading'!D$9)))</f>
        <v>809.2192839506173</v>
      </c>
      <c r="E51" s="4">
        <f>IF('Monthly Reading'!E$1="", "", IF('Monthly Reading'!E125*'Monthly Reading'!E$7&gt;'Monthly Reading'!E$10, SUM('Monthly Reading'!E125*'Monthly Reading'!E$7, 'Homeowners Record'!$F48*'Monthly Reading'!E$8, 'Homeowners Record'!$G48*'Monthly Reading'!E$9), SUM('Monthly Reading'!E$10, 'Homeowners Record'!$F48*'Monthly Reading'!E$8, 'Homeowners Record'!$G48*'Monthly Reading'!E$9)))</f>
        <v>928.65112412177996</v>
      </c>
      <c r="F51" s="4">
        <f>IF('Monthly Reading'!F$1="", "", IF('Monthly Reading'!F125*'Monthly Reading'!F$7&gt;'Monthly Reading'!F$10, SUM('Monthly Reading'!F125*'Monthly Reading'!F$7, 'Homeowners Record'!$F48*'Monthly Reading'!F$8, 'Homeowners Record'!$G48*'Monthly Reading'!F$9), SUM('Monthly Reading'!F$10, 'Homeowners Record'!$F48*'Monthly Reading'!F$8, 'Homeowners Record'!$G48*'Monthly Reading'!F$9)))</f>
        <v>829.34598290598296</v>
      </c>
      <c r="G51" s="4">
        <f>IF('Monthly Reading'!G$1="", "", IF('Monthly Reading'!G125*'Monthly Reading'!G$7&gt;'Monthly Reading'!G$10, SUM('Monthly Reading'!G125*'Monthly Reading'!G$7, 'Homeowners Record'!$F48*'Monthly Reading'!G$8, 'Homeowners Record'!$G48*'Monthly Reading'!G$9), SUM('Monthly Reading'!G$10, 'Homeowners Record'!$F48*'Monthly Reading'!G$8, 'Homeowners Record'!$G48*'Monthly Reading'!G$9)))</f>
        <v>751.09535839598993</v>
      </c>
      <c r="H51" s="4" t="str">
        <f>IF('Monthly Reading'!H$1="", "", IF('Monthly Reading'!H125*'Monthly Reading'!H$7&gt;'Monthly Reading'!H$10, SUM('Monthly Reading'!H125*'Monthly Reading'!H$7, 'Homeowners Record'!$F48*'Monthly Reading'!H$8, 'Homeowners Record'!$G48*'Monthly Reading'!H$9), SUM('Monthly Reading'!H$10, 'Homeowners Record'!$F48*'Monthly Reading'!H$8, 'Homeowners Record'!$G48*'Monthly Reading'!H$9)))</f>
        <v/>
      </c>
      <c r="I51" s="4" t="str">
        <f>IF('Monthly Reading'!I$1="", "", IF('Monthly Reading'!I125*'Monthly Reading'!I$7&gt;'Monthly Reading'!I$10, SUM('Monthly Reading'!I125*'Monthly Reading'!I$7, 'Homeowners Record'!$F48*'Monthly Reading'!I$8, 'Homeowners Record'!$G48*'Monthly Reading'!I$9), SUM('Monthly Reading'!I$10, 'Homeowners Record'!$F48*'Monthly Reading'!I$8, 'Homeowners Record'!$G48*'Monthly Reading'!I$9)))</f>
        <v/>
      </c>
      <c r="J51" s="4" t="str">
        <f>IF('Monthly Reading'!J$1="", "", IF('Monthly Reading'!J125*'Monthly Reading'!J$7&gt;'Monthly Reading'!J$10, SUM('Monthly Reading'!J125*'Monthly Reading'!J$7, 'Homeowners Record'!$F48*'Monthly Reading'!J$8, 'Homeowners Record'!$G48*'Monthly Reading'!J$9), SUM('Monthly Reading'!J$10, 'Homeowners Record'!$F48*'Monthly Reading'!J$8, 'Homeowners Record'!$G48*'Monthly Reading'!J$9)))</f>
        <v/>
      </c>
      <c r="K51" s="4" t="str">
        <f>IF('Monthly Reading'!K$1="", "", IF('Monthly Reading'!K125*'Monthly Reading'!K$7&gt;'Monthly Reading'!K$10, SUM('Monthly Reading'!K125*'Monthly Reading'!K$7, 'Homeowners Record'!$F48*'Monthly Reading'!K$8, 'Homeowners Record'!$G48*'Monthly Reading'!K$9), SUM('Monthly Reading'!K$10, 'Homeowners Record'!$F48*'Monthly Reading'!K$8, 'Homeowners Record'!$G48*'Monthly Reading'!K$9)))</f>
        <v/>
      </c>
      <c r="L51" s="4" t="str">
        <f>IF('Monthly Reading'!L$1="", "", IF('Monthly Reading'!L125*'Monthly Reading'!L$7&gt;'Monthly Reading'!L$10, SUM('Monthly Reading'!L125*'Monthly Reading'!L$7, 'Homeowners Record'!$F48*'Monthly Reading'!L$8, 'Homeowners Record'!$G48*'Monthly Reading'!L$9), SUM('Monthly Reading'!L$10, 'Homeowners Record'!$F48*'Monthly Reading'!L$8, 'Homeowners Record'!$G48*'Monthly Reading'!L$9)))</f>
        <v/>
      </c>
      <c r="M51" s="4" t="str">
        <f>IF('Monthly Reading'!M$1="", "", IF('Monthly Reading'!M125*'Monthly Reading'!M$7&gt;'Monthly Reading'!M$10, SUM('Monthly Reading'!M125*'Monthly Reading'!M$7, 'Homeowners Record'!$F48*'Monthly Reading'!M$8, 'Homeowners Record'!$G48*'Monthly Reading'!M$9), SUM('Monthly Reading'!M$10, 'Homeowners Record'!$F48*'Monthly Reading'!M$8, 'Homeowners Record'!$G48*'Monthly Reading'!M$9)))</f>
        <v/>
      </c>
      <c r="N51" s="4" t="str">
        <f>IF('Monthly Reading'!N$1="", "", IF('Monthly Reading'!N125*'Monthly Reading'!N$7&gt;'Monthly Reading'!N$10, SUM('Monthly Reading'!N125*'Monthly Reading'!N$7, 'Homeowners Record'!$F48*'Monthly Reading'!N$8, 'Homeowners Record'!$G48*'Monthly Reading'!N$9), SUM('Monthly Reading'!N$10, 'Homeowners Record'!$F48*'Monthly Reading'!N$8, 'Homeowners Record'!$G48*'Monthly Reading'!N$9)))</f>
        <v/>
      </c>
      <c r="O51" s="4" t="str">
        <f>IF('Monthly Reading'!O$1="", "", IF('Monthly Reading'!O125*'Monthly Reading'!O$7&gt;'Monthly Reading'!O$10, SUM('Monthly Reading'!O125*'Monthly Reading'!O$7, 'Homeowners Record'!$F48*'Monthly Reading'!O$8, 'Homeowners Record'!$G48*'Monthly Reading'!O$9), SUM('Monthly Reading'!O$10, 'Homeowners Record'!$F48*'Monthly Reading'!O$8, 'Homeowners Record'!$G48*'Monthly Reading'!O$9)))</f>
        <v/>
      </c>
      <c r="P51" s="4" t="str">
        <f>IF('Monthly Reading'!P$1="", "", IF('Monthly Reading'!P125*'Monthly Reading'!P$7&gt;'Monthly Reading'!P$10, SUM('Monthly Reading'!P125*'Monthly Reading'!P$7, 'Homeowners Record'!$F48*'Monthly Reading'!P$8, 'Homeowners Record'!$G48*'Monthly Reading'!P$9), SUM('Monthly Reading'!P$10, 'Homeowners Record'!$F48*'Monthly Reading'!P$8, 'Homeowners Record'!$G48*'Monthly Reading'!P$9)))</f>
        <v/>
      </c>
      <c r="Q51" s="4" t="str">
        <f>IF('Monthly Reading'!Q$1="", "", IF('Monthly Reading'!Q125*'Monthly Reading'!Q$7&gt;'Monthly Reading'!Q$10, SUM('Monthly Reading'!Q125*'Monthly Reading'!Q$7, 'Homeowners Record'!$F48*'Monthly Reading'!Q$8, 'Homeowners Record'!$G48*'Monthly Reading'!Q$9), SUM('Monthly Reading'!Q$10, 'Homeowners Record'!$F48*'Monthly Reading'!Q$8, 'Homeowners Record'!$G48*'Monthly Reading'!Q$9)))</f>
        <v/>
      </c>
      <c r="R51" s="4" t="str">
        <f>IF('Monthly Reading'!R$1="", "", IF('Monthly Reading'!R125*'Monthly Reading'!R$7&gt;'Monthly Reading'!R$10, SUM('Monthly Reading'!R125*'Monthly Reading'!R$7, 'Homeowners Record'!$F48*'Monthly Reading'!R$8, 'Homeowners Record'!$G48*'Monthly Reading'!R$9), SUM('Monthly Reading'!R$10, 'Homeowners Record'!$F48*'Monthly Reading'!R$8, 'Homeowners Record'!$G48*'Monthly Reading'!R$9)))</f>
        <v/>
      </c>
      <c r="S51" s="4" t="str">
        <f>IF('Monthly Reading'!S$1="", "", IF('Monthly Reading'!S125*'Monthly Reading'!S$7&gt;'Monthly Reading'!S$10, SUM('Monthly Reading'!S125*'Monthly Reading'!S$7, 'Homeowners Record'!$F48*'Monthly Reading'!S$8, 'Homeowners Record'!$G48*'Monthly Reading'!S$9), SUM('Monthly Reading'!S$10, 'Homeowners Record'!$F48*'Monthly Reading'!S$8, 'Homeowners Record'!$G48*'Monthly Reading'!S$9)))</f>
        <v/>
      </c>
      <c r="T51" s="4" t="str">
        <f>IF('Monthly Reading'!T$1="", "", IF('Monthly Reading'!T125*'Monthly Reading'!T$7&gt;'Monthly Reading'!T$10, SUM('Monthly Reading'!T125*'Monthly Reading'!T$7, 'Homeowners Record'!$F48*'Monthly Reading'!T$8, 'Homeowners Record'!$G48*'Monthly Reading'!T$9), SUM('Monthly Reading'!T$10, 'Homeowners Record'!$F48*'Monthly Reading'!T$8, 'Homeowners Record'!$G48*'Monthly Reading'!T$9)))</f>
        <v/>
      </c>
      <c r="U51" s="4" t="str">
        <f>IF('Monthly Reading'!U$1="", "", IF('Monthly Reading'!U125*'Monthly Reading'!U$7&gt;'Monthly Reading'!U$10, SUM('Monthly Reading'!U125*'Monthly Reading'!U$7, 'Homeowners Record'!$F48*'Monthly Reading'!U$8, 'Homeowners Record'!$G48*'Monthly Reading'!U$9), SUM('Monthly Reading'!U$10, 'Homeowners Record'!$F48*'Monthly Reading'!U$8, 'Homeowners Record'!$G48*'Monthly Reading'!U$9)))</f>
        <v/>
      </c>
      <c r="V51" s="4" t="str">
        <f>IF('Monthly Reading'!V$1="", "", IF('Monthly Reading'!V125*'Monthly Reading'!V$7&gt;'Monthly Reading'!V$10, SUM('Monthly Reading'!V125*'Monthly Reading'!V$7, 'Homeowners Record'!$F48*'Monthly Reading'!V$8, 'Homeowners Record'!$G48*'Monthly Reading'!V$9), SUM('Monthly Reading'!V$10, 'Homeowners Record'!$F48*'Monthly Reading'!V$8, 'Homeowners Record'!$G48*'Monthly Reading'!V$9)))</f>
        <v/>
      </c>
      <c r="W51" s="4" t="str">
        <f>IF('Monthly Reading'!W$1="", "", IF('Monthly Reading'!W125*'Monthly Reading'!W$7&gt;'Monthly Reading'!W$10, SUM('Monthly Reading'!W125*'Monthly Reading'!W$7, 'Homeowners Record'!$F48*'Monthly Reading'!W$8, 'Homeowners Record'!$G48*'Monthly Reading'!W$9), SUM('Monthly Reading'!W$10, 'Homeowners Record'!$F48*'Monthly Reading'!W$8, 'Homeowners Record'!$G48*'Monthly Reading'!W$9)))</f>
        <v/>
      </c>
      <c r="X51" s="4" t="str">
        <f>IF('Monthly Reading'!X$1="", "", IF('Monthly Reading'!X125*'Monthly Reading'!X$7&gt;'Monthly Reading'!X$10, SUM('Monthly Reading'!X125*'Monthly Reading'!X$7, 'Homeowners Record'!$F48*'Monthly Reading'!X$8, 'Homeowners Record'!$G48*'Monthly Reading'!X$9), SUM('Monthly Reading'!X$10, 'Homeowners Record'!$F48*'Monthly Reading'!X$8, 'Homeowners Record'!$G48*'Monthly Reading'!X$9)))</f>
        <v/>
      </c>
      <c r="Y51" s="4" t="str">
        <f>IF('Monthly Reading'!Y$1="", "", IF('Monthly Reading'!Y125*'Monthly Reading'!Y$7&gt;'Monthly Reading'!Y$10, SUM('Monthly Reading'!Y125*'Monthly Reading'!Y$7, 'Homeowners Record'!$F48*'Monthly Reading'!Y$8, 'Homeowners Record'!$G48*'Monthly Reading'!Y$9), SUM('Monthly Reading'!Y$10, 'Homeowners Record'!$F48*'Monthly Reading'!Y$8, 'Homeowners Record'!$G48*'Monthly Reading'!Y$9)))</f>
        <v/>
      </c>
      <c r="Z51" s="4" t="str">
        <f>IF('Monthly Reading'!Z$1="", "", IF('Monthly Reading'!Z125*'Monthly Reading'!Z$7&gt;'Monthly Reading'!Z$10, SUM('Monthly Reading'!Z125*'Monthly Reading'!Z$7, 'Homeowners Record'!$F48*'Monthly Reading'!Z$8, 'Homeowners Record'!$G48*'Monthly Reading'!Z$9), SUM('Monthly Reading'!Z$10, 'Homeowners Record'!$F48*'Monthly Reading'!Z$8, 'Homeowners Record'!$G48*'Monthly Reading'!Z$9)))</f>
        <v/>
      </c>
      <c r="AA51" s="4" t="str">
        <f>IF('Monthly Reading'!AA$1="", "", IF('Monthly Reading'!AA125*'Monthly Reading'!AA$7&gt;'Monthly Reading'!AA$10, SUM('Monthly Reading'!AA125*'Monthly Reading'!AA$7, 'Homeowners Record'!$F48*'Monthly Reading'!AA$8, 'Homeowners Record'!$G48*'Monthly Reading'!AA$9), SUM('Monthly Reading'!AA$10, 'Homeowners Record'!$F48*'Monthly Reading'!AA$8, 'Homeowners Record'!$G48*'Monthly Reading'!AA$9)))</f>
        <v/>
      </c>
      <c r="AB51" s="4" t="str">
        <f>IF('Monthly Reading'!AB$1="", "", IF('Monthly Reading'!AB125*'Monthly Reading'!AB$7&gt;'Monthly Reading'!AB$10, SUM('Monthly Reading'!AB125*'Monthly Reading'!AB$7, 'Homeowners Record'!$F48*'Monthly Reading'!AB$8, 'Homeowners Record'!$G48*'Monthly Reading'!AB$9), SUM('Monthly Reading'!AB$10, 'Homeowners Record'!$F48*'Monthly Reading'!AB$8, 'Homeowners Record'!$G48*'Monthly Reading'!AB$9)))</f>
        <v/>
      </c>
      <c r="AC51" s="4" t="str">
        <f>IF('Monthly Reading'!AC$1="", "", IF('Monthly Reading'!AC125*'Monthly Reading'!AC$7&gt;'Monthly Reading'!AC$10, SUM('Monthly Reading'!AC125*'Monthly Reading'!AC$7, 'Homeowners Record'!$F48*'Monthly Reading'!AC$8, 'Homeowners Record'!$G48*'Monthly Reading'!AC$9), SUM('Monthly Reading'!AC$10, 'Homeowners Record'!$F48*'Monthly Reading'!AC$8, 'Homeowners Record'!$G48*'Monthly Reading'!AC$9)))</f>
        <v/>
      </c>
      <c r="AD51" s="4" t="str">
        <f>IF('Monthly Reading'!AD$1="", "", IF('Monthly Reading'!AD125*'Monthly Reading'!AD$7&gt;'Monthly Reading'!AD$10, SUM('Monthly Reading'!AD125*'Monthly Reading'!AD$7, 'Homeowners Record'!$F48*'Monthly Reading'!AD$8, 'Homeowners Record'!$G48*'Monthly Reading'!AD$9), SUM('Monthly Reading'!AD$10, 'Homeowners Record'!$F48*'Monthly Reading'!AD$8, 'Homeowners Record'!$G48*'Monthly Reading'!AD$9)))</f>
        <v/>
      </c>
      <c r="AE51" s="4" t="str">
        <f>IF('Monthly Reading'!AE$1="", "", IF('Monthly Reading'!AE125*'Monthly Reading'!AE$7&gt;'Monthly Reading'!AE$10, SUM('Monthly Reading'!AE125*'Monthly Reading'!AE$7, 'Homeowners Record'!$F48*'Monthly Reading'!AE$8, 'Homeowners Record'!$G48*'Monthly Reading'!AE$9), SUM('Monthly Reading'!AE$10, 'Homeowners Record'!$F48*'Monthly Reading'!AE$8, 'Homeowners Record'!$G48*'Monthly Reading'!AE$9)))</f>
        <v/>
      </c>
      <c r="AF51" s="4" t="str">
        <f>IF('Monthly Reading'!AF$1="", "", IF('Monthly Reading'!AF125*'Monthly Reading'!AF$7&gt;'Monthly Reading'!AF$10, SUM('Monthly Reading'!AF125*'Monthly Reading'!AF$7, 'Homeowners Record'!$F48*'Monthly Reading'!AF$8, 'Homeowners Record'!$G48*'Monthly Reading'!AF$9), SUM('Monthly Reading'!AF$10, 'Homeowners Record'!$F48*'Monthly Reading'!AF$8, 'Homeowners Record'!$G48*'Monthly Reading'!AF$9)))</f>
        <v/>
      </c>
      <c r="AG51" s="4" t="str">
        <f>IF('Monthly Reading'!AG$1="", "", IF('Monthly Reading'!AG125*'Monthly Reading'!AG$7&gt;'Monthly Reading'!AG$10, SUM('Monthly Reading'!AG125*'Monthly Reading'!AG$7, 'Homeowners Record'!$F48*'Monthly Reading'!AG$8, 'Homeowners Record'!$G48*'Monthly Reading'!AG$9), SUM('Monthly Reading'!AG$10, 'Homeowners Record'!$F48*'Monthly Reading'!AG$8, 'Homeowners Record'!$G48*'Monthly Reading'!AG$9)))</f>
        <v/>
      </c>
      <c r="AH51" s="4" t="str">
        <f>IF('Monthly Reading'!AH$1="", "", IF('Monthly Reading'!AH125*'Monthly Reading'!AH$7&gt;'Monthly Reading'!AH$10, SUM('Monthly Reading'!AH125*'Monthly Reading'!AH$7, 'Homeowners Record'!$F48*'Monthly Reading'!AH$8, 'Homeowners Record'!$G48*'Monthly Reading'!AH$9), SUM('Monthly Reading'!AH$10, 'Homeowners Record'!$F48*'Monthly Reading'!AH$8, 'Homeowners Record'!$G48*'Monthly Reading'!AH$9)))</f>
        <v/>
      </c>
      <c r="AI51" s="4" t="str">
        <f>IF('Monthly Reading'!AI$1="", "", IF('Monthly Reading'!AI125*'Monthly Reading'!AI$7&gt;'Monthly Reading'!AI$10, SUM('Monthly Reading'!AI125*'Monthly Reading'!AI$7, 'Homeowners Record'!$F48*'Monthly Reading'!AI$8, 'Homeowners Record'!$G48*'Monthly Reading'!AI$9), SUM('Monthly Reading'!AI$10, 'Homeowners Record'!$F48*'Monthly Reading'!AI$8, 'Homeowners Record'!$G48*'Monthly Reading'!AI$9)))</f>
        <v/>
      </c>
      <c r="AJ51" s="4" t="str">
        <f>IF('Monthly Reading'!AJ$1="", "", IF('Monthly Reading'!AJ125*'Monthly Reading'!AJ$7&gt;'Monthly Reading'!AJ$10, SUM('Monthly Reading'!AJ125*'Monthly Reading'!AJ$7, 'Homeowners Record'!$F48*'Monthly Reading'!AJ$8, 'Homeowners Record'!$G48*'Monthly Reading'!AJ$9), SUM('Monthly Reading'!AJ$10, 'Homeowners Record'!$F48*'Monthly Reading'!AJ$8, 'Homeowners Record'!$G48*'Monthly Reading'!AJ$9)))</f>
        <v/>
      </c>
      <c r="AK51" s="4" t="str">
        <f>IF('Monthly Reading'!AK$1="", "", IF('Monthly Reading'!AK125*'Monthly Reading'!AK$7&gt;'Monthly Reading'!AK$10, SUM('Monthly Reading'!AK125*'Monthly Reading'!AK$7, 'Homeowners Record'!$F48*'Monthly Reading'!AK$8, 'Homeowners Record'!$G48*'Monthly Reading'!AK$9), SUM('Monthly Reading'!AK$10, 'Homeowners Record'!$F48*'Monthly Reading'!AK$8, 'Homeowners Record'!$G48*'Monthly Reading'!AK$9)))</f>
        <v/>
      </c>
      <c r="AL51" s="4" t="str">
        <f>IF('Monthly Reading'!AL$1="", "", IF('Monthly Reading'!AL125*'Monthly Reading'!AL$7&gt;'Monthly Reading'!AL$10, SUM('Monthly Reading'!AL125*'Monthly Reading'!AL$7, 'Homeowners Record'!$F48*'Monthly Reading'!AL$8, 'Homeowners Record'!$G48*'Monthly Reading'!AL$9), SUM('Monthly Reading'!AL$10, 'Homeowners Record'!$F48*'Monthly Reading'!AL$8, 'Homeowners Record'!$G48*'Monthly Reading'!AL$9)))</f>
        <v/>
      </c>
      <c r="AM51" s="4" t="str">
        <f>IF('Monthly Reading'!AM$1="", "", IF('Monthly Reading'!AM125*'Monthly Reading'!AM$7&gt;'Monthly Reading'!AM$10, SUM('Monthly Reading'!AM125*'Monthly Reading'!AM$7, 'Homeowners Record'!$F48*'Monthly Reading'!AM$8, 'Homeowners Record'!$G48*'Monthly Reading'!AM$9), SUM('Monthly Reading'!AM$10, 'Homeowners Record'!$F48*'Monthly Reading'!AM$8, 'Homeowners Record'!$G48*'Monthly Reading'!AM$9)))</f>
        <v/>
      </c>
      <c r="AN51" s="4" t="str">
        <f>IF('Monthly Reading'!AN$1="", "", IF('Monthly Reading'!AN125*'Monthly Reading'!AN$7&gt;'Monthly Reading'!AN$10, SUM('Monthly Reading'!AN125*'Monthly Reading'!AN$7, 'Homeowners Record'!$F48*'Monthly Reading'!AN$8, 'Homeowners Record'!$G48*'Monthly Reading'!AN$9), SUM('Monthly Reading'!AN$10, 'Homeowners Record'!$F48*'Monthly Reading'!AN$8, 'Homeowners Record'!$G48*'Monthly Reading'!AN$9)))</f>
        <v/>
      </c>
      <c r="AO51" s="4" t="str">
        <f>IF('Monthly Reading'!AO$1="", "", IF('Monthly Reading'!AO125*'Monthly Reading'!AO$7&gt;'Monthly Reading'!AO$10, SUM('Monthly Reading'!AO125*'Monthly Reading'!AO$7, 'Homeowners Record'!$F48*'Monthly Reading'!AO$8, 'Homeowners Record'!$G48*'Monthly Reading'!AO$9), SUM('Monthly Reading'!AO$10, 'Homeowners Record'!$F48*'Monthly Reading'!AO$8, 'Homeowners Record'!$G48*'Monthly Reading'!AO$9)))</f>
        <v/>
      </c>
      <c r="AP51" s="4" t="str">
        <f>IF('Monthly Reading'!AP$1="", "", IF('Monthly Reading'!AP125*'Monthly Reading'!AP$7&gt;'Monthly Reading'!AP$10, SUM('Monthly Reading'!AP125*'Monthly Reading'!AP$7, 'Homeowners Record'!$F48*'Monthly Reading'!AP$8, 'Homeowners Record'!$G48*'Monthly Reading'!AP$9), SUM('Monthly Reading'!AP$10, 'Homeowners Record'!$F48*'Monthly Reading'!AP$8, 'Homeowners Record'!$G48*'Monthly Reading'!AP$9)))</f>
        <v/>
      </c>
      <c r="AQ51" s="4" t="str">
        <f>IF('Monthly Reading'!AQ$1="", "", IF('Monthly Reading'!AQ125*'Monthly Reading'!AQ$7&gt;'Monthly Reading'!AQ$10, SUM('Monthly Reading'!AQ125*'Monthly Reading'!AQ$7, 'Homeowners Record'!$F48*'Monthly Reading'!AQ$8, 'Homeowners Record'!$G48*'Monthly Reading'!AQ$9), SUM('Monthly Reading'!AQ$10, 'Homeowners Record'!$F48*'Monthly Reading'!AQ$8, 'Homeowners Record'!$G48*'Monthly Reading'!AQ$9)))</f>
        <v/>
      </c>
      <c r="AR51" s="4" t="str">
        <f>IF('Monthly Reading'!AR$1="", "", IF('Monthly Reading'!AR125*'Monthly Reading'!AR$7&gt;'Monthly Reading'!AR$10, SUM('Monthly Reading'!AR125*'Monthly Reading'!AR$7, 'Homeowners Record'!$F48*'Monthly Reading'!AR$8, 'Homeowners Record'!$G48*'Monthly Reading'!AR$9), SUM('Monthly Reading'!AR$10, 'Homeowners Record'!$F48*'Monthly Reading'!AR$8, 'Homeowners Record'!$G48*'Monthly Reading'!AR$9)))</f>
        <v/>
      </c>
      <c r="AS51" s="4" t="str">
        <f>IF('Monthly Reading'!AS$1="", "", IF('Monthly Reading'!AS125*'Monthly Reading'!AS$7&gt;'Monthly Reading'!AS$10, SUM('Monthly Reading'!AS125*'Monthly Reading'!AS$7, 'Homeowners Record'!$F48*'Monthly Reading'!AS$8, 'Homeowners Record'!$G48*'Monthly Reading'!AS$9), SUM('Monthly Reading'!AS$10, 'Homeowners Record'!$F48*'Monthly Reading'!AS$8, 'Homeowners Record'!$G48*'Monthly Reading'!AS$9)))</f>
        <v/>
      </c>
      <c r="AT51" s="4" t="str">
        <f>IF('Monthly Reading'!AT$1="", "", IF('Monthly Reading'!AT125*'Monthly Reading'!AT$7&gt;'Monthly Reading'!AT$10, SUM('Monthly Reading'!AT125*'Monthly Reading'!AT$7, 'Homeowners Record'!$F48*'Monthly Reading'!AT$8, 'Homeowners Record'!$G48*'Monthly Reading'!AT$9), SUM('Monthly Reading'!AT$10, 'Homeowners Record'!$F48*'Monthly Reading'!AT$8, 'Homeowners Record'!$G48*'Monthly Reading'!AT$9)))</f>
        <v/>
      </c>
      <c r="AU51" s="4" t="str">
        <f>IF('Monthly Reading'!AU$1="", "", IF('Monthly Reading'!AU125*'Monthly Reading'!AU$7&gt;'Monthly Reading'!AU$10, SUM('Monthly Reading'!AU125*'Monthly Reading'!AU$7, 'Homeowners Record'!$F48*'Monthly Reading'!AU$8, 'Homeowners Record'!$G48*'Monthly Reading'!AU$9), SUM('Monthly Reading'!AU$10, 'Homeowners Record'!$F48*'Monthly Reading'!AU$8, 'Homeowners Record'!$G48*'Monthly Reading'!AU$9)))</f>
        <v/>
      </c>
      <c r="AV51" s="4" t="str">
        <f>IF('Monthly Reading'!AV$1="", "", IF('Monthly Reading'!AV125*'Monthly Reading'!AV$7&gt;'Monthly Reading'!AV$10, SUM('Monthly Reading'!AV125*'Monthly Reading'!AV$7, 'Homeowners Record'!$F48*'Monthly Reading'!AV$8, 'Homeowners Record'!$G48*'Monthly Reading'!AV$9), SUM('Monthly Reading'!AV$10, 'Homeowners Record'!$F48*'Monthly Reading'!AV$8, 'Homeowners Record'!$G48*'Monthly Reading'!AV$9)))</f>
        <v/>
      </c>
      <c r="AW51" s="4" t="str">
        <f>IF('Monthly Reading'!AW$1="", "", IF('Monthly Reading'!AW125*'Monthly Reading'!AW$7&gt;'Monthly Reading'!AW$10, SUM('Monthly Reading'!AW125*'Monthly Reading'!AW$7, 'Homeowners Record'!$F48*'Monthly Reading'!AW$8, 'Homeowners Record'!$G48*'Monthly Reading'!AW$9), SUM('Monthly Reading'!AW$10, 'Homeowners Record'!$F48*'Monthly Reading'!AW$8, 'Homeowners Record'!$G48*'Monthly Reading'!AW$9)))</f>
        <v/>
      </c>
      <c r="AX51" s="4" t="str">
        <f>IF('Monthly Reading'!AX$1="", "", IF('Monthly Reading'!AX125*'Monthly Reading'!AX$7&gt;'Monthly Reading'!AX$10, SUM('Monthly Reading'!AX125*'Monthly Reading'!AX$7, 'Homeowners Record'!$F48*'Monthly Reading'!AX$8, 'Homeowners Record'!$G48*'Monthly Reading'!AX$9), SUM('Monthly Reading'!AX$10, 'Homeowners Record'!$F48*'Monthly Reading'!AX$8, 'Homeowners Record'!$G48*'Monthly Reading'!AX$9)))</f>
        <v/>
      </c>
      <c r="AY51" s="4" t="str">
        <f>IF('Monthly Reading'!AY$1="", "", IF('Monthly Reading'!AY125*'Monthly Reading'!AY$7&gt;'Monthly Reading'!AY$10, SUM('Monthly Reading'!AY125*'Monthly Reading'!AY$7, 'Homeowners Record'!$F48*'Monthly Reading'!AY$8, 'Homeowners Record'!$G48*'Monthly Reading'!AY$9), SUM('Monthly Reading'!AY$10, 'Homeowners Record'!$F48*'Monthly Reading'!AY$8, 'Homeowners Record'!$G48*'Monthly Reading'!AY$9)))</f>
        <v/>
      </c>
      <c r="AZ51" s="4" t="str">
        <f>IF('Monthly Reading'!AZ$1="", "", IF('Monthly Reading'!AZ125*'Monthly Reading'!AZ$7&gt;'Monthly Reading'!AZ$10, SUM('Monthly Reading'!AZ125*'Monthly Reading'!AZ$7, 'Homeowners Record'!$F48*'Monthly Reading'!AZ$8, 'Homeowners Record'!$G48*'Monthly Reading'!AZ$9), SUM('Monthly Reading'!AZ$10, 'Homeowners Record'!$F48*'Monthly Reading'!AZ$8, 'Homeowners Record'!$G48*'Monthly Reading'!AZ$9)))</f>
        <v/>
      </c>
      <c r="BA51" s="4" t="str">
        <f>IF('Monthly Reading'!BA$1="", "", IF('Monthly Reading'!BA125*'Monthly Reading'!BA$7&gt;'Monthly Reading'!BA$10, SUM('Monthly Reading'!BA125*'Monthly Reading'!BA$7, 'Homeowners Record'!$F48*'Monthly Reading'!BA$8, 'Homeowners Record'!$G48*'Monthly Reading'!BA$9), SUM('Monthly Reading'!BA$10, 'Homeowners Record'!$F48*'Monthly Reading'!BA$8, 'Homeowners Record'!$G48*'Monthly Reading'!BA$9)))</f>
        <v/>
      </c>
      <c r="BB51" s="4" t="str">
        <f>IF('Monthly Reading'!BB$1="", "", IF('Monthly Reading'!BB125*'Monthly Reading'!BB$7&gt;'Monthly Reading'!BB$10, SUM('Monthly Reading'!BB125*'Monthly Reading'!BB$7, 'Homeowners Record'!$F48*'Monthly Reading'!BB$8, 'Homeowners Record'!$G48*'Monthly Reading'!BB$9), SUM('Monthly Reading'!BB$10, 'Homeowners Record'!$F48*'Monthly Reading'!BB$8, 'Homeowners Record'!$G48*'Monthly Reading'!BB$9)))</f>
        <v/>
      </c>
      <c r="BC51" s="4" t="str">
        <f>IF('Monthly Reading'!BC$1="", "", IF('Monthly Reading'!BC125*'Monthly Reading'!BC$7&gt;'Monthly Reading'!BC$10, SUM('Monthly Reading'!BC125*'Monthly Reading'!BC$7, 'Homeowners Record'!$F48*'Monthly Reading'!BC$8, 'Homeowners Record'!$G48*'Monthly Reading'!BC$9), SUM('Monthly Reading'!BC$10, 'Homeowners Record'!$F48*'Monthly Reading'!BC$8, 'Homeowners Record'!$G48*'Monthly Reading'!BC$9)))</f>
        <v/>
      </c>
      <c r="BD51" s="4" t="str">
        <f>IF('Monthly Reading'!BD$1="", "", IF('Monthly Reading'!BD125*'Monthly Reading'!BD$7&gt;'Monthly Reading'!BD$10, SUM('Monthly Reading'!BD125*'Monthly Reading'!BD$7, 'Homeowners Record'!$F48*'Monthly Reading'!BD$8, 'Homeowners Record'!$G48*'Monthly Reading'!BD$9), SUM('Monthly Reading'!BD$10, 'Homeowners Record'!$F48*'Monthly Reading'!BD$8, 'Homeowners Record'!$G48*'Monthly Reading'!BD$9)))</f>
        <v/>
      </c>
      <c r="BE51" s="4" t="str">
        <f>IF('Monthly Reading'!BE$1="", "", IF('Monthly Reading'!BE125*'Monthly Reading'!BE$7&gt;'Monthly Reading'!BE$10, SUM('Monthly Reading'!BE125*'Monthly Reading'!BE$7, 'Homeowners Record'!$F48*'Monthly Reading'!BE$8, 'Homeowners Record'!$G48*'Monthly Reading'!BE$9), SUM('Monthly Reading'!BE$10, 'Homeowners Record'!$F48*'Monthly Reading'!BE$8, 'Homeowners Record'!$G48*'Monthly Reading'!BE$9)))</f>
        <v/>
      </c>
      <c r="BF51" s="4" t="str">
        <f>IF('Monthly Reading'!BF$1="", "", IF('Monthly Reading'!BF125*'Monthly Reading'!BF$7&gt;'Monthly Reading'!BF$10, SUM('Monthly Reading'!BF125*'Monthly Reading'!BF$7, 'Homeowners Record'!$F48*'Monthly Reading'!BF$8, 'Homeowners Record'!$G48*'Monthly Reading'!BF$9), SUM('Monthly Reading'!BF$10, 'Homeowners Record'!$F48*'Monthly Reading'!BF$8, 'Homeowners Record'!$G48*'Monthly Reading'!BF$9)))</f>
        <v/>
      </c>
      <c r="BG51" s="4" t="str">
        <f>IF('Monthly Reading'!BG$1="", "", IF('Monthly Reading'!BG125*'Monthly Reading'!BG$7&gt;'Monthly Reading'!BG$10, SUM('Monthly Reading'!BG125*'Monthly Reading'!BG$7, 'Homeowners Record'!$F48*'Monthly Reading'!BG$8, 'Homeowners Record'!$G48*'Monthly Reading'!BG$9), SUM('Monthly Reading'!BG$10, 'Homeowners Record'!$F48*'Monthly Reading'!BG$8, 'Homeowners Record'!$G48*'Monthly Reading'!BG$9)))</f>
        <v/>
      </c>
      <c r="BH51" s="4" t="str">
        <f>IF('Monthly Reading'!BH$1="", "", IF('Monthly Reading'!BH125*'Monthly Reading'!BH$7&gt;'Monthly Reading'!BH$10, SUM('Monthly Reading'!BH125*'Monthly Reading'!BH$7, 'Homeowners Record'!$F48*'Monthly Reading'!BH$8, 'Homeowners Record'!$G48*'Monthly Reading'!BH$9), SUM('Monthly Reading'!BH$10, 'Homeowners Record'!$F48*'Monthly Reading'!BH$8, 'Homeowners Record'!$G48*'Monthly Reading'!BH$9)))</f>
        <v/>
      </c>
      <c r="BI51" s="4" t="str">
        <f>IF('Monthly Reading'!BI$1="", "", IF('Monthly Reading'!BI125*'Monthly Reading'!BI$7&gt;'Monthly Reading'!BI$10, SUM('Monthly Reading'!BI125*'Monthly Reading'!BI$7, 'Homeowners Record'!$F48*'Monthly Reading'!BI$8, 'Homeowners Record'!$G48*'Monthly Reading'!BI$9), SUM('Monthly Reading'!BI$10, 'Homeowners Record'!$F48*'Monthly Reading'!BI$8, 'Homeowners Record'!$G48*'Monthly Reading'!BI$9)))</f>
        <v/>
      </c>
      <c r="BJ51" s="4" t="str">
        <f>IF('Monthly Reading'!BJ$1="", "", IF('Monthly Reading'!BJ125*'Monthly Reading'!BJ$7&gt;'Monthly Reading'!BJ$10, SUM('Monthly Reading'!BJ125*'Monthly Reading'!BJ$7, 'Homeowners Record'!$F48*'Monthly Reading'!BJ$8, 'Homeowners Record'!$G48*'Monthly Reading'!BJ$9), SUM('Monthly Reading'!BJ$10, 'Homeowners Record'!$F48*'Monthly Reading'!BJ$8, 'Homeowners Record'!$G48*'Monthly Reading'!BJ$9)))</f>
        <v/>
      </c>
      <c r="BK51" s="4" t="str">
        <f>IF('Monthly Reading'!BK$1="", "", IF('Monthly Reading'!BK125*'Monthly Reading'!BK$7&gt;'Monthly Reading'!BK$10, SUM('Monthly Reading'!BK125*'Monthly Reading'!BK$7, 'Homeowners Record'!$F48*'Monthly Reading'!BK$8, 'Homeowners Record'!$G48*'Monthly Reading'!BK$9), SUM('Monthly Reading'!BK$10, 'Homeowners Record'!$F48*'Monthly Reading'!BK$8, 'Homeowners Record'!$G48*'Monthly Reading'!BK$9)))</f>
        <v/>
      </c>
      <c r="BL51" s="4" t="str">
        <f>IF('Monthly Reading'!BL$1="", "", IF('Monthly Reading'!BL125*'Monthly Reading'!BL$7&gt;'Monthly Reading'!BL$10, SUM('Monthly Reading'!BL125*'Monthly Reading'!BL$7, 'Homeowners Record'!$F48*'Monthly Reading'!BL$8, 'Homeowners Record'!$G48*'Monthly Reading'!BL$9), SUM('Monthly Reading'!BL$10, 'Homeowners Record'!$F48*'Monthly Reading'!BL$8, 'Homeowners Record'!$G48*'Monthly Reading'!BL$9)))</f>
        <v/>
      </c>
      <c r="BM51" s="4" t="str">
        <f>IF('Monthly Reading'!BM$1="", "", IF('Monthly Reading'!BM125*'Monthly Reading'!BM$7&gt;'Monthly Reading'!BM$10, SUM('Monthly Reading'!BM125*'Monthly Reading'!BM$7, 'Homeowners Record'!$F48*'Monthly Reading'!BM$8, 'Homeowners Record'!$G48*'Monthly Reading'!BM$9), SUM('Monthly Reading'!BM$10, 'Homeowners Record'!$F48*'Monthly Reading'!BM$8, 'Homeowners Record'!$G48*'Monthly Reading'!BM$9)))</f>
        <v/>
      </c>
      <c r="BN51" s="4" t="str">
        <f>IF('Monthly Reading'!BN$1="", "", IF('Monthly Reading'!BN125*'Monthly Reading'!BN$7&gt;'Monthly Reading'!BN$10, SUM('Monthly Reading'!BN125*'Monthly Reading'!BN$7, 'Homeowners Record'!$F48*'Monthly Reading'!BN$8, 'Homeowners Record'!$G48*'Monthly Reading'!BN$9), SUM('Monthly Reading'!BN$10, 'Homeowners Record'!$F48*'Monthly Reading'!BN$8, 'Homeowners Record'!$G48*'Monthly Reading'!BN$9)))</f>
        <v/>
      </c>
      <c r="BO51" s="4" t="str">
        <f>IF('Monthly Reading'!BO$1="", "", IF('Monthly Reading'!BO125*'Monthly Reading'!BO$7&gt;'Monthly Reading'!BO$10, SUM('Monthly Reading'!BO125*'Monthly Reading'!BO$7, 'Homeowners Record'!$F48*'Monthly Reading'!BO$8, 'Homeowners Record'!$G48*'Monthly Reading'!BO$9), SUM('Monthly Reading'!BO$10, 'Homeowners Record'!$F48*'Monthly Reading'!BO$8, 'Homeowners Record'!$G48*'Monthly Reading'!BO$9)))</f>
        <v/>
      </c>
      <c r="BP51" s="4" t="str">
        <f>IF('Monthly Reading'!BP$1="", "", IF('Monthly Reading'!BP125*'Monthly Reading'!BP$7&gt;'Monthly Reading'!BP$10, SUM('Monthly Reading'!BP125*'Monthly Reading'!BP$7, 'Homeowners Record'!$F48*'Monthly Reading'!BP$8, 'Homeowners Record'!$G48*'Monthly Reading'!BP$9), SUM('Monthly Reading'!BP$10, 'Homeowners Record'!$F48*'Monthly Reading'!BP$8, 'Homeowners Record'!$G48*'Monthly Reading'!BP$9)))</f>
        <v/>
      </c>
      <c r="BQ51" s="4" t="str">
        <f>IF('Monthly Reading'!BQ$1="", "", IF('Monthly Reading'!BQ125*'Monthly Reading'!BQ$7&gt;'Monthly Reading'!BQ$10, SUM('Monthly Reading'!BQ125*'Monthly Reading'!BQ$7, 'Homeowners Record'!$F48*'Monthly Reading'!BQ$8, 'Homeowners Record'!$G48*'Monthly Reading'!BQ$9), SUM('Monthly Reading'!BQ$10, 'Homeowners Record'!$F48*'Monthly Reading'!BQ$8, 'Homeowners Record'!$G48*'Monthly Reading'!BQ$9)))</f>
        <v/>
      </c>
      <c r="BR51" s="4" t="str">
        <f>IF('Monthly Reading'!BR$1="", "", IF('Monthly Reading'!BR125*'Monthly Reading'!BR$7&gt;'Monthly Reading'!BR$10, SUM('Monthly Reading'!BR125*'Monthly Reading'!BR$7, 'Homeowners Record'!$F48*'Monthly Reading'!BR$8, 'Homeowners Record'!$G48*'Monthly Reading'!BR$9), SUM('Monthly Reading'!BR$10, 'Homeowners Record'!$F48*'Monthly Reading'!BR$8, 'Homeowners Record'!$G48*'Monthly Reading'!BR$9)))</f>
        <v/>
      </c>
      <c r="BS51" s="4" t="str">
        <f>IF('Monthly Reading'!BS$1="", "", IF('Monthly Reading'!BS125*'Monthly Reading'!BS$7&gt;'Monthly Reading'!BS$10, SUM('Monthly Reading'!BS125*'Monthly Reading'!BS$7, 'Homeowners Record'!$F48*'Monthly Reading'!BS$8, 'Homeowners Record'!$G48*'Monthly Reading'!BS$9), SUM('Monthly Reading'!BS$10, 'Homeowners Record'!$F48*'Monthly Reading'!BS$8, 'Homeowners Record'!$G48*'Monthly Reading'!BS$9)))</f>
        <v/>
      </c>
      <c r="BT51" s="4" t="str">
        <f>IF('Monthly Reading'!BT$1="", "", IF('Monthly Reading'!BT125*'Monthly Reading'!BT$7&gt;'Monthly Reading'!BT$10, SUM('Monthly Reading'!BT125*'Monthly Reading'!BT$7, 'Homeowners Record'!$F48*'Monthly Reading'!BT$8, 'Homeowners Record'!$G48*'Monthly Reading'!BT$9), SUM('Monthly Reading'!BT$10, 'Homeowners Record'!$F48*'Monthly Reading'!BT$8, 'Homeowners Record'!$G48*'Monthly Reading'!BT$9)))</f>
        <v/>
      </c>
      <c r="BU51" s="4" t="str">
        <f>IF('Monthly Reading'!BU$1="", "", IF('Monthly Reading'!BU125*'Monthly Reading'!BU$7&gt;'Monthly Reading'!BU$10, SUM('Monthly Reading'!BU125*'Monthly Reading'!BU$7, 'Homeowners Record'!$F48*'Monthly Reading'!BU$8, 'Homeowners Record'!$G48*'Monthly Reading'!BU$9), SUM('Monthly Reading'!BU$10, 'Homeowners Record'!$F48*'Monthly Reading'!BU$8, 'Homeowners Record'!$G48*'Monthly Reading'!BU$9)))</f>
        <v/>
      </c>
      <c r="BV51" s="4" t="str">
        <f>IF('Monthly Reading'!BV$1="", "", IF('Monthly Reading'!BV125*'Monthly Reading'!BV$7&gt;'Monthly Reading'!BV$10, SUM('Monthly Reading'!BV125*'Monthly Reading'!BV$7, 'Homeowners Record'!$F48*'Monthly Reading'!BV$8, 'Homeowners Record'!$G48*'Monthly Reading'!BV$9), SUM('Monthly Reading'!BV$10, 'Homeowners Record'!$F48*'Monthly Reading'!BV$8, 'Homeowners Record'!$G48*'Monthly Reading'!BV$9)))</f>
        <v/>
      </c>
      <c r="BW51" s="4" t="str">
        <f>IF('Monthly Reading'!BW$1="", "", IF('Monthly Reading'!BW125*'Monthly Reading'!BW$7&gt;'Monthly Reading'!BW$10, SUM('Monthly Reading'!BW125*'Monthly Reading'!BW$7, 'Homeowners Record'!$F48*'Monthly Reading'!BW$8, 'Homeowners Record'!$G48*'Monthly Reading'!BW$9), SUM('Monthly Reading'!BW$10, 'Homeowners Record'!$F48*'Monthly Reading'!BW$8, 'Homeowners Record'!$G48*'Monthly Reading'!BW$9)))</f>
        <v/>
      </c>
      <c r="BX51" s="4" t="str">
        <f>IF('Monthly Reading'!BX$1="", "", IF('Monthly Reading'!BX125*'Monthly Reading'!BX$7&gt;'Monthly Reading'!BX$10, SUM('Monthly Reading'!BX125*'Monthly Reading'!BX$7, 'Homeowners Record'!$F48*'Monthly Reading'!BX$8, 'Homeowners Record'!$G48*'Monthly Reading'!BX$9), SUM('Monthly Reading'!BX$10, 'Homeowners Record'!$F48*'Monthly Reading'!BX$8, 'Homeowners Record'!$G48*'Monthly Reading'!BX$9)))</f>
        <v/>
      </c>
      <c r="BY51" s="4" t="str">
        <f>IF('Monthly Reading'!BY$1="", "", IF('Monthly Reading'!BY125*'Monthly Reading'!BY$7&gt;'Monthly Reading'!BY$10, SUM('Monthly Reading'!BY125*'Monthly Reading'!BY$7, 'Homeowners Record'!$F48*'Monthly Reading'!BY$8, 'Homeowners Record'!$G48*'Monthly Reading'!BY$9), SUM('Monthly Reading'!BY$10, 'Homeowners Record'!$F48*'Monthly Reading'!BY$8, 'Homeowners Record'!$G48*'Monthly Reading'!BY$9)))</f>
        <v/>
      </c>
      <c r="BZ51" s="4" t="str">
        <f>IF('Monthly Reading'!BZ$1="", "", IF('Monthly Reading'!BZ125*'Monthly Reading'!BZ$7&gt;'Monthly Reading'!BZ$10, SUM('Monthly Reading'!BZ125*'Monthly Reading'!BZ$7, 'Homeowners Record'!$F48*'Monthly Reading'!BZ$8, 'Homeowners Record'!$G48*'Monthly Reading'!BZ$9), SUM('Monthly Reading'!BZ$10, 'Homeowners Record'!$F48*'Monthly Reading'!BZ$8, 'Homeowners Record'!$G48*'Monthly Reading'!BZ$9)))</f>
        <v/>
      </c>
      <c r="CA51" s="4" t="str">
        <f>IF('Monthly Reading'!CA$1="", "", IF('Monthly Reading'!CA125*'Monthly Reading'!CA$7&gt;'Monthly Reading'!CA$10, SUM('Monthly Reading'!CA125*'Monthly Reading'!CA$7, 'Homeowners Record'!$F48*'Monthly Reading'!CA$8, 'Homeowners Record'!$G48*'Monthly Reading'!CA$9), SUM('Monthly Reading'!CA$10, 'Homeowners Record'!$F48*'Monthly Reading'!CA$8, 'Homeowners Record'!$G48*'Monthly Reading'!CA$9)))</f>
        <v/>
      </c>
      <c r="CB51" s="4" t="str">
        <f>IF('Monthly Reading'!CB$1="", "", IF('Monthly Reading'!CB125*'Monthly Reading'!CB$7&gt;'Monthly Reading'!CB$10, SUM('Monthly Reading'!CB125*'Monthly Reading'!CB$7, 'Homeowners Record'!$F48*'Monthly Reading'!CB$8, 'Homeowners Record'!$G48*'Monthly Reading'!CB$9), SUM('Monthly Reading'!CB$10, 'Homeowners Record'!$F48*'Monthly Reading'!CB$8, 'Homeowners Record'!$G48*'Monthly Reading'!CB$9)))</f>
        <v/>
      </c>
      <c r="CC51" s="4" t="str">
        <f>IF('Monthly Reading'!CC$1="", "", IF('Monthly Reading'!CC125*'Monthly Reading'!CC$7&gt;'Monthly Reading'!CC$10, SUM('Monthly Reading'!CC125*'Monthly Reading'!CC$7, 'Homeowners Record'!$F48*'Monthly Reading'!CC$8, 'Homeowners Record'!$G48*'Monthly Reading'!CC$9), SUM('Monthly Reading'!CC$10, 'Homeowners Record'!$F48*'Monthly Reading'!CC$8, 'Homeowners Record'!$G48*'Monthly Reading'!CC$9)))</f>
        <v/>
      </c>
      <c r="CD51" s="4" t="str">
        <f>IF('Monthly Reading'!CD$1="", "", IF('Monthly Reading'!CD125*'Monthly Reading'!CD$7&gt;'Monthly Reading'!CD$10, SUM('Monthly Reading'!CD125*'Monthly Reading'!CD$7, 'Homeowners Record'!$F48*'Monthly Reading'!CD$8, 'Homeowners Record'!$G48*'Monthly Reading'!CD$9), SUM('Monthly Reading'!CD$10, 'Homeowners Record'!$F48*'Monthly Reading'!CD$8, 'Homeowners Record'!$G48*'Monthly Reading'!CD$9)))</f>
        <v/>
      </c>
      <c r="CE51" s="4" t="str">
        <f>IF('Monthly Reading'!CE$1="", "", IF('Monthly Reading'!CE125*'Monthly Reading'!CE$7&gt;'Monthly Reading'!CE$10, SUM('Monthly Reading'!CE125*'Monthly Reading'!CE$7, 'Homeowners Record'!$F48*'Monthly Reading'!CE$8, 'Homeowners Record'!$G48*'Monthly Reading'!CE$9), SUM('Monthly Reading'!CE$10, 'Homeowners Record'!$F48*'Monthly Reading'!CE$8, 'Homeowners Record'!$G48*'Monthly Reading'!CE$9)))</f>
        <v/>
      </c>
      <c r="CF51" s="4" t="str">
        <f>IF('Monthly Reading'!CF$1="", "", IF('Monthly Reading'!CF125*'Monthly Reading'!CF$7&gt;'Monthly Reading'!CF$10, SUM('Monthly Reading'!CF125*'Monthly Reading'!CF$7, 'Homeowners Record'!$F48*'Monthly Reading'!CF$8, 'Homeowners Record'!$G48*'Monthly Reading'!CF$9), SUM('Monthly Reading'!CF$10, 'Homeowners Record'!$F48*'Monthly Reading'!CF$8, 'Homeowners Record'!$G48*'Monthly Reading'!CF$9)))</f>
        <v/>
      </c>
      <c r="CG51" s="4" t="str">
        <f>IF('Monthly Reading'!CG$1="", "", IF('Monthly Reading'!CG125*'Monthly Reading'!CG$7&gt;'Monthly Reading'!CG$10, SUM('Monthly Reading'!CG125*'Monthly Reading'!CG$7, 'Homeowners Record'!$F48*'Monthly Reading'!CG$8, 'Homeowners Record'!$G48*'Monthly Reading'!CG$9), SUM('Monthly Reading'!CG$10, 'Homeowners Record'!$F48*'Monthly Reading'!CG$8, 'Homeowners Record'!$G48*'Monthly Reading'!CG$9)))</f>
        <v/>
      </c>
      <c r="CH51" s="4" t="str">
        <f>IF('Monthly Reading'!CH$1="", "", IF('Monthly Reading'!CH125*'Monthly Reading'!CH$7&gt;'Monthly Reading'!CH$10, SUM('Monthly Reading'!CH125*'Monthly Reading'!CH$7, 'Homeowners Record'!$F48*'Monthly Reading'!CH$8, 'Homeowners Record'!$G48*'Monthly Reading'!CH$9), SUM('Monthly Reading'!CH$10, 'Homeowners Record'!$F48*'Monthly Reading'!CH$8, 'Homeowners Record'!$G48*'Monthly Reading'!CH$9)))</f>
        <v/>
      </c>
      <c r="CI51" s="4" t="str">
        <f>IF('Monthly Reading'!CI$1="", "", IF('Monthly Reading'!CI125*'Monthly Reading'!CI$7&gt;'Monthly Reading'!CI$10, SUM('Monthly Reading'!CI125*'Monthly Reading'!CI$7, 'Homeowners Record'!$F48*'Monthly Reading'!CI$8, 'Homeowners Record'!$G48*'Monthly Reading'!CI$9), SUM('Monthly Reading'!CI$10, 'Homeowners Record'!$F48*'Monthly Reading'!CI$8, 'Homeowners Record'!$G48*'Monthly Reading'!CI$9)))</f>
        <v/>
      </c>
      <c r="CJ51" s="4" t="str">
        <f>IF('Monthly Reading'!CJ$1="", "", IF('Monthly Reading'!CJ125*'Monthly Reading'!CJ$7&gt;'Monthly Reading'!CJ$10, SUM('Monthly Reading'!CJ125*'Monthly Reading'!CJ$7, 'Homeowners Record'!$F48*'Monthly Reading'!CJ$8, 'Homeowners Record'!$G48*'Monthly Reading'!CJ$9), SUM('Monthly Reading'!CJ$10, 'Homeowners Record'!$F48*'Monthly Reading'!CJ$8, 'Homeowners Record'!$G48*'Monthly Reading'!CJ$9)))</f>
        <v/>
      </c>
      <c r="CK51" s="4" t="str">
        <f>IF('Monthly Reading'!CK$1="", "", IF('Monthly Reading'!CK125*'Monthly Reading'!CK$7&gt;'Monthly Reading'!CK$10, SUM('Monthly Reading'!CK125*'Monthly Reading'!CK$7, 'Homeowners Record'!$F48*'Monthly Reading'!CK$8, 'Homeowners Record'!$G48*'Monthly Reading'!CK$9), SUM('Monthly Reading'!CK$10, 'Homeowners Record'!$F48*'Monthly Reading'!CK$8, 'Homeowners Record'!$G48*'Monthly Reading'!CK$9)))</f>
        <v/>
      </c>
      <c r="CL51" s="4" t="str">
        <f>IF('Monthly Reading'!CL$1="", "", IF('Monthly Reading'!CL125*'Monthly Reading'!CL$7&gt;'Monthly Reading'!CL$10, SUM('Monthly Reading'!CL125*'Monthly Reading'!CL$7, 'Homeowners Record'!$F48*'Monthly Reading'!CL$8, 'Homeowners Record'!$G48*'Monthly Reading'!CL$9), SUM('Monthly Reading'!CL$10, 'Homeowners Record'!$F48*'Monthly Reading'!CL$8, 'Homeowners Record'!$G48*'Monthly Reading'!CL$9)))</f>
        <v/>
      </c>
      <c r="CM51" s="4" t="str">
        <f>IF('Monthly Reading'!CM$1="", "", IF('Monthly Reading'!CM125*'Monthly Reading'!CM$7&gt;'Monthly Reading'!CM$10, SUM('Monthly Reading'!CM125*'Monthly Reading'!CM$7, 'Homeowners Record'!$F48*'Monthly Reading'!CM$8, 'Homeowners Record'!$G48*'Monthly Reading'!CM$9), SUM('Monthly Reading'!CM$10, 'Homeowners Record'!$F48*'Monthly Reading'!CM$8, 'Homeowners Record'!$G48*'Monthly Reading'!CM$9)))</f>
        <v/>
      </c>
      <c r="CN51" s="4" t="str">
        <f>IF('Monthly Reading'!CN$1="", "", IF('Monthly Reading'!CN125*'Monthly Reading'!CN$7&gt;'Monthly Reading'!CN$10, SUM('Monthly Reading'!CN125*'Monthly Reading'!CN$7, 'Homeowners Record'!$F48*'Monthly Reading'!CN$8, 'Homeowners Record'!$G48*'Monthly Reading'!CN$9), SUM('Monthly Reading'!CN$10, 'Homeowners Record'!$F48*'Monthly Reading'!CN$8, 'Homeowners Record'!$G48*'Monthly Reading'!CN$9)))</f>
        <v/>
      </c>
      <c r="CO51" s="4" t="str">
        <f>IF('Monthly Reading'!CO$1="", "", IF('Monthly Reading'!CO125*'Monthly Reading'!CO$7&gt;'Monthly Reading'!CO$10, SUM('Monthly Reading'!CO125*'Monthly Reading'!CO$7, 'Homeowners Record'!$F48*'Monthly Reading'!CO$8, 'Homeowners Record'!$G48*'Monthly Reading'!CO$9), SUM('Monthly Reading'!CO$10, 'Homeowners Record'!$F48*'Monthly Reading'!CO$8, 'Homeowners Record'!$G48*'Monthly Reading'!CO$9)))</f>
        <v/>
      </c>
      <c r="CP51" s="4" t="str">
        <f>IF('Monthly Reading'!CP$1="", "", IF('Monthly Reading'!CP125*'Monthly Reading'!CP$7&gt;'Monthly Reading'!CP$10, SUM('Monthly Reading'!CP125*'Monthly Reading'!CP$7, 'Homeowners Record'!$F48*'Monthly Reading'!CP$8, 'Homeowners Record'!$G48*'Monthly Reading'!CP$9), SUM('Monthly Reading'!CP$10, 'Homeowners Record'!$F48*'Monthly Reading'!CP$8, 'Homeowners Record'!$G48*'Monthly Reading'!CP$9)))</f>
        <v/>
      </c>
      <c r="CQ51" s="4" t="str">
        <f>IF('Monthly Reading'!CQ$1="", "", IF('Monthly Reading'!CQ125*'Monthly Reading'!CQ$7&gt;'Monthly Reading'!CQ$10, SUM('Monthly Reading'!CQ125*'Monthly Reading'!CQ$7, 'Homeowners Record'!$F48*'Monthly Reading'!CQ$8, 'Homeowners Record'!$G48*'Monthly Reading'!CQ$9), SUM('Monthly Reading'!CQ$10, 'Homeowners Record'!$F48*'Monthly Reading'!CQ$8, 'Homeowners Record'!$G48*'Monthly Reading'!CQ$9)))</f>
        <v/>
      </c>
      <c r="CR51" s="4" t="str">
        <f>IF('Monthly Reading'!CR$1="", "", IF('Monthly Reading'!CR125*'Monthly Reading'!CR$7&gt;'Monthly Reading'!CR$10, SUM('Monthly Reading'!CR125*'Monthly Reading'!CR$7, 'Homeowners Record'!$F48*'Monthly Reading'!CR$8, 'Homeowners Record'!$G48*'Monthly Reading'!CR$9), SUM('Monthly Reading'!CR$10, 'Homeowners Record'!$F48*'Monthly Reading'!CR$8, 'Homeowners Record'!$G48*'Monthly Reading'!CR$9)))</f>
        <v/>
      </c>
      <c r="CS51" s="4" t="str">
        <f>IF('Monthly Reading'!CS$1="", "", IF('Monthly Reading'!CS125*'Monthly Reading'!CS$7&gt;'Monthly Reading'!CS$10, SUM('Monthly Reading'!CS125*'Monthly Reading'!CS$7, 'Homeowners Record'!$F48*'Monthly Reading'!CS$8, 'Homeowners Record'!$G48*'Monthly Reading'!CS$9), SUM('Monthly Reading'!CS$10, 'Homeowners Record'!$F48*'Monthly Reading'!CS$8, 'Homeowners Record'!$G48*'Monthly Reading'!CS$9)))</f>
        <v/>
      </c>
      <c r="CT51" s="4" t="str">
        <f>IF('Monthly Reading'!CT$1="", "", IF('Monthly Reading'!CT125*'Monthly Reading'!CT$7&gt;'Monthly Reading'!CT$10, SUM('Monthly Reading'!CT125*'Monthly Reading'!CT$7, 'Homeowners Record'!$F48*'Monthly Reading'!CT$8, 'Homeowners Record'!$G48*'Monthly Reading'!CT$9), SUM('Monthly Reading'!CT$10, 'Homeowners Record'!$F48*'Monthly Reading'!CT$8, 'Homeowners Record'!$G48*'Monthly Reading'!CT$9)))</f>
        <v/>
      </c>
      <c r="CU51" s="4" t="str">
        <f>IF('Monthly Reading'!CU$1="", "", IF('Monthly Reading'!CU125*'Monthly Reading'!CU$7&gt;'Monthly Reading'!CU$10, SUM('Monthly Reading'!CU125*'Monthly Reading'!CU$7, 'Homeowners Record'!$F48*'Monthly Reading'!CU$8, 'Homeowners Record'!$G48*'Monthly Reading'!CU$9), SUM('Monthly Reading'!CU$10, 'Homeowners Record'!$F48*'Monthly Reading'!CU$8, 'Homeowners Record'!$G48*'Monthly Reading'!CU$9)))</f>
        <v/>
      </c>
      <c r="CV51" s="4" t="str">
        <f>IF('Monthly Reading'!CV$1="", "", IF('Monthly Reading'!CV125*'Monthly Reading'!CV$7&gt;'Monthly Reading'!CV$10, SUM('Monthly Reading'!CV125*'Monthly Reading'!CV$7, 'Homeowners Record'!$F48*'Monthly Reading'!CV$8, 'Homeowners Record'!$G48*'Monthly Reading'!CV$9), SUM('Monthly Reading'!CV$10, 'Homeowners Record'!$F48*'Monthly Reading'!CV$8, 'Homeowners Record'!$G48*'Monthly Reading'!CV$9)))</f>
        <v/>
      </c>
      <c r="CW51" s="4" t="str">
        <f>IF('Monthly Reading'!CW$1="", "", IF('Monthly Reading'!CW125*'Monthly Reading'!CW$7&gt;'Monthly Reading'!CW$10, SUM('Monthly Reading'!CW125*'Monthly Reading'!CW$7, 'Homeowners Record'!$F48*'Monthly Reading'!CW$8, 'Homeowners Record'!$G48*'Monthly Reading'!CW$9), SUM('Monthly Reading'!CW$10, 'Homeowners Record'!$F48*'Monthly Reading'!CW$8, 'Homeowners Record'!$G48*'Monthly Reading'!CW$9)))</f>
        <v/>
      </c>
      <c r="CX51" s="4" t="str">
        <f>IF('Monthly Reading'!CX$1="", "", IF('Monthly Reading'!CX125*'Monthly Reading'!CX$7&gt;'Monthly Reading'!CX$10, SUM('Monthly Reading'!CX125*'Monthly Reading'!CX$7, 'Homeowners Record'!$F48*'Monthly Reading'!CX$8, 'Homeowners Record'!$G48*'Monthly Reading'!CX$9), SUM('Monthly Reading'!CX$10, 'Homeowners Record'!$F48*'Monthly Reading'!CX$8, 'Homeowners Record'!$G48*'Monthly Reading'!CX$9)))</f>
        <v/>
      </c>
      <c r="CY51" s="4" t="str">
        <f>IF('Monthly Reading'!CY$1="", "", IF('Monthly Reading'!CY125*'Monthly Reading'!CY$7&gt;'Monthly Reading'!CY$10, SUM('Monthly Reading'!CY125*'Monthly Reading'!CY$7, 'Homeowners Record'!$F48*'Monthly Reading'!CY$8, 'Homeowners Record'!$G48*'Monthly Reading'!CY$9), SUM('Monthly Reading'!CY$10, 'Homeowners Record'!$F48*'Monthly Reading'!CY$8, 'Homeowners Record'!$G48*'Monthly Reading'!CY$9)))</f>
        <v/>
      </c>
      <c r="CZ51" s="4" t="str">
        <f>IF('Monthly Reading'!CZ$1="", "", IF('Monthly Reading'!CZ125*'Monthly Reading'!CZ$7&gt;'Monthly Reading'!CZ$10, SUM('Monthly Reading'!CZ125*'Monthly Reading'!CZ$7, 'Homeowners Record'!$F48*'Monthly Reading'!CZ$8, 'Homeowners Record'!$G48*'Monthly Reading'!CZ$9), SUM('Monthly Reading'!CZ$10, 'Homeowners Record'!$F48*'Monthly Reading'!CZ$8, 'Homeowners Record'!$G48*'Monthly Reading'!CZ$9)))</f>
        <v/>
      </c>
      <c r="DA51" s="4" t="str">
        <f>IF('Monthly Reading'!DA$1="", "", IF('Monthly Reading'!DA125*'Monthly Reading'!DA$7&gt;'Monthly Reading'!DA$10, SUM('Monthly Reading'!DA125*'Monthly Reading'!DA$7, 'Homeowners Record'!$F48*'Monthly Reading'!DA$8, 'Homeowners Record'!$G48*'Monthly Reading'!DA$9), SUM('Monthly Reading'!DA$10, 'Homeowners Record'!$F48*'Monthly Reading'!DA$8, 'Homeowners Record'!$G48*'Monthly Reading'!DA$9)))</f>
        <v/>
      </c>
      <c r="DB51" s="4" t="str">
        <f>IF('Monthly Reading'!DB$1="", "", IF('Monthly Reading'!DB125*'Monthly Reading'!DB$7&gt;'Monthly Reading'!DB$10, SUM('Monthly Reading'!DB125*'Monthly Reading'!DB$7, 'Homeowners Record'!$F48*'Monthly Reading'!DB$8, 'Homeowners Record'!$G48*'Monthly Reading'!DB$9), SUM('Monthly Reading'!DB$10, 'Homeowners Record'!$F48*'Monthly Reading'!DB$8, 'Homeowners Record'!$G48*'Monthly Reading'!DB$9)))</f>
        <v/>
      </c>
      <c r="DC51" s="4" t="str">
        <f>IF('Monthly Reading'!DC$1="", "", IF('Monthly Reading'!DC125*'Monthly Reading'!DC$7&gt;'Monthly Reading'!DC$10, SUM('Monthly Reading'!DC125*'Monthly Reading'!DC$7, 'Homeowners Record'!$F48*'Monthly Reading'!DC$8, 'Homeowners Record'!$G48*'Monthly Reading'!DC$9), SUM('Monthly Reading'!DC$10, 'Homeowners Record'!$F48*'Monthly Reading'!DC$8, 'Homeowners Record'!$G48*'Monthly Reading'!DC$9)))</f>
        <v/>
      </c>
      <c r="DD51" s="4" t="str">
        <f>IF('Monthly Reading'!DD$1="", "", IF('Monthly Reading'!DD125*'Monthly Reading'!DD$7&gt;'Monthly Reading'!DD$10, SUM('Monthly Reading'!DD125*'Monthly Reading'!DD$7, 'Homeowners Record'!$F48*'Monthly Reading'!DD$8, 'Homeowners Record'!$G48*'Monthly Reading'!DD$9), SUM('Monthly Reading'!DD$10, 'Homeowners Record'!$F48*'Monthly Reading'!DD$8, 'Homeowners Record'!$G48*'Monthly Reading'!DD$9)))</f>
        <v/>
      </c>
      <c r="DE51" s="4" t="str">
        <f>IF('Monthly Reading'!DE$1="", "", IF('Monthly Reading'!DE125*'Monthly Reading'!DE$7&gt;'Monthly Reading'!DE$10, SUM('Monthly Reading'!DE125*'Monthly Reading'!DE$7, 'Homeowners Record'!$F48*'Monthly Reading'!DE$8, 'Homeowners Record'!$G48*'Monthly Reading'!DE$9), SUM('Monthly Reading'!DE$10, 'Homeowners Record'!$F48*'Monthly Reading'!DE$8, 'Homeowners Record'!$G48*'Monthly Reading'!DE$9)))</f>
        <v/>
      </c>
      <c r="DF51" s="4" t="str">
        <f>IF('Monthly Reading'!DF$1="", "", IF('Monthly Reading'!DF125*'Monthly Reading'!DF$7&gt;'Monthly Reading'!DF$10, SUM('Monthly Reading'!DF125*'Monthly Reading'!DF$7, 'Homeowners Record'!$F48*'Monthly Reading'!DF$8, 'Homeowners Record'!$G48*'Monthly Reading'!DF$9), SUM('Monthly Reading'!DF$10, 'Homeowners Record'!$F48*'Monthly Reading'!DF$8, 'Homeowners Record'!$G48*'Monthly Reading'!DF$9)))</f>
        <v/>
      </c>
      <c r="DG51" s="4" t="str">
        <f>IF('Monthly Reading'!DG$1="", "", IF('Monthly Reading'!DG125*'Monthly Reading'!DG$7&gt;'Monthly Reading'!DG$10, SUM('Monthly Reading'!DG125*'Monthly Reading'!DG$7, 'Homeowners Record'!$F48*'Monthly Reading'!DG$8, 'Homeowners Record'!$G48*'Monthly Reading'!DG$9), SUM('Monthly Reading'!DG$10, 'Homeowners Record'!$F48*'Monthly Reading'!DG$8, 'Homeowners Record'!$G48*'Monthly Reading'!DG$9)))</f>
        <v/>
      </c>
      <c r="DH51" s="4" t="str">
        <f>IF('Monthly Reading'!DH$1="", "", IF('Monthly Reading'!DH125*'Monthly Reading'!DH$7&gt;'Monthly Reading'!DH$10, SUM('Monthly Reading'!DH125*'Monthly Reading'!DH$7, 'Homeowners Record'!$F48*'Monthly Reading'!DH$8, 'Homeowners Record'!$G48*'Monthly Reading'!DH$9), SUM('Monthly Reading'!DH$10, 'Homeowners Record'!$F48*'Monthly Reading'!DH$8, 'Homeowners Record'!$G48*'Monthly Reading'!DH$9)))</f>
        <v/>
      </c>
      <c r="DI51" s="4" t="str">
        <f>IF('Monthly Reading'!DI$1="", "", IF('Monthly Reading'!DI125*'Monthly Reading'!DI$7&gt;'Monthly Reading'!DI$10, SUM('Monthly Reading'!DI125*'Monthly Reading'!DI$7, 'Homeowners Record'!$F48*'Monthly Reading'!DI$8, 'Homeowners Record'!$G48*'Monthly Reading'!DI$9), SUM('Monthly Reading'!DI$10, 'Homeowners Record'!$F48*'Monthly Reading'!DI$8, 'Homeowners Record'!$G48*'Monthly Reading'!DI$9)))</f>
        <v/>
      </c>
      <c r="DJ51" s="4" t="str">
        <f>IF('Monthly Reading'!DJ$1="", "", IF('Monthly Reading'!DJ125*'Monthly Reading'!DJ$7&gt;'Monthly Reading'!DJ$10, SUM('Monthly Reading'!DJ125*'Monthly Reading'!DJ$7, 'Homeowners Record'!$F48*'Monthly Reading'!DJ$8, 'Homeowners Record'!$G48*'Monthly Reading'!DJ$9), SUM('Monthly Reading'!DJ$10, 'Homeowners Record'!$F48*'Monthly Reading'!DJ$8, 'Homeowners Record'!$G48*'Monthly Reading'!DJ$9)))</f>
        <v/>
      </c>
      <c r="DK51" s="4" t="str">
        <f>IF('Monthly Reading'!DK$1="", "", IF('Monthly Reading'!DK125*'Monthly Reading'!DK$7&gt;'Monthly Reading'!DK$10, SUM('Monthly Reading'!DK125*'Monthly Reading'!DK$7, 'Homeowners Record'!$F48*'Monthly Reading'!DK$8, 'Homeowners Record'!$G48*'Monthly Reading'!DK$9), SUM('Monthly Reading'!DK$10, 'Homeowners Record'!$F48*'Monthly Reading'!DK$8, 'Homeowners Record'!$G48*'Monthly Reading'!DK$9)))</f>
        <v/>
      </c>
      <c r="DL51" s="4" t="str">
        <f>IF('Monthly Reading'!DL$1="", "", IF('Monthly Reading'!DL125*'Monthly Reading'!DL$7&gt;'Monthly Reading'!DL$10, SUM('Monthly Reading'!DL125*'Monthly Reading'!DL$7, 'Homeowners Record'!$F48*'Monthly Reading'!DL$8, 'Homeowners Record'!$G48*'Monthly Reading'!DL$9), SUM('Monthly Reading'!DL$10, 'Homeowners Record'!$F48*'Monthly Reading'!DL$8, 'Homeowners Record'!$G48*'Monthly Reading'!DL$9)))</f>
        <v/>
      </c>
      <c r="DM51" s="4" t="str">
        <f>IF('Monthly Reading'!DM$1="", "", IF('Monthly Reading'!DM125*'Monthly Reading'!DM$7&gt;'Monthly Reading'!DM$10, SUM('Monthly Reading'!DM125*'Monthly Reading'!DM$7, 'Homeowners Record'!$F48*'Monthly Reading'!DM$8, 'Homeowners Record'!$G48*'Monthly Reading'!DM$9), SUM('Monthly Reading'!DM$10, 'Homeowners Record'!$F48*'Monthly Reading'!DM$8, 'Homeowners Record'!$G48*'Monthly Reading'!DM$9)))</f>
        <v/>
      </c>
      <c r="DN51" s="4" t="str">
        <f>IF('Monthly Reading'!DN$1="", "", IF('Monthly Reading'!DN125*'Monthly Reading'!DN$7&gt;'Monthly Reading'!DN$10, SUM('Monthly Reading'!DN125*'Monthly Reading'!DN$7, 'Homeowners Record'!$F48*'Monthly Reading'!DN$8, 'Homeowners Record'!$G48*'Monthly Reading'!DN$9), SUM('Monthly Reading'!DN$10, 'Homeowners Record'!$F48*'Monthly Reading'!DN$8, 'Homeowners Record'!$G48*'Monthly Reading'!DN$9)))</f>
        <v/>
      </c>
      <c r="DO51" s="4" t="str">
        <f>IF('Monthly Reading'!DO$1="", "", IF('Monthly Reading'!DO125*'Monthly Reading'!DO$7&gt;'Monthly Reading'!DO$10, SUM('Monthly Reading'!DO125*'Monthly Reading'!DO$7, 'Homeowners Record'!$F48*'Monthly Reading'!DO$8, 'Homeowners Record'!$G48*'Monthly Reading'!DO$9), SUM('Monthly Reading'!DO$10, 'Homeowners Record'!$F48*'Monthly Reading'!DO$8, 'Homeowners Record'!$G48*'Monthly Reading'!DO$9)))</f>
        <v/>
      </c>
      <c r="DP51" s="4" t="str">
        <f>IF('Monthly Reading'!DP$1="", "", IF('Monthly Reading'!DP125*'Monthly Reading'!DP$7&gt;'Monthly Reading'!DP$10, SUM('Monthly Reading'!DP125*'Monthly Reading'!DP$7, 'Homeowners Record'!$F48*'Monthly Reading'!DP$8, 'Homeowners Record'!$G48*'Monthly Reading'!DP$9), SUM('Monthly Reading'!DP$10, 'Homeowners Record'!$F48*'Monthly Reading'!DP$8, 'Homeowners Record'!$G48*'Monthly Reading'!DP$9)))</f>
        <v/>
      </c>
      <c r="DQ51" s="4" t="str">
        <f>IF('Monthly Reading'!DQ$1="", "", IF('Monthly Reading'!DQ125*'Monthly Reading'!DQ$7&gt;'Monthly Reading'!DQ$10, SUM('Monthly Reading'!DQ125*'Monthly Reading'!DQ$7, 'Homeowners Record'!$F48*'Monthly Reading'!DQ$8, 'Homeowners Record'!$G48*'Monthly Reading'!DQ$9), SUM('Monthly Reading'!DQ$10, 'Homeowners Record'!$F48*'Monthly Reading'!DQ$8, 'Homeowners Record'!$G48*'Monthly Reading'!DQ$9)))</f>
        <v/>
      </c>
      <c r="DR51" s="4" t="str">
        <f>IF('Monthly Reading'!DR$1="", "", IF('Monthly Reading'!DR125*'Monthly Reading'!DR$7&gt;'Monthly Reading'!DR$10, SUM('Monthly Reading'!DR125*'Monthly Reading'!DR$7, 'Homeowners Record'!$F48*'Monthly Reading'!DR$8, 'Homeowners Record'!$G48*'Monthly Reading'!DR$9), SUM('Monthly Reading'!DR$10, 'Homeowners Record'!$F48*'Monthly Reading'!DR$8, 'Homeowners Record'!$G48*'Monthly Reading'!DR$9)))</f>
        <v/>
      </c>
      <c r="DS51" s="4" t="str">
        <f>IF('Monthly Reading'!DS$1="", "", IF('Monthly Reading'!DS125*'Monthly Reading'!DS$7&gt;'Monthly Reading'!DS$10, SUM('Monthly Reading'!DS125*'Monthly Reading'!DS$7, 'Homeowners Record'!$F48*'Monthly Reading'!DS$8, 'Homeowners Record'!$G48*'Monthly Reading'!DS$9), SUM('Monthly Reading'!DS$10, 'Homeowners Record'!$F48*'Monthly Reading'!DS$8, 'Homeowners Record'!$G48*'Monthly Reading'!DS$9)))</f>
        <v/>
      </c>
      <c r="DT51" s="4" t="str">
        <f>IF('Monthly Reading'!DT$1="", "", IF('Monthly Reading'!DT125*'Monthly Reading'!DT$7&gt;'Monthly Reading'!DT$10, SUM('Monthly Reading'!DT125*'Monthly Reading'!DT$7, 'Homeowners Record'!$F48*'Monthly Reading'!DT$8, 'Homeowners Record'!$G48*'Monthly Reading'!DT$9), SUM('Monthly Reading'!DT$10, 'Homeowners Record'!$F48*'Monthly Reading'!DT$8, 'Homeowners Record'!$G48*'Monthly Reading'!DT$9)))</f>
        <v/>
      </c>
      <c r="DU51" s="4" t="str">
        <f>IF('Monthly Reading'!DU$1="", "", IF('Monthly Reading'!DU125*'Monthly Reading'!DU$7&gt;'Monthly Reading'!DU$10, SUM('Monthly Reading'!DU125*'Monthly Reading'!DU$7, 'Homeowners Record'!$F48*'Monthly Reading'!DU$8, 'Homeowners Record'!$G48*'Monthly Reading'!DU$9), SUM('Monthly Reading'!DU$10, 'Homeowners Record'!$F48*'Monthly Reading'!DU$8, 'Homeowners Record'!$G48*'Monthly Reading'!DU$9)))</f>
        <v/>
      </c>
      <c r="DV51" s="4" t="str">
        <f>IF('Monthly Reading'!DV$1="", "", IF('Monthly Reading'!DV125*'Monthly Reading'!DV$7&gt;'Monthly Reading'!DV$10, SUM('Monthly Reading'!DV125*'Monthly Reading'!DV$7, 'Homeowners Record'!$F48*'Monthly Reading'!DV$8, 'Homeowners Record'!$G48*'Monthly Reading'!DV$9), SUM('Monthly Reading'!DV$10, 'Homeowners Record'!$F48*'Monthly Reading'!DV$8, 'Homeowners Record'!$G48*'Monthly Reading'!DV$9)))</f>
        <v/>
      </c>
      <c r="DW51" s="4" t="str">
        <f>IF('Monthly Reading'!DW$1="", "", IF('Monthly Reading'!DW125*'Monthly Reading'!DW$7&gt;'Monthly Reading'!DW$10, SUM('Monthly Reading'!DW125*'Monthly Reading'!DW$7, 'Homeowners Record'!$F48*'Monthly Reading'!DW$8, 'Homeowners Record'!$G48*'Monthly Reading'!DW$9), SUM('Monthly Reading'!DW$10, 'Homeowners Record'!$F48*'Monthly Reading'!DW$8, 'Homeowners Record'!$G48*'Monthly Reading'!DW$9)))</f>
        <v/>
      </c>
      <c r="DX51" s="4" t="str">
        <f>IF('Monthly Reading'!DX$1="", "", IF('Monthly Reading'!DX125*'Monthly Reading'!DX$7&gt;'Monthly Reading'!DX$10, SUM('Monthly Reading'!DX125*'Monthly Reading'!DX$7, 'Homeowners Record'!$F48*'Monthly Reading'!DX$8, 'Homeowners Record'!$G48*'Monthly Reading'!DX$9), SUM('Monthly Reading'!DX$10, 'Homeowners Record'!$F48*'Monthly Reading'!DX$8, 'Homeowners Record'!$G48*'Monthly Reading'!DX$9)))</f>
        <v/>
      </c>
      <c r="DY51" s="4" t="str">
        <f>IF('Monthly Reading'!DY$1="", "", IF('Monthly Reading'!DY125*'Monthly Reading'!DY$7&gt;'Monthly Reading'!DY$10, SUM('Monthly Reading'!DY125*'Monthly Reading'!DY$7, 'Homeowners Record'!$F48*'Monthly Reading'!DY$8, 'Homeowners Record'!$G48*'Monthly Reading'!DY$9), SUM('Monthly Reading'!DY$10, 'Homeowners Record'!$F48*'Monthly Reading'!DY$8, 'Homeowners Record'!$G48*'Monthly Reading'!DY$9)))</f>
        <v/>
      </c>
      <c r="DZ51" s="4" t="str">
        <f>IF('Monthly Reading'!DZ$1="", "", IF('Monthly Reading'!DZ125*'Monthly Reading'!DZ$7&gt;'Monthly Reading'!DZ$10, SUM('Monthly Reading'!DZ125*'Monthly Reading'!DZ$7, 'Homeowners Record'!$F48*'Monthly Reading'!DZ$8, 'Homeowners Record'!$G48*'Monthly Reading'!DZ$9), SUM('Monthly Reading'!DZ$10, 'Homeowners Record'!$F48*'Monthly Reading'!DZ$8, 'Homeowners Record'!$G48*'Monthly Reading'!DZ$9)))</f>
        <v/>
      </c>
    </row>
    <row r="52" spans="1:130" x14ac:dyDescent="0.25">
      <c r="A52" s="3">
        <f>'Homeowners Record'!$A49</f>
        <v>48</v>
      </c>
      <c r="B52" s="3" t="str">
        <f>'Homeowners Record'!$B49</f>
        <v>AMY GUDANI</v>
      </c>
      <c r="C52" s="4">
        <v>1156</v>
      </c>
      <c r="D52" s="4">
        <f>IF('Monthly Reading'!D$1="", "", IF('Monthly Reading'!D126*'Monthly Reading'!D$7&gt;'Monthly Reading'!D$10, SUM('Monthly Reading'!D126*'Monthly Reading'!D$7, 'Homeowners Record'!$F49*'Monthly Reading'!D$8, 'Homeowners Record'!$G49*'Monthly Reading'!D$9), SUM('Monthly Reading'!D$10, 'Homeowners Record'!$F49*'Monthly Reading'!D$8, 'Homeowners Record'!$G49*'Monthly Reading'!D$9)))</f>
        <v>975.72197530864196</v>
      </c>
      <c r="E52" s="4">
        <f>IF('Monthly Reading'!E$1="", "", IF('Monthly Reading'!E126*'Monthly Reading'!E$7&gt;'Monthly Reading'!E$10, SUM('Monthly Reading'!E126*'Monthly Reading'!E$7, 'Homeowners Record'!$F49*'Monthly Reading'!E$8, 'Homeowners Record'!$G49*'Monthly Reading'!E$9), SUM('Monthly Reading'!E$10, 'Homeowners Record'!$F49*'Monthly Reading'!E$8, 'Homeowners Record'!$G49*'Monthly Reading'!E$9)))</f>
        <v>906.09053864168618</v>
      </c>
      <c r="F52" s="4">
        <f>IF('Monthly Reading'!F$1="", "", IF('Monthly Reading'!F126*'Monthly Reading'!F$7&gt;'Monthly Reading'!F$10, SUM('Monthly Reading'!F126*'Monthly Reading'!F$7, 'Homeowners Record'!$F49*'Monthly Reading'!F$8, 'Homeowners Record'!$G49*'Monthly Reading'!F$9), SUM('Monthly Reading'!F$10, 'Homeowners Record'!$F49*'Monthly Reading'!F$8, 'Homeowners Record'!$G49*'Monthly Reading'!F$9)))</f>
        <v>939.12797720797721</v>
      </c>
      <c r="G52" s="4">
        <f>IF('Monthly Reading'!G$1="", "", IF('Monthly Reading'!G126*'Monthly Reading'!G$7&gt;'Monthly Reading'!G$10, SUM('Monthly Reading'!G126*'Monthly Reading'!G$7, 'Homeowners Record'!$F49*'Monthly Reading'!G$8, 'Homeowners Record'!$G49*'Monthly Reading'!G$9), SUM('Monthly Reading'!G$10, 'Homeowners Record'!$F49*'Monthly Reading'!G$8, 'Homeowners Record'!$G49*'Monthly Reading'!G$9)))</f>
        <v>828.3554686716792</v>
      </c>
      <c r="H52" s="4" t="str">
        <f>IF('Monthly Reading'!H$1="", "", IF('Monthly Reading'!H126*'Monthly Reading'!H$7&gt;'Monthly Reading'!H$10, SUM('Monthly Reading'!H126*'Monthly Reading'!H$7, 'Homeowners Record'!$F49*'Monthly Reading'!H$8, 'Homeowners Record'!$G49*'Monthly Reading'!H$9), SUM('Monthly Reading'!H$10, 'Homeowners Record'!$F49*'Monthly Reading'!H$8, 'Homeowners Record'!$G49*'Monthly Reading'!H$9)))</f>
        <v/>
      </c>
      <c r="I52" s="4" t="str">
        <f>IF('Monthly Reading'!I$1="", "", IF('Monthly Reading'!I126*'Monthly Reading'!I$7&gt;'Monthly Reading'!I$10, SUM('Monthly Reading'!I126*'Monthly Reading'!I$7, 'Homeowners Record'!$F49*'Monthly Reading'!I$8, 'Homeowners Record'!$G49*'Monthly Reading'!I$9), SUM('Monthly Reading'!I$10, 'Homeowners Record'!$F49*'Monthly Reading'!I$8, 'Homeowners Record'!$G49*'Monthly Reading'!I$9)))</f>
        <v/>
      </c>
      <c r="J52" s="4" t="str">
        <f>IF('Monthly Reading'!J$1="", "", IF('Monthly Reading'!J126*'Monthly Reading'!J$7&gt;'Monthly Reading'!J$10, SUM('Monthly Reading'!J126*'Monthly Reading'!J$7, 'Homeowners Record'!$F49*'Monthly Reading'!J$8, 'Homeowners Record'!$G49*'Monthly Reading'!J$9), SUM('Monthly Reading'!J$10, 'Homeowners Record'!$F49*'Monthly Reading'!J$8, 'Homeowners Record'!$G49*'Monthly Reading'!J$9)))</f>
        <v/>
      </c>
      <c r="K52" s="4" t="str">
        <f>IF('Monthly Reading'!K$1="", "", IF('Monthly Reading'!K126*'Monthly Reading'!K$7&gt;'Monthly Reading'!K$10, SUM('Monthly Reading'!K126*'Monthly Reading'!K$7, 'Homeowners Record'!$F49*'Monthly Reading'!K$8, 'Homeowners Record'!$G49*'Monthly Reading'!K$9), SUM('Monthly Reading'!K$10, 'Homeowners Record'!$F49*'Monthly Reading'!K$8, 'Homeowners Record'!$G49*'Monthly Reading'!K$9)))</f>
        <v/>
      </c>
      <c r="L52" s="4" t="str">
        <f>IF('Monthly Reading'!L$1="", "", IF('Monthly Reading'!L126*'Monthly Reading'!L$7&gt;'Monthly Reading'!L$10, SUM('Monthly Reading'!L126*'Monthly Reading'!L$7, 'Homeowners Record'!$F49*'Monthly Reading'!L$8, 'Homeowners Record'!$G49*'Monthly Reading'!L$9), SUM('Monthly Reading'!L$10, 'Homeowners Record'!$F49*'Monthly Reading'!L$8, 'Homeowners Record'!$G49*'Monthly Reading'!L$9)))</f>
        <v/>
      </c>
      <c r="M52" s="4" t="str">
        <f>IF('Monthly Reading'!M$1="", "", IF('Monthly Reading'!M126*'Monthly Reading'!M$7&gt;'Monthly Reading'!M$10, SUM('Monthly Reading'!M126*'Monthly Reading'!M$7, 'Homeowners Record'!$F49*'Monthly Reading'!M$8, 'Homeowners Record'!$G49*'Monthly Reading'!M$9), SUM('Monthly Reading'!M$10, 'Homeowners Record'!$F49*'Monthly Reading'!M$8, 'Homeowners Record'!$G49*'Monthly Reading'!M$9)))</f>
        <v/>
      </c>
      <c r="N52" s="4" t="str">
        <f>IF('Monthly Reading'!N$1="", "", IF('Monthly Reading'!N126*'Monthly Reading'!N$7&gt;'Monthly Reading'!N$10, SUM('Monthly Reading'!N126*'Monthly Reading'!N$7, 'Homeowners Record'!$F49*'Monthly Reading'!N$8, 'Homeowners Record'!$G49*'Monthly Reading'!N$9), SUM('Monthly Reading'!N$10, 'Homeowners Record'!$F49*'Monthly Reading'!N$8, 'Homeowners Record'!$G49*'Monthly Reading'!N$9)))</f>
        <v/>
      </c>
      <c r="O52" s="4" t="str">
        <f>IF('Monthly Reading'!O$1="", "", IF('Monthly Reading'!O126*'Monthly Reading'!O$7&gt;'Monthly Reading'!O$10, SUM('Monthly Reading'!O126*'Monthly Reading'!O$7, 'Homeowners Record'!$F49*'Monthly Reading'!O$8, 'Homeowners Record'!$G49*'Monthly Reading'!O$9), SUM('Monthly Reading'!O$10, 'Homeowners Record'!$F49*'Monthly Reading'!O$8, 'Homeowners Record'!$G49*'Monthly Reading'!O$9)))</f>
        <v/>
      </c>
      <c r="P52" s="4" t="str">
        <f>IF('Monthly Reading'!P$1="", "", IF('Monthly Reading'!P126*'Monthly Reading'!P$7&gt;'Monthly Reading'!P$10, SUM('Monthly Reading'!P126*'Monthly Reading'!P$7, 'Homeowners Record'!$F49*'Monthly Reading'!P$8, 'Homeowners Record'!$G49*'Monthly Reading'!P$9), SUM('Monthly Reading'!P$10, 'Homeowners Record'!$F49*'Monthly Reading'!P$8, 'Homeowners Record'!$G49*'Monthly Reading'!P$9)))</f>
        <v/>
      </c>
      <c r="Q52" s="4" t="str">
        <f>IF('Monthly Reading'!Q$1="", "", IF('Monthly Reading'!Q126*'Monthly Reading'!Q$7&gt;'Monthly Reading'!Q$10, SUM('Monthly Reading'!Q126*'Monthly Reading'!Q$7, 'Homeowners Record'!$F49*'Monthly Reading'!Q$8, 'Homeowners Record'!$G49*'Monthly Reading'!Q$9), SUM('Monthly Reading'!Q$10, 'Homeowners Record'!$F49*'Monthly Reading'!Q$8, 'Homeowners Record'!$G49*'Monthly Reading'!Q$9)))</f>
        <v/>
      </c>
      <c r="R52" s="4" t="str">
        <f>IF('Monthly Reading'!R$1="", "", IF('Monthly Reading'!R126*'Monthly Reading'!R$7&gt;'Monthly Reading'!R$10, SUM('Monthly Reading'!R126*'Monthly Reading'!R$7, 'Homeowners Record'!$F49*'Monthly Reading'!R$8, 'Homeowners Record'!$G49*'Monthly Reading'!R$9), SUM('Monthly Reading'!R$10, 'Homeowners Record'!$F49*'Monthly Reading'!R$8, 'Homeowners Record'!$G49*'Monthly Reading'!R$9)))</f>
        <v/>
      </c>
      <c r="S52" s="4" t="str">
        <f>IF('Monthly Reading'!S$1="", "", IF('Monthly Reading'!S126*'Monthly Reading'!S$7&gt;'Monthly Reading'!S$10, SUM('Monthly Reading'!S126*'Monthly Reading'!S$7, 'Homeowners Record'!$F49*'Monthly Reading'!S$8, 'Homeowners Record'!$G49*'Monthly Reading'!S$9), SUM('Monthly Reading'!S$10, 'Homeowners Record'!$F49*'Monthly Reading'!S$8, 'Homeowners Record'!$G49*'Monthly Reading'!S$9)))</f>
        <v/>
      </c>
      <c r="T52" s="4" t="str">
        <f>IF('Monthly Reading'!T$1="", "", IF('Monthly Reading'!T126*'Monthly Reading'!T$7&gt;'Monthly Reading'!T$10, SUM('Monthly Reading'!T126*'Monthly Reading'!T$7, 'Homeowners Record'!$F49*'Monthly Reading'!T$8, 'Homeowners Record'!$G49*'Monthly Reading'!T$9), SUM('Monthly Reading'!T$10, 'Homeowners Record'!$F49*'Monthly Reading'!T$8, 'Homeowners Record'!$G49*'Monthly Reading'!T$9)))</f>
        <v/>
      </c>
      <c r="U52" s="4" t="str">
        <f>IF('Monthly Reading'!U$1="", "", IF('Monthly Reading'!U126*'Monthly Reading'!U$7&gt;'Monthly Reading'!U$10, SUM('Monthly Reading'!U126*'Monthly Reading'!U$7, 'Homeowners Record'!$F49*'Monthly Reading'!U$8, 'Homeowners Record'!$G49*'Monthly Reading'!U$9), SUM('Monthly Reading'!U$10, 'Homeowners Record'!$F49*'Monthly Reading'!U$8, 'Homeowners Record'!$G49*'Monthly Reading'!U$9)))</f>
        <v/>
      </c>
      <c r="V52" s="4" t="str">
        <f>IF('Monthly Reading'!V$1="", "", IF('Monthly Reading'!V126*'Monthly Reading'!V$7&gt;'Monthly Reading'!V$10, SUM('Monthly Reading'!V126*'Monthly Reading'!V$7, 'Homeowners Record'!$F49*'Monthly Reading'!V$8, 'Homeowners Record'!$G49*'Monthly Reading'!V$9), SUM('Monthly Reading'!V$10, 'Homeowners Record'!$F49*'Monthly Reading'!V$8, 'Homeowners Record'!$G49*'Monthly Reading'!V$9)))</f>
        <v/>
      </c>
      <c r="W52" s="4" t="str">
        <f>IF('Monthly Reading'!W$1="", "", IF('Monthly Reading'!W126*'Monthly Reading'!W$7&gt;'Monthly Reading'!W$10, SUM('Monthly Reading'!W126*'Monthly Reading'!W$7, 'Homeowners Record'!$F49*'Monthly Reading'!W$8, 'Homeowners Record'!$G49*'Monthly Reading'!W$9), SUM('Monthly Reading'!W$10, 'Homeowners Record'!$F49*'Monthly Reading'!W$8, 'Homeowners Record'!$G49*'Monthly Reading'!W$9)))</f>
        <v/>
      </c>
      <c r="X52" s="4" t="str">
        <f>IF('Monthly Reading'!X$1="", "", IF('Monthly Reading'!X126*'Monthly Reading'!X$7&gt;'Monthly Reading'!X$10, SUM('Monthly Reading'!X126*'Monthly Reading'!X$7, 'Homeowners Record'!$F49*'Monthly Reading'!X$8, 'Homeowners Record'!$G49*'Monthly Reading'!X$9), SUM('Monthly Reading'!X$10, 'Homeowners Record'!$F49*'Monthly Reading'!X$8, 'Homeowners Record'!$G49*'Monthly Reading'!X$9)))</f>
        <v/>
      </c>
      <c r="Y52" s="4" t="str">
        <f>IF('Monthly Reading'!Y$1="", "", IF('Monthly Reading'!Y126*'Monthly Reading'!Y$7&gt;'Monthly Reading'!Y$10, SUM('Monthly Reading'!Y126*'Monthly Reading'!Y$7, 'Homeowners Record'!$F49*'Monthly Reading'!Y$8, 'Homeowners Record'!$G49*'Monthly Reading'!Y$9), SUM('Monthly Reading'!Y$10, 'Homeowners Record'!$F49*'Monthly Reading'!Y$8, 'Homeowners Record'!$G49*'Monthly Reading'!Y$9)))</f>
        <v/>
      </c>
      <c r="Z52" s="4" t="str">
        <f>IF('Monthly Reading'!Z$1="", "", IF('Monthly Reading'!Z126*'Monthly Reading'!Z$7&gt;'Monthly Reading'!Z$10, SUM('Monthly Reading'!Z126*'Monthly Reading'!Z$7, 'Homeowners Record'!$F49*'Monthly Reading'!Z$8, 'Homeowners Record'!$G49*'Monthly Reading'!Z$9), SUM('Monthly Reading'!Z$10, 'Homeowners Record'!$F49*'Monthly Reading'!Z$8, 'Homeowners Record'!$G49*'Monthly Reading'!Z$9)))</f>
        <v/>
      </c>
      <c r="AA52" s="4" t="str">
        <f>IF('Monthly Reading'!AA$1="", "", IF('Monthly Reading'!AA126*'Monthly Reading'!AA$7&gt;'Monthly Reading'!AA$10, SUM('Monthly Reading'!AA126*'Monthly Reading'!AA$7, 'Homeowners Record'!$F49*'Monthly Reading'!AA$8, 'Homeowners Record'!$G49*'Monthly Reading'!AA$9), SUM('Monthly Reading'!AA$10, 'Homeowners Record'!$F49*'Monthly Reading'!AA$8, 'Homeowners Record'!$G49*'Monthly Reading'!AA$9)))</f>
        <v/>
      </c>
      <c r="AB52" s="4" t="str">
        <f>IF('Monthly Reading'!AB$1="", "", IF('Monthly Reading'!AB126*'Monthly Reading'!AB$7&gt;'Monthly Reading'!AB$10, SUM('Monthly Reading'!AB126*'Monthly Reading'!AB$7, 'Homeowners Record'!$F49*'Monthly Reading'!AB$8, 'Homeowners Record'!$G49*'Monthly Reading'!AB$9), SUM('Monthly Reading'!AB$10, 'Homeowners Record'!$F49*'Monthly Reading'!AB$8, 'Homeowners Record'!$G49*'Monthly Reading'!AB$9)))</f>
        <v/>
      </c>
      <c r="AC52" s="4" t="str">
        <f>IF('Monthly Reading'!AC$1="", "", IF('Monthly Reading'!AC126*'Monthly Reading'!AC$7&gt;'Monthly Reading'!AC$10, SUM('Monthly Reading'!AC126*'Monthly Reading'!AC$7, 'Homeowners Record'!$F49*'Monthly Reading'!AC$8, 'Homeowners Record'!$G49*'Monthly Reading'!AC$9), SUM('Monthly Reading'!AC$10, 'Homeowners Record'!$F49*'Monthly Reading'!AC$8, 'Homeowners Record'!$G49*'Monthly Reading'!AC$9)))</f>
        <v/>
      </c>
      <c r="AD52" s="4" t="str">
        <f>IF('Monthly Reading'!AD$1="", "", IF('Monthly Reading'!AD126*'Monthly Reading'!AD$7&gt;'Monthly Reading'!AD$10, SUM('Monthly Reading'!AD126*'Monthly Reading'!AD$7, 'Homeowners Record'!$F49*'Monthly Reading'!AD$8, 'Homeowners Record'!$G49*'Monthly Reading'!AD$9), SUM('Monthly Reading'!AD$10, 'Homeowners Record'!$F49*'Monthly Reading'!AD$8, 'Homeowners Record'!$G49*'Monthly Reading'!AD$9)))</f>
        <v/>
      </c>
      <c r="AE52" s="4" t="str">
        <f>IF('Monthly Reading'!AE$1="", "", IF('Monthly Reading'!AE126*'Monthly Reading'!AE$7&gt;'Monthly Reading'!AE$10, SUM('Monthly Reading'!AE126*'Monthly Reading'!AE$7, 'Homeowners Record'!$F49*'Monthly Reading'!AE$8, 'Homeowners Record'!$G49*'Monthly Reading'!AE$9), SUM('Monthly Reading'!AE$10, 'Homeowners Record'!$F49*'Monthly Reading'!AE$8, 'Homeowners Record'!$G49*'Monthly Reading'!AE$9)))</f>
        <v/>
      </c>
      <c r="AF52" s="4" t="str">
        <f>IF('Monthly Reading'!AF$1="", "", IF('Monthly Reading'!AF126*'Monthly Reading'!AF$7&gt;'Monthly Reading'!AF$10, SUM('Monthly Reading'!AF126*'Monthly Reading'!AF$7, 'Homeowners Record'!$F49*'Monthly Reading'!AF$8, 'Homeowners Record'!$G49*'Monthly Reading'!AF$9), SUM('Monthly Reading'!AF$10, 'Homeowners Record'!$F49*'Monthly Reading'!AF$8, 'Homeowners Record'!$G49*'Monthly Reading'!AF$9)))</f>
        <v/>
      </c>
      <c r="AG52" s="4" t="str">
        <f>IF('Monthly Reading'!AG$1="", "", IF('Monthly Reading'!AG126*'Monthly Reading'!AG$7&gt;'Monthly Reading'!AG$10, SUM('Monthly Reading'!AG126*'Monthly Reading'!AG$7, 'Homeowners Record'!$F49*'Monthly Reading'!AG$8, 'Homeowners Record'!$G49*'Monthly Reading'!AG$9), SUM('Monthly Reading'!AG$10, 'Homeowners Record'!$F49*'Monthly Reading'!AG$8, 'Homeowners Record'!$G49*'Monthly Reading'!AG$9)))</f>
        <v/>
      </c>
      <c r="AH52" s="4" t="str">
        <f>IF('Monthly Reading'!AH$1="", "", IF('Monthly Reading'!AH126*'Monthly Reading'!AH$7&gt;'Monthly Reading'!AH$10, SUM('Monthly Reading'!AH126*'Monthly Reading'!AH$7, 'Homeowners Record'!$F49*'Monthly Reading'!AH$8, 'Homeowners Record'!$G49*'Monthly Reading'!AH$9), SUM('Monthly Reading'!AH$10, 'Homeowners Record'!$F49*'Monthly Reading'!AH$8, 'Homeowners Record'!$G49*'Monthly Reading'!AH$9)))</f>
        <v/>
      </c>
      <c r="AI52" s="4" t="str">
        <f>IF('Monthly Reading'!AI$1="", "", IF('Monthly Reading'!AI126*'Monthly Reading'!AI$7&gt;'Monthly Reading'!AI$10, SUM('Monthly Reading'!AI126*'Monthly Reading'!AI$7, 'Homeowners Record'!$F49*'Monthly Reading'!AI$8, 'Homeowners Record'!$G49*'Monthly Reading'!AI$9), SUM('Monthly Reading'!AI$10, 'Homeowners Record'!$F49*'Monthly Reading'!AI$8, 'Homeowners Record'!$G49*'Monthly Reading'!AI$9)))</f>
        <v/>
      </c>
      <c r="AJ52" s="4" t="str">
        <f>IF('Monthly Reading'!AJ$1="", "", IF('Monthly Reading'!AJ126*'Monthly Reading'!AJ$7&gt;'Monthly Reading'!AJ$10, SUM('Monthly Reading'!AJ126*'Monthly Reading'!AJ$7, 'Homeowners Record'!$F49*'Monthly Reading'!AJ$8, 'Homeowners Record'!$G49*'Monthly Reading'!AJ$9), SUM('Monthly Reading'!AJ$10, 'Homeowners Record'!$F49*'Monthly Reading'!AJ$8, 'Homeowners Record'!$G49*'Monthly Reading'!AJ$9)))</f>
        <v/>
      </c>
      <c r="AK52" s="4" t="str">
        <f>IF('Monthly Reading'!AK$1="", "", IF('Monthly Reading'!AK126*'Monthly Reading'!AK$7&gt;'Monthly Reading'!AK$10, SUM('Monthly Reading'!AK126*'Monthly Reading'!AK$7, 'Homeowners Record'!$F49*'Monthly Reading'!AK$8, 'Homeowners Record'!$G49*'Monthly Reading'!AK$9), SUM('Monthly Reading'!AK$10, 'Homeowners Record'!$F49*'Monthly Reading'!AK$8, 'Homeowners Record'!$G49*'Monthly Reading'!AK$9)))</f>
        <v/>
      </c>
      <c r="AL52" s="4" t="str">
        <f>IF('Monthly Reading'!AL$1="", "", IF('Monthly Reading'!AL126*'Monthly Reading'!AL$7&gt;'Monthly Reading'!AL$10, SUM('Monthly Reading'!AL126*'Monthly Reading'!AL$7, 'Homeowners Record'!$F49*'Monthly Reading'!AL$8, 'Homeowners Record'!$G49*'Monthly Reading'!AL$9), SUM('Monthly Reading'!AL$10, 'Homeowners Record'!$F49*'Monthly Reading'!AL$8, 'Homeowners Record'!$G49*'Monthly Reading'!AL$9)))</f>
        <v/>
      </c>
      <c r="AM52" s="4" t="str">
        <f>IF('Monthly Reading'!AM$1="", "", IF('Monthly Reading'!AM126*'Monthly Reading'!AM$7&gt;'Monthly Reading'!AM$10, SUM('Monthly Reading'!AM126*'Monthly Reading'!AM$7, 'Homeowners Record'!$F49*'Monthly Reading'!AM$8, 'Homeowners Record'!$G49*'Monthly Reading'!AM$9), SUM('Monthly Reading'!AM$10, 'Homeowners Record'!$F49*'Monthly Reading'!AM$8, 'Homeowners Record'!$G49*'Monthly Reading'!AM$9)))</f>
        <v/>
      </c>
      <c r="AN52" s="4" t="str">
        <f>IF('Monthly Reading'!AN$1="", "", IF('Monthly Reading'!AN126*'Monthly Reading'!AN$7&gt;'Monthly Reading'!AN$10, SUM('Monthly Reading'!AN126*'Monthly Reading'!AN$7, 'Homeowners Record'!$F49*'Monthly Reading'!AN$8, 'Homeowners Record'!$G49*'Monthly Reading'!AN$9), SUM('Monthly Reading'!AN$10, 'Homeowners Record'!$F49*'Monthly Reading'!AN$8, 'Homeowners Record'!$G49*'Monthly Reading'!AN$9)))</f>
        <v/>
      </c>
      <c r="AO52" s="4" t="str">
        <f>IF('Monthly Reading'!AO$1="", "", IF('Monthly Reading'!AO126*'Monthly Reading'!AO$7&gt;'Monthly Reading'!AO$10, SUM('Monthly Reading'!AO126*'Monthly Reading'!AO$7, 'Homeowners Record'!$F49*'Monthly Reading'!AO$8, 'Homeowners Record'!$G49*'Monthly Reading'!AO$9), SUM('Monthly Reading'!AO$10, 'Homeowners Record'!$F49*'Monthly Reading'!AO$8, 'Homeowners Record'!$G49*'Monthly Reading'!AO$9)))</f>
        <v/>
      </c>
      <c r="AP52" s="4" t="str">
        <f>IF('Monthly Reading'!AP$1="", "", IF('Monthly Reading'!AP126*'Monthly Reading'!AP$7&gt;'Monthly Reading'!AP$10, SUM('Monthly Reading'!AP126*'Monthly Reading'!AP$7, 'Homeowners Record'!$F49*'Monthly Reading'!AP$8, 'Homeowners Record'!$G49*'Monthly Reading'!AP$9), SUM('Monthly Reading'!AP$10, 'Homeowners Record'!$F49*'Monthly Reading'!AP$8, 'Homeowners Record'!$G49*'Monthly Reading'!AP$9)))</f>
        <v/>
      </c>
      <c r="AQ52" s="4" t="str">
        <f>IF('Monthly Reading'!AQ$1="", "", IF('Monthly Reading'!AQ126*'Monthly Reading'!AQ$7&gt;'Monthly Reading'!AQ$10, SUM('Monthly Reading'!AQ126*'Monthly Reading'!AQ$7, 'Homeowners Record'!$F49*'Monthly Reading'!AQ$8, 'Homeowners Record'!$G49*'Monthly Reading'!AQ$9), SUM('Monthly Reading'!AQ$10, 'Homeowners Record'!$F49*'Monthly Reading'!AQ$8, 'Homeowners Record'!$G49*'Monthly Reading'!AQ$9)))</f>
        <v/>
      </c>
      <c r="AR52" s="4" t="str">
        <f>IF('Monthly Reading'!AR$1="", "", IF('Monthly Reading'!AR126*'Monthly Reading'!AR$7&gt;'Monthly Reading'!AR$10, SUM('Monthly Reading'!AR126*'Monthly Reading'!AR$7, 'Homeowners Record'!$F49*'Monthly Reading'!AR$8, 'Homeowners Record'!$G49*'Monthly Reading'!AR$9), SUM('Monthly Reading'!AR$10, 'Homeowners Record'!$F49*'Monthly Reading'!AR$8, 'Homeowners Record'!$G49*'Monthly Reading'!AR$9)))</f>
        <v/>
      </c>
      <c r="AS52" s="4" t="str">
        <f>IF('Monthly Reading'!AS$1="", "", IF('Monthly Reading'!AS126*'Monthly Reading'!AS$7&gt;'Monthly Reading'!AS$10, SUM('Monthly Reading'!AS126*'Monthly Reading'!AS$7, 'Homeowners Record'!$F49*'Monthly Reading'!AS$8, 'Homeowners Record'!$G49*'Monthly Reading'!AS$9), SUM('Monthly Reading'!AS$10, 'Homeowners Record'!$F49*'Monthly Reading'!AS$8, 'Homeowners Record'!$G49*'Monthly Reading'!AS$9)))</f>
        <v/>
      </c>
      <c r="AT52" s="4" t="str">
        <f>IF('Monthly Reading'!AT$1="", "", IF('Monthly Reading'!AT126*'Monthly Reading'!AT$7&gt;'Monthly Reading'!AT$10, SUM('Monthly Reading'!AT126*'Monthly Reading'!AT$7, 'Homeowners Record'!$F49*'Monthly Reading'!AT$8, 'Homeowners Record'!$G49*'Monthly Reading'!AT$9), SUM('Monthly Reading'!AT$10, 'Homeowners Record'!$F49*'Monthly Reading'!AT$8, 'Homeowners Record'!$G49*'Monthly Reading'!AT$9)))</f>
        <v/>
      </c>
      <c r="AU52" s="4" t="str">
        <f>IF('Monthly Reading'!AU$1="", "", IF('Monthly Reading'!AU126*'Monthly Reading'!AU$7&gt;'Monthly Reading'!AU$10, SUM('Monthly Reading'!AU126*'Monthly Reading'!AU$7, 'Homeowners Record'!$F49*'Monthly Reading'!AU$8, 'Homeowners Record'!$G49*'Monthly Reading'!AU$9), SUM('Monthly Reading'!AU$10, 'Homeowners Record'!$F49*'Monthly Reading'!AU$8, 'Homeowners Record'!$G49*'Monthly Reading'!AU$9)))</f>
        <v/>
      </c>
      <c r="AV52" s="4" t="str">
        <f>IF('Monthly Reading'!AV$1="", "", IF('Monthly Reading'!AV126*'Monthly Reading'!AV$7&gt;'Monthly Reading'!AV$10, SUM('Monthly Reading'!AV126*'Monthly Reading'!AV$7, 'Homeowners Record'!$F49*'Monthly Reading'!AV$8, 'Homeowners Record'!$G49*'Monthly Reading'!AV$9), SUM('Monthly Reading'!AV$10, 'Homeowners Record'!$F49*'Monthly Reading'!AV$8, 'Homeowners Record'!$G49*'Monthly Reading'!AV$9)))</f>
        <v/>
      </c>
      <c r="AW52" s="4" t="str">
        <f>IF('Monthly Reading'!AW$1="", "", IF('Monthly Reading'!AW126*'Monthly Reading'!AW$7&gt;'Monthly Reading'!AW$10, SUM('Monthly Reading'!AW126*'Monthly Reading'!AW$7, 'Homeowners Record'!$F49*'Monthly Reading'!AW$8, 'Homeowners Record'!$G49*'Monthly Reading'!AW$9), SUM('Monthly Reading'!AW$10, 'Homeowners Record'!$F49*'Monthly Reading'!AW$8, 'Homeowners Record'!$G49*'Monthly Reading'!AW$9)))</f>
        <v/>
      </c>
      <c r="AX52" s="4" t="str">
        <f>IF('Monthly Reading'!AX$1="", "", IF('Monthly Reading'!AX126*'Monthly Reading'!AX$7&gt;'Monthly Reading'!AX$10, SUM('Monthly Reading'!AX126*'Monthly Reading'!AX$7, 'Homeowners Record'!$F49*'Monthly Reading'!AX$8, 'Homeowners Record'!$G49*'Monthly Reading'!AX$9), SUM('Monthly Reading'!AX$10, 'Homeowners Record'!$F49*'Monthly Reading'!AX$8, 'Homeowners Record'!$G49*'Monthly Reading'!AX$9)))</f>
        <v/>
      </c>
      <c r="AY52" s="4" t="str">
        <f>IF('Monthly Reading'!AY$1="", "", IF('Monthly Reading'!AY126*'Monthly Reading'!AY$7&gt;'Monthly Reading'!AY$10, SUM('Monthly Reading'!AY126*'Monthly Reading'!AY$7, 'Homeowners Record'!$F49*'Monthly Reading'!AY$8, 'Homeowners Record'!$G49*'Monthly Reading'!AY$9), SUM('Monthly Reading'!AY$10, 'Homeowners Record'!$F49*'Monthly Reading'!AY$8, 'Homeowners Record'!$G49*'Monthly Reading'!AY$9)))</f>
        <v/>
      </c>
      <c r="AZ52" s="4" t="str">
        <f>IF('Monthly Reading'!AZ$1="", "", IF('Monthly Reading'!AZ126*'Monthly Reading'!AZ$7&gt;'Monthly Reading'!AZ$10, SUM('Monthly Reading'!AZ126*'Monthly Reading'!AZ$7, 'Homeowners Record'!$F49*'Monthly Reading'!AZ$8, 'Homeowners Record'!$G49*'Monthly Reading'!AZ$9), SUM('Monthly Reading'!AZ$10, 'Homeowners Record'!$F49*'Monthly Reading'!AZ$8, 'Homeowners Record'!$G49*'Monthly Reading'!AZ$9)))</f>
        <v/>
      </c>
      <c r="BA52" s="4" t="str">
        <f>IF('Monthly Reading'!BA$1="", "", IF('Monthly Reading'!BA126*'Monthly Reading'!BA$7&gt;'Monthly Reading'!BA$10, SUM('Monthly Reading'!BA126*'Monthly Reading'!BA$7, 'Homeowners Record'!$F49*'Monthly Reading'!BA$8, 'Homeowners Record'!$G49*'Monthly Reading'!BA$9), SUM('Monthly Reading'!BA$10, 'Homeowners Record'!$F49*'Monthly Reading'!BA$8, 'Homeowners Record'!$G49*'Monthly Reading'!BA$9)))</f>
        <v/>
      </c>
      <c r="BB52" s="4" t="str">
        <f>IF('Monthly Reading'!BB$1="", "", IF('Monthly Reading'!BB126*'Monthly Reading'!BB$7&gt;'Monthly Reading'!BB$10, SUM('Monthly Reading'!BB126*'Monthly Reading'!BB$7, 'Homeowners Record'!$F49*'Monthly Reading'!BB$8, 'Homeowners Record'!$G49*'Monthly Reading'!BB$9), SUM('Monthly Reading'!BB$10, 'Homeowners Record'!$F49*'Monthly Reading'!BB$8, 'Homeowners Record'!$G49*'Monthly Reading'!BB$9)))</f>
        <v/>
      </c>
      <c r="BC52" s="4" t="str">
        <f>IF('Monthly Reading'!BC$1="", "", IF('Monthly Reading'!BC126*'Monthly Reading'!BC$7&gt;'Monthly Reading'!BC$10, SUM('Monthly Reading'!BC126*'Monthly Reading'!BC$7, 'Homeowners Record'!$F49*'Monthly Reading'!BC$8, 'Homeowners Record'!$G49*'Monthly Reading'!BC$9), SUM('Monthly Reading'!BC$10, 'Homeowners Record'!$F49*'Monthly Reading'!BC$8, 'Homeowners Record'!$G49*'Monthly Reading'!BC$9)))</f>
        <v/>
      </c>
      <c r="BD52" s="4" t="str">
        <f>IF('Monthly Reading'!BD$1="", "", IF('Monthly Reading'!BD126*'Monthly Reading'!BD$7&gt;'Monthly Reading'!BD$10, SUM('Monthly Reading'!BD126*'Monthly Reading'!BD$7, 'Homeowners Record'!$F49*'Monthly Reading'!BD$8, 'Homeowners Record'!$G49*'Monthly Reading'!BD$9), SUM('Monthly Reading'!BD$10, 'Homeowners Record'!$F49*'Monthly Reading'!BD$8, 'Homeowners Record'!$G49*'Monthly Reading'!BD$9)))</f>
        <v/>
      </c>
      <c r="BE52" s="4" t="str">
        <f>IF('Monthly Reading'!BE$1="", "", IF('Monthly Reading'!BE126*'Monthly Reading'!BE$7&gt;'Monthly Reading'!BE$10, SUM('Monthly Reading'!BE126*'Monthly Reading'!BE$7, 'Homeowners Record'!$F49*'Monthly Reading'!BE$8, 'Homeowners Record'!$G49*'Monthly Reading'!BE$9), SUM('Monthly Reading'!BE$10, 'Homeowners Record'!$F49*'Monthly Reading'!BE$8, 'Homeowners Record'!$G49*'Monthly Reading'!BE$9)))</f>
        <v/>
      </c>
      <c r="BF52" s="4" t="str">
        <f>IF('Monthly Reading'!BF$1="", "", IF('Monthly Reading'!BF126*'Monthly Reading'!BF$7&gt;'Monthly Reading'!BF$10, SUM('Monthly Reading'!BF126*'Monthly Reading'!BF$7, 'Homeowners Record'!$F49*'Monthly Reading'!BF$8, 'Homeowners Record'!$G49*'Monthly Reading'!BF$9), SUM('Monthly Reading'!BF$10, 'Homeowners Record'!$F49*'Monthly Reading'!BF$8, 'Homeowners Record'!$G49*'Monthly Reading'!BF$9)))</f>
        <v/>
      </c>
      <c r="BG52" s="4" t="str">
        <f>IF('Monthly Reading'!BG$1="", "", IF('Monthly Reading'!BG126*'Monthly Reading'!BG$7&gt;'Monthly Reading'!BG$10, SUM('Monthly Reading'!BG126*'Monthly Reading'!BG$7, 'Homeowners Record'!$F49*'Monthly Reading'!BG$8, 'Homeowners Record'!$G49*'Monthly Reading'!BG$9), SUM('Monthly Reading'!BG$10, 'Homeowners Record'!$F49*'Monthly Reading'!BG$8, 'Homeowners Record'!$G49*'Monthly Reading'!BG$9)))</f>
        <v/>
      </c>
      <c r="BH52" s="4" t="str">
        <f>IF('Monthly Reading'!BH$1="", "", IF('Monthly Reading'!BH126*'Monthly Reading'!BH$7&gt;'Monthly Reading'!BH$10, SUM('Monthly Reading'!BH126*'Monthly Reading'!BH$7, 'Homeowners Record'!$F49*'Monthly Reading'!BH$8, 'Homeowners Record'!$G49*'Monthly Reading'!BH$9), SUM('Monthly Reading'!BH$10, 'Homeowners Record'!$F49*'Monthly Reading'!BH$8, 'Homeowners Record'!$G49*'Monthly Reading'!BH$9)))</f>
        <v/>
      </c>
      <c r="BI52" s="4" t="str">
        <f>IF('Monthly Reading'!BI$1="", "", IF('Monthly Reading'!BI126*'Monthly Reading'!BI$7&gt;'Monthly Reading'!BI$10, SUM('Monthly Reading'!BI126*'Monthly Reading'!BI$7, 'Homeowners Record'!$F49*'Monthly Reading'!BI$8, 'Homeowners Record'!$G49*'Monthly Reading'!BI$9), SUM('Monthly Reading'!BI$10, 'Homeowners Record'!$F49*'Monthly Reading'!BI$8, 'Homeowners Record'!$G49*'Monthly Reading'!BI$9)))</f>
        <v/>
      </c>
      <c r="BJ52" s="4" t="str">
        <f>IF('Monthly Reading'!BJ$1="", "", IF('Monthly Reading'!BJ126*'Monthly Reading'!BJ$7&gt;'Monthly Reading'!BJ$10, SUM('Monthly Reading'!BJ126*'Monthly Reading'!BJ$7, 'Homeowners Record'!$F49*'Monthly Reading'!BJ$8, 'Homeowners Record'!$G49*'Monthly Reading'!BJ$9), SUM('Monthly Reading'!BJ$10, 'Homeowners Record'!$F49*'Monthly Reading'!BJ$8, 'Homeowners Record'!$G49*'Monthly Reading'!BJ$9)))</f>
        <v/>
      </c>
      <c r="BK52" s="4" t="str">
        <f>IF('Monthly Reading'!BK$1="", "", IF('Monthly Reading'!BK126*'Monthly Reading'!BK$7&gt;'Monthly Reading'!BK$10, SUM('Monthly Reading'!BK126*'Monthly Reading'!BK$7, 'Homeowners Record'!$F49*'Monthly Reading'!BK$8, 'Homeowners Record'!$G49*'Monthly Reading'!BK$9), SUM('Monthly Reading'!BK$10, 'Homeowners Record'!$F49*'Monthly Reading'!BK$8, 'Homeowners Record'!$G49*'Monthly Reading'!BK$9)))</f>
        <v/>
      </c>
      <c r="BL52" s="4" t="str">
        <f>IF('Monthly Reading'!BL$1="", "", IF('Monthly Reading'!BL126*'Monthly Reading'!BL$7&gt;'Monthly Reading'!BL$10, SUM('Monthly Reading'!BL126*'Monthly Reading'!BL$7, 'Homeowners Record'!$F49*'Monthly Reading'!BL$8, 'Homeowners Record'!$G49*'Monthly Reading'!BL$9), SUM('Monthly Reading'!BL$10, 'Homeowners Record'!$F49*'Monthly Reading'!BL$8, 'Homeowners Record'!$G49*'Monthly Reading'!BL$9)))</f>
        <v/>
      </c>
      <c r="BM52" s="4" t="str">
        <f>IF('Monthly Reading'!BM$1="", "", IF('Monthly Reading'!BM126*'Monthly Reading'!BM$7&gt;'Monthly Reading'!BM$10, SUM('Monthly Reading'!BM126*'Monthly Reading'!BM$7, 'Homeowners Record'!$F49*'Monthly Reading'!BM$8, 'Homeowners Record'!$G49*'Monthly Reading'!BM$9), SUM('Monthly Reading'!BM$10, 'Homeowners Record'!$F49*'Monthly Reading'!BM$8, 'Homeowners Record'!$G49*'Monthly Reading'!BM$9)))</f>
        <v/>
      </c>
      <c r="BN52" s="4" t="str">
        <f>IF('Monthly Reading'!BN$1="", "", IF('Monthly Reading'!BN126*'Monthly Reading'!BN$7&gt;'Monthly Reading'!BN$10, SUM('Monthly Reading'!BN126*'Monthly Reading'!BN$7, 'Homeowners Record'!$F49*'Monthly Reading'!BN$8, 'Homeowners Record'!$G49*'Monthly Reading'!BN$9), SUM('Monthly Reading'!BN$10, 'Homeowners Record'!$F49*'Monthly Reading'!BN$8, 'Homeowners Record'!$G49*'Monthly Reading'!BN$9)))</f>
        <v/>
      </c>
      <c r="BO52" s="4" t="str">
        <f>IF('Monthly Reading'!BO$1="", "", IF('Monthly Reading'!BO126*'Monthly Reading'!BO$7&gt;'Monthly Reading'!BO$10, SUM('Monthly Reading'!BO126*'Monthly Reading'!BO$7, 'Homeowners Record'!$F49*'Monthly Reading'!BO$8, 'Homeowners Record'!$G49*'Monthly Reading'!BO$9), SUM('Monthly Reading'!BO$10, 'Homeowners Record'!$F49*'Monthly Reading'!BO$8, 'Homeowners Record'!$G49*'Monthly Reading'!BO$9)))</f>
        <v/>
      </c>
      <c r="BP52" s="4" t="str">
        <f>IF('Monthly Reading'!BP$1="", "", IF('Monthly Reading'!BP126*'Monthly Reading'!BP$7&gt;'Monthly Reading'!BP$10, SUM('Monthly Reading'!BP126*'Monthly Reading'!BP$7, 'Homeowners Record'!$F49*'Monthly Reading'!BP$8, 'Homeowners Record'!$G49*'Monthly Reading'!BP$9), SUM('Monthly Reading'!BP$10, 'Homeowners Record'!$F49*'Monthly Reading'!BP$8, 'Homeowners Record'!$G49*'Monthly Reading'!BP$9)))</f>
        <v/>
      </c>
      <c r="BQ52" s="4" t="str">
        <f>IF('Monthly Reading'!BQ$1="", "", IF('Monthly Reading'!BQ126*'Monthly Reading'!BQ$7&gt;'Monthly Reading'!BQ$10, SUM('Monthly Reading'!BQ126*'Monthly Reading'!BQ$7, 'Homeowners Record'!$F49*'Monthly Reading'!BQ$8, 'Homeowners Record'!$G49*'Monthly Reading'!BQ$9), SUM('Monthly Reading'!BQ$10, 'Homeowners Record'!$F49*'Monthly Reading'!BQ$8, 'Homeowners Record'!$G49*'Monthly Reading'!BQ$9)))</f>
        <v/>
      </c>
      <c r="BR52" s="4" t="str">
        <f>IF('Monthly Reading'!BR$1="", "", IF('Monthly Reading'!BR126*'Monthly Reading'!BR$7&gt;'Monthly Reading'!BR$10, SUM('Monthly Reading'!BR126*'Monthly Reading'!BR$7, 'Homeowners Record'!$F49*'Monthly Reading'!BR$8, 'Homeowners Record'!$G49*'Monthly Reading'!BR$9), SUM('Monthly Reading'!BR$10, 'Homeowners Record'!$F49*'Monthly Reading'!BR$8, 'Homeowners Record'!$G49*'Monthly Reading'!BR$9)))</f>
        <v/>
      </c>
      <c r="BS52" s="4" t="str">
        <f>IF('Monthly Reading'!BS$1="", "", IF('Monthly Reading'!BS126*'Monthly Reading'!BS$7&gt;'Monthly Reading'!BS$10, SUM('Monthly Reading'!BS126*'Monthly Reading'!BS$7, 'Homeowners Record'!$F49*'Monthly Reading'!BS$8, 'Homeowners Record'!$G49*'Monthly Reading'!BS$9), SUM('Monthly Reading'!BS$10, 'Homeowners Record'!$F49*'Monthly Reading'!BS$8, 'Homeowners Record'!$G49*'Monthly Reading'!BS$9)))</f>
        <v/>
      </c>
      <c r="BT52" s="4" t="str">
        <f>IF('Monthly Reading'!BT$1="", "", IF('Monthly Reading'!BT126*'Monthly Reading'!BT$7&gt;'Monthly Reading'!BT$10, SUM('Monthly Reading'!BT126*'Monthly Reading'!BT$7, 'Homeowners Record'!$F49*'Monthly Reading'!BT$8, 'Homeowners Record'!$G49*'Monthly Reading'!BT$9), SUM('Monthly Reading'!BT$10, 'Homeowners Record'!$F49*'Monthly Reading'!BT$8, 'Homeowners Record'!$G49*'Monthly Reading'!BT$9)))</f>
        <v/>
      </c>
      <c r="BU52" s="4" t="str">
        <f>IF('Monthly Reading'!BU$1="", "", IF('Monthly Reading'!BU126*'Monthly Reading'!BU$7&gt;'Monthly Reading'!BU$10, SUM('Monthly Reading'!BU126*'Monthly Reading'!BU$7, 'Homeowners Record'!$F49*'Monthly Reading'!BU$8, 'Homeowners Record'!$G49*'Monthly Reading'!BU$9), SUM('Monthly Reading'!BU$10, 'Homeowners Record'!$F49*'Monthly Reading'!BU$8, 'Homeowners Record'!$G49*'Monthly Reading'!BU$9)))</f>
        <v/>
      </c>
      <c r="BV52" s="4" t="str">
        <f>IF('Monthly Reading'!BV$1="", "", IF('Monthly Reading'!BV126*'Monthly Reading'!BV$7&gt;'Monthly Reading'!BV$10, SUM('Monthly Reading'!BV126*'Monthly Reading'!BV$7, 'Homeowners Record'!$F49*'Monthly Reading'!BV$8, 'Homeowners Record'!$G49*'Monthly Reading'!BV$9), SUM('Monthly Reading'!BV$10, 'Homeowners Record'!$F49*'Monthly Reading'!BV$8, 'Homeowners Record'!$G49*'Monthly Reading'!BV$9)))</f>
        <v/>
      </c>
      <c r="BW52" s="4" t="str">
        <f>IF('Monthly Reading'!BW$1="", "", IF('Monthly Reading'!BW126*'Monthly Reading'!BW$7&gt;'Monthly Reading'!BW$10, SUM('Monthly Reading'!BW126*'Monthly Reading'!BW$7, 'Homeowners Record'!$F49*'Monthly Reading'!BW$8, 'Homeowners Record'!$G49*'Monthly Reading'!BW$9), SUM('Monthly Reading'!BW$10, 'Homeowners Record'!$F49*'Monthly Reading'!BW$8, 'Homeowners Record'!$G49*'Monthly Reading'!BW$9)))</f>
        <v/>
      </c>
      <c r="BX52" s="4" t="str">
        <f>IF('Monthly Reading'!BX$1="", "", IF('Monthly Reading'!BX126*'Monthly Reading'!BX$7&gt;'Monthly Reading'!BX$10, SUM('Monthly Reading'!BX126*'Monthly Reading'!BX$7, 'Homeowners Record'!$F49*'Monthly Reading'!BX$8, 'Homeowners Record'!$G49*'Monthly Reading'!BX$9), SUM('Monthly Reading'!BX$10, 'Homeowners Record'!$F49*'Monthly Reading'!BX$8, 'Homeowners Record'!$G49*'Monthly Reading'!BX$9)))</f>
        <v/>
      </c>
      <c r="BY52" s="4" t="str">
        <f>IF('Monthly Reading'!BY$1="", "", IF('Monthly Reading'!BY126*'Monthly Reading'!BY$7&gt;'Monthly Reading'!BY$10, SUM('Monthly Reading'!BY126*'Monthly Reading'!BY$7, 'Homeowners Record'!$F49*'Monthly Reading'!BY$8, 'Homeowners Record'!$G49*'Monthly Reading'!BY$9), SUM('Monthly Reading'!BY$10, 'Homeowners Record'!$F49*'Monthly Reading'!BY$8, 'Homeowners Record'!$G49*'Monthly Reading'!BY$9)))</f>
        <v/>
      </c>
      <c r="BZ52" s="4" t="str">
        <f>IF('Monthly Reading'!BZ$1="", "", IF('Monthly Reading'!BZ126*'Monthly Reading'!BZ$7&gt;'Monthly Reading'!BZ$10, SUM('Monthly Reading'!BZ126*'Monthly Reading'!BZ$7, 'Homeowners Record'!$F49*'Monthly Reading'!BZ$8, 'Homeowners Record'!$G49*'Monthly Reading'!BZ$9), SUM('Monthly Reading'!BZ$10, 'Homeowners Record'!$F49*'Monthly Reading'!BZ$8, 'Homeowners Record'!$G49*'Monthly Reading'!BZ$9)))</f>
        <v/>
      </c>
      <c r="CA52" s="4" t="str">
        <f>IF('Monthly Reading'!CA$1="", "", IF('Monthly Reading'!CA126*'Monthly Reading'!CA$7&gt;'Monthly Reading'!CA$10, SUM('Monthly Reading'!CA126*'Monthly Reading'!CA$7, 'Homeowners Record'!$F49*'Monthly Reading'!CA$8, 'Homeowners Record'!$G49*'Monthly Reading'!CA$9), SUM('Monthly Reading'!CA$10, 'Homeowners Record'!$F49*'Monthly Reading'!CA$8, 'Homeowners Record'!$G49*'Monthly Reading'!CA$9)))</f>
        <v/>
      </c>
      <c r="CB52" s="4" t="str">
        <f>IF('Monthly Reading'!CB$1="", "", IF('Monthly Reading'!CB126*'Monthly Reading'!CB$7&gt;'Monthly Reading'!CB$10, SUM('Monthly Reading'!CB126*'Monthly Reading'!CB$7, 'Homeowners Record'!$F49*'Monthly Reading'!CB$8, 'Homeowners Record'!$G49*'Monthly Reading'!CB$9), SUM('Monthly Reading'!CB$10, 'Homeowners Record'!$F49*'Monthly Reading'!CB$8, 'Homeowners Record'!$G49*'Monthly Reading'!CB$9)))</f>
        <v/>
      </c>
      <c r="CC52" s="4" t="str">
        <f>IF('Monthly Reading'!CC$1="", "", IF('Monthly Reading'!CC126*'Monthly Reading'!CC$7&gt;'Monthly Reading'!CC$10, SUM('Monthly Reading'!CC126*'Monthly Reading'!CC$7, 'Homeowners Record'!$F49*'Monthly Reading'!CC$8, 'Homeowners Record'!$G49*'Monthly Reading'!CC$9), SUM('Monthly Reading'!CC$10, 'Homeowners Record'!$F49*'Monthly Reading'!CC$8, 'Homeowners Record'!$G49*'Monthly Reading'!CC$9)))</f>
        <v/>
      </c>
      <c r="CD52" s="4" t="str">
        <f>IF('Monthly Reading'!CD$1="", "", IF('Monthly Reading'!CD126*'Monthly Reading'!CD$7&gt;'Monthly Reading'!CD$10, SUM('Monthly Reading'!CD126*'Monthly Reading'!CD$7, 'Homeowners Record'!$F49*'Monthly Reading'!CD$8, 'Homeowners Record'!$G49*'Monthly Reading'!CD$9), SUM('Monthly Reading'!CD$10, 'Homeowners Record'!$F49*'Monthly Reading'!CD$8, 'Homeowners Record'!$G49*'Monthly Reading'!CD$9)))</f>
        <v/>
      </c>
      <c r="CE52" s="4" t="str">
        <f>IF('Monthly Reading'!CE$1="", "", IF('Monthly Reading'!CE126*'Monthly Reading'!CE$7&gt;'Monthly Reading'!CE$10, SUM('Monthly Reading'!CE126*'Monthly Reading'!CE$7, 'Homeowners Record'!$F49*'Monthly Reading'!CE$8, 'Homeowners Record'!$G49*'Monthly Reading'!CE$9), SUM('Monthly Reading'!CE$10, 'Homeowners Record'!$F49*'Monthly Reading'!CE$8, 'Homeowners Record'!$G49*'Monthly Reading'!CE$9)))</f>
        <v/>
      </c>
      <c r="CF52" s="4" t="str">
        <f>IF('Monthly Reading'!CF$1="", "", IF('Monthly Reading'!CF126*'Monthly Reading'!CF$7&gt;'Monthly Reading'!CF$10, SUM('Monthly Reading'!CF126*'Monthly Reading'!CF$7, 'Homeowners Record'!$F49*'Monthly Reading'!CF$8, 'Homeowners Record'!$G49*'Monthly Reading'!CF$9), SUM('Monthly Reading'!CF$10, 'Homeowners Record'!$F49*'Monthly Reading'!CF$8, 'Homeowners Record'!$G49*'Monthly Reading'!CF$9)))</f>
        <v/>
      </c>
      <c r="CG52" s="4" t="str">
        <f>IF('Monthly Reading'!CG$1="", "", IF('Monthly Reading'!CG126*'Monthly Reading'!CG$7&gt;'Monthly Reading'!CG$10, SUM('Monthly Reading'!CG126*'Monthly Reading'!CG$7, 'Homeowners Record'!$F49*'Monthly Reading'!CG$8, 'Homeowners Record'!$G49*'Monthly Reading'!CG$9), SUM('Monthly Reading'!CG$10, 'Homeowners Record'!$F49*'Monthly Reading'!CG$8, 'Homeowners Record'!$G49*'Monthly Reading'!CG$9)))</f>
        <v/>
      </c>
      <c r="CH52" s="4" t="str">
        <f>IF('Monthly Reading'!CH$1="", "", IF('Monthly Reading'!CH126*'Monthly Reading'!CH$7&gt;'Monthly Reading'!CH$10, SUM('Monthly Reading'!CH126*'Monthly Reading'!CH$7, 'Homeowners Record'!$F49*'Monthly Reading'!CH$8, 'Homeowners Record'!$G49*'Monthly Reading'!CH$9), SUM('Monthly Reading'!CH$10, 'Homeowners Record'!$F49*'Monthly Reading'!CH$8, 'Homeowners Record'!$G49*'Monthly Reading'!CH$9)))</f>
        <v/>
      </c>
      <c r="CI52" s="4" t="str">
        <f>IF('Monthly Reading'!CI$1="", "", IF('Monthly Reading'!CI126*'Monthly Reading'!CI$7&gt;'Monthly Reading'!CI$10, SUM('Monthly Reading'!CI126*'Monthly Reading'!CI$7, 'Homeowners Record'!$F49*'Monthly Reading'!CI$8, 'Homeowners Record'!$G49*'Monthly Reading'!CI$9), SUM('Monthly Reading'!CI$10, 'Homeowners Record'!$F49*'Monthly Reading'!CI$8, 'Homeowners Record'!$G49*'Monthly Reading'!CI$9)))</f>
        <v/>
      </c>
      <c r="CJ52" s="4" t="str">
        <f>IF('Monthly Reading'!CJ$1="", "", IF('Monthly Reading'!CJ126*'Monthly Reading'!CJ$7&gt;'Monthly Reading'!CJ$10, SUM('Monthly Reading'!CJ126*'Monthly Reading'!CJ$7, 'Homeowners Record'!$F49*'Monthly Reading'!CJ$8, 'Homeowners Record'!$G49*'Monthly Reading'!CJ$9), SUM('Monthly Reading'!CJ$10, 'Homeowners Record'!$F49*'Monthly Reading'!CJ$8, 'Homeowners Record'!$G49*'Monthly Reading'!CJ$9)))</f>
        <v/>
      </c>
      <c r="CK52" s="4" t="str">
        <f>IF('Monthly Reading'!CK$1="", "", IF('Monthly Reading'!CK126*'Monthly Reading'!CK$7&gt;'Monthly Reading'!CK$10, SUM('Monthly Reading'!CK126*'Monthly Reading'!CK$7, 'Homeowners Record'!$F49*'Monthly Reading'!CK$8, 'Homeowners Record'!$G49*'Monthly Reading'!CK$9), SUM('Monthly Reading'!CK$10, 'Homeowners Record'!$F49*'Monthly Reading'!CK$8, 'Homeowners Record'!$G49*'Monthly Reading'!CK$9)))</f>
        <v/>
      </c>
      <c r="CL52" s="4" t="str">
        <f>IF('Monthly Reading'!CL$1="", "", IF('Monthly Reading'!CL126*'Monthly Reading'!CL$7&gt;'Monthly Reading'!CL$10, SUM('Monthly Reading'!CL126*'Monthly Reading'!CL$7, 'Homeowners Record'!$F49*'Monthly Reading'!CL$8, 'Homeowners Record'!$G49*'Monthly Reading'!CL$9), SUM('Monthly Reading'!CL$10, 'Homeowners Record'!$F49*'Monthly Reading'!CL$8, 'Homeowners Record'!$G49*'Monthly Reading'!CL$9)))</f>
        <v/>
      </c>
      <c r="CM52" s="4" t="str">
        <f>IF('Monthly Reading'!CM$1="", "", IF('Monthly Reading'!CM126*'Monthly Reading'!CM$7&gt;'Monthly Reading'!CM$10, SUM('Monthly Reading'!CM126*'Monthly Reading'!CM$7, 'Homeowners Record'!$F49*'Monthly Reading'!CM$8, 'Homeowners Record'!$G49*'Monthly Reading'!CM$9), SUM('Monthly Reading'!CM$10, 'Homeowners Record'!$F49*'Monthly Reading'!CM$8, 'Homeowners Record'!$G49*'Monthly Reading'!CM$9)))</f>
        <v/>
      </c>
      <c r="CN52" s="4" t="str">
        <f>IF('Monthly Reading'!CN$1="", "", IF('Monthly Reading'!CN126*'Monthly Reading'!CN$7&gt;'Monthly Reading'!CN$10, SUM('Monthly Reading'!CN126*'Monthly Reading'!CN$7, 'Homeowners Record'!$F49*'Monthly Reading'!CN$8, 'Homeowners Record'!$G49*'Monthly Reading'!CN$9), SUM('Monthly Reading'!CN$10, 'Homeowners Record'!$F49*'Monthly Reading'!CN$8, 'Homeowners Record'!$G49*'Monthly Reading'!CN$9)))</f>
        <v/>
      </c>
      <c r="CO52" s="4" t="str">
        <f>IF('Monthly Reading'!CO$1="", "", IF('Monthly Reading'!CO126*'Monthly Reading'!CO$7&gt;'Monthly Reading'!CO$10, SUM('Monthly Reading'!CO126*'Monthly Reading'!CO$7, 'Homeowners Record'!$F49*'Monthly Reading'!CO$8, 'Homeowners Record'!$G49*'Monthly Reading'!CO$9), SUM('Monthly Reading'!CO$10, 'Homeowners Record'!$F49*'Monthly Reading'!CO$8, 'Homeowners Record'!$G49*'Monthly Reading'!CO$9)))</f>
        <v/>
      </c>
      <c r="CP52" s="4" t="str">
        <f>IF('Monthly Reading'!CP$1="", "", IF('Monthly Reading'!CP126*'Monthly Reading'!CP$7&gt;'Monthly Reading'!CP$10, SUM('Monthly Reading'!CP126*'Monthly Reading'!CP$7, 'Homeowners Record'!$F49*'Monthly Reading'!CP$8, 'Homeowners Record'!$G49*'Monthly Reading'!CP$9), SUM('Monthly Reading'!CP$10, 'Homeowners Record'!$F49*'Monthly Reading'!CP$8, 'Homeowners Record'!$G49*'Monthly Reading'!CP$9)))</f>
        <v/>
      </c>
      <c r="CQ52" s="4" t="str">
        <f>IF('Monthly Reading'!CQ$1="", "", IF('Monthly Reading'!CQ126*'Monthly Reading'!CQ$7&gt;'Monthly Reading'!CQ$10, SUM('Monthly Reading'!CQ126*'Monthly Reading'!CQ$7, 'Homeowners Record'!$F49*'Monthly Reading'!CQ$8, 'Homeowners Record'!$G49*'Monthly Reading'!CQ$9), SUM('Monthly Reading'!CQ$10, 'Homeowners Record'!$F49*'Monthly Reading'!CQ$8, 'Homeowners Record'!$G49*'Monthly Reading'!CQ$9)))</f>
        <v/>
      </c>
      <c r="CR52" s="4" t="str">
        <f>IF('Monthly Reading'!CR$1="", "", IF('Monthly Reading'!CR126*'Monthly Reading'!CR$7&gt;'Monthly Reading'!CR$10, SUM('Monthly Reading'!CR126*'Monthly Reading'!CR$7, 'Homeowners Record'!$F49*'Monthly Reading'!CR$8, 'Homeowners Record'!$G49*'Monthly Reading'!CR$9), SUM('Monthly Reading'!CR$10, 'Homeowners Record'!$F49*'Monthly Reading'!CR$8, 'Homeowners Record'!$G49*'Monthly Reading'!CR$9)))</f>
        <v/>
      </c>
      <c r="CS52" s="4" t="str">
        <f>IF('Monthly Reading'!CS$1="", "", IF('Monthly Reading'!CS126*'Monthly Reading'!CS$7&gt;'Monthly Reading'!CS$10, SUM('Monthly Reading'!CS126*'Monthly Reading'!CS$7, 'Homeowners Record'!$F49*'Monthly Reading'!CS$8, 'Homeowners Record'!$G49*'Monthly Reading'!CS$9), SUM('Monthly Reading'!CS$10, 'Homeowners Record'!$F49*'Monthly Reading'!CS$8, 'Homeowners Record'!$G49*'Monthly Reading'!CS$9)))</f>
        <v/>
      </c>
      <c r="CT52" s="4" t="str">
        <f>IF('Monthly Reading'!CT$1="", "", IF('Monthly Reading'!CT126*'Monthly Reading'!CT$7&gt;'Monthly Reading'!CT$10, SUM('Monthly Reading'!CT126*'Monthly Reading'!CT$7, 'Homeowners Record'!$F49*'Monthly Reading'!CT$8, 'Homeowners Record'!$G49*'Monthly Reading'!CT$9), SUM('Monthly Reading'!CT$10, 'Homeowners Record'!$F49*'Monthly Reading'!CT$8, 'Homeowners Record'!$G49*'Monthly Reading'!CT$9)))</f>
        <v/>
      </c>
      <c r="CU52" s="4" t="str">
        <f>IF('Monthly Reading'!CU$1="", "", IF('Monthly Reading'!CU126*'Monthly Reading'!CU$7&gt;'Monthly Reading'!CU$10, SUM('Monthly Reading'!CU126*'Monthly Reading'!CU$7, 'Homeowners Record'!$F49*'Monthly Reading'!CU$8, 'Homeowners Record'!$G49*'Monthly Reading'!CU$9), SUM('Monthly Reading'!CU$10, 'Homeowners Record'!$F49*'Monthly Reading'!CU$8, 'Homeowners Record'!$G49*'Monthly Reading'!CU$9)))</f>
        <v/>
      </c>
      <c r="CV52" s="4" t="str">
        <f>IF('Monthly Reading'!CV$1="", "", IF('Monthly Reading'!CV126*'Monthly Reading'!CV$7&gt;'Monthly Reading'!CV$10, SUM('Monthly Reading'!CV126*'Monthly Reading'!CV$7, 'Homeowners Record'!$F49*'Monthly Reading'!CV$8, 'Homeowners Record'!$G49*'Monthly Reading'!CV$9), SUM('Monthly Reading'!CV$10, 'Homeowners Record'!$F49*'Monthly Reading'!CV$8, 'Homeowners Record'!$G49*'Monthly Reading'!CV$9)))</f>
        <v/>
      </c>
      <c r="CW52" s="4" t="str">
        <f>IF('Monthly Reading'!CW$1="", "", IF('Monthly Reading'!CW126*'Monthly Reading'!CW$7&gt;'Monthly Reading'!CW$10, SUM('Monthly Reading'!CW126*'Monthly Reading'!CW$7, 'Homeowners Record'!$F49*'Monthly Reading'!CW$8, 'Homeowners Record'!$G49*'Monthly Reading'!CW$9), SUM('Monthly Reading'!CW$10, 'Homeowners Record'!$F49*'Monthly Reading'!CW$8, 'Homeowners Record'!$G49*'Monthly Reading'!CW$9)))</f>
        <v/>
      </c>
      <c r="CX52" s="4" t="str">
        <f>IF('Monthly Reading'!CX$1="", "", IF('Monthly Reading'!CX126*'Monthly Reading'!CX$7&gt;'Monthly Reading'!CX$10, SUM('Monthly Reading'!CX126*'Monthly Reading'!CX$7, 'Homeowners Record'!$F49*'Monthly Reading'!CX$8, 'Homeowners Record'!$G49*'Monthly Reading'!CX$9), SUM('Monthly Reading'!CX$10, 'Homeowners Record'!$F49*'Monthly Reading'!CX$8, 'Homeowners Record'!$G49*'Monthly Reading'!CX$9)))</f>
        <v/>
      </c>
      <c r="CY52" s="4" t="str">
        <f>IF('Monthly Reading'!CY$1="", "", IF('Monthly Reading'!CY126*'Monthly Reading'!CY$7&gt;'Monthly Reading'!CY$10, SUM('Monthly Reading'!CY126*'Monthly Reading'!CY$7, 'Homeowners Record'!$F49*'Monthly Reading'!CY$8, 'Homeowners Record'!$G49*'Monthly Reading'!CY$9), SUM('Monthly Reading'!CY$10, 'Homeowners Record'!$F49*'Monthly Reading'!CY$8, 'Homeowners Record'!$G49*'Monthly Reading'!CY$9)))</f>
        <v/>
      </c>
      <c r="CZ52" s="4" t="str">
        <f>IF('Monthly Reading'!CZ$1="", "", IF('Monthly Reading'!CZ126*'Monthly Reading'!CZ$7&gt;'Monthly Reading'!CZ$10, SUM('Monthly Reading'!CZ126*'Monthly Reading'!CZ$7, 'Homeowners Record'!$F49*'Monthly Reading'!CZ$8, 'Homeowners Record'!$G49*'Monthly Reading'!CZ$9), SUM('Monthly Reading'!CZ$10, 'Homeowners Record'!$F49*'Monthly Reading'!CZ$8, 'Homeowners Record'!$G49*'Monthly Reading'!CZ$9)))</f>
        <v/>
      </c>
      <c r="DA52" s="4" t="str">
        <f>IF('Monthly Reading'!DA$1="", "", IF('Monthly Reading'!DA126*'Monthly Reading'!DA$7&gt;'Monthly Reading'!DA$10, SUM('Monthly Reading'!DA126*'Monthly Reading'!DA$7, 'Homeowners Record'!$F49*'Monthly Reading'!DA$8, 'Homeowners Record'!$G49*'Monthly Reading'!DA$9), SUM('Monthly Reading'!DA$10, 'Homeowners Record'!$F49*'Monthly Reading'!DA$8, 'Homeowners Record'!$G49*'Monthly Reading'!DA$9)))</f>
        <v/>
      </c>
      <c r="DB52" s="4" t="str">
        <f>IF('Monthly Reading'!DB$1="", "", IF('Monthly Reading'!DB126*'Monthly Reading'!DB$7&gt;'Monthly Reading'!DB$10, SUM('Monthly Reading'!DB126*'Monthly Reading'!DB$7, 'Homeowners Record'!$F49*'Monthly Reading'!DB$8, 'Homeowners Record'!$G49*'Monthly Reading'!DB$9), SUM('Monthly Reading'!DB$10, 'Homeowners Record'!$F49*'Monthly Reading'!DB$8, 'Homeowners Record'!$G49*'Monthly Reading'!DB$9)))</f>
        <v/>
      </c>
      <c r="DC52" s="4" t="str">
        <f>IF('Monthly Reading'!DC$1="", "", IF('Monthly Reading'!DC126*'Monthly Reading'!DC$7&gt;'Monthly Reading'!DC$10, SUM('Monthly Reading'!DC126*'Monthly Reading'!DC$7, 'Homeowners Record'!$F49*'Monthly Reading'!DC$8, 'Homeowners Record'!$G49*'Monthly Reading'!DC$9), SUM('Monthly Reading'!DC$10, 'Homeowners Record'!$F49*'Monthly Reading'!DC$8, 'Homeowners Record'!$G49*'Monthly Reading'!DC$9)))</f>
        <v/>
      </c>
      <c r="DD52" s="4" t="str">
        <f>IF('Monthly Reading'!DD$1="", "", IF('Monthly Reading'!DD126*'Monthly Reading'!DD$7&gt;'Monthly Reading'!DD$10, SUM('Monthly Reading'!DD126*'Monthly Reading'!DD$7, 'Homeowners Record'!$F49*'Monthly Reading'!DD$8, 'Homeowners Record'!$G49*'Monthly Reading'!DD$9), SUM('Monthly Reading'!DD$10, 'Homeowners Record'!$F49*'Monthly Reading'!DD$8, 'Homeowners Record'!$G49*'Monthly Reading'!DD$9)))</f>
        <v/>
      </c>
      <c r="DE52" s="4" t="str">
        <f>IF('Monthly Reading'!DE$1="", "", IF('Monthly Reading'!DE126*'Monthly Reading'!DE$7&gt;'Monthly Reading'!DE$10, SUM('Monthly Reading'!DE126*'Monthly Reading'!DE$7, 'Homeowners Record'!$F49*'Monthly Reading'!DE$8, 'Homeowners Record'!$G49*'Monthly Reading'!DE$9), SUM('Monthly Reading'!DE$10, 'Homeowners Record'!$F49*'Monthly Reading'!DE$8, 'Homeowners Record'!$G49*'Monthly Reading'!DE$9)))</f>
        <v/>
      </c>
      <c r="DF52" s="4" t="str">
        <f>IF('Monthly Reading'!DF$1="", "", IF('Monthly Reading'!DF126*'Monthly Reading'!DF$7&gt;'Monthly Reading'!DF$10, SUM('Monthly Reading'!DF126*'Monthly Reading'!DF$7, 'Homeowners Record'!$F49*'Monthly Reading'!DF$8, 'Homeowners Record'!$G49*'Monthly Reading'!DF$9), SUM('Monthly Reading'!DF$10, 'Homeowners Record'!$F49*'Monthly Reading'!DF$8, 'Homeowners Record'!$G49*'Monthly Reading'!DF$9)))</f>
        <v/>
      </c>
      <c r="DG52" s="4" t="str">
        <f>IF('Monthly Reading'!DG$1="", "", IF('Monthly Reading'!DG126*'Monthly Reading'!DG$7&gt;'Monthly Reading'!DG$10, SUM('Monthly Reading'!DG126*'Monthly Reading'!DG$7, 'Homeowners Record'!$F49*'Monthly Reading'!DG$8, 'Homeowners Record'!$G49*'Monthly Reading'!DG$9), SUM('Monthly Reading'!DG$10, 'Homeowners Record'!$F49*'Monthly Reading'!DG$8, 'Homeowners Record'!$G49*'Monthly Reading'!DG$9)))</f>
        <v/>
      </c>
      <c r="DH52" s="4" t="str">
        <f>IF('Monthly Reading'!DH$1="", "", IF('Monthly Reading'!DH126*'Monthly Reading'!DH$7&gt;'Monthly Reading'!DH$10, SUM('Monthly Reading'!DH126*'Monthly Reading'!DH$7, 'Homeowners Record'!$F49*'Monthly Reading'!DH$8, 'Homeowners Record'!$G49*'Monthly Reading'!DH$9), SUM('Monthly Reading'!DH$10, 'Homeowners Record'!$F49*'Monthly Reading'!DH$8, 'Homeowners Record'!$G49*'Monthly Reading'!DH$9)))</f>
        <v/>
      </c>
      <c r="DI52" s="4" t="str">
        <f>IF('Monthly Reading'!DI$1="", "", IF('Monthly Reading'!DI126*'Monthly Reading'!DI$7&gt;'Monthly Reading'!DI$10, SUM('Monthly Reading'!DI126*'Monthly Reading'!DI$7, 'Homeowners Record'!$F49*'Monthly Reading'!DI$8, 'Homeowners Record'!$G49*'Monthly Reading'!DI$9), SUM('Monthly Reading'!DI$10, 'Homeowners Record'!$F49*'Monthly Reading'!DI$8, 'Homeowners Record'!$G49*'Monthly Reading'!DI$9)))</f>
        <v/>
      </c>
      <c r="DJ52" s="4" t="str">
        <f>IF('Monthly Reading'!DJ$1="", "", IF('Monthly Reading'!DJ126*'Monthly Reading'!DJ$7&gt;'Monthly Reading'!DJ$10, SUM('Monthly Reading'!DJ126*'Monthly Reading'!DJ$7, 'Homeowners Record'!$F49*'Monthly Reading'!DJ$8, 'Homeowners Record'!$G49*'Monthly Reading'!DJ$9), SUM('Monthly Reading'!DJ$10, 'Homeowners Record'!$F49*'Monthly Reading'!DJ$8, 'Homeowners Record'!$G49*'Monthly Reading'!DJ$9)))</f>
        <v/>
      </c>
      <c r="DK52" s="4" t="str">
        <f>IF('Monthly Reading'!DK$1="", "", IF('Monthly Reading'!DK126*'Monthly Reading'!DK$7&gt;'Monthly Reading'!DK$10, SUM('Monthly Reading'!DK126*'Monthly Reading'!DK$7, 'Homeowners Record'!$F49*'Monthly Reading'!DK$8, 'Homeowners Record'!$G49*'Monthly Reading'!DK$9), SUM('Monthly Reading'!DK$10, 'Homeowners Record'!$F49*'Monthly Reading'!DK$8, 'Homeowners Record'!$G49*'Monthly Reading'!DK$9)))</f>
        <v/>
      </c>
      <c r="DL52" s="4" t="str">
        <f>IF('Monthly Reading'!DL$1="", "", IF('Monthly Reading'!DL126*'Monthly Reading'!DL$7&gt;'Monthly Reading'!DL$10, SUM('Monthly Reading'!DL126*'Monthly Reading'!DL$7, 'Homeowners Record'!$F49*'Monthly Reading'!DL$8, 'Homeowners Record'!$G49*'Monthly Reading'!DL$9), SUM('Monthly Reading'!DL$10, 'Homeowners Record'!$F49*'Monthly Reading'!DL$8, 'Homeowners Record'!$G49*'Monthly Reading'!DL$9)))</f>
        <v/>
      </c>
      <c r="DM52" s="4" t="str">
        <f>IF('Monthly Reading'!DM$1="", "", IF('Monthly Reading'!DM126*'Monthly Reading'!DM$7&gt;'Monthly Reading'!DM$10, SUM('Monthly Reading'!DM126*'Monthly Reading'!DM$7, 'Homeowners Record'!$F49*'Monthly Reading'!DM$8, 'Homeowners Record'!$G49*'Monthly Reading'!DM$9), SUM('Monthly Reading'!DM$10, 'Homeowners Record'!$F49*'Monthly Reading'!DM$8, 'Homeowners Record'!$G49*'Monthly Reading'!DM$9)))</f>
        <v/>
      </c>
      <c r="DN52" s="4" t="str">
        <f>IF('Monthly Reading'!DN$1="", "", IF('Monthly Reading'!DN126*'Monthly Reading'!DN$7&gt;'Monthly Reading'!DN$10, SUM('Monthly Reading'!DN126*'Monthly Reading'!DN$7, 'Homeowners Record'!$F49*'Monthly Reading'!DN$8, 'Homeowners Record'!$G49*'Monthly Reading'!DN$9), SUM('Monthly Reading'!DN$10, 'Homeowners Record'!$F49*'Monthly Reading'!DN$8, 'Homeowners Record'!$G49*'Monthly Reading'!DN$9)))</f>
        <v/>
      </c>
      <c r="DO52" s="4" t="str">
        <f>IF('Monthly Reading'!DO$1="", "", IF('Monthly Reading'!DO126*'Monthly Reading'!DO$7&gt;'Monthly Reading'!DO$10, SUM('Monthly Reading'!DO126*'Monthly Reading'!DO$7, 'Homeowners Record'!$F49*'Monthly Reading'!DO$8, 'Homeowners Record'!$G49*'Monthly Reading'!DO$9), SUM('Monthly Reading'!DO$10, 'Homeowners Record'!$F49*'Monthly Reading'!DO$8, 'Homeowners Record'!$G49*'Monthly Reading'!DO$9)))</f>
        <v/>
      </c>
      <c r="DP52" s="4" t="str">
        <f>IF('Monthly Reading'!DP$1="", "", IF('Monthly Reading'!DP126*'Monthly Reading'!DP$7&gt;'Monthly Reading'!DP$10, SUM('Monthly Reading'!DP126*'Monthly Reading'!DP$7, 'Homeowners Record'!$F49*'Monthly Reading'!DP$8, 'Homeowners Record'!$G49*'Monthly Reading'!DP$9), SUM('Monthly Reading'!DP$10, 'Homeowners Record'!$F49*'Monthly Reading'!DP$8, 'Homeowners Record'!$G49*'Monthly Reading'!DP$9)))</f>
        <v/>
      </c>
      <c r="DQ52" s="4" t="str">
        <f>IF('Monthly Reading'!DQ$1="", "", IF('Monthly Reading'!DQ126*'Monthly Reading'!DQ$7&gt;'Monthly Reading'!DQ$10, SUM('Monthly Reading'!DQ126*'Monthly Reading'!DQ$7, 'Homeowners Record'!$F49*'Monthly Reading'!DQ$8, 'Homeowners Record'!$G49*'Monthly Reading'!DQ$9), SUM('Monthly Reading'!DQ$10, 'Homeowners Record'!$F49*'Monthly Reading'!DQ$8, 'Homeowners Record'!$G49*'Monthly Reading'!DQ$9)))</f>
        <v/>
      </c>
      <c r="DR52" s="4" t="str">
        <f>IF('Monthly Reading'!DR$1="", "", IF('Monthly Reading'!DR126*'Monthly Reading'!DR$7&gt;'Monthly Reading'!DR$10, SUM('Monthly Reading'!DR126*'Monthly Reading'!DR$7, 'Homeowners Record'!$F49*'Monthly Reading'!DR$8, 'Homeowners Record'!$G49*'Monthly Reading'!DR$9), SUM('Monthly Reading'!DR$10, 'Homeowners Record'!$F49*'Monthly Reading'!DR$8, 'Homeowners Record'!$G49*'Monthly Reading'!DR$9)))</f>
        <v/>
      </c>
      <c r="DS52" s="4" t="str">
        <f>IF('Monthly Reading'!DS$1="", "", IF('Monthly Reading'!DS126*'Monthly Reading'!DS$7&gt;'Monthly Reading'!DS$10, SUM('Monthly Reading'!DS126*'Monthly Reading'!DS$7, 'Homeowners Record'!$F49*'Monthly Reading'!DS$8, 'Homeowners Record'!$G49*'Monthly Reading'!DS$9), SUM('Monthly Reading'!DS$10, 'Homeowners Record'!$F49*'Monthly Reading'!DS$8, 'Homeowners Record'!$G49*'Monthly Reading'!DS$9)))</f>
        <v/>
      </c>
      <c r="DT52" s="4" t="str">
        <f>IF('Monthly Reading'!DT$1="", "", IF('Monthly Reading'!DT126*'Monthly Reading'!DT$7&gt;'Monthly Reading'!DT$10, SUM('Monthly Reading'!DT126*'Monthly Reading'!DT$7, 'Homeowners Record'!$F49*'Monthly Reading'!DT$8, 'Homeowners Record'!$G49*'Monthly Reading'!DT$9), SUM('Monthly Reading'!DT$10, 'Homeowners Record'!$F49*'Monthly Reading'!DT$8, 'Homeowners Record'!$G49*'Monthly Reading'!DT$9)))</f>
        <v/>
      </c>
      <c r="DU52" s="4" t="str">
        <f>IF('Monthly Reading'!DU$1="", "", IF('Monthly Reading'!DU126*'Monthly Reading'!DU$7&gt;'Monthly Reading'!DU$10, SUM('Monthly Reading'!DU126*'Monthly Reading'!DU$7, 'Homeowners Record'!$F49*'Monthly Reading'!DU$8, 'Homeowners Record'!$G49*'Monthly Reading'!DU$9), SUM('Monthly Reading'!DU$10, 'Homeowners Record'!$F49*'Monthly Reading'!DU$8, 'Homeowners Record'!$G49*'Monthly Reading'!DU$9)))</f>
        <v/>
      </c>
      <c r="DV52" s="4" t="str">
        <f>IF('Monthly Reading'!DV$1="", "", IF('Monthly Reading'!DV126*'Monthly Reading'!DV$7&gt;'Monthly Reading'!DV$10, SUM('Monthly Reading'!DV126*'Monthly Reading'!DV$7, 'Homeowners Record'!$F49*'Monthly Reading'!DV$8, 'Homeowners Record'!$G49*'Monthly Reading'!DV$9), SUM('Monthly Reading'!DV$10, 'Homeowners Record'!$F49*'Monthly Reading'!DV$8, 'Homeowners Record'!$G49*'Monthly Reading'!DV$9)))</f>
        <v/>
      </c>
      <c r="DW52" s="4" t="str">
        <f>IF('Monthly Reading'!DW$1="", "", IF('Monthly Reading'!DW126*'Monthly Reading'!DW$7&gt;'Monthly Reading'!DW$10, SUM('Monthly Reading'!DW126*'Monthly Reading'!DW$7, 'Homeowners Record'!$F49*'Monthly Reading'!DW$8, 'Homeowners Record'!$G49*'Monthly Reading'!DW$9), SUM('Monthly Reading'!DW$10, 'Homeowners Record'!$F49*'Monthly Reading'!DW$8, 'Homeowners Record'!$G49*'Monthly Reading'!DW$9)))</f>
        <v/>
      </c>
      <c r="DX52" s="4" t="str">
        <f>IF('Monthly Reading'!DX$1="", "", IF('Monthly Reading'!DX126*'Monthly Reading'!DX$7&gt;'Monthly Reading'!DX$10, SUM('Monthly Reading'!DX126*'Monthly Reading'!DX$7, 'Homeowners Record'!$F49*'Monthly Reading'!DX$8, 'Homeowners Record'!$G49*'Monthly Reading'!DX$9), SUM('Monthly Reading'!DX$10, 'Homeowners Record'!$F49*'Monthly Reading'!DX$8, 'Homeowners Record'!$G49*'Monthly Reading'!DX$9)))</f>
        <v/>
      </c>
      <c r="DY52" s="4" t="str">
        <f>IF('Monthly Reading'!DY$1="", "", IF('Monthly Reading'!DY126*'Monthly Reading'!DY$7&gt;'Monthly Reading'!DY$10, SUM('Monthly Reading'!DY126*'Monthly Reading'!DY$7, 'Homeowners Record'!$F49*'Monthly Reading'!DY$8, 'Homeowners Record'!$G49*'Monthly Reading'!DY$9), SUM('Monthly Reading'!DY$10, 'Homeowners Record'!$F49*'Monthly Reading'!DY$8, 'Homeowners Record'!$G49*'Monthly Reading'!DY$9)))</f>
        <v/>
      </c>
      <c r="DZ52" s="4" t="str">
        <f>IF('Monthly Reading'!DZ$1="", "", IF('Monthly Reading'!DZ126*'Monthly Reading'!DZ$7&gt;'Monthly Reading'!DZ$10, SUM('Monthly Reading'!DZ126*'Monthly Reading'!DZ$7, 'Homeowners Record'!$F49*'Monthly Reading'!DZ$8, 'Homeowners Record'!$G49*'Monthly Reading'!DZ$9), SUM('Monthly Reading'!DZ$10, 'Homeowners Record'!$F49*'Monthly Reading'!DZ$8, 'Homeowners Record'!$G49*'Monthly Reading'!DZ$9)))</f>
        <v/>
      </c>
    </row>
    <row r="53" spans="1:130" x14ac:dyDescent="0.25">
      <c r="A53" s="3">
        <f>'Homeowners Record'!$A50</f>
        <v>49</v>
      </c>
      <c r="B53" s="3" t="str">
        <f>'Homeowners Record'!$B50</f>
        <v>RHYAN S. DIAZ</v>
      </c>
      <c r="C53" s="4">
        <v>1132</v>
      </c>
      <c r="D53" s="4">
        <f>IF('Monthly Reading'!D$1="", "", IF('Monthly Reading'!D127*'Monthly Reading'!D$7&gt;'Monthly Reading'!D$10, SUM('Monthly Reading'!D127*'Monthly Reading'!D$7, 'Homeowners Record'!$F50*'Monthly Reading'!D$8, 'Homeowners Record'!$G50*'Monthly Reading'!D$9), SUM('Monthly Reading'!D$10, 'Homeowners Record'!$F50*'Monthly Reading'!D$8, 'Homeowners Record'!$G50*'Monthly Reading'!D$9)))</f>
        <v>880.57758024691361</v>
      </c>
      <c r="E53" s="4">
        <f>IF('Monthly Reading'!E$1="", "", IF('Monthly Reading'!E127*'Monthly Reading'!E$7&gt;'Monthly Reading'!E$10, SUM('Monthly Reading'!E127*'Monthly Reading'!E$7, 'Homeowners Record'!$F50*'Monthly Reading'!E$8, 'Homeowners Record'!$G50*'Monthly Reading'!E$9), SUM('Monthly Reading'!E$10, 'Homeowners Record'!$F50*'Monthly Reading'!E$8, 'Homeowners Record'!$G50*'Monthly Reading'!E$9)))</f>
        <v>725.60585480093675</v>
      </c>
      <c r="F53" s="4">
        <f>IF('Monthly Reading'!F$1="", "", IF('Monthly Reading'!F127*'Monthly Reading'!F$7&gt;'Monthly Reading'!F$10, SUM('Monthly Reading'!F127*'Monthly Reading'!F$7, 'Homeowners Record'!$F50*'Monthly Reading'!F$8, 'Homeowners Record'!$G50*'Monthly Reading'!F$9), SUM('Monthly Reading'!F$10, 'Homeowners Record'!$F50*'Monthly Reading'!F$8, 'Homeowners Record'!$G50*'Monthly Reading'!F$9)))</f>
        <v>719.56398860398861</v>
      </c>
      <c r="G53" s="4">
        <f>IF('Monthly Reading'!G$1="", "", IF('Monthly Reading'!G127*'Monthly Reading'!G$7&gt;'Monthly Reading'!G$10, SUM('Monthly Reading'!G127*'Monthly Reading'!G$7, 'Homeowners Record'!$F50*'Monthly Reading'!G$8, 'Homeowners Record'!$G50*'Monthly Reading'!G$9), SUM('Monthly Reading'!G$10, 'Homeowners Record'!$F50*'Monthly Reading'!G$8, 'Homeowners Record'!$G50*'Monthly Reading'!G$9)))</f>
        <v>693.15027568922301</v>
      </c>
      <c r="H53" s="4" t="str">
        <f>IF('Monthly Reading'!H$1="", "", IF('Monthly Reading'!H127*'Monthly Reading'!H$7&gt;'Monthly Reading'!H$10, SUM('Monthly Reading'!H127*'Monthly Reading'!H$7, 'Homeowners Record'!$F50*'Monthly Reading'!H$8, 'Homeowners Record'!$G50*'Monthly Reading'!H$9), SUM('Monthly Reading'!H$10, 'Homeowners Record'!$F50*'Monthly Reading'!H$8, 'Homeowners Record'!$G50*'Monthly Reading'!H$9)))</f>
        <v/>
      </c>
      <c r="I53" s="4" t="str">
        <f>IF('Monthly Reading'!I$1="", "", IF('Monthly Reading'!I127*'Monthly Reading'!I$7&gt;'Monthly Reading'!I$10, SUM('Monthly Reading'!I127*'Monthly Reading'!I$7, 'Homeowners Record'!$F50*'Monthly Reading'!I$8, 'Homeowners Record'!$G50*'Monthly Reading'!I$9), SUM('Monthly Reading'!I$10, 'Homeowners Record'!$F50*'Monthly Reading'!I$8, 'Homeowners Record'!$G50*'Monthly Reading'!I$9)))</f>
        <v/>
      </c>
      <c r="J53" s="4" t="str">
        <f>IF('Monthly Reading'!J$1="", "", IF('Monthly Reading'!J127*'Monthly Reading'!J$7&gt;'Monthly Reading'!J$10, SUM('Monthly Reading'!J127*'Monthly Reading'!J$7, 'Homeowners Record'!$F50*'Monthly Reading'!J$8, 'Homeowners Record'!$G50*'Monthly Reading'!J$9), SUM('Monthly Reading'!J$10, 'Homeowners Record'!$F50*'Monthly Reading'!J$8, 'Homeowners Record'!$G50*'Monthly Reading'!J$9)))</f>
        <v/>
      </c>
      <c r="K53" s="4" t="str">
        <f>IF('Monthly Reading'!K$1="", "", IF('Monthly Reading'!K127*'Monthly Reading'!K$7&gt;'Monthly Reading'!K$10, SUM('Monthly Reading'!K127*'Monthly Reading'!K$7, 'Homeowners Record'!$F50*'Monthly Reading'!K$8, 'Homeowners Record'!$G50*'Monthly Reading'!K$9), SUM('Monthly Reading'!K$10, 'Homeowners Record'!$F50*'Monthly Reading'!K$8, 'Homeowners Record'!$G50*'Monthly Reading'!K$9)))</f>
        <v/>
      </c>
      <c r="L53" s="4" t="str">
        <f>IF('Monthly Reading'!L$1="", "", IF('Monthly Reading'!L127*'Monthly Reading'!L$7&gt;'Monthly Reading'!L$10, SUM('Monthly Reading'!L127*'Monthly Reading'!L$7, 'Homeowners Record'!$F50*'Monthly Reading'!L$8, 'Homeowners Record'!$G50*'Monthly Reading'!L$9), SUM('Monthly Reading'!L$10, 'Homeowners Record'!$F50*'Monthly Reading'!L$8, 'Homeowners Record'!$G50*'Monthly Reading'!L$9)))</f>
        <v/>
      </c>
      <c r="M53" s="4" t="str">
        <f>IF('Monthly Reading'!M$1="", "", IF('Monthly Reading'!M127*'Monthly Reading'!M$7&gt;'Monthly Reading'!M$10, SUM('Monthly Reading'!M127*'Monthly Reading'!M$7, 'Homeowners Record'!$F50*'Monthly Reading'!M$8, 'Homeowners Record'!$G50*'Monthly Reading'!M$9), SUM('Monthly Reading'!M$10, 'Homeowners Record'!$F50*'Monthly Reading'!M$8, 'Homeowners Record'!$G50*'Monthly Reading'!M$9)))</f>
        <v/>
      </c>
      <c r="N53" s="4" t="str">
        <f>IF('Monthly Reading'!N$1="", "", IF('Monthly Reading'!N127*'Monthly Reading'!N$7&gt;'Monthly Reading'!N$10, SUM('Monthly Reading'!N127*'Monthly Reading'!N$7, 'Homeowners Record'!$F50*'Monthly Reading'!N$8, 'Homeowners Record'!$G50*'Monthly Reading'!N$9), SUM('Monthly Reading'!N$10, 'Homeowners Record'!$F50*'Monthly Reading'!N$8, 'Homeowners Record'!$G50*'Monthly Reading'!N$9)))</f>
        <v/>
      </c>
      <c r="O53" s="4" t="str">
        <f>IF('Monthly Reading'!O$1="", "", IF('Monthly Reading'!O127*'Monthly Reading'!O$7&gt;'Monthly Reading'!O$10, SUM('Monthly Reading'!O127*'Monthly Reading'!O$7, 'Homeowners Record'!$F50*'Monthly Reading'!O$8, 'Homeowners Record'!$G50*'Monthly Reading'!O$9), SUM('Monthly Reading'!O$10, 'Homeowners Record'!$F50*'Monthly Reading'!O$8, 'Homeowners Record'!$G50*'Monthly Reading'!O$9)))</f>
        <v/>
      </c>
      <c r="P53" s="4" t="str">
        <f>IF('Monthly Reading'!P$1="", "", IF('Monthly Reading'!P127*'Monthly Reading'!P$7&gt;'Monthly Reading'!P$10, SUM('Monthly Reading'!P127*'Monthly Reading'!P$7, 'Homeowners Record'!$F50*'Monthly Reading'!P$8, 'Homeowners Record'!$G50*'Monthly Reading'!P$9), SUM('Monthly Reading'!P$10, 'Homeowners Record'!$F50*'Monthly Reading'!P$8, 'Homeowners Record'!$G50*'Monthly Reading'!P$9)))</f>
        <v/>
      </c>
      <c r="Q53" s="4" t="str">
        <f>IF('Monthly Reading'!Q$1="", "", IF('Monthly Reading'!Q127*'Monthly Reading'!Q$7&gt;'Monthly Reading'!Q$10, SUM('Monthly Reading'!Q127*'Monthly Reading'!Q$7, 'Homeowners Record'!$F50*'Monthly Reading'!Q$8, 'Homeowners Record'!$G50*'Monthly Reading'!Q$9), SUM('Monthly Reading'!Q$10, 'Homeowners Record'!$F50*'Monthly Reading'!Q$8, 'Homeowners Record'!$G50*'Monthly Reading'!Q$9)))</f>
        <v/>
      </c>
      <c r="R53" s="4" t="str">
        <f>IF('Monthly Reading'!R$1="", "", IF('Monthly Reading'!R127*'Monthly Reading'!R$7&gt;'Monthly Reading'!R$10, SUM('Monthly Reading'!R127*'Monthly Reading'!R$7, 'Homeowners Record'!$F50*'Monthly Reading'!R$8, 'Homeowners Record'!$G50*'Monthly Reading'!R$9), SUM('Monthly Reading'!R$10, 'Homeowners Record'!$F50*'Monthly Reading'!R$8, 'Homeowners Record'!$G50*'Monthly Reading'!R$9)))</f>
        <v/>
      </c>
      <c r="S53" s="4" t="str">
        <f>IF('Monthly Reading'!S$1="", "", IF('Monthly Reading'!S127*'Monthly Reading'!S$7&gt;'Monthly Reading'!S$10, SUM('Monthly Reading'!S127*'Monthly Reading'!S$7, 'Homeowners Record'!$F50*'Monthly Reading'!S$8, 'Homeowners Record'!$G50*'Monthly Reading'!S$9), SUM('Monthly Reading'!S$10, 'Homeowners Record'!$F50*'Monthly Reading'!S$8, 'Homeowners Record'!$G50*'Monthly Reading'!S$9)))</f>
        <v/>
      </c>
      <c r="T53" s="4" t="str">
        <f>IF('Monthly Reading'!T$1="", "", IF('Monthly Reading'!T127*'Monthly Reading'!T$7&gt;'Monthly Reading'!T$10, SUM('Monthly Reading'!T127*'Monthly Reading'!T$7, 'Homeowners Record'!$F50*'Monthly Reading'!T$8, 'Homeowners Record'!$G50*'Monthly Reading'!T$9), SUM('Monthly Reading'!T$10, 'Homeowners Record'!$F50*'Monthly Reading'!T$8, 'Homeowners Record'!$G50*'Monthly Reading'!T$9)))</f>
        <v/>
      </c>
      <c r="U53" s="4" t="str">
        <f>IF('Monthly Reading'!U$1="", "", IF('Monthly Reading'!U127*'Monthly Reading'!U$7&gt;'Monthly Reading'!U$10, SUM('Monthly Reading'!U127*'Monthly Reading'!U$7, 'Homeowners Record'!$F50*'Monthly Reading'!U$8, 'Homeowners Record'!$G50*'Monthly Reading'!U$9), SUM('Monthly Reading'!U$10, 'Homeowners Record'!$F50*'Monthly Reading'!U$8, 'Homeowners Record'!$G50*'Monthly Reading'!U$9)))</f>
        <v/>
      </c>
      <c r="V53" s="4" t="str">
        <f>IF('Monthly Reading'!V$1="", "", IF('Monthly Reading'!V127*'Monthly Reading'!V$7&gt;'Monthly Reading'!V$10, SUM('Monthly Reading'!V127*'Monthly Reading'!V$7, 'Homeowners Record'!$F50*'Monthly Reading'!V$8, 'Homeowners Record'!$G50*'Monthly Reading'!V$9), SUM('Monthly Reading'!V$10, 'Homeowners Record'!$F50*'Monthly Reading'!V$8, 'Homeowners Record'!$G50*'Monthly Reading'!V$9)))</f>
        <v/>
      </c>
      <c r="W53" s="4" t="str">
        <f>IF('Monthly Reading'!W$1="", "", IF('Monthly Reading'!W127*'Monthly Reading'!W$7&gt;'Monthly Reading'!W$10, SUM('Monthly Reading'!W127*'Monthly Reading'!W$7, 'Homeowners Record'!$F50*'Monthly Reading'!W$8, 'Homeowners Record'!$G50*'Monthly Reading'!W$9), SUM('Monthly Reading'!W$10, 'Homeowners Record'!$F50*'Monthly Reading'!W$8, 'Homeowners Record'!$G50*'Monthly Reading'!W$9)))</f>
        <v/>
      </c>
      <c r="X53" s="4" t="str">
        <f>IF('Monthly Reading'!X$1="", "", IF('Monthly Reading'!X127*'Monthly Reading'!X$7&gt;'Monthly Reading'!X$10, SUM('Monthly Reading'!X127*'Monthly Reading'!X$7, 'Homeowners Record'!$F50*'Monthly Reading'!X$8, 'Homeowners Record'!$G50*'Monthly Reading'!X$9), SUM('Monthly Reading'!X$10, 'Homeowners Record'!$F50*'Monthly Reading'!X$8, 'Homeowners Record'!$G50*'Monthly Reading'!X$9)))</f>
        <v/>
      </c>
      <c r="Y53" s="4" t="str">
        <f>IF('Monthly Reading'!Y$1="", "", IF('Monthly Reading'!Y127*'Monthly Reading'!Y$7&gt;'Monthly Reading'!Y$10, SUM('Monthly Reading'!Y127*'Monthly Reading'!Y$7, 'Homeowners Record'!$F50*'Monthly Reading'!Y$8, 'Homeowners Record'!$G50*'Monthly Reading'!Y$9), SUM('Monthly Reading'!Y$10, 'Homeowners Record'!$F50*'Monthly Reading'!Y$8, 'Homeowners Record'!$G50*'Monthly Reading'!Y$9)))</f>
        <v/>
      </c>
      <c r="Z53" s="4" t="str">
        <f>IF('Monthly Reading'!Z$1="", "", IF('Monthly Reading'!Z127*'Monthly Reading'!Z$7&gt;'Monthly Reading'!Z$10, SUM('Monthly Reading'!Z127*'Monthly Reading'!Z$7, 'Homeowners Record'!$F50*'Monthly Reading'!Z$8, 'Homeowners Record'!$G50*'Monthly Reading'!Z$9), SUM('Monthly Reading'!Z$10, 'Homeowners Record'!$F50*'Monthly Reading'!Z$8, 'Homeowners Record'!$G50*'Monthly Reading'!Z$9)))</f>
        <v/>
      </c>
      <c r="AA53" s="4" t="str">
        <f>IF('Monthly Reading'!AA$1="", "", IF('Monthly Reading'!AA127*'Monthly Reading'!AA$7&gt;'Monthly Reading'!AA$10, SUM('Monthly Reading'!AA127*'Monthly Reading'!AA$7, 'Homeowners Record'!$F50*'Monthly Reading'!AA$8, 'Homeowners Record'!$G50*'Monthly Reading'!AA$9), SUM('Monthly Reading'!AA$10, 'Homeowners Record'!$F50*'Monthly Reading'!AA$8, 'Homeowners Record'!$G50*'Monthly Reading'!AA$9)))</f>
        <v/>
      </c>
      <c r="AB53" s="4" t="str">
        <f>IF('Monthly Reading'!AB$1="", "", IF('Monthly Reading'!AB127*'Monthly Reading'!AB$7&gt;'Monthly Reading'!AB$10, SUM('Monthly Reading'!AB127*'Monthly Reading'!AB$7, 'Homeowners Record'!$F50*'Monthly Reading'!AB$8, 'Homeowners Record'!$G50*'Monthly Reading'!AB$9), SUM('Monthly Reading'!AB$10, 'Homeowners Record'!$F50*'Monthly Reading'!AB$8, 'Homeowners Record'!$G50*'Monthly Reading'!AB$9)))</f>
        <v/>
      </c>
      <c r="AC53" s="4" t="str">
        <f>IF('Monthly Reading'!AC$1="", "", IF('Monthly Reading'!AC127*'Monthly Reading'!AC$7&gt;'Monthly Reading'!AC$10, SUM('Monthly Reading'!AC127*'Monthly Reading'!AC$7, 'Homeowners Record'!$F50*'Monthly Reading'!AC$8, 'Homeowners Record'!$G50*'Monthly Reading'!AC$9), SUM('Monthly Reading'!AC$10, 'Homeowners Record'!$F50*'Monthly Reading'!AC$8, 'Homeowners Record'!$G50*'Monthly Reading'!AC$9)))</f>
        <v/>
      </c>
      <c r="AD53" s="4" t="str">
        <f>IF('Monthly Reading'!AD$1="", "", IF('Monthly Reading'!AD127*'Monthly Reading'!AD$7&gt;'Monthly Reading'!AD$10, SUM('Monthly Reading'!AD127*'Monthly Reading'!AD$7, 'Homeowners Record'!$F50*'Monthly Reading'!AD$8, 'Homeowners Record'!$G50*'Monthly Reading'!AD$9), SUM('Monthly Reading'!AD$10, 'Homeowners Record'!$F50*'Monthly Reading'!AD$8, 'Homeowners Record'!$G50*'Monthly Reading'!AD$9)))</f>
        <v/>
      </c>
      <c r="AE53" s="4" t="str">
        <f>IF('Monthly Reading'!AE$1="", "", IF('Monthly Reading'!AE127*'Monthly Reading'!AE$7&gt;'Monthly Reading'!AE$10, SUM('Monthly Reading'!AE127*'Monthly Reading'!AE$7, 'Homeowners Record'!$F50*'Monthly Reading'!AE$8, 'Homeowners Record'!$G50*'Monthly Reading'!AE$9), SUM('Monthly Reading'!AE$10, 'Homeowners Record'!$F50*'Monthly Reading'!AE$8, 'Homeowners Record'!$G50*'Monthly Reading'!AE$9)))</f>
        <v/>
      </c>
      <c r="AF53" s="4" t="str">
        <f>IF('Monthly Reading'!AF$1="", "", IF('Monthly Reading'!AF127*'Monthly Reading'!AF$7&gt;'Monthly Reading'!AF$10, SUM('Monthly Reading'!AF127*'Monthly Reading'!AF$7, 'Homeowners Record'!$F50*'Monthly Reading'!AF$8, 'Homeowners Record'!$G50*'Monthly Reading'!AF$9), SUM('Monthly Reading'!AF$10, 'Homeowners Record'!$F50*'Monthly Reading'!AF$8, 'Homeowners Record'!$G50*'Monthly Reading'!AF$9)))</f>
        <v/>
      </c>
      <c r="AG53" s="4" t="str">
        <f>IF('Monthly Reading'!AG$1="", "", IF('Monthly Reading'!AG127*'Monthly Reading'!AG$7&gt;'Monthly Reading'!AG$10, SUM('Monthly Reading'!AG127*'Monthly Reading'!AG$7, 'Homeowners Record'!$F50*'Monthly Reading'!AG$8, 'Homeowners Record'!$G50*'Monthly Reading'!AG$9), SUM('Monthly Reading'!AG$10, 'Homeowners Record'!$F50*'Monthly Reading'!AG$8, 'Homeowners Record'!$G50*'Monthly Reading'!AG$9)))</f>
        <v/>
      </c>
      <c r="AH53" s="4" t="str">
        <f>IF('Monthly Reading'!AH$1="", "", IF('Monthly Reading'!AH127*'Monthly Reading'!AH$7&gt;'Monthly Reading'!AH$10, SUM('Monthly Reading'!AH127*'Monthly Reading'!AH$7, 'Homeowners Record'!$F50*'Monthly Reading'!AH$8, 'Homeowners Record'!$G50*'Monthly Reading'!AH$9), SUM('Monthly Reading'!AH$10, 'Homeowners Record'!$F50*'Monthly Reading'!AH$8, 'Homeowners Record'!$G50*'Monthly Reading'!AH$9)))</f>
        <v/>
      </c>
      <c r="AI53" s="4" t="str">
        <f>IF('Monthly Reading'!AI$1="", "", IF('Monthly Reading'!AI127*'Monthly Reading'!AI$7&gt;'Monthly Reading'!AI$10, SUM('Monthly Reading'!AI127*'Monthly Reading'!AI$7, 'Homeowners Record'!$F50*'Monthly Reading'!AI$8, 'Homeowners Record'!$G50*'Monthly Reading'!AI$9), SUM('Monthly Reading'!AI$10, 'Homeowners Record'!$F50*'Monthly Reading'!AI$8, 'Homeowners Record'!$G50*'Monthly Reading'!AI$9)))</f>
        <v/>
      </c>
      <c r="AJ53" s="4" t="str">
        <f>IF('Monthly Reading'!AJ$1="", "", IF('Monthly Reading'!AJ127*'Monthly Reading'!AJ$7&gt;'Monthly Reading'!AJ$10, SUM('Monthly Reading'!AJ127*'Monthly Reading'!AJ$7, 'Homeowners Record'!$F50*'Monthly Reading'!AJ$8, 'Homeowners Record'!$G50*'Monthly Reading'!AJ$9), SUM('Monthly Reading'!AJ$10, 'Homeowners Record'!$F50*'Monthly Reading'!AJ$8, 'Homeowners Record'!$G50*'Monthly Reading'!AJ$9)))</f>
        <v/>
      </c>
      <c r="AK53" s="4" t="str">
        <f>IF('Monthly Reading'!AK$1="", "", IF('Monthly Reading'!AK127*'Monthly Reading'!AK$7&gt;'Monthly Reading'!AK$10, SUM('Monthly Reading'!AK127*'Monthly Reading'!AK$7, 'Homeowners Record'!$F50*'Monthly Reading'!AK$8, 'Homeowners Record'!$G50*'Monthly Reading'!AK$9), SUM('Monthly Reading'!AK$10, 'Homeowners Record'!$F50*'Monthly Reading'!AK$8, 'Homeowners Record'!$G50*'Monthly Reading'!AK$9)))</f>
        <v/>
      </c>
      <c r="AL53" s="4" t="str">
        <f>IF('Monthly Reading'!AL$1="", "", IF('Monthly Reading'!AL127*'Monthly Reading'!AL$7&gt;'Monthly Reading'!AL$10, SUM('Monthly Reading'!AL127*'Monthly Reading'!AL$7, 'Homeowners Record'!$F50*'Monthly Reading'!AL$8, 'Homeowners Record'!$G50*'Monthly Reading'!AL$9), SUM('Monthly Reading'!AL$10, 'Homeowners Record'!$F50*'Monthly Reading'!AL$8, 'Homeowners Record'!$G50*'Monthly Reading'!AL$9)))</f>
        <v/>
      </c>
      <c r="AM53" s="4" t="str">
        <f>IF('Monthly Reading'!AM$1="", "", IF('Monthly Reading'!AM127*'Monthly Reading'!AM$7&gt;'Monthly Reading'!AM$10, SUM('Monthly Reading'!AM127*'Monthly Reading'!AM$7, 'Homeowners Record'!$F50*'Monthly Reading'!AM$8, 'Homeowners Record'!$G50*'Monthly Reading'!AM$9), SUM('Monthly Reading'!AM$10, 'Homeowners Record'!$F50*'Monthly Reading'!AM$8, 'Homeowners Record'!$G50*'Monthly Reading'!AM$9)))</f>
        <v/>
      </c>
      <c r="AN53" s="4" t="str">
        <f>IF('Monthly Reading'!AN$1="", "", IF('Monthly Reading'!AN127*'Monthly Reading'!AN$7&gt;'Monthly Reading'!AN$10, SUM('Monthly Reading'!AN127*'Monthly Reading'!AN$7, 'Homeowners Record'!$F50*'Monthly Reading'!AN$8, 'Homeowners Record'!$G50*'Monthly Reading'!AN$9), SUM('Monthly Reading'!AN$10, 'Homeowners Record'!$F50*'Monthly Reading'!AN$8, 'Homeowners Record'!$G50*'Monthly Reading'!AN$9)))</f>
        <v/>
      </c>
      <c r="AO53" s="4" t="str">
        <f>IF('Monthly Reading'!AO$1="", "", IF('Monthly Reading'!AO127*'Monthly Reading'!AO$7&gt;'Monthly Reading'!AO$10, SUM('Monthly Reading'!AO127*'Monthly Reading'!AO$7, 'Homeowners Record'!$F50*'Monthly Reading'!AO$8, 'Homeowners Record'!$G50*'Monthly Reading'!AO$9), SUM('Monthly Reading'!AO$10, 'Homeowners Record'!$F50*'Monthly Reading'!AO$8, 'Homeowners Record'!$G50*'Monthly Reading'!AO$9)))</f>
        <v/>
      </c>
      <c r="AP53" s="4" t="str">
        <f>IF('Monthly Reading'!AP$1="", "", IF('Monthly Reading'!AP127*'Monthly Reading'!AP$7&gt;'Monthly Reading'!AP$10, SUM('Monthly Reading'!AP127*'Monthly Reading'!AP$7, 'Homeowners Record'!$F50*'Monthly Reading'!AP$8, 'Homeowners Record'!$G50*'Monthly Reading'!AP$9), SUM('Monthly Reading'!AP$10, 'Homeowners Record'!$F50*'Monthly Reading'!AP$8, 'Homeowners Record'!$G50*'Monthly Reading'!AP$9)))</f>
        <v/>
      </c>
      <c r="AQ53" s="4" t="str">
        <f>IF('Monthly Reading'!AQ$1="", "", IF('Monthly Reading'!AQ127*'Monthly Reading'!AQ$7&gt;'Monthly Reading'!AQ$10, SUM('Monthly Reading'!AQ127*'Monthly Reading'!AQ$7, 'Homeowners Record'!$F50*'Monthly Reading'!AQ$8, 'Homeowners Record'!$G50*'Monthly Reading'!AQ$9), SUM('Monthly Reading'!AQ$10, 'Homeowners Record'!$F50*'Monthly Reading'!AQ$8, 'Homeowners Record'!$G50*'Monthly Reading'!AQ$9)))</f>
        <v/>
      </c>
      <c r="AR53" s="4" t="str">
        <f>IF('Monthly Reading'!AR$1="", "", IF('Monthly Reading'!AR127*'Monthly Reading'!AR$7&gt;'Monthly Reading'!AR$10, SUM('Monthly Reading'!AR127*'Monthly Reading'!AR$7, 'Homeowners Record'!$F50*'Monthly Reading'!AR$8, 'Homeowners Record'!$G50*'Monthly Reading'!AR$9), SUM('Monthly Reading'!AR$10, 'Homeowners Record'!$F50*'Monthly Reading'!AR$8, 'Homeowners Record'!$G50*'Monthly Reading'!AR$9)))</f>
        <v/>
      </c>
      <c r="AS53" s="4" t="str">
        <f>IF('Monthly Reading'!AS$1="", "", IF('Monthly Reading'!AS127*'Monthly Reading'!AS$7&gt;'Monthly Reading'!AS$10, SUM('Monthly Reading'!AS127*'Monthly Reading'!AS$7, 'Homeowners Record'!$F50*'Monthly Reading'!AS$8, 'Homeowners Record'!$G50*'Monthly Reading'!AS$9), SUM('Monthly Reading'!AS$10, 'Homeowners Record'!$F50*'Monthly Reading'!AS$8, 'Homeowners Record'!$G50*'Monthly Reading'!AS$9)))</f>
        <v/>
      </c>
      <c r="AT53" s="4" t="str">
        <f>IF('Monthly Reading'!AT$1="", "", IF('Monthly Reading'!AT127*'Monthly Reading'!AT$7&gt;'Monthly Reading'!AT$10, SUM('Monthly Reading'!AT127*'Monthly Reading'!AT$7, 'Homeowners Record'!$F50*'Monthly Reading'!AT$8, 'Homeowners Record'!$G50*'Monthly Reading'!AT$9), SUM('Monthly Reading'!AT$10, 'Homeowners Record'!$F50*'Monthly Reading'!AT$8, 'Homeowners Record'!$G50*'Monthly Reading'!AT$9)))</f>
        <v/>
      </c>
      <c r="AU53" s="4" t="str">
        <f>IF('Monthly Reading'!AU$1="", "", IF('Monthly Reading'!AU127*'Monthly Reading'!AU$7&gt;'Monthly Reading'!AU$10, SUM('Monthly Reading'!AU127*'Monthly Reading'!AU$7, 'Homeowners Record'!$F50*'Monthly Reading'!AU$8, 'Homeowners Record'!$G50*'Monthly Reading'!AU$9), SUM('Monthly Reading'!AU$10, 'Homeowners Record'!$F50*'Monthly Reading'!AU$8, 'Homeowners Record'!$G50*'Monthly Reading'!AU$9)))</f>
        <v/>
      </c>
      <c r="AV53" s="4" t="str">
        <f>IF('Monthly Reading'!AV$1="", "", IF('Monthly Reading'!AV127*'Monthly Reading'!AV$7&gt;'Monthly Reading'!AV$10, SUM('Monthly Reading'!AV127*'Monthly Reading'!AV$7, 'Homeowners Record'!$F50*'Monthly Reading'!AV$8, 'Homeowners Record'!$G50*'Monthly Reading'!AV$9), SUM('Monthly Reading'!AV$10, 'Homeowners Record'!$F50*'Monthly Reading'!AV$8, 'Homeowners Record'!$G50*'Monthly Reading'!AV$9)))</f>
        <v/>
      </c>
      <c r="AW53" s="4" t="str">
        <f>IF('Monthly Reading'!AW$1="", "", IF('Monthly Reading'!AW127*'Monthly Reading'!AW$7&gt;'Monthly Reading'!AW$10, SUM('Monthly Reading'!AW127*'Monthly Reading'!AW$7, 'Homeowners Record'!$F50*'Monthly Reading'!AW$8, 'Homeowners Record'!$G50*'Monthly Reading'!AW$9), SUM('Monthly Reading'!AW$10, 'Homeowners Record'!$F50*'Monthly Reading'!AW$8, 'Homeowners Record'!$G50*'Monthly Reading'!AW$9)))</f>
        <v/>
      </c>
      <c r="AX53" s="4" t="str">
        <f>IF('Monthly Reading'!AX$1="", "", IF('Monthly Reading'!AX127*'Monthly Reading'!AX$7&gt;'Monthly Reading'!AX$10, SUM('Monthly Reading'!AX127*'Monthly Reading'!AX$7, 'Homeowners Record'!$F50*'Monthly Reading'!AX$8, 'Homeowners Record'!$G50*'Monthly Reading'!AX$9), SUM('Monthly Reading'!AX$10, 'Homeowners Record'!$F50*'Monthly Reading'!AX$8, 'Homeowners Record'!$G50*'Monthly Reading'!AX$9)))</f>
        <v/>
      </c>
      <c r="AY53" s="4" t="str">
        <f>IF('Monthly Reading'!AY$1="", "", IF('Monthly Reading'!AY127*'Monthly Reading'!AY$7&gt;'Monthly Reading'!AY$10, SUM('Monthly Reading'!AY127*'Monthly Reading'!AY$7, 'Homeowners Record'!$F50*'Monthly Reading'!AY$8, 'Homeowners Record'!$G50*'Monthly Reading'!AY$9), SUM('Monthly Reading'!AY$10, 'Homeowners Record'!$F50*'Monthly Reading'!AY$8, 'Homeowners Record'!$G50*'Monthly Reading'!AY$9)))</f>
        <v/>
      </c>
      <c r="AZ53" s="4" t="str">
        <f>IF('Monthly Reading'!AZ$1="", "", IF('Monthly Reading'!AZ127*'Monthly Reading'!AZ$7&gt;'Monthly Reading'!AZ$10, SUM('Monthly Reading'!AZ127*'Monthly Reading'!AZ$7, 'Homeowners Record'!$F50*'Monthly Reading'!AZ$8, 'Homeowners Record'!$G50*'Monthly Reading'!AZ$9), SUM('Monthly Reading'!AZ$10, 'Homeowners Record'!$F50*'Monthly Reading'!AZ$8, 'Homeowners Record'!$G50*'Monthly Reading'!AZ$9)))</f>
        <v/>
      </c>
      <c r="BA53" s="4" t="str">
        <f>IF('Monthly Reading'!BA$1="", "", IF('Monthly Reading'!BA127*'Monthly Reading'!BA$7&gt;'Monthly Reading'!BA$10, SUM('Monthly Reading'!BA127*'Monthly Reading'!BA$7, 'Homeowners Record'!$F50*'Monthly Reading'!BA$8, 'Homeowners Record'!$G50*'Monthly Reading'!BA$9), SUM('Monthly Reading'!BA$10, 'Homeowners Record'!$F50*'Monthly Reading'!BA$8, 'Homeowners Record'!$G50*'Monthly Reading'!BA$9)))</f>
        <v/>
      </c>
      <c r="BB53" s="4" t="str">
        <f>IF('Monthly Reading'!BB$1="", "", IF('Monthly Reading'!BB127*'Monthly Reading'!BB$7&gt;'Monthly Reading'!BB$10, SUM('Monthly Reading'!BB127*'Monthly Reading'!BB$7, 'Homeowners Record'!$F50*'Monthly Reading'!BB$8, 'Homeowners Record'!$G50*'Monthly Reading'!BB$9), SUM('Monthly Reading'!BB$10, 'Homeowners Record'!$F50*'Monthly Reading'!BB$8, 'Homeowners Record'!$G50*'Monthly Reading'!BB$9)))</f>
        <v/>
      </c>
      <c r="BC53" s="4" t="str">
        <f>IF('Monthly Reading'!BC$1="", "", IF('Monthly Reading'!BC127*'Monthly Reading'!BC$7&gt;'Monthly Reading'!BC$10, SUM('Monthly Reading'!BC127*'Monthly Reading'!BC$7, 'Homeowners Record'!$F50*'Monthly Reading'!BC$8, 'Homeowners Record'!$G50*'Monthly Reading'!BC$9), SUM('Monthly Reading'!BC$10, 'Homeowners Record'!$F50*'Monthly Reading'!BC$8, 'Homeowners Record'!$G50*'Monthly Reading'!BC$9)))</f>
        <v/>
      </c>
      <c r="BD53" s="4" t="str">
        <f>IF('Monthly Reading'!BD$1="", "", IF('Monthly Reading'!BD127*'Monthly Reading'!BD$7&gt;'Monthly Reading'!BD$10, SUM('Monthly Reading'!BD127*'Monthly Reading'!BD$7, 'Homeowners Record'!$F50*'Monthly Reading'!BD$8, 'Homeowners Record'!$G50*'Monthly Reading'!BD$9), SUM('Monthly Reading'!BD$10, 'Homeowners Record'!$F50*'Monthly Reading'!BD$8, 'Homeowners Record'!$G50*'Monthly Reading'!BD$9)))</f>
        <v/>
      </c>
      <c r="BE53" s="4" t="str">
        <f>IF('Monthly Reading'!BE$1="", "", IF('Monthly Reading'!BE127*'Monthly Reading'!BE$7&gt;'Monthly Reading'!BE$10, SUM('Monthly Reading'!BE127*'Monthly Reading'!BE$7, 'Homeowners Record'!$F50*'Monthly Reading'!BE$8, 'Homeowners Record'!$G50*'Monthly Reading'!BE$9), SUM('Monthly Reading'!BE$10, 'Homeowners Record'!$F50*'Monthly Reading'!BE$8, 'Homeowners Record'!$G50*'Monthly Reading'!BE$9)))</f>
        <v/>
      </c>
      <c r="BF53" s="4" t="str">
        <f>IF('Monthly Reading'!BF$1="", "", IF('Monthly Reading'!BF127*'Monthly Reading'!BF$7&gt;'Monthly Reading'!BF$10, SUM('Monthly Reading'!BF127*'Monthly Reading'!BF$7, 'Homeowners Record'!$F50*'Monthly Reading'!BF$8, 'Homeowners Record'!$G50*'Monthly Reading'!BF$9), SUM('Monthly Reading'!BF$10, 'Homeowners Record'!$F50*'Monthly Reading'!BF$8, 'Homeowners Record'!$G50*'Monthly Reading'!BF$9)))</f>
        <v/>
      </c>
      <c r="BG53" s="4" t="str">
        <f>IF('Monthly Reading'!BG$1="", "", IF('Monthly Reading'!BG127*'Monthly Reading'!BG$7&gt;'Monthly Reading'!BG$10, SUM('Monthly Reading'!BG127*'Monthly Reading'!BG$7, 'Homeowners Record'!$F50*'Monthly Reading'!BG$8, 'Homeowners Record'!$G50*'Monthly Reading'!BG$9), SUM('Monthly Reading'!BG$10, 'Homeowners Record'!$F50*'Monthly Reading'!BG$8, 'Homeowners Record'!$G50*'Monthly Reading'!BG$9)))</f>
        <v/>
      </c>
      <c r="BH53" s="4" t="str">
        <f>IF('Monthly Reading'!BH$1="", "", IF('Monthly Reading'!BH127*'Monthly Reading'!BH$7&gt;'Monthly Reading'!BH$10, SUM('Monthly Reading'!BH127*'Monthly Reading'!BH$7, 'Homeowners Record'!$F50*'Monthly Reading'!BH$8, 'Homeowners Record'!$G50*'Monthly Reading'!BH$9), SUM('Monthly Reading'!BH$10, 'Homeowners Record'!$F50*'Monthly Reading'!BH$8, 'Homeowners Record'!$G50*'Monthly Reading'!BH$9)))</f>
        <v/>
      </c>
      <c r="BI53" s="4" t="str">
        <f>IF('Monthly Reading'!BI$1="", "", IF('Monthly Reading'!BI127*'Monthly Reading'!BI$7&gt;'Monthly Reading'!BI$10, SUM('Monthly Reading'!BI127*'Monthly Reading'!BI$7, 'Homeowners Record'!$F50*'Monthly Reading'!BI$8, 'Homeowners Record'!$G50*'Monthly Reading'!BI$9), SUM('Monthly Reading'!BI$10, 'Homeowners Record'!$F50*'Monthly Reading'!BI$8, 'Homeowners Record'!$G50*'Monthly Reading'!BI$9)))</f>
        <v/>
      </c>
      <c r="BJ53" s="4" t="str">
        <f>IF('Monthly Reading'!BJ$1="", "", IF('Monthly Reading'!BJ127*'Monthly Reading'!BJ$7&gt;'Monthly Reading'!BJ$10, SUM('Monthly Reading'!BJ127*'Monthly Reading'!BJ$7, 'Homeowners Record'!$F50*'Monthly Reading'!BJ$8, 'Homeowners Record'!$G50*'Monthly Reading'!BJ$9), SUM('Monthly Reading'!BJ$10, 'Homeowners Record'!$F50*'Monthly Reading'!BJ$8, 'Homeowners Record'!$G50*'Monthly Reading'!BJ$9)))</f>
        <v/>
      </c>
      <c r="BK53" s="4" t="str">
        <f>IF('Monthly Reading'!BK$1="", "", IF('Monthly Reading'!BK127*'Monthly Reading'!BK$7&gt;'Monthly Reading'!BK$10, SUM('Monthly Reading'!BK127*'Monthly Reading'!BK$7, 'Homeowners Record'!$F50*'Monthly Reading'!BK$8, 'Homeowners Record'!$G50*'Monthly Reading'!BK$9), SUM('Monthly Reading'!BK$10, 'Homeowners Record'!$F50*'Monthly Reading'!BK$8, 'Homeowners Record'!$G50*'Monthly Reading'!BK$9)))</f>
        <v/>
      </c>
      <c r="BL53" s="4" t="str">
        <f>IF('Monthly Reading'!BL$1="", "", IF('Monthly Reading'!BL127*'Monthly Reading'!BL$7&gt;'Monthly Reading'!BL$10, SUM('Monthly Reading'!BL127*'Monthly Reading'!BL$7, 'Homeowners Record'!$F50*'Monthly Reading'!BL$8, 'Homeowners Record'!$G50*'Monthly Reading'!BL$9), SUM('Monthly Reading'!BL$10, 'Homeowners Record'!$F50*'Monthly Reading'!BL$8, 'Homeowners Record'!$G50*'Monthly Reading'!BL$9)))</f>
        <v/>
      </c>
      <c r="BM53" s="4" t="str">
        <f>IF('Monthly Reading'!BM$1="", "", IF('Monthly Reading'!BM127*'Monthly Reading'!BM$7&gt;'Monthly Reading'!BM$10, SUM('Monthly Reading'!BM127*'Monthly Reading'!BM$7, 'Homeowners Record'!$F50*'Monthly Reading'!BM$8, 'Homeowners Record'!$G50*'Monthly Reading'!BM$9), SUM('Monthly Reading'!BM$10, 'Homeowners Record'!$F50*'Monthly Reading'!BM$8, 'Homeowners Record'!$G50*'Monthly Reading'!BM$9)))</f>
        <v/>
      </c>
      <c r="BN53" s="4" t="str">
        <f>IF('Monthly Reading'!BN$1="", "", IF('Monthly Reading'!BN127*'Monthly Reading'!BN$7&gt;'Monthly Reading'!BN$10, SUM('Monthly Reading'!BN127*'Monthly Reading'!BN$7, 'Homeowners Record'!$F50*'Monthly Reading'!BN$8, 'Homeowners Record'!$G50*'Monthly Reading'!BN$9), SUM('Monthly Reading'!BN$10, 'Homeowners Record'!$F50*'Monthly Reading'!BN$8, 'Homeowners Record'!$G50*'Monthly Reading'!BN$9)))</f>
        <v/>
      </c>
      <c r="BO53" s="4" t="str">
        <f>IF('Monthly Reading'!BO$1="", "", IF('Monthly Reading'!BO127*'Monthly Reading'!BO$7&gt;'Monthly Reading'!BO$10, SUM('Monthly Reading'!BO127*'Monthly Reading'!BO$7, 'Homeowners Record'!$F50*'Monthly Reading'!BO$8, 'Homeowners Record'!$G50*'Monthly Reading'!BO$9), SUM('Monthly Reading'!BO$10, 'Homeowners Record'!$F50*'Monthly Reading'!BO$8, 'Homeowners Record'!$G50*'Monthly Reading'!BO$9)))</f>
        <v/>
      </c>
      <c r="BP53" s="4" t="str">
        <f>IF('Monthly Reading'!BP$1="", "", IF('Monthly Reading'!BP127*'Monthly Reading'!BP$7&gt;'Monthly Reading'!BP$10, SUM('Monthly Reading'!BP127*'Monthly Reading'!BP$7, 'Homeowners Record'!$F50*'Monthly Reading'!BP$8, 'Homeowners Record'!$G50*'Monthly Reading'!BP$9), SUM('Monthly Reading'!BP$10, 'Homeowners Record'!$F50*'Monthly Reading'!BP$8, 'Homeowners Record'!$G50*'Monthly Reading'!BP$9)))</f>
        <v/>
      </c>
      <c r="BQ53" s="4" t="str">
        <f>IF('Monthly Reading'!BQ$1="", "", IF('Monthly Reading'!BQ127*'Monthly Reading'!BQ$7&gt;'Monthly Reading'!BQ$10, SUM('Monthly Reading'!BQ127*'Monthly Reading'!BQ$7, 'Homeowners Record'!$F50*'Monthly Reading'!BQ$8, 'Homeowners Record'!$G50*'Monthly Reading'!BQ$9), SUM('Monthly Reading'!BQ$10, 'Homeowners Record'!$F50*'Monthly Reading'!BQ$8, 'Homeowners Record'!$G50*'Monthly Reading'!BQ$9)))</f>
        <v/>
      </c>
      <c r="BR53" s="4" t="str">
        <f>IF('Monthly Reading'!BR$1="", "", IF('Monthly Reading'!BR127*'Monthly Reading'!BR$7&gt;'Monthly Reading'!BR$10, SUM('Monthly Reading'!BR127*'Monthly Reading'!BR$7, 'Homeowners Record'!$F50*'Monthly Reading'!BR$8, 'Homeowners Record'!$G50*'Monthly Reading'!BR$9), SUM('Monthly Reading'!BR$10, 'Homeowners Record'!$F50*'Monthly Reading'!BR$8, 'Homeowners Record'!$G50*'Monthly Reading'!BR$9)))</f>
        <v/>
      </c>
      <c r="BS53" s="4" t="str">
        <f>IF('Monthly Reading'!BS$1="", "", IF('Monthly Reading'!BS127*'Monthly Reading'!BS$7&gt;'Monthly Reading'!BS$10, SUM('Monthly Reading'!BS127*'Monthly Reading'!BS$7, 'Homeowners Record'!$F50*'Monthly Reading'!BS$8, 'Homeowners Record'!$G50*'Monthly Reading'!BS$9), SUM('Monthly Reading'!BS$10, 'Homeowners Record'!$F50*'Monthly Reading'!BS$8, 'Homeowners Record'!$G50*'Monthly Reading'!BS$9)))</f>
        <v/>
      </c>
      <c r="BT53" s="4" t="str">
        <f>IF('Monthly Reading'!BT$1="", "", IF('Monthly Reading'!BT127*'Monthly Reading'!BT$7&gt;'Monthly Reading'!BT$10, SUM('Monthly Reading'!BT127*'Monthly Reading'!BT$7, 'Homeowners Record'!$F50*'Monthly Reading'!BT$8, 'Homeowners Record'!$G50*'Monthly Reading'!BT$9), SUM('Monthly Reading'!BT$10, 'Homeowners Record'!$F50*'Monthly Reading'!BT$8, 'Homeowners Record'!$G50*'Monthly Reading'!BT$9)))</f>
        <v/>
      </c>
      <c r="BU53" s="4" t="str">
        <f>IF('Monthly Reading'!BU$1="", "", IF('Monthly Reading'!BU127*'Monthly Reading'!BU$7&gt;'Monthly Reading'!BU$10, SUM('Monthly Reading'!BU127*'Monthly Reading'!BU$7, 'Homeowners Record'!$F50*'Monthly Reading'!BU$8, 'Homeowners Record'!$G50*'Monthly Reading'!BU$9), SUM('Monthly Reading'!BU$10, 'Homeowners Record'!$F50*'Monthly Reading'!BU$8, 'Homeowners Record'!$G50*'Monthly Reading'!BU$9)))</f>
        <v/>
      </c>
      <c r="BV53" s="4" t="str">
        <f>IF('Monthly Reading'!BV$1="", "", IF('Monthly Reading'!BV127*'Monthly Reading'!BV$7&gt;'Monthly Reading'!BV$10, SUM('Monthly Reading'!BV127*'Monthly Reading'!BV$7, 'Homeowners Record'!$F50*'Monthly Reading'!BV$8, 'Homeowners Record'!$G50*'Monthly Reading'!BV$9), SUM('Monthly Reading'!BV$10, 'Homeowners Record'!$F50*'Monthly Reading'!BV$8, 'Homeowners Record'!$G50*'Monthly Reading'!BV$9)))</f>
        <v/>
      </c>
      <c r="BW53" s="4" t="str">
        <f>IF('Monthly Reading'!BW$1="", "", IF('Monthly Reading'!BW127*'Monthly Reading'!BW$7&gt;'Monthly Reading'!BW$10, SUM('Monthly Reading'!BW127*'Monthly Reading'!BW$7, 'Homeowners Record'!$F50*'Monthly Reading'!BW$8, 'Homeowners Record'!$G50*'Monthly Reading'!BW$9), SUM('Monthly Reading'!BW$10, 'Homeowners Record'!$F50*'Monthly Reading'!BW$8, 'Homeowners Record'!$G50*'Monthly Reading'!BW$9)))</f>
        <v/>
      </c>
      <c r="BX53" s="4" t="str">
        <f>IF('Monthly Reading'!BX$1="", "", IF('Monthly Reading'!BX127*'Monthly Reading'!BX$7&gt;'Monthly Reading'!BX$10, SUM('Monthly Reading'!BX127*'Monthly Reading'!BX$7, 'Homeowners Record'!$F50*'Monthly Reading'!BX$8, 'Homeowners Record'!$G50*'Monthly Reading'!BX$9), SUM('Monthly Reading'!BX$10, 'Homeowners Record'!$F50*'Monthly Reading'!BX$8, 'Homeowners Record'!$G50*'Monthly Reading'!BX$9)))</f>
        <v/>
      </c>
      <c r="BY53" s="4" t="str">
        <f>IF('Monthly Reading'!BY$1="", "", IF('Monthly Reading'!BY127*'Monthly Reading'!BY$7&gt;'Monthly Reading'!BY$10, SUM('Monthly Reading'!BY127*'Monthly Reading'!BY$7, 'Homeowners Record'!$F50*'Monthly Reading'!BY$8, 'Homeowners Record'!$G50*'Monthly Reading'!BY$9), SUM('Monthly Reading'!BY$10, 'Homeowners Record'!$F50*'Monthly Reading'!BY$8, 'Homeowners Record'!$G50*'Monthly Reading'!BY$9)))</f>
        <v/>
      </c>
      <c r="BZ53" s="4" t="str">
        <f>IF('Monthly Reading'!BZ$1="", "", IF('Monthly Reading'!BZ127*'Monthly Reading'!BZ$7&gt;'Monthly Reading'!BZ$10, SUM('Monthly Reading'!BZ127*'Monthly Reading'!BZ$7, 'Homeowners Record'!$F50*'Monthly Reading'!BZ$8, 'Homeowners Record'!$G50*'Monthly Reading'!BZ$9), SUM('Monthly Reading'!BZ$10, 'Homeowners Record'!$F50*'Monthly Reading'!BZ$8, 'Homeowners Record'!$G50*'Monthly Reading'!BZ$9)))</f>
        <v/>
      </c>
      <c r="CA53" s="4" t="str">
        <f>IF('Monthly Reading'!CA$1="", "", IF('Monthly Reading'!CA127*'Monthly Reading'!CA$7&gt;'Monthly Reading'!CA$10, SUM('Monthly Reading'!CA127*'Monthly Reading'!CA$7, 'Homeowners Record'!$F50*'Monthly Reading'!CA$8, 'Homeowners Record'!$G50*'Monthly Reading'!CA$9), SUM('Monthly Reading'!CA$10, 'Homeowners Record'!$F50*'Monthly Reading'!CA$8, 'Homeowners Record'!$G50*'Monthly Reading'!CA$9)))</f>
        <v/>
      </c>
      <c r="CB53" s="4" t="str">
        <f>IF('Monthly Reading'!CB$1="", "", IF('Monthly Reading'!CB127*'Monthly Reading'!CB$7&gt;'Monthly Reading'!CB$10, SUM('Monthly Reading'!CB127*'Monthly Reading'!CB$7, 'Homeowners Record'!$F50*'Monthly Reading'!CB$8, 'Homeowners Record'!$G50*'Monthly Reading'!CB$9), SUM('Monthly Reading'!CB$10, 'Homeowners Record'!$F50*'Monthly Reading'!CB$8, 'Homeowners Record'!$G50*'Monthly Reading'!CB$9)))</f>
        <v/>
      </c>
      <c r="CC53" s="4" t="str">
        <f>IF('Monthly Reading'!CC$1="", "", IF('Monthly Reading'!CC127*'Monthly Reading'!CC$7&gt;'Monthly Reading'!CC$10, SUM('Monthly Reading'!CC127*'Monthly Reading'!CC$7, 'Homeowners Record'!$F50*'Monthly Reading'!CC$8, 'Homeowners Record'!$G50*'Monthly Reading'!CC$9), SUM('Monthly Reading'!CC$10, 'Homeowners Record'!$F50*'Monthly Reading'!CC$8, 'Homeowners Record'!$G50*'Monthly Reading'!CC$9)))</f>
        <v/>
      </c>
      <c r="CD53" s="4" t="str">
        <f>IF('Monthly Reading'!CD$1="", "", IF('Monthly Reading'!CD127*'Monthly Reading'!CD$7&gt;'Monthly Reading'!CD$10, SUM('Monthly Reading'!CD127*'Monthly Reading'!CD$7, 'Homeowners Record'!$F50*'Monthly Reading'!CD$8, 'Homeowners Record'!$G50*'Monthly Reading'!CD$9), SUM('Monthly Reading'!CD$10, 'Homeowners Record'!$F50*'Monthly Reading'!CD$8, 'Homeowners Record'!$G50*'Monthly Reading'!CD$9)))</f>
        <v/>
      </c>
      <c r="CE53" s="4" t="str">
        <f>IF('Monthly Reading'!CE$1="", "", IF('Monthly Reading'!CE127*'Monthly Reading'!CE$7&gt;'Monthly Reading'!CE$10, SUM('Monthly Reading'!CE127*'Monthly Reading'!CE$7, 'Homeowners Record'!$F50*'Monthly Reading'!CE$8, 'Homeowners Record'!$G50*'Monthly Reading'!CE$9), SUM('Monthly Reading'!CE$10, 'Homeowners Record'!$F50*'Monthly Reading'!CE$8, 'Homeowners Record'!$G50*'Monthly Reading'!CE$9)))</f>
        <v/>
      </c>
      <c r="CF53" s="4" t="str">
        <f>IF('Monthly Reading'!CF$1="", "", IF('Monthly Reading'!CF127*'Monthly Reading'!CF$7&gt;'Monthly Reading'!CF$10, SUM('Monthly Reading'!CF127*'Monthly Reading'!CF$7, 'Homeowners Record'!$F50*'Monthly Reading'!CF$8, 'Homeowners Record'!$G50*'Monthly Reading'!CF$9), SUM('Monthly Reading'!CF$10, 'Homeowners Record'!$F50*'Monthly Reading'!CF$8, 'Homeowners Record'!$G50*'Monthly Reading'!CF$9)))</f>
        <v/>
      </c>
      <c r="CG53" s="4" t="str">
        <f>IF('Monthly Reading'!CG$1="", "", IF('Monthly Reading'!CG127*'Monthly Reading'!CG$7&gt;'Monthly Reading'!CG$10, SUM('Monthly Reading'!CG127*'Monthly Reading'!CG$7, 'Homeowners Record'!$F50*'Monthly Reading'!CG$8, 'Homeowners Record'!$G50*'Monthly Reading'!CG$9), SUM('Monthly Reading'!CG$10, 'Homeowners Record'!$F50*'Monthly Reading'!CG$8, 'Homeowners Record'!$G50*'Monthly Reading'!CG$9)))</f>
        <v/>
      </c>
      <c r="CH53" s="4" t="str">
        <f>IF('Monthly Reading'!CH$1="", "", IF('Monthly Reading'!CH127*'Monthly Reading'!CH$7&gt;'Monthly Reading'!CH$10, SUM('Monthly Reading'!CH127*'Monthly Reading'!CH$7, 'Homeowners Record'!$F50*'Monthly Reading'!CH$8, 'Homeowners Record'!$G50*'Monthly Reading'!CH$9), SUM('Monthly Reading'!CH$10, 'Homeowners Record'!$F50*'Monthly Reading'!CH$8, 'Homeowners Record'!$G50*'Monthly Reading'!CH$9)))</f>
        <v/>
      </c>
      <c r="CI53" s="4" t="str">
        <f>IF('Monthly Reading'!CI$1="", "", IF('Monthly Reading'!CI127*'Monthly Reading'!CI$7&gt;'Monthly Reading'!CI$10, SUM('Monthly Reading'!CI127*'Monthly Reading'!CI$7, 'Homeowners Record'!$F50*'Monthly Reading'!CI$8, 'Homeowners Record'!$G50*'Monthly Reading'!CI$9), SUM('Monthly Reading'!CI$10, 'Homeowners Record'!$F50*'Monthly Reading'!CI$8, 'Homeowners Record'!$G50*'Monthly Reading'!CI$9)))</f>
        <v/>
      </c>
      <c r="CJ53" s="4" t="str">
        <f>IF('Monthly Reading'!CJ$1="", "", IF('Monthly Reading'!CJ127*'Monthly Reading'!CJ$7&gt;'Monthly Reading'!CJ$10, SUM('Monthly Reading'!CJ127*'Monthly Reading'!CJ$7, 'Homeowners Record'!$F50*'Monthly Reading'!CJ$8, 'Homeowners Record'!$G50*'Monthly Reading'!CJ$9), SUM('Monthly Reading'!CJ$10, 'Homeowners Record'!$F50*'Monthly Reading'!CJ$8, 'Homeowners Record'!$G50*'Monthly Reading'!CJ$9)))</f>
        <v/>
      </c>
      <c r="CK53" s="4" t="str">
        <f>IF('Monthly Reading'!CK$1="", "", IF('Monthly Reading'!CK127*'Monthly Reading'!CK$7&gt;'Monthly Reading'!CK$10, SUM('Monthly Reading'!CK127*'Monthly Reading'!CK$7, 'Homeowners Record'!$F50*'Monthly Reading'!CK$8, 'Homeowners Record'!$G50*'Monthly Reading'!CK$9), SUM('Monthly Reading'!CK$10, 'Homeowners Record'!$F50*'Monthly Reading'!CK$8, 'Homeowners Record'!$G50*'Monthly Reading'!CK$9)))</f>
        <v/>
      </c>
      <c r="CL53" s="4" t="str">
        <f>IF('Monthly Reading'!CL$1="", "", IF('Monthly Reading'!CL127*'Monthly Reading'!CL$7&gt;'Monthly Reading'!CL$10, SUM('Monthly Reading'!CL127*'Monthly Reading'!CL$7, 'Homeowners Record'!$F50*'Monthly Reading'!CL$8, 'Homeowners Record'!$G50*'Monthly Reading'!CL$9), SUM('Monthly Reading'!CL$10, 'Homeowners Record'!$F50*'Monthly Reading'!CL$8, 'Homeowners Record'!$G50*'Monthly Reading'!CL$9)))</f>
        <v/>
      </c>
      <c r="CM53" s="4" t="str">
        <f>IF('Monthly Reading'!CM$1="", "", IF('Monthly Reading'!CM127*'Monthly Reading'!CM$7&gt;'Monthly Reading'!CM$10, SUM('Monthly Reading'!CM127*'Monthly Reading'!CM$7, 'Homeowners Record'!$F50*'Monthly Reading'!CM$8, 'Homeowners Record'!$G50*'Monthly Reading'!CM$9), SUM('Monthly Reading'!CM$10, 'Homeowners Record'!$F50*'Monthly Reading'!CM$8, 'Homeowners Record'!$G50*'Monthly Reading'!CM$9)))</f>
        <v/>
      </c>
      <c r="CN53" s="4" t="str">
        <f>IF('Monthly Reading'!CN$1="", "", IF('Monthly Reading'!CN127*'Monthly Reading'!CN$7&gt;'Monthly Reading'!CN$10, SUM('Monthly Reading'!CN127*'Monthly Reading'!CN$7, 'Homeowners Record'!$F50*'Monthly Reading'!CN$8, 'Homeowners Record'!$G50*'Monthly Reading'!CN$9), SUM('Monthly Reading'!CN$10, 'Homeowners Record'!$F50*'Monthly Reading'!CN$8, 'Homeowners Record'!$G50*'Monthly Reading'!CN$9)))</f>
        <v/>
      </c>
      <c r="CO53" s="4" t="str">
        <f>IF('Monthly Reading'!CO$1="", "", IF('Monthly Reading'!CO127*'Monthly Reading'!CO$7&gt;'Monthly Reading'!CO$10, SUM('Monthly Reading'!CO127*'Monthly Reading'!CO$7, 'Homeowners Record'!$F50*'Monthly Reading'!CO$8, 'Homeowners Record'!$G50*'Monthly Reading'!CO$9), SUM('Monthly Reading'!CO$10, 'Homeowners Record'!$F50*'Monthly Reading'!CO$8, 'Homeowners Record'!$G50*'Monthly Reading'!CO$9)))</f>
        <v/>
      </c>
      <c r="CP53" s="4" t="str">
        <f>IF('Monthly Reading'!CP$1="", "", IF('Monthly Reading'!CP127*'Monthly Reading'!CP$7&gt;'Monthly Reading'!CP$10, SUM('Monthly Reading'!CP127*'Monthly Reading'!CP$7, 'Homeowners Record'!$F50*'Monthly Reading'!CP$8, 'Homeowners Record'!$G50*'Monthly Reading'!CP$9), SUM('Monthly Reading'!CP$10, 'Homeowners Record'!$F50*'Monthly Reading'!CP$8, 'Homeowners Record'!$G50*'Monthly Reading'!CP$9)))</f>
        <v/>
      </c>
      <c r="CQ53" s="4" t="str">
        <f>IF('Monthly Reading'!CQ$1="", "", IF('Monthly Reading'!CQ127*'Monthly Reading'!CQ$7&gt;'Monthly Reading'!CQ$10, SUM('Monthly Reading'!CQ127*'Monthly Reading'!CQ$7, 'Homeowners Record'!$F50*'Monthly Reading'!CQ$8, 'Homeowners Record'!$G50*'Monthly Reading'!CQ$9), SUM('Monthly Reading'!CQ$10, 'Homeowners Record'!$F50*'Monthly Reading'!CQ$8, 'Homeowners Record'!$G50*'Monthly Reading'!CQ$9)))</f>
        <v/>
      </c>
      <c r="CR53" s="4" t="str">
        <f>IF('Monthly Reading'!CR$1="", "", IF('Monthly Reading'!CR127*'Monthly Reading'!CR$7&gt;'Monthly Reading'!CR$10, SUM('Monthly Reading'!CR127*'Monthly Reading'!CR$7, 'Homeowners Record'!$F50*'Monthly Reading'!CR$8, 'Homeowners Record'!$G50*'Monthly Reading'!CR$9), SUM('Monthly Reading'!CR$10, 'Homeowners Record'!$F50*'Monthly Reading'!CR$8, 'Homeowners Record'!$G50*'Monthly Reading'!CR$9)))</f>
        <v/>
      </c>
      <c r="CS53" s="4" t="str">
        <f>IF('Monthly Reading'!CS$1="", "", IF('Monthly Reading'!CS127*'Monthly Reading'!CS$7&gt;'Monthly Reading'!CS$10, SUM('Monthly Reading'!CS127*'Monthly Reading'!CS$7, 'Homeowners Record'!$F50*'Monthly Reading'!CS$8, 'Homeowners Record'!$G50*'Monthly Reading'!CS$9), SUM('Monthly Reading'!CS$10, 'Homeowners Record'!$F50*'Monthly Reading'!CS$8, 'Homeowners Record'!$G50*'Monthly Reading'!CS$9)))</f>
        <v/>
      </c>
      <c r="CT53" s="4" t="str">
        <f>IF('Monthly Reading'!CT$1="", "", IF('Monthly Reading'!CT127*'Monthly Reading'!CT$7&gt;'Monthly Reading'!CT$10, SUM('Monthly Reading'!CT127*'Monthly Reading'!CT$7, 'Homeowners Record'!$F50*'Monthly Reading'!CT$8, 'Homeowners Record'!$G50*'Monthly Reading'!CT$9), SUM('Monthly Reading'!CT$10, 'Homeowners Record'!$F50*'Monthly Reading'!CT$8, 'Homeowners Record'!$G50*'Monthly Reading'!CT$9)))</f>
        <v/>
      </c>
      <c r="CU53" s="4" t="str">
        <f>IF('Monthly Reading'!CU$1="", "", IF('Monthly Reading'!CU127*'Monthly Reading'!CU$7&gt;'Monthly Reading'!CU$10, SUM('Monthly Reading'!CU127*'Monthly Reading'!CU$7, 'Homeowners Record'!$F50*'Monthly Reading'!CU$8, 'Homeowners Record'!$G50*'Monthly Reading'!CU$9), SUM('Monthly Reading'!CU$10, 'Homeowners Record'!$F50*'Monthly Reading'!CU$8, 'Homeowners Record'!$G50*'Monthly Reading'!CU$9)))</f>
        <v/>
      </c>
      <c r="CV53" s="4" t="str">
        <f>IF('Monthly Reading'!CV$1="", "", IF('Monthly Reading'!CV127*'Monthly Reading'!CV$7&gt;'Monthly Reading'!CV$10, SUM('Monthly Reading'!CV127*'Monthly Reading'!CV$7, 'Homeowners Record'!$F50*'Monthly Reading'!CV$8, 'Homeowners Record'!$G50*'Monthly Reading'!CV$9), SUM('Monthly Reading'!CV$10, 'Homeowners Record'!$F50*'Monthly Reading'!CV$8, 'Homeowners Record'!$G50*'Monthly Reading'!CV$9)))</f>
        <v/>
      </c>
      <c r="CW53" s="4" t="str">
        <f>IF('Monthly Reading'!CW$1="", "", IF('Monthly Reading'!CW127*'Monthly Reading'!CW$7&gt;'Monthly Reading'!CW$10, SUM('Monthly Reading'!CW127*'Monthly Reading'!CW$7, 'Homeowners Record'!$F50*'Monthly Reading'!CW$8, 'Homeowners Record'!$G50*'Monthly Reading'!CW$9), SUM('Monthly Reading'!CW$10, 'Homeowners Record'!$F50*'Monthly Reading'!CW$8, 'Homeowners Record'!$G50*'Monthly Reading'!CW$9)))</f>
        <v/>
      </c>
      <c r="CX53" s="4" t="str">
        <f>IF('Monthly Reading'!CX$1="", "", IF('Monthly Reading'!CX127*'Monthly Reading'!CX$7&gt;'Monthly Reading'!CX$10, SUM('Monthly Reading'!CX127*'Monthly Reading'!CX$7, 'Homeowners Record'!$F50*'Monthly Reading'!CX$8, 'Homeowners Record'!$G50*'Monthly Reading'!CX$9), SUM('Monthly Reading'!CX$10, 'Homeowners Record'!$F50*'Monthly Reading'!CX$8, 'Homeowners Record'!$G50*'Monthly Reading'!CX$9)))</f>
        <v/>
      </c>
      <c r="CY53" s="4" t="str">
        <f>IF('Monthly Reading'!CY$1="", "", IF('Monthly Reading'!CY127*'Monthly Reading'!CY$7&gt;'Monthly Reading'!CY$10, SUM('Monthly Reading'!CY127*'Monthly Reading'!CY$7, 'Homeowners Record'!$F50*'Monthly Reading'!CY$8, 'Homeowners Record'!$G50*'Monthly Reading'!CY$9), SUM('Monthly Reading'!CY$10, 'Homeowners Record'!$F50*'Monthly Reading'!CY$8, 'Homeowners Record'!$G50*'Monthly Reading'!CY$9)))</f>
        <v/>
      </c>
      <c r="CZ53" s="4" t="str">
        <f>IF('Monthly Reading'!CZ$1="", "", IF('Monthly Reading'!CZ127*'Monthly Reading'!CZ$7&gt;'Monthly Reading'!CZ$10, SUM('Monthly Reading'!CZ127*'Monthly Reading'!CZ$7, 'Homeowners Record'!$F50*'Monthly Reading'!CZ$8, 'Homeowners Record'!$G50*'Monthly Reading'!CZ$9), SUM('Monthly Reading'!CZ$10, 'Homeowners Record'!$F50*'Monthly Reading'!CZ$8, 'Homeowners Record'!$G50*'Monthly Reading'!CZ$9)))</f>
        <v/>
      </c>
      <c r="DA53" s="4" t="str">
        <f>IF('Monthly Reading'!DA$1="", "", IF('Monthly Reading'!DA127*'Monthly Reading'!DA$7&gt;'Monthly Reading'!DA$10, SUM('Monthly Reading'!DA127*'Monthly Reading'!DA$7, 'Homeowners Record'!$F50*'Monthly Reading'!DA$8, 'Homeowners Record'!$G50*'Monthly Reading'!DA$9), SUM('Monthly Reading'!DA$10, 'Homeowners Record'!$F50*'Monthly Reading'!DA$8, 'Homeowners Record'!$G50*'Monthly Reading'!DA$9)))</f>
        <v/>
      </c>
      <c r="DB53" s="4" t="str">
        <f>IF('Monthly Reading'!DB$1="", "", IF('Monthly Reading'!DB127*'Monthly Reading'!DB$7&gt;'Monthly Reading'!DB$10, SUM('Monthly Reading'!DB127*'Monthly Reading'!DB$7, 'Homeowners Record'!$F50*'Monthly Reading'!DB$8, 'Homeowners Record'!$G50*'Monthly Reading'!DB$9), SUM('Monthly Reading'!DB$10, 'Homeowners Record'!$F50*'Monthly Reading'!DB$8, 'Homeowners Record'!$G50*'Monthly Reading'!DB$9)))</f>
        <v/>
      </c>
      <c r="DC53" s="4" t="str">
        <f>IF('Monthly Reading'!DC$1="", "", IF('Monthly Reading'!DC127*'Monthly Reading'!DC$7&gt;'Monthly Reading'!DC$10, SUM('Monthly Reading'!DC127*'Monthly Reading'!DC$7, 'Homeowners Record'!$F50*'Monthly Reading'!DC$8, 'Homeowners Record'!$G50*'Monthly Reading'!DC$9), SUM('Monthly Reading'!DC$10, 'Homeowners Record'!$F50*'Monthly Reading'!DC$8, 'Homeowners Record'!$G50*'Monthly Reading'!DC$9)))</f>
        <v/>
      </c>
      <c r="DD53" s="4" t="str">
        <f>IF('Monthly Reading'!DD$1="", "", IF('Monthly Reading'!DD127*'Monthly Reading'!DD$7&gt;'Monthly Reading'!DD$10, SUM('Monthly Reading'!DD127*'Monthly Reading'!DD$7, 'Homeowners Record'!$F50*'Monthly Reading'!DD$8, 'Homeowners Record'!$G50*'Monthly Reading'!DD$9), SUM('Monthly Reading'!DD$10, 'Homeowners Record'!$F50*'Monthly Reading'!DD$8, 'Homeowners Record'!$G50*'Monthly Reading'!DD$9)))</f>
        <v/>
      </c>
      <c r="DE53" s="4" t="str">
        <f>IF('Monthly Reading'!DE$1="", "", IF('Monthly Reading'!DE127*'Monthly Reading'!DE$7&gt;'Monthly Reading'!DE$10, SUM('Monthly Reading'!DE127*'Monthly Reading'!DE$7, 'Homeowners Record'!$F50*'Monthly Reading'!DE$8, 'Homeowners Record'!$G50*'Monthly Reading'!DE$9), SUM('Monthly Reading'!DE$10, 'Homeowners Record'!$F50*'Monthly Reading'!DE$8, 'Homeowners Record'!$G50*'Monthly Reading'!DE$9)))</f>
        <v/>
      </c>
      <c r="DF53" s="4" t="str">
        <f>IF('Monthly Reading'!DF$1="", "", IF('Monthly Reading'!DF127*'Monthly Reading'!DF$7&gt;'Monthly Reading'!DF$10, SUM('Monthly Reading'!DF127*'Monthly Reading'!DF$7, 'Homeowners Record'!$F50*'Monthly Reading'!DF$8, 'Homeowners Record'!$G50*'Monthly Reading'!DF$9), SUM('Monthly Reading'!DF$10, 'Homeowners Record'!$F50*'Monthly Reading'!DF$8, 'Homeowners Record'!$G50*'Monthly Reading'!DF$9)))</f>
        <v/>
      </c>
      <c r="DG53" s="4" t="str">
        <f>IF('Monthly Reading'!DG$1="", "", IF('Monthly Reading'!DG127*'Monthly Reading'!DG$7&gt;'Monthly Reading'!DG$10, SUM('Monthly Reading'!DG127*'Monthly Reading'!DG$7, 'Homeowners Record'!$F50*'Monthly Reading'!DG$8, 'Homeowners Record'!$G50*'Monthly Reading'!DG$9), SUM('Monthly Reading'!DG$10, 'Homeowners Record'!$F50*'Monthly Reading'!DG$8, 'Homeowners Record'!$G50*'Monthly Reading'!DG$9)))</f>
        <v/>
      </c>
      <c r="DH53" s="4" t="str">
        <f>IF('Monthly Reading'!DH$1="", "", IF('Monthly Reading'!DH127*'Monthly Reading'!DH$7&gt;'Monthly Reading'!DH$10, SUM('Monthly Reading'!DH127*'Monthly Reading'!DH$7, 'Homeowners Record'!$F50*'Monthly Reading'!DH$8, 'Homeowners Record'!$G50*'Monthly Reading'!DH$9), SUM('Monthly Reading'!DH$10, 'Homeowners Record'!$F50*'Monthly Reading'!DH$8, 'Homeowners Record'!$G50*'Monthly Reading'!DH$9)))</f>
        <v/>
      </c>
      <c r="DI53" s="4" t="str">
        <f>IF('Monthly Reading'!DI$1="", "", IF('Monthly Reading'!DI127*'Monthly Reading'!DI$7&gt;'Monthly Reading'!DI$10, SUM('Monthly Reading'!DI127*'Monthly Reading'!DI$7, 'Homeowners Record'!$F50*'Monthly Reading'!DI$8, 'Homeowners Record'!$G50*'Monthly Reading'!DI$9), SUM('Monthly Reading'!DI$10, 'Homeowners Record'!$F50*'Monthly Reading'!DI$8, 'Homeowners Record'!$G50*'Monthly Reading'!DI$9)))</f>
        <v/>
      </c>
      <c r="DJ53" s="4" t="str">
        <f>IF('Monthly Reading'!DJ$1="", "", IF('Monthly Reading'!DJ127*'Monthly Reading'!DJ$7&gt;'Monthly Reading'!DJ$10, SUM('Monthly Reading'!DJ127*'Monthly Reading'!DJ$7, 'Homeowners Record'!$F50*'Monthly Reading'!DJ$8, 'Homeowners Record'!$G50*'Monthly Reading'!DJ$9), SUM('Monthly Reading'!DJ$10, 'Homeowners Record'!$F50*'Monthly Reading'!DJ$8, 'Homeowners Record'!$G50*'Monthly Reading'!DJ$9)))</f>
        <v/>
      </c>
      <c r="DK53" s="4" t="str">
        <f>IF('Monthly Reading'!DK$1="", "", IF('Monthly Reading'!DK127*'Monthly Reading'!DK$7&gt;'Monthly Reading'!DK$10, SUM('Monthly Reading'!DK127*'Monthly Reading'!DK$7, 'Homeowners Record'!$F50*'Monthly Reading'!DK$8, 'Homeowners Record'!$G50*'Monthly Reading'!DK$9), SUM('Monthly Reading'!DK$10, 'Homeowners Record'!$F50*'Monthly Reading'!DK$8, 'Homeowners Record'!$G50*'Monthly Reading'!DK$9)))</f>
        <v/>
      </c>
      <c r="DL53" s="4" t="str">
        <f>IF('Monthly Reading'!DL$1="", "", IF('Monthly Reading'!DL127*'Monthly Reading'!DL$7&gt;'Monthly Reading'!DL$10, SUM('Monthly Reading'!DL127*'Monthly Reading'!DL$7, 'Homeowners Record'!$F50*'Monthly Reading'!DL$8, 'Homeowners Record'!$G50*'Monthly Reading'!DL$9), SUM('Monthly Reading'!DL$10, 'Homeowners Record'!$F50*'Monthly Reading'!DL$8, 'Homeowners Record'!$G50*'Monthly Reading'!DL$9)))</f>
        <v/>
      </c>
      <c r="DM53" s="4" t="str">
        <f>IF('Monthly Reading'!DM$1="", "", IF('Monthly Reading'!DM127*'Monthly Reading'!DM$7&gt;'Monthly Reading'!DM$10, SUM('Monthly Reading'!DM127*'Monthly Reading'!DM$7, 'Homeowners Record'!$F50*'Monthly Reading'!DM$8, 'Homeowners Record'!$G50*'Monthly Reading'!DM$9), SUM('Monthly Reading'!DM$10, 'Homeowners Record'!$F50*'Monthly Reading'!DM$8, 'Homeowners Record'!$G50*'Monthly Reading'!DM$9)))</f>
        <v/>
      </c>
      <c r="DN53" s="4" t="str">
        <f>IF('Monthly Reading'!DN$1="", "", IF('Monthly Reading'!DN127*'Monthly Reading'!DN$7&gt;'Monthly Reading'!DN$10, SUM('Monthly Reading'!DN127*'Monthly Reading'!DN$7, 'Homeowners Record'!$F50*'Monthly Reading'!DN$8, 'Homeowners Record'!$G50*'Monthly Reading'!DN$9), SUM('Monthly Reading'!DN$10, 'Homeowners Record'!$F50*'Monthly Reading'!DN$8, 'Homeowners Record'!$G50*'Monthly Reading'!DN$9)))</f>
        <v/>
      </c>
      <c r="DO53" s="4" t="str">
        <f>IF('Monthly Reading'!DO$1="", "", IF('Monthly Reading'!DO127*'Monthly Reading'!DO$7&gt;'Monthly Reading'!DO$10, SUM('Monthly Reading'!DO127*'Monthly Reading'!DO$7, 'Homeowners Record'!$F50*'Monthly Reading'!DO$8, 'Homeowners Record'!$G50*'Monthly Reading'!DO$9), SUM('Monthly Reading'!DO$10, 'Homeowners Record'!$F50*'Monthly Reading'!DO$8, 'Homeowners Record'!$G50*'Monthly Reading'!DO$9)))</f>
        <v/>
      </c>
      <c r="DP53" s="4" t="str">
        <f>IF('Monthly Reading'!DP$1="", "", IF('Monthly Reading'!DP127*'Monthly Reading'!DP$7&gt;'Monthly Reading'!DP$10, SUM('Monthly Reading'!DP127*'Monthly Reading'!DP$7, 'Homeowners Record'!$F50*'Monthly Reading'!DP$8, 'Homeowners Record'!$G50*'Monthly Reading'!DP$9), SUM('Monthly Reading'!DP$10, 'Homeowners Record'!$F50*'Monthly Reading'!DP$8, 'Homeowners Record'!$G50*'Monthly Reading'!DP$9)))</f>
        <v/>
      </c>
      <c r="DQ53" s="4" t="str">
        <f>IF('Monthly Reading'!DQ$1="", "", IF('Monthly Reading'!DQ127*'Monthly Reading'!DQ$7&gt;'Monthly Reading'!DQ$10, SUM('Monthly Reading'!DQ127*'Monthly Reading'!DQ$7, 'Homeowners Record'!$F50*'Monthly Reading'!DQ$8, 'Homeowners Record'!$G50*'Monthly Reading'!DQ$9), SUM('Monthly Reading'!DQ$10, 'Homeowners Record'!$F50*'Monthly Reading'!DQ$8, 'Homeowners Record'!$G50*'Monthly Reading'!DQ$9)))</f>
        <v/>
      </c>
      <c r="DR53" s="4" t="str">
        <f>IF('Monthly Reading'!DR$1="", "", IF('Monthly Reading'!DR127*'Monthly Reading'!DR$7&gt;'Monthly Reading'!DR$10, SUM('Monthly Reading'!DR127*'Monthly Reading'!DR$7, 'Homeowners Record'!$F50*'Monthly Reading'!DR$8, 'Homeowners Record'!$G50*'Monthly Reading'!DR$9), SUM('Monthly Reading'!DR$10, 'Homeowners Record'!$F50*'Monthly Reading'!DR$8, 'Homeowners Record'!$G50*'Monthly Reading'!DR$9)))</f>
        <v/>
      </c>
      <c r="DS53" s="4" t="str">
        <f>IF('Monthly Reading'!DS$1="", "", IF('Monthly Reading'!DS127*'Monthly Reading'!DS$7&gt;'Monthly Reading'!DS$10, SUM('Monthly Reading'!DS127*'Monthly Reading'!DS$7, 'Homeowners Record'!$F50*'Monthly Reading'!DS$8, 'Homeowners Record'!$G50*'Monthly Reading'!DS$9), SUM('Monthly Reading'!DS$10, 'Homeowners Record'!$F50*'Monthly Reading'!DS$8, 'Homeowners Record'!$G50*'Monthly Reading'!DS$9)))</f>
        <v/>
      </c>
      <c r="DT53" s="4" t="str">
        <f>IF('Monthly Reading'!DT$1="", "", IF('Monthly Reading'!DT127*'Monthly Reading'!DT$7&gt;'Monthly Reading'!DT$10, SUM('Monthly Reading'!DT127*'Monthly Reading'!DT$7, 'Homeowners Record'!$F50*'Monthly Reading'!DT$8, 'Homeowners Record'!$G50*'Monthly Reading'!DT$9), SUM('Monthly Reading'!DT$10, 'Homeowners Record'!$F50*'Monthly Reading'!DT$8, 'Homeowners Record'!$G50*'Monthly Reading'!DT$9)))</f>
        <v/>
      </c>
      <c r="DU53" s="4" t="str">
        <f>IF('Monthly Reading'!DU$1="", "", IF('Monthly Reading'!DU127*'Monthly Reading'!DU$7&gt;'Monthly Reading'!DU$10, SUM('Monthly Reading'!DU127*'Monthly Reading'!DU$7, 'Homeowners Record'!$F50*'Monthly Reading'!DU$8, 'Homeowners Record'!$G50*'Monthly Reading'!DU$9), SUM('Monthly Reading'!DU$10, 'Homeowners Record'!$F50*'Monthly Reading'!DU$8, 'Homeowners Record'!$G50*'Monthly Reading'!DU$9)))</f>
        <v/>
      </c>
      <c r="DV53" s="4" t="str">
        <f>IF('Monthly Reading'!DV$1="", "", IF('Monthly Reading'!DV127*'Monthly Reading'!DV$7&gt;'Monthly Reading'!DV$10, SUM('Monthly Reading'!DV127*'Monthly Reading'!DV$7, 'Homeowners Record'!$F50*'Monthly Reading'!DV$8, 'Homeowners Record'!$G50*'Monthly Reading'!DV$9), SUM('Monthly Reading'!DV$10, 'Homeowners Record'!$F50*'Monthly Reading'!DV$8, 'Homeowners Record'!$G50*'Monthly Reading'!DV$9)))</f>
        <v/>
      </c>
      <c r="DW53" s="4" t="str">
        <f>IF('Monthly Reading'!DW$1="", "", IF('Monthly Reading'!DW127*'Monthly Reading'!DW$7&gt;'Monthly Reading'!DW$10, SUM('Monthly Reading'!DW127*'Monthly Reading'!DW$7, 'Homeowners Record'!$F50*'Monthly Reading'!DW$8, 'Homeowners Record'!$G50*'Monthly Reading'!DW$9), SUM('Monthly Reading'!DW$10, 'Homeowners Record'!$F50*'Monthly Reading'!DW$8, 'Homeowners Record'!$G50*'Monthly Reading'!DW$9)))</f>
        <v/>
      </c>
      <c r="DX53" s="4" t="str">
        <f>IF('Monthly Reading'!DX$1="", "", IF('Monthly Reading'!DX127*'Monthly Reading'!DX$7&gt;'Monthly Reading'!DX$10, SUM('Monthly Reading'!DX127*'Monthly Reading'!DX$7, 'Homeowners Record'!$F50*'Monthly Reading'!DX$8, 'Homeowners Record'!$G50*'Monthly Reading'!DX$9), SUM('Monthly Reading'!DX$10, 'Homeowners Record'!$F50*'Monthly Reading'!DX$8, 'Homeowners Record'!$G50*'Monthly Reading'!DX$9)))</f>
        <v/>
      </c>
      <c r="DY53" s="4" t="str">
        <f>IF('Monthly Reading'!DY$1="", "", IF('Monthly Reading'!DY127*'Monthly Reading'!DY$7&gt;'Monthly Reading'!DY$10, SUM('Monthly Reading'!DY127*'Monthly Reading'!DY$7, 'Homeowners Record'!$F50*'Monthly Reading'!DY$8, 'Homeowners Record'!$G50*'Monthly Reading'!DY$9), SUM('Monthly Reading'!DY$10, 'Homeowners Record'!$F50*'Monthly Reading'!DY$8, 'Homeowners Record'!$G50*'Monthly Reading'!DY$9)))</f>
        <v/>
      </c>
      <c r="DZ53" s="4" t="str">
        <f>IF('Monthly Reading'!DZ$1="", "", IF('Monthly Reading'!DZ127*'Monthly Reading'!DZ$7&gt;'Monthly Reading'!DZ$10, SUM('Monthly Reading'!DZ127*'Monthly Reading'!DZ$7, 'Homeowners Record'!$F50*'Monthly Reading'!DZ$8, 'Homeowners Record'!$G50*'Monthly Reading'!DZ$9), SUM('Monthly Reading'!DZ$10, 'Homeowners Record'!$F50*'Monthly Reading'!DZ$8, 'Homeowners Record'!$G50*'Monthly Reading'!DZ$9)))</f>
        <v/>
      </c>
    </row>
    <row r="54" spans="1:130" x14ac:dyDescent="0.25">
      <c r="A54" s="3">
        <f>'Homeowners Record'!$A51</f>
        <v>50</v>
      </c>
      <c r="B54" s="3" t="str">
        <f>'Homeowners Record'!$B51</f>
        <v>NENENG CHUAHIYONG</v>
      </c>
      <c r="C54" s="4">
        <v>1256</v>
      </c>
      <c r="D54" s="4">
        <f>IF('Monthly Reading'!D$1="", "", IF('Monthly Reading'!D128*'Monthly Reading'!D$7&gt;'Monthly Reading'!D$10, SUM('Monthly Reading'!D128*'Monthly Reading'!D$7, 'Homeowners Record'!$F51*'Monthly Reading'!D$8, 'Homeowners Record'!$G51*'Monthly Reading'!D$9), SUM('Monthly Reading'!D$10, 'Homeowners Record'!$F51*'Monthly Reading'!D$8, 'Homeowners Record'!$G51*'Monthly Reading'!D$9)))</f>
        <v>1594.1605432098766</v>
      </c>
      <c r="E54" s="4">
        <f>IF('Monthly Reading'!E$1="", "", IF('Monthly Reading'!E128*'Monthly Reading'!E$7&gt;'Monthly Reading'!E$10, SUM('Monthly Reading'!E128*'Monthly Reading'!E$7, 'Homeowners Record'!$F51*'Monthly Reading'!E$8, 'Homeowners Record'!$G51*'Monthly Reading'!E$9), SUM('Monthly Reading'!E$10, 'Homeowners Record'!$F51*'Monthly Reading'!E$8, 'Homeowners Record'!$G51*'Monthly Reading'!E$9)))</f>
        <v>838.40878220140519</v>
      </c>
      <c r="F54" s="4">
        <f>IF('Monthly Reading'!F$1="", "", IF('Monthly Reading'!F128*'Monthly Reading'!F$7&gt;'Monthly Reading'!F$10, SUM('Monthly Reading'!F128*'Monthly Reading'!F$7, 'Homeowners Record'!$F51*'Monthly Reading'!F$8, 'Homeowners Record'!$G51*'Monthly Reading'!F$9), SUM('Monthly Reading'!F$10, 'Homeowners Record'!$F51*'Monthly Reading'!F$8, 'Homeowners Record'!$G51*'Monthly Reading'!F$9)))</f>
        <v>873.25878062678066</v>
      </c>
      <c r="G54" s="4">
        <f>IF('Monthly Reading'!G$1="", "", IF('Monthly Reading'!G128*'Monthly Reading'!G$7&gt;'Monthly Reading'!G$10, SUM('Monthly Reading'!G128*'Monthly Reading'!G$7, 'Homeowners Record'!$F51*'Monthly Reading'!G$8, 'Homeowners Record'!$G51*'Monthly Reading'!G$9), SUM('Monthly Reading'!G$10, 'Homeowners Record'!$F51*'Monthly Reading'!G$8, 'Homeowners Record'!$G51*'Monthly Reading'!G$9)))</f>
        <v>751.09535839598993</v>
      </c>
      <c r="H54" s="4" t="str">
        <f>IF('Monthly Reading'!H$1="", "", IF('Monthly Reading'!H128*'Monthly Reading'!H$7&gt;'Monthly Reading'!H$10, SUM('Monthly Reading'!H128*'Monthly Reading'!H$7, 'Homeowners Record'!$F51*'Monthly Reading'!H$8, 'Homeowners Record'!$G51*'Monthly Reading'!H$9), SUM('Monthly Reading'!H$10, 'Homeowners Record'!$F51*'Monthly Reading'!H$8, 'Homeowners Record'!$G51*'Monthly Reading'!H$9)))</f>
        <v/>
      </c>
      <c r="I54" s="4" t="str">
        <f>IF('Monthly Reading'!I$1="", "", IF('Monthly Reading'!I128*'Monthly Reading'!I$7&gt;'Monthly Reading'!I$10, SUM('Monthly Reading'!I128*'Monthly Reading'!I$7, 'Homeowners Record'!$F51*'Monthly Reading'!I$8, 'Homeowners Record'!$G51*'Monthly Reading'!I$9), SUM('Monthly Reading'!I$10, 'Homeowners Record'!$F51*'Monthly Reading'!I$8, 'Homeowners Record'!$G51*'Monthly Reading'!I$9)))</f>
        <v/>
      </c>
      <c r="J54" s="4" t="str">
        <f>IF('Monthly Reading'!J$1="", "", IF('Monthly Reading'!J128*'Monthly Reading'!J$7&gt;'Monthly Reading'!J$10, SUM('Monthly Reading'!J128*'Monthly Reading'!J$7, 'Homeowners Record'!$F51*'Monthly Reading'!J$8, 'Homeowners Record'!$G51*'Monthly Reading'!J$9), SUM('Monthly Reading'!J$10, 'Homeowners Record'!$F51*'Monthly Reading'!J$8, 'Homeowners Record'!$G51*'Monthly Reading'!J$9)))</f>
        <v/>
      </c>
      <c r="K54" s="4" t="str">
        <f>IF('Monthly Reading'!K$1="", "", IF('Monthly Reading'!K128*'Monthly Reading'!K$7&gt;'Monthly Reading'!K$10, SUM('Monthly Reading'!K128*'Monthly Reading'!K$7, 'Homeowners Record'!$F51*'Monthly Reading'!K$8, 'Homeowners Record'!$G51*'Monthly Reading'!K$9), SUM('Monthly Reading'!K$10, 'Homeowners Record'!$F51*'Monthly Reading'!K$8, 'Homeowners Record'!$G51*'Monthly Reading'!K$9)))</f>
        <v/>
      </c>
      <c r="L54" s="4" t="str">
        <f>IF('Monthly Reading'!L$1="", "", IF('Monthly Reading'!L128*'Monthly Reading'!L$7&gt;'Monthly Reading'!L$10, SUM('Monthly Reading'!L128*'Monthly Reading'!L$7, 'Homeowners Record'!$F51*'Monthly Reading'!L$8, 'Homeowners Record'!$G51*'Monthly Reading'!L$9), SUM('Monthly Reading'!L$10, 'Homeowners Record'!$F51*'Monthly Reading'!L$8, 'Homeowners Record'!$G51*'Monthly Reading'!L$9)))</f>
        <v/>
      </c>
      <c r="M54" s="4" t="str">
        <f>IF('Monthly Reading'!M$1="", "", IF('Monthly Reading'!M128*'Monthly Reading'!M$7&gt;'Monthly Reading'!M$10, SUM('Monthly Reading'!M128*'Monthly Reading'!M$7, 'Homeowners Record'!$F51*'Monthly Reading'!M$8, 'Homeowners Record'!$G51*'Monthly Reading'!M$9), SUM('Monthly Reading'!M$10, 'Homeowners Record'!$F51*'Monthly Reading'!M$8, 'Homeowners Record'!$G51*'Monthly Reading'!M$9)))</f>
        <v/>
      </c>
      <c r="N54" s="4" t="str">
        <f>IF('Monthly Reading'!N$1="", "", IF('Monthly Reading'!N128*'Monthly Reading'!N$7&gt;'Monthly Reading'!N$10, SUM('Monthly Reading'!N128*'Monthly Reading'!N$7, 'Homeowners Record'!$F51*'Monthly Reading'!N$8, 'Homeowners Record'!$G51*'Monthly Reading'!N$9), SUM('Monthly Reading'!N$10, 'Homeowners Record'!$F51*'Monthly Reading'!N$8, 'Homeowners Record'!$G51*'Monthly Reading'!N$9)))</f>
        <v/>
      </c>
      <c r="O54" s="4" t="str">
        <f>IF('Monthly Reading'!O$1="", "", IF('Monthly Reading'!O128*'Monthly Reading'!O$7&gt;'Monthly Reading'!O$10, SUM('Monthly Reading'!O128*'Monthly Reading'!O$7, 'Homeowners Record'!$F51*'Monthly Reading'!O$8, 'Homeowners Record'!$G51*'Monthly Reading'!O$9), SUM('Monthly Reading'!O$10, 'Homeowners Record'!$F51*'Monthly Reading'!O$8, 'Homeowners Record'!$G51*'Monthly Reading'!O$9)))</f>
        <v/>
      </c>
      <c r="P54" s="4" t="str">
        <f>IF('Monthly Reading'!P$1="", "", IF('Monthly Reading'!P128*'Monthly Reading'!P$7&gt;'Monthly Reading'!P$10, SUM('Monthly Reading'!P128*'Monthly Reading'!P$7, 'Homeowners Record'!$F51*'Monthly Reading'!P$8, 'Homeowners Record'!$G51*'Monthly Reading'!P$9), SUM('Monthly Reading'!P$10, 'Homeowners Record'!$F51*'Monthly Reading'!P$8, 'Homeowners Record'!$G51*'Monthly Reading'!P$9)))</f>
        <v/>
      </c>
      <c r="Q54" s="4" t="str">
        <f>IF('Monthly Reading'!Q$1="", "", IF('Monthly Reading'!Q128*'Monthly Reading'!Q$7&gt;'Monthly Reading'!Q$10, SUM('Monthly Reading'!Q128*'Monthly Reading'!Q$7, 'Homeowners Record'!$F51*'Monthly Reading'!Q$8, 'Homeowners Record'!$G51*'Monthly Reading'!Q$9), SUM('Monthly Reading'!Q$10, 'Homeowners Record'!$F51*'Monthly Reading'!Q$8, 'Homeowners Record'!$G51*'Monthly Reading'!Q$9)))</f>
        <v/>
      </c>
      <c r="R54" s="4" t="str">
        <f>IF('Monthly Reading'!R$1="", "", IF('Monthly Reading'!R128*'Monthly Reading'!R$7&gt;'Monthly Reading'!R$10, SUM('Monthly Reading'!R128*'Monthly Reading'!R$7, 'Homeowners Record'!$F51*'Monthly Reading'!R$8, 'Homeowners Record'!$G51*'Monthly Reading'!R$9), SUM('Monthly Reading'!R$10, 'Homeowners Record'!$F51*'Monthly Reading'!R$8, 'Homeowners Record'!$G51*'Monthly Reading'!R$9)))</f>
        <v/>
      </c>
      <c r="S54" s="4" t="str">
        <f>IF('Monthly Reading'!S$1="", "", IF('Monthly Reading'!S128*'Monthly Reading'!S$7&gt;'Monthly Reading'!S$10, SUM('Monthly Reading'!S128*'Monthly Reading'!S$7, 'Homeowners Record'!$F51*'Monthly Reading'!S$8, 'Homeowners Record'!$G51*'Monthly Reading'!S$9), SUM('Monthly Reading'!S$10, 'Homeowners Record'!$F51*'Monthly Reading'!S$8, 'Homeowners Record'!$G51*'Monthly Reading'!S$9)))</f>
        <v/>
      </c>
      <c r="T54" s="4" t="str">
        <f>IF('Monthly Reading'!T$1="", "", IF('Monthly Reading'!T128*'Monthly Reading'!T$7&gt;'Monthly Reading'!T$10, SUM('Monthly Reading'!T128*'Monthly Reading'!T$7, 'Homeowners Record'!$F51*'Monthly Reading'!T$8, 'Homeowners Record'!$G51*'Monthly Reading'!T$9), SUM('Monthly Reading'!T$10, 'Homeowners Record'!$F51*'Monthly Reading'!T$8, 'Homeowners Record'!$G51*'Monthly Reading'!T$9)))</f>
        <v/>
      </c>
      <c r="U54" s="4" t="str">
        <f>IF('Monthly Reading'!U$1="", "", IF('Monthly Reading'!U128*'Monthly Reading'!U$7&gt;'Monthly Reading'!U$10, SUM('Monthly Reading'!U128*'Monthly Reading'!U$7, 'Homeowners Record'!$F51*'Monthly Reading'!U$8, 'Homeowners Record'!$G51*'Monthly Reading'!U$9), SUM('Monthly Reading'!U$10, 'Homeowners Record'!$F51*'Monthly Reading'!U$8, 'Homeowners Record'!$G51*'Monthly Reading'!U$9)))</f>
        <v/>
      </c>
      <c r="V54" s="4" t="str">
        <f>IF('Monthly Reading'!V$1="", "", IF('Monthly Reading'!V128*'Monthly Reading'!V$7&gt;'Monthly Reading'!V$10, SUM('Monthly Reading'!V128*'Monthly Reading'!V$7, 'Homeowners Record'!$F51*'Monthly Reading'!V$8, 'Homeowners Record'!$G51*'Monthly Reading'!V$9), SUM('Monthly Reading'!V$10, 'Homeowners Record'!$F51*'Monthly Reading'!V$8, 'Homeowners Record'!$G51*'Monthly Reading'!V$9)))</f>
        <v/>
      </c>
      <c r="W54" s="4" t="str">
        <f>IF('Monthly Reading'!W$1="", "", IF('Monthly Reading'!W128*'Monthly Reading'!W$7&gt;'Monthly Reading'!W$10, SUM('Monthly Reading'!W128*'Monthly Reading'!W$7, 'Homeowners Record'!$F51*'Monthly Reading'!W$8, 'Homeowners Record'!$G51*'Monthly Reading'!W$9), SUM('Monthly Reading'!W$10, 'Homeowners Record'!$F51*'Monthly Reading'!W$8, 'Homeowners Record'!$G51*'Monthly Reading'!W$9)))</f>
        <v/>
      </c>
      <c r="X54" s="4" t="str">
        <f>IF('Monthly Reading'!X$1="", "", IF('Monthly Reading'!X128*'Monthly Reading'!X$7&gt;'Monthly Reading'!X$10, SUM('Monthly Reading'!X128*'Monthly Reading'!X$7, 'Homeowners Record'!$F51*'Monthly Reading'!X$8, 'Homeowners Record'!$G51*'Monthly Reading'!X$9), SUM('Monthly Reading'!X$10, 'Homeowners Record'!$F51*'Monthly Reading'!X$8, 'Homeowners Record'!$G51*'Monthly Reading'!X$9)))</f>
        <v/>
      </c>
      <c r="Y54" s="4" t="str">
        <f>IF('Monthly Reading'!Y$1="", "", IF('Monthly Reading'!Y128*'Monthly Reading'!Y$7&gt;'Monthly Reading'!Y$10, SUM('Monthly Reading'!Y128*'Monthly Reading'!Y$7, 'Homeowners Record'!$F51*'Monthly Reading'!Y$8, 'Homeowners Record'!$G51*'Monthly Reading'!Y$9), SUM('Monthly Reading'!Y$10, 'Homeowners Record'!$F51*'Monthly Reading'!Y$8, 'Homeowners Record'!$G51*'Monthly Reading'!Y$9)))</f>
        <v/>
      </c>
      <c r="Z54" s="4" t="str">
        <f>IF('Monthly Reading'!Z$1="", "", IF('Monthly Reading'!Z128*'Monthly Reading'!Z$7&gt;'Monthly Reading'!Z$10, SUM('Monthly Reading'!Z128*'Monthly Reading'!Z$7, 'Homeowners Record'!$F51*'Monthly Reading'!Z$8, 'Homeowners Record'!$G51*'Monthly Reading'!Z$9), SUM('Monthly Reading'!Z$10, 'Homeowners Record'!$F51*'Monthly Reading'!Z$8, 'Homeowners Record'!$G51*'Monthly Reading'!Z$9)))</f>
        <v/>
      </c>
      <c r="AA54" s="4" t="str">
        <f>IF('Monthly Reading'!AA$1="", "", IF('Monthly Reading'!AA128*'Monthly Reading'!AA$7&gt;'Monthly Reading'!AA$10, SUM('Monthly Reading'!AA128*'Monthly Reading'!AA$7, 'Homeowners Record'!$F51*'Monthly Reading'!AA$8, 'Homeowners Record'!$G51*'Monthly Reading'!AA$9), SUM('Monthly Reading'!AA$10, 'Homeowners Record'!$F51*'Monthly Reading'!AA$8, 'Homeowners Record'!$G51*'Monthly Reading'!AA$9)))</f>
        <v/>
      </c>
      <c r="AB54" s="4" t="str">
        <f>IF('Monthly Reading'!AB$1="", "", IF('Monthly Reading'!AB128*'Monthly Reading'!AB$7&gt;'Monthly Reading'!AB$10, SUM('Monthly Reading'!AB128*'Monthly Reading'!AB$7, 'Homeowners Record'!$F51*'Monthly Reading'!AB$8, 'Homeowners Record'!$G51*'Monthly Reading'!AB$9), SUM('Monthly Reading'!AB$10, 'Homeowners Record'!$F51*'Monthly Reading'!AB$8, 'Homeowners Record'!$G51*'Monthly Reading'!AB$9)))</f>
        <v/>
      </c>
      <c r="AC54" s="4" t="str">
        <f>IF('Monthly Reading'!AC$1="", "", IF('Monthly Reading'!AC128*'Monthly Reading'!AC$7&gt;'Monthly Reading'!AC$10, SUM('Monthly Reading'!AC128*'Monthly Reading'!AC$7, 'Homeowners Record'!$F51*'Monthly Reading'!AC$8, 'Homeowners Record'!$G51*'Monthly Reading'!AC$9), SUM('Monthly Reading'!AC$10, 'Homeowners Record'!$F51*'Monthly Reading'!AC$8, 'Homeowners Record'!$G51*'Monthly Reading'!AC$9)))</f>
        <v/>
      </c>
      <c r="AD54" s="4" t="str">
        <f>IF('Monthly Reading'!AD$1="", "", IF('Monthly Reading'!AD128*'Monthly Reading'!AD$7&gt;'Monthly Reading'!AD$10, SUM('Monthly Reading'!AD128*'Monthly Reading'!AD$7, 'Homeowners Record'!$F51*'Monthly Reading'!AD$8, 'Homeowners Record'!$G51*'Monthly Reading'!AD$9), SUM('Monthly Reading'!AD$10, 'Homeowners Record'!$F51*'Monthly Reading'!AD$8, 'Homeowners Record'!$G51*'Monthly Reading'!AD$9)))</f>
        <v/>
      </c>
      <c r="AE54" s="4" t="str">
        <f>IF('Monthly Reading'!AE$1="", "", IF('Monthly Reading'!AE128*'Monthly Reading'!AE$7&gt;'Monthly Reading'!AE$10, SUM('Monthly Reading'!AE128*'Monthly Reading'!AE$7, 'Homeowners Record'!$F51*'Monthly Reading'!AE$8, 'Homeowners Record'!$G51*'Monthly Reading'!AE$9), SUM('Monthly Reading'!AE$10, 'Homeowners Record'!$F51*'Monthly Reading'!AE$8, 'Homeowners Record'!$G51*'Monthly Reading'!AE$9)))</f>
        <v/>
      </c>
      <c r="AF54" s="4" t="str">
        <f>IF('Monthly Reading'!AF$1="", "", IF('Monthly Reading'!AF128*'Monthly Reading'!AF$7&gt;'Monthly Reading'!AF$10, SUM('Monthly Reading'!AF128*'Monthly Reading'!AF$7, 'Homeowners Record'!$F51*'Monthly Reading'!AF$8, 'Homeowners Record'!$G51*'Monthly Reading'!AF$9), SUM('Monthly Reading'!AF$10, 'Homeowners Record'!$F51*'Monthly Reading'!AF$8, 'Homeowners Record'!$G51*'Monthly Reading'!AF$9)))</f>
        <v/>
      </c>
      <c r="AG54" s="4" t="str">
        <f>IF('Monthly Reading'!AG$1="", "", IF('Monthly Reading'!AG128*'Monthly Reading'!AG$7&gt;'Monthly Reading'!AG$10, SUM('Monthly Reading'!AG128*'Monthly Reading'!AG$7, 'Homeowners Record'!$F51*'Monthly Reading'!AG$8, 'Homeowners Record'!$G51*'Monthly Reading'!AG$9), SUM('Monthly Reading'!AG$10, 'Homeowners Record'!$F51*'Monthly Reading'!AG$8, 'Homeowners Record'!$G51*'Monthly Reading'!AG$9)))</f>
        <v/>
      </c>
      <c r="AH54" s="4" t="str">
        <f>IF('Monthly Reading'!AH$1="", "", IF('Monthly Reading'!AH128*'Monthly Reading'!AH$7&gt;'Monthly Reading'!AH$10, SUM('Monthly Reading'!AH128*'Monthly Reading'!AH$7, 'Homeowners Record'!$F51*'Monthly Reading'!AH$8, 'Homeowners Record'!$G51*'Monthly Reading'!AH$9), SUM('Monthly Reading'!AH$10, 'Homeowners Record'!$F51*'Monthly Reading'!AH$8, 'Homeowners Record'!$G51*'Monthly Reading'!AH$9)))</f>
        <v/>
      </c>
      <c r="AI54" s="4" t="str">
        <f>IF('Monthly Reading'!AI$1="", "", IF('Monthly Reading'!AI128*'Monthly Reading'!AI$7&gt;'Monthly Reading'!AI$10, SUM('Monthly Reading'!AI128*'Monthly Reading'!AI$7, 'Homeowners Record'!$F51*'Monthly Reading'!AI$8, 'Homeowners Record'!$G51*'Monthly Reading'!AI$9), SUM('Monthly Reading'!AI$10, 'Homeowners Record'!$F51*'Monthly Reading'!AI$8, 'Homeowners Record'!$G51*'Monthly Reading'!AI$9)))</f>
        <v/>
      </c>
      <c r="AJ54" s="4" t="str">
        <f>IF('Monthly Reading'!AJ$1="", "", IF('Monthly Reading'!AJ128*'Monthly Reading'!AJ$7&gt;'Monthly Reading'!AJ$10, SUM('Monthly Reading'!AJ128*'Monthly Reading'!AJ$7, 'Homeowners Record'!$F51*'Monthly Reading'!AJ$8, 'Homeowners Record'!$G51*'Monthly Reading'!AJ$9), SUM('Monthly Reading'!AJ$10, 'Homeowners Record'!$F51*'Monthly Reading'!AJ$8, 'Homeowners Record'!$G51*'Monthly Reading'!AJ$9)))</f>
        <v/>
      </c>
      <c r="AK54" s="4" t="str">
        <f>IF('Monthly Reading'!AK$1="", "", IF('Monthly Reading'!AK128*'Monthly Reading'!AK$7&gt;'Monthly Reading'!AK$10, SUM('Monthly Reading'!AK128*'Monthly Reading'!AK$7, 'Homeowners Record'!$F51*'Monthly Reading'!AK$8, 'Homeowners Record'!$G51*'Monthly Reading'!AK$9), SUM('Monthly Reading'!AK$10, 'Homeowners Record'!$F51*'Monthly Reading'!AK$8, 'Homeowners Record'!$G51*'Monthly Reading'!AK$9)))</f>
        <v/>
      </c>
      <c r="AL54" s="4" t="str">
        <f>IF('Monthly Reading'!AL$1="", "", IF('Monthly Reading'!AL128*'Monthly Reading'!AL$7&gt;'Monthly Reading'!AL$10, SUM('Monthly Reading'!AL128*'Monthly Reading'!AL$7, 'Homeowners Record'!$F51*'Monthly Reading'!AL$8, 'Homeowners Record'!$G51*'Monthly Reading'!AL$9), SUM('Monthly Reading'!AL$10, 'Homeowners Record'!$F51*'Monthly Reading'!AL$8, 'Homeowners Record'!$G51*'Monthly Reading'!AL$9)))</f>
        <v/>
      </c>
      <c r="AM54" s="4" t="str">
        <f>IF('Monthly Reading'!AM$1="", "", IF('Monthly Reading'!AM128*'Monthly Reading'!AM$7&gt;'Monthly Reading'!AM$10, SUM('Monthly Reading'!AM128*'Monthly Reading'!AM$7, 'Homeowners Record'!$F51*'Monthly Reading'!AM$8, 'Homeowners Record'!$G51*'Monthly Reading'!AM$9), SUM('Monthly Reading'!AM$10, 'Homeowners Record'!$F51*'Monthly Reading'!AM$8, 'Homeowners Record'!$G51*'Monthly Reading'!AM$9)))</f>
        <v/>
      </c>
      <c r="AN54" s="4" t="str">
        <f>IF('Monthly Reading'!AN$1="", "", IF('Monthly Reading'!AN128*'Monthly Reading'!AN$7&gt;'Monthly Reading'!AN$10, SUM('Monthly Reading'!AN128*'Monthly Reading'!AN$7, 'Homeowners Record'!$F51*'Monthly Reading'!AN$8, 'Homeowners Record'!$G51*'Monthly Reading'!AN$9), SUM('Monthly Reading'!AN$10, 'Homeowners Record'!$F51*'Monthly Reading'!AN$8, 'Homeowners Record'!$G51*'Monthly Reading'!AN$9)))</f>
        <v/>
      </c>
      <c r="AO54" s="4" t="str">
        <f>IF('Monthly Reading'!AO$1="", "", IF('Monthly Reading'!AO128*'Monthly Reading'!AO$7&gt;'Monthly Reading'!AO$10, SUM('Monthly Reading'!AO128*'Monthly Reading'!AO$7, 'Homeowners Record'!$F51*'Monthly Reading'!AO$8, 'Homeowners Record'!$G51*'Monthly Reading'!AO$9), SUM('Monthly Reading'!AO$10, 'Homeowners Record'!$F51*'Monthly Reading'!AO$8, 'Homeowners Record'!$G51*'Monthly Reading'!AO$9)))</f>
        <v/>
      </c>
      <c r="AP54" s="4" t="str">
        <f>IF('Monthly Reading'!AP$1="", "", IF('Monthly Reading'!AP128*'Monthly Reading'!AP$7&gt;'Monthly Reading'!AP$10, SUM('Monthly Reading'!AP128*'Monthly Reading'!AP$7, 'Homeowners Record'!$F51*'Monthly Reading'!AP$8, 'Homeowners Record'!$G51*'Monthly Reading'!AP$9), SUM('Monthly Reading'!AP$10, 'Homeowners Record'!$F51*'Monthly Reading'!AP$8, 'Homeowners Record'!$G51*'Monthly Reading'!AP$9)))</f>
        <v/>
      </c>
      <c r="AQ54" s="4" t="str">
        <f>IF('Monthly Reading'!AQ$1="", "", IF('Monthly Reading'!AQ128*'Monthly Reading'!AQ$7&gt;'Monthly Reading'!AQ$10, SUM('Monthly Reading'!AQ128*'Monthly Reading'!AQ$7, 'Homeowners Record'!$F51*'Monthly Reading'!AQ$8, 'Homeowners Record'!$G51*'Monthly Reading'!AQ$9), SUM('Monthly Reading'!AQ$10, 'Homeowners Record'!$F51*'Monthly Reading'!AQ$8, 'Homeowners Record'!$G51*'Monthly Reading'!AQ$9)))</f>
        <v/>
      </c>
      <c r="AR54" s="4" t="str">
        <f>IF('Monthly Reading'!AR$1="", "", IF('Monthly Reading'!AR128*'Monthly Reading'!AR$7&gt;'Monthly Reading'!AR$10, SUM('Monthly Reading'!AR128*'Monthly Reading'!AR$7, 'Homeowners Record'!$F51*'Monthly Reading'!AR$8, 'Homeowners Record'!$G51*'Monthly Reading'!AR$9), SUM('Monthly Reading'!AR$10, 'Homeowners Record'!$F51*'Monthly Reading'!AR$8, 'Homeowners Record'!$G51*'Monthly Reading'!AR$9)))</f>
        <v/>
      </c>
      <c r="AS54" s="4" t="str">
        <f>IF('Monthly Reading'!AS$1="", "", IF('Monthly Reading'!AS128*'Monthly Reading'!AS$7&gt;'Monthly Reading'!AS$10, SUM('Monthly Reading'!AS128*'Monthly Reading'!AS$7, 'Homeowners Record'!$F51*'Monthly Reading'!AS$8, 'Homeowners Record'!$G51*'Monthly Reading'!AS$9), SUM('Monthly Reading'!AS$10, 'Homeowners Record'!$F51*'Monthly Reading'!AS$8, 'Homeowners Record'!$G51*'Monthly Reading'!AS$9)))</f>
        <v/>
      </c>
      <c r="AT54" s="4" t="str">
        <f>IF('Monthly Reading'!AT$1="", "", IF('Monthly Reading'!AT128*'Monthly Reading'!AT$7&gt;'Monthly Reading'!AT$10, SUM('Monthly Reading'!AT128*'Monthly Reading'!AT$7, 'Homeowners Record'!$F51*'Monthly Reading'!AT$8, 'Homeowners Record'!$G51*'Monthly Reading'!AT$9), SUM('Monthly Reading'!AT$10, 'Homeowners Record'!$F51*'Monthly Reading'!AT$8, 'Homeowners Record'!$G51*'Monthly Reading'!AT$9)))</f>
        <v/>
      </c>
      <c r="AU54" s="4" t="str">
        <f>IF('Monthly Reading'!AU$1="", "", IF('Monthly Reading'!AU128*'Monthly Reading'!AU$7&gt;'Monthly Reading'!AU$10, SUM('Monthly Reading'!AU128*'Monthly Reading'!AU$7, 'Homeowners Record'!$F51*'Monthly Reading'!AU$8, 'Homeowners Record'!$G51*'Monthly Reading'!AU$9), SUM('Monthly Reading'!AU$10, 'Homeowners Record'!$F51*'Monthly Reading'!AU$8, 'Homeowners Record'!$G51*'Monthly Reading'!AU$9)))</f>
        <v/>
      </c>
      <c r="AV54" s="4" t="str">
        <f>IF('Monthly Reading'!AV$1="", "", IF('Monthly Reading'!AV128*'Monthly Reading'!AV$7&gt;'Monthly Reading'!AV$10, SUM('Monthly Reading'!AV128*'Monthly Reading'!AV$7, 'Homeowners Record'!$F51*'Monthly Reading'!AV$8, 'Homeowners Record'!$G51*'Monthly Reading'!AV$9), SUM('Monthly Reading'!AV$10, 'Homeowners Record'!$F51*'Monthly Reading'!AV$8, 'Homeowners Record'!$G51*'Monthly Reading'!AV$9)))</f>
        <v/>
      </c>
      <c r="AW54" s="4" t="str">
        <f>IF('Monthly Reading'!AW$1="", "", IF('Monthly Reading'!AW128*'Monthly Reading'!AW$7&gt;'Monthly Reading'!AW$10, SUM('Monthly Reading'!AW128*'Monthly Reading'!AW$7, 'Homeowners Record'!$F51*'Monthly Reading'!AW$8, 'Homeowners Record'!$G51*'Monthly Reading'!AW$9), SUM('Monthly Reading'!AW$10, 'Homeowners Record'!$F51*'Monthly Reading'!AW$8, 'Homeowners Record'!$G51*'Monthly Reading'!AW$9)))</f>
        <v/>
      </c>
      <c r="AX54" s="4" t="str">
        <f>IF('Monthly Reading'!AX$1="", "", IF('Monthly Reading'!AX128*'Monthly Reading'!AX$7&gt;'Monthly Reading'!AX$10, SUM('Monthly Reading'!AX128*'Monthly Reading'!AX$7, 'Homeowners Record'!$F51*'Monthly Reading'!AX$8, 'Homeowners Record'!$G51*'Monthly Reading'!AX$9), SUM('Monthly Reading'!AX$10, 'Homeowners Record'!$F51*'Monthly Reading'!AX$8, 'Homeowners Record'!$G51*'Monthly Reading'!AX$9)))</f>
        <v/>
      </c>
      <c r="AY54" s="4" t="str">
        <f>IF('Monthly Reading'!AY$1="", "", IF('Monthly Reading'!AY128*'Monthly Reading'!AY$7&gt;'Monthly Reading'!AY$10, SUM('Monthly Reading'!AY128*'Monthly Reading'!AY$7, 'Homeowners Record'!$F51*'Monthly Reading'!AY$8, 'Homeowners Record'!$G51*'Monthly Reading'!AY$9), SUM('Monthly Reading'!AY$10, 'Homeowners Record'!$F51*'Monthly Reading'!AY$8, 'Homeowners Record'!$G51*'Monthly Reading'!AY$9)))</f>
        <v/>
      </c>
      <c r="AZ54" s="4" t="str">
        <f>IF('Monthly Reading'!AZ$1="", "", IF('Monthly Reading'!AZ128*'Monthly Reading'!AZ$7&gt;'Monthly Reading'!AZ$10, SUM('Monthly Reading'!AZ128*'Monthly Reading'!AZ$7, 'Homeowners Record'!$F51*'Monthly Reading'!AZ$8, 'Homeowners Record'!$G51*'Monthly Reading'!AZ$9), SUM('Monthly Reading'!AZ$10, 'Homeowners Record'!$F51*'Monthly Reading'!AZ$8, 'Homeowners Record'!$G51*'Monthly Reading'!AZ$9)))</f>
        <v/>
      </c>
      <c r="BA54" s="4" t="str">
        <f>IF('Monthly Reading'!BA$1="", "", IF('Monthly Reading'!BA128*'Monthly Reading'!BA$7&gt;'Monthly Reading'!BA$10, SUM('Monthly Reading'!BA128*'Monthly Reading'!BA$7, 'Homeowners Record'!$F51*'Monthly Reading'!BA$8, 'Homeowners Record'!$G51*'Monthly Reading'!BA$9), SUM('Monthly Reading'!BA$10, 'Homeowners Record'!$F51*'Monthly Reading'!BA$8, 'Homeowners Record'!$G51*'Monthly Reading'!BA$9)))</f>
        <v/>
      </c>
      <c r="BB54" s="4" t="str">
        <f>IF('Monthly Reading'!BB$1="", "", IF('Monthly Reading'!BB128*'Monthly Reading'!BB$7&gt;'Monthly Reading'!BB$10, SUM('Monthly Reading'!BB128*'Monthly Reading'!BB$7, 'Homeowners Record'!$F51*'Monthly Reading'!BB$8, 'Homeowners Record'!$G51*'Monthly Reading'!BB$9), SUM('Monthly Reading'!BB$10, 'Homeowners Record'!$F51*'Monthly Reading'!BB$8, 'Homeowners Record'!$G51*'Monthly Reading'!BB$9)))</f>
        <v/>
      </c>
      <c r="BC54" s="4" t="str">
        <f>IF('Monthly Reading'!BC$1="", "", IF('Monthly Reading'!BC128*'Monthly Reading'!BC$7&gt;'Monthly Reading'!BC$10, SUM('Monthly Reading'!BC128*'Monthly Reading'!BC$7, 'Homeowners Record'!$F51*'Monthly Reading'!BC$8, 'Homeowners Record'!$G51*'Monthly Reading'!BC$9), SUM('Monthly Reading'!BC$10, 'Homeowners Record'!$F51*'Monthly Reading'!BC$8, 'Homeowners Record'!$G51*'Monthly Reading'!BC$9)))</f>
        <v/>
      </c>
      <c r="BD54" s="4" t="str">
        <f>IF('Monthly Reading'!BD$1="", "", IF('Monthly Reading'!BD128*'Monthly Reading'!BD$7&gt;'Monthly Reading'!BD$10, SUM('Monthly Reading'!BD128*'Monthly Reading'!BD$7, 'Homeowners Record'!$F51*'Monthly Reading'!BD$8, 'Homeowners Record'!$G51*'Monthly Reading'!BD$9), SUM('Monthly Reading'!BD$10, 'Homeowners Record'!$F51*'Monthly Reading'!BD$8, 'Homeowners Record'!$G51*'Monthly Reading'!BD$9)))</f>
        <v/>
      </c>
      <c r="BE54" s="4" t="str">
        <f>IF('Monthly Reading'!BE$1="", "", IF('Monthly Reading'!BE128*'Monthly Reading'!BE$7&gt;'Monthly Reading'!BE$10, SUM('Monthly Reading'!BE128*'Monthly Reading'!BE$7, 'Homeowners Record'!$F51*'Monthly Reading'!BE$8, 'Homeowners Record'!$G51*'Monthly Reading'!BE$9), SUM('Monthly Reading'!BE$10, 'Homeowners Record'!$F51*'Monthly Reading'!BE$8, 'Homeowners Record'!$G51*'Monthly Reading'!BE$9)))</f>
        <v/>
      </c>
      <c r="BF54" s="4" t="str">
        <f>IF('Monthly Reading'!BF$1="", "", IF('Monthly Reading'!BF128*'Monthly Reading'!BF$7&gt;'Monthly Reading'!BF$10, SUM('Monthly Reading'!BF128*'Monthly Reading'!BF$7, 'Homeowners Record'!$F51*'Monthly Reading'!BF$8, 'Homeowners Record'!$G51*'Monthly Reading'!BF$9), SUM('Monthly Reading'!BF$10, 'Homeowners Record'!$F51*'Monthly Reading'!BF$8, 'Homeowners Record'!$G51*'Monthly Reading'!BF$9)))</f>
        <v/>
      </c>
      <c r="BG54" s="4" t="str">
        <f>IF('Monthly Reading'!BG$1="", "", IF('Monthly Reading'!BG128*'Monthly Reading'!BG$7&gt;'Monthly Reading'!BG$10, SUM('Monthly Reading'!BG128*'Monthly Reading'!BG$7, 'Homeowners Record'!$F51*'Monthly Reading'!BG$8, 'Homeowners Record'!$G51*'Monthly Reading'!BG$9), SUM('Monthly Reading'!BG$10, 'Homeowners Record'!$F51*'Monthly Reading'!BG$8, 'Homeowners Record'!$G51*'Monthly Reading'!BG$9)))</f>
        <v/>
      </c>
      <c r="BH54" s="4" t="str">
        <f>IF('Monthly Reading'!BH$1="", "", IF('Monthly Reading'!BH128*'Monthly Reading'!BH$7&gt;'Monthly Reading'!BH$10, SUM('Monthly Reading'!BH128*'Monthly Reading'!BH$7, 'Homeowners Record'!$F51*'Monthly Reading'!BH$8, 'Homeowners Record'!$G51*'Monthly Reading'!BH$9), SUM('Monthly Reading'!BH$10, 'Homeowners Record'!$F51*'Monthly Reading'!BH$8, 'Homeowners Record'!$G51*'Monthly Reading'!BH$9)))</f>
        <v/>
      </c>
      <c r="BI54" s="4" t="str">
        <f>IF('Monthly Reading'!BI$1="", "", IF('Monthly Reading'!BI128*'Monthly Reading'!BI$7&gt;'Monthly Reading'!BI$10, SUM('Monthly Reading'!BI128*'Monthly Reading'!BI$7, 'Homeowners Record'!$F51*'Monthly Reading'!BI$8, 'Homeowners Record'!$G51*'Monthly Reading'!BI$9), SUM('Monthly Reading'!BI$10, 'Homeowners Record'!$F51*'Monthly Reading'!BI$8, 'Homeowners Record'!$G51*'Monthly Reading'!BI$9)))</f>
        <v/>
      </c>
      <c r="BJ54" s="4" t="str">
        <f>IF('Monthly Reading'!BJ$1="", "", IF('Monthly Reading'!BJ128*'Monthly Reading'!BJ$7&gt;'Monthly Reading'!BJ$10, SUM('Monthly Reading'!BJ128*'Monthly Reading'!BJ$7, 'Homeowners Record'!$F51*'Monthly Reading'!BJ$8, 'Homeowners Record'!$G51*'Monthly Reading'!BJ$9), SUM('Monthly Reading'!BJ$10, 'Homeowners Record'!$F51*'Monthly Reading'!BJ$8, 'Homeowners Record'!$G51*'Monthly Reading'!BJ$9)))</f>
        <v/>
      </c>
      <c r="BK54" s="4" t="str">
        <f>IF('Monthly Reading'!BK$1="", "", IF('Monthly Reading'!BK128*'Monthly Reading'!BK$7&gt;'Monthly Reading'!BK$10, SUM('Monthly Reading'!BK128*'Monthly Reading'!BK$7, 'Homeowners Record'!$F51*'Monthly Reading'!BK$8, 'Homeowners Record'!$G51*'Monthly Reading'!BK$9), SUM('Monthly Reading'!BK$10, 'Homeowners Record'!$F51*'Monthly Reading'!BK$8, 'Homeowners Record'!$G51*'Monthly Reading'!BK$9)))</f>
        <v/>
      </c>
      <c r="BL54" s="4" t="str">
        <f>IF('Monthly Reading'!BL$1="", "", IF('Monthly Reading'!BL128*'Monthly Reading'!BL$7&gt;'Monthly Reading'!BL$10, SUM('Monthly Reading'!BL128*'Monthly Reading'!BL$7, 'Homeowners Record'!$F51*'Monthly Reading'!BL$8, 'Homeowners Record'!$G51*'Monthly Reading'!BL$9), SUM('Monthly Reading'!BL$10, 'Homeowners Record'!$F51*'Monthly Reading'!BL$8, 'Homeowners Record'!$G51*'Monthly Reading'!BL$9)))</f>
        <v/>
      </c>
      <c r="BM54" s="4" t="str">
        <f>IF('Monthly Reading'!BM$1="", "", IF('Monthly Reading'!BM128*'Monthly Reading'!BM$7&gt;'Monthly Reading'!BM$10, SUM('Monthly Reading'!BM128*'Monthly Reading'!BM$7, 'Homeowners Record'!$F51*'Monthly Reading'!BM$8, 'Homeowners Record'!$G51*'Monthly Reading'!BM$9), SUM('Monthly Reading'!BM$10, 'Homeowners Record'!$F51*'Monthly Reading'!BM$8, 'Homeowners Record'!$G51*'Monthly Reading'!BM$9)))</f>
        <v/>
      </c>
      <c r="BN54" s="4" t="str">
        <f>IF('Monthly Reading'!BN$1="", "", IF('Monthly Reading'!BN128*'Monthly Reading'!BN$7&gt;'Monthly Reading'!BN$10, SUM('Monthly Reading'!BN128*'Monthly Reading'!BN$7, 'Homeowners Record'!$F51*'Monthly Reading'!BN$8, 'Homeowners Record'!$G51*'Monthly Reading'!BN$9), SUM('Monthly Reading'!BN$10, 'Homeowners Record'!$F51*'Monthly Reading'!BN$8, 'Homeowners Record'!$G51*'Monthly Reading'!BN$9)))</f>
        <v/>
      </c>
      <c r="BO54" s="4" t="str">
        <f>IF('Monthly Reading'!BO$1="", "", IF('Monthly Reading'!BO128*'Monthly Reading'!BO$7&gt;'Monthly Reading'!BO$10, SUM('Monthly Reading'!BO128*'Monthly Reading'!BO$7, 'Homeowners Record'!$F51*'Monthly Reading'!BO$8, 'Homeowners Record'!$G51*'Monthly Reading'!BO$9), SUM('Monthly Reading'!BO$10, 'Homeowners Record'!$F51*'Monthly Reading'!BO$8, 'Homeowners Record'!$G51*'Monthly Reading'!BO$9)))</f>
        <v/>
      </c>
      <c r="BP54" s="4" t="str">
        <f>IF('Monthly Reading'!BP$1="", "", IF('Monthly Reading'!BP128*'Monthly Reading'!BP$7&gt;'Monthly Reading'!BP$10, SUM('Monthly Reading'!BP128*'Monthly Reading'!BP$7, 'Homeowners Record'!$F51*'Monthly Reading'!BP$8, 'Homeowners Record'!$G51*'Monthly Reading'!BP$9), SUM('Monthly Reading'!BP$10, 'Homeowners Record'!$F51*'Monthly Reading'!BP$8, 'Homeowners Record'!$G51*'Monthly Reading'!BP$9)))</f>
        <v/>
      </c>
      <c r="BQ54" s="4" t="str">
        <f>IF('Monthly Reading'!BQ$1="", "", IF('Monthly Reading'!BQ128*'Monthly Reading'!BQ$7&gt;'Monthly Reading'!BQ$10, SUM('Monthly Reading'!BQ128*'Monthly Reading'!BQ$7, 'Homeowners Record'!$F51*'Monthly Reading'!BQ$8, 'Homeowners Record'!$G51*'Monthly Reading'!BQ$9), SUM('Monthly Reading'!BQ$10, 'Homeowners Record'!$F51*'Monthly Reading'!BQ$8, 'Homeowners Record'!$G51*'Monthly Reading'!BQ$9)))</f>
        <v/>
      </c>
      <c r="BR54" s="4" t="str">
        <f>IF('Monthly Reading'!BR$1="", "", IF('Monthly Reading'!BR128*'Monthly Reading'!BR$7&gt;'Monthly Reading'!BR$10, SUM('Monthly Reading'!BR128*'Monthly Reading'!BR$7, 'Homeowners Record'!$F51*'Monthly Reading'!BR$8, 'Homeowners Record'!$G51*'Monthly Reading'!BR$9), SUM('Monthly Reading'!BR$10, 'Homeowners Record'!$F51*'Monthly Reading'!BR$8, 'Homeowners Record'!$G51*'Monthly Reading'!BR$9)))</f>
        <v/>
      </c>
      <c r="BS54" s="4" t="str">
        <f>IF('Monthly Reading'!BS$1="", "", IF('Monthly Reading'!BS128*'Monthly Reading'!BS$7&gt;'Monthly Reading'!BS$10, SUM('Monthly Reading'!BS128*'Monthly Reading'!BS$7, 'Homeowners Record'!$F51*'Monthly Reading'!BS$8, 'Homeowners Record'!$G51*'Monthly Reading'!BS$9), SUM('Monthly Reading'!BS$10, 'Homeowners Record'!$F51*'Monthly Reading'!BS$8, 'Homeowners Record'!$G51*'Monthly Reading'!BS$9)))</f>
        <v/>
      </c>
      <c r="BT54" s="4" t="str">
        <f>IF('Monthly Reading'!BT$1="", "", IF('Monthly Reading'!BT128*'Monthly Reading'!BT$7&gt;'Monthly Reading'!BT$10, SUM('Monthly Reading'!BT128*'Monthly Reading'!BT$7, 'Homeowners Record'!$F51*'Monthly Reading'!BT$8, 'Homeowners Record'!$G51*'Monthly Reading'!BT$9), SUM('Monthly Reading'!BT$10, 'Homeowners Record'!$F51*'Monthly Reading'!BT$8, 'Homeowners Record'!$G51*'Monthly Reading'!BT$9)))</f>
        <v/>
      </c>
      <c r="BU54" s="4" t="str">
        <f>IF('Monthly Reading'!BU$1="", "", IF('Monthly Reading'!BU128*'Monthly Reading'!BU$7&gt;'Monthly Reading'!BU$10, SUM('Monthly Reading'!BU128*'Monthly Reading'!BU$7, 'Homeowners Record'!$F51*'Monthly Reading'!BU$8, 'Homeowners Record'!$G51*'Monthly Reading'!BU$9), SUM('Monthly Reading'!BU$10, 'Homeowners Record'!$F51*'Monthly Reading'!BU$8, 'Homeowners Record'!$G51*'Monthly Reading'!BU$9)))</f>
        <v/>
      </c>
      <c r="BV54" s="4" t="str">
        <f>IF('Monthly Reading'!BV$1="", "", IF('Monthly Reading'!BV128*'Monthly Reading'!BV$7&gt;'Monthly Reading'!BV$10, SUM('Monthly Reading'!BV128*'Monthly Reading'!BV$7, 'Homeowners Record'!$F51*'Monthly Reading'!BV$8, 'Homeowners Record'!$G51*'Monthly Reading'!BV$9), SUM('Monthly Reading'!BV$10, 'Homeowners Record'!$F51*'Monthly Reading'!BV$8, 'Homeowners Record'!$G51*'Monthly Reading'!BV$9)))</f>
        <v/>
      </c>
      <c r="BW54" s="4" t="str">
        <f>IF('Monthly Reading'!BW$1="", "", IF('Monthly Reading'!BW128*'Monthly Reading'!BW$7&gt;'Monthly Reading'!BW$10, SUM('Monthly Reading'!BW128*'Monthly Reading'!BW$7, 'Homeowners Record'!$F51*'Monthly Reading'!BW$8, 'Homeowners Record'!$G51*'Monthly Reading'!BW$9), SUM('Monthly Reading'!BW$10, 'Homeowners Record'!$F51*'Monthly Reading'!BW$8, 'Homeowners Record'!$G51*'Monthly Reading'!BW$9)))</f>
        <v/>
      </c>
      <c r="BX54" s="4" t="str">
        <f>IF('Monthly Reading'!BX$1="", "", IF('Monthly Reading'!BX128*'Monthly Reading'!BX$7&gt;'Monthly Reading'!BX$10, SUM('Monthly Reading'!BX128*'Monthly Reading'!BX$7, 'Homeowners Record'!$F51*'Monthly Reading'!BX$8, 'Homeowners Record'!$G51*'Monthly Reading'!BX$9), SUM('Monthly Reading'!BX$10, 'Homeowners Record'!$F51*'Monthly Reading'!BX$8, 'Homeowners Record'!$G51*'Monthly Reading'!BX$9)))</f>
        <v/>
      </c>
      <c r="BY54" s="4" t="str">
        <f>IF('Monthly Reading'!BY$1="", "", IF('Monthly Reading'!BY128*'Monthly Reading'!BY$7&gt;'Monthly Reading'!BY$10, SUM('Monthly Reading'!BY128*'Monthly Reading'!BY$7, 'Homeowners Record'!$F51*'Monthly Reading'!BY$8, 'Homeowners Record'!$G51*'Monthly Reading'!BY$9), SUM('Monthly Reading'!BY$10, 'Homeowners Record'!$F51*'Monthly Reading'!BY$8, 'Homeowners Record'!$G51*'Monthly Reading'!BY$9)))</f>
        <v/>
      </c>
      <c r="BZ54" s="4" t="str">
        <f>IF('Monthly Reading'!BZ$1="", "", IF('Monthly Reading'!BZ128*'Monthly Reading'!BZ$7&gt;'Monthly Reading'!BZ$10, SUM('Monthly Reading'!BZ128*'Monthly Reading'!BZ$7, 'Homeowners Record'!$F51*'Monthly Reading'!BZ$8, 'Homeowners Record'!$G51*'Monthly Reading'!BZ$9), SUM('Monthly Reading'!BZ$10, 'Homeowners Record'!$F51*'Monthly Reading'!BZ$8, 'Homeowners Record'!$G51*'Monthly Reading'!BZ$9)))</f>
        <v/>
      </c>
      <c r="CA54" s="4" t="str">
        <f>IF('Monthly Reading'!CA$1="", "", IF('Monthly Reading'!CA128*'Monthly Reading'!CA$7&gt;'Monthly Reading'!CA$10, SUM('Monthly Reading'!CA128*'Monthly Reading'!CA$7, 'Homeowners Record'!$F51*'Monthly Reading'!CA$8, 'Homeowners Record'!$G51*'Monthly Reading'!CA$9), SUM('Monthly Reading'!CA$10, 'Homeowners Record'!$F51*'Monthly Reading'!CA$8, 'Homeowners Record'!$G51*'Monthly Reading'!CA$9)))</f>
        <v/>
      </c>
      <c r="CB54" s="4" t="str">
        <f>IF('Monthly Reading'!CB$1="", "", IF('Monthly Reading'!CB128*'Monthly Reading'!CB$7&gt;'Monthly Reading'!CB$10, SUM('Monthly Reading'!CB128*'Monthly Reading'!CB$7, 'Homeowners Record'!$F51*'Monthly Reading'!CB$8, 'Homeowners Record'!$G51*'Monthly Reading'!CB$9), SUM('Monthly Reading'!CB$10, 'Homeowners Record'!$F51*'Monthly Reading'!CB$8, 'Homeowners Record'!$G51*'Monthly Reading'!CB$9)))</f>
        <v/>
      </c>
      <c r="CC54" s="4" t="str">
        <f>IF('Monthly Reading'!CC$1="", "", IF('Monthly Reading'!CC128*'Monthly Reading'!CC$7&gt;'Monthly Reading'!CC$10, SUM('Monthly Reading'!CC128*'Monthly Reading'!CC$7, 'Homeowners Record'!$F51*'Monthly Reading'!CC$8, 'Homeowners Record'!$G51*'Monthly Reading'!CC$9), SUM('Monthly Reading'!CC$10, 'Homeowners Record'!$F51*'Monthly Reading'!CC$8, 'Homeowners Record'!$G51*'Monthly Reading'!CC$9)))</f>
        <v/>
      </c>
      <c r="CD54" s="4" t="str">
        <f>IF('Monthly Reading'!CD$1="", "", IF('Monthly Reading'!CD128*'Monthly Reading'!CD$7&gt;'Monthly Reading'!CD$10, SUM('Monthly Reading'!CD128*'Monthly Reading'!CD$7, 'Homeowners Record'!$F51*'Monthly Reading'!CD$8, 'Homeowners Record'!$G51*'Monthly Reading'!CD$9), SUM('Monthly Reading'!CD$10, 'Homeowners Record'!$F51*'Monthly Reading'!CD$8, 'Homeowners Record'!$G51*'Monthly Reading'!CD$9)))</f>
        <v/>
      </c>
      <c r="CE54" s="4" t="str">
        <f>IF('Monthly Reading'!CE$1="", "", IF('Monthly Reading'!CE128*'Monthly Reading'!CE$7&gt;'Monthly Reading'!CE$10, SUM('Monthly Reading'!CE128*'Monthly Reading'!CE$7, 'Homeowners Record'!$F51*'Monthly Reading'!CE$8, 'Homeowners Record'!$G51*'Monthly Reading'!CE$9), SUM('Monthly Reading'!CE$10, 'Homeowners Record'!$F51*'Monthly Reading'!CE$8, 'Homeowners Record'!$G51*'Monthly Reading'!CE$9)))</f>
        <v/>
      </c>
      <c r="CF54" s="4" t="str">
        <f>IF('Monthly Reading'!CF$1="", "", IF('Monthly Reading'!CF128*'Monthly Reading'!CF$7&gt;'Monthly Reading'!CF$10, SUM('Monthly Reading'!CF128*'Monthly Reading'!CF$7, 'Homeowners Record'!$F51*'Monthly Reading'!CF$8, 'Homeowners Record'!$G51*'Monthly Reading'!CF$9), SUM('Monthly Reading'!CF$10, 'Homeowners Record'!$F51*'Monthly Reading'!CF$8, 'Homeowners Record'!$G51*'Monthly Reading'!CF$9)))</f>
        <v/>
      </c>
      <c r="CG54" s="4" t="str">
        <f>IF('Monthly Reading'!CG$1="", "", IF('Monthly Reading'!CG128*'Monthly Reading'!CG$7&gt;'Monthly Reading'!CG$10, SUM('Monthly Reading'!CG128*'Monthly Reading'!CG$7, 'Homeowners Record'!$F51*'Monthly Reading'!CG$8, 'Homeowners Record'!$G51*'Monthly Reading'!CG$9), SUM('Monthly Reading'!CG$10, 'Homeowners Record'!$F51*'Monthly Reading'!CG$8, 'Homeowners Record'!$G51*'Monthly Reading'!CG$9)))</f>
        <v/>
      </c>
      <c r="CH54" s="4" t="str">
        <f>IF('Monthly Reading'!CH$1="", "", IF('Monthly Reading'!CH128*'Monthly Reading'!CH$7&gt;'Monthly Reading'!CH$10, SUM('Monthly Reading'!CH128*'Monthly Reading'!CH$7, 'Homeowners Record'!$F51*'Monthly Reading'!CH$8, 'Homeowners Record'!$G51*'Monthly Reading'!CH$9), SUM('Monthly Reading'!CH$10, 'Homeowners Record'!$F51*'Monthly Reading'!CH$8, 'Homeowners Record'!$G51*'Monthly Reading'!CH$9)))</f>
        <v/>
      </c>
      <c r="CI54" s="4" t="str">
        <f>IF('Monthly Reading'!CI$1="", "", IF('Monthly Reading'!CI128*'Monthly Reading'!CI$7&gt;'Monthly Reading'!CI$10, SUM('Monthly Reading'!CI128*'Monthly Reading'!CI$7, 'Homeowners Record'!$F51*'Monthly Reading'!CI$8, 'Homeowners Record'!$G51*'Monthly Reading'!CI$9), SUM('Monthly Reading'!CI$10, 'Homeowners Record'!$F51*'Monthly Reading'!CI$8, 'Homeowners Record'!$G51*'Monthly Reading'!CI$9)))</f>
        <v/>
      </c>
      <c r="CJ54" s="4" t="str">
        <f>IF('Monthly Reading'!CJ$1="", "", IF('Monthly Reading'!CJ128*'Monthly Reading'!CJ$7&gt;'Monthly Reading'!CJ$10, SUM('Monthly Reading'!CJ128*'Monthly Reading'!CJ$7, 'Homeowners Record'!$F51*'Monthly Reading'!CJ$8, 'Homeowners Record'!$G51*'Monthly Reading'!CJ$9), SUM('Monthly Reading'!CJ$10, 'Homeowners Record'!$F51*'Monthly Reading'!CJ$8, 'Homeowners Record'!$G51*'Monthly Reading'!CJ$9)))</f>
        <v/>
      </c>
      <c r="CK54" s="4" t="str">
        <f>IF('Monthly Reading'!CK$1="", "", IF('Monthly Reading'!CK128*'Monthly Reading'!CK$7&gt;'Monthly Reading'!CK$10, SUM('Monthly Reading'!CK128*'Monthly Reading'!CK$7, 'Homeowners Record'!$F51*'Monthly Reading'!CK$8, 'Homeowners Record'!$G51*'Monthly Reading'!CK$9), SUM('Monthly Reading'!CK$10, 'Homeowners Record'!$F51*'Monthly Reading'!CK$8, 'Homeowners Record'!$G51*'Monthly Reading'!CK$9)))</f>
        <v/>
      </c>
      <c r="CL54" s="4" t="str">
        <f>IF('Monthly Reading'!CL$1="", "", IF('Monthly Reading'!CL128*'Monthly Reading'!CL$7&gt;'Monthly Reading'!CL$10, SUM('Monthly Reading'!CL128*'Monthly Reading'!CL$7, 'Homeowners Record'!$F51*'Monthly Reading'!CL$8, 'Homeowners Record'!$G51*'Monthly Reading'!CL$9), SUM('Monthly Reading'!CL$10, 'Homeowners Record'!$F51*'Monthly Reading'!CL$8, 'Homeowners Record'!$G51*'Monthly Reading'!CL$9)))</f>
        <v/>
      </c>
      <c r="CM54" s="4" t="str">
        <f>IF('Monthly Reading'!CM$1="", "", IF('Monthly Reading'!CM128*'Monthly Reading'!CM$7&gt;'Monthly Reading'!CM$10, SUM('Monthly Reading'!CM128*'Monthly Reading'!CM$7, 'Homeowners Record'!$F51*'Monthly Reading'!CM$8, 'Homeowners Record'!$G51*'Monthly Reading'!CM$9), SUM('Monthly Reading'!CM$10, 'Homeowners Record'!$F51*'Monthly Reading'!CM$8, 'Homeowners Record'!$G51*'Monthly Reading'!CM$9)))</f>
        <v/>
      </c>
      <c r="CN54" s="4" t="str">
        <f>IF('Monthly Reading'!CN$1="", "", IF('Monthly Reading'!CN128*'Monthly Reading'!CN$7&gt;'Monthly Reading'!CN$10, SUM('Monthly Reading'!CN128*'Monthly Reading'!CN$7, 'Homeowners Record'!$F51*'Monthly Reading'!CN$8, 'Homeowners Record'!$G51*'Monthly Reading'!CN$9), SUM('Monthly Reading'!CN$10, 'Homeowners Record'!$F51*'Monthly Reading'!CN$8, 'Homeowners Record'!$G51*'Monthly Reading'!CN$9)))</f>
        <v/>
      </c>
      <c r="CO54" s="4" t="str">
        <f>IF('Monthly Reading'!CO$1="", "", IF('Monthly Reading'!CO128*'Monthly Reading'!CO$7&gt;'Monthly Reading'!CO$10, SUM('Monthly Reading'!CO128*'Monthly Reading'!CO$7, 'Homeowners Record'!$F51*'Monthly Reading'!CO$8, 'Homeowners Record'!$G51*'Monthly Reading'!CO$9), SUM('Monthly Reading'!CO$10, 'Homeowners Record'!$F51*'Monthly Reading'!CO$8, 'Homeowners Record'!$G51*'Monthly Reading'!CO$9)))</f>
        <v/>
      </c>
      <c r="CP54" s="4" t="str">
        <f>IF('Monthly Reading'!CP$1="", "", IF('Monthly Reading'!CP128*'Monthly Reading'!CP$7&gt;'Monthly Reading'!CP$10, SUM('Monthly Reading'!CP128*'Monthly Reading'!CP$7, 'Homeowners Record'!$F51*'Monthly Reading'!CP$8, 'Homeowners Record'!$G51*'Monthly Reading'!CP$9), SUM('Monthly Reading'!CP$10, 'Homeowners Record'!$F51*'Monthly Reading'!CP$8, 'Homeowners Record'!$G51*'Monthly Reading'!CP$9)))</f>
        <v/>
      </c>
      <c r="CQ54" s="4" t="str">
        <f>IF('Monthly Reading'!CQ$1="", "", IF('Monthly Reading'!CQ128*'Monthly Reading'!CQ$7&gt;'Monthly Reading'!CQ$10, SUM('Monthly Reading'!CQ128*'Monthly Reading'!CQ$7, 'Homeowners Record'!$F51*'Monthly Reading'!CQ$8, 'Homeowners Record'!$G51*'Monthly Reading'!CQ$9), SUM('Monthly Reading'!CQ$10, 'Homeowners Record'!$F51*'Monthly Reading'!CQ$8, 'Homeowners Record'!$G51*'Monthly Reading'!CQ$9)))</f>
        <v/>
      </c>
      <c r="CR54" s="4" t="str">
        <f>IF('Monthly Reading'!CR$1="", "", IF('Monthly Reading'!CR128*'Monthly Reading'!CR$7&gt;'Monthly Reading'!CR$10, SUM('Monthly Reading'!CR128*'Monthly Reading'!CR$7, 'Homeowners Record'!$F51*'Monthly Reading'!CR$8, 'Homeowners Record'!$G51*'Monthly Reading'!CR$9), SUM('Monthly Reading'!CR$10, 'Homeowners Record'!$F51*'Monthly Reading'!CR$8, 'Homeowners Record'!$G51*'Monthly Reading'!CR$9)))</f>
        <v/>
      </c>
      <c r="CS54" s="4" t="str">
        <f>IF('Monthly Reading'!CS$1="", "", IF('Monthly Reading'!CS128*'Monthly Reading'!CS$7&gt;'Monthly Reading'!CS$10, SUM('Monthly Reading'!CS128*'Monthly Reading'!CS$7, 'Homeowners Record'!$F51*'Monthly Reading'!CS$8, 'Homeowners Record'!$G51*'Monthly Reading'!CS$9), SUM('Monthly Reading'!CS$10, 'Homeowners Record'!$F51*'Monthly Reading'!CS$8, 'Homeowners Record'!$G51*'Monthly Reading'!CS$9)))</f>
        <v/>
      </c>
      <c r="CT54" s="4" t="str">
        <f>IF('Monthly Reading'!CT$1="", "", IF('Monthly Reading'!CT128*'Monthly Reading'!CT$7&gt;'Monthly Reading'!CT$10, SUM('Monthly Reading'!CT128*'Monthly Reading'!CT$7, 'Homeowners Record'!$F51*'Monthly Reading'!CT$8, 'Homeowners Record'!$G51*'Monthly Reading'!CT$9), SUM('Monthly Reading'!CT$10, 'Homeowners Record'!$F51*'Monthly Reading'!CT$8, 'Homeowners Record'!$G51*'Monthly Reading'!CT$9)))</f>
        <v/>
      </c>
      <c r="CU54" s="4" t="str">
        <f>IF('Monthly Reading'!CU$1="", "", IF('Monthly Reading'!CU128*'Monthly Reading'!CU$7&gt;'Monthly Reading'!CU$10, SUM('Monthly Reading'!CU128*'Monthly Reading'!CU$7, 'Homeowners Record'!$F51*'Monthly Reading'!CU$8, 'Homeowners Record'!$G51*'Monthly Reading'!CU$9), SUM('Monthly Reading'!CU$10, 'Homeowners Record'!$F51*'Monthly Reading'!CU$8, 'Homeowners Record'!$G51*'Monthly Reading'!CU$9)))</f>
        <v/>
      </c>
      <c r="CV54" s="4" t="str">
        <f>IF('Monthly Reading'!CV$1="", "", IF('Monthly Reading'!CV128*'Monthly Reading'!CV$7&gt;'Monthly Reading'!CV$10, SUM('Monthly Reading'!CV128*'Monthly Reading'!CV$7, 'Homeowners Record'!$F51*'Monthly Reading'!CV$8, 'Homeowners Record'!$G51*'Monthly Reading'!CV$9), SUM('Monthly Reading'!CV$10, 'Homeowners Record'!$F51*'Monthly Reading'!CV$8, 'Homeowners Record'!$G51*'Monthly Reading'!CV$9)))</f>
        <v/>
      </c>
      <c r="CW54" s="4" t="str">
        <f>IF('Monthly Reading'!CW$1="", "", IF('Monthly Reading'!CW128*'Monthly Reading'!CW$7&gt;'Monthly Reading'!CW$10, SUM('Monthly Reading'!CW128*'Monthly Reading'!CW$7, 'Homeowners Record'!$F51*'Monthly Reading'!CW$8, 'Homeowners Record'!$G51*'Monthly Reading'!CW$9), SUM('Monthly Reading'!CW$10, 'Homeowners Record'!$F51*'Monthly Reading'!CW$8, 'Homeowners Record'!$G51*'Monthly Reading'!CW$9)))</f>
        <v/>
      </c>
      <c r="CX54" s="4" t="str">
        <f>IF('Monthly Reading'!CX$1="", "", IF('Monthly Reading'!CX128*'Monthly Reading'!CX$7&gt;'Monthly Reading'!CX$10, SUM('Monthly Reading'!CX128*'Monthly Reading'!CX$7, 'Homeowners Record'!$F51*'Monthly Reading'!CX$8, 'Homeowners Record'!$G51*'Monthly Reading'!CX$9), SUM('Monthly Reading'!CX$10, 'Homeowners Record'!$F51*'Monthly Reading'!CX$8, 'Homeowners Record'!$G51*'Monthly Reading'!CX$9)))</f>
        <v/>
      </c>
      <c r="CY54" s="4" t="str">
        <f>IF('Monthly Reading'!CY$1="", "", IF('Monthly Reading'!CY128*'Monthly Reading'!CY$7&gt;'Monthly Reading'!CY$10, SUM('Monthly Reading'!CY128*'Monthly Reading'!CY$7, 'Homeowners Record'!$F51*'Monthly Reading'!CY$8, 'Homeowners Record'!$G51*'Monthly Reading'!CY$9), SUM('Monthly Reading'!CY$10, 'Homeowners Record'!$F51*'Monthly Reading'!CY$8, 'Homeowners Record'!$G51*'Monthly Reading'!CY$9)))</f>
        <v/>
      </c>
      <c r="CZ54" s="4" t="str">
        <f>IF('Monthly Reading'!CZ$1="", "", IF('Monthly Reading'!CZ128*'Monthly Reading'!CZ$7&gt;'Monthly Reading'!CZ$10, SUM('Monthly Reading'!CZ128*'Monthly Reading'!CZ$7, 'Homeowners Record'!$F51*'Monthly Reading'!CZ$8, 'Homeowners Record'!$G51*'Monthly Reading'!CZ$9), SUM('Monthly Reading'!CZ$10, 'Homeowners Record'!$F51*'Monthly Reading'!CZ$8, 'Homeowners Record'!$G51*'Monthly Reading'!CZ$9)))</f>
        <v/>
      </c>
      <c r="DA54" s="4" t="str">
        <f>IF('Monthly Reading'!DA$1="", "", IF('Monthly Reading'!DA128*'Monthly Reading'!DA$7&gt;'Monthly Reading'!DA$10, SUM('Monthly Reading'!DA128*'Monthly Reading'!DA$7, 'Homeowners Record'!$F51*'Monthly Reading'!DA$8, 'Homeowners Record'!$G51*'Monthly Reading'!DA$9), SUM('Monthly Reading'!DA$10, 'Homeowners Record'!$F51*'Monthly Reading'!DA$8, 'Homeowners Record'!$G51*'Monthly Reading'!DA$9)))</f>
        <v/>
      </c>
      <c r="DB54" s="4" t="str">
        <f>IF('Monthly Reading'!DB$1="", "", IF('Monthly Reading'!DB128*'Monthly Reading'!DB$7&gt;'Monthly Reading'!DB$10, SUM('Monthly Reading'!DB128*'Monthly Reading'!DB$7, 'Homeowners Record'!$F51*'Monthly Reading'!DB$8, 'Homeowners Record'!$G51*'Monthly Reading'!DB$9), SUM('Monthly Reading'!DB$10, 'Homeowners Record'!$F51*'Monthly Reading'!DB$8, 'Homeowners Record'!$G51*'Monthly Reading'!DB$9)))</f>
        <v/>
      </c>
      <c r="DC54" s="4" t="str">
        <f>IF('Monthly Reading'!DC$1="", "", IF('Monthly Reading'!DC128*'Monthly Reading'!DC$7&gt;'Monthly Reading'!DC$10, SUM('Monthly Reading'!DC128*'Monthly Reading'!DC$7, 'Homeowners Record'!$F51*'Monthly Reading'!DC$8, 'Homeowners Record'!$G51*'Monthly Reading'!DC$9), SUM('Monthly Reading'!DC$10, 'Homeowners Record'!$F51*'Monthly Reading'!DC$8, 'Homeowners Record'!$G51*'Monthly Reading'!DC$9)))</f>
        <v/>
      </c>
      <c r="DD54" s="4" t="str">
        <f>IF('Monthly Reading'!DD$1="", "", IF('Monthly Reading'!DD128*'Monthly Reading'!DD$7&gt;'Monthly Reading'!DD$10, SUM('Monthly Reading'!DD128*'Monthly Reading'!DD$7, 'Homeowners Record'!$F51*'Monthly Reading'!DD$8, 'Homeowners Record'!$G51*'Monthly Reading'!DD$9), SUM('Monthly Reading'!DD$10, 'Homeowners Record'!$F51*'Monthly Reading'!DD$8, 'Homeowners Record'!$G51*'Monthly Reading'!DD$9)))</f>
        <v/>
      </c>
      <c r="DE54" s="4" t="str">
        <f>IF('Monthly Reading'!DE$1="", "", IF('Monthly Reading'!DE128*'Monthly Reading'!DE$7&gt;'Monthly Reading'!DE$10, SUM('Monthly Reading'!DE128*'Monthly Reading'!DE$7, 'Homeowners Record'!$F51*'Monthly Reading'!DE$8, 'Homeowners Record'!$G51*'Monthly Reading'!DE$9), SUM('Monthly Reading'!DE$10, 'Homeowners Record'!$F51*'Monthly Reading'!DE$8, 'Homeowners Record'!$G51*'Monthly Reading'!DE$9)))</f>
        <v/>
      </c>
      <c r="DF54" s="4" t="str">
        <f>IF('Monthly Reading'!DF$1="", "", IF('Monthly Reading'!DF128*'Monthly Reading'!DF$7&gt;'Monthly Reading'!DF$10, SUM('Monthly Reading'!DF128*'Monthly Reading'!DF$7, 'Homeowners Record'!$F51*'Monthly Reading'!DF$8, 'Homeowners Record'!$G51*'Monthly Reading'!DF$9), SUM('Monthly Reading'!DF$10, 'Homeowners Record'!$F51*'Monthly Reading'!DF$8, 'Homeowners Record'!$G51*'Monthly Reading'!DF$9)))</f>
        <v/>
      </c>
      <c r="DG54" s="4" t="str">
        <f>IF('Monthly Reading'!DG$1="", "", IF('Monthly Reading'!DG128*'Monthly Reading'!DG$7&gt;'Monthly Reading'!DG$10, SUM('Monthly Reading'!DG128*'Monthly Reading'!DG$7, 'Homeowners Record'!$F51*'Monthly Reading'!DG$8, 'Homeowners Record'!$G51*'Monthly Reading'!DG$9), SUM('Monthly Reading'!DG$10, 'Homeowners Record'!$F51*'Monthly Reading'!DG$8, 'Homeowners Record'!$G51*'Monthly Reading'!DG$9)))</f>
        <v/>
      </c>
      <c r="DH54" s="4" t="str">
        <f>IF('Monthly Reading'!DH$1="", "", IF('Monthly Reading'!DH128*'Monthly Reading'!DH$7&gt;'Monthly Reading'!DH$10, SUM('Monthly Reading'!DH128*'Monthly Reading'!DH$7, 'Homeowners Record'!$F51*'Monthly Reading'!DH$8, 'Homeowners Record'!$G51*'Monthly Reading'!DH$9), SUM('Monthly Reading'!DH$10, 'Homeowners Record'!$F51*'Monthly Reading'!DH$8, 'Homeowners Record'!$G51*'Monthly Reading'!DH$9)))</f>
        <v/>
      </c>
      <c r="DI54" s="4" t="str">
        <f>IF('Monthly Reading'!DI$1="", "", IF('Monthly Reading'!DI128*'Monthly Reading'!DI$7&gt;'Monthly Reading'!DI$10, SUM('Monthly Reading'!DI128*'Monthly Reading'!DI$7, 'Homeowners Record'!$F51*'Monthly Reading'!DI$8, 'Homeowners Record'!$G51*'Monthly Reading'!DI$9), SUM('Monthly Reading'!DI$10, 'Homeowners Record'!$F51*'Monthly Reading'!DI$8, 'Homeowners Record'!$G51*'Monthly Reading'!DI$9)))</f>
        <v/>
      </c>
      <c r="DJ54" s="4" t="str">
        <f>IF('Monthly Reading'!DJ$1="", "", IF('Monthly Reading'!DJ128*'Monthly Reading'!DJ$7&gt;'Monthly Reading'!DJ$10, SUM('Monthly Reading'!DJ128*'Monthly Reading'!DJ$7, 'Homeowners Record'!$F51*'Monthly Reading'!DJ$8, 'Homeowners Record'!$G51*'Monthly Reading'!DJ$9), SUM('Monthly Reading'!DJ$10, 'Homeowners Record'!$F51*'Monthly Reading'!DJ$8, 'Homeowners Record'!$G51*'Monthly Reading'!DJ$9)))</f>
        <v/>
      </c>
      <c r="DK54" s="4" t="str">
        <f>IF('Monthly Reading'!DK$1="", "", IF('Monthly Reading'!DK128*'Monthly Reading'!DK$7&gt;'Monthly Reading'!DK$10, SUM('Monthly Reading'!DK128*'Monthly Reading'!DK$7, 'Homeowners Record'!$F51*'Monthly Reading'!DK$8, 'Homeowners Record'!$G51*'Monthly Reading'!DK$9), SUM('Monthly Reading'!DK$10, 'Homeowners Record'!$F51*'Monthly Reading'!DK$8, 'Homeowners Record'!$G51*'Monthly Reading'!DK$9)))</f>
        <v/>
      </c>
      <c r="DL54" s="4" t="str">
        <f>IF('Monthly Reading'!DL$1="", "", IF('Monthly Reading'!DL128*'Monthly Reading'!DL$7&gt;'Monthly Reading'!DL$10, SUM('Monthly Reading'!DL128*'Monthly Reading'!DL$7, 'Homeowners Record'!$F51*'Monthly Reading'!DL$8, 'Homeowners Record'!$G51*'Monthly Reading'!DL$9), SUM('Monthly Reading'!DL$10, 'Homeowners Record'!$F51*'Monthly Reading'!DL$8, 'Homeowners Record'!$G51*'Monthly Reading'!DL$9)))</f>
        <v/>
      </c>
      <c r="DM54" s="4" t="str">
        <f>IF('Monthly Reading'!DM$1="", "", IF('Monthly Reading'!DM128*'Monthly Reading'!DM$7&gt;'Monthly Reading'!DM$10, SUM('Monthly Reading'!DM128*'Monthly Reading'!DM$7, 'Homeowners Record'!$F51*'Monthly Reading'!DM$8, 'Homeowners Record'!$G51*'Monthly Reading'!DM$9), SUM('Monthly Reading'!DM$10, 'Homeowners Record'!$F51*'Monthly Reading'!DM$8, 'Homeowners Record'!$G51*'Monthly Reading'!DM$9)))</f>
        <v/>
      </c>
      <c r="DN54" s="4" t="str">
        <f>IF('Monthly Reading'!DN$1="", "", IF('Monthly Reading'!DN128*'Monthly Reading'!DN$7&gt;'Monthly Reading'!DN$10, SUM('Monthly Reading'!DN128*'Monthly Reading'!DN$7, 'Homeowners Record'!$F51*'Monthly Reading'!DN$8, 'Homeowners Record'!$G51*'Monthly Reading'!DN$9), SUM('Monthly Reading'!DN$10, 'Homeowners Record'!$F51*'Monthly Reading'!DN$8, 'Homeowners Record'!$G51*'Monthly Reading'!DN$9)))</f>
        <v/>
      </c>
      <c r="DO54" s="4" t="str">
        <f>IF('Monthly Reading'!DO$1="", "", IF('Monthly Reading'!DO128*'Monthly Reading'!DO$7&gt;'Monthly Reading'!DO$10, SUM('Monthly Reading'!DO128*'Monthly Reading'!DO$7, 'Homeowners Record'!$F51*'Monthly Reading'!DO$8, 'Homeowners Record'!$G51*'Monthly Reading'!DO$9), SUM('Monthly Reading'!DO$10, 'Homeowners Record'!$F51*'Monthly Reading'!DO$8, 'Homeowners Record'!$G51*'Monthly Reading'!DO$9)))</f>
        <v/>
      </c>
      <c r="DP54" s="4" t="str">
        <f>IF('Monthly Reading'!DP$1="", "", IF('Monthly Reading'!DP128*'Monthly Reading'!DP$7&gt;'Monthly Reading'!DP$10, SUM('Monthly Reading'!DP128*'Monthly Reading'!DP$7, 'Homeowners Record'!$F51*'Monthly Reading'!DP$8, 'Homeowners Record'!$G51*'Monthly Reading'!DP$9), SUM('Monthly Reading'!DP$10, 'Homeowners Record'!$F51*'Monthly Reading'!DP$8, 'Homeowners Record'!$G51*'Monthly Reading'!DP$9)))</f>
        <v/>
      </c>
      <c r="DQ54" s="4" t="str">
        <f>IF('Monthly Reading'!DQ$1="", "", IF('Monthly Reading'!DQ128*'Monthly Reading'!DQ$7&gt;'Monthly Reading'!DQ$10, SUM('Monthly Reading'!DQ128*'Monthly Reading'!DQ$7, 'Homeowners Record'!$F51*'Monthly Reading'!DQ$8, 'Homeowners Record'!$G51*'Monthly Reading'!DQ$9), SUM('Monthly Reading'!DQ$10, 'Homeowners Record'!$F51*'Monthly Reading'!DQ$8, 'Homeowners Record'!$G51*'Monthly Reading'!DQ$9)))</f>
        <v/>
      </c>
      <c r="DR54" s="4" t="str">
        <f>IF('Monthly Reading'!DR$1="", "", IF('Monthly Reading'!DR128*'Monthly Reading'!DR$7&gt;'Monthly Reading'!DR$10, SUM('Monthly Reading'!DR128*'Monthly Reading'!DR$7, 'Homeowners Record'!$F51*'Monthly Reading'!DR$8, 'Homeowners Record'!$G51*'Monthly Reading'!DR$9), SUM('Monthly Reading'!DR$10, 'Homeowners Record'!$F51*'Monthly Reading'!DR$8, 'Homeowners Record'!$G51*'Monthly Reading'!DR$9)))</f>
        <v/>
      </c>
      <c r="DS54" s="4" t="str">
        <f>IF('Monthly Reading'!DS$1="", "", IF('Monthly Reading'!DS128*'Monthly Reading'!DS$7&gt;'Monthly Reading'!DS$10, SUM('Monthly Reading'!DS128*'Monthly Reading'!DS$7, 'Homeowners Record'!$F51*'Monthly Reading'!DS$8, 'Homeowners Record'!$G51*'Monthly Reading'!DS$9), SUM('Monthly Reading'!DS$10, 'Homeowners Record'!$F51*'Monthly Reading'!DS$8, 'Homeowners Record'!$G51*'Monthly Reading'!DS$9)))</f>
        <v/>
      </c>
      <c r="DT54" s="4" t="str">
        <f>IF('Monthly Reading'!DT$1="", "", IF('Monthly Reading'!DT128*'Monthly Reading'!DT$7&gt;'Monthly Reading'!DT$10, SUM('Monthly Reading'!DT128*'Monthly Reading'!DT$7, 'Homeowners Record'!$F51*'Monthly Reading'!DT$8, 'Homeowners Record'!$G51*'Monthly Reading'!DT$9), SUM('Monthly Reading'!DT$10, 'Homeowners Record'!$F51*'Monthly Reading'!DT$8, 'Homeowners Record'!$G51*'Monthly Reading'!DT$9)))</f>
        <v/>
      </c>
      <c r="DU54" s="4" t="str">
        <f>IF('Monthly Reading'!DU$1="", "", IF('Monthly Reading'!DU128*'Monthly Reading'!DU$7&gt;'Monthly Reading'!DU$10, SUM('Monthly Reading'!DU128*'Monthly Reading'!DU$7, 'Homeowners Record'!$F51*'Monthly Reading'!DU$8, 'Homeowners Record'!$G51*'Monthly Reading'!DU$9), SUM('Monthly Reading'!DU$10, 'Homeowners Record'!$F51*'Monthly Reading'!DU$8, 'Homeowners Record'!$G51*'Monthly Reading'!DU$9)))</f>
        <v/>
      </c>
      <c r="DV54" s="4" t="str">
        <f>IF('Monthly Reading'!DV$1="", "", IF('Monthly Reading'!DV128*'Monthly Reading'!DV$7&gt;'Monthly Reading'!DV$10, SUM('Monthly Reading'!DV128*'Monthly Reading'!DV$7, 'Homeowners Record'!$F51*'Monthly Reading'!DV$8, 'Homeowners Record'!$G51*'Monthly Reading'!DV$9), SUM('Monthly Reading'!DV$10, 'Homeowners Record'!$F51*'Monthly Reading'!DV$8, 'Homeowners Record'!$G51*'Monthly Reading'!DV$9)))</f>
        <v/>
      </c>
      <c r="DW54" s="4" t="str">
        <f>IF('Monthly Reading'!DW$1="", "", IF('Monthly Reading'!DW128*'Monthly Reading'!DW$7&gt;'Monthly Reading'!DW$10, SUM('Monthly Reading'!DW128*'Monthly Reading'!DW$7, 'Homeowners Record'!$F51*'Monthly Reading'!DW$8, 'Homeowners Record'!$G51*'Monthly Reading'!DW$9), SUM('Monthly Reading'!DW$10, 'Homeowners Record'!$F51*'Monthly Reading'!DW$8, 'Homeowners Record'!$G51*'Monthly Reading'!DW$9)))</f>
        <v/>
      </c>
      <c r="DX54" s="4" t="str">
        <f>IF('Monthly Reading'!DX$1="", "", IF('Monthly Reading'!DX128*'Monthly Reading'!DX$7&gt;'Monthly Reading'!DX$10, SUM('Monthly Reading'!DX128*'Monthly Reading'!DX$7, 'Homeowners Record'!$F51*'Monthly Reading'!DX$8, 'Homeowners Record'!$G51*'Monthly Reading'!DX$9), SUM('Monthly Reading'!DX$10, 'Homeowners Record'!$F51*'Monthly Reading'!DX$8, 'Homeowners Record'!$G51*'Monthly Reading'!DX$9)))</f>
        <v/>
      </c>
      <c r="DY54" s="4" t="str">
        <f>IF('Monthly Reading'!DY$1="", "", IF('Monthly Reading'!DY128*'Monthly Reading'!DY$7&gt;'Monthly Reading'!DY$10, SUM('Monthly Reading'!DY128*'Monthly Reading'!DY$7, 'Homeowners Record'!$F51*'Monthly Reading'!DY$8, 'Homeowners Record'!$G51*'Monthly Reading'!DY$9), SUM('Monthly Reading'!DY$10, 'Homeowners Record'!$F51*'Monthly Reading'!DY$8, 'Homeowners Record'!$G51*'Monthly Reading'!DY$9)))</f>
        <v/>
      </c>
      <c r="DZ54" s="4" t="str">
        <f>IF('Monthly Reading'!DZ$1="", "", IF('Monthly Reading'!DZ128*'Monthly Reading'!DZ$7&gt;'Monthly Reading'!DZ$10, SUM('Monthly Reading'!DZ128*'Monthly Reading'!DZ$7, 'Homeowners Record'!$F51*'Monthly Reading'!DZ$8, 'Homeowners Record'!$G51*'Monthly Reading'!DZ$9), SUM('Monthly Reading'!DZ$10, 'Homeowners Record'!$F51*'Monthly Reading'!DZ$8, 'Homeowners Record'!$G51*'Monthly Reading'!DZ$9)))</f>
        <v/>
      </c>
    </row>
    <row r="55" spans="1:130" x14ac:dyDescent="0.25">
      <c r="A55" s="3">
        <f>'Homeowners Record'!$A52</f>
        <v>51</v>
      </c>
      <c r="B55" s="3" t="str">
        <f>'Homeowners Record'!$B52</f>
        <v>VIOLA TABORA</v>
      </c>
      <c r="C55" s="4">
        <v>1845</v>
      </c>
      <c r="D55" s="4">
        <f>IF('Monthly Reading'!D$1="", "", IF('Monthly Reading'!D129*'Monthly Reading'!D$7&gt;'Monthly Reading'!D$10, SUM('Monthly Reading'!D129*'Monthly Reading'!D$7, 'Homeowners Record'!$F52*'Monthly Reading'!D$8, 'Homeowners Record'!$G52*'Monthly Reading'!D$9), SUM('Monthly Reading'!D$10, 'Homeowners Record'!$F52*'Monthly Reading'!D$8, 'Homeowners Record'!$G52*'Monthly Reading'!D$9)))</f>
        <v>737.86098765432098</v>
      </c>
      <c r="E55" s="4">
        <f>IF('Monthly Reading'!E$1="", "", IF('Monthly Reading'!E129*'Monthly Reading'!E$7&gt;'Monthly Reading'!E$10, SUM('Monthly Reading'!E129*'Monthly Reading'!E$7, 'Homeowners Record'!$F52*'Monthly Reading'!E$8, 'Homeowners Record'!$G52*'Monthly Reading'!E$9), SUM('Monthly Reading'!E$10, 'Homeowners Record'!$F52*'Monthly Reading'!E$8, 'Homeowners Record'!$G52*'Monthly Reading'!E$9)))</f>
        <v>748.16644028103042</v>
      </c>
      <c r="F55" s="4">
        <f>IF('Monthly Reading'!F$1="", "", IF('Monthly Reading'!F129*'Monthly Reading'!F$7&gt;'Monthly Reading'!F$10, SUM('Monthly Reading'!F129*'Monthly Reading'!F$7, 'Homeowners Record'!$F52*'Monthly Reading'!F$8, 'Homeowners Record'!$G52*'Monthly Reading'!F$9), SUM('Monthly Reading'!F$10, 'Homeowners Record'!$F52*'Monthly Reading'!F$8, 'Homeowners Record'!$G52*'Monthly Reading'!F$9)))</f>
        <v>763.47678632478642</v>
      </c>
      <c r="G55" s="4">
        <f>IF('Monthly Reading'!G$1="", "", IF('Monthly Reading'!G129*'Monthly Reading'!G$7&gt;'Monthly Reading'!G$10, SUM('Monthly Reading'!G129*'Monthly Reading'!G$7, 'Homeowners Record'!$F52*'Monthly Reading'!G$8, 'Homeowners Record'!$G52*'Monthly Reading'!G$9), SUM('Monthly Reading'!G$10, 'Homeowners Record'!$F52*'Monthly Reading'!G$8, 'Homeowners Record'!$G52*'Monthly Reading'!G$9)))</f>
        <v>693.15027568922301</v>
      </c>
      <c r="H55" s="4" t="str">
        <f>IF('Monthly Reading'!H$1="", "", IF('Monthly Reading'!H129*'Monthly Reading'!H$7&gt;'Monthly Reading'!H$10, SUM('Monthly Reading'!H129*'Monthly Reading'!H$7, 'Homeowners Record'!$F52*'Monthly Reading'!H$8, 'Homeowners Record'!$G52*'Monthly Reading'!H$9), SUM('Monthly Reading'!H$10, 'Homeowners Record'!$F52*'Monthly Reading'!H$8, 'Homeowners Record'!$G52*'Monthly Reading'!H$9)))</f>
        <v/>
      </c>
      <c r="I55" s="4" t="str">
        <f>IF('Monthly Reading'!I$1="", "", IF('Monthly Reading'!I129*'Monthly Reading'!I$7&gt;'Monthly Reading'!I$10, SUM('Monthly Reading'!I129*'Monthly Reading'!I$7, 'Homeowners Record'!$F52*'Monthly Reading'!I$8, 'Homeowners Record'!$G52*'Monthly Reading'!I$9), SUM('Monthly Reading'!I$10, 'Homeowners Record'!$F52*'Monthly Reading'!I$8, 'Homeowners Record'!$G52*'Monthly Reading'!I$9)))</f>
        <v/>
      </c>
      <c r="J55" s="4" t="str">
        <f>IF('Monthly Reading'!J$1="", "", IF('Monthly Reading'!J129*'Monthly Reading'!J$7&gt;'Monthly Reading'!J$10, SUM('Monthly Reading'!J129*'Monthly Reading'!J$7, 'Homeowners Record'!$F52*'Monthly Reading'!J$8, 'Homeowners Record'!$G52*'Monthly Reading'!J$9), SUM('Monthly Reading'!J$10, 'Homeowners Record'!$F52*'Monthly Reading'!J$8, 'Homeowners Record'!$G52*'Monthly Reading'!J$9)))</f>
        <v/>
      </c>
      <c r="K55" s="4" t="str">
        <f>IF('Monthly Reading'!K$1="", "", IF('Monthly Reading'!K129*'Monthly Reading'!K$7&gt;'Monthly Reading'!K$10, SUM('Monthly Reading'!K129*'Monthly Reading'!K$7, 'Homeowners Record'!$F52*'Monthly Reading'!K$8, 'Homeowners Record'!$G52*'Monthly Reading'!K$9), SUM('Monthly Reading'!K$10, 'Homeowners Record'!$F52*'Monthly Reading'!K$8, 'Homeowners Record'!$G52*'Monthly Reading'!K$9)))</f>
        <v/>
      </c>
      <c r="L55" s="4" t="str">
        <f>IF('Monthly Reading'!L$1="", "", IF('Monthly Reading'!L129*'Monthly Reading'!L$7&gt;'Monthly Reading'!L$10, SUM('Monthly Reading'!L129*'Monthly Reading'!L$7, 'Homeowners Record'!$F52*'Monthly Reading'!L$8, 'Homeowners Record'!$G52*'Monthly Reading'!L$9), SUM('Monthly Reading'!L$10, 'Homeowners Record'!$F52*'Monthly Reading'!L$8, 'Homeowners Record'!$G52*'Monthly Reading'!L$9)))</f>
        <v/>
      </c>
      <c r="M55" s="4" t="str">
        <f>IF('Monthly Reading'!M$1="", "", IF('Monthly Reading'!M129*'Monthly Reading'!M$7&gt;'Monthly Reading'!M$10, SUM('Monthly Reading'!M129*'Monthly Reading'!M$7, 'Homeowners Record'!$F52*'Monthly Reading'!M$8, 'Homeowners Record'!$G52*'Monthly Reading'!M$9), SUM('Monthly Reading'!M$10, 'Homeowners Record'!$F52*'Monthly Reading'!M$8, 'Homeowners Record'!$G52*'Monthly Reading'!M$9)))</f>
        <v/>
      </c>
      <c r="N55" s="4" t="str">
        <f>IF('Monthly Reading'!N$1="", "", IF('Monthly Reading'!N129*'Monthly Reading'!N$7&gt;'Monthly Reading'!N$10, SUM('Monthly Reading'!N129*'Monthly Reading'!N$7, 'Homeowners Record'!$F52*'Monthly Reading'!N$8, 'Homeowners Record'!$G52*'Monthly Reading'!N$9), SUM('Monthly Reading'!N$10, 'Homeowners Record'!$F52*'Monthly Reading'!N$8, 'Homeowners Record'!$G52*'Monthly Reading'!N$9)))</f>
        <v/>
      </c>
      <c r="O55" s="4" t="str">
        <f>IF('Monthly Reading'!O$1="", "", IF('Monthly Reading'!O129*'Monthly Reading'!O$7&gt;'Monthly Reading'!O$10, SUM('Monthly Reading'!O129*'Monthly Reading'!O$7, 'Homeowners Record'!$F52*'Monthly Reading'!O$8, 'Homeowners Record'!$G52*'Monthly Reading'!O$9), SUM('Monthly Reading'!O$10, 'Homeowners Record'!$F52*'Monthly Reading'!O$8, 'Homeowners Record'!$G52*'Monthly Reading'!O$9)))</f>
        <v/>
      </c>
      <c r="P55" s="4" t="str">
        <f>IF('Monthly Reading'!P$1="", "", IF('Monthly Reading'!P129*'Monthly Reading'!P$7&gt;'Monthly Reading'!P$10, SUM('Monthly Reading'!P129*'Monthly Reading'!P$7, 'Homeowners Record'!$F52*'Monthly Reading'!P$8, 'Homeowners Record'!$G52*'Monthly Reading'!P$9), SUM('Monthly Reading'!P$10, 'Homeowners Record'!$F52*'Monthly Reading'!P$8, 'Homeowners Record'!$G52*'Monthly Reading'!P$9)))</f>
        <v/>
      </c>
      <c r="Q55" s="4" t="str">
        <f>IF('Monthly Reading'!Q$1="", "", IF('Monthly Reading'!Q129*'Monthly Reading'!Q$7&gt;'Monthly Reading'!Q$10, SUM('Monthly Reading'!Q129*'Monthly Reading'!Q$7, 'Homeowners Record'!$F52*'Monthly Reading'!Q$8, 'Homeowners Record'!$G52*'Monthly Reading'!Q$9), SUM('Monthly Reading'!Q$10, 'Homeowners Record'!$F52*'Monthly Reading'!Q$8, 'Homeowners Record'!$G52*'Monthly Reading'!Q$9)))</f>
        <v/>
      </c>
      <c r="R55" s="4" t="str">
        <f>IF('Monthly Reading'!R$1="", "", IF('Monthly Reading'!R129*'Monthly Reading'!R$7&gt;'Monthly Reading'!R$10, SUM('Monthly Reading'!R129*'Monthly Reading'!R$7, 'Homeowners Record'!$F52*'Monthly Reading'!R$8, 'Homeowners Record'!$G52*'Monthly Reading'!R$9), SUM('Monthly Reading'!R$10, 'Homeowners Record'!$F52*'Monthly Reading'!R$8, 'Homeowners Record'!$G52*'Monthly Reading'!R$9)))</f>
        <v/>
      </c>
      <c r="S55" s="4" t="str">
        <f>IF('Monthly Reading'!S$1="", "", IF('Monthly Reading'!S129*'Monthly Reading'!S$7&gt;'Monthly Reading'!S$10, SUM('Monthly Reading'!S129*'Monthly Reading'!S$7, 'Homeowners Record'!$F52*'Monthly Reading'!S$8, 'Homeowners Record'!$G52*'Monthly Reading'!S$9), SUM('Monthly Reading'!S$10, 'Homeowners Record'!$F52*'Monthly Reading'!S$8, 'Homeowners Record'!$G52*'Monthly Reading'!S$9)))</f>
        <v/>
      </c>
      <c r="T55" s="4" t="str">
        <f>IF('Monthly Reading'!T$1="", "", IF('Monthly Reading'!T129*'Monthly Reading'!T$7&gt;'Monthly Reading'!T$10, SUM('Monthly Reading'!T129*'Monthly Reading'!T$7, 'Homeowners Record'!$F52*'Monthly Reading'!T$8, 'Homeowners Record'!$G52*'Monthly Reading'!T$9), SUM('Monthly Reading'!T$10, 'Homeowners Record'!$F52*'Monthly Reading'!T$8, 'Homeowners Record'!$G52*'Monthly Reading'!T$9)))</f>
        <v/>
      </c>
      <c r="U55" s="4" t="str">
        <f>IF('Monthly Reading'!U$1="", "", IF('Monthly Reading'!U129*'Monthly Reading'!U$7&gt;'Monthly Reading'!U$10, SUM('Monthly Reading'!U129*'Monthly Reading'!U$7, 'Homeowners Record'!$F52*'Monthly Reading'!U$8, 'Homeowners Record'!$G52*'Monthly Reading'!U$9), SUM('Monthly Reading'!U$10, 'Homeowners Record'!$F52*'Monthly Reading'!U$8, 'Homeowners Record'!$G52*'Monthly Reading'!U$9)))</f>
        <v/>
      </c>
      <c r="V55" s="4" t="str">
        <f>IF('Monthly Reading'!V$1="", "", IF('Monthly Reading'!V129*'Monthly Reading'!V$7&gt;'Monthly Reading'!V$10, SUM('Monthly Reading'!V129*'Monthly Reading'!V$7, 'Homeowners Record'!$F52*'Monthly Reading'!V$8, 'Homeowners Record'!$G52*'Monthly Reading'!V$9), SUM('Monthly Reading'!V$10, 'Homeowners Record'!$F52*'Monthly Reading'!V$8, 'Homeowners Record'!$G52*'Monthly Reading'!V$9)))</f>
        <v/>
      </c>
      <c r="W55" s="4" t="str">
        <f>IF('Monthly Reading'!W$1="", "", IF('Monthly Reading'!W129*'Monthly Reading'!W$7&gt;'Monthly Reading'!W$10, SUM('Monthly Reading'!W129*'Monthly Reading'!W$7, 'Homeowners Record'!$F52*'Monthly Reading'!W$8, 'Homeowners Record'!$G52*'Monthly Reading'!W$9), SUM('Monthly Reading'!W$10, 'Homeowners Record'!$F52*'Monthly Reading'!W$8, 'Homeowners Record'!$G52*'Monthly Reading'!W$9)))</f>
        <v/>
      </c>
      <c r="X55" s="4" t="str">
        <f>IF('Monthly Reading'!X$1="", "", IF('Monthly Reading'!X129*'Monthly Reading'!X$7&gt;'Monthly Reading'!X$10, SUM('Monthly Reading'!X129*'Monthly Reading'!X$7, 'Homeowners Record'!$F52*'Monthly Reading'!X$8, 'Homeowners Record'!$G52*'Monthly Reading'!X$9), SUM('Monthly Reading'!X$10, 'Homeowners Record'!$F52*'Monthly Reading'!X$8, 'Homeowners Record'!$G52*'Monthly Reading'!X$9)))</f>
        <v/>
      </c>
      <c r="Y55" s="4" t="str">
        <f>IF('Monthly Reading'!Y$1="", "", IF('Monthly Reading'!Y129*'Monthly Reading'!Y$7&gt;'Monthly Reading'!Y$10, SUM('Monthly Reading'!Y129*'Monthly Reading'!Y$7, 'Homeowners Record'!$F52*'Monthly Reading'!Y$8, 'Homeowners Record'!$G52*'Monthly Reading'!Y$9), SUM('Monthly Reading'!Y$10, 'Homeowners Record'!$F52*'Monthly Reading'!Y$8, 'Homeowners Record'!$G52*'Monthly Reading'!Y$9)))</f>
        <v/>
      </c>
      <c r="Z55" s="4" t="str">
        <f>IF('Monthly Reading'!Z$1="", "", IF('Monthly Reading'!Z129*'Monthly Reading'!Z$7&gt;'Monthly Reading'!Z$10, SUM('Monthly Reading'!Z129*'Monthly Reading'!Z$7, 'Homeowners Record'!$F52*'Monthly Reading'!Z$8, 'Homeowners Record'!$G52*'Monthly Reading'!Z$9), SUM('Monthly Reading'!Z$10, 'Homeowners Record'!$F52*'Monthly Reading'!Z$8, 'Homeowners Record'!$G52*'Monthly Reading'!Z$9)))</f>
        <v/>
      </c>
      <c r="AA55" s="4" t="str">
        <f>IF('Monthly Reading'!AA$1="", "", IF('Monthly Reading'!AA129*'Monthly Reading'!AA$7&gt;'Monthly Reading'!AA$10, SUM('Monthly Reading'!AA129*'Monthly Reading'!AA$7, 'Homeowners Record'!$F52*'Monthly Reading'!AA$8, 'Homeowners Record'!$G52*'Monthly Reading'!AA$9), SUM('Monthly Reading'!AA$10, 'Homeowners Record'!$F52*'Monthly Reading'!AA$8, 'Homeowners Record'!$G52*'Monthly Reading'!AA$9)))</f>
        <v/>
      </c>
      <c r="AB55" s="4" t="str">
        <f>IF('Monthly Reading'!AB$1="", "", IF('Monthly Reading'!AB129*'Monthly Reading'!AB$7&gt;'Monthly Reading'!AB$10, SUM('Monthly Reading'!AB129*'Monthly Reading'!AB$7, 'Homeowners Record'!$F52*'Monthly Reading'!AB$8, 'Homeowners Record'!$G52*'Monthly Reading'!AB$9), SUM('Monthly Reading'!AB$10, 'Homeowners Record'!$F52*'Monthly Reading'!AB$8, 'Homeowners Record'!$G52*'Monthly Reading'!AB$9)))</f>
        <v/>
      </c>
      <c r="AC55" s="4" t="str">
        <f>IF('Monthly Reading'!AC$1="", "", IF('Monthly Reading'!AC129*'Monthly Reading'!AC$7&gt;'Monthly Reading'!AC$10, SUM('Monthly Reading'!AC129*'Monthly Reading'!AC$7, 'Homeowners Record'!$F52*'Monthly Reading'!AC$8, 'Homeowners Record'!$G52*'Monthly Reading'!AC$9), SUM('Monthly Reading'!AC$10, 'Homeowners Record'!$F52*'Monthly Reading'!AC$8, 'Homeowners Record'!$G52*'Monthly Reading'!AC$9)))</f>
        <v/>
      </c>
      <c r="AD55" s="4" t="str">
        <f>IF('Monthly Reading'!AD$1="", "", IF('Monthly Reading'!AD129*'Monthly Reading'!AD$7&gt;'Monthly Reading'!AD$10, SUM('Monthly Reading'!AD129*'Monthly Reading'!AD$7, 'Homeowners Record'!$F52*'Monthly Reading'!AD$8, 'Homeowners Record'!$G52*'Monthly Reading'!AD$9), SUM('Monthly Reading'!AD$10, 'Homeowners Record'!$F52*'Monthly Reading'!AD$8, 'Homeowners Record'!$G52*'Monthly Reading'!AD$9)))</f>
        <v/>
      </c>
      <c r="AE55" s="4" t="str">
        <f>IF('Monthly Reading'!AE$1="", "", IF('Monthly Reading'!AE129*'Monthly Reading'!AE$7&gt;'Monthly Reading'!AE$10, SUM('Monthly Reading'!AE129*'Monthly Reading'!AE$7, 'Homeowners Record'!$F52*'Monthly Reading'!AE$8, 'Homeowners Record'!$G52*'Monthly Reading'!AE$9), SUM('Monthly Reading'!AE$10, 'Homeowners Record'!$F52*'Monthly Reading'!AE$8, 'Homeowners Record'!$G52*'Monthly Reading'!AE$9)))</f>
        <v/>
      </c>
      <c r="AF55" s="4" t="str">
        <f>IF('Monthly Reading'!AF$1="", "", IF('Monthly Reading'!AF129*'Monthly Reading'!AF$7&gt;'Monthly Reading'!AF$10, SUM('Monthly Reading'!AF129*'Monthly Reading'!AF$7, 'Homeowners Record'!$F52*'Monthly Reading'!AF$8, 'Homeowners Record'!$G52*'Monthly Reading'!AF$9), SUM('Monthly Reading'!AF$10, 'Homeowners Record'!$F52*'Monthly Reading'!AF$8, 'Homeowners Record'!$G52*'Monthly Reading'!AF$9)))</f>
        <v/>
      </c>
      <c r="AG55" s="4" t="str">
        <f>IF('Monthly Reading'!AG$1="", "", IF('Monthly Reading'!AG129*'Monthly Reading'!AG$7&gt;'Monthly Reading'!AG$10, SUM('Monthly Reading'!AG129*'Monthly Reading'!AG$7, 'Homeowners Record'!$F52*'Monthly Reading'!AG$8, 'Homeowners Record'!$G52*'Monthly Reading'!AG$9), SUM('Monthly Reading'!AG$10, 'Homeowners Record'!$F52*'Monthly Reading'!AG$8, 'Homeowners Record'!$G52*'Monthly Reading'!AG$9)))</f>
        <v/>
      </c>
      <c r="AH55" s="4" t="str">
        <f>IF('Monthly Reading'!AH$1="", "", IF('Monthly Reading'!AH129*'Monthly Reading'!AH$7&gt;'Monthly Reading'!AH$10, SUM('Monthly Reading'!AH129*'Monthly Reading'!AH$7, 'Homeowners Record'!$F52*'Monthly Reading'!AH$8, 'Homeowners Record'!$G52*'Monthly Reading'!AH$9), SUM('Monthly Reading'!AH$10, 'Homeowners Record'!$F52*'Monthly Reading'!AH$8, 'Homeowners Record'!$G52*'Monthly Reading'!AH$9)))</f>
        <v/>
      </c>
      <c r="AI55" s="4" t="str">
        <f>IF('Monthly Reading'!AI$1="", "", IF('Monthly Reading'!AI129*'Monthly Reading'!AI$7&gt;'Monthly Reading'!AI$10, SUM('Monthly Reading'!AI129*'Monthly Reading'!AI$7, 'Homeowners Record'!$F52*'Monthly Reading'!AI$8, 'Homeowners Record'!$G52*'Monthly Reading'!AI$9), SUM('Monthly Reading'!AI$10, 'Homeowners Record'!$F52*'Monthly Reading'!AI$8, 'Homeowners Record'!$G52*'Monthly Reading'!AI$9)))</f>
        <v/>
      </c>
      <c r="AJ55" s="4" t="str">
        <f>IF('Monthly Reading'!AJ$1="", "", IF('Monthly Reading'!AJ129*'Monthly Reading'!AJ$7&gt;'Monthly Reading'!AJ$10, SUM('Monthly Reading'!AJ129*'Monthly Reading'!AJ$7, 'Homeowners Record'!$F52*'Monthly Reading'!AJ$8, 'Homeowners Record'!$G52*'Monthly Reading'!AJ$9), SUM('Monthly Reading'!AJ$10, 'Homeowners Record'!$F52*'Monthly Reading'!AJ$8, 'Homeowners Record'!$G52*'Monthly Reading'!AJ$9)))</f>
        <v/>
      </c>
      <c r="AK55" s="4" t="str">
        <f>IF('Monthly Reading'!AK$1="", "", IF('Monthly Reading'!AK129*'Monthly Reading'!AK$7&gt;'Monthly Reading'!AK$10, SUM('Monthly Reading'!AK129*'Monthly Reading'!AK$7, 'Homeowners Record'!$F52*'Monthly Reading'!AK$8, 'Homeowners Record'!$G52*'Monthly Reading'!AK$9), SUM('Monthly Reading'!AK$10, 'Homeowners Record'!$F52*'Monthly Reading'!AK$8, 'Homeowners Record'!$G52*'Monthly Reading'!AK$9)))</f>
        <v/>
      </c>
      <c r="AL55" s="4" t="str">
        <f>IF('Monthly Reading'!AL$1="", "", IF('Monthly Reading'!AL129*'Monthly Reading'!AL$7&gt;'Monthly Reading'!AL$10, SUM('Monthly Reading'!AL129*'Monthly Reading'!AL$7, 'Homeowners Record'!$F52*'Monthly Reading'!AL$8, 'Homeowners Record'!$G52*'Monthly Reading'!AL$9), SUM('Monthly Reading'!AL$10, 'Homeowners Record'!$F52*'Monthly Reading'!AL$8, 'Homeowners Record'!$G52*'Monthly Reading'!AL$9)))</f>
        <v/>
      </c>
      <c r="AM55" s="4" t="str">
        <f>IF('Monthly Reading'!AM$1="", "", IF('Monthly Reading'!AM129*'Monthly Reading'!AM$7&gt;'Monthly Reading'!AM$10, SUM('Monthly Reading'!AM129*'Monthly Reading'!AM$7, 'Homeowners Record'!$F52*'Monthly Reading'!AM$8, 'Homeowners Record'!$G52*'Monthly Reading'!AM$9), SUM('Monthly Reading'!AM$10, 'Homeowners Record'!$F52*'Monthly Reading'!AM$8, 'Homeowners Record'!$G52*'Monthly Reading'!AM$9)))</f>
        <v/>
      </c>
      <c r="AN55" s="4" t="str">
        <f>IF('Monthly Reading'!AN$1="", "", IF('Monthly Reading'!AN129*'Monthly Reading'!AN$7&gt;'Monthly Reading'!AN$10, SUM('Monthly Reading'!AN129*'Monthly Reading'!AN$7, 'Homeowners Record'!$F52*'Monthly Reading'!AN$8, 'Homeowners Record'!$G52*'Monthly Reading'!AN$9), SUM('Monthly Reading'!AN$10, 'Homeowners Record'!$F52*'Monthly Reading'!AN$8, 'Homeowners Record'!$G52*'Monthly Reading'!AN$9)))</f>
        <v/>
      </c>
      <c r="AO55" s="4" t="str">
        <f>IF('Monthly Reading'!AO$1="", "", IF('Monthly Reading'!AO129*'Monthly Reading'!AO$7&gt;'Monthly Reading'!AO$10, SUM('Monthly Reading'!AO129*'Monthly Reading'!AO$7, 'Homeowners Record'!$F52*'Monthly Reading'!AO$8, 'Homeowners Record'!$G52*'Monthly Reading'!AO$9), SUM('Monthly Reading'!AO$10, 'Homeowners Record'!$F52*'Monthly Reading'!AO$8, 'Homeowners Record'!$G52*'Monthly Reading'!AO$9)))</f>
        <v/>
      </c>
      <c r="AP55" s="4" t="str">
        <f>IF('Monthly Reading'!AP$1="", "", IF('Monthly Reading'!AP129*'Monthly Reading'!AP$7&gt;'Monthly Reading'!AP$10, SUM('Monthly Reading'!AP129*'Monthly Reading'!AP$7, 'Homeowners Record'!$F52*'Monthly Reading'!AP$8, 'Homeowners Record'!$G52*'Monthly Reading'!AP$9), SUM('Monthly Reading'!AP$10, 'Homeowners Record'!$F52*'Monthly Reading'!AP$8, 'Homeowners Record'!$G52*'Monthly Reading'!AP$9)))</f>
        <v/>
      </c>
      <c r="AQ55" s="4" t="str">
        <f>IF('Monthly Reading'!AQ$1="", "", IF('Monthly Reading'!AQ129*'Monthly Reading'!AQ$7&gt;'Monthly Reading'!AQ$10, SUM('Monthly Reading'!AQ129*'Monthly Reading'!AQ$7, 'Homeowners Record'!$F52*'Monthly Reading'!AQ$8, 'Homeowners Record'!$G52*'Monthly Reading'!AQ$9), SUM('Monthly Reading'!AQ$10, 'Homeowners Record'!$F52*'Monthly Reading'!AQ$8, 'Homeowners Record'!$G52*'Monthly Reading'!AQ$9)))</f>
        <v/>
      </c>
      <c r="AR55" s="4" t="str">
        <f>IF('Monthly Reading'!AR$1="", "", IF('Monthly Reading'!AR129*'Monthly Reading'!AR$7&gt;'Monthly Reading'!AR$10, SUM('Monthly Reading'!AR129*'Monthly Reading'!AR$7, 'Homeowners Record'!$F52*'Monthly Reading'!AR$8, 'Homeowners Record'!$G52*'Monthly Reading'!AR$9), SUM('Monthly Reading'!AR$10, 'Homeowners Record'!$F52*'Monthly Reading'!AR$8, 'Homeowners Record'!$G52*'Monthly Reading'!AR$9)))</f>
        <v/>
      </c>
      <c r="AS55" s="4" t="str">
        <f>IF('Monthly Reading'!AS$1="", "", IF('Monthly Reading'!AS129*'Monthly Reading'!AS$7&gt;'Monthly Reading'!AS$10, SUM('Monthly Reading'!AS129*'Monthly Reading'!AS$7, 'Homeowners Record'!$F52*'Monthly Reading'!AS$8, 'Homeowners Record'!$G52*'Monthly Reading'!AS$9), SUM('Monthly Reading'!AS$10, 'Homeowners Record'!$F52*'Monthly Reading'!AS$8, 'Homeowners Record'!$G52*'Monthly Reading'!AS$9)))</f>
        <v/>
      </c>
      <c r="AT55" s="4" t="str">
        <f>IF('Monthly Reading'!AT$1="", "", IF('Monthly Reading'!AT129*'Monthly Reading'!AT$7&gt;'Monthly Reading'!AT$10, SUM('Monthly Reading'!AT129*'Monthly Reading'!AT$7, 'Homeowners Record'!$F52*'Monthly Reading'!AT$8, 'Homeowners Record'!$G52*'Monthly Reading'!AT$9), SUM('Monthly Reading'!AT$10, 'Homeowners Record'!$F52*'Monthly Reading'!AT$8, 'Homeowners Record'!$G52*'Monthly Reading'!AT$9)))</f>
        <v/>
      </c>
      <c r="AU55" s="4" t="str">
        <f>IF('Monthly Reading'!AU$1="", "", IF('Monthly Reading'!AU129*'Monthly Reading'!AU$7&gt;'Monthly Reading'!AU$10, SUM('Monthly Reading'!AU129*'Monthly Reading'!AU$7, 'Homeowners Record'!$F52*'Monthly Reading'!AU$8, 'Homeowners Record'!$G52*'Monthly Reading'!AU$9), SUM('Monthly Reading'!AU$10, 'Homeowners Record'!$F52*'Monthly Reading'!AU$8, 'Homeowners Record'!$G52*'Monthly Reading'!AU$9)))</f>
        <v/>
      </c>
      <c r="AV55" s="4" t="str">
        <f>IF('Monthly Reading'!AV$1="", "", IF('Monthly Reading'!AV129*'Monthly Reading'!AV$7&gt;'Monthly Reading'!AV$10, SUM('Monthly Reading'!AV129*'Monthly Reading'!AV$7, 'Homeowners Record'!$F52*'Monthly Reading'!AV$8, 'Homeowners Record'!$G52*'Monthly Reading'!AV$9), SUM('Monthly Reading'!AV$10, 'Homeowners Record'!$F52*'Monthly Reading'!AV$8, 'Homeowners Record'!$G52*'Monthly Reading'!AV$9)))</f>
        <v/>
      </c>
      <c r="AW55" s="4" t="str">
        <f>IF('Monthly Reading'!AW$1="", "", IF('Monthly Reading'!AW129*'Monthly Reading'!AW$7&gt;'Monthly Reading'!AW$10, SUM('Monthly Reading'!AW129*'Monthly Reading'!AW$7, 'Homeowners Record'!$F52*'Monthly Reading'!AW$8, 'Homeowners Record'!$G52*'Monthly Reading'!AW$9), SUM('Monthly Reading'!AW$10, 'Homeowners Record'!$F52*'Monthly Reading'!AW$8, 'Homeowners Record'!$G52*'Monthly Reading'!AW$9)))</f>
        <v/>
      </c>
      <c r="AX55" s="4" t="str">
        <f>IF('Monthly Reading'!AX$1="", "", IF('Monthly Reading'!AX129*'Monthly Reading'!AX$7&gt;'Monthly Reading'!AX$10, SUM('Monthly Reading'!AX129*'Monthly Reading'!AX$7, 'Homeowners Record'!$F52*'Monthly Reading'!AX$8, 'Homeowners Record'!$G52*'Monthly Reading'!AX$9), SUM('Monthly Reading'!AX$10, 'Homeowners Record'!$F52*'Monthly Reading'!AX$8, 'Homeowners Record'!$G52*'Monthly Reading'!AX$9)))</f>
        <v/>
      </c>
      <c r="AY55" s="4" t="str">
        <f>IF('Monthly Reading'!AY$1="", "", IF('Monthly Reading'!AY129*'Monthly Reading'!AY$7&gt;'Monthly Reading'!AY$10, SUM('Monthly Reading'!AY129*'Monthly Reading'!AY$7, 'Homeowners Record'!$F52*'Monthly Reading'!AY$8, 'Homeowners Record'!$G52*'Monthly Reading'!AY$9), SUM('Monthly Reading'!AY$10, 'Homeowners Record'!$F52*'Monthly Reading'!AY$8, 'Homeowners Record'!$G52*'Monthly Reading'!AY$9)))</f>
        <v/>
      </c>
      <c r="AZ55" s="4" t="str">
        <f>IF('Monthly Reading'!AZ$1="", "", IF('Monthly Reading'!AZ129*'Monthly Reading'!AZ$7&gt;'Monthly Reading'!AZ$10, SUM('Monthly Reading'!AZ129*'Monthly Reading'!AZ$7, 'Homeowners Record'!$F52*'Monthly Reading'!AZ$8, 'Homeowners Record'!$G52*'Monthly Reading'!AZ$9), SUM('Monthly Reading'!AZ$10, 'Homeowners Record'!$F52*'Monthly Reading'!AZ$8, 'Homeowners Record'!$G52*'Monthly Reading'!AZ$9)))</f>
        <v/>
      </c>
      <c r="BA55" s="4" t="str">
        <f>IF('Monthly Reading'!BA$1="", "", IF('Monthly Reading'!BA129*'Monthly Reading'!BA$7&gt;'Monthly Reading'!BA$10, SUM('Monthly Reading'!BA129*'Monthly Reading'!BA$7, 'Homeowners Record'!$F52*'Monthly Reading'!BA$8, 'Homeowners Record'!$G52*'Monthly Reading'!BA$9), SUM('Monthly Reading'!BA$10, 'Homeowners Record'!$F52*'Monthly Reading'!BA$8, 'Homeowners Record'!$G52*'Monthly Reading'!BA$9)))</f>
        <v/>
      </c>
      <c r="BB55" s="4" t="str">
        <f>IF('Monthly Reading'!BB$1="", "", IF('Monthly Reading'!BB129*'Monthly Reading'!BB$7&gt;'Monthly Reading'!BB$10, SUM('Monthly Reading'!BB129*'Monthly Reading'!BB$7, 'Homeowners Record'!$F52*'Monthly Reading'!BB$8, 'Homeowners Record'!$G52*'Monthly Reading'!BB$9), SUM('Monthly Reading'!BB$10, 'Homeowners Record'!$F52*'Monthly Reading'!BB$8, 'Homeowners Record'!$G52*'Monthly Reading'!BB$9)))</f>
        <v/>
      </c>
      <c r="BC55" s="4" t="str">
        <f>IF('Monthly Reading'!BC$1="", "", IF('Monthly Reading'!BC129*'Monthly Reading'!BC$7&gt;'Monthly Reading'!BC$10, SUM('Monthly Reading'!BC129*'Monthly Reading'!BC$7, 'Homeowners Record'!$F52*'Monthly Reading'!BC$8, 'Homeowners Record'!$G52*'Monthly Reading'!BC$9), SUM('Monthly Reading'!BC$10, 'Homeowners Record'!$F52*'Monthly Reading'!BC$8, 'Homeowners Record'!$G52*'Monthly Reading'!BC$9)))</f>
        <v/>
      </c>
      <c r="BD55" s="4" t="str">
        <f>IF('Monthly Reading'!BD$1="", "", IF('Monthly Reading'!BD129*'Monthly Reading'!BD$7&gt;'Monthly Reading'!BD$10, SUM('Monthly Reading'!BD129*'Monthly Reading'!BD$7, 'Homeowners Record'!$F52*'Monthly Reading'!BD$8, 'Homeowners Record'!$G52*'Monthly Reading'!BD$9), SUM('Monthly Reading'!BD$10, 'Homeowners Record'!$F52*'Monthly Reading'!BD$8, 'Homeowners Record'!$G52*'Monthly Reading'!BD$9)))</f>
        <v/>
      </c>
      <c r="BE55" s="4" t="str">
        <f>IF('Monthly Reading'!BE$1="", "", IF('Monthly Reading'!BE129*'Monthly Reading'!BE$7&gt;'Monthly Reading'!BE$10, SUM('Monthly Reading'!BE129*'Monthly Reading'!BE$7, 'Homeowners Record'!$F52*'Monthly Reading'!BE$8, 'Homeowners Record'!$G52*'Monthly Reading'!BE$9), SUM('Monthly Reading'!BE$10, 'Homeowners Record'!$F52*'Monthly Reading'!BE$8, 'Homeowners Record'!$G52*'Monthly Reading'!BE$9)))</f>
        <v/>
      </c>
      <c r="BF55" s="4" t="str">
        <f>IF('Monthly Reading'!BF$1="", "", IF('Monthly Reading'!BF129*'Monthly Reading'!BF$7&gt;'Monthly Reading'!BF$10, SUM('Monthly Reading'!BF129*'Monthly Reading'!BF$7, 'Homeowners Record'!$F52*'Monthly Reading'!BF$8, 'Homeowners Record'!$G52*'Monthly Reading'!BF$9), SUM('Monthly Reading'!BF$10, 'Homeowners Record'!$F52*'Monthly Reading'!BF$8, 'Homeowners Record'!$G52*'Monthly Reading'!BF$9)))</f>
        <v/>
      </c>
      <c r="BG55" s="4" t="str">
        <f>IF('Monthly Reading'!BG$1="", "", IF('Monthly Reading'!BG129*'Monthly Reading'!BG$7&gt;'Monthly Reading'!BG$10, SUM('Monthly Reading'!BG129*'Monthly Reading'!BG$7, 'Homeowners Record'!$F52*'Monthly Reading'!BG$8, 'Homeowners Record'!$G52*'Monthly Reading'!BG$9), SUM('Monthly Reading'!BG$10, 'Homeowners Record'!$F52*'Monthly Reading'!BG$8, 'Homeowners Record'!$G52*'Monthly Reading'!BG$9)))</f>
        <v/>
      </c>
      <c r="BH55" s="4" t="str">
        <f>IF('Monthly Reading'!BH$1="", "", IF('Monthly Reading'!BH129*'Monthly Reading'!BH$7&gt;'Monthly Reading'!BH$10, SUM('Monthly Reading'!BH129*'Monthly Reading'!BH$7, 'Homeowners Record'!$F52*'Monthly Reading'!BH$8, 'Homeowners Record'!$G52*'Monthly Reading'!BH$9), SUM('Monthly Reading'!BH$10, 'Homeowners Record'!$F52*'Monthly Reading'!BH$8, 'Homeowners Record'!$G52*'Monthly Reading'!BH$9)))</f>
        <v/>
      </c>
      <c r="BI55" s="4" t="str">
        <f>IF('Monthly Reading'!BI$1="", "", IF('Monthly Reading'!BI129*'Monthly Reading'!BI$7&gt;'Monthly Reading'!BI$10, SUM('Monthly Reading'!BI129*'Monthly Reading'!BI$7, 'Homeowners Record'!$F52*'Monthly Reading'!BI$8, 'Homeowners Record'!$G52*'Monthly Reading'!BI$9), SUM('Monthly Reading'!BI$10, 'Homeowners Record'!$F52*'Monthly Reading'!BI$8, 'Homeowners Record'!$G52*'Monthly Reading'!BI$9)))</f>
        <v/>
      </c>
      <c r="BJ55" s="4" t="str">
        <f>IF('Monthly Reading'!BJ$1="", "", IF('Monthly Reading'!BJ129*'Monthly Reading'!BJ$7&gt;'Monthly Reading'!BJ$10, SUM('Monthly Reading'!BJ129*'Monthly Reading'!BJ$7, 'Homeowners Record'!$F52*'Monthly Reading'!BJ$8, 'Homeowners Record'!$G52*'Monthly Reading'!BJ$9), SUM('Monthly Reading'!BJ$10, 'Homeowners Record'!$F52*'Monthly Reading'!BJ$8, 'Homeowners Record'!$G52*'Monthly Reading'!BJ$9)))</f>
        <v/>
      </c>
      <c r="BK55" s="4" t="str">
        <f>IF('Monthly Reading'!BK$1="", "", IF('Monthly Reading'!BK129*'Monthly Reading'!BK$7&gt;'Monthly Reading'!BK$10, SUM('Monthly Reading'!BK129*'Monthly Reading'!BK$7, 'Homeowners Record'!$F52*'Monthly Reading'!BK$8, 'Homeowners Record'!$G52*'Monthly Reading'!BK$9), SUM('Monthly Reading'!BK$10, 'Homeowners Record'!$F52*'Monthly Reading'!BK$8, 'Homeowners Record'!$G52*'Monthly Reading'!BK$9)))</f>
        <v/>
      </c>
      <c r="BL55" s="4" t="str">
        <f>IF('Monthly Reading'!BL$1="", "", IF('Monthly Reading'!BL129*'Monthly Reading'!BL$7&gt;'Monthly Reading'!BL$10, SUM('Monthly Reading'!BL129*'Monthly Reading'!BL$7, 'Homeowners Record'!$F52*'Monthly Reading'!BL$8, 'Homeowners Record'!$G52*'Monthly Reading'!BL$9), SUM('Monthly Reading'!BL$10, 'Homeowners Record'!$F52*'Monthly Reading'!BL$8, 'Homeowners Record'!$G52*'Monthly Reading'!BL$9)))</f>
        <v/>
      </c>
      <c r="BM55" s="4" t="str">
        <f>IF('Monthly Reading'!BM$1="", "", IF('Monthly Reading'!BM129*'Monthly Reading'!BM$7&gt;'Monthly Reading'!BM$10, SUM('Monthly Reading'!BM129*'Monthly Reading'!BM$7, 'Homeowners Record'!$F52*'Monthly Reading'!BM$8, 'Homeowners Record'!$G52*'Monthly Reading'!BM$9), SUM('Monthly Reading'!BM$10, 'Homeowners Record'!$F52*'Monthly Reading'!BM$8, 'Homeowners Record'!$G52*'Monthly Reading'!BM$9)))</f>
        <v/>
      </c>
      <c r="BN55" s="4" t="str">
        <f>IF('Monthly Reading'!BN$1="", "", IF('Monthly Reading'!BN129*'Monthly Reading'!BN$7&gt;'Monthly Reading'!BN$10, SUM('Monthly Reading'!BN129*'Monthly Reading'!BN$7, 'Homeowners Record'!$F52*'Monthly Reading'!BN$8, 'Homeowners Record'!$G52*'Monthly Reading'!BN$9), SUM('Monthly Reading'!BN$10, 'Homeowners Record'!$F52*'Monthly Reading'!BN$8, 'Homeowners Record'!$G52*'Monthly Reading'!BN$9)))</f>
        <v/>
      </c>
      <c r="BO55" s="4" t="str">
        <f>IF('Monthly Reading'!BO$1="", "", IF('Monthly Reading'!BO129*'Monthly Reading'!BO$7&gt;'Monthly Reading'!BO$10, SUM('Monthly Reading'!BO129*'Monthly Reading'!BO$7, 'Homeowners Record'!$F52*'Monthly Reading'!BO$8, 'Homeowners Record'!$G52*'Monthly Reading'!BO$9), SUM('Monthly Reading'!BO$10, 'Homeowners Record'!$F52*'Monthly Reading'!BO$8, 'Homeowners Record'!$G52*'Monthly Reading'!BO$9)))</f>
        <v/>
      </c>
      <c r="BP55" s="4" t="str">
        <f>IF('Monthly Reading'!BP$1="", "", IF('Monthly Reading'!BP129*'Monthly Reading'!BP$7&gt;'Monthly Reading'!BP$10, SUM('Monthly Reading'!BP129*'Monthly Reading'!BP$7, 'Homeowners Record'!$F52*'Monthly Reading'!BP$8, 'Homeowners Record'!$G52*'Monthly Reading'!BP$9), SUM('Monthly Reading'!BP$10, 'Homeowners Record'!$F52*'Monthly Reading'!BP$8, 'Homeowners Record'!$G52*'Monthly Reading'!BP$9)))</f>
        <v/>
      </c>
      <c r="BQ55" s="4" t="str">
        <f>IF('Monthly Reading'!BQ$1="", "", IF('Monthly Reading'!BQ129*'Monthly Reading'!BQ$7&gt;'Monthly Reading'!BQ$10, SUM('Monthly Reading'!BQ129*'Monthly Reading'!BQ$7, 'Homeowners Record'!$F52*'Monthly Reading'!BQ$8, 'Homeowners Record'!$G52*'Monthly Reading'!BQ$9), SUM('Monthly Reading'!BQ$10, 'Homeowners Record'!$F52*'Monthly Reading'!BQ$8, 'Homeowners Record'!$G52*'Monthly Reading'!BQ$9)))</f>
        <v/>
      </c>
      <c r="BR55" s="4" t="str">
        <f>IF('Monthly Reading'!BR$1="", "", IF('Monthly Reading'!BR129*'Monthly Reading'!BR$7&gt;'Monthly Reading'!BR$10, SUM('Monthly Reading'!BR129*'Monthly Reading'!BR$7, 'Homeowners Record'!$F52*'Monthly Reading'!BR$8, 'Homeowners Record'!$G52*'Monthly Reading'!BR$9), SUM('Monthly Reading'!BR$10, 'Homeowners Record'!$F52*'Monthly Reading'!BR$8, 'Homeowners Record'!$G52*'Monthly Reading'!BR$9)))</f>
        <v/>
      </c>
      <c r="BS55" s="4" t="str">
        <f>IF('Monthly Reading'!BS$1="", "", IF('Monthly Reading'!BS129*'Monthly Reading'!BS$7&gt;'Monthly Reading'!BS$10, SUM('Monthly Reading'!BS129*'Monthly Reading'!BS$7, 'Homeowners Record'!$F52*'Monthly Reading'!BS$8, 'Homeowners Record'!$G52*'Monthly Reading'!BS$9), SUM('Monthly Reading'!BS$10, 'Homeowners Record'!$F52*'Monthly Reading'!BS$8, 'Homeowners Record'!$G52*'Monthly Reading'!BS$9)))</f>
        <v/>
      </c>
      <c r="BT55" s="4" t="str">
        <f>IF('Monthly Reading'!BT$1="", "", IF('Monthly Reading'!BT129*'Monthly Reading'!BT$7&gt;'Monthly Reading'!BT$10, SUM('Monthly Reading'!BT129*'Monthly Reading'!BT$7, 'Homeowners Record'!$F52*'Monthly Reading'!BT$8, 'Homeowners Record'!$G52*'Monthly Reading'!BT$9), SUM('Monthly Reading'!BT$10, 'Homeowners Record'!$F52*'Monthly Reading'!BT$8, 'Homeowners Record'!$G52*'Monthly Reading'!BT$9)))</f>
        <v/>
      </c>
      <c r="BU55" s="4" t="str">
        <f>IF('Monthly Reading'!BU$1="", "", IF('Monthly Reading'!BU129*'Monthly Reading'!BU$7&gt;'Monthly Reading'!BU$10, SUM('Monthly Reading'!BU129*'Monthly Reading'!BU$7, 'Homeowners Record'!$F52*'Monthly Reading'!BU$8, 'Homeowners Record'!$G52*'Monthly Reading'!BU$9), SUM('Monthly Reading'!BU$10, 'Homeowners Record'!$F52*'Monthly Reading'!BU$8, 'Homeowners Record'!$G52*'Monthly Reading'!BU$9)))</f>
        <v/>
      </c>
      <c r="BV55" s="4" t="str">
        <f>IF('Monthly Reading'!BV$1="", "", IF('Monthly Reading'!BV129*'Monthly Reading'!BV$7&gt;'Monthly Reading'!BV$10, SUM('Monthly Reading'!BV129*'Monthly Reading'!BV$7, 'Homeowners Record'!$F52*'Monthly Reading'!BV$8, 'Homeowners Record'!$G52*'Monthly Reading'!BV$9), SUM('Monthly Reading'!BV$10, 'Homeowners Record'!$F52*'Monthly Reading'!BV$8, 'Homeowners Record'!$G52*'Monthly Reading'!BV$9)))</f>
        <v/>
      </c>
      <c r="BW55" s="4" t="str">
        <f>IF('Monthly Reading'!BW$1="", "", IF('Monthly Reading'!BW129*'Monthly Reading'!BW$7&gt;'Monthly Reading'!BW$10, SUM('Monthly Reading'!BW129*'Monthly Reading'!BW$7, 'Homeowners Record'!$F52*'Monthly Reading'!BW$8, 'Homeowners Record'!$G52*'Monthly Reading'!BW$9), SUM('Monthly Reading'!BW$10, 'Homeowners Record'!$F52*'Monthly Reading'!BW$8, 'Homeowners Record'!$G52*'Monthly Reading'!BW$9)))</f>
        <v/>
      </c>
      <c r="BX55" s="4" t="str">
        <f>IF('Monthly Reading'!BX$1="", "", IF('Monthly Reading'!BX129*'Monthly Reading'!BX$7&gt;'Monthly Reading'!BX$10, SUM('Monthly Reading'!BX129*'Monthly Reading'!BX$7, 'Homeowners Record'!$F52*'Monthly Reading'!BX$8, 'Homeowners Record'!$G52*'Monthly Reading'!BX$9), SUM('Monthly Reading'!BX$10, 'Homeowners Record'!$F52*'Monthly Reading'!BX$8, 'Homeowners Record'!$G52*'Monthly Reading'!BX$9)))</f>
        <v/>
      </c>
      <c r="BY55" s="4" t="str">
        <f>IF('Monthly Reading'!BY$1="", "", IF('Monthly Reading'!BY129*'Monthly Reading'!BY$7&gt;'Monthly Reading'!BY$10, SUM('Monthly Reading'!BY129*'Monthly Reading'!BY$7, 'Homeowners Record'!$F52*'Monthly Reading'!BY$8, 'Homeowners Record'!$G52*'Monthly Reading'!BY$9), SUM('Monthly Reading'!BY$10, 'Homeowners Record'!$F52*'Monthly Reading'!BY$8, 'Homeowners Record'!$G52*'Monthly Reading'!BY$9)))</f>
        <v/>
      </c>
      <c r="BZ55" s="4" t="str">
        <f>IF('Monthly Reading'!BZ$1="", "", IF('Monthly Reading'!BZ129*'Monthly Reading'!BZ$7&gt;'Monthly Reading'!BZ$10, SUM('Monthly Reading'!BZ129*'Monthly Reading'!BZ$7, 'Homeowners Record'!$F52*'Monthly Reading'!BZ$8, 'Homeowners Record'!$G52*'Monthly Reading'!BZ$9), SUM('Monthly Reading'!BZ$10, 'Homeowners Record'!$F52*'Monthly Reading'!BZ$8, 'Homeowners Record'!$G52*'Monthly Reading'!BZ$9)))</f>
        <v/>
      </c>
      <c r="CA55" s="4" t="str">
        <f>IF('Monthly Reading'!CA$1="", "", IF('Monthly Reading'!CA129*'Monthly Reading'!CA$7&gt;'Monthly Reading'!CA$10, SUM('Monthly Reading'!CA129*'Monthly Reading'!CA$7, 'Homeowners Record'!$F52*'Monthly Reading'!CA$8, 'Homeowners Record'!$G52*'Monthly Reading'!CA$9), SUM('Monthly Reading'!CA$10, 'Homeowners Record'!$F52*'Monthly Reading'!CA$8, 'Homeowners Record'!$G52*'Monthly Reading'!CA$9)))</f>
        <v/>
      </c>
      <c r="CB55" s="4" t="str">
        <f>IF('Monthly Reading'!CB$1="", "", IF('Monthly Reading'!CB129*'Monthly Reading'!CB$7&gt;'Monthly Reading'!CB$10, SUM('Monthly Reading'!CB129*'Monthly Reading'!CB$7, 'Homeowners Record'!$F52*'Monthly Reading'!CB$8, 'Homeowners Record'!$G52*'Monthly Reading'!CB$9), SUM('Monthly Reading'!CB$10, 'Homeowners Record'!$F52*'Monthly Reading'!CB$8, 'Homeowners Record'!$G52*'Monthly Reading'!CB$9)))</f>
        <v/>
      </c>
      <c r="CC55" s="4" t="str">
        <f>IF('Monthly Reading'!CC$1="", "", IF('Monthly Reading'!CC129*'Monthly Reading'!CC$7&gt;'Monthly Reading'!CC$10, SUM('Monthly Reading'!CC129*'Monthly Reading'!CC$7, 'Homeowners Record'!$F52*'Monthly Reading'!CC$8, 'Homeowners Record'!$G52*'Monthly Reading'!CC$9), SUM('Monthly Reading'!CC$10, 'Homeowners Record'!$F52*'Monthly Reading'!CC$8, 'Homeowners Record'!$G52*'Monthly Reading'!CC$9)))</f>
        <v/>
      </c>
      <c r="CD55" s="4" t="str">
        <f>IF('Monthly Reading'!CD$1="", "", IF('Monthly Reading'!CD129*'Monthly Reading'!CD$7&gt;'Monthly Reading'!CD$10, SUM('Monthly Reading'!CD129*'Monthly Reading'!CD$7, 'Homeowners Record'!$F52*'Monthly Reading'!CD$8, 'Homeowners Record'!$G52*'Monthly Reading'!CD$9), SUM('Monthly Reading'!CD$10, 'Homeowners Record'!$F52*'Monthly Reading'!CD$8, 'Homeowners Record'!$G52*'Monthly Reading'!CD$9)))</f>
        <v/>
      </c>
      <c r="CE55" s="4" t="str">
        <f>IF('Monthly Reading'!CE$1="", "", IF('Monthly Reading'!CE129*'Monthly Reading'!CE$7&gt;'Monthly Reading'!CE$10, SUM('Monthly Reading'!CE129*'Monthly Reading'!CE$7, 'Homeowners Record'!$F52*'Monthly Reading'!CE$8, 'Homeowners Record'!$G52*'Monthly Reading'!CE$9), SUM('Monthly Reading'!CE$10, 'Homeowners Record'!$F52*'Monthly Reading'!CE$8, 'Homeowners Record'!$G52*'Monthly Reading'!CE$9)))</f>
        <v/>
      </c>
      <c r="CF55" s="4" t="str">
        <f>IF('Monthly Reading'!CF$1="", "", IF('Monthly Reading'!CF129*'Monthly Reading'!CF$7&gt;'Monthly Reading'!CF$10, SUM('Monthly Reading'!CF129*'Monthly Reading'!CF$7, 'Homeowners Record'!$F52*'Monthly Reading'!CF$8, 'Homeowners Record'!$G52*'Monthly Reading'!CF$9), SUM('Monthly Reading'!CF$10, 'Homeowners Record'!$F52*'Monthly Reading'!CF$8, 'Homeowners Record'!$G52*'Monthly Reading'!CF$9)))</f>
        <v/>
      </c>
      <c r="CG55" s="4" t="str">
        <f>IF('Monthly Reading'!CG$1="", "", IF('Monthly Reading'!CG129*'Monthly Reading'!CG$7&gt;'Monthly Reading'!CG$10, SUM('Monthly Reading'!CG129*'Monthly Reading'!CG$7, 'Homeowners Record'!$F52*'Monthly Reading'!CG$8, 'Homeowners Record'!$G52*'Monthly Reading'!CG$9), SUM('Monthly Reading'!CG$10, 'Homeowners Record'!$F52*'Monthly Reading'!CG$8, 'Homeowners Record'!$G52*'Monthly Reading'!CG$9)))</f>
        <v/>
      </c>
      <c r="CH55" s="4" t="str">
        <f>IF('Monthly Reading'!CH$1="", "", IF('Monthly Reading'!CH129*'Monthly Reading'!CH$7&gt;'Monthly Reading'!CH$10, SUM('Monthly Reading'!CH129*'Monthly Reading'!CH$7, 'Homeowners Record'!$F52*'Monthly Reading'!CH$8, 'Homeowners Record'!$G52*'Monthly Reading'!CH$9), SUM('Monthly Reading'!CH$10, 'Homeowners Record'!$F52*'Monthly Reading'!CH$8, 'Homeowners Record'!$G52*'Monthly Reading'!CH$9)))</f>
        <v/>
      </c>
      <c r="CI55" s="4" t="str">
        <f>IF('Monthly Reading'!CI$1="", "", IF('Monthly Reading'!CI129*'Monthly Reading'!CI$7&gt;'Monthly Reading'!CI$10, SUM('Monthly Reading'!CI129*'Monthly Reading'!CI$7, 'Homeowners Record'!$F52*'Monthly Reading'!CI$8, 'Homeowners Record'!$G52*'Monthly Reading'!CI$9), SUM('Monthly Reading'!CI$10, 'Homeowners Record'!$F52*'Monthly Reading'!CI$8, 'Homeowners Record'!$G52*'Monthly Reading'!CI$9)))</f>
        <v/>
      </c>
      <c r="CJ55" s="4" t="str">
        <f>IF('Monthly Reading'!CJ$1="", "", IF('Monthly Reading'!CJ129*'Monthly Reading'!CJ$7&gt;'Monthly Reading'!CJ$10, SUM('Monthly Reading'!CJ129*'Monthly Reading'!CJ$7, 'Homeowners Record'!$F52*'Monthly Reading'!CJ$8, 'Homeowners Record'!$G52*'Monthly Reading'!CJ$9), SUM('Monthly Reading'!CJ$10, 'Homeowners Record'!$F52*'Monthly Reading'!CJ$8, 'Homeowners Record'!$G52*'Monthly Reading'!CJ$9)))</f>
        <v/>
      </c>
      <c r="CK55" s="4" t="str">
        <f>IF('Monthly Reading'!CK$1="", "", IF('Monthly Reading'!CK129*'Monthly Reading'!CK$7&gt;'Monthly Reading'!CK$10, SUM('Monthly Reading'!CK129*'Monthly Reading'!CK$7, 'Homeowners Record'!$F52*'Monthly Reading'!CK$8, 'Homeowners Record'!$G52*'Monthly Reading'!CK$9), SUM('Monthly Reading'!CK$10, 'Homeowners Record'!$F52*'Monthly Reading'!CK$8, 'Homeowners Record'!$G52*'Monthly Reading'!CK$9)))</f>
        <v/>
      </c>
      <c r="CL55" s="4" t="str">
        <f>IF('Monthly Reading'!CL$1="", "", IF('Monthly Reading'!CL129*'Monthly Reading'!CL$7&gt;'Monthly Reading'!CL$10, SUM('Monthly Reading'!CL129*'Monthly Reading'!CL$7, 'Homeowners Record'!$F52*'Monthly Reading'!CL$8, 'Homeowners Record'!$G52*'Monthly Reading'!CL$9), SUM('Monthly Reading'!CL$10, 'Homeowners Record'!$F52*'Monthly Reading'!CL$8, 'Homeowners Record'!$G52*'Monthly Reading'!CL$9)))</f>
        <v/>
      </c>
      <c r="CM55" s="4" t="str">
        <f>IF('Monthly Reading'!CM$1="", "", IF('Monthly Reading'!CM129*'Monthly Reading'!CM$7&gt;'Monthly Reading'!CM$10, SUM('Monthly Reading'!CM129*'Monthly Reading'!CM$7, 'Homeowners Record'!$F52*'Monthly Reading'!CM$8, 'Homeowners Record'!$G52*'Monthly Reading'!CM$9), SUM('Monthly Reading'!CM$10, 'Homeowners Record'!$F52*'Monthly Reading'!CM$8, 'Homeowners Record'!$G52*'Monthly Reading'!CM$9)))</f>
        <v/>
      </c>
      <c r="CN55" s="4" t="str">
        <f>IF('Monthly Reading'!CN$1="", "", IF('Monthly Reading'!CN129*'Monthly Reading'!CN$7&gt;'Monthly Reading'!CN$10, SUM('Monthly Reading'!CN129*'Monthly Reading'!CN$7, 'Homeowners Record'!$F52*'Monthly Reading'!CN$8, 'Homeowners Record'!$G52*'Monthly Reading'!CN$9), SUM('Monthly Reading'!CN$10, 'Homeowners Record'!$F52*'Monthly Reading'!CN$8, 'Homeowners Record'!$G52*'Monthly Reading'!CN$9)))</f>
        <v/>
      </c>
      <c r="CO55" s="4" t="str">
        <f>IF('Monthly Reading'!CO$1="", "", IF('Monthly Reading'!CO129*'Monthly Reading'!CO$7&gt;'Monthly Reading'!CO$10, SUM('Monthly Reading'!CO129*'Monthly Reading'!CO$7, 'Homeowners Record'!$F52*'Monthly Reading'!CO$8, 'Homeowners Record'!$G52*'Monthly Reading'!CO$9), SUM('Monthly Reading'!CO$10, 'Homeowners Record'!$F52*'Monthly Reading'!CO$8, 'Homeowners Record'!$G52*'Monthly Reading'!CO$9)))</f>
        <v/>
      </c>
      <c r="CP55" s="4" t="str">
        <f>IF('Monthly Reading'!CP$1="", "", IF('Monthly Reading'!CP129*'Monthly Reading'!CP$7&gt;'Monthly Reading'!CP$10, SUM('Monthly Reading'!CP129*'Monthly Reading'!CP$7, 'Homeowners Record'!$F52*'Monthly Reading'!CP$8, 'Homeowners Record'!$G52*'Monthly Reading'!CP$9), SUM('Monthly Reading'!CP$10, 'Homeowners Record'!$F52*'Monthly Reading'!CP$8, 'Homeowners Record'!$G52*'Monthly Reading'!CP$9)))</f>
        <v/>
      </c>
      <c r="CQ55" s="4" t="str">
        <f>IF('Monthly Reading'!CQ$1="", "", IF('Monthly Reading'!CQ129*'Monthly Reading'!CQ$7&gt;'Monthly Reading'!CQ$10, SUM('Monthly Reading'!CQ129*'Monthly Reading'!CQ$7, 'Homeowners Record'!$F52*'Monthly Reading'!CQ$8, 'Homeowners Record'!$G52*'Monthly Reading'!CQ$9), SUM('Monthly Reading'!CQ$10, 'Homeowners Record'!$F52*'Monthly Reading'!CQ$8, 'Homeowners Record'!$G52*'Monthly Reading'!CQ$9)))</f>
        <v/>
      </c>
      <c r="CR55" s="4" t="str">
        <f>IF('Monthly Reading'!CR$1="", "", IF('Monthly Reading'!CR129*'Monthly Reading'!CR$7&gt;'Monthly Reading'!CR$10, SUM('Monthly Reading'!CR129*'Monthly Reading'!CR$7, 'Homeowners Record'!$F52*'Monthly Reading'!CR$8, 'Homeowners Record'!$G52*'Monthly Reading'!CR$9), SUM('Monthly Reading'!CR$10, 'Homeowners Record'!$F52*'Monthly Reading'!CR$8, 'Homeowners Record'!$G52*'Monthly Reading'!CR$9)))</f>
        <v/>
      </c>
      <c r="CS55" s="4" t="str">
        <f>IF('Monthly Reading'!CS$1="", "", IF('Monthly Reading'!CS129*'Monthly Reading'!CS$7&gt;'Monthly Reading'!CS$10, SUM('Monthly Reading'!CS129*'Monthly Reading'!CS$7, 'Homeowners Record'!$F52*'Monthly Reading'!CS$8, 'Homeowners Record'!$G52*'Monthly Reading'!CS$9), SUM('Monthly Reading'!CS$10, 'Homeowners Record'!$F52*'Monthly Reading'!CS$8, 'Homeowners Record'!$G52*'Monthly Reading'!CS$9)))</f>
        <v/>
      </c>
      <c r="CT55" s="4" t="str">
        <f>IF('Monthly Reading'!CT$1="", "", IF('Monthly Reading'!CT129*'Monthly Reading'!CT$7&gt;'Monthly Reading'!CT$10, SUM('Monthly Reading'!CT129*'Monthly Reading'!CT$7, 'Homeowners Record'!$F52*'Monthly Reading'!CT$8, 'Homeowners Record'!$G52*'Monthly Reading'!CT$9), SUM('Monthly Reading'!CT$10, 'Homeowners Record'!$F52*'Monthly Reading'!CT$8, 'Homeowners Record'!$G52*'Monthly Reading'!CT$9)))</f>
        <v/>
      </c>
      <c r="CU55" s="4" t="str">
        <f>IF('Monthly Reading'!CU$1="", "", IF('Monthly Reading'!CU129*'Monthly Reading'!CU$7&gt;'Monthly Reading'!CU$10, SUM('Monthly Reading'!CU129*'Monthly Reading'!CU$7, 'Homeowners Record'!$F52*'Monthly Reading'!CU$8, 'Homeowners Record'!$G52*'Monthly Reading'!CU$9), SUM('Monthly Reading'!CU$10, 'Homeowners Record'!$F52*'Monthly Reading'!CU$8, 'Homeowners Record'!$G52*'Monthly Reading'!CU$9)))</f>
        <v/>
      </c>
      <c r="CV55" s="4" t="str">
        <f>IF('Monthly Reading'!CV$1="", "", IF('Monthly Reading'!CV129*'Monthly Reading'!CV$7&gt;'Monthly Reading'!CV$10, SUM('Monthly Reading'!CV129*'Monthly Reading'!CV$7, 'Homeowners Record'!$F52*'Monthly Reading'!CV$8, 'Homeowners Record'!$G52*'Monthly Reading'!CV$9), SUM('Monthly Reading'!CV$10, 'Homeowners Record'!$F52*'Monthly Reading'!CV$8, 'Homeowners Record'!$G52*'Monthly Reading'!CV$9)))</f>
        <v/>
      </c>
      <c r="CW55" s="4" t="str">
        <f>IF('Monthly Reading'!CW$1="", "", IF('Monthly Reading'!CW129*'Monthly Reading'!CW$7&gt;'Monthly Reading'!CW$10, SUM('Monthly Reading'!CW129*'Monthly Reading'!CW$7, 'Homeowners Record'!$F52*'Monthly Reading'!CW$8, 'Homeowners Record'!$G52*'Monthly Reading'!CW$9), SUM('Monthly Reading'!CW$10, 'Homeowners Record'!$F52*'Monthly Reading'!CW$8, 'Homeowners Record'!$G52*'Monthly Reading'!CW$9)))</f>
        <v/>
      </c>
      <c r="CX55" s="4" t="str">
        <f>IF('Monthly Reading'!CX$1="", "", IF('Monthly Reading'!CX129*'Monthly Reading'!CX$7&gt;'Monthly Reading'!CX$10, SUM('Monthly Reading'!CX129*'Monthly Reading'!CX$7, 'Homeowners Record'!$F52*'Monthly Reading'!CX$8, 'Homeowners Record'!$G52*'Monthly Reading'!CX$9), SUM('Monthly Reading'!CX$10, 'Homeowners Record'!$F52*'Monthly Reading'!CX$8, 'Homeowners Record'!$G52*'Monthly Reading'!CX$9)))</f>
        <v/>
      </c>
      <c r="CY55" s="4" t="str">
        <f>IF('Monthly Reading'!CY$1="", "", IF('Monthly Reading'!CY129*'Monthly Reading'!CY$7&gt;'Monthly Reading'!CY$10, SUM('Monthly Reading'!CY129*'Monthly Reading'!CY$7, 'Homeowners Record'!$F52*'Monthly Reading'!CY$8, 'Homeowners Record'!$G52*'Monthly Reading'!CY$9), SUM('Monthly Reading'!CY$10, 'Homeowners Record'!$F52*'Monthly Reading'!CY$8, 'Homeowners Record'!$G52*'Monthly Reading'!CY$9)))</f>
        <v/>
      </c>
      <c r="CZ55" s="4" t="str">
        <f>IF('Monthly Reading'!CZ$1="", "", IF('Monthly Reading'!CZ129*'Monthly Reading'!CZ$7&gt;'Monthly Reading'!CZ$10, SUM('Monthly Reading'!CZ129*'Monthly Reading'!CZ$7, 'Homeowners Record'!$F52*'Monthly Reading'!CZ$8, 'Homeowners Record'!$G52*'Monthly Reading'!CZ$9), SUM('Monthly Reading'!CZ$10, 'Homeowners Record'!$F52*'Monthly Reading'!CZ$8, 'Homeowners Record'!$G52*'Monthly Reading'!CZ$9)))</f>
        <v/>
      </c>
      <c r="DA55" s="4" t="str">
        <f>IF('Monthly Reading'!DA$1="", "", IF('Monthly Reading'!DA129*'Monthly Reading'!DA$7&gt;'Monthly Reading'!DA$10, SUM('Monthly Reading'!DA129*'Monthly Reading'!DA$7, 'Homeowners Record'!$F52*'Monthly Reading'!DA$8, 'Homeowners Record'!$G52*'Monthly Reading'!DA$9), SUM('Monthly Reading'!DA$10, 'Homeowners Record'!$F52*'Monthly Reading'!DA$8, 'Homeowners Record'!$G52*'Monthly Reading'!DA$9)))</f>
        <v/>
      </c>
      <c r="DB55" s="4" t="str">
        <f>IF('Monthly Reading'!DB$1="", "", IF('Monthly Reading'!DB129*'Monthly Reading'!DB$7&gt;'Monthly Reading'!DB$10, SUM('Monthly Reading'!DB129*'Monthly Reading'!DB$7, 'Homeowners Record'!$F52*'Monthly Reading'!DB$8, 'Homeowners Record'!$G52*'Monthly Reading'!DB$9), SUM('Monthly Reading'!DB$10, 'Homeowners Record'!$F52*'Monthly Reading'!DB$8, 'Homeowners Record'!$G52*'Monthly Reading'!DB$9)))</f>
        <v/>
      </c>
      <c r="DC55" s="4" t="str">
        <f>IF('Monthly Reading'!DC$1="", "", IF('Monthly Reading'!DC129*'Monthly Reading'!DC$7&gt;'Monthly Reading'!DC$10, SUM('Monthly Reading'!DC129*'Monthly Reading'!DC$7, 'Homeowners Record'!$F52*'Monthly Reading'!DC$8, 'Homeowners Record'!$G52*'Monthly Reading'!DC$9), SUM('Monthly Reading'!DC$10, 'Homeowners Record'!$F52*'Monthly Reading'!DC$8, 'Homeowners Record'!$G52*'Monthly Reading'!DC$9)))</f>
        <v/>
      </c>
      <c r="DD55" s="4" t="str">
        <f>IF('Monthly Reading'!DD$1="", "", IF('Monthly Reading'!DD129*'Monthly Reading'!DD$7&gt;'Monthly Reading'!DD$10, SUM('Monthly Reading'!DD129*'Monthly Reading'!DD$7, 'Homeowners Record'!$F52*'Monthly Reading'!DD$8, 'Homeowners Record'!$G52*'Monthly Reading'!DD$9), SUM('Monthly Reading'!DD$10, 'Homeowners Record'!$F52*'Monthly Reading'!DD$8, 'Homeowners Record'!$G52*'Monthly Reading'!DD$9)))</f>
        <v/>
      </c>
      <c r="DE55" s="4" t="str">
        <f>IF('Monthly Reading'!DE$1="", "", IF('Monthly Reading'!DE129*'Monthly Reading'!DE$7&gt;'Monthly Reading'!DE$10, SUM('Monthly Reading'!DE129*'Monthly Reading'!DE$7, 'Homeowners Record'!$F52*'Monthly Reading'!DE$8, 'Homeowners Record'!$G52*'Monthly Reading'!DE$9), SUM('Monthly Reading'!DE$10, 'Homeowners Record'!$F52*'Monthly Reading'!DE$8, 'Homeowners Record'!$G52*'Monthly Reading'!DE$9)))</f>
        <v/>
      </c>
      <c r="DF55" s="4" t="str">
        <f>IF('Monthly Reading'!DF$1="", "", IF('Monthly Reading'!DF129*'Monthly Reading'!DF$7&gt;'Monthly Reading'!DF$10, SUM('Monthly Reading'!DF129*'Monthly Reading'!DF$7, 'Homeowners Record'!$F52*'Monthly Reading'!DF$8, 'Homeowners Record'!$G52*'Monthly Reading'!DF$9), SUM('Monthly Reading'!DF$10, 'Homeowners Record'!$F52*'Monthly Reading'!DF$8, 'Homeowners Record'!$G52*'Monthly Reading'!DF$9)))</f>
        <v/>
      </c>
      <c r="DG55" s="4" t="str">
        <f>IF('Monthly Reading'!DG$1="", "", IF('Monthly Reading'!DG129*'Monthly Reading'!DG$7&gt;'Monthly Reading'!DG$10, SUM('Monthly Reading'!DG129*'Monthly Reading'!DG$7, 'Homeowners Record'!$F52*'Monthly Reading'!DG$8, 'Homeowners Record'!$G52*'Monthly Reading'!DG$9), SUM('Monthly Reading'!DG$10, 'Homeowners Record'!$F52*'Monthly Reading'!DG$8, 'Homeowners Record'!$G52*'Monthly Reading'!DG$9)))</f>
        <v/>
      </c>
      <c r="DH55" s="4" t="str">
        <f>IF('Monthly Reading'!DH$1="", "", IF('Monthly Reading'!DH129*'Monthly Reading'!DH$7&gt;'Monthly Reading'!DH$10, SUM('Monthly Reading'!DH129*'Monthly Reading'!DH$7, 'Homeowners Record'!$F52*'Monthly Reading'!DH$8, 'Homeowners Record'!$G52*'Monthly Reading'!DH$9), SUM('Monthly Reading'!DH$10, 'Homeowners Record'!$F52*'Monthly Reading'!DH$8, 'Homeowners Record'!$G52*'Monthly Reading'!DH$9)))</f>
        <v/>
      </c>
      <c r="DI55" s="4" t="str">
        <f>IF('Monthly Reading'!DI$1="", "", IF('Monthly Reading'!DI129*'Monthly Reading'!DI$7&gt;'Monthly Reading'!DI$10, SUM('Monthly Reading'!DI129*'Monthly Reading'!DI$7, 'Homeowners Record'!$F52*'Monthly Reading'!DI$8, 'Homeowners Record'!$G52*'Monthly Reading'!DI$9), SUM('Monthly Reading'!DI$10, 'Homeowners Record'!$F52*'Monthly Reading'!DI$8, 'Homeowners Record'!$G52*'Monthly Reading'!DI$9)))</f>
        <v/>
      </c>
      <c r="DJ55" s="4" t="str">
        <f>IF('Monthly Reading'!DJ$1="", "", IF('Monthly Reading'!DJ129*'Monthly Reading'!DJ$7&gt;'Monthly Reading'!DJ$10, SUM('Monthly Reading'!DJ129*'Monthly Reading'!DJ$7, 'Homeowners Record'!$F52*'Monthly Reading'!DJ$8, 'Homeowners Record'!$G52*'Monthly Reading'!DJ$9), SUM('Monthly Reading'!DJ$10, 'Homeowners Record'!$F52*'Monthly Reading'!DJ$8, 'Homeowners Record'!$G52*'Monthly Reading'!DJ$9)))</f>
        <v/>
      </c>
      <c r="DK55" s="4" t="str">
        <f>IF('Monthly Reading'!DK$1="", "", IF('Monthly Reading'!DK129*'Monthly Reading'!DK$7&gt;'Monthly Reading'!DK$10, SUM('Monthly Reading'!DK129*'Monthly Reading'!DK$7, 'Homeowners Record'!$F52*'Monthly Reading'!DK$8, 'Homeowners Record'!$G52*'Monthly Reading'!DK$9), SUM('Monthly Reading'!DK$10, 'Homeowners Record'!$F52*'Monthly Reading'!DK$8, 'Homeowners Record'!$G52*'Monthly Reading'!DK$9)))</f>
        <v/>
      </c>
      <c r="DL55" s="4" t="str">
        <f>IF('Monthly Reading'!DL$1="", "", IF('Monthly Reading'!DL129*'Monthly Reading'!DL$7&gt;'Monthly Reading'!DL$10, SUM('Monthly Reading'!DL129*'Monthly Reading'!DL$7, 'Homeowners Record'!$F52*'Monthly Reading'!DL$8, 'Homeowners Record'!$G52*'Monthly Reading'!DL$9), SUM('Monthly Reading'!DL$10, 'Homeowners Record'!$F52*'Monthly Reading'!DL$8, 'Homeowners Record'!$G52*'Monthly Reading'!DL$9)))</f>
        <v/>
      </c>
      <c r="DM55" s="4" t="str">
        <f>IF('Monthly Reading'!DM$1="", "", IF('Monthly Reading'!DM129*'Monthly Reading'!DM$7&gt;'Monthly Reading'!DM$10, SUM('Monthly Reading'!DM129*'Monthly Reading'!DM$7, 'Homeowners Record'!$F52*'Monthly Reading'!DM$8, 'Homeowners Record'!$G52*'Monthly Reading'!DM$9), SUM('Monthly Reading'!DM$10, 'Homeowners Record'!$F52*'Monthly Reading'!DM$8, 'Homeowners Record'!$G52*'Monthly Reading'!DM$9)))</f>
        <v/>
      </c>
      <c r="DN55" s="4" t="str">
        <f>IF('Monthly Reading'!DN$1="", "", IF('Monthly Reading'!DN129*'Monthly Reading'!DN$7&gt;'Monthly Reading'!DN$10, SUM('Monthly Reading'!DN129*'Monthly Reading'!DN$7, 'Homeowners Record'!$F52*'Monthly Reading'!DN$8, 'Homeowners Record'!$G52*'Monthly Reading'!DN$9), SUM('Monthly Reading'!DN$10, 'Homeowners Record'!$F52*'Monthly Reading'!DN$8, 'Homeowners Record'!$G52*'Monthly Reading'!DN$9)))</f>
        <v/>
      </c>
      <c r="DO55" s="4" t="str">
        <f>IF('Monthly Reading'!DO$1="", "", IF('Monthly Reading'!DO129*'Monthly Reading'!DO$7&gt;'Monthly Reading'!DO$10, SUM('Monthly Reading'!DO129*'Monthly Reading'!DO$7, 'Homeowners Record'!$F52*'Monthly Reading'!DO$8, 'Homeowners Record'!$G52*'Monthly Reading'!DO$9), SUM('Monthly Reading'!DO$10, 'Homeowners Record'!$F52*'Monthly Reading'!DO$8, 'Homeowners Record'!$G52*'Monthly Reading'!DO$9)))</f>
        <v/>
      </c>
      <c r="DP55" s="4" t="str">
        <f>IF('Monthly Reading'!DP$1="", "", IF('Monthly Reading'!DP129*'Monthly Reading'!DP$7&gt;'Monthly Reading'!DP$10, SUM('Monthly Reading'!DP129*'Monthly Reading'!DP$7, 'Homeowners Record'!$F52*'Monthly Reading'!DP$8, 'Homeowners Record'!$G52*'Monthly Reading'!DP$9), SUM('Monthly Reading'!DP$10, 'Homeowners Record'!$F52*'Monthly Reading'!DP$8, 'Homeowners Record'!$G52*'Monthly Reading'!DP$9)))</f>
        <v/>
      </c>
      <c r="DQ55" s="4" t="str">
        <f>IF('Monthly Reading'!DQ$1="", "", IF('Monthly Reading'!DQ129*'Monthly Reading'!DQ$7&gt;'Monthly Reading'!DQ$10, SUM('Monthly Reading'!DQ129*'Monthly Reading'!DQ$7, 'Homeowners Record'!$F52*'Monthly Reading'!DQ$8, 'Homeowners Record'!$G52*'Monthly Reading'!DQ$9), SUM('Monthly Reading'!DQ$10, 'Homeowners Record'!$F52*'Monthly Reading'!DQ$8, 'Homeowners Record'!$G52*'Monthly Reading'!DQ$9)))</f>
        <v/>
      </c>
      <c r="DR55" s="4" t="str">
        <f>IF('Monthly Reading'!DR$1="", "", IF('Monthly Reading'!DR129*'Monthly Reading'!DR$7&gt;'Monthly Reading'!DR$10, SUM('Monthly Reading'!DR129*'Monthly Reading'!DR$7, 'Homeowners Record'!$F52*'Monthly Reading'!DR$8, 'Homeowners Record'!$G52*'Monthly Reading'!DR$9), SUM('Monthly Reading'!DR$10, 'Homeowners Record'!$F52*'Monthly Reading'!DR$8, 'Homeowners Record'!$G52*'Monthly Reading'!DR$9)))</f>
        <v/>
      </c>
      <c r="DS55" s="4" t="str">
        <f>IF('Monthly Reading'!DS$1="", "", IF('Monthly Reading'!DS129*'Monthly Reading'!DS$7&gt;'Monthly Reading'!DS$10, SUM('Monthly Reading'!DS129*'Monthly Reading'!DS$7, 'Homeowners Record'!$F52*'Monthly Reading'!DS$8, 'Homeowners Record'!$G52*'Monthly Reading'!DS$9), SUM('Monthly Reading'!DS$10, 'Homeowners Record'!$F52*'Monthly Reading'!DS$8, 'Homeowners Record'!$G52*'Monthly Reading'!DS$9)))</f>
        <v/>
      </c>
      <c r="DT55" s="4" t="str">
        <f>IF('Monthly Reading'!DT$1="", "", IF('Monthly Reading'!DT129*'Monthly Reading'!DT$7&gt;'Monthly Reading'!DT$10, SUM('Monthly Reading'!DT129*'Monthly Reading'!DT$7, 'Homeowners Record'!$F52*'Monthly Reading'!DT$8, 'Homeowners Record'!$G52*'Monthly Reading'!DT$9), SUM('Monthly Reading'!DT$10, 'Homeowners Record'!$F52*'Monthly Reading'!DT$8, 'Homeowners Record'!$G52*'Monthly Reading'!DT$9)))</f>
        <v/>
      </c>
      <c r="DU55" s="4" t="str">
        <f>IF('Monthly Reading'!DU$1="", "", IF('Monthly Reading'!DU129*'Monthly Reading'!DU$7&gt;'Monthly Reading'!DU$10, SUM('Monthly Reading'!DU129*'Monthly Reading'!DU$7, 'Homeowners Record'!$F52*'Monthly Reading'!DU$8, 'Homeowners Record'!$G52*'Monthly Reading'!DU$9), SUM('Monthly Reading'!DU$10, 'Homeowners Record'!$F52*'Monthly Reading'!DU$8, 'Homeowners Record'!$G52*'Monthly Reading'!DU$9)))</f>
        <v/>
      </c>
      <c r="DV55" s="4" t="str">
        <f>IF('Monthly Reading'!DV$1="", "", IF('Monthly Reading'!DV129*'Monthly Reading'!DV$7&gt;'Monthly Reading'!DV$10, SUM('Monthly Reading'!DV129*'Monthly Reading'!DV$7, 'Homeowners Record'!$F52*'Monthly Reading'!DV$8, 'Homeowners Record'!$G52*'Monthly Reading'!DV$9), SUM('Monthly Reading'!DV$10, 'Homeowners Record'!$F52*'Monthly Reading'!DV$8, 'Homeowners Record'!$G52*'Monthly Reading'!DV$9)))</f>
        <v/>
      </c>
      <c r="DW55" s="4" t="str">
        <f>IF('Monthly Reading'!DW$1="", "", IF('Monthly Reading'!DW129*'Monthly Reading'!DW$7&gt;'Monthly Reading'!DW$10, SUM('Monthly Reading'!DW129*'Monthly Reading'!DW$7, 'Homeowners Record'!$F52*'Monthly Reading'!DW$8, 'Homeowners Record'!$G52*'Monthly Reading'!DW$9), SUM('Monthly Reading'!DW$10, 'Homeowners Record'!$F52*'Monthly Reading'!DW$8, 'Homeowners Record'!$G52*'Monthly Reading'!DW$9)))</f>
        <v/>
      </c>
      <c r="DX55" s="4" t="str">
        <f>IF('Monthly Reading'!DX$1="", "", IF('Monthly Reading'!DX129*'Monthly Reading'!DX$7&gt;'Monthly Reading'!DX$10, SUM('Monthly Reading'!DX129*'Monthly Reading'!DX$7, 'Homeowners Record'!$F52*'Monthly Reading'!DX$8, 'Homeowners Record'!$G52*'Monthly Reading'!DX$9), SUM('Monthly Reading'!DX$10, 'Homeowners Record'!$F52*'Monthly Reading'!DX$8, 'Homeowners Record'!$G52*'Monthly Reading'!DX$9)))</f>
        <v/>
      </c>
      <c r="DY55" s="4" t="str">
        <f>IF('Monthly Reading'!DY$1="", "", IF('Monthly Reading'!DY129*'Monthly Reading'!DY$7&gt;'Monthly Reading'!DY$10, SUM('Monthly Reading'!DY129*'Monthly Reading'!DY$7, 'Homeowners Record'!$F52*'Monthly Reading'!DY$8, 'Homeowners Record'!$G52*'Monthly Reading'!DY$9), SUM('Monthly Reading'!DY$10, 'Homeowners Record'!$F52*'Monthly Reading'!DY$8, 'Homeowners Record'!$G52*'Monthly Reading'!DY$9)))</f>
        <v/>
      </c>
      <c r="DZ55" s="4" t="str">
        <f>IF('Monthly Reading'!DZ$1="", "", IF('Monthly Reading'!DZ129*'Monthly Reading'!DZ$7&gt;'Monthly Reading'!DZ$10, SUM('Monthly Reading'!DZ129*'Monthly Reading'!DZ$7, 'Homeowners Record'!$F52*'Monthly Reading'!DZ$8, 'Homeowners Record'!$G52*'Monthly Reading'!DZ$9), SUM('Monthly Reading'!DZ$10, 'Homeowners Record'!$F52*'Monthly Reading'!DZ$8, 'Homeowners Record'!$G52*'Monthly Reading'!DZ$9)))</f>
        <v/>
      </c>
    </row>
    <row r="56" spans="1:130" x14ac:dyDescent="0.25">
      <c r="A56" s="3">
        <f>'Homeowners Record'!$A53</f>
        <v>52</v>
      </c>
      <c r="B56" s="3" t="str">
        <f>'Homeowners Record'!$B53</f>
        <v>JET CARIAGA</v>
      </c>
      <c r="C56" s="4">
        <v>1564</v>
      </c>
      <c r="D56" s="4">
        <f>IF('Monthly Reading'!D$1="", "", IF('Monthly Reading'!D130*'Monthly Reading'!D$7&gt;'Monthly Reading'!D$10, SUM('Monthly Reading'!D130*'Monthly Reading'!D$7, 'Homeowners Record'!$F53*'Monthly Reading'!D$8, 'Homeowners Record'!$G53*'Monthly Reading'!D$9), SUM('Monthly Reading'!D$10, 'Homeowners Record'!$F53*'Monthly Reading'!D$8, 'Homeowners Record'!$G53*'Monthly Reading'!D$9)))</f>
        <v>1403.8717530864199</v>
      </c>
      <c r="E56" s="4">
        <f>IF('Monthly Reading'!E$1="", "", IF('Monthly Reading'!E130*'Monthly Reading'!E$7&gt;'Monthly Reading'!E$10, SUM('Monthly Reading'!E130*'Monthly Reading'!E$7, 'Homeowners Record'!$F53*'Monthly Reading'!E$8, 'Homeowners Record'!$G53*'Monthly Reading'!E$9), SUM('Monthly Reading'!E$10, 'Homeowners Record'!$F53*'Monthly Reading'!E$8, 'Homeowners Record'!$G53*'Monthly Reading'!E$9)))</f>
        <v>928.65112412177996</v>
      </c>
      <c r="F56" s="4">
        <f>IF('Monthly Reading'!F$1="", "", IF('Monthly Reading'!F130*'Monthly Reading'!F$7&gt;'Monthly Reading'!F$10, SUM('Monthly Reading'!F130*'Monthly Reading'!F$7, 'Homeowners Record'!$F53*'Monthly Reading'!F$8, 'Homeowners Record'!$G53*'Monthly Reading'!F$9), SUM('Monthly Reading'!F$10, 'Homeowners Record'!$F53*'Monthly Reading'!F$8, 'Homeowners Record'!$G53*'Monthly Reading'!F$9)))</f>
        <v>741.52038746438757</v>
      </c>
      <c r="G56" s="4">
        <f>IF('Monthly Reading'!G$1="", "", IF('Monthly Reading'!G130*'Monthly Reading'!G$7&gt;'Monthly Reading'!G$10, SUM('Monthly Reading'!G130*'Monthly Reading'!G$7, 'Homeowners Record'!$F53*'Monthly Reading'!G$8, 'Homeowners Record'!$G53*'Monthly Reading'!G$9), SUM('Monthly Reading'!G$10, 'Homeowners Record'!$F53*'Monthly Reading'!G$8, 'Homeowners Record'!$G53*'Monthly Reading'!G$9)))</f>
        <v>886.30055137844613</v>
      </c>
      <c r="H56" s="4" t="str">
        <f>IF('Monthly Reading'!H$1="", "", IF('Monthly Reading'!H130*'Monthly Reading'!H$7&gt;'Monthly Reading'!H$10, SUM('Monthly Reading'!H130*'Monthly Reading'!H$7, 'Homeowners Record'!$F53*'Monthly Reading'!H$8, 'Homeowners Record'!$G53*'Monthly Reading'!H$9), SUM('Monthly Reading'!H$10, 'Homeowners Record'!$F53*'Monthly Reading'!H$8, 'Homeowners Record'!$G53*'Monthly Reading'!H$9)))</f>
        <v/>
      </c>
      <c r="I56" s="4" t="str">
        <f>IF('Monthly Reading'!I$1="", "", IF('Monthly Reading'!I130*'Monthly Reading'!I$7&gt;'Monthly Reading'!I$10, SUM('Monthly Reading'!I130*'Monthly Reading'!I$7, 'Homeowners Record'!$F53*'Monthly Reading'!I$8, 'Homeowners Record'!$G53*'Monthly Reading'!I$9), SUM('Monthly Reading'!I$10, 'Homeowners Record'!$F53*'Monthly Reading'!I$8, 'Homeowners Record'!$G53*'Monthly Reading'!I$9)))</f>
        <v/>
      </c>
      <c r="J56" s="4" t="str">
        <f>IF('Monthly Reading'!J$1="", "", IF('Monthly Reading'!J130*'Monthly Reading'!J$7&gt;'Monthly Reading'!J$10, SUM('Monthly Reading'!J130*'Monthly Reading'!J$7, 'Homeowners Record'!$F53*'Monthly Reading'!J$8, 'Homeowners Record'!$G53*'Monthly Reading'!J$9), SUM('Monthly Reading'!J$10, 'Homeowners Record'!$F53*'Monthly Reading'!J$8, 'Homeowners Record'!$G53*'Monthly Reading'!J$9)))</f>
        <v/>
      </c>
      <c r="K56" s="4" t="str">
        <f>IF('Monthly Reading'!K$1="", "", IF('Monthly Reading'!K130*'Monthly Reading'!K$7&gt;'Monthly Reading'!K$10, SUM('Monthly Reading'!K130*'Monthly Reading'!K$7, 'Homeowners Record'!$F53*'Monthly Reading'!K$8, 'Homeowners Record'!$G53*'Monthly Reading'!K$9), SUM('Monthly Reading'!K$10, 'Homeowners Record'!$F53*'Monthly Reading'!K$8, 'Homeowners Record'!$G53*'Monthly Reading'!K$9)))</f>
        <v/>
      </c>
      <c r="L56" s="4" t="str">
        <f>IF('Monthly Reading'!L$1="", "", IF('Monthly Reading'!L130*'Monthly Reading'!L$7&gt;'Monthly Reading'!L$10, SUM('Monthly Reading'!L130*'Monthly Reading'!L$7, 'Homeowners Record'!$F53*'Monthly Reading'!L$8, 'Homeowners Record'!$G53*'Monthly Reading'!L$9), SUM('Monthly Reading'!L$10, 'Homeowners Record'!$F53*'Monthly Reading'!L$8, 'Homeowners Record'!$G53*'Monthly Reading'!L$9)))</f>
        <v/>
      </c>
      <c r="M56" s="4" t="str">
        <f>IF('Monthly Reading'!M$1="", "", IF('Monthly Reading'!M130*'Monthly Reading'!M$7&gt;'Monthly Reading'!M$10, SUM('Monthly Reading'!M130*'Monthly Reading'!M$7, 'Homeowners Record'!$F53*'Monthly Reading'!M$8, 'Homeowners Record'!$G53*'Monthly Reading'!M$9), SUM('Monthly Reading'!M$10, 'Homeowners Record'!$F53*'Monthly Reading'!M$8, 'Homeowners Record'!$G53*'Monthly Reading'!M$9)))</f>
        <v/>
      </c>
      <c r="N56" s="4" t="str">
        <f>IF('Monthly Reading'!N$1="", "", IF('Monthly Reading'!N130*'Monthly Reading'!N$7&gt;'Monthly Reading'!N$10, SUM('Monthly Reading'!N130*'Monthly Reading'!N$7, 'Homeowners Record'!$F53*'Monthly Reading'!N$8, 'Homeowners Record'!$G53*'Monthly Reading'!N$9), SUM('Monthly Reading'!N$10, 'Homeowners Record'!$F53*'Monthly Reading'!N$8, 'Homeowners Record'!$G53*'Monthly Reading'!N$9)))</f>
        <v/>
      </c>
      <c r="O56" s="4" t="str">
        <f>IF('Monthly Reading'!O$1="", "", IF('Monthly Reading'!O130*'Monthly Reading'!O$7&gt;'Monthly Reading'!O$10, SUM('Monthly Reading'!O130*'Monthly Reading'!O$7, 'Homeowners Record'!$F53*'Monthly Reading'!O$8, 'Homeowners Record'!$G53*'Monthly Reading'!O$9), SUM('Monthly Reading'!O$10, 'Homeowners Record'!$F53*'Monthly Reading'!O$8, 'Homeowners Record'!$G53*'Monthly Reading'!O$9)))</f>
        <v/>
      </c>
      <c r="P56" s="4" t="str">
        <f>IF('Monthly Reading'!P$1="", "", IF('Monthly Reading'!P130*'Monthly Reading'!P$7&gt;'Monthly Reading'!P$10, SUM('Monthly Reading'!P130*'Monthly Reading'!P$7, 'Homeowners Record'!$F53*'Monthly Reading'!P$8, 'Homeowners Record'!$G53*'Monthly Reading'!P$9), SUM('Monthly Reading'!P$10, 'Homeowners Record'!$F53*'Monthly Reading'!P$8, 'Homeowners Record'!$G53*'Monthly Reading'!P$9)))</f>
        <v/>
      </c>
      <c r="Q56" s="4" t="str">
        <f>IF('Monthly Reading'!Q$1="", "", IF('Monthly Reading'!Q130*'Monthly Reading'!Q$7&gt;'Monthly Reading'!Q$10, SUM('Monthly Reading'!Q130*'Monthly Reading'!Q$7, 'Homeowners Record'!$F53*'Monthly Reading'!Q$8, 'Homeowners Record'!$G53*'Monthly Reading'!Q$9), SUM('Monthly Reading'!Q$10, 'Homeowners Record'!$F53*'Monthly Reading'!Q$8, 'Homeowners Record'!$G53*'Monthly Reading'!Q$9)))</f>
        <v/>
      </c>
      <c r="R56" s="4" t="str">
        <f>IF('Monthly Reading'!R$1="", "", IF('Monthly Reading'!R130*'Monthly Reading'!R$7&gt;'Monthly Reading'!R$10, SUM('Monthly Reading'!R130*'Monthly Reading'!R$7, 'Homeowners Record'!$F53*'Monthly Reading'!R$8, 'Homeowners Record'!$G53*'Monthly Reading'!R$9), SUM('Monthly Reading'!R$10, 'Homeowners Record'!$F53*'Monthly Reading'!R$8, 'Homeowners Record'!$G53*'Monthly Reading'!R$9)))</f>
        <v/>
      </c>
      <c r="S56" s="4" t="str">
        <f>IF('Monthly Reading'!S$1="", "", IF('Monthly Reading'!S130*'Monthly Reading'!S$7&gt;'Monthly Reading'!S$10, SUM('Monthly Reading'!S130*'Monthly Reading'!S$7, 'Homeowners Record'!$F53*'Monthly Reading'!S$8, 'Homeowners Record'!$G53*'Monthly Reading'!S$9), SUM('Monthly Reading'!S$10, 'Homeowners Record'!$F53*'Monthly Reading'!S$8, 'Homeowners Record'!$G53*'Monthly Reading'!S$9)))</f>
        <v/>
      </c>
      <c r="T56" s="4" t="str">
        <f>IF('Monthly Reading'!T$1="", "", IF('Monthly Reading'!T130*'Monthly Reading'!T$7&gt;'Monthly Reading'!T$10, SUM('Monthly Reading'!T130*'Monthly Reading'!T$7, 'Homeowners Record'!$F53*'Monthly Reading'!T$8, 'Homeowners Record'!$G53*'Monthly Reading'!T$9), SUM('Monthly Reading'!T$10, 'Homeowners Record'!$F53*'Monthly Reading'!T$8, 'Homeowners Record'!$G53*'Monthly Reading'!T$9)))</f>
        <v/>
      </c>
      <c r="U56" s="4" t="str">
        <f>IF('Monthly Reading'!U$1="", "", IF('Monthly Reading'!U130*'Monthly Reading'!U$7&gt;'Monthly Reading'!U$10, SUM('Monthly Reading'!U130*'Monthly Reading'!U$7, 'Homeowners Record'!$F53*'Monthly Reading'!U$8, 'Homeowners Record'!$G53*'Monthly Reading'!U$9), SUM('Monthly Reading'!U$10, 'Homeowners Record'!$F53*'Monthly Reading'!U$8, 'Homeowners Record'!$G53*'Monthly Reading'!U$9)))</f>
        <v/>
      </c>
      <c r="V56" s="4" t="str">
        <f>IF('Monthly Reading'!V$1="", "", IF('Monthly Reading'!V130*'Monthly Reading'!V$7&gt;'Monthly Reading'!V$10, SUM('Monthly Reading'!V130*'Monthly Reading'!V$7, 'Homeowners Record'!$F53*'Monthly Reading'!V$8, 'Homeowners Record'!$G53*'Monthly Reading'!V$9), SUM('Monthly Reading'!V$10, 'Homeowners Record'!$F53*'Monthly Reading'!V$8, 'Homeowners Record'!$G53*'Monthly Reading'!V$9)))</f>
        <v/>
      </c>
      <c r="W56" s="4" t="str">
        <f>IF('Monthly Reading'!W$1="", "", IF('Monthly Reading'!W130*'Monthly Reading'!W$7&gt;'Monthly Reading'!W$10, SUM('Monthly Reading'!W130*'Monthly Reading'!W$7, 'Homeowners Record'!$F53*'Monthly Reading'!W$8, 'Homeowners Record'!$G53*'Monthly Reading'!W$9), SUM('Monthly Reading'!W$10, 'Homeowners Record'!$F53*'Monthly Reading'!W$8, 'Homeowners Record'!$G53*'Monthly Reading'!W$9)))</f>
        <v/>
      </c>
      <c r="X56" s="4" t="str">
        <f>IF('Monthly Reading'!X$1="", "", IF('Monthly Reading'!X130*'Monthly Reading'!X$7&gt;'Monthly Reading'!X$10, SUM('Monthly Reading'!X130*'Monthly Reading'!X$7, 'Homeowners Record'!$F53*'Monthly Reading'!X$8, 'Homeowners Record'!$G53*'Monthly Reading'!X$9), SUM('Monthly Reading'!X$10, 'Homeowners Record'!$F53*'Monthly Reading'!X$8, 'Homeowners Record'!$G53*'Monthly Reading'!X$9)))</f>
        <v/>
      </c>
      <c r="Y56" s="4" t="str">
        <f>IF('Monthly Reading'!Y$1="", "", IF('Monthly Reading'!Y130*'Monthly Reading'!Y$7&gt;'Monthly Reading'!Y$10, SUM('Monthly Reading'!Y130*'Monthly Reading'!Y$7, 'Homeowners Record'!$F53*'Monthly Reading'!Y$8, 'Homeowners Record'!$G53*'Monthly Reading'!Y$9), SUM('Monthly Reading'!Y$10, 'Homeowners Record'!$F53*'Monthly Reading'!Y$8, 'Homeowners Record'!$G53*'Monthly Reading'!Y$9)))</f>
        <v/>
      </c>
      <c r="Z56" s="4" t="str">
        <f>IF('Monthly Reading'!Z$1="", "", IF('Monthly Reading'!Z130*'Monthly Reading'!Z$7&gt;'Monthly Reading'!Z$10, SUM('Monthly Reading'!Z130*'Monthly Reading'!Z$7, 'Homeowners Record'!$F53*'Monthly Reading'!Z$8, 'Homeowners Record'!$G53*'Monthly Reading'!Z$9), SUM('Monthly Reading'!Z$10, 'Homeowners Record'!$F53*'Monthly Reading'!Z$8, 'Homeowners Record'!$G53*'Monthly Reading'!Z$9)))</f>
        <v/>
      </c>
      <c r="AA56" s="4" t="str">
        <f>IF('Monthly Reading'!AA$1="", "", IF('Monthly Reading'!AA130*'Monthly Reading'!AA$7&gt;'Monthly Reading'!AA$10, SUM('Monthly Reading'!AA130*'Monthly Reading'!AA$7, 'Homeowners Record'!$F53*'Monthly Reading'!AA$8, 'Homeowners Record'!$G53*'Monthly Reading'!AA$9), SUM('Monthly Reading'!AA$10, 'Homeowners Record'!$F53*'Monthly Reading'!AA$8, 'Homeowners Record'!$G53*'Monthly Reading'!AA$9)))</f>
        <v/>
      </c>
      <c r="AB56" s="4" t="str">
        <f>IF('Monthly Reading'!AB$1="", "", IF('Monthly Reading'!AB130*'Monthly Reading'!AB$7&gt;'Monthly Reading'!AB$10, SUM('Monthly Reading'!AB130*'Monthly Reading'!AB$7, 'Homeowners Record'!$F53*'Monthly Reading'!AB$8, 'Homeowners Record'!$G53*'Monthly Reading'!AB$9), SUM('Monthly Reading'!AB$10, 'Homeowners Record'!$F53*'Monthly Reading'!AB$8, 'Homeowners Record'!$G53*'Monthly Reading'!AB$9)))</f>
        <v/>
      </c>
      <c r="AC56" s="4" t="str">
        <f>IF('Monthly Reading'!AC$1="", "", IF('Monthly Reading'!AC130*'Monthly Reading'!AC$7&gt;'Monthly Reading'!AC$10, SUM('Monthly Reading'!AC130*'Monthly Reading'!AC$7, 'Homeowners Record'!$F53*'Monthly Reading'!AC$8, 'Homeowners Record'!$G53*'Monthly Reading'!AC$9), SUM('Monthly Reading'!AC$10, 'Homeowners Record'!$F53*'Monthly Reading'!AC$8, 'Homeowners Record'!$G53*'Monthly Reading'!AC$9)))</f>
        <v/>
      </c>
      <c r="AD56" s="4" t="str">
        <f>IF('Monthly Reading'!AD$1="", "", IF('Monthly Reading'!AD130*'Monthly Reading'!AD$7&gt;'Monthly Reading'!AD$10, SUM('Monthly Reading'!AD130*'Monthly Reading'!AD$7, 'Homeowners Record'!$F53*'Monthly Reading'!AD$8, 'Homeowners Record'!$G53*'Monthly Reading'!AD$9), SUM('Monthly Reading'!AD$10, 'Homeowners Record'!$F53*'Monthly Reading'!AD$8, 'Homeowners Record'!$G53*'Monthly Reading'!AD$9)))</f>
        <v/>
      </c>
      <c r="AE56" s="4" t="str">
        <f>IF('Monthly Reading'!AE$1="", "", IF('Monthly Reading'!AE130*'Monthly Reading'!AE$7&gt;'Monthly Reading'!AE$10, SUM('Monthly Reading'!AE130*'Monthly Reading'!AE$7, 'Homeowners Record'!$F53*'Monthly Reading'!AE$8, 'Homeowners Record'!$G53*'Monthly Reading'!AE$9), SUM('Monthly Reading'!AE$10, 'Homeowners Record'!$F53*'Monthly Reading'!AE$8, 'Homeowners Record'!$G53*'Monthly Reading'!AE$9)))</f>
        <v/>
      </c>
      <c r="AF56" s="4" t="str">
        <f>IF('Monthly Reading'!AF$1="", "", IF('Monthly Reading'!AF130*'Monthly Reading'!AF$7&gt;'Monthly Reading'!AF$10, SUM('Monthly Reading'!AF130*'Monthly Reading'!AF$7, 'Homeowners Record'!$F53*'Monthly Reading'!AF$8, 'Homeowners Record'!$G53*'Monthly Reading'!AF$9), SUM('Monthly Reading'!AF$10, 'Homeowners Record'!$F53*'Monthly Reading'!AF$8, 'Homeowners Record'!$G53*'Monthly Reading'!AF$9)))</f>
        <v/>
      </c>
      <c r="AG56" s="4" t="str">
        <f>IF('Monthly Reading'!AG$1="", "", IF('Monthly Reading'!AG130*'Monthly Reading'!AG$7&gt;'Monthly Reading'!AG$10, SUM('Monthly Reading'!AG130*'Monthly Reading'!AG$7, 'Homeowners Record'!$F53*'Monthly Reading'!AG$8, 'Homeowners Record'!$G53*'Monthly Reading'!AG$9), SUM('Monthly Reading'!AG$10, 'Homeowners Record'!$F53*'Monthly Reading'!AG$8, 'Homeowners Record'!$G53*'Monthly Reading'!AG$9)))</f>
        <v/>
      </c>
      <c r="AH56" s="4" t="str">
        <f>IF('Monthly Reading'!AH$1="", "", IF('Monthly Reading'!AH130*'Monthly Reading'!AH$7&gt;'Monthly Reading'!AH$10, SUM('Monthly Reading'!AH130*'Monthly Reading'!AH$7, 'Homeowners Record'!$F53*'Monthly Reading'!AH$8, 'Homeowners Record'!$G53*'Monthly Reading'!AH$9), SUM('Monthly Reading'!AH$10, 'Homeowners Record'!$F53*'Monthly Reading'!AH$8, 'Homeowners Record'!$G53*'Monthly Reading'!AH$9)))</f>
        <v/>
      </c>
      <c r="AI56" s="4" t="str">
        <f>IF('Monthly Reading'!AI$1="", "", IF('Monthly Reading'!AI130*'Monthly Reading'!AI$7&gt;'Monthly Reading'!AI$10, SUM('Monthly Reading'!AI130*'Monthly Reading'!AI$7, 'Homeowners Record'!$F53*'Monthly Reading'!AI$8, 'Homeowners Record'!$G53*'Monthly Reading'!AI$9), SUM('Monthly Reading'!AI$10, 'Homeowners Record'!$F53*'Monthly Reading'!AI$8, 'Homeowners Record'!$G53*'Monthly Reading'!AI$9)))</f>
        <v/>
      </c>
      <c r="AJ56" s="4" t="str">
        <f>IF('Monthly Reading'!AJ$1="", "", IF('Monthly Reading'!AJ130*'Monthly Reading'!AJ$7&gt;'Monthly Reading'!AJ$10, SUM('Monthly Reading'!AJ130*'Monthly Reading'!AJ$7, 'Homeowners Record'!$F53*'Monthly Reading'!AJ$8, 'Homeowners Record'!$G53*'Monthly Reading'!AJ$9), SUM('Monthly Reading'!AJ$10, 'Homeowners Record'!$F53*'Monthly Reading'!AJ$8, 'Homeowners Record'!$G53*'Monthly Reading'!AJ$9)))</f>
        <v/>
      </c>
      <c r="AK56" s="4" t="str">
        <f>IF('Monthly Reading'!AK$1="", "", IF('Monthly Reading'!AK130*'Monthly Reading'!AK$7&gt;'Monthly Reading'!AK$10, SUM('Monthly Reading'!AK130*'Monthly Reading'!AK$7, 'Homeowners Record'!$F53*'Monthly Reading'!AK$8, 'Homeowners Record'!$G53*'Monthly Reading'!AK$9), SUM('Monthly Reading'!AK$10, 'Homeowners Record'!$F53*'Monthly Reading'!AK$8, 'Homeowners Record'!$G53*'Monthly Reading'!AK$9)))</f>
        <v/>
      </c>
      <c r="AL56" s="4" t="str">
        <f>IF('Monthly Reading'!AL$1="", "", IF('Monthly Reading'!AL130*'Monthly Reading'!AL$7&gt;'Monthly Reading'!AL$10, SUM('Monthly Reading'!AL130*'Monthly Reading'!AL$7, 'Homeowners Record'!$F53*'Monthly Reading'!AL$8, 'Homeowners Record'!$G53*'Monthly Reading'!AL$9), SUM('Monthly Reading'!AL$10, 'Homeowners Record'!$F53*'Monthly Reading'!AL$8, 'Homeowners Record'!$G53*'Monthly Reading'!AL$9)))</f>
        <v/>
      </c>
      <c r="AM56" s="4" t="str">
        <f>IF('Monthly Reading'!AM$1="", "", IF('Monthly Reading'!AM130*'Monthly Reading'!AM$7&gt;'Monthly Reading'!AM$10, SUM('Monthly Reading'!AM130*'Monthly Reading'!AM$7, 'Homeowners Record'!$F53*'Monthly Reading'!AM$8, 'Homeowners Record'!$G53*'Monthly Reading'!AM$9), SUM('Monthly Reading'!AM$10, 'Homeowners Record'!$F53*'Monthly Reading'!AM$8, 'Homeowners Record'!$G53*'Monthly Reading'!AM$9)))</f>
        <v/>
      </c>
      <c r="AN56" s="4" t="str">
        <f>IF('Monthly Reading'!AN$1="", "", IF('Monthly Reading'!AN130*'Monthly Reading'!AN$7&gt;'Monthly Reading'!AN$10, SUM('Monthly Reading'!AN130*'Monthly Reading'!AN$7, 'Homeowners Record'!$F53*'Monthly Reading'!AN$8, 'Homeowners Record'!$G53*'Monthly Reading'!AN$9), SUM('Monthly Reading'!AN$10, 'Homeowners Record'!$F53*'Monthly Reading'!AN$8, 'Homeowners Record'!$G53*'Monthly Reading'!AN$9)))</f>
        <v/>
      </c>
      <c r="AO56" s="4" t="str">
        <f>IF('Monthly Reading'!AO$1="", "", IF('Monthly Reading'!AO130*'Monthly Reading'!AO$7&gt;'Monthly Reading'!AO$10, SUM('Monthly Reading'!AO130*'Monthly Reading'!AO$7, 'Homeowners Record'!$F53*'Monthly Reading'!AO$8, 'Homeowners Record'!$G53*'Monthly Reading'!AO$9), SUM('Monthly Reading'!AO$10, 'Homeowners Record'!$F53*'Monthly Reading'!AO$8, 'Homeowners Record'!$G53*'Monthly Reading'!AO$9)))</f>
        <v/>
      </c>
      <c r="AP56" s="4" t="str">
        <f>IF('Monthly Reading'!AP$1="", "", IF('Monthly Reading'!AP130*'Monthly Reading'!AP$7&gt;'Monthly Reading'!AP$10, SUM('Monthly Reading'!AP130*'Monthly Reading'!AP$7, 'Homeowners Record'!$F53*'Monthly Reading'!AP$8, 'Homeowners Record'!$G53*'Monthly Reading'!AP$9), SUM('Monthly Reading'!AP$10, 'Homeowners Record'!$F53*'Monthly Reading'!AP$8, 'Homeowners Record'!$G53*'Monthly Reading'!AP$9)))</f>
        <v/>
      </c>
      <c r="AQ56" s="4" t="str">
        <f>IF('Monthly Reading'!AQ$1="", "", IF('Monthly Reading'!AQ130*'Monthly Reading'!AQ$7&gt;'Monthly Reading'!AQ$10, SUM('Monthly Reading'!AQ130*'Monthly Reading'!AQ$7, 'Homeowners Record'!$F53*'Monthly Reading'!AQ$8, 'Homeowners Record'!$G53*'Monthly Reading'!AQ$9), SUM('Monthly Reading'!AQ$10, 'Homeowners Record'!$F53*'Monthly Reading'!AQ$8, 'Homeowners Record'!$G53*'Monthly Reading'!AQ$9)))</f>
        <v/>
      </c>
      <c r="AR56" s="4" t="str">
        <f>IF('Monthly Reading'!AR$1="", "", IF('Monthly Reading'!AR130*'Monthly Reading'!AR$7&gt;'Monthly Reading'!AR$10, SUM('Monthly Reading'!AR130*'Monthly Reading'!AR$7, 'Homeowners Record'!$F53*'Monthly Reading'!AR$8, 'Homeowners Record'!$G53*'Monthly Reading'!AR$9), SUM('Monthly Reading'!AR$10, 'Homeowners Record'!$F53*'Monthly Reading'!AR$8, 'Homeowners Record'!$G53*'Monthly Reading'!AR$9)))</f>
        <v/>
      </c>
      <c r="AS56" s="4" t="str">
        <f>IF('Monthly Reading'!AS$1="", "", IF('Monthly Reading'!AS130*'Monthly Reading'!AS$7&gt;'Monthly Reading'!AS$10, SUM('Monthly Reading'!AS130*'Monthly Reading'!AS$7, 'Homeowners Record'!$F53*'Monthly Reading'!AS$8, 'Homeowners Record'!$G53*'Monthly Reading'!AS$9), SUM('Monthly Reading'!AS$10, 'Homeowners Record'!$F53*'Monthly Reading'!AS$8, 'Homeowners Record'!$G53*'Monthly Reading'!AS$9)))</f>
        <v/>
      </c>
      <c r="AT56" s="4" t="str">
        <f>IF('Monthly Reading'!AT$1="", "", IF('Monthly Reading'!AT130*'Monthly Reading'!AT$7&gt;'Monthly Reading'!AT$10, SUM('Monthly Reading'!AT130*'Monthly Reading'!AT$7, 'Homeowners Record'!$F53*'Monthly Reading'!AT$8, 'Homeowners Record'!$G53*'Monthly Reading'!AT$9), SUM('Monthly Reading'!AT$10, 'Homeowners Record'!$F53*'Monthly Reading'!AT$8, 'Homeowners Record'!$G53*'Monthly Reading'!AT$9)))</f>
        <v/>
      </c>
      <c r="AU56" s="4" t="str">
        <f>IF('Monthly Reading'!AU$1="", "", IF('Monthly Reading'!AU130*'Monthly Reading'!AU$7&gt;'Monthly Reading'!AU$10, SUM('Monthly Reading'!AU130*'Monthly Reading'!AU$7, 'Homeowners Record'!$F53*'Monthly Reading'!AU$8, 'Homeowners Record'!$G53*'Monthly Reading'!AU$9), SUM('Monthly Reading'!AU$10, 'Homeowners Record'!$F53*'Monthly Reading'!AU$8, 'Homeowners Record'!$G53*'Monthly Reading'!AU$9)))</f>
        <v/>
      </c>
      <c r="AV56" s="4" t="str">
        <f>IF('Monthly Reading'!AV$1="", "", IF('Monthly Reading'!AV130*'Monthly Reading'!AV$7&gt;'Monthly Reading'!AV$10, SUM('Monthly Reading'!AV130*'Monthly Reading'!AV$7, 'Homeowners Record'!$F53*'Monthly Reading'!AV$8, 'Homeowners Record'!$G53*'Monthly Reading'!AV$9), SUM('Monthly Reading'!AV$10, 'Homeowners Record'!$F53*'Monthly Reading'!AV$8, 'Homeowners Record'!$G53*'Monthly Reading'!AV$9)))</f>
        <v/>
      </c>
      <c r="AW56" s="4" t="str">
        <f>IF('Monthly Reading'!AW$1="", "", IF('Monthly Reading'!AW130*'Monthly Reading'!AW$7&gt;'Monthly Reading'!AW$10, SUM('Monthly Reading'!AW130*'Monthly Reading'!AW$7, 'Homeowners Record'!$F53*'Monthly Reading'!AW$8, 'Homeowners Record'!$G53*'Monthly Reading'!AW$9), SUM('Monthly Reading'!AW$10, 'Homeowners Record'!$F53*'Monthly Reading'!AW$8, 'Homeowners Record'!$G53*'Monthly Reading'!AW$9)))</f>
        <v/>
      </c>
      <c r="AX56" s="4" t="str">
        <f>IF('Monthly Reading'!AX$1="", "", IF('Monthly Reading'!AX130*'Monthly Reading'!AX$7&gt;'Monthly Reading'!AX$10, SUM('Monthly Reading'!AX130*'Monthly Reading'!AX$7, 'Homeowners Record'!$F53*'Monthly Reading'!AX$8, 'Homeowners Record'!$G53*'Monthly Reading'!AX$9), SUM('Monthly Reading'!AX$10, 'Homeowners Record'!$F53*'Monthly Reading'!AX$8, 'Homeowners Record'!$G53*'Monthly Reading'!AX$9)))</f>
        <v/>
      </c>
      <c r="AY56" s="4" t="str">
        <f>IF('Monthly Reading'!AY$1="", "", IF('Monthly Reading'!AY130*'Monthly Reading'!AY$7&gt;'Monthly Reading'!AY$10, SUM('Monthly Reading'!AY130*'Monthly Reading'!AY$7, 'Homeowners Record'!$F53*'Monthly Reading'!AY$8, 'Homeowners Record'!$G53*'Monthly Reading'!AY$9), SUM('Monthly Reading'!AY$10, 'Homeowners Record'!$F53*'Monthly Reading'!AY$8, 'Homeowners Record'!$G53*'Monthly Reading'!AY$9)))</f>
        <v/>
      </c>
      <c r="AZ56" s="4" t="str">
        <f>IF('Monthly Reading'!AZ$1="", "", IF('Monthly Reading'!AZ130*'Monthly Reading'!AZ$7&gt;'Monthly Reading'!AZ$10, SUM('Monthly Reading'!AZ130*'Monthly Reading'!AZ$7, 'Homeowners Record'!$F53*'Monthly Reading'!AZ$8, 'Homeowners Record'!$G53*'Monthly Reading'!AZ$9), SUM('Monthly Reading'!AZ$10, 'Homeowners Record'!$F53*'Monthly Reading'!AZ$8, 'Homeowners Record'!$G53*'Monthly Reading'!AZ$9)))</f>
        <v/>
      </c>
      <c r="BA56" s="4" t="str">
        <f>IF('Monthly Reading'!BA$1="", "", IF('Monthly Reading'!BA130*'Monthly Reading'!BA$7&gt;'Monthly Reading'!BA$10, SUM('Monthly Reading'!BA130*'Monthly Reading'!BA$7, 'Homeowners Record'!$F53*'Monthly Reading'!BA$8, 'Homeowners Record'!$G53*'Monthly Reading'!BA$9), SUM('Monthly Reading'!BA$10, 'Homeowners Record'!$F53*'Monthly Reading'!BA$8, 'Homeowners Record'!$G53*'Monthly Reading'!BA$9)))</f>
        <v/>
      </c>
      <c r="BB56" s="4" t="str">
        <f>IF('Monthly Reading'!BB$1="", "", IF('Monthly Reading'!BB130*'Monthly Reading'!BB$7&gt;'Monthly Reading'!BB$10, SUM('Monthly Reading'!BB130*'Monthly Reading'!BB$7, 'Homeowners Record'!$F53*'Monthly Reading'!BB$8, 'Homeowners Record'!$G53*'Monthly Reading'!BB$9), SUM('Monthly Reading'!BB$10, 'Homeowners Record'!$F53*'Monthly Reading'!BB$8, 'Homeowners Record'!$G53*'Monthly Reading'!BB$9)))</f>
        <v/>
      </c>
      <c r="BC56" s="4" t="str">
        <f>IF('Monthly Reading'!BC$1="", "", IF('Monthly Reading'!BC130*'Monthly Reading'!BC$7&gt;'Monthly Reading'!BC$10, SUM('Monthly Reading'!BC130*'Monthly Reading'!BC$7, 'Homeowners Record'!$F53*'Monthly Reading'!BC$8, 'Homeowners Record'!$G53*'Monthly Reading'!BC$9), SUM('Monthly Reading'!BC$10, 'Homeowners Record'!$F53*'Monthly Reading'!BC$8, 'Homeowners Record'!$G53*'Monthly Reading'!BC$9)))</f>
        <v/>
      </c>
      <c r="BD56" s="4" t="str">
        <f>IF('Monthly Reading'!BD$1="", "", IF('Monthly Reading'!BD130*'Monthly Reading'!BD$7&gt;'Monthly Reading'!BD$10, SUM('Monthly Reading'!BD130*'Monthly Reading'!BD$7, 'Homeowners Record'!$F53*'Monthly Reading'!BD$8, 'Homeowners Record'!$G53*'Monthly Reading'!BD$9), SUM('Monthly Reading'!BD$10, 'Homeowners Record'!$F53*'Monthly Reading'!BD$8, 'Homeowners Record'!$G53*'Monthly Reading'!BD$9)))</f>
        <v/>
      </c>
      <c r="BE56" s="4" t="str">
        <f>IF('Monthly Reading'!BE$1="", "", IF('Monthly Reading'!BE130*'Monthly Reading'!BE$7&gt;'Monthly Reading'!BE$10, SUM('Monthly Reading'!BE130*'Monthly Reading'!BE$7, 'Homeowners Record'!$F53*'Monthly Reading'!BE$8, 'Homeowners Record'!$G53*'Monthly Reading'!BE$9), SUM('Monthly Reading'!BE$10, 'Homeowners Record'!$F53*'Monthly Reading'!BE$8, 'Homeowners Record'!$G53*'Monthly Reading'!BE$9)))</f>
        <v/>
      </c>
      <c r="BF56" s="4" t="str">
        <f>IF('Monthly Reading'!BF$1="", "", IF('Monthly Reading'!BF130*'Monthly Reading'!BF$7&gt;'Monthly Reading'!BF$10, SUM('Monthly Reading'!BF130*'Monthly Reading'!BF$7, 'Homeowners Record'!$F53*'Monthly Reading'!BF$8, 'Homeowners Record'!$G53*'Monthly Reading'!BF$9), SUM('Monthly Reading'!BF$10, 'Homeowners Record'!$F53*'Monthly Reading'!BF$8, 'Homeowners Record'!$G53*'Monthly Reading'!BF$9)))</f>
        <v/>
      </c>
      <c r="BG56" s="4" t="str">
        <f>IF('Monthly Reading'!BG$1="", "", IF('Monthly Reading'!BG130*'Monthly Reading'!BG$7&gt;'Monthly Reading'!BG$10, SUM('Monthly Reading'!BG130*'Monthly Reading'!BG$7, 'Homeowners Record'!$F53*'Monthly Reading'!BG$8, 'Homeowners Record'!$G53*'Monthly Reading'!BG$9), SUM('Monthly Reading'!BG$10, 'Homeowners Record'!$F53*'Monthly Reading'!BG$8, 'Homeowners Record'!$G53*'Monthly Reading'!BG$9)))</f>
        <v/>
      </c>
      <c r="BH56" s="4" t="str">
        <f>IF('Monthly Reading'!BH$1="", "", IF('Monthly Reading'!BH130*'Monthly Reading'!BH$7&gt;'Monthly Reading'!BH$10, SUM('Monthly Reading'!BH130*'Monthly Reading'!BH$7, 'Homeowners Record'!$F53*'Monthly Reading'!BH$8, 'Homeowners Record'!$G53*'Monthly Reading'!BH$9), SUM('Monthly Reading'!BH$10, 'Homeowners Record'!$F53*'Monthly Reading'!BH$8, 'Homeowners Record'!$G53*'Monthly Reading'!BH$9)))</f>
        <v/>
      </c>
      <c r="BI56" s="4" t="str">
        <f>IF('Monthly Reading'!BI$1="", "", IF('Monthly Reading'!BI130*'Monthly Reading'!BI$7&gt;'Monthly Reading'!BI$10, SUM('Monthly Reading'!BI130*'Monthly Reading'!BI$7, 'Homeowners Record'!$F53*'Monthly Reading'!BI$8, 'Homeowners Record'!$G53*'Monthly Reading'!BI$9), SUM('Monthly Reading'!BI$10, 'Homeowners Record'!$F53*'Monthly Reading'!BI$8, 'Homeowners Record'!$G53*'Monthly Reading'!BI$9)))</f>
        <v/>
      </c>
      <c r="BJ56" s="4" t="str">
        <f>IF('Monthly Reading'!BJ$1="", "", IF('Monthly Reading'!BJ130*'Monthly Reading'!BJ$7&gt;'Monthly Reading'!BJ$10, SUM('Monthly Reading'!BJ130*'Monthly Reading'!BJ$7, 'Homeowners Record'!$F53*'Monthly Reading'!BJ$8, 'Homeowners Record'!$G53*'Monthly Reading'!BJ$9), SUM('Monthly Reading'!BJ$10, 'Homeowners Record'!$F53*'Monthly Reading'!BJ$8, 'Homeowners Record'!$G53*'Monthly Reading'!BJ$9)))</f>
        <v/>
      </c>
      <c r="BK56" s="4" t="str">
        <f>IF('Monthly Reading'!BK$1="", "", IF('Monthly Reading'!BK130*'Monthly Reading'!BK$7&gt;'Monthly Reading'!BK$10, SUM('Monthly Reading'!BK130*'Monthly Reading'!BK$7, 'Homeowners Record'!$F53*'Monthly Reading'!BK$8, 'Homeowners Record'!$G53*'Monthly Reading'!BK$9), SUM('Monthly Reading'!BK$10, 'Homeowners Record'!$F53*'Monthly Reading'!BK$8, 'Homeowners Record'!$G53*'Monthly Reading'!BK$9)))</f>
        <v/>
      </c>
      <c r="BL56" s="4" t="str">
        <f>IF('Monthly Reading'!BL$1="", "", IF('Monthly Reading'!BL130*'Monthly Reading'!BL$7&gt;'Monthly Reading'!BL$10, SUM('Monthly Reading'!BL130*'Monthly Reading'!BL$7, 'Homeowners Record'!$F53*'Monthly Reading'!BL$8, 'Homeowners Record'!$G53*'Monthly Reading'!BL$9), SUM('Monthly Reading'!BL$10, 'Homeowners Record'!$F53*'Monthly Reading'!BL$8, 'Homeowners Record'!$G53*'Monthly Reading'!BL$9)))</f>
        <v/>
      </c>
      <c r="BM56" s="4" t="str">
        <f>IF('Monthly Reading'!BM$1="", "", IF('Monthly Reading'!BM130*'Monthly Reading'!BM$7&gt;'Monthly Reading'!BM$10, SUM('Monthly Reading'!BM130*'Monthly Reading'!BM$7, 'Homeowners Record'!$F53*'Monthly Reading'!BM$8, 'Homeowners Record'!$G53*'Monthly Reading'!BM$9), SUM('Monthly Reading'!BM$10, 'Homeowners Record'!$F53*'Monthly Reading'!BM$8, 'Homeowners Record'!$G53*'Monthly Reading'!BM$9)))</f>
        <v/>
      </c>
      <c r="BN56" s="4" t="str">
        <f>IF('Monthly Reading'!BN$1="", "", IF('Monthly Reading'!BN130*'Monthly Reading'!BN$7&gt;'Monthly Reading'!BN$10, SUM('Monthly Reading'!BN130*'Monthly Reading'!BN$7, 'Homeowners Record'!$F53*'Monthly Reading'!BN$8, 'Homeowners Record'!$G53*'Monthly Reading'!BN$9), SUM('Monthly Reading'!BN$10, 'Homeowners Record'!$F53*'Monthly Reading'!BN$8, 'Homeowners Record'!$G53*'Monthly Reading'!BN$9)))</f>
        <v/>
      </c>
      <c r="BO56" s="4" t="str">
        <f>IF('Monthly Reading'!BO$1="", "", IF('Monthly Reading'!BO130*'Monthly Reading'!BO$7&gt;'Monthly Reading'!BO$10, SUM('Monthly Reading'!BO130*'Monthly Reading'!BO$7, 'Homeowners Record'!$F53*'Monthly Reading'!BO$8, 'Homeowners Record'!$G53*'Monthly Reading'!BO$9), SUM('Monthly Reading'!BO$10, 'Homeowners Record'!$F53*'Monthly Reading'!BO$8, 'Homeowners Record'!$G53*'Monthly Reading'!BO$9)))</f>
        <v/>
      </c>
      <c r="BP56" s="4" t="str">
        <f>IF('Monthly Reading'!BP$1="", "", IF('Monthly Reading'!BP130*'Monthly Reading'!BP$7&gt;'Monthly Reading'!BP$10, SUM('Monthly Reading'!BP130*'Monthly Reading'!BP$7, 'Homeowners Record'!$F53*'Monthly Reading'!BP$8, 'Homeowners Record'!$G53*'Monthly Reading'!BP$9), SUM('Monthly Reading'!BP$10, 'Homeowners Record'!$F53*'Monthly Reading'!BP$8, 'Homeowners Record'!$G53*'Monthly Reading'!BP$9)))</f>
        <v/>
      </c>
      <c r="BQ56" s="4" t="str">
        <f>IF('Monthly Reading'!BQ$1="", "", IF('Monthly Reading'!BQ130*'Monthly Reading'!BQ$7&gt;'Monthly Reading'!BQ$10, SUM('Monthly Reading'!BQ130*'Monthly Reading'!BQ$7, 'Homeowners Record'!$F53*'Monthly Reading'!BQ$8, 'Homeowners Record'!$G53*'Monthly Reading'!BQ$9), SUM('Monthly Reading'!BQ$10, 'Homeowners Record'!$F53*'Monthly Reading'!BQ$8, 'Homeowners Record'!$G53*'Monthly Reading'!BQ$9)))</f>
        <v/>
      </c>
      <c r="BR56" s="4" t="str">
        <f>IF('Monthly Reading'!BR$1="", "", IF('Monthly Reading'!BR130*'Monthly Reading'!BR$7&gt;'Monthly Reading'!BR$10, SUM('Monthly Reading'!BR130*'Monthly Reading'!BR$7, 'Homeowners Record'!$F53*'Monthly Reading'!BR$8, 'Homeowners Record'!$G53*'Monthly Reading'!BR$9), SUM('Monthly Reading'!BR$10, 'Homeowners Record'!$F53*'Monthly Reading'!BR$8, 'Homeowners Record'!$G53*'Monthly Reading'!BR$9)))</f>
        <v/>
      </c>
      <c r="BS56" s="4" t="str">
        <f>IF('Monthly Reading'!BS$1="", "", IF('Monthly Reading'!BS130*'Monthly Reading'!BS$7&gt;'Monthly Reading'!BS$10, SUM('Monthly Reading'!BS130*'Monthly Reading'!BS$7, 'Homeowners Record'!$F53*'Monthly Reading'!BS$8, 'Homeowners Record'!$G53*'Monthly Reading'!BS$9), SUM('Monthly Reading'!BS$10, 'Homeowners Record'!$F53*'Monthly Reading'!BS$8, 'Homeowners Record'!$G53*'Monthly Reading'!BS$9)))</f>
        <v/>
      </c>
      <c r="BT56" s="4" t="str">
        <f>IF('Monthly Reading'!BT$1="", "", IF('Monthly Reading'!BT130*'Monthly Reading'!BT$7&gt;'Monthly Reading'!BT$10, SUM('Monthly Reading'!BT130*'Monthly Reading'!BT$7, 'Homeowners Record'!$F53*'Monthly Reading'!BT$8, 'Homeowners Record'!$G53*'Monthly Reading'!BT$9), SUM('Monthly Reading'!BT$10, 'Homeowners Record'!$F53*'Monthly Reading'!BT$8, 'Homeowners Record'!$G53*'Monthly Reading'!BT$9)))</f>
        <v/>
      </c>
      <c r="BU56" s="4" t="str">
        <f>IF('Monthly Reading'!BU$1="", "", IF('Monthly Reading'!BU130*'Monthly Reading'!BU$7&gt;'Monthly Reading'!BU$10, SUM('Monthly Reading'!BU130*'Monthly Reading'!BU$7, 'Homeowners Record'!$F53*'Monthly Reading'!BU$8, 'Homeowners Record'!$G53*'Monthly Reading'!BU$9), SUM('Monthly Reading'!BU$10, 'Homeowners Record'!$F53*'Monthly Reading'!BU$8, 'Homeowners Record'!$G53*'Monthly Reading'!BU$9)))</f>
        <v/>
      </c>
      <c r="BV56" s="4" t="str">
        <f>IF('Monthly Reading'!BV$1="", "", IF('Monthly Reading'!BV130*'Monthly Reading'!BV$7&gt;'Monthly Reading'!BV$10, SUM('Monthly Reading'!BV130*'Monthly Reading'!BV$7, 'Homeowners Record'!$F53*'Monthly Reading'!BV$8, 'Homeowners Record'!$G53*'Monthly Reading'!BV$9), SUM('Monthly Reading'!BV$10, 'Homeowners Record'!$F53*'Monthly Reading'!BV$8, 'Homeowners Record'!$G53*'Monthly Reading'!BV$9)))</f>
        <v/>
      </c>
      <c r="BW56" s="4" t="str">
        <f>IF('Monthly Reading'!BW$1="", "", IF('Monthly Reading'!BW130*'Monthly Reading'!BW$7&gt;'Monthly Reading'!BW$10, SUM('Monthly Reading'!BW130*'Monthly Reading'!BW$7, 'Homeowners Record'!$F53*'Monthly Reading'!BW$8, 'Homeowners Record'!$G53*'Monthly Reading'!BW$9), SUM('Monthly Reading'!BW$10, 'Homeowners Record'!$F53*'Monthly Reading'!BW$8, 'Homeowners Record'!$G53*'Monthly Reading'!BW$9)))</f>
        <v/>
      </c>
      <c r="BX56" s="4" t="str">
        <f>IF('Monthly Reading'!BX$1="", "", IF('Monthly Reading'!BX130*'Monthly Reading'!BX$7&gt;'Monthly Reading'!BX$10, SUM('Monthly Reading'!BX130*'Monthly Reading'!BX$7, 'Homeowners Record'!$F53*'Monthly Reading'!BX$8, 'Homeowners Record'!$G53*'Monthly Reading'!BX$9), SUM('Monthly Reading'!BX$10, 'Homeowners Record'!$F53*'Monthly Reading'!BX$8, 'Homeowners Record'!$G53*'Monthly Reading'!BX$9)))</f>
        <v/>
      </c>
      <c r="BY56" s="4" t="str">
        <f>IF('Monthly Reading'!BY$1="", "", IF('Monthly Reading'!BY130*'Monthly Reading'!BY$7&gt;'Monthly Reading'!BY$10, SUM('Monthly Reading'!BY130*'Monthly Reading'!BY$7, 'Homeowners Record'!$F53*'Monthly Reading'!BY$8, 'Homeowners Record'!$G53*'Monthly Reading'!BY$9), SUM('Monthly Reading'!BY$10, 'Homeowners Record'!$F53*'Monthly Reading'!BY$8, 'Homeowners Record'!$G53*'Monthly Reading'!BY$9)))</f>
        <v/>
      </c>
      <c r="BZ56" s="4" t="str">
        <f>IF('Monthly Reading'!BZ$1="", "", IF('Monthly Reading'!BZ130*'Monthly Reading'!BZ$7&gt;'Monthly Reading'!BZ$10, SUM('Monthly Reading'!BZ130*'Monthly Reading'!BZ$7, 'Homeowners Record'!$F53*'Monthly Reading'!BZ$8, 'Homeowners Record'!$G53*'Monthly Reading'!BZ$9), SUM('Monthly Reading'!BZ$10, 'Homeowners Record'!$F53*'Monthly Reading'!BZ$8, 'Homeowners Record'!$G53*'Monthly Reading'!BZ$9)))</f>
        <v/>
      </c>
      <c r="CA56" s="4" t="str">
        <f>IF('Monthly Reading'!CA$1="", "", IF('Monthly Reading'!CA130*'Monthly Reading'!CA$7&gt;'Monthly Reading'!CA$10, SUM('Monthly Reading'!CA130*'Monthly Reading'!CA$7, 'Homeowners Record'!$F53*'Monthly Reading'!CA$8, 'Homeowners Record'!$G53*'Monthly Reading'!CA$9), SUM('Monthly Reading'!CA$10, 'Homeowners Record'!$F53*'Monthly Reading'!CA$8, 'Homeowners Record'!$G53*'Monthly Reading'!CA$9)))</f>
        <v/>
      </c>
      <c r="CB56" s="4" t="str">
        <f>IF('Monthly Reading'!CB$1="", "", IF('Monthly Reading'!CB130*'Monthly Reading'!CB$7&gt;'Monthly Reading'!CB$10, SUM('Monthly Reading'!CB130*'Monthly Reading'!CB$7, 'Homeowners Record'!$F53*'Monthly Reading'!CB$8, 'Homeowners Record'!$G53*'Monthly Reading'!CB$9), SUM('Monthly Reading'!CB$10, 'Homeowners Record'!$F53*'Monthly Reading'!CB$8, 'Homeowners Record'!$G53*'Monthly Reading'!CB$9)))</f>
        <v/>
      </c>
      <c r="CC56" s="4" t="str">
        <f>IF('Monthly Reading'!CC$1="", "", IF('Monthly Reading'!CC130*'Monthly Reading'!CC$7&gt;'Monthly Reading'!CC$10, SUM('Monthly Reading'!CC130*'Monthly Reading'!CC$7, 'Homeowners Record'!$F53*'Monthly Reading'!CC$8, 'Homeowners Record'!$G53*'Monthly Reading'!CC$9), SUM('Monthly Reading'!CC$10, 'Homeowners Record'!$F53*'Monthly Reading'!CC$8, 'Homeowners Record'!$G53*'Monthly Reading'!CC$9)))</f>
        <v/>
      </c>
      <c r="CD56" s="4" t="str">
        <f>IF('Monthly Reading'!CD$1="", "", IF('Monthly Reading'!CD130*'Monthly Reading'!CD$7&gt;'Monthly Reading'!CD$10, SUM('Monthly Reading'!CD130*'Monthly Reading'!CD$7, 'Homeowners Record'!$F53*'Monthly Reading'!CD$8, 'Homeowners Record'!$G53*'Monthly Reading'!CD$9), SUM('Monthly Reading'!CD$10, 'Homeowners Record'!$F53*'Monthly Reading'!CD$8, 'Homeowners Record'!$G53*'Monthly Reading'!CD$9)))</f>
        <v/>
      </c>
      <c r="CE56" s="4" t="str">
        <f>IF('Monthly Reading'!CE$1="", "", IF('Monthly Reading'!CE130*'Monthly Reading'!CE$7&gt;'Monthly Reading'!CE$10, SUM('Monthly Reading'!CE130*'Monthly Reading'!CE$7, 'Homeowners Record'!$F53*'Monthly Reading'!CE$8, 'Homeowners Record'!$G53*'Monthly Reading'!CE$9), SUM('Monthly Reading'!CE$10, 'Homeowners Record'!$F53*'Monthly Reading'!CE$8, 'Homeowners Record'!$G53*'Monthly Reading'!CE$9)))</f>
        <v/>
      </c>
      <c r="CF56" s="4" t="str">
        <f>IF('Monthly Reading'!CF$1="", "", IF('Monthly Reading'!CF130*'Monthly Reading'!CF$7&gt;'Monthly Reading'!CF$10, SUM('Monthly Reading'!CF130*'Monthly Reading'!CF$7, 'Homeowners Record'!$F53*'Monthly Reading'!CF$8, 'Homeowners Record'!$G53*'Monthly Reading'!CF$9), SUM('Monthly Reading'!CF$10, 'Homeowners Record'!$F53*'Monthly Reading'!CF$8, 'Homeowners Record'!$G53*'Monthly Reading'!CF$9)))</f>
        <v/>
      </c>
      <c r="CG56" s="4" t="str">
        <f>IF('Monthly Reading'!CG$1="", "", IF('Monthly Reading'!CG130*'Monthly Reading'!CG$7&gt;'Monthly Reading'!CG$10, SUM('Monthly Reading'!CG130*'Monthly Reading'!CG$7, 'Homeowners Record'!$F53*'Monthly Reading'!CG$8, 'Homeowners Record'!$G53*'Monthly Reading'!CG$9), SUM('Monthly Reading'!CG$10, 'Homeowners Record'!$F53*'Monthly Reading'!CG$8, 'Homeowners Record'!$G53*'Monthly Reading'!CG$9)))</f>
        <v/>
      </c>
      <c r="CH56" s="4" t="str">
        <f>IF('Monthly Reading'!CH$1="", "", IF('Monthly Reading'!CH130*'Monthly Reading'!CH$7&gt;'Monthly Reading'!CH$10, SUM('Monthly Reading'!CH130*'Monthly Reading'!CH$7, 'Homeowners Record'!$F53*'Monthly Reading'!CH$8, 'Homeowners Record'!$G53*'Monthly Reading'!CH$9), SUM('Monthly Reading'!CH$10, 'Homeowners Record'!$F53*'Monthly Reading'!CH$8, 'Homeowners Record'!$G53*'Monthly Reading'!CH$9)))</f>
        <v/>
      </c>
      <c r="CI56" s="4" t="str">
        <f>IF('Monthly Reading'!CI$1="", "", IF('Monthly Reading'!CI130*'Monthly Reading'!CI$7&gt;'Monthly Reading'!CI$10, SUM('Monthly Reading'!CI130*'Monthly Reading'!CI$7, 'Homeowners Record'!$F53*'Monthly Reading'!CI$8, 'Homeowners Record'!$G53*'Monthly Reading'!CI$9), SUM('Monthly Reading'!CI$10, 'Homeowners Record'!$F53*'Monthly Reading'!CI$8, 'Homeowners Record'!$G53*'Monthly Reading'!CI$9)))</f>
        <v/>
      </c>
      <c r="CJ56" s="4" t="str">
        <f>IF('Monthly Reading'!CJ$1="", "", IF('Monthly Reading'!CJ130*'Monthly Reading'!CJ$7&gt;'Monthly Reading'!CJ$10, SUM('Monthly Reading'!CJ130*'Monthly Reading'!CJ$7, 'Homeowners Record'!$F53*'Monthly Reading'!CJ$8, 'Homeowners Record'!$G53*'Monthly Reading'!CJ$9), SUM('Monthly Reading'!CJ$10, 'Homeowners Record'!$F53*'Monthly Reading'!CJ$8, 'Homeowners Record'!$G53*'Monthly Reading'!CJ$9)))</f>
        <v/>
      </c>
      <c r="CK56" s="4" t="str">
        <f>IF('Monthly Reading'!CK$1="", "", IF('Monthly Reading'!CK130*'Monthly Reading'!CK$7&gt;'Monthly Reading'!CK$10, SUM('Monthly Reading'!CK130*'Monthly Reading'!CK$7, 'Homeowners Record'!$F53*'Monthly Reading'!CK$8, 'Homeowners Record'!$G53*'Monthly Reading'!CK$9), SUM('Monthly Reading'!CK$10, 'Homeowners Record'!$F53*'Monthly Reading'!CK$8, 'Homeowners Record'!$G53*'Monthly Reading'!CK$9)))</f>
        <v/>
      </c>
      <c r="CL56" s="4" t="str">
        <f>IF('Monthly Reading'!CL$1="", "", IF('Monthly Reading'!CL130*'Monthly Reading'!CL$7&gt;'Monthly Reading'!CL$10, SUM('Monthly Reading'!CL130*'Monthly Reading'!CL$7, 'Homeowners Record'!$F53*'Monthly Reading'!CL$8, 'Homeowners Record'!$G53*'Monthly Reading'!CL$9), SUM('Monthly Reading'!CL$10, 'Homeowners Record'!$F53*'Monthly Reading'!CL$8, 'Homeowners Record'!$G53*'Monthly Reading'!CL$9)))</f>
        <v/>
      </c>
      <c r="CM56" s="4" t="str">
        <f>IF('Monthly Reading'!CM$1="", "", IF('Monthly Reading'!CM130*'Monthly Reading'!CM$7&gt;'Monthly Reading'!CM$10, SUM('Monthly Reading'!CM130*'Monthly Reading'!CM$7, 'Homeowners Record'!$F53*'Monthly Reading'!CM$8, 'Homeowners Record'!$G53*'Monthly Reading'!CM$9), SUM('Monthly Reading'!CM$10, 'Homeowners Record'!$F53*'Monthly Reading'!CM$8, 'Homeowners Record'!$G53*'Monthly Reading'!CM$9)))</f>
        <v/>
      </c>
      <c r="CN56" s="4" t="str">
        <f>IF('Monthly Reading'!CN$1="", "", IF('Monthly Reading'!CN130*'Monthly Reading'!CN$7&gt;'Monthly Reading'!CN$10, SUM('Monthly Reading'!CN130*'Monthly Reading'!CN$7, 'Homeowners Record'!$F53*'Monthly Reading'!CN$8, 'Homeowners Record'!$G53*'Monthly Reading'!CN$9), SUM('Monthly Reading'!CN$10, 'Homeowners Record'!$F53*'Monthly Reading'!CN$8, 'Homeowners Record'!$G53*'Monthly Reading'!CN$9)))</f>
        <v/>
      </c>
      <c r="CO56" s="4" t="str">
        <f>IF('Monthly Reading'!CO$1="", "", IF('Monthly Reading'!CO130*'Monthly Reading'!CO$7&gt;'Monthly Reading'!CO$10, SUM('Monthly Reading'!CO130*'Monthly Reading'!CO$7, 'Homeowners Record'!$F53*'Monthly Reading'!CO$8, 'Homeowners Record'!$G53*'Monthly Reading'!CO$9), SUM('Monthly Reading'!CO$10, 'Homeowners Record'!$F53*'Monthly Reading'!CO$8, 'Homeowners Record'!$G53*'Monthly Reading'!CO$9)))</f>
        <v/>
      </c>
      <c r="CP56" s="4" t="str">
        <f>IF('Monthly Reading'!CP$1="", "", IF('Monthly Reading'!CP130*'Monthly Reading'!CP$7&gt;'Monthly Reading'!CP$10, SUM('Monthly Reading'!CP130*'Monthly Reading'!CP$7, 'Homeowners Record'!$F53*'Monthly Reading'!CP$8, 'Homeowners Record'!$G53*'Monthly Reading'!CP$9), SUM('Monthly Reading'!CP$10, 'Homeowners Record'!$F53*'Monthly Reading'!CP$8, 'Homeowners Record'!$G53*'Monthly Reading'!CP$9)))</f>
        <v/>
      </c>
      <c r="CQ56" s="4" t="str">
        <f>IF('Monthly Reading'!CQ$1="", "", IF('Monthly Reading'!CQ130*'Monthly Reading'!CQ$7&gt;'Monthly Reading'!CQ$10, SUM('Monthly Reading'!CQ130*'Monthly Reading'!CQ$7, 'Homeowners Record'!$F53*'Monthly Reading'!CQ$8, 'Homeowners Record'!$G53*'Monthly Reading'!CQ$9), SUM('Monthly Reading'!CQ$10, 'Homeowners Record'!$F53*'Monthly Reading'!CQ$8, 'Homeowners Record'!$G53*'Monthly Reading'!CQ$9)))</f>
        <v/>
      </c>
      <c r="CR56" s="4" t="str">
        <f>IF('Monthly Reading'!CR$1="", "", IF('Monthly Reading'!CR130*'Monthly Reading'!CR$7&gt;'Monthly Reading'!CR$10, SUM('Monthly Reading'!CR130*'Monthly Reading'!CR$7, 'Homeowners Record'!$F53*'Monthly Reading'!CR$8, 'Homeowners Record'!$G53*'Monthly Reading'!CR$9), SUM('Monthly Reading'!CR$10, 'Homeowners Record'!$F53*'Monthly Reading'!CR$8, 'Homeowners Record'!$G53*'Monthly Reading'!CR$9)))</f>
        <v/>
      </c>
      <c r="CS56" s="4" t="str">
        <f>IF('Monthly Reading'!CS$1="", "", IF('Monthly Reading'!CS130*'Monthly Reading'!CS$7&gt;'Monthly Reading'!CS$10, SUM('Monthly Reading'!CS130*'Monthly Reading'!CS$7, 'Homeowners Record'!$F53*'Monthly Reading'!CS$8, 'Homeowners Record'!$G53*'Monthly Reading'!CS$9), SUM('Monthly Reading'!CS$10, 'Homeowners Record'!$F53*'Monthly Reading'!CS$8, 'Homeowners Record'!$G53*'Monthly Reading'!CS$9)))</f>
        <v/>
      </c>
      <c r="CT56" s="4" t="str">
        <f>IF('Monthly Reading'!CT$1="", "", IF('Monthly Reading'!CT130*'Monthly Reading'!CT$7&gt;'Monthly Reading'!CT$10, SUM('Monthly Reading'!CT130*'Monthly Reading'!CT$7, 'Homeowners Record'!$F53*'Monthly Reading'!CT$8, 'Homeowners Record'!$G53*'Monthly Reading'!CT$9), SUM('Monthly Reading'!CT$10, 'Homeowners Record'!$F53*'Monthly Reading'!CT$8, 'Homeowners Record'!$G53*'Monthly Reading'!CT$9)))</f>
        <v/>
      </c>
      <c r="CU56" s="4" t="str">
        <f>IF('Monthly Reading'!CU$1="", "", IF('Monthly Reading'!CU130*'Monthly Reading'!CU$7&gt;'Monthly Reading'!CU$10, SUM('Monthly Reading'!CU130*'Monthly Reading'!CU$7, 'Homeowners Record'!$F53*'Monthly Reading'!CU$8, 'Homeowners Record'!$G53*'Monthly Reading'!CU$9), SUM('Monthly Reading'!CU$10, 'Homeowners Record'!$F53*'Monthly Reading'!CU$8, 'Homeowners Record'!$G53*'Monthly Reading'!CU$9)))</f>
        <v/>
      </c>
      <c r="CV56" s="4" t="str">
        <f>IF('Monthly Reading'!CV$1="", "", IF('Monthly Reading'!CV130*'Monthly Reading'!CV$7&gt;'Monthly Reading'!CV$10, SUM('Monthly Reading'!CV130*'Monthly Reading'!CV$7, 'Homeowners Record'!$F53*'Monthly Reading'!CV$8, 'Homeowners Record'!$G53*'Monthly Reading'!CV$9), SUM('Monthly Reading'!CV$10, 'Homeowners Record'!$F53*'Monthly Reading'!CV$8, 'Homeowners Record'!$G53*'Monthly Reading'!CV$9)))</f>
        <v/>
      </c>
      <c r="CW56" s="4" t="str">
        <f>IF('Monthly Reading'!CW$1="", "", IF('Monthly Reading'!CW130*'Monthly Reading'!CW$7&gt;'Monthly Reading'!CW$10, SUM('Monthly Reading'!CW130*'Monthly Reading'!CW$7, 'Homeowners Record'!$F53*'Monthly Reading'!CW$8, 'Homeowners Record'!$G53*'Monthly Reading'!CW$9), SUM('Monthly Reading'!CW$10, 'Homeowners Record'!$F53*'Monthly Reading'!CW$8, 'Homeowners Record'!$G53*'Monthly Reading'!CW$9)))</f>
        <v/>
      </c>
      <c r="CX56" s="4" t="str">
        <f>IF('Monthly Reading'!CX$1="", "", IF('Monthly Reading'!CX130*'Monthly Reading'!CX$7&gt;'Monthly Reading'!CX$10, SUM('Monthly Reading'!CX130*'Monthly Reading'!CX$7, 'Homeowners Record'!$F53*'Monthly Reading'!CX$8, 'Homeowners Record'!$G53*'Monthly Reading'!CX$9), SUM('Monthly Reading'!CX$10, 'Homeowners Record'!$F53*'Monthly Reading'!CX$8, 'Homeowners Record'!$G53*'Monthly Reading'!CX$9)))</f>
        <v/>
      </c>
      <c r="CY56" s="4" t="str">
        <f>IF('Monthly Reading'!CY$1="", "", IF('Monthly Reading'!CY130*'Monthly Reading'!CY$7&gt;'Monthly Reading'!CY$10, SUM('Monthly Reading'!CY130*'Monthly Reading'!CY$7, 'Homeowners Record'!$F53*'Monthly Reading'!CY$8, 'Homeowners Record'!$G53*'Monthly Reading'!CY$9), SUM('Monthly Reading'!CY$10, 'Homeowners Record'!$F53*'Monthly Reading'!CY$8, 'Homeowners Record'!$G53*'Monthly Reading'!CY$9)))</f>
        <v/>
      </c>
      <c r="CZ56" s="4" t="str">
        <f>IF('Monthly Reading'!CZ$1="", "", IF('Monthly Reading'!CZ130*'Monthly Reading'!CZ$7&gt;'Monthly Reading'!CZ$10, SUM('Monthly Reading'!CZ130*'Monthly Reading'!CZ$7, 'Homeowners Record'!$F53*'Monthly Reading'!CZ$8, 'Homeowners Record'!$G53*'Monthly Reading'!CZ$9), SUM('Monthly Reading'!CZ$10, 'Homeowners Record'!$F53*'Monthly Reading'!CZ$8, 'Homeowners Record'!$G53*'Monthly Reading'!CZ$9)))</f>
        <v/>
      </c>
      <c r="DA56" s="4" t="str">
        <f>IF('Monthly Reading'!DA$1="", "", IF('Monthly Reading'!DA130*'Monthly Reading'!DA$7&gt;'Monthly Reading'!DA$10, SUM('Monthly Reading'!DA130*'Monthly Reading'!DA$7, 'Homeowners Record'!$F53*'Monthly Reading'!DA$8, 'Homeowners Record'!$G53*'Monthly Reading'!DA$9), SUM('Monthly Reading'!DA$10, 'Homeowners Record'!$F53*'Monthly Reading'!DA$8, 'Homeowners Record'!$G53*'Monthly Reading'!DA$9)))</f>
        <v/>
      </c>
      <c r="DB56" s="4" t="str">
        <f>IF('Monthly Reading'!DB$1="", "", IF('Monthly Reading'!DB130*'Monthly Reading'!DB$7&gt;'Monthly Reading'!DB$10, SUM('Monthly Reading'!DB130*'Monthly Reading'!DB$7, 'Homeowners Record'!$F53*'Monthly Reading'!DB$8, 'Homeowners Record'!$G53*'Monthly Reading'!DB$9), SUM('Monthly Reading'!DB$10, 'Homeowners Record'!$F53*'Monthly Reading'!DB$8, 'Homeowners Record'!$G53*'Monthly Reading'!DB$9)))</f>
        <v/>
      </c>
      <c r="DC56" s="4" t="str">
        <f>IF('Monthly Reading'!DC$1="", "", IF('Monthly Reading'!DC130*'Monthly Reading'!DC$7&gt;'Monthly Reading'!DC$10, SUM('Monthly Reading'!DC130*'Monthly Reading'!DC$7, 'Homeowners Record'!$F53*'Monthly Reading'!DC$8, 'Homeowners Record'!$G53*'Monthly Reading'!DC$9), SUM('Monthly Reading'!DC$10, 'Homeowners Record'!$F53*'Monthly Reading'!DC$8, 'Homeowners Record'!$G53*'Monthly Reading'!DC$9)))</f>
        <v/>
      </c>
      <c r="DD56" s="4" t="str">
        <f>IF('Monthly Reading'!DD$1="", "", IF('Monthly Reading'!DD130*'Monthly Reading'!DD$7&gt;'Monthly Reading'!DD$10, SUM('Monthly Reading'!DD130*'Monthly Reading'!DD$7, 'Homeowners Record'!$F53*'Monthly Reading'!DD$8, 'Homeowners Record'!$G53*'Monthly Reading'!DD$9), SUM('Monthly Reading'!DD$10, 'Homeowners Record'!$F53*'Monthly Reading'!DD$8, 'Homeowners Record'!$G53*'Monthly Reading'!DD$9)))</f>
        <v/>
      </c>
      <c r="DE56" s="4" t="str">
        <f>IF('Monthly Reading'!DE$1="", "", IF('Monthly Reading'!DE130*'Monthly Reading'!DE$7&gt;'Monthly Reading'!DE$10, SUM('Monthly Reading'!DE130*'Monthly Reading'!DE$7, 'Homeowners Record'!$F53*'Monthly Reading'!DE$8, 'Homeowners Record'!$G53*'Monthly Reading'!DE$9), SUM('Monthly Reading'!DE$10, 'Homeowners Record'!$F53*'Monthly Reading'!DE$8, 'Homeowners Record'!$G53*'Monthly Reading'!DE$9)))</f>
        <v/>
      </c>
      <c r="DF56" s="4" t="str">
        <f>IF('Monthly Reading'!DF$1="", "", IF('Monthly Reading'!DF130*'Monthly Reading'!DF$7&gt;'Monthly Reading'!DF$10, SUM('Monthly Reading'!DF130*'Monthly Reading'!DF$7, 'Homeowners Record'!$F53*'Monthly Reading'!DF$8, 'Homeowners Record'!$G53*'Monthly Reading'!DF$9), SUM('Monthly Reading'!DF$10, 'Homeowners Record'!$F53*'Monthly Reading'!DF$8, 'Homeowners Record'!$G53*'Monthly Reading'!DF$9)))</f>
        <v/>
      </c>
      <c r="DG56" s="4" t="str">
        <f>IF('Monthly Reading'!DG$1="", "", IF('Monthly Reading'!DG130*'Monthly Reading'!DG$7&gt;'Monthly Reading'!DG$10, SUM('Monthly Reading'!DG130*'Monthly Reading'!DG$7, 'Homeowners Record'!$F53*'Monthly Reading'!DG$8, 'Homeowners Record'!$G53*'Monthly Reading'!DG$9), SUM('Monthly Reading'!DG$10, 'Homeowners Record'!$F53*'Monthly Reading'!DG$8, 'Homeowners Record'!$G53*'Monthly Reading'!DG$9)))</f>
        <v/>
      </c>
      <c r="DH56" s="4" t="str">
        <f>IF('Monthly Reading'!DH$1="", "", IF('Monthly Reading'!DH130*'Monthly Reading'!DH$7&gt;'Monthly Reading'!DH$10, SUM('Monthly Reading'!DH130*'Monthly Reading'!DH$7, 'Homeowners Record'!$F53*'Monthly Reading'!DH$8, 'Homeowners Record'!$G53*'Monthly Reading'!DH$9), SUM('Monthly Reading'!DH$10, 'Homeowners Record'!$F53*'Monthly Reading'!DH$8, 'Homeowners Record'!$G53*'Monthly Reading'!DH$9)))</f>
        <v/>
      </c>
      <c r="DI56" s="4" t="str">
        <f>IF('Monthly Reading'!DI$1="", "", IF('Monthly Reading'!DI130*'Monthly Reading'!DI$7&gt;'Monthly Reading'!DI$10, SUM('Monthly Reading'!DI130*'Monthly Reading'!DI$7, 'Homeowners Record'!$F53*'Monthly Reading'!DI$8, 'Homeowners Record'!$G53*'Monthly Reading'!DI$9), SUM('Monthly Reading'!DI$10, 'Homeowners Record'!$F53*'Monthly Reading'!DI$8, 'Homeowners Record'!$G53*'Monthly Reading'!DI$9)))</f>
        <v/>
      </c>
      <c r="DJ56" s="4" t="str">
        <f>IF('Monthly Reading'!DJ$1="", "", IF('Monthly Reading'!DJ130*'Monthly Reading'!DJ$7&gt;'Monthly Reading'!DJ$10, SUM('Monthly Reading'!DJ130*'Monthly Reading'!DJ$7, 'Homeowners Record'!$F53*'Monthly Reading'!DJ$8, 'Homeowners Record'!$G53*'Monthly Reading'!DJ$9), SUM('Monthly Reading'!DJ$10, 'Homeowners Record'!$F53*'Monthly Reading'!DJ$8, 'Homeowners Record'!$G53*'Monthly Reading'!DJ$9)))</f>
        <v/>
      </c>
      <c r="DK56" s="4" t="str">
        <f>IF('Monthly Reading'!DK$1="", "", IF('Monthly Reading'!DK130*'Monthly Reading'!DK$7&gt;'Monthly Reading'!DK$10, SUM('Monthly Reading'!DK130*'Monthly Reading'!DK$7, 'Homeowners Record'!$F53*'Monthly Reading'!DK$8, 'Homeowners Record'!$G53*'Monthly Reading'!DK$9), SUM('Monthly Reading'!DK$10, 'Homeowners Record'!$F53*'Monthly Reading'!DK$8, 'Homeowners Record'!$G53*'Monthly Reading'!DK$9)))</f>
        <v/>
      </c>
      <c r="DL56" s="4" t="str">
        <f>IF('Monthly Reading'!DL$1="", "", IF('Monthly Reading'!DL130*'Monthly Reading'!DL$7&gt;'Monthly Reading'!DL$10, SUM('Monthly Reading'!DL130*'Monthly Reading'!DL$7, 'Homeowners Record'!$F53*'Monthly Reading'!DL$8, 'Homeowners Record'!$G53*'Monthly Reading'!DL$9), SUM('Monthly Reading'!DL$10, 'Homeowners Record'!$F53*'Monthly Reading'!DL$8, 'Homeowners Record'!$G53*'Monthly Reading'!DL$9)))</f>
        <v/>
      </c>
      <c r="DM56" s="4" t="str">
        <f>IF('Monthly Reading'!DM$1="", "", IF('Monthly Reading'!DM130*'Monthly Reading'!DM$7&gt;'Monthly Reading'!DM$10, SUM('Monthly Reading'!DM130*'Monthly Reading'!DM$7, 'Homeowners Record'!$F53*'Monthly Reading'!DM$8, 'Homeowners Record'!$G53*'Monthly Reading'!DM$9), SUM('Monthly Reading'!DM$10, 'Homeowners Record'!$F53*'Monthly Reading'!DM$8, 'Homeowners Record'!$G53*'Monthly Reading'!DM$9)))</f>
        <v/>
      </c>
      <c r="DN56" s="4" t="str">
        <f>IF('Monthly Reading'!DN$1="", "", IF('Monthly Reading'!DN130*'Monthly Reading'!DN$7&gt;'Monthly Reading'!DN$10, SUM('Monthly Reading'!DN130*'Monthly Reading'!DN$7, 'Homeowners Record'!$F53*'Monthly Reading'!DN$8, 'Homeowners Record'!$G53*'Monthly Reading'!DN$9), SUM('Monthly Reading'!DN$10, 'Homeowners Record'!$F53*'Monthly Reading'!DN$8, 'Homeowners Record'!$G53*'Monthly Reading'!DN$9)))</f>
        <v/>
      </c>
      <c r="DO56" s="4" t="str">
        <f>IF('Monthly Reading'!DO$1="", "", IF('Monthly Reading'!DO130*'Monthly Reading'!DO$7&gt;'Monthly Reading'!DO$10, SUM('Monthly Reading'!DO130*'Monthly Reading'!DO$7, 'Homeowners Record'!$F53*'Monthly Reading'!DO$8, 'Homeowners Record'!$G53*'Monthly Reading'!DO$9), SUM('Monthly Reading'!DO$10, 'Homeowners Record'!$F53*'Monthly Reading'!DO$8, 'Homeowners Record'!$G53*'Monthly Reading'!DO$9)))</f>
        <v/>
      </c>
      <c r="DP56" s="4" t="str">
        <f>IF('Monthly Reading'!DP$1="", "", IF('Monthly Reading'!DP130*'Monthly Reading'!DP$7&gt;'Monthly Reading'!DP$10, SUM('Monthly Reading'!DP130*'Monthly Reading'!DP$7, 'Homeowners Record'!$F53*'Monthly Reading'!DP$8, 'Homeowners Record'!$G53*'Monthly Reading'!DP$9), SUM('Monthly Reading'!DP$10, 'Homeowners Record'!$F53*'Monthly Reading'!DP$8, 'Homeowners Record'!$G53*'Monthly Reading'!DP$9)))</f>
        <v/>
      </c>
      <c r="DQ56" s="4" t="str">
        <f>IF('Monthly Reading'!DQ$1="", "", IF('Monthly Reading'!DQ130*'Monthly Reading'!DQ$7&gt;'Monthly Reading'!DQ$10, SUM('Monthly Reading'!DQ130*'Monthly Reading'!DQ$7, 'Homeowners Record'!$F53*'Monthly Reading'!DQ$8, 'Homeowners Record'!$G53*'Monthly Reading'!DQ$9), SUM('Monthly Reading'!DQ$10, 'Homeowners Record'!$F53*'Monthly Reading'!DQ$8, 'Homeowners Record'!$G53*'Monthly Reading'!DQ$9)))</f>
        <v/>
      </c>
      <c r="DR56" s="4" t="str">
        <f>IF('Monthly Reading'!DR$1="", "", IF('Monthly Reading'!DR130*'Monthly Reading'!DR$7&gt;'Monthly Reading'!DR$10, SUM('Monthly Reading'!DR130*'Monthly Reading'!DR$7, 'Homeowners Record'!$F53*'Monthly Reading'!DR$8, 'Homeowners Record'!$G53*'Monthly Reading'!DR$9), SUM('Monthly Reading'!DR$10, 'Homeowners Record'!$F53*'Monthly Reading'!DR$8, 'Homeowners Record'!$G53*'Monthly Reading'!DR$9)))</f>
        <v/>
      </c>
      <c r="DS56" s="4" t="str">
        <f>IF('Monthly Reading'!DS$1="", "", IF('Monthly Reading'!DS130*'Monthly Reading'!DS$7&gt;'Monthly Reading'!DS$10, SUM('Monthly Reading'!DS130*'Monthly Reading'!DS$7, 'Homeowners Record'!$F53*'Monthly Reading'!DS$8, 'Homeowners Record'!$G53*'Monthly Reading'!DS$9), SUM('Monthly Reading'!DS$10, 'Homeowners Record'!$F53*'Monthly Reading'!DS$8, 'Homeowners Record'!$G53*'Monthly Reading'!DS$9)))</f>
        <v/>
      </c>
      <c r="DT56" s="4" t="str">
        <f>IF('Monthly Reading'!DT$1="", "", IF('Monthly Reading'!DT130*'Monthly Reading'!DT$7&gt;'Monthly Reading'!DT$10, SUM('Monthly Reading'!DT130*'Monthly Reading'!DT$7, 'Homeowners Record'!$F53*'Monthly Reading'!DT$8, 'Homeowners Record'!$G53*'Monthly Reading'!DT$9), SUM('Monthly Reading'!DT$10, 'Homeowners Record'!$F53*'Monthly Reading'!DT$8, 'Homeowners Record'!$G53*'Monthly Reading'!DT$9)))</f>
        <v/>
      </c>
      <c r="DU56" s="4" t="str">
        <f>IF('Monthly Reading'!DU$1="", "", IF('Monthly Reading'!DU130*'Monthly Reading'!DU$7&gt;'Monthly Reading'!DU$10, SUM('Monthly Reading'!DU130*'Monthly Reading'!DU$7, 'Homeowners Record'!$F53*'Monthly Reading'!DU$8, 'Homeowners Record'!$G53*'Monthly Reading'!DU$9), SUM('Monthly Reading'!DU$10, 'Homeowners Record'!$F53*'Monthly Reading'!DU$8, 'Homeowners Record'!$G53*'Monthly Reading'!DU$9)))</f>
        <v/>
      </c>
      <c r="DV56" s="4" t="str">
        <f>IF('Monthly Reading'!DV$1="", "", IF('Monthly Reading'!DV130*'Monthly Reading'!DV$7&gt;'Monthly Reading'!DV$10, SUM('Monthly Reading'!DV130*'Monthly Reading'!DV$7, 'Homeowners Record'!$F53*'Monthly Reading'!DV$8, 'Homeowners Record'!$G53*'Monthly Reading'!DV$9), SUM('Monthly Reading'!DV$10, 'Homeowners Record'!$F53*'Monthly Reading'!DV$8, 'Homeowners Record'!$G53*'Monthly Reading'!DV$9)))</f>
        <v/>
      </c>
      <c r="DW56" s="4" t="str">
        <f>IF('Monthly Reading'!DW$1="", "", IF('Monthly Reading'!DW130*'Monthly Reading'!DW$7&gt;'Monthly Reading'!DW$10, SUM('Monthly Reading'!DW130*'Monthly Reading'!DW$7, 'Homeowners Record'!$F53*'Monthly Reading'!DW$8, 'Homeowners Record'!$G53*'Monthly Reading'!DW$9), SUM('Monthly Reading'!DW$10, 'Homeowners Record'!$F53*'Monthly Reading'!DW$8, 'Homeowners Record'!$G53*'Monthly Reading'!DW$9)))</f>
        <v/>
      </c>
      <c r="DX56" s="4" t="str">
        <f>IF('Monthly Reading'!DX$1="", "", IF('Monthly Reading'!DX130*'Monthly Reading'!DX$7&gt;'Monthly Reading'!DX$10, SUM('Monthly Reading'!DX130*'Monthly Reading'!DX$7, 'Homeowners Record'!$F53*'Monthly Reading'!DX$8, 'Homeowners Record'!$G53*'Monthly Reading'!DX$9), SUM('Monthly Reading'!DX$10, 'Homeowners Record'!$F53*'Monthly Reading'!DX$8, 'Homeowners Record'!$G53*'Monthly Reading'!DX$9)))</f>
        <v/>
      </c>
      <c r="DY56" s="4" t="str">
        <f>IF('Monthly Reading'!DY$1="", "", IF('Monthly Reading'!DY130*'Monthly Reading'!DY$7&gt;'Monthly Reading'!DY$10, SUM('Monthly Reading'!DY130*'Monthly Reading'!DY$7, 'Homeowners Record'!$F53*'Monthly Reading'!DY$8, 'Homeowners Record'!$G53*'Monthly Reading'!DY$9), SUM('Monthly Reading'!DY$10, 'Homeowners Record'!$F53*'Monthly Reading'!DY$8, 'Homeowners Record'!$G53*'Monthly Reading'!DY$9)))</f>
        <v/>
      </c>
      <c r="DZ56" s="4" t="str">
        <f>IF('Monthly Reading'!DZ$1="", "", IF('Monthly Reading'!DZ130*'Monthly Reading'!DZ$7&gt;'Monthly Reading'!DZ$10, SUM('Monthly Reading'!DZ130*'Monthly Reading'!DZ$7, 'Homeowners Record'!$F53*'Monthly Reading'!DZ$8, 'Homeowners Record'!$G53*'Monthly Reading'!DZ$9), SUM('Monthly Reading'!DZ$10, 'Homeowners Record'!$F53*'Monthly Reading'!DZ$8, 'Homeowners Record'!$G53*'Monthly Reading'!DZ$9)))</f>
        <v/>
      </c>
    </row>
    <row r="57" spans="1:130" x14ac:dyDescent="0.25">
      <c r="A57" s="3">
        <f>'Homeowners Record'!$A54</f>
        <v>53</v>
      </c>
      <c r="B57" s="3" t="str">
        <f>'Homeowners Record'!$B54</f>
        <v>PATCHIE/EMMA MURRAY</v>
      </c>
      <c r="C57" s="4">
        <v>424</v>
      </c>
      <c r="D57" s="4">
        <f>IF('Monthly Reading'!D$1="", "", IF('Monthly Reading'!D131*'Monthly Reading'!D$7&gt;'Monthly Reading'!D$10, SUM('Monthly Reading'!D131*'Monthly Reading'!D$7, 'Homeowners Record'!$F54*'Monthly Reading'!D$8, 'Homeowners Record'!$G54*'Monthly Reading'!D$9), SUM('Monthly Reading'!D$10, 'Homeowners Record'!$F54*'Monthly Reading'!D$8, 'Homeowners Record'!$G54*'Monthly Reading'!D$9)))</f>
        <v>809.2192839506173</v>
      </c>
      <c r="E57" s="4">
        <f>IF('Monthly Reading'!E$1="", "", IF('Monthly Reading'!E131*'Monthly Reading'!E$7&gt;'Monthly Reading'!E$10, SUM('Monthly Reading'!E131*'Monthly Reading'!E$7, 'Homeowners Record'!$F54*'Monthly Reading'!E$8, 'Homeowners Record'!$G54*'Monthly Reading'!E$9), SUM('Monthly Reading'!E$10, 'Homeowners Record'!$F54*'Monthly Reading'!E$8, 'Homeowners Record'!$G54*'Monthly Reading'!E$9)))</f>
        <v>906.09053864168618</v>
      </c>
      <c r="F57" s="4">
        <f>IF('Monthly Reading'!F$1="", "", IF('Monthly Reading'!F131*'Monthly Reading'!F$7&gt;'Monthly Reading'!F$10, SUM('Monthly Reading'!F131*'Monthly Reading'!F$7, 'Homeowners Record'!$F54*'Monthly Reading'!F$8, 'Homeowners Record'!$G54*'Monthly Reading'!F$9), SUM('Monthly Reading'!F$10, 'Homeowners Record'!$F54*'Monthly Reading'!F$8, 'Homeowners Record'!$G54*'Monthly Reading'!F$9)))</f>
        <v>917.17157834757836</v>
      </c>
      <c r="G57" s="4">
        <f>IF('Monthly Reading'!G$1="", "", IF('Monthly Reading'!G131*'Monthly Reading'!G$7&gt;'Monthly Reading'!G$10, SUM('Monthly Reading'!G131*'Monthly Reading'!G$7, 'Homeowners Record'!$F54*'Monthly Reading'!G$8, 'Homeowners Record'!$G54*'Monthly Reading'!G$9), SUM('Monthly Reading'!G$10, 'Homeowners Record'!$F54*'Monthly Reading'!G$8, 'Homeowners Record'!$G54*'Monthly Reading'!G$9)))</f>
        <v>828.3554686716792</v>
      </c>
      <c r="H57" s="4" t="str">
        <f>IF('Monthly Reading'!H$1="", "", IF('Monthly Reading'!H131*'Monthly Reading'!H$7&gt;'Monthly Reading'!H$10, SUM('Monthly Reading'!H131*'Monthly Reading'!H$7, 'Homeowners Record'!$F54*'Monthly Reading'!H$8, 'Homeowners Record'!$G54*'Monthly Reading'!H$9), SUM('Monthly Reading'!H$10, 'Homeowners Record'!$F54*'Monthly Reading'!H$8, 'Homeowners Record'!$G54*'Monthly Reading'!H$9)))</f>
        <v/>
      </c>
      <c r="I57" s="4" t="str">
        <f>IF('Monthly Reading'!I$1="", "", IF('Monthly Reading'!I131*'Monthly Reading'!I$7&gt;'Monthly Reading'!I$10, SUM('Monthly Reading'!I131*'Monthly Reading'!I$7, 'Homeowners Record'!$F54*'Monthly Reading'!I$8, 'Homeowners Record'!$G54*'Monthly Reading'!I$9), SUM('Monthly Reading'!I$10, 'Homeowners Record'!$F54*'Monthly Reading'!I$8, 'Homeowners Record'!$G54*'Monthly Reading'!I$9)))</f>
        <v/>
      </c>
      <c r="J57" s="4" t="str">
        <f>IF('Monthly Reading'!J$1="", "", IF('Monthly Reading'!J131*'Monthly Reading'!J$7&gt;'Monthly Reading'!J$10, SUM('Monthly Reading'!J131*'Monthly Reading'!J$7, 'Homeowners Record'!$F54*'Monthly Reading'!J$8, 'Homeowners Record'!$G54*'Monthly Reading'!J$9), SUM('Monthly Reading'!J$10, 'Homeowners Record'!$F54*'Monthly Reading'!J$8, 'Homeowners Record'!$G54*'Monthly Reading'!J$9)))</f>
        <v/>
      </c>
      <c r="K57" s="4" t="str">
        <f>IF('Monthly Reading'!K$1="", "", IF('Monthly Reading'!K131*'Monthly Reading'!K$7&gt;'Monthly Reading'!K$10, SUM('Monthly Reading'!K131*'Monthly Reading'!K$7, 'Homeowners Record'!$F54*'Monthly Reading'!K$8, 'Homeowners Record'!$G54*'Monthly Reading'!K$9), SUM('Monthly Reading'!K$10, 'Homeowners Record'!$F54*'Monthly Reading'!K$8, 'Homeowners Record'!$G54*'Monthly Reading'!K$9)))</f>
        <v/>
      </c>
      <c r="L57" s="4" t="str">
        <f>IF('Monthly Reading'!L$1="", "", IF('Monthly Reading'!L131*'Monthly Reading'!L$7&gt;'Monthly Reading'!L$10, SUM('Monthly Reading'!L131*'Monthly Reading'!L$7, 'Homeowners Record'!$F54*'Monthly Reading'!L$8, 'Homeowners Record'!$G54*'Monthly Reading'!L$9), SUM('Monthly Reading'!L$10, 'Homeowners Record'!$F54*'Monthly Reading'!L$8, 'Homeowners Record'!$G54*'Monthly Reading'!L$9)))</f>
        <v/>
      </c>
      <c r="M57" s="4" t="str">
        <f>IF('Monthly Reading'!M$1="", "", IF('Monthly Reading'!M131*'Monthly Reading'!M$7&gt;'Monthly Reading'!M$10, SUM('Monthly Reading'!M131*'Monthly Reading'!M$7, 'Homeowners Record'!$F54*'Monthly Reading'!M$8, 'Homeowners Record'!$G54*'Monthly Reading'!M$9), SUM('Monthly Reading'!M$10, 'Homeowners Record'!$F54*'Monthly Reading'!M$8, 'Homeowners Record'!$G54*'Monthly Reading'!M$9)))</f>
        <v/>
      </c>
      <c r="N57" s="4" t="str">
        <f>IF('Monthly Reading'!N$1="", "", IF('Monthly Reading'!N131*'Monthly Reading'!N$7&gt;'Monthly Reading'!N$10, SUM('Monthly Reading'!N131*'Monthly Reading'!N$7, 'Homeowners Record'!$F54*'Monthly Reading'!N$8, 'Homeowners Record'!$G54*'Monthly Reading'!N$9), SUM('Monthly Reading'!N$10, 'Homeowners Record'!$F54*'Monthly Reading'!N$8, 'Homeowners Record'!$G54*'Monthly Reading'!N$9)))</f>
        <v/>
      </c>
      <c r="O57" s="4" t="str">
        <f>IF('Monthly Reading'!O$1="", "", IF('Monthly Reading'!O131*'Monthly Reading'!O$7&gt;'Monthly Reading'!O$10, SUM('Monthly Reading'!O131*'Monthly Reading'!O$7, 'Homeowners Record'!$F54*'Monthly Reading'!O$8, 'Homeowners Record'!$G54*'Monthly Reading'!O$9), SUM('Monthly Reading'!O$10, 'Homeowners Record'!$F54*'Monthly Reading'!O$8, 'Homeowners Record'!$G54*'Monthly Reading'!O$9)))</f>
        <v/>
      </c>
      <c r="P57" s="4" t="str">
        <f>IF('Monthly Reading'!P$1="", "", IF('Monthly Reading'!P131*'Monthly Reading'!P$7&gt;'Monthly Reading'!P$10, SUM('Monthly Reading'!P131*'Monthly Reading'!P$7, 'Homeowners Record'!$F54*'Monthly Reading'!P$8, 'Homeowners Record'!$G54*'Monthly Reading'!P$9), SUM('Monthly Reading'!P$10, 'Homeowners Record'!$F54*'Monthly Reading'!P$8, 'Homeowners Record'!$G54*'Monthly Reading'!P$9)))</f>
        <v/>
      </c>
      <c r="Q57" s="4" t="str">
        <f>IF('Monthly Reading'!Q$1="", "", IF('Monthly Reading'!Q131*'Monthly Reading'!Q$7&gt;'Monthly Reading'!Q$10, SUM('Monthly Reading'!Q131*'Monthly Reading'!Q$7, 'Homeowners Record'!$F54*'Monthly Reading'!Q$8, 'Homeowners Record'!$G54*'Monthly Reading'!Q$9), SUM('Monthly Reading'!Q$10, 'Homeowners Record'!$F54*'Monthly Reading'!Q$8, 'Homeowners Record'!$G54*'Monthly Reading'!Q$9)))</f>
        <v/>
      </c>
      <c r="R57" s="4" t="str">
        <f>IF('Monthly Reading'!R$1="", "", IF('Monthly Reading'!R131*'Monthly Reading'!R$7&gt;'Monthly Reading'!R$10, SUM('Monthly Reading'!R131*'Monthly Reading'!R$7, 'Homeowners Record'!$F54*'Monthly Reading'!R$8, 'Homeowners Record'!$G54*'Monthly Reading'!R$9), SUM('Monthly Reading'!R$10, 'Homeowners Record'!$F54*'Monthly Reading'!R$8, 'Homeowners Record'!$G54*'Monthly Reading'!R$9)))</f>
        <v/>
      </c>
      <c r="S57" s="4" t="str">
        <f>IF('Monthly Reading'!S$1="", "", IF('Monthly Reading'!S131*'Monthly Reading'!S$7&gt;'Monthly Reading'!S$10, SUM('Monthly Reading'!S131*'Monthly Reading'!S$7, 'Homeowners Record'!$F54*'Monthly Reading'!S$8, 'Homeowners Record'!$G54*'Monthly Reading'!S$9), SUM('Monthly Reading'!S$10, 'Homeowners Record'!$F54*'Monthly Reading'!S$8, 'Homeowners Record'!$G54*'Monthly Reading'!S$9)))</f>
        <v/>
      </c>
      <c r="T57" s="4" t="str">
        <f>IF('Monthly Reading'!T$1="", "", IF('Monthly Reading'!T131*'Monthly Reading'!T$7&gt;'Monthly Reading'!T$10, SUM('Monthly Reading'!T131*'Monthly Reading'!T$7, 'Homeowners Record'!$F54*'Monthly Reading'!T$8, 'Homeowners Record'!$G54*'Monthly Reading'!T$9), SUM('Monthly Reading'!T$10, 'Homeowners Record'!$F54*'Monthly Reading'!T$8, 'Homeowners Record'!$G54*'Monthly Reading'!T$9)))</f>
        <v/>
      </c>
      <c r="U57" s="4" t="str">
        <f>IF('Monthly Reading'!U$1="", "", IF('Monthly Reading'!U131*'Monthly Reading'!U$7&gt;'Monthly Reading'!U$10, SUM('Monthly Reading'!U131*'Monthly Reading'!U$7, 'Homeowners Record'!$F54*'Monthly Reading'!U$8, 'Homeowners Record'!$G54*'Monthly Reading'!U$9), SUM('Monthly Reading'!U$10, 'Homeowners Record'!$F54*'Monthly Reading'!U$8, 'Homeowners Record'!$G54*'Monthly Reading'!U$9)))</f>
        <v/>
      </c>
      <c r="V57" s="4" t="str">
        <f>IF('Monthly Reading'!V$1="", "", IF('Monthly Reading'!V131*'Monthly Reading'!V$7&gt;'Monthly Reading'!V$10, SUM('Monthly Reading'!V131*'Monthly Reading'!V$7, 'Homeowners Record'!$F54*'Monthly Reading'!V$8, 'Homeowners Record'!$G54*'Monthly Reading'!V$9), SUM('Monthly Reading'!V$10, 'Homeowners Record'!$F54*'Monthly Reading'!V$8, 'Homeowners Record'!$G54*'Monthly Reading'!V$9)))</f>
        <v/>
      </c>
      <c r="W57" s="4" t="str">
        <f>IF('Monthly Reading'!W$1="", "", IF('Monthly Reading'!W131*'Monthly Reading'!W$7&gt;'Monthly Reading'!W$10, SUM('Monthly Reading'!W131*'Monthly Reading'!W$7, 'Homeowners Record'!$F54*'Monthly Reading'!W$8, 'Homeowners Record'!$G54*'Monthly Reading'!W$9), SUM('Monthly Reading'!W$10, 'Homeowners Record'!$F54*'Monthly Reading'!W$8, 'Homeowners Record'!$G54*'Monthly Reading'!W$9)))</f>
        <v/>
      </c>
      <c r="X57" s="4" t="str">
        <f>IF('Monthly Reading'!X$1="", "", IF('Monthly Reading'!X131*'Monthly Reading'!X$7&gt;'Monthly Reading'!X$10, SUM('Monthly Reading'!X131*'Monthly Reading'!X$7, 'Homeowners Record'!$F54*'Monthly Reading'!X$8, 'Homeowners Record'!$G54*'Monthly Reading'!X$9), SUM('Monthly Reading'!X$10, 'Homeowners Record'!$F54*'Monthly Reading'!X$8, 'Homeowners Record'!$G54*'Monthly Reading'!X$9)))</f>
        <v/>
      </c>
      <c r="Y57" s="4" t="str">
        <f>IF('Monthly Reading'!Y$1="", "", IF('Monthly Reading'!Y131*'Monthly Reading'!Y$7&gt;'Monthly Reading'!Y$10, SUM('Monthly Reading'!Y131*'Monthly Reading'!Y$7, 'Homeowners Record'!$F54*'Monthly Reading'!Y$8, 'Homeowners Record'!$G54*'Monthly Reading'!Y$9), SUM('Monthly Reading'!Y$10, 'Homeowners Record'!$F54*'Monthly Reading'!Y$8, 'Homeowners Record'!$G54*'Monthly Reading'!Y$9)))</f>
        <v/>
      </c>
      <c r="Z57" s="4" t="str">
        <f>IF('Monthly Reading'!Z$1="", "", IF('Monthly Reading'!Z131*'Monthly Reading'!Z$7&gt;'Monthly Reading'!Z$10, SUM('Monthly Reading'!Z131*'Monthly Reading'!Z$7, 'Homeowners Record'!$F54*'Monthly Reading'!Z$8, 'Homeowners Record'!$G54*'Monthly Reading'!Z$9), SUM('Monthly Reading'!Z$10, 'Homeowners Record'!$F54*'Monthly Reading'!Z$8, 'Homeowners Record'!$G54*'Monthly Reading'!Z$9)))</f>
        <v/>
      </c>
      <c r="AA57" s="4" t="str">
        <f>IF('Monthly Reading'!AA$1="", "", IF('Monthly Reading'!AA131*'Monthly Reading'!AA$7&gt;'Monthly Reading'!AA$10, SUM('Monthly Reading'!AA131*'Monthly Reading'!AA$7, 'Homeowners Record'!$F54*'Monthly Reading'!AA$8, 'Homeowners Record'!$G54*'Monthly Reading'!AA$9), SUM('Monthly Reading'!AA$10, 'Homeowners Record'!$F54*'Monthly Reading'!AA$8, 'Homeowners Record'!$G54*'Monthly Reading'!AA$9)))</f>
        <v/>
      </c>
      <c r="AB57" s="4" t="str">
        <f>IF('Monthly Reading'!AB$1="", "", IF('Monthly Reading'!AB131*'Monthly Reading'!AB$7&gt;'Monthly Reading'!AB$10, SUM('Monthly Reading'!AB131*'Monthly Reading'!AB$7, 'Homeowners Record'!$F54*'Monthly Reading'!AB$8, 'Homeowners Record'!$G54*'Monthly Reading'!AB$9), SUM('Monthly Reading'!AB$10, 'Homeowners Record'!$F54*'Monthly Reading'!AB$8, 'Homeowners Record'!$G54*'Monthly Reading'!AB$9)))</f>
        <v/>
      </c>
      <c r="AC57" s="4" t="str">
        <f>IF('Monthly Reading'!AC$1="", "", IF('Monthly Reading'!AC131*'Monthly Reading'!AC$7&gt;'Monthly Reading'!AC$10, SUM('Monthly Reading'!AC131*'Monthly Reading'!AC$7, 'Homeowners Record'!$F54*'Monthly Reading'!AC$8, 'Homeowners Record'!$G54*'Monthly Reading'!AC$9), SUM('Monthly Reading'!AC$10, 'Homeowners Record'!$F54*'Monthly Reading'!AC$8, 'Homeowners Record'!$G54*'Monthly Reading'!AC$9)))</f>
        <v/>
      </c>
      <c r="AD57" s="4" t="str">
        <f>IF('Monthly Reading'!AD$1="", "", IF('Monthly Reading'!AD131*'Monthly Reading'!AD$7&gt;'Monthly Reading'!AD$10, SUM('Monthly Reading'!AD131*'Monthly Reading'!AD$7, 'Homeowners Record'!$F54*'Monthly Reading'!AD$8, 'Homeowners Record'!$G54*'Monthly Reading'!AD$9), SUM('Monthly Reading'!AD$10, 'Homeowners Record'!$F54*'Monthly Reading'!AD$8, 'Homeowners Record'!$G54*'Monthly Reading'!AD$9)))</f>
        <v/>
      </c>
      <c r="AE57" s="4" t="str">
        <f>IF('Monthly Reading'!AE$1="", "", IF('Monthly Reading'!AE131*'Monthly Reading'!AE$7&gt;'Monthly Reading'!AE$10, SUM('Monthly Reading'!AE131*'Monthly Reading'!AE$7, 'Homeowners Record'!$F54*'Monthly Reading'!AE$8, 'Homeowners Record'!$G54*'Monthly Reading'!AE$9), SUM('Monthly Reading'!AE$10, 'Homeowners Record'!$F54*'Monthly Reading'!AE$8, 'Homeowners Record'!$G54*'Monthly Reading'!AE$9)))</f>
        <v/>
      </c>
      <c r="AF57" s="4" t="str">
        <f>IF('Monthly Reading'!AF$1="", "", IF('Monthly Reading'!AF131*'Monthly Reading'!AF$7&gt;'Monthly Reading'!AF$10, SUM('Monthly Reading'!AF131*'Monthly Reading'!AF$7, 'Homeowners Record'!$F54*'Monthly Reading'!AF$8, 'Homeowners Record'!$G54*'Monthly Reading'!AF$9), SUM('Monthly Reading'!AF$10, 'Homeowners Record'!$F54*'Monthly Reading'!AF$8, 'Homeowners Record'!$G54*'Monthly Reading'!AF$9)))</f>
        <v/>
      </c>
      <c r="AG57" s="4" t="str">
        <f>IF('Monthly Reading'!AG$1="", "", IF('Monthly Reading'!AG131*'Monthly Reading'!AG$7&gt;'Monthly Reading'!AG$10, SUM('Monthly Reading'!AG131*'Monthly Reading'!AG$7, 'Homeowners Record'!$F54*'Monthly Reading'!AG$8, 'Homeowners Record'!$G54*'Monthly Reading'!AG$9), SUM('Monthly Reading'!AG$10, 'Homeowners Record'!$F54*'Monthly Reading'!AG$8, 'Homeowners Record'!$G54*'Monthly Reading'!AG$9)))</f>
        <v/>
      </c>
      <c r="AH57" s="4" t="str">
        <f>IF('Monthly Reading'!AH$1="", "", IF('Monthly Reading'!AH131*'Monthly Reading'!AH$7&gt;'Monthly Reading'!AH$10, SUM('Monthly Reading'!AH131*'Monthly Reading'!AH$7, 'Homeowners Record'!$F54*'Monthly Reading'!AH$8, 'Homeowners Record'!$G54*'Monthly Reading'!AH$9), SUM('Monthly Reading'!AH$10, 'Homeowners Record'!$F54*'Monthly Reading'!AH$8, 'Homeowners Record'!$G54*'Monthly Reading'!AH$9)))</f>
        <v/>
      </c>
      <c r="AI57" s="4" t="str">
        <f>IF('Monthly Reading'!AI$1="", "", IF('Monthly Reading'!AI131*'Monthly Reading'!AI$7&gt;'Monthly Reading'!AI$10, SUM('Monthly Reading'!AI131*'Monthly Reading'!AI$7, 'Homeowners Record'!$F54*'Monthly Reading'!AI$8, 'Homeowners Record'!$G54*'Monthly Reading'!AI$9), SUM('Monthly Reading'!AI$10, 'Homeowners Record'!$F54*'Monthly Reading'!AI$8, 'Homeowners Record'!$G54*'Monthly Reading'!AI$9)))</f>
        <v/>
      </c>
      <c r="AJ57" s="4" t="str">
        <f>IF('Monthly Reading'!AJ$1="", "", IF('Monthly Reading'!AJ131*'Monthly Reading'!AJ$7&gt;'Monthly Reading'!AJ$10, SUM('Monthly Reading'!AJ131*'Monthly Reading'!AJ$7, 'Homeowners Record'!$F54*'Monthly Reading'!AJ$8, 'Homeowners Record'!$G54*'Monthly Reading'!AJ$9), SUM('Monthly Reading'!AJ$10, 'Homeowners Record'!$F54*'Monthly Reading'!AJ$8, 'Homeowners Record'!$G54*'Monthly Reading'!AJ$9)))</f>
        <v/>
      </c>
      <c r="AK57" s="4" t="str">
        <f>IF('Monthly Reading'!AK$1="", "", IF('Monthly Reading'!AK131*'Monthly Reading'!AK$7&gt;'Monthly Reading'!AK$10, SUM('Monthly Reading'!AK131*'Monthly Reading'!AK$7, 'Homeowners Record'!$F54*'Monthly Reading'!AK$8, 'Homeowners Record'!$G54*'Monthly Reading'!AK$9), SUM('Monthly Reading'!AK$10, 'Homeowners Record'!$F54*'Monthly Reading'!AK$8, 'Homeowners Record'!$G54*'Monthly Reading'!AK$9)))</f>
        <v/>
      </c>
      <c r="AL57" s="4" t="str">
        <f>IF('Monthly Reading'!AL$1="", "", IF('Monthly Reading'!AL131*'Monthly Reading'!AL$7&gt;'Monthly Reading'!AL$10, SUM('Monthly Reading'!AL131*'Monthly Reading'!AL$7, 'Homeowners Record'!$F54*'Monthly Reading'!AL$8, 'Homeowners Record'!$G54*'Monthly Reading'!AL$9), SUM('Monthly Reading'!AL$10, 'Homeowners Record'!$F54*'Monthly Reading'!AL$8, 'Homeowners Record'!$G54*'Monthly Reading'!AL$9)))</f>
        <v/>
      </c>
      <c r="AM57" s="4" t="str">
        <f>IF('Monthly Reading'!AM$1="", "", IF('Monthly Reading'!AM131*'Monthly Reading'!AM$7&gt;'Monthly Reading'!AM$10, SUM('Monthly Reading'!AM131*'Monthly Reading'!AM$7, 'Homeowners Record'!$F54*'Monthly Reading'!AM$8, 'Homeowners Record'!$G54*'Monthly Reading'!AM$9), SUM('Monthly Reading'!AM$10, 'Homeowners Record'!$F54*'Monthly Reading'!AM$8, 'Homeowners Record'!$G54*'Monthly Reading'!AM$9)))</f>
        <v/>
      </c>
      <c r="AN57" s="4" t="str">
        <f>IF('Monthly Reading'!AN$1="", "", IF('Monthly Reading'!AN131*'Monthly Reading'!AN$7&gt;'Monthly Reading'!AN$10, SUM('Monthly Reading'!AN131*'Monthly Reading'!AN$7, 'Homeowners Record'!$F54*'Monthly Reading'!AN$8, 'Homeowners Record'!$G54*'Monthly Reading'!AN$9), SUM('Monthly Reading'!AN$10, 'Homeowners Record'!$F54*'Monthly Reading'!AN$8, 'Homeowners Record'!$G54*'Monthly Reading'!AN$9)))</f>
        <v/>
      </c>
      <c r="AO57" s="4" t="str">
        <f>IF('Monthly Reading'!AO$1="", "", IF('Monthly Reading'!AO131*'Monthly Reading'!AO$7&gt;'Monthly Reading'!AO$10, SUM('Monthly Reading'!AO131*'Monthly Reading'!AO$7, 'Homeowners Record'!$F54*'Monthly Reading'!AO$8, 'Homeowners Record'!$G54*'Monthly Reading'!AO$9), SUM('Monthly Reading'!AO$10, 'Homeowners Record'!$F54*'Monthly Reading'!AO$8, 'Homeowners Record'!$G54*'Monthly Reading'!AO$9)))</f>
        <v/>
      </c>
      <c r="AP57" s="4" t="str">
        <f>IF('Monthly Reading'!AP$1="", "", IF('Monthly Reading'!AP131*'Monthly Reading'!AP$7&gt;'Monthly Reading'!AP$10, SUM('Monthly Reading'!AP131*'Monthly Reading'!AP$7, 'Homeowners Record'!$F54*'Monthly Reading'!AP$8, 'Homeowners Record'!$G54*'Monthly Reading'!AP$9), SUM('Monthly Reading'!AP$10, 'Homeowners Record'!$F54*'Monthly Reading'!AP$8, 'Homeowners Record'!$G54*'Monthly Reading'!AP$9)))</f>
        <v/>
      </c>
      <c r="AQ57" s="4" t="str">
        <f>IF('Monthly Reading'!AQ$1="", "", IF('Monthly Reading'!AQ131*'Monthly Reading'!AQ$7&gt;'Monthly Reading'!AQ$10, SUM('Monthly Reading'!AQ131*'Monthly Reading'!AQ$7, 'Homeowners Record'!$F54*'Monthly Reading'!AQ$8, 'Homeowners Record'!$G54*'Monthly Reading'!AQ$9), SUM('Monthly Reading'!AQ$10, 'Homeowners Record'!$F54*'Monthly Reading'!AQ$8, 'Homeowners Record'!$G54*'Monthly Reading'!AQ$9)))</f>
        <v/>
      </c>
      <c r="AR57" s="4" t="str">
        <f>IF('Monthly Reading'!AR$1="", "", IF('Monthly Reading'!AR131*'Monthly Reading'!AR$7&gt;'Monthly Reading'!AR$10, SUM('Monthly Reading'!AR131*'Monthly Reading'!AR$7, 'Homeowners Record'!$F54*'Monthly Reading'!AR$8, 'Homeowners Record'!$G54*'Monthly Reading'!AR$9), SUM('Monthly Reading'!AR$10, 'Homeowners Record'!$F54*'Monthly Reading'!AR$8, 'Homeowners Record'!$G54*'Monthly Reading'!AR$9)))</f>
        <v/>
      </c>
      <c r="AS57" s="4" t="str">
        <f>IF('Monthly Reading'!AS$1="", "", IF('Monthly Reading'!AS131*'Monthly Reading'!AS$7&gt;'Monthly Reading'!AS$10, SUM('Monthly Reading'!AS131*'Monthly Reading'!AS$7, 'Homeowners Record'!$F54*'Monthly Reading'!AS$8, 'Homeowners Record'!$G54*'Monthly Reading'!AS$9), SUM('Monthly Reading'!AS$10, 'Homeowners Record'!$F54*'Monthly Reading'!AS$8, 'Homeowners Record'!$G54*'Monthly Reading'!AS$9)))</f>
        <v/>
      </c>
      <c r="AT57" s="4" t="str">
        <f>IF('Monthly Reading'!AT$1="", "", IF('Monthly Reading'!AT131*'Monthly Reading'!AT$7&gt;'Monthly Reading'!AT$10, SUM('Monthly Reading'!AT131*'Monthly Reading'!AT$7, 'Homeowners Record'!$F54*'Monthly Reading'!AT$8, 'Homeowners Record'!$G54*'Monthly Reading'!AT$9), SUM('Monthly Reading'!AT$10, 'Homeowners Record'!$F54*'Monthly Reading'!AT$8, 'Homeowners Record'!$G54*'Monthly Reading'!AT$9)))</f>
        <v/>
      </c>
      <c r="AU57" s="4" t="str">
        <f>IF('Monthly Reading'!AU$1="", "", IF('Monthly Reading'!AU131*'Monthly Reading'!AU$7&gt;'Monthly Reading'!AU$10, SUM('Monthly Reading'!AU131*'Monthly Reading'!AU$7, 'Homeowners Record'!$F54*'Monthly Reading'!AU$8, 'Homeowners Record'!$G54*'Monthly Reading'!AU$9), SUM('Monthly Reading'!AU$10, 'Homeowners Record'!$F54*'Monthly Reading'!AU$8, 'Homeowners Record'!$G54*'Monthly Reading'!AU$9)))</f>
        <v/>
      </c>
      <c r="AV57" s="4" t="str">
        <f>IF('Monthly Reading'!AV$1="", "", IF('Monthly Reading'!AV131*'Monthly Reading'!AV$7&gt;'Monthly Reading'!AV$10, SUM('Monthly Reading'!AV131*'Monthly Reading'!AV$7, 'Homeowners Record'!$F54*'Monthly Reading'!AV$8, 'Homeowners Record'!$G54*'Monthly Reading'!AV$9), SUM('Monthly Reading'!AV$10, 'Homeowners Record'!$F54*'Monthly Reading'!AV$8, 'Homeowners Record'!$G54*'Monthly Reading'!AV$9)))</f>
        <v/>
      </c>
      <c r="AW57" s="4" t="str">
        <f>IF('Monthly Reading'!AW$1="", "", IF('Monthly Reading'!AW131*'Monthly Reading'!AW$7&gt;'Monthly Reading'!AW$10, SUM('Monthly Reading'!AW131*'Monthly Reading'!AW$7, 'Homeowners Record'!$F54*'Monthly Reading'!AW$8, 'Homeowners Record'!$G54*'Monthly Reading'!AW$9), SUM('Monthly Reading'!AW$10, 'Homeowners Record'!$F54*'Monthly Reading'!AW$8, 'Homeowners Record'!$G54*'Monthly Reading'!AW$9)))</f>
        <v/>
      </c>
      <c r="AX57" s="4" t="str">
        <f>IF('Monthly Reading'!AX$1="", "", IF('Monthly Reading'!AX131*'Monthly Reading'!AX$7&gt;'Monthly Reading'!AX$10, SUM('Monthly Reading'!AX131*'Monthly Reading'!AX$7, 'Homeowners Record'!$F54*'Monthly Reading'!AX$8, 'Homeowners Record'!$G54*'Monthly Reading'!AX$9), SUM('Monthly Reading'!AX$10, 'Homeowners Record'!$F54*'Monthly Reading'!AX$8, 'Homeowners Record'!$G54*'Monthly Reading'!AX$9)))</f>
        <v/>
      </c>
      <c r="AY57" s="4" t="str">
        <f>IF('Monthly Reading'!AY$1="", "", IF('Monthly Reading'!AY131*'Monthly Reading'!AY$7&gt;'Monthly Reading'!AY$10, SUM('Monthly Reading'!AY131*'Monthly Reading'!AY$7, 'Homeowners Record'!$F54*'Monthly Reading'!AY$8, 'Homeowners Record'!$G54*'Monthly Reading'!AY$9), SUM('Monthly Reading'!AY$10, 'Homeowners Record'!$F54*'Monthly Reading'!AY$8, 'Homeowners Record'!$G54*'Monthly Reading'!AY$9)))</f>
        <v/>
      </c>
      <c r="AZ57" s="4" t="str">
        <f>IF('Monthly Reading'!AZ$1="", "", IF('Monthly Reading'!AZ131*'Monthly Reading'!AZ$7&gt;'Monthly Reading'!AZ$10, SUM('Monthly Reading'!AZ131*'Monthly Reading'!AZ$7, 'Homeowners Record'!$F54*'Monthly Reading'!AZ$8, 'Homeowners Record'!$G54*'Monthly Reading'!AZ$9), SUM('Monthly Reading'!AZ$10, 'Homeowners Record'!$F54*'Monthly Reading'!AZ$8, 'Homeowners Record'!$G54*'Monthly Reading'!AZ$9)))</f>
        <v/>
      </c>
      <c r="BA57" s="4" t="str">
        <f>IF('Monthly Reading'!BA$1="", "", IF('Monthly Reading'!BA131*'Monthly Reading'!BA$7&gt;'Monthly Reading'!BA$10, SUM('Monthly Reading'!BA131*'Monthly Reading'!BA$7, 'Homeowners Record'!$F54*'Monthly Reading'!BA$8, 'Homeowners Record'!$G54*'Monthly Reading'!BA$9), SUM('Monthly Reading'!BA$10, 'Homeowners Record'!$F54*'Monthly Reading'!BA$8, 'Homeowners Record'!$G54*'Monthly Reading'!BA$9)))</f>
        <v/>
      </c>
      <c r="BB57" s="4" t="str">
        <f>IF('Monthly Reading'!BB$1="", "", IF('Monthly Reading'!BB131*'Monthly Reading'!BB$7&gt;'Monthly Reading'!BB$10, SUM('Monthly Reading'!BB131*'Monthly Reading'!BB$7, 'Homeowners Record'!$F54*'Monthly Reading'!BB$8, 'Homeowners Record'!$G54*'Monthly Reading'!BB$9), SUM('Monthly Reading'!BB$10, 'Homeowners Record'!$F54*'Monthly Reading'!BB$8, 'Homeowners Record'!$G54*'Monthly Reading'!BB$9)))</f>
        <v/>
      </c>
      <c r="BC57" s="4" t="str">
        <f>IF('Monthly Reading'!BC$1="", "", IF('Monthly Reading'!BC131*'Monthly Reading'!BC$7&gt;'Monthly Reading'!BC$10, SUM('Monthly Reading'!BC131*'Monthly Reading'!BC$7, 'Homeowners Record'!$F54*'Monthly Reading'!BC$8, 'Homeowners Record'!$G54*'Monthly Reading'!BC$9), SUM('Monthly Reading'!BC$10, 'Homeowners Record'!$F54*'Monthly Reading'!BC$8, 'Homeowners Record'!$G54*'Monthly Reading'!BC$9)))</f>
        <v/>
      </c>
      <c r="BD57" s="4" t="str">
        <f>IF('Monthly Reading'!BD$1="", "", IF('Monthly Reading'!BD131*'Monthly Reading'!BD$7&gt;'Monthly Reading'!BD$10, SUM('Monthly Reading'!BD131*'Monthly Reading'!BD$7, 'Homeowners Record'!$F54*'Monthly Reading'!BD$8, 'Homeowners Record'!$G54*'Monthly Reading'!BD$9), SUM('Monthly Reading'!BD$10, 'Homeowners Record'!$F54*'Monthly Reading'!BD$8, 'Homeowners Record'!$G54*'Monthly Reading'!BD$9)))</f>
        <v/>
      </c>
      <c r="BE57" s="4" t="str">
        <f>IF('Monthly Reading'!BE$1="", "", IF('Monthly Reading'!BE131*'Monthly Reading'!BE$7&gt;'Monthly Reading'!BE$10, SUM('Monthly Reading'!BE131*'Monthly Reading'!BE$7, 'Homeowners Record'!$F54*'Monthly Reading'!BE$8, 'Homeowners Record'!$G54*'Monthly Reading'!BE$9), SUM('Monthly Reading'!BE$10, 'Homeowners Record'!$F54*'Monthly Reading'!BE$8, 'Homeowners Record'!$G54*'Monthly Reading'!BE$9)))</f>
        <v/>
      </c>
      <c r="BF57" s="4" t="str">
        <f>IF('Monthly Reading'!BF$1="", "", IF('Monthly Reading'!BF131*'Monthly Reading'!BF$7&gt;'Monthly Reading'!BF$10, SUM('Monthly Reading'!BF131*'Monthly Reading'!BF$7, 'Homeowners Record'!$F54*'Monthly Reading'!BF$8, 'Homeowners Record'!$G54*'Monthly Reading'!BF$9), SUM('Monthly Reading'!BF$10, 'Homeowners Record'!$F54*'Monthly Reading'!BF$8, 'Homeowners Record'!$G54*'Monthly Reading'!BF$9)))</f>
        <v/>
      </c>
      <c r="BG57" s="4" t="str">
        <f>IF('Monthly Reading'!BG$1="", "", IF('Monthly Reading'!BG131*'Monthly Reading'!BG$7&gt;'Monthly Reading'!BG$10, SUM('Monthly Reading'!BG131*'Monthly Reading'!BG$7, 'Homeowners Record'!$F54*'Monthly Reading'!BG$8, 'Homeowners Record'!$G54*'Monthly Reading'!BG$9), SUM('Monthly Reading'!BG$10, 'Homeowners Record'!$F54*'Monthly Reading'!BG$8, 'Homeowners Record'!$G54*'Monthly Reading'!BG$9)))</f>
        <v/>
      </c>
      <c r="BH57" s="4" t="str">
        <f>IF('Monthly Reading'!BH$1="", "", IF('Monthly Reading'!BH131*'Monthly Reading'!BH$7&gt;'Monthly Reading'!BH$10, SUM('Monthly Reading'!BH131*'Monthly Reading'!BH$7, 'Homeowners Record'!$F54*'Monthly Reading'!BH$8, 'Homeowners Record'!$G54*'Monthly Reading'!BH$9), SUM('Monthly Reading'!BH$10, 'Homeowners Record'!$F54*'Monthly Reading'!BH$8, 'Homeowners Record'!$G54*'Monthly Reading'!BH$9)))</f>
        <v/>
      </c>
      <c r="BI57" s="4" t="str">
        <f>IF('Monthly Reading'!BI$1="", "", IF('Monthly Reading'!BI131*'Monthly Reading'!BI$7&gt;'Monthly Reading'!BI$10, SUM('Monthly Reading'!BI131*'Monthly Reading'!BI$7, 'Homeowners Record'!$F54*'Monthly Reading'!BI$8, 'Homeowners Record'!$G54*'Monthly Reading'!BI$9), SUM('Monthly Reading'!BI$10, 'Homeowners Record'!$F54*'Monthly Reading'!BI$8, 'Homeowners Record'!$G54*'Monthly Reading'!BI$9)))</f>
        <v/>
      </c>
      <c r="BJ57" s="4" t="str">
        <f>IF('Monthly Reading'!BJ$1="", "", IF('Monthly Reading'!BJ131*'Monthly Reading'!BJ$7&gt;'Monthly Reading'!BJ$10, SUM('Monthly Reading'!BJ131*'Monthly Reading'!BJ$7, 'Homeowners Record'!$F54*'Monthly Reading'!BJ$8, 'Homeowners Record'!$G54*'Monthly Reading'!BJ$9), SUM('Monthly Reading'!BJ$10, 'Homeowners Record'!$F54*'Monthly Reading'!BJ$8, 'Homeowners Record'!$G54*'Monthly Reading'!BJ$9)))</f>
        <v/>
      </c>
      <c r="BK57" s="4" t="str">
        <f>IF('Monthly Reading'!BK$1="", "", IF('Monthly Reading'!BK131*'Monthly Reading'!BK$7&gt;'Monthly Reading'!BK$10, SUM('Monthly Reading'!BK131*'Monthly Reading'!BK$7, 'Homeowners Record'!$F54*'Monthly Reading'!BK$8, 'Homeowners Record'!$G54*'Monthly Reading'!BK$9), SUM('Monthly Reading'!BK$10, 'Homeowners Record'!$F54*'Monthly Reading'!BK$8, 'Homeowners Record'!$G54*'Monthly Reading'!BK$9)))</f>
        <v/>
      </c>
      <c r="BL57" s="4" t="str">
        <f>IF('Monthly Reading'!BL$1="", "", IF('Monthly Reading'!BL131*'Monthly Reading'!BL$7&gt;'Monthly Reading'!BL$10, SUM('Monthly Reading'!BL131*'Monthly Reading'!BL$7, 'Homeowners Record'!$F54*'Monthly Reading'!BL$8, 'Homeowners Record'!$G54*'Monthly Reading'!BL$9), SUM('Monthly Reading'!BL$10, 'Homeowners Record'!$F54*'Monthly Reading'!BL$8, 'Homeowners Record'!$G54*'Monthly Reading'!BL$9)))</f>
        <v/>
      </c>
      <c r="BM57" s="4" t="str">
        <f>IF('Monthly Reading'!BM$1="", "", IF('Monthly Reading'!BM131*'Monthly Reading'!BM$7&gt;'Monthly Reading'!BM$10, SUM('Monthly Reading'!BM131*'Monthly Reading'!BM$7, 'Homeowners Record'!$F54*'Monthly Reading'!BM$8, 'Homeowners Record'!$G54*'Monthly Reading'!BM$9), SUM('Monthly Reading'!BM$10, 'Homeowners Record'!$F54*'Monthly Reading'!BM$8, 'Homeowners Record'!$G54*'Monthly Reading'!BM$9)))</f>
        <v/>
      </c>
      <c r="BN57" s="4" t="str">
        <f>IF('Monthly Reading'!BN$1="", "", IF('Monthly Reading'!BN131*'Monthly Reading'!BN$7&gt;'Monthly Reading'!BN$10, SUM('Monthly Reading'!BN131*'Monthly Reading'!BN$7, 'Homeowners Record'!$F54*'Monthly Reading'!BN$8, 'Homeowners Record'!$G54*'Monthly Reading'!BN$9), SUM('Monthly Reading'!BN$10, 'Homeowners Record'!$F54*'Monthly Reading'!BN$8, 'Homeowners Record'!$G54*'Monthly Reading'!BN$9)))</f>
        <v/>
      </c>
      <c r="BO57" s="4" t="str">
        <f>IF('Monthly Reading'!BO$1="", "", IF('Monthly Reading'!BO131*'Monthly Reading'!BO$7&gt;'Monthly Reading'!BO$10, SUM('Monthly Reading'!BO131*'Monthly Reading'!BO$7, 'Homeowners Record'!$F54*'Monthly Reading'!BO$8, 'Homeowners Record'!$G54*'Monthly Reading'!BO$9), SUM('Monthly Reading'!BO$10, 'Homeowners Record'!$F54*'Monthly Reading'!BO$8, 'Homeowners Record'!$G54*'Monthly Reading'!BO$9)))</f>
        <v/>
      </c>
      <c r="BP57" s="4" t="str">
        <f>IF('Monthly Reading'!BP$1="", "", IF('Monthly Reading'!BP131*'Monthly Reading'!BP$7&gt;'Monthly Reading'!BP$10, SUM('Monthly Reading'!BP131*'Monthly Reading'!BP$7, 'Homeowners Record'!$F54*'Monthly Reading'!BP$8, 'Homeowners Record'!$G54*'Monthly Reading'!BP$9), SUM('Monthly Reading'!BP$10, 'Homeowners Record'!$F54*'Monthly Reading'!BP$8, 'Homeowners Record'!$G54*'Monthly Reading'!BP$9)))</f>
        <v/>
      </c>
      <c r="BQ57" s="4" t="str">
        <f>IF('Monthly Reading'!BQ$1="", "", IF('Monthly Reading'!BQ131*'Monthly Reading'!BQ$7&gt;'Monthly Reading'!BQ$10, SUM('Monthly Reading'!BQ131*'Monthly Reading'!BQ$7, 'Homeowners Record'!$F54*'Monthly Reading'!BQ$8, 'Homeowners Record'!$G54*'Monthly Reading'!BQ$9), SUM('Monthly Reading'!BQ$10, 'Homeowners Record'!$F54*'Monthly Reading'!BQ$8, 'Homeowners Record'!$G54*'Monthly Reading'!BQ$9)))</f>
        <v/>
      </c>
      <c r="BR57" s="4" t="str">
        <f>IF('Monthly Reading'!BR$1="", "", IF('Monthly Reading'!BR131*'Monthly Reading'!BR$7&gt;'Monthly Reading'!BR$10, SUM('Monthly Reading'!BR131*'Monthly Reading'!BR$7, 'Homeowners Record'!$F54*'Monthly Reading'!BR$8, 'Homeowners Record'!$G54*'Monthly Reading'!BR$9), SUM('Monthly Reading'!BR$10, 'Homeowners Record'!$F54*'Monthly Reading'!BR$8, 'Homeowners Record'!$G54*'Monthly Reading'!BR$9)))</f>
        <v/>
      </c>
      <c r="BS57" s="4" t="str">
        <f>IF('Monthly Reading'!BS$1="", "", IF('Monthly Reading'!BS131*'Monthly Reading'!BS$7&gt;'Monthly Reading'!BS$10, SUM('Monthly Reading'!BS131*'Monthly Reading'!BS$7, 'Homeowners Record'!$F54*'Monthly Reading'!BS$8, 'Homeowners Record'!$G54*'Monthly Reading'!BS$9), SUM('Monthly Reading'!BS$10, 'Homeowners Record'!$F54*'Monthly Reading'!BS$8, 'Homeowners Record'!$G54*'Monthly Reading'!BS$9)))</f>
        <v/>
      </c>
      <c r="BT57" s="4" t="str">
        <f>IF('Monthly Reading'!BT$1="", "", IF('Monthly Reading'!BT131*'Monthly Reading'!BT$7&gt;'Monthly Reading'!BT$10, SUM('Monthly Reading'!BT131*'Monthly Reading'!BT$7, 'Homeowners Record'!$F54*'Monthly Reading'!BT$8, 'Homeowners Record'!$G54*'Monthly Reading'!BT$9), SUM('Monthly Reading'!BT$10, 'Homeowners Record'!$F54*'Monthly Reading'!BT$8, 'Homeowners Record'!$G54*'Monthly Reading'!BT$9)))</f>
        <v/>
      </c>
      <c r="BU57" s="4" t="str">
        <f>IF('Monthly Reading'!BU$1="", "", IF('Monthly Reading'!BU131*'Monthly Reading'!BU$7&gt;'Monthly Reading'!BU$10, SUM('Monthly Reading'!BU131*'Monthly Reading'!BU$7, 'Homeowners Record'!$F54*'Monthly Reading'!BU$8, 'Homeowners Record'!$G54*'Monthly Reading'!BU$9), SUM('Monthly Reading'!BU$10, 'Homeowners Record'!$F54*'Monthly Reading'!BU$8, 'Homeowners Record'!$G54*'Monthly Reading'!BU$9)))</f>
        <v/>
      </c>
      <c r="BV57" s="4" t="str">
        <f>IF('Monthly Reading'!BV$1="", "", IF('Monthly Reading'!BV131*'Monthly Reading'!BV$7&gt;'Monthly Reading'!BV$10, SUM('Monthly Reading'!BV131*'Monthly Reading'!BV$7, 'Homeowners Record'!$F54*'Monthly Reading'!BV$8, 'Homeowners Record'!$G54*'Monthly Reading'!BV$9), SUM('Monthly Reading'!BV$10, 'Homeowners Record'!$F54*'Monthly Reading'!BV$8, 'Homeowners Record'!$G54*'Monthly Reading'!BV$9)))</f>
        <v/>
      </c>
      <c r="BW57" s="4" t="str">
        <f>IF('Monthly Reading'!BW$1="", "", IF('Monthly Reading'!BW131*'Monthly Reading'!BW$7&gt;'Monthly Reading'!BW$10, SUM('Monthly Reading'!BW131*'Monthly Reading'!BW$7, 'Homeowners Record'!$F54*'Monthly Reading'!BW$8, 'Homeowners Record'!$G54*'Monthly Reading'!BW$9), SUM('Monthly Reading'!BW$10, 'Homeowners Record'!$F54*'Monthly Reading'!BW$8, 'Homeowners Record'!$G54*'Monthly Reading'!BW$9)))</f>
        <v/>
      </c>
      <c r="BX57" s="4" t="str">
        <f>IF('Monthly Reading'!BX$1="", "", IF('Monthly Reading'!BX131*'Monthly Reading'!BX$7&gt;'Monthly Reading'!BX$10, SUM('Monthly Reading'!BX131*'Monthly Reading'!BX$7, 'Homeowners Record'!$F54*'Monthly Reading'!BX$8, 'Homeowners Record'!$G54*'Monthly Reading'!BX$9), SUM('Monthly Reading'!BX$10, 'Homeowners Record'!$F54*'Monthly Reading'!BX$8, 'Homeowners Record'!$G54*'Monthly Reading'!BX$9)))</f>
        <v/>
      </c>
      <c r="BY57" s="4" t="str">
        <f>IF('Monthly Reading'!BY$1="", "", IF('Monthly Reading'!BY131*'Monthly Reading'!BY$7&gt;'Monthly Reading'!BY$10, SUM('Monthly Reading'!BY131*'Monthly Reading'!BY$7, 'Homeowners Record'!$F54*'Monthly Reading'!BY$8, 'Homeowners Record'!$G54*'Monthly Reading'!BY$9), SUM('Monthly Reading'!BY$10, 'Homeowners Record'!$F54*'Monthly Reading'!BY$8, 'Homeowners Record'!$G54*'Monthly Reading'!BY$9)))</f>
        <v/>
      </c>
      <c r="BZ57" s="4" t="str">
        <f>IF('Monthly Reading'!BZ$1="", "", IF('Monthly Reading'!BZ131*'Monthly Reading'!BZ$7&gt;'Monthly Reading'!BZ$10, SUM('Monthly Reading'!BZ131*'Monthly Reading'!BZ$7, 'Homeowners Record'!$F54*'Monthly Reading'!BZ$8, 'Homeowners Record'!$G54*'Monthly Reading'!BZ$9), SUM('Monthly Reading'!BZ$10, 'Homeowners Record'!$F54*'Monthly Reading'!BZ$8, 'Homeowners Record'!$G54*'Monthly Reading'!BZ$9)))</f>
        <v/>
      </c>
      <c r="CA57" s="4" t="str">
        <f>IF('Monthly Reading'!CA$1="", "", IF('Monthly Reading'!CA131*'Monthly Reading'!CA$7&gt;'Monthly Reading'!CA$10, SUM('Monthly Reading'!CA131*'Monthly Reading'!CA$7, 'Homeowners Record'!$F54*'Monthly Reading'!CA$8, 'Homeowners Record'!$G54*'Monthly Reading'!CA$9), SUM('Monthly Reading'!CA$10, 'Homeowners Record'!$F54*'Monthly Reading'!CA$8, 'Homeowners Record'!$G54*'Monthly Reading'!CA$9)))</f>
        <v/>
      </c>
      <c r="CB57" s="4" t="str">
        <f>IF('Monthly Reading'!CB$1="", "", IF('Monthly Reading'!CB131*'Monthly Reading'!CB$7&gt;'Monthly Reading'!CB$10, SUM('Monthly Reading'!CB131*'Monthly Reading'!CB$7, 'Homeowners Record'!$F54*'Monthly Reading'!CB$8, 'Homeowners Record'!$G54*'Monthly Reading'!CB$9), SUM('Monthly Reading'!CB$10, 'Homeowners Record'!$F54*'Monthly Reading'!CB$8, 'Homeowners Record'!$G54*'Monthly Reading'!CB$9)))</f>
        <v/>
      </c>
      <c r="CC57" s="4" t="str">
        <f>IF('Monthly Reading'!CC$1="", "", IF('Monthly Reading'!CC131*'Monthly Reading'!CC$7&gt;'Monthly Reading'!CC$10, SUM('Monthly Reading'!CC131*'Monthly Reading'!CC$7, 'Homeowners Record'!$F54*'Monthly Reading'!CC$8, 'Homeowners Record'!$G54*'Monthly Reading'!CC$9), SUM('Monthly Reading'!CC$10, 'Homeowners Record'!$F54*'Monthly Reading'!CC$8, 'Homeowners Record'!$G54*'Monthly Reading'!CC$9)))</f>
        <v/>
      </c>
      <c r="CD57" s="4" t="str">
        <f>IF('Monthly Reading'!CD$1="", "", IF('Monthly Reading'!CD131*'Monthly Reading'!CD$7&gt;'Monthly Reading'!CD$10, SUM('Monthly Reading'!CD131*'Monthly Reading'!CD$7, 'Homeowners Record'!$F54*'Monthly Reading'!CD$8, 'Homeowners Record'!$G54*'Monthly Reading'!CD$9), SUM('Monthly Reading'!CD$10, 'Homeowners Record'!$F54*'Monthly Reading'!CD$8, 'Homeowners Record'!$G54*'Monthly Reading'!CD$9)))</f>
        <v/>
      </c>
      <c r="CE57" s="4" t="str">
        <f>IF('Monthly Reading'!CE$1="", "", IF('Monthly Reading'!CE131*'Monthly Reading'!CE$7&gt;'Monthly Reading'!CE$10, SUM('Monthly Reading'!CE131*'Monthly Reading'!CE$7, 'Homeowners Record'!$F54*'Monthly Reading'!CE$8, 'Homeowners Record'!$G54*'Monthly Reading'!CE$9), SUM('Monthly Reading'!CE$10, 'Homeowners Record'!$F54*'Monthly Reading'!CE$8, 'Homeowners Record'!$G54*'Monthly Reading'!CE$9)))</f>
        <v/>
      </c>
      <c r="CF57" s="4" t="str">
        <f>IF('Monthly Reading'!CF$1="", "", IF('Monthly Reading'!CF131*'Monthly Reading'!CF$7&gt;'Monthly Reading'!CF$10, SUM('Monthly Reading'!CF131*'Monthly Reading'!CF$7, 'Homeowners Record'!$F54*'Monthly Reading'!CF$8, 'Homeowners Record'!$G54*'Monthly Reading'!CF$9), SUM('Monthly Reading'!CF$10, 'Homeowners Record'!$F54*'Monthly Reading'!CF$8, 'Homeowners Record'!$G54*'Monthly Reading'!CF$9)))</f>
        <v/>
      </c>
      <c r="CG57" s="4" t="str">
        <f>IF('Monthly Reading'!CG$1="", "", IF('Monthly Reading'!CG131*'Monthly Reading'!CG$7&gt;'Monthly Reading'!CG$10, SUM('Monthly Reading'!CG131*'Monthly Reading'!CG$7, 'Homeowners Record'!$F54*'Monthly Reading'!CG$8, 'Homeowners Record'!$G54*'Monthly Reading'!CG$9), SUM('Monthly Reading'!CG$10, 'Homeowners Record'!$F54*'Monthly Reading'!CG$8, 'Homeowners Record'!$G54*'Monthly Reading'!CG$9)))</f>
        <v/>
      </c>
      <c r="CH57" s="4" t="str">
        <f>IF('Monthly Reading'!CH$1="", "", IF('Monthly Reading'!CH131*'Monthly Reading'!CH$7&gt;'Monthly Reading'!CH$10, SUM('Monthly Reading'!CH131*'Monthly Reading'!CH$7, 'Homeowners Record'!$F54*'Monthly Reading'!CH$8, 'Homeowners Record'!$G54*'Monthly Reading'!CH$9), SUM('Monthly Reading'!CH$10, 'Homeowners Record'!$F54*'Monthly Reading'!CH$8, 'Homeowners Record'!$G54*'Monthly Reading'!CH$9)))</f>
        <v/>
      </c>
      <c r="CI57" s="4" t="str">
        <f>IF('Monthly Reading'!CI$1="", "", IF('Monthly Reading'!CI131*'Monthly Reading'!CI$7&gt;'Monthly Reading'!CI$10, SUM('Monthly Reading'!CI131*'Monthly Reading'!CI$7, 'Homeowners Record'!$F54*'Monthly Reading'!CI$8, 'Homeowners Record'!$G54*'Monthly Reading'!CI$9), SUM('Monthly Reading'!CI$10, 'Homeowners Record'!$F54*'Monthly Reading'!CI$8, 'Homeowners Record'!$G54*'Monthly Reading'!CI$9)))</f>
        <v/>
      </c>
      <c r="CJ57" s="4" t="str">
        <f>IF('Monthly Reading'!CJ$1="", "", IF('Monthly Reading'!CJ131*'Monthly Reading'!CJ$7&gt;'Monthly Reading'!CJ$10, SUM('Monthly Reading'!CJ131*'Monthly Reading'!CJ$7, 'Homeowners Record'!$F54*'Monthly Reading'!CJ$8, 'Homeowners Record'!$G54*'Monthly Reading'!CJ$9), SUM('Monthly Reading'!CJ$10, 'Homeowners Record'!$F54*'Monthly Reading'!CJ$8, 'Homeowners Record'!$G54*'Monthly Reading'!CJ$9)))</f>
        <v/>
      </c>
      <c r="CK57" s="4" t="str">
        <f>IF('Monthly Reading'!CK$1="", "", IF('Monthly Reading'!CK131*'Monthly Reading'!CK$7&gt;'Monthly Reading'!CK$10, SUM('Monthly Reading'!CK131*'Monthly Reading'!CK$7, 'Homeowners Record'!$F54*'Monthly Reading'!CK$8, 'Homeowners Record'!$G54*'Monthly Reading'!CK$9), SUM('Monthly Reading'!CK$10, 'Homeowners Record'!$F54*'Monthly Reading'!CK$8, 'Homeowners Record'!$G54*'Monthly Reading'!CK$9)))</f>
        <v/>
      </c>
      <c r="CL57" s="4" t="str">
        <f>IF('Monthly Reading'!CL$1="", "", IF('Monthly Reading'!CL131*'Monthly Reading'!CL$7&gt;'Monthly Reading'!CL$10, SUM('Monthly Reading'!CL131*'Monthly Reading'!CL$7, 'Homeowners Record'!$F54*'Monthly Reading'!CL$8, 'Homeowners Record'!$G54*'Monthly Reading'!CL$9), SUM('Monthly Reading'!CL$10, 'Homeowners Record'!$F54*'Monthly Reading'!CL$8, 'Homeowners Record'!$G54*'Monthly Reading'!CL$9)))</f>
        <v/>
      </c>
      <c r="CM57" s="4" t="str">
        <f>IF('Monthly Reading'!CM$1="", "", IF('Monthly Reading'!CM131*'Monthly Reading'!CM$7&gt;'Monthly Reading'!CM$10, SUM('Monthly Reading'!CM131*'Monthly Reading'!CM$7, 'Homeowners Record'!$F54*'Monthly Reading'!CM$8, 'Homeowners Record'!$G54*'Monthly Reading'!CM$9), SUM('Monthly Reading'!CM$10, 'Homeowners Record'!$F54*'Monthly Reading'!CM$8, 'Homeowners Record'!$G54*'Monthly Reading'!CM$9)))</f>
        <v/>
      </c>
      <c r="CN57" s="4" t="str">
        <f>IF('Monthly Reading'!CN$1="", "", IF('Monthly Reading'!CN131*'Monthly Reading'!CN$7&gt;'Monthly Reading'!CN$10, SUM('Monthly Reading'!CN131*'Monthly Reading'!CN$7, 'Homeowners Record'!$F54*'Monthly Reading'!CN$8, 'Homeowners Record'!$G54*'Monthly Reading'!CN$9), SUM('Monthly Reading'!CN$10, 'Homeowners Record'!$F54*'Monthly Reading'!CN$8, 'Homeowners Record'!$G54*'Monthly Reading'!CN$9)))</f>
        <v/>
      </c>
      <c r="CO57" s="4" t="str">
        <f>IF('Monthly Reading'!CO$1="", "", IF('Monthly Reading'!CO131*'Monthly Reading'!CO$7&gt;'Monthly Reading'!CO$10, SUM('Monthly Reading'!CO131*'Monthly Reading'!CO$7, 'Homeowners Record'!$F54*'Monthly Reading'!CO$8, 'Homeowners Record'!$G54*'Monthly Reading'!CO$9), SUM('Monthly Reading'!CO$10, 'Homeowners Record'!$F54*'Monthly Reading'!CO$8, 'Homeowners Record'!$G54*'Monthly Reading'!CO$9)))</f>
        <v/>
      </c>
      <c r="CP57" s="4" t="str">
        <f>IF('Monthly Reading'!CP$1="", "", IF('Monthly Reading'!CP131*'Monthly Reading'!CP$7&gt;'Monthly Reading'!CP$10, SUM('Monthly Reading'!CP131*'Monthly Reading'!CP$7, 'Homeowners Record'!$F54*'Monthly Reading'!CP$8, 'Homeowners Record'!$G54*'Monthly Reading'!CP$9), SUM('Monthly Reading'!CP$10, 'Homeowners Record'!$F54*'Monthly Reading'!CP$8, 'Homeowners Record'!$G54*'Monthly Reading'!CP$9)))</f>
        <v/>
      </c>
      <c r="CQ57" s="4" t="str">
        <f>IF('Monthly Reading'!CQ$1="", "", IF('Monthly Reading'!CQ131*'Monthly Reading'!CQ$7&gt;'Monthly Reading'!CQ$10, SUM('Monthly Reading'!CQ131*'Monthly Reading'!CQ$7, 'Homeowners Record'!$F54*'Monthly Reading'!CQ$8, 'Homeowners Record'!$G54*'Monthly Reading'!CQ$9), SUM('Monthly Reading'!CQ$10, 'Homeowners Record'!$F54*'Monthly Reading'!CQ$8, 'Homeowners Record'!$G54*'Monthly Reading'!CQ$9)))</f>
        <v/>
      </c>
      <c r="CR57" s="4" t="str">
        <f>IF('Monthly Reading'!CR$1="", "", IF('Monthly Reading'!CR131*'Monthly Reading'!CR$7&gt;'Monthly Reading'!CR$10, SUM('Monthly Reading'!CR131*'Monthly Reading'!CR$7, 'Homeowners Record'!$F54*'Monthly Reading'!CR$8, 'Homeowners Record'!$G54*'Monthly Reading'!CR$9), SUM('Monthly Reading'!CR$10, 'Homeowners Record'!$F54*'Monthly Reading'!CR$8, 'Homeowners Record'!$G54*'Monthly Reading'!CR$9)))</f>
        <v/>
      </c>
      <c r="CS57" s="4" t="str">
        <f>IF('Monthly Reading'!CS$1="", "", IF('Monthly Reading'!CS131*'Monthly Reading'!CS$7&gt;'Monthly Reading'!CS$10, SUM('Monthly Reading'!CS131*'Monthly Reading'!CS$7, 'Homeowners Record'!$F54*'Monthly Reading'!CS$8, 'Homeowners Record'!$G54*'Monthly Reading'!CS$9), SUM('Monthly Reading'!CS$10, 'Homeowners Record'!$F54*'Monthly Reading'!CS$8, 'Homeowners Record'!$G54*'Monthly Reading'!CS$9)))</f>
        <v/>
      </c>
      <c r="CT57" s="4" t="str">
        <f>IF('Monthly Reading'!CT$1="", "", IF('Monthly Reading'!CT131*'Monthly Reading'!CT$7&gt;'Monthly Reading'!CT$10, SUM('Monthly Reading'!CT131*'Monthly Reading'!CT$7, 'Homeowners Record'!$F54*'Monthly Reading'!CT$8, 'Homeowners Record'!$G54*'Monthly Reading'!CT$9), SUM('Monthly Reading'!CT$10, 'Homeowners Record'!$F54*'Monthly Reading'!CT$8, 'Homeowners Record'!$G54*'Monthly Reading'!CT$9)))</f>
        <v/>
      </c>
      <c r="CU57" s="4" t="str">
        <f>IF('Monthly Reading'!CU$1="", "", IF('Monthly Reading'!CU131*'Monthly Reading'!CU$7&gt;'Monthly Reading'!CU$10, SUM('Monthly Reading'!CU131*'Monthly Reading'!CU$7, 'Homeowners Record'!$F54*'Monthly Reading'!CU$8, 'Homeowners Record'!$G54*'Monthly Reading'!CU$9), SUM('Monthly Reading'!CU$10, 'Homeowners Record'!$F54*'Monthly Reading'!CU$8, 'Homeowners Record'!$G54*'Monthly Reading'!CU$9)))</f>
        <v/>
      </c>
      <c r="CV57" s="4" t="str">
        <f>IF('Monthly Reading'!CV$1="", "", IF('Monthly Reading'!CV131*'Monthly Reading'!CV$7&gt;'Monthly Reading'!CV$10, SUM('Monthly Reading'!CV131*'Monthly Reading'!CV$7, 'Homeowners Record'!$F54*'Monthly Reading'!CV$8, 'Homeowners Record'!$G54*'Monthly Reading'!CV$9), SUM('Monthly Reading'!CV$10, 'Homeowners Record'!$F54*'Monthly Reading'!CV$8, 'Homeowners Record'!$G54*'Monthly Reading'!CV$9)))</f>
        <v/>
      </c>
      <c r="CW57" s="4" t="str">
        <f>IF('Monthly Reading'!CW$1="", "", IF('Monthly Reading'!CW131*'Monthly Reading'!CW$7&gt;'Monthly Reading'!CW$10, SUM('Monthly Reading'!CW131*'Monthly Reading'!CW$7, 'Homeowners Record'!$F54*'Monthly Reading'!CW$8, 'Homeowners Record'!$G54*'Monthly Reading'!CW$9), SUM('Monthly Reading'!CW$10, 'Homeowners Record'!$F54*'Monthly Reading'!CW$8, 'Homeowners Record'!$G54*'Monthly Reading'!CW$9)))</f>
        <v/>
      </c>
      <c r="CX57" s="4" t="str">
        <f>IF('Monthly Reading'!CX$1="", "", IF('Monthly Reading'!CX131*'Monthly Reading'!CX$7&gt;'Monthly Reading'!CX$10, SUM('Monthly Reading'!CX131*'Monthly Reading'!CX$7, 'Homeowners Record'!$F54*'Monthly Reading'!CX$8, 'Homeowners Record'!$G54*'Monthly Reading'!CX$9), SUM('Monthly Reading'!CX$10, 'Homeowners Record'!$F54*'Monthly Reading'!CX$8, 'Homeowners Record'!$G54*'Monthly Reading'!CX$9)))</f>
        <v/>
      </c>
      <c r="CY57" s="4" t="str">
        <f>IF('Monthly Reading'!CY$1="", "", IF('Monthly Reading'!CY131*'Monthly Reading'!CY$7&gt;'Monthly Reading'!CY$10, SUM('Monthly Reading'!CY131*'Monthly Reading'!CY$7, 'Homeowners Record'!$F54*'Monthly Reading'!CY$8, 'Homeowners Record'!$G54*'Monthly Reading'!CY$9), SUM('Monthly Reading'!CY$10, 'Homeowners Record'!$F54*'Monthly Reading'!CY$8, 'Homeowners Record'!$G54*'Monthly Reading'!CY$9)))</f>
        <v/>
      </c>
      <c r="CZ57" s="4" t="str">
        <f>IF('Monthly Reading'!CZ$1="", "", IF('Monthly Reading'!CZ131*'Monthly Reading'!CZ$7&gt;'Monthly Reading'!CZ$10, SUM('Monthly Reading'!CZ131*'Monthly Reading'!CZ$7, 'Homeowners Record'!$F54*'Monthly Reading'!CZ$8, 'Homeowners Record'!$G54*'Monthly Reading'!CZ$9), SUM('Monthly Reading'!CZ$10, 'Homeowners Record'!$F54*'Monthly Reading'!CZ$8, 'Homeowners Record'!$G54*'Monthly Reading'!CZ$9)))</f>
        <v/>
      </c>
      <c r="DA57" s="4" t="str">
        <f>IF('Monthly Reading'!DA$1="", "", IF('Monthly Reading'!DA131*'Monthly Reading'!DA$7&gt;'Monthly Reading'!DA$10, SUM('Monthly Reading'!DA131*'Monthly Reading'!DA$7, 'Homeowners Record'!$F54*'Monthly Reading'!DA$8, 'Homeowners Record'!$G54*'Monthly Reading'!DA$9), SUM('Monthly Reading'!DA$10, 'Homeowners Record'!$F54*'Monthly Reading'!DA$8, 'Homeowners Record'!$G54*'Monthly Reading'!DA$9)))</f>
        <v/>
      </c>
      <c r="DB57" s="4" t="str">
        <f>IF('Monthly Reading'!DB$1="", "", IF('Monthly Reading'!DB131*'Monthly Reading'!DB$7&gt;'Monthly Reading'!DB$10, SUM('Monthly Reading'!DB131*'Monthly Reading'!DB$7, 'Homeowners Record'!$F54*'Monthly Reading'!DB$8, 'Homeowners Record'!$G54*'Monthly Reading'!DB$9), SUM('Monthly Reading'!DB$10, 'Homeowners Record'!$F54*'Monthly Reading'!DB$8, 'Homeowners Record'!$G54*'Monthly Reading'!DB$9)))</f>
        <v/>
      </c>
      <c r="DC57" s="4" t="str">
        <f>IF('Monthly Reading'!DC$1="", "", IF('Monthly Reading'!DC131*'Monthly Reading'!DC$7&gt;'Monthly Reading'!DC$10, SUM('Monthly Reading'!DC131*'Monthly Reading'!DC$7, 'Homeowners Record'!$F54*'Monthly Reading'!DC$8, 'Homeowners Record'!$G54*'Monthly Reading'!DC$9), SUM('Monthly Reading'!DC$10, 'Homeowners Record'!$F54*'Monthly Reading'!DC$8, 'Homeowners Record'!$G54*'Monthly Reading'!DC$9)))</f>
        <v/>
      </c>
      <c r="DD57" s="4" t="str">
        <f>IF('Monthly Reading'!DD$1="", "", IF('Monthly Reading'!DD131*'Monthly Reading'!DD$7&gt;'Monthly Reading'!DD$10, SUM('Monthly Reading'!DD131*'Monthly Reading'!DD$7, 'Homeowners Record'!$F54*'Monthly Reading'!DD$8, 'Homeowners Record'!$G54*'Monthly Reading'!DD$9), SUM('Monthly Reading'!DD$10, 'Homeowners Record'!$F54*'Monthly Reading'!DD$8, 'Homeowners Record'!$G54*'Monthly Reading'!DD$9)))</f>
        <v/>
      </c>
      <c r="DE57" s="4" t="str">
        <f>IF('Monthly Reading'!DE$1="", "", IF('Monthly Reading'!DE131*'Monthly Reading'!DE$7&gt;'Monthly Reading'!DE$10, SUM('Monthly Reading'!DE131*'Monthly Reading'!DE$7, 'Homeowners Record'!$F54*'Monthly Reading'!DE$8, 'Homeowners Record'!$G54*'Monthly Reading'!DE$9), SUM('Monthly Reading'!DE$10, 'Homeowners Record'!$F54*'Monthly Reading'!DE$8, 'Homeowners Record'!$G54*'Monthly Reading'!DE$9)))</f>
        <v/>
      </c>
      <c r="DF57" s="4" t="str">
        <f>IF('Monthly Reading'!DF$1="", "", IF('Monthly Reading'!DF131*'Monthly Reading'!DF$7&gt;'Monthly Reading'!DF$10, SUM('Monthly Reading'!DF131*'Monthly Reading'!DF$7, 'Homeowners Record'!$F54*'Monthly Reading'!DF$8, 'Homeowners Record'!$G54*'Monthly Reading'!DF$9), SUM('Monthly Reading'!DF$10, 'Homeowners Record'!$F54*'Monthly Reading'!DF$8, 'Homeowners Record'!$G54*'Monthly Reading'!DF$9)))</f>
        <v/>
      </c>
      <c r="DG57" s="4" t="str">
        <f>IF('Monthly Reading'!DG$1="", "", IF('Monthly Reading'!DG131*'Monthly Reading'!DG$7&gt;'Monthly Reading'!DG$10, SUM('Monthly Reading'!DG131*'Monthly Reading'!DG$7, 'Homeowners Record'!$F54*'Monthly Reading'!DG$8, 'Homeowners Record'!$G54*'Monthly Reading'!DG$9), SUM('Monthly Reading'!DG$10, 'Homeowners Record'!$F54*'Monthly Reading'!DG$8, 'Homeowners Record'!$G54*'Monthly Reading'!DG$9)))</f>
        <v/>
      </c>
      <c r="DH57" s="4" t="str">
        <f>IF('Monthly Reading'!DH$1="", "", IF('Monthly Reading'!DH131*'Monthly Reading'!DH$7&gt;'Monthly Reading'!DH$10, SUM('Monthly Reading'!DH131*'Monthly Reading'!DH$7, 'Homeowners Record'!$F54*'Monthly Reading'!DH$8, 'Homeowners Record'!$G54*'Monthly Reading'!DH$9), SUM('Monthly Reading'!DH$10, 'Homeowners Record'!$F54*'Monthly Reading'!DH$8, 'Homeowners Record'!$G54*'Monthly Reading'!DH$9)))</f>
        <v/>
      </c>
      <c r="DI57" s="4" t="str">
        <f>IF('Monthly Reading'!DI$1="", "", IF('Monthly Reading'!DI131*'Monthly Reading'!DI$7&gt;'Monthly Reading'!DI$10, SUM('Monthly Reading'!DI131*'Monthly Reading'!DI$7, 'Homeowners Record'!$F54*'Monthly Reading'!DI$8, 'Homeowners Record'!$G54*'Monthly Reading'!DI$9), SUM('Monthly Reading'!DI$10, 'Homeowners Record'!$F54*'Monthly Reading'!DI$8, 'Homeowners Record'!$G54*'Monthly Reading'!DI$9)))</f>
        <v/>
      </c>
      <c r="DJ57" s="4" t="str">
        <f>IF('Monthly Reading'!DJ$1="", "", IF('Monthly Reading'!DJ131*'Monthly Reading'!DJ$7&gt;'Monthly Reading'!DJ$10, SUM('Monthly Reading'!DJ131*'Monthly Reading'!DJ$7, 'Homeowners Record'!$F54*'Monthly Reading'!DJ$8, 'Homeowners Record'!$G54*'Monthly Reading'!DJ$9), SUM('Monthly Reading'!DJ$10, 'Homeowners Record'!$F54*'Monthly Reading'!DJ$8, 'Homeowners Record'!$G54*'Monthly Reading'!DJ$9)))</f>
        <v/>
      </c>
      <c r="DK57" s="4" t="str">
        <f>IF('Monthly Reading'!DK$1="", "", IF('Monthly Reading'!DK131*'Monthly Reading'!DK$7&gt;'Monthly Reading'!DK$10, SUM('Monthly Reading'!DK131*'Monthly Reading'!DK$7, 'Homeowners Record'!$F54*'Monthly Reading'!DK$8, 'Homeowners Record'!$G54*'Monthly Reading'!DK$9), SUM('Monthly Reading'!DK$10, 'Homeowners Record'!$F54*'Monthly Reading'!DK$8, 'Homeowners Record'!$G54*'Monthly Reading'!DK$9)))</f>
        <v/>
      </c>
      <c r="DL57" s="4" t="str">
        <f>IF('Monthly Reading'!DL$1="", "", IF('Monthly Reading'!DL131*'Monthly Reading'!DL$7&gt;'Monthly Reading'!DL$10, SUM('Monthly Reading'!DL131*'Monthly Reading'!DL$7, 'Homeowners Record'!$F54*'Monthly Reading'!DL$8, 'Homeowners Record'!$G54*'Monthly Reading'!DL$9), SUM('Monthly Reading'!DL$10, 'Homeowners Record'!$F54*'Monthly Reading'!DL$8, 'Homeowners Record'!$G54*'Monthly Reading'!DL$9)))</f>
        <v/>
      </c>
      <c r="DM57" s="4" t="str">
        <f>IF('Monthly Reading'!DM$1="", "", IF('Monthly Reading'!DM131*'Monthly Reading'!DM$7&gt;'Monthly Reading'!DM$10, SUM('Monthly Reading'!DM131*'Monthly Reading'!DM$7, 'Homeowners Record'!$F54*'Monthly Reading'!DM$8, 'Homeowners Record'!$G54*'Monthly Reading'!DM$9), SUM('Monthly Reading'!DM$10, 'Homeowners Record'!$F54*'Monthly Reading'!DM$8, 'Homeowners Record'!$G54*'Monthly Reading'!DM$9)))</f>
        <v/>
      </c>
      <c r="DN57" s="4" t="str">
        <f>IF('Monthly Reading'!DN$1="", "", IF('Monthly Reading'!DN131*'Monthly Reading'!DN$7&gt;'Monthly Reading'!DN$10, SUM('Monthly Reading'!DN131*'Monthly Reading'!DN$7, 'Homeowners Record'!$F54*'Monthly Reading'!DN$8, 'Homeowners Record'!$G54*'Monthly Reading'!DN$9), SUM('Monthly Reading'!DN$10, 'Homeowners Record'!$F54*'Monthly Reading'!DN$8, 'Homeowners Record'!$G54*'Monthly Reading'!DN$9)))</f>
        <v/>
      </c>
      <c r="DO57" s="4" t="str">
        <f>IF('Monthly Reading'!DO$1="", "", IF('Monthly Reading'!DO131*'Monthly Reading'!DO$7&gt;'Monthly Reading'!DO$10, SUM('Monthly Reading'!DO131*'Monthly Reading'!DO$7, 'Homeowners Record'!$F54*'Monthly Reading'!DO$8, 'Homeowners Record'!$G54*'Monthly Reading'!DO$9), SUM('Monthly Reading'!DO$10, 'Homeowners Record'!$F54*'Monthly Reading'!DO$8, 'Homeowners Record'!$G54*'Monthly Reading'!DO$9)))</f>
        <v/>
      </c>
      <c r="DP57" s="4" t="str">
        <f>IF('Monthly Reading'!DP$1="", "", IF('Monthly Reading'!DP131*'Monthly Reading'!DP$7&gt;'Monthly Reading'!DP$10, SUM('Monthly Reading'!DP131*'Monthly Reading'!DP$7, 'Homeowners Record'!$F54*'Monthly Reading'!DP$8, 'Homeowners Record'!$G54*'Monthly Reading'!DP$9), SUM('Monthly Reading'!DP$10, 'Homeowners Record'!$F54*'Monthly Reading'!DP$8, 'Homeowners Record'!$G54*'Monthly Reading'!DP$9)))</f>
        <v/>
      </c>
      <c r="DQ57" s="4" t="str">
        <f>IF('Monthly Reading'!DQ$1="", "", IF('Monthly Reading'!DQ131*'Monthly Reading'!DQ$7&gt;'Monthly Reading'!DQ$10, SUM('Monthly Reading'!DQ131*'Monthly Reading'!DQ$7, 'Homeowners Record'!$F54*'Monthly Reading'!DQ$8, 'Homeowners Record'!$G54*'Monthly Reading'!DQ$9), SUM('Monthly Reading'!DQ$10, 'Homeowners Record'!$F54*'Monthly Reading'!DQ$8, 'Homeowners Record'!$G54*'Monthly Reading'!DQ$9)))</f>
        <v/>
      </c>
      <c r="DR57" s="4" t="str">
        <f>IF('Monthly Reading'!DR$1="", "", IF('Monthly Reading'!DR131*'Monthly Reading'!DR$7&gt;'Monthly Reading'!DR$10, SUM('Monthly Reading'!DR131*'Monthly Reading'!DR$7, 'Homeowners Record'!$F54*'Monthly Reading'!DR$8, 'Homeowners Record'!$G54*'Monthly Reading'!DR$9), SUM('Monthly Reading'!DR$10, 'Homeowners Record'!$F54*'Monthly Reading'!DR$8, 'Homeowners Record'!$G54*'Monthly Reading'!DR$9)))</f>
        <v/>
      </c>
      <c r="DS57" s="4" t="str">
        <f>IF('Monthly Reading'!DS$1="", "", IF('Monthly Reading'!DS131*'Monthly Reading'!DS$7&gt;'Monthly Reading'!DS$10, SUM('Monthly Reading'!DS131*'Monthly Reading'!DS$7, 'Homeowners Record'!$F54*'Monthly Reading'!DS$8, 'Homeowners Record'!$G54*'Monthly Reading'!DS$9), SUM('Monthly Reading'!DS$10, 'Homeowners Record'!$F54*'Monthly Reading'!DS$8, 'Homeowners Record'!$G54*'Monthly Reading'!DS$9)))</f>
        <v/>
      </c>
      <c r="DT57" s="4" t="str">
        <f>IF('Monthly Reading'!DT$1="", "", IF('Monthly Reading'!DT131*'Monthly Reading'!DT$7&gt;'Monthly Reading'!DT$10, SUM('Monthly Reading'!DT131*'Monthly Reading'!DT$7, 'Homeowners Record'!$F54*'Monthly Reading'!DT$8, 'Homeowners Record'!$G54*'Monthly Reading'!DT$9), SUM('Monthly Reading'!DT$10, 'Homeowners Record'!$F54*'Monthly Reading'!DT$8, 'Homeowners Record'!$G54*'Monthly Reading'!DT$9)))</f>
        <v/>
      </c>
      <c r="DU57" s="4" t="str">
        <f>IF('Monthly Reading'!DU$1="", "", IF('Monthly Reading'!DU131*'Monthly Reading'!DU$7&gt;'Monthly Reading'!DU$10, SUM('Monthly Reading'!DU131*'Monthly Reading'!DU$7, 'Homeowners Record'!$F54*'Monthly Reading'!DU$8, 'Homeowners Record'!$G54*'Monthly Reading'!DU$9), SUM('Monthly Reading'!DU$10, 'Homeowners Record'!$F54*'Monthly Reading'!DU$8, 'Homeowners Record'!$G54*'Monthly Reading'!DU$9)))</f>
        <v/>
      </c>
      <c r="DV57" s="4" t="str">
        <f>IF('Monthly Reading'!DV$1="", "", IF('Monthly Reading'!DV131*'Monthly Reading'!DV$7&gt;'Monthly Reading'!DV$10, SUM('Monthly Reading'!DV131*'Monthly Reading'!DV$7, 'Homeowners Record'!$F54*'Monthly Reading'!DV$8, 'Homeowners Record'!$G54*'Monthly Reading'!DV$9), SUM('Monthly Reading'!DV$10, 'Homeowners Record'!$F54*'Monthly Reading'!DV$8, 'Homeowners Record'!$G54*'Monthly Reading'!DV$9)))</f>
        <v/>
      </c>
      <c r="DW57" s="4" t="str">
        <f>IF('Monthly Reading'!DW$1="", "", IF('Monthly Reading'!DW131*'Monthly Reading'!DW$7&gt;'Monthly Reading'!DW$10, SUM('Monthly Reading'!DW131*'Monthly Reading'!DW$7, 'Homeowners Record'!$F54*'Monthly Reading'!DW$8, 'Homeowners Record'!$G54*'Monthly Reading'!DW$9), SUM('Monthly Reading'!DW$10, 'Homeowners Record'!$F54*'Monthly Reading'!DW$8, 'Homeowners Record'!$G54*'Monthly Reading'!DW$9)))</f>
        <v/>
      </c>
      <c r="DX57" s="4" t="str">
        <f>IF('Monthly Reading'!DX$1="", "", IF('Monthly Reading'!DX131*'Monthly Reading'!DX$7&gt;'Monthly Reading'!DX$10, SUM('Monthly Reading'!DX131*'Monthly Reading'!DX$7, 'Homeowners Record'!$F54*'Monthly Reading'!DX$8, 'Homeowners Record'!$G54*'Monthly Reading'!DX$9), SUM('Monthly Reading'!DX$10, 'Homeowners Record'!$F54*'Monthly Reading'!DX$8, 'Homeowners Record'!$G54*'Monthly Reading'!DX$9)))</f>
        <v/>
      </c>
      <c r="DY57" s="4" t="str">
        <f>IF('Monthly Reading'!DY$1="", "", IF('Monthly Reading'!DY131*'Monthly Reading'!DY$7&gt;'Monthly Reading'!DY$10, SUM('Monthly Reading'!DY131*'Monthly Reading'!DY$7, 'Homeowners Record'!$F54*'Monthly Reading'!DY$8, 'Homeowners Record'!$G54*'Monthly Reading'!DY$9), SUM('Monthly Reading'!DY$10, 'Homeowners Record'!$F54*'Monthly Reading'!DY$8, 'Homeowners Record'!$G54*'Monthly Reading'!DY$9)))</f>
        <v/>
      </c>
      <c r="DZ57" s="4" t="str">
        <f>IF('Monthly Reading'!DZ$1="", "", IF('Monthly Reading'!DZ131*'Monthly Reading'!DZ$7&gt;'Monthly Reading'!DZ$10, SUM('Monthly Reading'!DZ131*'Monthly Reading'!DZ$7, 'Homeowners Record'!$F54*'Monthly Reading'!DZ$8, 'Homeowners Record'!$G54*'Monthly Reading'!DZ$9), SUM('Monthly Reading'!DZ$10, 'Homeowners Record'!$F54*'Monthly Reading'!DZ$8, 'Homeowners Record'!$G54*'Monthly Reading'!DZ$9)))</f>
        <v/>
      </c>
    </row>
    <row r="58" spans="1:130" x14ac:dyDescent="0.25">
      <c r="A58" s="3">
        <f>'Homeowners Record'!$A55</f>
        <v>54</v>
      </c>
      <c r="B58" s="3" t="str">
        <f>'Homeowners Record'!$B55</f>
        <v>CHONA GUIAM</v>
      </c>
      <c r="C58" s="4">
        <v>45</v>
      </c>
      <c r="D58" s="4">
        <f>IF('Monthly Reading'!D$1="", "", IF('Monthly Reading'!D132*'Monthly Reading'!D$7&gt;'Monthly Reading'!D$10, SUM('Monthly Reading'!D132*'Monthly Reading'!D$7, 'Homeowners Record'!$F55*'Monthly Reading'!D$8, 'Homeowners Record'!$G55*'Monthly Reading'!D$9), SUM('Monthly Reading'!D$10, 'Homeowners Record'!$F55*'Monthly Reading'!D$8, 'Homeowners Record'!$G55*'Monthly Reading'!D$9)))</f>
        <v>904.36367901234576</v>
      </c>
      <c r="E58" s="4">
        <f>IF('Monthly Reading'!E$1="", "", IF('Monthly Reading'!E132*'Monthly Reading'!E$7&gt;'Monthly Reading'!E$10, SUM('Monthly Reading'!E132*'Monthly Reading'!E$7, 'Homeowners Record'!$F55*'Monthly Reading'!E$8, 'Homeowners Record'!$G55*'Monthly Reading'!E$9), SUM('Monthly Reading'!E$10, 'Homeowners Record'!$F55*'Monthly Reading'!E$8, 'Homeowners Record'!$G55*'Monthly Reading'!E$9)))</f>
        <v>725.60585480093675</v>
      </c>
      <c r="F58" s="4">
        <f>IF('Monthly Reading'!F$1="", "", IF('Monthly Reading'!F132*'Monthly Reading'!F$7&gt;'Monthly Reading'!F$10, SUM('Monthly Reading'!F132*'Monthly Reading'!F$7, 'Homeowners Record'!$F55*'Monthly Reading'!F$8, 'Homeowners Record'!$G55*'Monthly Reading'!F$9), SUM('Monthly Reading'!F$10, 'Homeowners Record'!$F55*'Monthly Reading'!F$8, 'Homeowners Record'!$G55*'Monthly Reading'!F$9)))</f>
        <v>719.56398860398861</v>
      </c>
      <c r="G58" s="4">
        <f>IF('Monthly Reading'!G$1="", "", IF('Monthly Reading'!G132*'Monthly Reading'!G$7&gt;'Monthly Reading'!G$10, SUM('Monthly Reading'!G132*'Monthly Reading'!G$7, 'Homeowners Record'!$F55*'Monthly Reading'!G$8, 'Homeowners Record'!$G55*'Monthly Reading'!G$9), SUM('Monthly Reading'!G$10, 'Homeowners Record'!$F55*'Monthly Reading'!G$8, 'Homeowners Record'!$G55*'Monthly Reading'!G$9)))</f>
        <v>693.15027568922301</v>
      </c>
      <c r="H58" s="4" t="str">
        <f>IF('Monthly Reading'!H$1="", "", IF('Monthly Reading'!H132*'Monthly Reading'!H$7&gt;'Monthly Reading'!H$10, SUM('Monthly Reading'!H132*'Monthly Reading'!H$7, 'Homeowners Record'!$F55*'Monthly Reading'!H$8, 'Homeowners Record'!$G55*'Monthly Reading'!H$9), SUM('Monthly Reading'!H$10, 'Homeowners Record'!$F55*'Monthly Reading'!H$8, 'Homeowners Record'!$G55*'Monthly Reading'!H$9)))</f>
        <v/>
      </c>
      <c r="I58" s="4" t="str">
        <f>IF('Monthly Reading'!I$1="", "", IF('Monthly Reading'!I132*'Monthly Reading'!I$7&gt;'Monthly Reading'!I$10, SUM('Monthly Reading'!I132*'Monthly Reading'!I$7, 'Homeowners Record'!$F55*'Monthly Reading'!I$8, 'Homeowners Record'!$G55*'Monthly Reading'!I$9), SUM('Monthly Reading'!I$10, 'Homeowners Record'!$F55*'Monthly Reading'!I$8, 'Homeowners Record'!$G55*'Monthly Reading'!I$9)))</f>
        <v/>
      </c>
      <c r="J58" s="4" t="str">
        <f>IF('Monthly Reading'!J$1="", "", IF('Monthly Reading'!J132*'Monthly Reading'!J$7&gt;'Monthly Reading'!J$10, SUM('Monthly Reading'!J132*'Monthly Reading'!J$7, 'Homeowners Record'!$F55*'Monthly Reading'!J$8, 'Homeowners Record'!$G55*'Monthly Reading'!J$9), SUM('Monthly Reading'!J$10, 'Homeowners Record'!$F55*'Monthly Reading'!J$8, 'Homeowners Record'!$G55*'Monthly Reading'!J$9)))</f>
        <v/>
      </c>
      <c r="K58" s="4" t="str">
        <f>IF('Monthly Reading'!K$1="", "", IF('Monthly Reading'!K132*'Monthly Reading'!K$7&gt;'Monthly Reading'!K$10, SUM('Monthly Reading'!K132*'Monthly Reading'!K$7, 'Homeowners Record'!$F55*'Monthly Reading'!K$8, 'Homeowners Record'!$G55*'Monthly Reading'!K$9), SUM('Monthly Reading'!K$10, 'Homeowners Record'!$F55*'Monthly Reading'!K$8, 'Homeowners Record'!$G55*'Monthly Reading'!K$9)))</f>
        <v/>
      </c>
      <c r="L58" s="4" t="str">
        <f>IF('Monthly Reading'!L$1="", "", IF('Monthly Reading'!L132*'Monthly Reading'!L$7&gt;'Monthly Reading'!L$10, SUM('Monthly Reading'!L132*'Monthly Reading'!L$7, 'Homeowners Record'!$F55*'Monthly Reading'!L$8, 'Homeowners Record'!$G55*'Monthly Reading'!L$9), SUM('Monthly Reading'!L$10, 'Homeowners Record'!$F55*'Monthly Reading'!L$8, 'Homeowners Record'!$G55*'Monthly Reading'!L$9)))</f>
        <v/>
      </c>
      <c r="M58" s="4" t="str">
        <f>IF('Monthly Reading'!M$1="", "", IF('Monthly Reading'!M132*'Monthly Reading'!M$7&gt;'Monthly Reading'!M$10, SUM('Monthly Reading'!M132*'Monthly Reading'!M$7, 'Homeowners Record'!$F55*'Monthly Reading'!M$8, 'Homeowners Record'!$G55*'Monthly Reading'!M$9), SUM('Monthly Reading'!M$10, 'Homeowners Record'!$F55*'Monthly Reading'!M$8, 'Homeowners Record'!$G55*'Monthly Reading'!M$9)))</f>
        <v/>
      </c>
      <c r="N58" s="4" t="str">
        <f>IF('Monthly Reading'!N$1="", "", IF('Monthly Reading'!N132*'Monthly Reading'!N$7&gt;'Monthly Reading'!N$10, SUM('Monthly Reading'!N132*'Monthly Reading'!N$7, 'Homeowners Record'!$F55*'Monthly Reading'!N$8, 'Homeowners Record'!$G55*'Monthly Reading'!N$9), SUM('Monthly Reading'!N$10, 'Homeowners Record'!$F55*'Monthly Reading'!N$8, 'Homeowners Record'!$G55*'Monthly Reading'!N$9)))</f>
        <v/>
      </c>
      <c r="O58" s="4" t="str">
        <f>IF('Monthly Reading'!O$1="", "", IF('Monthly Reading'!O132*'Monthly Reading'!O$7&gt;'Monthly Reading'!O$10, SUM('Monthly Reading'!O132*'Monthly Reading'!O$7, 'Homeowners Record'!$F55*'Monthly Reading'!O$8, 'Homeowners Record'!$G55*'Monthly Reading'!O$9), SUM('Monthly Reading'!O$10, 'Homeowners Record'!$F55*'Monthly Reading'!O$8, 'Homeowners Record'!$G55*'Monthly Reading'!O$9)))</f>
        <v/>
      </c>
      <c r="P58" s="4" t="str">
        <f>IF('Monthly Reading'!P$1="", "", IF('Monthly Reading'!P132*'Monthly Reading'!P$7&gt;'Monthly Reading'!P$10, SUM('Monthly Reading'!P132*'Monthly Reading'!P$7, 'Homeowners Record'!$F55*'Monthly Reading'!P$8, 'Homeowners Record'!$G55*'Monthly Reading'!P$9), SUM('Monthly Reading'!P$10, 'Homeowners Record'!$F55*'Monthly Reading'!P$8, 'Homeowners Record'!$G55*'Monthly Reading'!P$9)))</f>
        <v/>
      </c>
      <c r="Q58" s="4" t="str">
        <f>IF('Monthly Reading'!Q$1="", "", IF('Monthly Reading'!Q132*'Monthly Reading'!Q$7&gt;'Monthly Reading'!Q$10, SUM('Monthly Reading'!Q132*'Monthly Reading'!Q$7, 'Homeowners Record'!$F55*'Monthly Reading'!Q$8, 'Homeowners Record'!$G55*'Monthly Reading'!Q$9), SUM('Monthly Reading'!Q$10, 'Homeowners Record'!$F55*'Monthly Reading'!Q$8, 'Homeowners Record'!$G55*'Monthly Reading'!Q$9)))</f>
        <v/>
      </c>
      <c r="R58" s="4" t="str">
        <f>IF('Monthly Reading'!R$1="", "", IF('Monthly Reading'!R132*'Monthly Reading'!R$7&gt;'Monthly Reading'!R$10, SUM('Monthly Reading'!R132*'Monthly Reading'!R$7, 'Homeowners Record'!$F55*'Monthly Reading'!R$8, 'Homeowners Record'!$G55*'Monthly Reading'!R$9), SUM('Monthly Reading'!R$10, 'Homeowners Record'!$F55*'Monthly Reading'!R$8, 'Homeowners Record'!$G55*'Monthly Reading'!R$9)))</f>
        <v/>
      </c>
      <c r="S58" s="4" t="str">
        <f>IF('Monthly Reading'!S$1="", "", IF('Monthly Reading'!S132*'Monthly Reading'!S$7&gt;'Monthly Reading'!S$10, SUM('Monthly Reading'!S132*'Monthly Reading'!S$7, 'Homeowners Record'!$F55*'Monthly Reading'!S$8, 'Homeowners Record'!$G55*'Monthly Reading'!S$9), SUM('Monthly Reading'!S$10, 'Homeowners Record'!$F55*'Monthly Reading'!S$8, 'Homeowners Record'!$G55*'Monthly Reading'!S$9)))</f>
        <v/>
      </c>
      <c r="T58" s="4" t="str">
        <f>IF('Monthly Reading'!T$1="", "", IF('Monthly Reading'!T132*'Monthly Reading'!T$7&gt;'Monthly Reading'!T$10, SUM('Monthly Reading'!T132*'Monthly Reading'!T$7, 'Homeowners Record'!$F55*'Monthly Reading'!T$8, 'Homeowners Record'!$G55*'Monthly Reading'!T$9), SUM('Monthly Reading'!T$10, 'Homeowners Record'!$F55*'Monthly Reading'!T$8, 'Homeowners Record'!$G55*'Monthly Reading'!T$9)))</f>
        <v/>
      </c>
      <c r="U58" s="4" t="str">
        <f>IF('Monthly Reading'!U$1="", "", IF('Monthly Reading'!U132*'Monthly Reading'!U$7&gt;'Monthly Reading'!U$10, SUM('Monthly Reading'!U132*'Monthly Reading'!U$7, 'Homeowners Record'!$F55*'Monthly Reading'!U$8, 'Homeowners Record'!$G55*'Monthly Reading'!U$9), SUM('Monthly Reading'!U$10, 'Homeowners Record'!$F55*'Monthly Reading'!U$8, 'Homeowners Record'!$G55*'Monthly Reading'!U$9)))</f>
        <v/>
      </c>
      <c r="V58" s="4" t="str">
        <f>IF('Monthly Reading'!V$1="", "", IF('Monthly Reading'!V132*'Monthly Reading'!V$7&gt;'Monthly Reading'!V$10, SUM('Monthly Reading'!V132*'Monthly Reading'!V$7, 'Homeowners Record'!$F55*'Monthly Reading'!V$8, 'Homeowners Record'!$G55*'Monthly Reading'!V$9), SUM('Monthly Reading'!V$10, 'Homeowners Record'!$F55*'Monthly Reading'!V$8, 'Homeowners Record'!$G55*'Monthly Reading'!V$9)))</f>
        <v/>
      </c>
      <c r="W58" s="4" t="str">
        <f>IF('Monthly Reading'!W$1="", "", IF('Monthly Reading'!W132*'Monthly Reading'!W$7&gt;'Monthly Reading'!W$10, SUM('Monthly Reading'!W132*'Monthly Reading'!W$7, 'Homeowners Record'!$F55*'Monthly Reading'!W$8, 'Homeowners Record'!$G55*'Monthly Reading'!W$9), SUM('Monthly Reading'!W$10, 'Homeowners Record'!$F55*'Monthly Reading'!W$8, 'Homeowners Record'!$G55*'Monthly Reading'!W$9)))</f>
        <v/>
      </c>
      <c r="X58" s="4" t="str">
        <f>IF('Monthly Reading'!X$1="", "", IF('Monthly Reading'!X132*'Monthly Reading'!X$7&gt;'Monthly Reading'!X$10, SUM('Monthly Reading'!X132*'Monthly Reading'!X$7, 'Homeowners Record'!$F55*'Monthly Reading'!X$8, 'Homeowners Record'!$G55*'Monthly Reading'!X$9), SUM('Monthly Reading'!X$10, 'Homeowners Record'!$F55*'Monthly Reading'!X$8, 'Homeowners Record'!$G55*'Monthly Reading'!X$9)))</f>
        <v/>
      </c>
      <c r="Y58" s="4" t="str">
        <f>IF('Monthly Reading'!Y$1="", "", IF('Monthly Reading'!Y132*'Monthly Reading'!Y$7&gt;'Monthly Reading'!Y$10, SUM('Monthly Reading'!Y132*'Monthly Reading'!Y$7, 'Homeowners Record'!$F55*'Monthly Reading'!Y$8, 'Homeowners Record'!$G55*'Monthly Reading'!Y$9), SUM('Monthly Reading'!Y$10, 'Homeowners Record'!$F55*'Monthly Reading'!Y$8, 'Homeowners Record'!$G55*'Monthly Reading'!Y$9)))</f>
        <v/>
      </c>
      <c r="Z58" s="4" t="str">
        <f>IF('Monthly Reading'!Z$1="", "", IF('Monthly Reading'!Z132*'Monthly Reading'!Z$7&gt;'Monthly Reading'!Z$10, SUM('Monthly Reading'!Z132*'Monthly Reading'!Z$7, 'Homeowners Record'!$F55*'Monthly Reading'!Z$8, 'Homeowners Record'!$G55*'Monthly Reading'!Z$9), SUM('Monthly Reading'!Z$10, 'Homeowners Record'!$F55*'Monthly Reading'!Z$8, 'Homeowners Record'!$G55*'Monthly Reading'!Z$9)))</f>
        <v/>
      </c>
      <c r="AA58" s="4" t="str">
        <f>IF('Monthly Reading'!AA$1="", "", IF('Monthly Reading'!AA132*'Monthly Reading'!AA$7&gt;'Monthly Reading'!AA$10, SUM('Monthly Reading'!AA132*'Monthly Reading'!AA$7, 'Homeowners Record'!$F55*'Monthly Reading'!AA$8, 'Homeowners Record'!$G55*'Monthly Reading'!AA$9), SUM('Monthly Reading'!AA$10, 'Homeowners Record'!$F55*'Monthly Reading'!AA$8, 'Homeowners Record'!$G55*'Monthly Reading'!AA$9)))</f>
        <v/>
      </c>
      <c r="AB58" s="4" t="str">
        <f>IF('Monthly Reading'!AB$1="", "", IF('Monthly Reading'!AB132*'Monthly Reading'!AB$7&gt;'Monthly Reading'!AB$10, SUM('Monthly Reading'!AB132*'Monthly Reading'!AB$7, 'Homeowners Record'!$F55*'Monthly Reading'!AB$8, 'Homeowners Record'!$G55*'Monthly Reading'!AB$9), SUM('Monthly Reading'!AB$10, 'Homeowners Record'!$F55*'Monthly Reading'!AB$8, 'Homeowners Record'!$G55*'Monthly Reading'!AB$9)))</f>
        <v/>
      </c>
      <c r="AC58" s="4" t="str">
        <f>IF('Monthly Reading'!AC$1="", "", IF('Monthly Reading'!AC132*'Monthly Reading'!AC$7&gt;'Monthly Reading'!AC$10, SUM('Monthly Reading'!AC132*'Monthly Reading'!AC$7, 'Homeowners Record'!$F55*'Monthly Reading'!AC$8, 'Homeowners Record'!$G55*'Monthly Reading'!AC$9), SUM('Monthly Reading'!AC$10, 'Homeowners Record'!$F55*'Monthly Reading'!AC$8, 'Homeowners Record'!$G55*'Monthly Reading'!AC$9)))</f>
        <v/>
      </c>
      <c r="AD58" s="4" t="str">
        <f>IF('Monthly Reading'!AD$1="", "", IF('Monthly Reading'!AD132*'Monthly Reading'!AD$7&gt;'Monthly Reading'!AD$10, SUM('Monthly Reading'!AD132*'Monthly Reading'!AD$7, 'Homeowners Record'!$F55*'Monthly Reading'!AD$8, 'Homeowners Record'!$G55*'Monthly Reading'!AD$9), SUM('Monthly Reading'!AD$10, 'Homeowners Record'!$F55*'Monthly Reading'!AD$8, 'Homeowners Record'!$G55*'Monthly Reading'!AD$9)))</f>
        <v/>
      </c>
      <c r="AE58" s="4" t="str">
        <f>IF('Monthly Reading'!AE$1="", "", IF('Monthly Reading'!AE132*'Monthly Reading'!AE$7&gt;'Monthly Reading'!AE$10, SUM('Monthly Reading'!AE132*'Monthly Reading'!AE$7, 'Homeowners Record'!$F55*'Monthly Reading'!AE$8, 'Homeowners Record'!$G55*'Monthly Reading'!AE$9), SUM('Monthly Reading'!AE$10, 'Homeowners Record'!$F55*'Monthly Reading'!AE$8, 'Homeowners Record'!$G55*'Monthly Reading'!AE$9)))</f>
        <v/>
      </c>
      <c r="AF58" s="4" t="str">
        <f>IF('Monthly Reading'!AF$1="", "", IF('Monthly Reading'!AF132*'Monthly Reading'!AF$7&gt;'Monthly Reading'!AF$10, SUM('Monthly Reading'!AF132*'Monthly Reading'!AF$7, 'Homeowners Record'!$F55*'Monthly Reading'!AF$8, 'Homeowners Record'!$G55*'Monthly Reading'!AF$9), SUM('Monthly Reading'!AF$10, 'Homeowners Record'!$F55*'Monthly Reading'!AF$8, 'Homeowners Record'!$G55*'Monthly Reading'!AF$9)))</f>
        <v/>
      </c>
      <c r="AG58" s="4" t="str">
        <f>IF('Monthly Reading'!AG$1="", "", IF('Monthly Reading'!AG132*'Monthly Reading'!AG$7&gt;'Monthly Reading'!AG$10, SUM('Monthly Reading'!AG132*'Monthly Reading'!AG$7, 'Homeowners Record'!$F55*'Monthly Reading'!AG$8, 'Homeowners Record'!$G55*'Monthly Reading'!AG$9), SUM('Monthly Reading'!AG$10, 'Homeowners Record'!$F55*'Monthly Reading'!AG$8, 'Homeowners Record'!$G55*'Monthly Reading'!AG$9)))</f>
        <v/>
      </c>
      <c r="AH58" s="4" t="str">
        <f>IF('Monthly Reading'!AH$1="", "", IF('Monthly Reading'!AH132*'Monthly Reading'!AH$7&gt;'Monthly Reading'!AH$10, SUM('Monthly Reading'!AH132*'Monthly Reading'!AH$7, 'Homeowners Record'!$F55*'Monthly Reading'!AH$8, 'Homeowners Record'!$G55*'Monthly Reading'!AH$9), SUM('Monthly Reading'!AH$10, 'Homeowners Record'!$F55*'Monthly Reading'!AH$8, 'Homeowners Record'!$G55*'Monthly Reading'!AH$9)))</f>
        <v/>
      </c>
      <c r="AI58" s="4" t="str">
        <f>IF('Monthly Reading'!AI$1="", "", IF('Monthly Reading'!AI132*'Monthly Reading'!AI$7&gt;'Monthly Reading'!AI$10, SUM('Monthly Reading'!AI132*'Monthly Reading'!AI$7, 'Homeowners Record'!$F55*'Monthly Reading'!AI$8, 'Homeowners Record'!$G55*'Monthly Reading'!AI$9), SUM('Monthly Reading'!AI$10, 'Homeowners Record'!$F55*'Monthly Reading'!AI$8, 'Homeowners Record'!$G55*'Monthly Reading'!AI$9)))</f>
        <v/>
      </c>
      <c r="AJ58" s="4" t="str">
        <f>IF('Monthly Reading'!AJ$1="", "", IF('Monthly Reading'!AJ132*'Monthly Reading'!AJ$7&gt;'Monthly Reading'!AJ$10, SUM('Monthly Reading'!AJ132*'Monthly Reading'!AJ$7, 'Homeowners Record'!$F55*'Monthly Reading'!AJ$8, 'Homeowners Record'!$G55*'Monthly Reading'!AJ$9), SUM('Monthly Reading'!AJ$10, 'Homeowners Record'!$F55*'Monthly Reading'!AJ$8, 'Homeowners Record'!$G55*'Monthly Reading'!AJ$9)))</f>
        <v/>
      </c>
      <c r="AK58" s="4" t="str">
        <f>IF('Monthly Reading'!AK$1="", "", IF('Monthly Reading'!AK132*'Monthly Reading'!AK$7&gt;'Monthly Reading'!AK$10, SUM('Monthly Reading'!AK132*'Monthly Reading'!AK$7, 'Homeowners Record'!$F55*'Monthly Reading'!AK$8, 'Homeowners Record'!$G55*'Monthly Reading'!AK$9), SUM('Monthly Reading'!AK$10, 'Homeowners Record'!$F55*'Monthly Reading'!AK$8, 'Homeowners Record'!$G55*'Monthly Reading'!AK$9)))</f>
        <v/>
      </c>
      <c r="AL58" s="4" t="str">
        <f>IF('Monthly Reading'!AL$1="", "", IF('Monthly Reading'!AL132*'Monthly Reading'!AL$7&gt;'Monthly Reading'!AL$10, SUM('Monthly Reading'!AL132*'Monthly Reading'!AL$7, 'Homeowners Record'!$F55*'Monthly Reading'!AL$8, 'Homeowners Record'!$G55*'Monthly Reading'!AL$9), SUM('Monthly Reading'!AL$10, 'Homeowners Record'!$F55*'Monthly Reading'!AL$8, 'Homeowners Record'!$G55*'Monthly Reading'!AL$9)))</f>
        <v/>
      </c>
      <c r="AM58" s="4" t="str">
        <f>IF('Monthly Reading'!AM$1="", "", IF('Monthly Reading'!AM132*'Monthly Reading'!AM$7&gt;'Monthly Reading'!AM$10, SUM('Monthly Reading'!AM132*'Monthly Reading'!AM$7, 'Homeowners Record'!$F55*'Monthly Reading'!AM$8, 'Homeowners Record'!$G55*'Monthly Reading'!AM$9), SUM('Monthly Reading'!AM$10, 'Homeowners Record'!$F55*'Monthly Reading'!AM$8, 'Homeowners Record'!$G55*'Monthly Reading'!AM$9)))</f>
        <v/>
      </c>
      <c r="AN58" s="4" t="str">
        <f>IF('Monthly Reading'!AN$1="", "", IF('Monthly Reading'!AN132*'Monthly Reading'!AN$7&gt;'Monthly Reading'!AN$10, SUM('Monthly Reading'!AN132*'Monthly Reading'!AN$7, 'Homeowners Record'!$F55*'Monthly Reading'!AN$8, 'Homeowners Record'!$G55*'Monthly Reading'!AN$9), SUM('Monthly Reading'!AN$10, 'Homeowners Record'!$F55*'Monthly Reading'!AN$8, 'Homeowners Record'!$G55*'Monthly Reading'!AN$9)))</f>
        <v/>
      </c>
      <c r="AO58" s="4" t="str">
        <f>IF('Monthly Reading'!AO$1="", "", IF('Monthly Reading'!AO132*'Monthly Reading'!AO$7&gt;'Monthly Reading'!AO$10, SUM('Monthly Reading'!AO132*'Monthly Reading'!AO$7, 'Homeowners Record'!$F55*'Monthly Reading'!AO$8, 'Homeowners Record'!$G55*'Monthly Reading'!AO$9), SUM('Monthly Reading'!AO$10, 'Homeowners Record'!$F55*'Monthly Reading'!AO$8, 'Homeowners Record'!$G55*'Monthly Reading'!AO$9)))</f>
        <v/>
      </c>
      <c r="AP58" s="4" t="str">
        <f>IF('Monthly Reading'!AP$1="", "", IF('Monthly Reading'!AP132*'Monthly Reading'!AP$7&gt;'Monthly Reading'!AP$10, SUM('Monthly Reading'!AP132*'Monthly Reading'!AP$7, 'Homeowners Record'!$F55*'Monthly Reading'!AP$8, 'Homeowners Record'!$G55*'Monthly Reading'!AP$9), SUM('Monthly Reading'!AP$10, 'Homeowners Record'!$F55*'Monthly Reading'!AP$8, 'Homeowners Record'!$G55*'Monthly Reading'!AP$9)))</f>
        <v/>
      </c>
      <c r="AQ58" s="4" t="str">
        <f>IF('Monthly Reading'!AQ$1="", "", IF('Monthly Reading'!AQ132*'Monthly Reading'!AQ$7&gt;'Monthly Reading'!AQ$10, SUM('Monthly Reading'!AQ132*'Monthly Reading'!AQ$7, 'Homeowners Record'!$F55*'Monthly Reading'!AQ$8, 'Homeowners Record'!$G55*'Monthly Reading'!AQ$9), SUM('Monthly Reading'!AQ$10, 'Homeowners Record'!$F55*'Monthly Reading'!AQ$8, 'Homeowners Record'!$G55*'Monthly Reading'!AQ$9)))</f>
        <v/>
      </c>
      <c r="AR58" s="4" t="str">
        <f>IF('Monthly Reading'!AR$1="", "", IF('Monthly Reading'!AR132*'Monthly Reading'!AR$7&gt;'Monthly Reading'!AR$10, SUM('Monthly Reading'!AR132*'Monthly Reading'!AR$7, 'Homeowners Record'!$F55*'Monthly Reading'!AR$8, 'Homeowners Record'!$G55*'Monthly Reading'!AR$9), SUM('Monthly Reading'!AR$10, 'Homeowners Record'!$F55*'Monthly Reading'!AR$8, 'Homeowners Record'!$G55*'Monthly Reading'!AR$9)))</f>
        <v/>
      </c>
      <c r="AS58" s="4" t="str">
        <f>IF('Monthly Reading'!AS$1="", "", IF('Monthly Reading'!AS132*'Monthly Reading'!AS$7&gt;'Monthly Reading'!AS$10, SUM('Monthly Reading'!AS132*'Monthly Reading'!AS$7, 'Homeowners Record'!$F55*'Monthly Reading'!AS$8, 'Homeowners Record'!$G55*'Monthly Reading'!AS$9), SUM('Monthly Reading'!AS$10, 'Homeowners Record'!$F55*'Monthly Reading'!AS$8, 'Homeowners Record'!$G55*'Monthly Reading'!AS$9)))</f>
        <v/>
      </c>
      <c r="AT58" s="4" t="str">
        <f>IF('Monthly Reading'!AT$1="", "", IF('Monthly Reading'!AT132*'Monthly Reading'!AT$7&gt;'Monthly Reading'!AT$10, SUM('Monthly Reading'!AT132*'Monthly Reading'!AT$7, 'Homeowners Record'!$F55*'Monthly Reading'!AT$8, 'Homeowners Record'!$G55*'Monthly Reading'!AT$9), SUM('Monthly Reading'!AT$10, 'Homeowners Record'!$F55*'Monthly Reading'!AT$8, 'Homeowners Record'!$G55*'Monthly Reading'!AT$9)))</f>
        <v/>
      </c>
      <c r="AU58" s="4" t="str">
        <f>IF('Monthly Reading'!AU$1="", "", IF('Monthly Reading'!AU132*'Monthly Reading'!AU$7&gt;'Monthly Reading'!AU$10, SUM('Monthly Reading'!AU132*'Monthly Reading'!AU$7, 'Homeowners Record'!$F55*'Monthly Reading'!AU$8, 'Homeowners Record'!$G55*'Monthly Reading'!AU$9), SUM('Monthly Reading'!AU$10, 'Homeowners Record'!$F55*'Monthly Reading'!AU$8, 'Homeowners Record'!$G55*'Monthly Reading'!AU$9)))</f>
        <v/>
      </c>
      <c r="AV58" s="4" t="str">
        <f>IF('Monthly Reading'!AV$1="", "", IF('Monthly Reading'!AV132*'Monthly Reading'!AV$7&gt;'Monthly Reading'!AV$10, SUM('Monthly Reading'!AV132*'Monthly Reading'!AV$7, 'Homeowners Record'!$F55*'Monthly Reading'!AV$8, 'Homeowners Record'!$G55*'Monthly Reading'!AV$9), SUM('Monthly Reading'!AV$10, 'Homeowners Record'!$F55*'Monthly Reading'!AV$8, 'Homeowners Record'!$G55*'Monthly Reading'!AV$9)))</f>
        <v/>
      </c>
      <c r="AW58" s="4" t="str">
        <f>IF('Monthly Reading'!AW$1="", "", IF('Monthly Reading'!AW132*'Monthly Reading'!AW$7&gt;'Monthly Reading'!AW$10, SUM('Monthly Reading'!AW132*'Monthly Reading'!AW$7, 'Homeowners Record'!$F55*'Monthly Reading'!AW$8, 'Homeowners Record'!$G55*'Monthly Reading'!AW$9), SUM('Monthly Reading'!AW$10, 'Homeowners Record'!$F55*'Monthly Reading'!AW$8, 'Homeowners Record'!$G55*'Monthly Reading'!AW$9)))</f>
        <v/>
      </c>
      <c r="AX58" s="4" t="str">
        <f>IF('Monthly Reading'!AX$1="", "", IF('Monthly Reading'!AX132*'Monthly Reading'!AX$7&gt;'Monthly Reading'!AX$10, SUM('Monthly Reading'!AX132*'Monthly Reading'!AX$7, 'Homeowners Record'!$F55*'Monthly Reading'!AX$8, 'Homeowners Record'!$G55*'Monthly Reading'!AX$9), SUM('Monthly Reading'!AX$10, 'Homeowners Record'!$F55*'Monthly Reading'!AX$8, 'Homeowners Record'!$G55*'Monthly Reading'!AX$9)))</f>
        <v/>
      </c>
      <c r="AY58" s="4" t="str">
        <f>IF('Monthly Reading'!AY$1="", "", IF('Monthly Reading'!AY132*'Monthly Reading'!AY$7&gt;'Monthly Reading'!AY$10, SUM('Monthly Reading'!AY132*'Monthly Reading'!AY$7, 'Homeowners Record'!$F55*'Monthly Reading'!AY$8, 'Homeowners Record'!$G55*'Monthly Reading'!AY$9), SUM('Monthly Reading'!AY$10, 'Homeowners Record'!$F55*'Monthly Reading'!AY$8, 'Homeowners Record'!$G55*'Monthly Reading'!AY$9)))</f>
        <v/>
      </c>
      <c r="AZ58" s="4" t="str">
        <f>IF('Monthly Reading'!AZ$1="", "", IF('Monthly Reading'!AZ132*'Monthly Reading'!AZ$7&gt;'Monthly Reading'!AZ$10, SUM('Monthly Reading'!AZ132*'Monthly Reading'!AZ$7, 'Homeowners Record'!$F55*'Monthly Reading'!AZ$8, 'Homeowners Record'!$G55*'Monthly Reading'!AZ$9), SUM('Monthly Reading'!AZ$10, 'Homeowners Record'!$F55*'Monthly Reading'!AZ$8, 'Homeowners Record'!$G55*'Monthly Reading'!AZ$9)))</f>
        <v/>
      </c>
      <c r="BA58" s="4" t="str">
        <f>IF('Monthly Reading'!BA$1="", "", IF('Monthly Reading'!BA132*'Monthly Reading'!BA$7&gt;'Monthly Reading'!BA$10, SUM('Monthly Reading'!BA132*'Monthly Reading'!BA$7, 'Homeowners Record'!$F55*'Monthly Reading'!BA$8, 'Homeowners Record'!$G55*'Monthly Reading'!BA$9), SUM('Monthly Reading'!BA$10, 'Homeowners Record'!$F55*'Monthly Reading'!BA$8, 'Homeowners Record'!$G55*'Monthly Reading'!BA$9)))</f>
        <v/>
      </c>
      <c r="BB58" s="4" t="str">
        <f>IF('Monthly Reading'!BB$1="", "", IF('Monthly Reading'!BB132*'Monthly Reading'!BB$7&gt;'Monthly Reading'!BB$10, SUM('Monthly Reading'!BB132*'Monthly Reading'!BB$7, 'Homeowners Record'!$F55*'Monthly Reading'!BB$8, 'Homeowners Record'!$G55*'Monthly Reading'!BB$9), SUM('Monthly Reading'!BB$10, 'Homeowners Record'!$F55*'Monthly Reading'!BB$8, 'Homeowners Record'!$G55*'Monthly Reading'!BB$9)))</f>
        <v/>
      </c>
      <c r="BC58" s="4" t="str">
        <f>IF('Monthly Reading'!BC$1="", "", IF('Monthly Reading'!BC132*'Monthly Reading'!BC$7&gt;'Monthly Reading'!BC$10, SUM('Monthly Reading'!BC132*'Monthly Reading'!BC$7, 'Homeowners Record'!$F55*'Monthly Reading'!BC$8, 'Homeowners Record'!$G55*'Monthly Reading'!BC$9), SUM('Monthly Reading'!BC$10, 'Homeowners Record'!$F55*'Monthly Reading'!BC$8, 'Homeowners Record'!$G55*'Monthly Reading'!BC$9)))</f>
        <v/>
      </c>
      <c r="BD58" s="4" t="str">
        <f>IF('Monthly Reading'!BD$1="", "", IF('Monthly Reading'!BD132*'Monthly Reading'!BD$7&gt;'Monthly Reading'!BD$10, SUM('Monthly Reading'!BD132*'Monthly Reading'!BD$7, 'Homeowners Record'!$F55*'Monthly Reading'!BD$8, 'Homeowners Record'!$G55*'Monthly Reading'!BD$9), SUM('Monthly Reading'!BD$10, 'Homeowners Record'!$F55*'Monthly Reading'!BD$8, 'Homeowners Record'!$G55*'Monthly Reading'!BD$9)))</f>
        <v/>
      </c>
      <c r="BE58" s="4" t="str">
        <f>IF('Monthly Reading'!BE$1="", "", IF('Monthly Reading'!BE132*'Monthly Reading'!BE$7&gt;'Monthly Reading'!BE$10, SUM('Monthly Reading'!BE132*'Monthly Reading'!BE$7, 'Homeowners Record'!$F55*'Monthly Reading'!BE$8, 'Homeowners Record'!$G55*'Monthly Reading'!BE$9), SUM('Monthly Reading'!BE$10, 'Homeowners Record'!$F55*'Monthly Reading'!BE$8, 'Homeowners Record'!$G55*'Monthly Reading'!BE$9)))</f>
        <v/>
      </c>
      <c r="BF58" s="4" t="str">
        <f>IF('Monthly Reading'!BF$1="", "", IF('Monthly Reading'!BF132*'Monthly Reading'!BF$7&gt;'Monthly Reading'!BF$10, SUM('Monthly Reading'!BF132*'Monthly Reading'!BF$7, 'Homeowners Record'!$F55*'Monthly Reading'!BF$8, 'Homeowners Record'!$G55*'Monthly Reading'!BF$9), SUM('Monthly Reading'!BF$10, 'Homeowners Record'!$F55*'Monthly Reading'!BF$8, 'Homeowners Record'!$G55*'Monthly Reading'!BF$9)))</f>
        <v/>
      </c>
      <c r="BG58" s="4" t="str">
        <f>IF('Monthly Reading'!BG$1="", "", IF('Monthly Reading'!BG132*'Monthly Reading'!BG$7&gt;'Monthly Reading'!BG$10, SUM('Monthly Reading'!BG132*'Monthly Reading'!BG$7, 'Homeowners Record'!$F55*'Monthly Reading'!BG$8, 'Homeowners Record'!$G55*'Monthly Reading'!BG$9), SUM('Monthly Reading'!BG$10, 'Homeowners Record'!$F55*'Monthly Reading'!BG$8, 'Homeowners Record'!$G55*'Monthly Reading'!BG$9)))</f>
        <v/>
      </c>
      <c r="BH58" s="4" t="str">
        <f>IF('Monthly Reading'!BH$1="", "", IF('Monthly Reading'!BH132*'Monthly Reading'!BH$7&gt;'Monthly Reading'!BH$10, SUM('Monthly Reading'!BH132*'Monthly Reading'!BH$7, 'Homeowners Record'!$F55*'Monthly Reading'!BH$8, 'Homeowners Record'!$G55*'Monthly Reading'!BH$9), SUM('Monthly Reading'!BH$10, 'Homeowners Record'!$F55*'Monthly Reading'!BH$8, 'Homeowners Record'!$G55*'Monthly Reading'!BH$9)))</f>
        <v/>
      </c>
      <c r="BI58" s="4" t="str">
        <f>IF('Monthly Reading'!BI$1="", "", IF('Monthly Reading'!BI132*'Monthly Reading'!BI$7&gt;'Monthly Reading'!BI$10, SUM('Monthly Reading'!BI132*'Monthly Reading'!BI$7, 'Homeowners Record'!$F55*'Monthly Reading'!BI$8, 'Homeowners Record'!$G55*'Monthly Reading'!BI$9), SUM('Monthly Reading'!BI$10, 'Homeowners Record'!$F55*'Monthly Reading'!BI$8, 'Homeowners Record'!$G55*'Monthly Reading'!BI$9)))</f>
        <v/>
      </c>
      <c r="BJ58" s="4" t="str">
        <f>IF('Monthly Reading'!BJ$1="", "", IF('Monthly Reading'!BJ132*'Monthly Reading'!BJ$7&gt;'Monthly Reading'!BJ$10, SUM('Monthly Reading'!BJ132*'Monthly Reading'!BJ$7, 'Homeowners Record'!$F55*'Monthly Reading'!BJ$8, 'Homeowners Record'!$G55*'Monthly Reading'!BJ$9), SUM('Monthly Reading'!BJ$10, 'Homeowners Record'!$F55*'Monthly Reading'!BJ$8, 'Homeowners Record'!$G55*'Monthly Reading'!BJ$9)))</f>
        <v/>
      </c>
      <c r="BK58" s="4" t="str">
        <f>IF('Monthly Reading'!BK$1="", "", IF('Monthly Reading'!BK132*'Monthly Reading'!BK$7&gt;'Monthly Reading'!BK$10, SUM('Monthly Reading'!BK132*'Monthly Reading'!BK$7, 'Homeowners Record'!$F55*'Monthly Reading'!BK$8, 'Homeowners Record'!$G55*'Monthly Reading'!BK$9), SUM('Monthly Reading'!BK$10, 'Homeowners Record'!$F55*'Monthly Reading'!BK$8, 'Homeowners Record'!$G55*'Monthly Reading'!BK$9)))</f>
        <v/>
      </c>
      <c r="BL58" s="4" t="str">
        <f>IF('Monthly Reading'!BL$1="", "", IF('Monthly Reading'!BL132*'Monthly Reading'!BL$7&gt;'Monthly Reading'!BL$10, SUM('Monthly Reading'!BL132*'Monthly Reading'!BL$7, 'Homeowners Record'!$F55*'Monthly Reading'!BL$8, 'Homeowners Record'!$G55*'Monthly Reading'!BL$9), SUM('Monthly Reading'!BL$10, 'Homeowners Record'!$F55*'Monthly Reading'!BL$8, 'Homeowners Record'!$G55*'Monthly Reading'!BL$9)))</f>
        <v/>
      </c>
      <c r="BM58" s="4" t="str">
        <f>IF('Monthly Reading'!BM$1="", "", IF('Monthly Reading'!BM132*'Monthly Reading'!BM$7&gt;'Monthly Reading'!BM$10, SUM('Monthly Reading'!BM132*'Monthly Reading'!BM$7, 'Homeowners Record'!$F55*'Monthly Reading'!BM$8, 'Homeowners Record'!$G55*'Monthly Reading'!BM$9), SUM('Monthly Reading'!BM$10, 'Homeowners Record'!$F55*'Monthly Reading'!BM$8, 'Homeowners Record'!$G55*'Monthly Reading'!BM$9)))</f>
        <v/>
      </c>
      <c r="BN58" s="4" t="str">
        <f>IF('Monthly Reading'!BN$1="", "", IF('Monthly Reading'!BN132*'Monthly Reading'!BN$7&gt;'Monthly Reading'!BN$10, SUM('Monthly Reading'!BN132*'Monthly Reading'!BN$7, 'Homeowners Record'!$F55*'Monthly Reading'!BN$8, 'Homeowners Record'!$G55*'Monthly Reading'!BN$9), SUM('Monthly Reading'!BN$10, 'Homeowners Record'!$F55*'Monthly Reading'!BN$8, 'Homeowners Record'!$G55*'Monthly Reading'!BN$9)))</f>
        <v/>
      </c>
      <c r="BO58" s="4" t="str">
        <f>IF('Monthly Reading'!BO$1="", "", IF('Monthly Reading'!BO132*'Monthly Reading'!BO$7&gt;'Monthly Reading'!BO$10, SUM('Monthly Reading'!BO132*'Monthly Reading'!BO$7, 'Homeowners Record'!$F55*'Monthly Reading'!BO$8, 'Homeowners Record'!$G55*'Monthly Reading'!BO$9), SUM('Monthly Reading'!BO$10, 'Homeowners Record'!$F55*'Monthly Reading'!BO$8, 'Homeowners Record'!$G55*'Monthly Reading'!BO$9)))</f>
        <v/>
      </c>
      <c r="BP58" s="4" t="str">
        <f>IF('Monthly Reading'!BP$1="", "", IF('Monthly Reading'!BP132*'Monthly Reading'!BP$7&gt;'Monthly Reading'!BP$10, SUM('Monthly Reading'!BP132*'Monthly Reading'!BP$7, 'Homeowners Record'!$F55*'Monthly Reading'!BP$8, 'Homeowners Record'!$G55*'Monthly Reading'!BP$9), SUM('Monthly Reading'!BP$10, 'Homeowners Record'!$F55*'Monthly Reading'!BP$8, 'Homeowners Record'!$G55*'Monthly Reading'!BP$9)))</f>
        <v/>
      </c>
      <c r="BQ58" s="4" t="str">
        <f>IF('Monthly Reading'!BQ$1="", "", IF('Monthly Reading'!BQ132*'Monthly Reading'!BQ$7&gt;'Monthly Reading'!BQ$10, SUM('Monthly Reading'!BQ132*'Monthly Reading'!BQ$7, 'Homeowners Record'!$F55*'Monthly Reading'!BQ$8, 'Homeowners Record'!$G55*'Monthly Reading'!BQ$9), SUM('Monthly Reading'!BQ$10, 'Homeowners Record'!$F55*'Monthly Reading'!BQ$8, 'Homeowners Record'!$G55*'Monthly Reading'!BQ$9)))</f>
        <v/>
      </c>
      <c r="BR58" s="4" t="str">
        <f>IF('Monthly Reading'!BR$1="", "", IF('Monthly Reading'!BR132*'Monthly Reading'!BR$7&gt;'Monthly Reading'!BR$10, SUM('Monthly Reading'!BR132*'Monthly Reading'!BR$7, 'Homeowners Record'!$F55*'Monthly Reading'!BR$8, 'Homeowners Record'!$G55*'Monthly Reading'!BR$9), SUM('Monthly Reading'!BR$10, 'Homeowners Record'!$F55*'Monthly Reading'!BR$8, 'Homeowners Record'!$G55*'Monthly Reading'!BR$9)))</f>
        <v/>
      </c>
      <c r="BS58" s="4" t="str">
        <f>IF('Monthly Reading'!BS$1="", "", IF('Monthly Reading'!BS132*'Monthly Reading'!BS$7&gt;'Monthly Reading'!BS$10, SUM('Monthly Reading'!BS132*'Monthly Reading'!BS$7, 'Homeowners Record'!$F55*'Monthly Reading'!BS$8, 'Homeowners Record'!$G55*'Monthly Reading'!BS$9), SUM('Monthly Reading'!BS$10, 'Homeowners Record'!$F55*'Monthly Reading'!BS$8, 'Homeowners Record'!$G55*'Monthly Reading'!BS$9)))</f>
        <v/>
      </c>
      <c r="BT58" s="4" t="str">
        <f>IF('Monthly Reading'!BT$1="", "", IF('Monthly Reading'!BT132*'Monthly Reading'!BT$7&gt;'Monthly Reading'!BT$10, SUM('Monthly Reading'!BT132*'Monthly Reading'!BT$7, 'Homeowners Record'!$F55*'Monthly Reading'!BT$8, 'Homeowners Record'!$G55*'Monthly Reading'!BT$9), SUM('Monthly Reading'!BT$10, 'Homeowners Record'!$F55*'Monthly Reading'!BT$8, 'Homeowners Record'!$G55*'Monthly Reading'!BT$9)))</f>
        <v/>
      </c>
      <c r="BU58" s="4" t="str">
        <f>IF('Monthly Reading'!BU$1="", "", IF('Monthly Reading'!BU132*'Monthly Reading'!BU$7&gt;'Monthly Reading'!BU$10, SUM('Monthly Reading'!BU132*'Monthly Reading'!BU$7, 'Homeowners Record'!$F55*'Monthly Reading'!BU$8, 'Homeowners Record'!$G55*'Monthly Reading'!BU$9), SUM('Monthly Reading'!BU$10, 'Homeowners Record'!$F55*'Monthly Reading'!BU$8, 'Homeowners Record'!$G55*'Monthly Reading'!BU$9)))</f>
        <v/>
      </c>
      <c r="BV58" s="4" t="str">
        <f>IF('Monthly Reading'!BV$1="", "", IF('Monthly Reading'!BV132*'Monthly Reading'!BV$7&gt;'Monthly Reading'!BV$10, SUM('Monthly Reading'!BV132*'Monthly Reading'!BV$7, 'Homeowners Record'!$F55*'Monthly Reading'!BV$8, 'Homeowners Record'!$G55*'Monthly Reading'!BV$9), SUM('Monthly Reading'!BV$10, 'Homeowners Record'!$F55*'Monthly Reading'!BV$8, 'Homeowners Record'!$G55*'Monthly Reading'!BV$9)))</f>
        <v/>
      </c>
      <c r="BW58" s="4" t="str">
        <f>IF('Monthly Reading'!BW$1="", "", IF('Monthly Reading'!BW132*'Monthly Reading'!BW$7&gt;'Monthly Reading'!BW$10, SUM('Monthly Reading'!BW132*'Monthly Reading'!BW$7, 'Homeowners Record'!$F55*'Monthly Reading'!BW$8, 'Homeowners Record'!$G55*'Monthly Reading'!BW$9), SUM('Monthly Reading'!BW$10, 'Homeowners Record'!$F55*'Monthly Reading'!BW$8, 'Homeowners Record'!$G55*'Monthly Reading'!BW$9)))</f>
        <v/>
      </c>
      <c r="BX58" s="4" t="str">
        <f>IF('Monthly Reading'!BX$1="", "", IF('Monthly Reading'!BX132*'Monthly Reading'!BX$7&gt;'Monthly Reading'!BX$10, SUM('Monthly Reading'!BX132*'Monthly Reading'!BX$7, 'Homeowners Record'!$F55*'Monthly Reading'!BX$8, 'Homeowners Record'!$G55*'Monthly Reading'!BX$9), SUM('Monthly Reading'!BX$10, 'Homeowners Record'!$F55*'Monthly Reading'!BX$8, 'Homeowners Record'!$G55*'Monthly Reading'!BX$9)))</f>
        <v/>
      </c>
      <c r="BY58" s="4" t="str">
        <f>IF('Monthly Reading'!BY$1="", "", IF('Monthly Reading'!BY132*'Monthly Reading'!BY$7&gt;'Monthly Reading'!BY$10, SUM('Monthly Reading'!BY132*'Monthly Reading'!BY$7, 'Homeowners Record'!$F55*'Monthly Reading'!BY$8, 'Homeowners Record'!$G55*'Monthly Reading'!BY$9), SUM('Monthly Reading'!BY$10, 'Homeowners Record'!$F55*'Monthly Reading'!BY$8, 'Homeowners Record'!$G55*'Monthly Reading'!BY$9)))</f>
        <v/>
      </c>
      <c r="BZ58" s="4" t="str">
        <f>IF('Monthly Reading'!BZ$1="", "", IF('Monthly Reading'!BZ132*'Monthly Reading'!BZ$7&gt;'Monthly Reading'!BZ$10, SUM('Monthly Reading'!BZ132*'Monthly Reading'!BZ$7, 'Homeowners Record'!$F55*'Monthly Reading'!BZ$8, 'Homeowners Record'!$G55*'Monthly Reading'!BZ$9), SUM('Monthly Reading'!BZ$10, 'Homeowners Record'!$F55*'Monthly Reading'!BZ$8, 'Homeowners Record'!$G55*'Monthly Reading'!BZ$9)))</f>
        <v/>
      </c>
      <c r="CA58" s="4" t="str">
        <f>IF('Monthly Reading'!CA$1="", "", IF('Monthly Reading'!CA132*'Monthly Reading'!CA$7&gt;'Monthly Reading'!CA$10, SUM('Monthly Reading'!CA132*'Monthly Reading'!CA$7, 'Homeowners Record'!$F55*'Monthly Reading'!CA$8, 'Homeowners Record'!$G55*'Monthly Reading'!CA$9), SUM('Monthly Reading'!CA$10, 'Homeowners Record'!$F55*'Monthly Reading'!CA$8, 'Homeowners Record'!$G55*'Monthly Reading'!CA$9)))</f>
        <v/>
      </c>
      <c r="CB58" s="4" t="str">
        <f>IF('Monthly Reading'!CB$1="", "", IF('Monthly Reading'!CB132*'Monthly Reading'!CB$7&gt;'Monthly Reading'!CB$10, SUM('Monthly Reading'!CB132*'Monthly Reading'!CB$7, 'Homeowners Record'!$F55*'Monthly Reading'!CB$8, 'Homeowners Record'!$G55*'Monthly Reading'!CB$9), SUM('Monthly Reading'!CB$10, 'Homeowners Record'!$F55*'Monthly Reading'!CB$8, 'Homeowners Record'!$G55*'Monthly Reading'!CB$9)))</f>
        <v/>
      </c>
      <c r="CC58" s="4" t="str">
        <f>IF('Monthly Reading'!CC$1="", "", IF('Monthly Reading'!CC132*'Monthly Reading'!CC$7&gt;'Monthly Reading'!CC$10, SUM('Monthly Reading'!CC132*'Monthly Reading'!CC$7, 'Homeowners Record'!$F55*'Monthly Reading'!CC$8, 'Homeowners Record'!$G55*'Monthly Reading'!CC$9), SUM('Monthly Reading'!CC$10, 'Homeowners Record'!$F55*'Monthly Reading'!CC$8, 'Homeowners Record'!$G55*'Monthly Reading'!CC$9)))</f>
        <v/>
      </c>
      <c r="CD58" s="4" t="str">
        <f>IF('Monthly Reading'!CD$1="", "", IF('Monthly Reading'!CD132*'Monthly Reading'!CD$7&gt;'Monthly Reading'!CD$10, SUM('Monthly Reading'!CD132*'Monthly Reading'!CD$7, 'Homeowners Record'!$F55*'Monthly Reading'!CD$8, 'Homeowners Record'!$G55*'Monthly Reading'!CD$9), SUM('Monthly Reading'!CD$10, 'Homeowners Record'!$F55*'Monthly Reading'!CD$8, 'Homeowners Record'!$G55*'Monthly Reading'!CD$9)))</f>
        <v/>
      </c>
      <c r="CE58" s="4" t="str">
        <f>IF('Monthly Reading'!CE$1="", "", IF('Monthly Reading'!CE132*'Monthly Reading'!CE$7&gt;'Monthly Reading'!CE$10, SUM('Monthly Reading'!CE132*'Monthly Reading'!CE$7, 'Homeowners Record'!$F55*'Monthly Reading'!CE$8, 'Homeowners Record'!$G55*'Monthly Reading'!CE$9), SUM('Monthly Reading'!CE$10, 'Homeowners Record'!$F55*'Monthly Reading'!CE$8, 'Homeowners Record'!$G55*'Monthly Reading'!CE$9)))</f>
        <v/>
      </c>
      <c r="CF58" s="4" t="str">
        <f>IF('Monthly Reading'!CF$1="", "", IF('Monthly Reading'!CF132*'Monthly Reading'!CF$7&gt;'Monthly Reading'!CF$10, SUM('Monthly Reading'!CF132*'Monthly Reading'!CF$7, 'Homeowners Record'!$F55*'Monthly Reading'!CF$8, 'Homeowners Record'!$G55*'Monthly Reading'!CF$9), SUM('Monthly Reading'!CF$10, 'Homeowners Record'!$F55*'Monthly Reading'!CF$8, 'Homeowners Record'!$G55*'Monthly Reading'!CF$9)))</f>
        <v/>
      </c>
      <c r="CG58" s="4" t="str">
        <f>IF('Monthly Reading'!CG$1="", "", IF('Monthly Reading'!CG132*'Monthly Reading'!CG$7&gt;'Monthly Reading'!CG$10, SUM('Monthly Reading'!CG132*'Monthly Reading'!CG$7, 'Homeowners Record'!$F55*'Monthly Reading'!CG$8, 'Homeowners Record'!$G55*'Monthly Reading'!CG$9), SUM('Monthly Reading'!CG$10, 'Homeowners Record'!$F55*'Monthly Reading'!CG$8, 'Homeowners Record'!$G55*'Monthly Reading'!CG$9)))</f>
        <v/>
      </c>
      <c r="CH58" s="4" t="str">
        <f>IF('Monthly Reading'!CH$1="", "", IF('Monthly Reading'!CH132*'Monthly Reading'!CH$7&gt;'Monthly Reading'!CH$10, SUM('Monthly Reading'!CH132*'Monthly Reading'!CH$7, 'Homeowners Record'!$F55*'Monthly Reading'!CH$8, 'Homeowners Record'!$G55*'Monthly Reading'!CH$9), SUM('Monthly Reading'!CH$10, 'Homeowners Record'!$F55*'Monthly Reading'!CH$8, 'Homeowners Record'!$G55*'Monthly Reading'!CH$9)))</f>
        <v/>
      </c>
      <c r="CI58" s="4" t="str">
        <f>IF('Monthly Reading'!CI$1="", "", IF('Monthly Reading'!CI132*'Monthly Reading'!CI$7&gt;'Monthly Reading'!CI$10, SUM('Monthly Reading'!CI132*'Monthly Reading'!CI$7, 'Homeowners Record'!$F55*'Monthly Reading'!CI$8, 'Homeowners Record'!$G55*'Monthly Reading'!CI$9), SUM('Monthly Reading'!CI$10, 'Homeowners Record'!$F55*'Monthly Reading'!CI$8, 'Homeowners Record'!$G55*'Monthly Reading'!CI$9)))</f>
        <v/>
      </c>
      <c r="CJ58" s="4" t="str">
        <f>IF('Monthly Reading'!CJ$1="", "", IF('Monthly Reading'!CJ132*'Monthly Reading'!CJ$7&gt;'Monthly Reading'!CJ$10, SUM('Monthly Reading'!CJ132*'Monthly Reading'!CJ$7, 'Homeowners Record'!$F55*'Monthly Reading'!CJ$8, 'Homeowners Record'!$G55*'Monthly Reading'!CJ$9), SUM('Monthly Reading'!CJ$10, 'Homeowners Record'!$F55*'Monthly Reading'!CJ$8, 'Homeowners Record'!$G55*'Monthly Reading'!CJ$9)))</f>
        <v/>
      </c>
      <c r="CK58" s="4" t="str">
        <f>IF('Monthly Reading'!CK$1="", "", IF('Monthly Reading'!CK132*'Monthly Reading'!CK$7&gt;'Monthly Reading'!CK$10, SUM('Monthly Reading'!CK132*'Monthly Reading'!CK$7, 'Homeowners Record'!$F55*'Monthly Reading'!CK$8, 'Homeowners Record'!$G55*'Monthly Reading'!CK$9), SUM('Monthly Reading'!CK$10, 'Homeowners Record'!$F55*'Monthly Reading'!CK$8, 'Homeowners Record'!$G55*'Monthly Reading'!CK$9)))</f>
        <v/>
      </c>
      <c r="CL58" s="4" t="str">
        <f>IF('Monthly Reading'!CL$1="", "", IF('Monthly Reading'!CL132*'Monthly Reading'!CL$7&gt;'Monthly Reading'!CL$10, SUM('Monthly Reading'!CL132*'Monthly Reading'!CL$7, 'Homeowners Record'!$F55*'Monthly Reading'!CL$8, 'Homeowners Record'!$G55*'Monthly Reading'!CL$9), SUM('Monthly Reading'!CL$10, 'Homeowners Record'!$F55*'Monthly Reading'!CL$8, 'Homeowners Record'!$G55*'Monthly Reading'!CL$9)))</f>
        <v/>
      </c>
      <c r="CM58" s="4" t="str">
        <f>IF('Monthly Reading'!CM$1="", "", IF('Monthly Reading'!CM132*'Monthly Reading'!CM$7&gt;'Monthly Reading'!CM$10, SUM('Monthly Reading'!CM132*'Monthly Reading'!CM$7, 'Homeowners Record'!$F55*'Monthly Reading'!CM$8, 'Homeowners Record'!$G55*'Monthly Reading'!CM$9), SUM('Monthly Reading'!CM$10, 'Homeowners Record'!$F55*'Monthly Reading'!CM$8, 'Homeowners Record'!$G55*'Monthly Reading'!CM$9)))</f>
        <v/>
      </c>
      <c r="CN58" s="4" t="str">
        <f>IF('Monthly Reading'!CN$1="", "", IF('Monthly Reading'!CN132*'Monthly Reading'!CN$7&gt;'Monthly Reading'!CN$10, SUM('Monthly Reading'!CN132*'Monthly Reading'!CN$7, 'Homeowners Record'!$F55*'Monthly Reading'!CN$8, 'Homeowners Record'!$G55*'Monthly Reading'!CN$9), SUM('Monthly Reading'!CN$10, 'Homeowners Record'!$F55*'Monthly Reading'!CN$8, 'Homeowners Record'!$G55*'Monthly Reading'!CN$9)))</f>
        <v/>
      </c>
      <c r="CO58" s="4" t="str">
        <f>IF('Monthly Reading'!CO$1="", "", IF('Monthly Reading'!CO132*'Monthly Reading'!CO$7&gt;'Monthly Reading'!CO$10, SUM('Monthly Reading'!CO132*'Monthly Reading'!CO$7, 'Homeowners Record'!$F55*'Monthly Reading'!CO$8, 'Homeowners Record'!$G55*'Monthly Reading'!CO$9), SUM('Monthly Reading'!CO$10, 'Homeowners Record'!$F55*'Monthly Reading'!CO$8, 'Homeowners Record'!$G55*'Monthly Reading'!CO$9)))</f>
        <v/>
      </c>
      <c r="CP58" s="4" t="str">
        <f>IF('Monthly Reading'!CP$1="", "", IF('Monthly Reading'!CP132*'Monthly Reading'!CP$7&gt;'Monthly Reading'!CP$10, SUM('Monthly Reading'!CP132*'Monthly Reading'!CP$7, 'Homeowners Record'!$F55*'Monthly Reading'!CP$8, 'Homeowners Record'!$G55*'Monthly Reading'!CP$9), SUM('Monthly Reading'!CP$10, 'Homeowners Record'!$F55*'Monthly Reading'!CP$8, 'Homeowners Record'!$G55*'Monthly Reading'!CP$9)))</f>
        <v/>
      </c>
      <c r="CQ58" s="4" t="str">
        <f>IF('Monthly Reading'!CQ$1="", "", IF('Monthly Reading'!CQ132*'Monthly Reading'!CQ$7&gt;'Monthly Reading'!CQ$10, SUM('Monthly Reading'!CQ132*'Monthly Reading'!CQ$7, 'Homeowners Record'!$F55*'Monthly Reading'!CQ$8, 'Homeowners Record'!$G55*'Monthly Reading'!CQ$9), SUM('Monthly Reading'!CQ$10, 'Homeowners Record'!$F55*'Monthly Reading'!CQ$8, 'Homeowners Record'!$G55*'Monthly Reading'!CQ$9)))</f>
        <v/>
      </c>
      <c r="CR58" s="4" t="str">
        <f>IF('Monthly Reading'!CR$1="", "", IF('Monthly Reading'!CR132*'Monthly Reading'!CR$7&gt;'Monthly Reading'!CR$10, SUM('Monthly Reading'!CR132*'Monthly Reading'!CR$7, 'Homeowners Record'!$F55*'Monthly Reading'!CR$8, 'Homeowners Record'!$G55*'Monthly Reading'!CR$9), SUM('Monthly Reading'!CR$10, 'Homeowners Record'!$F55*'Monthly Reading'!CR$8, 'Homeowners Record'!$G55*'Monthly Reading'!CR$9)))</f>
        <v/>
      </c>
      <c r="CS58" s="4" t="str">
        <f>IF('Monthly Reading'!CS$1="", "", IF('Monthly Reading'!CS132*'Monthly Reading'!CS$7&gt;'Monthly Reading'!CS$10, SUM('Monthly Reading'!CS132*'Monthly Reading'!CS$7, 'Homeowners Record'!$F55*'Monthly Reading'!CS$8, 'Homeowners Record'!$G55*'Monthly Reading'!CS$9), SUM('Monthly Reading'!CS$10, 'Homeowners Record'!$F55*'Monthly Reading'!CS$8, 'Homeowners Record'!$G55*'Monthly Reading'!CS$9)))</f>
        <v/>
      </c>
      <c r="CT58" s="4" t="str">
        <f>IF('Monthly Reading'!CT$1="", "", IF('Monthly Reading'!CT132*'Monthly Reading'!CT$7&gt;'Monthly Reading'!CT$10, SUM('Monthly Reading'!CT132*'Monthly Reading'!CT$7, 'Homeowners Record'!$F55*'Monthly Reading'!CT$8, 'Homeowners Record'!$G55*'Monthly Reading'!CT$9), SUM('Monthly Reading'!CT$10, 'Homeowners Record'!$F55*'Monthly Reading'!CT$8, 'Homeowners Record'!$G55*'Monthly Reading'!CT$9)))</f>
        <v/>
      </c>
      <c r="CU58" s="4" t="str">
        <f>IF('Monthly Reading'!CU$1="", "", IF('Monthly Reading'!CU132*'Monthly Reading'!CU$7&gt;'Monthly Reading'!CU$10, SUM('Monthly Reading'!CU132*'Monthly Reading'!CU$7, 'Homeowners Record'!$F55*'Monthly Reading'!CU$8, 'Homeowners Record'!$G55*'Monthly Reading'!CU$9), SUM('Monthly Reading'!CU$10, 'Homeowners Record'!$F55*'Monthly Reading'!CU$8, 'Homeowners Record'!$G55*'Monthly Reading'!CU$9)))</f>
        <v/>
      </c>
      <c r="CV58" s="4" t="str">
        <f>IF('Monthly Reading'!CV$1="", "", IF('Monthly Reading'!CV132*'Monthly Reading'!CV$7&gt;'Monthly Reading'!CV$10, SUM('Monthly Reading'!CV132*'Monthly Reading'!CV$7, 'Homeowners Record'!$F55*'Monthly Reading'!CV$8, 'Homeowners Record'!$G55*'Monthly Reading'!CV$9), SUM('Monthly Reading'!CV$10, 'Homeowners Record'!$F55*'Monthly Reading'!CV$8, 'Homeowners Record'!$G55*'Monthly Reading'!CV$9)))</f>
        <v/>
      </c>
      <c r="CW58" s="4" t="str">
        <f>IF('Monthly Reading'!CW$1="", "", IF('Monthly Reading'!CW132*'Monthly Reading'!CW$7&gt;'Monthly Reading'!CW$10, SUM('Monthly Reading'!CW132*'Monthly Reading'!CW$7, 'Homeowners Record'!$F55*'Monthly Reading'!CW$8, 'Homeowners Record'!$G55*'Monthly Reading'!CW$9), SUM('Monthly Reading'!CW$10, 'Homeowners Record'!$F55*'Monthly Reading'!CW$8, 'Homeowners Record'!$G55*'Monthly Reading'!CW$9)))</f>
        <v/>
      </c>
      <c r="CX58" s="4" t="str">
        <f>IF('Monthly Reading'!CX$1="", "", IF('Monthly Reading'!CX132*'Monthly Reading'!CX$7&gt;'Monthly Reading'!CX$10, SUM('Monthly Reading'!CX132*'Monthly Reading'!CX$7, 'Homeowners Record'!$F55*'Monthly Reading'!CX$8, 'Homeowners Record'!$G55*'Monthly Reading'!CX$9), SUM('Monthly Reading'!CX$10, 'Homeowners Record'!$F55*'Monthly Reading'!CX$8, 'Homeowners Record'!$G55*'Monthly Reading'!CX$9)))</f>
        <v/>
      </c>
      <c r="CY58" s="4" t="str">
        <f>IF('Monthly Reading'!CY$1="", "", IF('Monthly Reading'!CY132*'Monthly Reading'!CY$7&gt;'Monthly Reading'!CY$10, SUM('Monthly Reading'!CY132*'Monthly Reading'!CY$7, 'Homeowners Record'!$F55*'Monthly Reading'!CY$8, 'Homeowners Record'!$G55*'Monthly Reading'!CY$9), SUM('Monthly Reading'!CY$10, 'Homeowners Record'!$F55*'Monthly Reading'!CY$8, 'Homeowners Record'!$G55*'Monthly Reading'!CY$9)))</f>
        <v/>
      </c>
      <c r="CZ58" s="4" t="str">
        <f>IF('Monthly Reading'!CZ$1="", "", IF('Monthly Reading'!CZ132*'Monthly Reading'!CZ$7&gt;'Monthly Reading'!CZ$10, SUM('Monthly Reading'!CZ132*'Monthly Reading'!CZ$7, 'Homeowners Record'!$F55*'Monthly Reading'!CZ$8, 'Homeowners Record'!$G55*'Monthly Reading'!CZ$9), SUM('Monthly Reading'!CZ$10, 'Homeowners Record'!$F55*'Monthly Reading'!CZ$8, 'Homeowners Record'!$G55*'Monthly Reading'!CZ$9)))</f>
        <v/>
      </c>
      <c r="DA58" s="4" t="str">
        <f>IF('Monthly Reading'!DA$1="", "", IF('Monthly Reading'!DA132*'Monthly Reading'!DA$7&gt;'Monthly Reading'!DA$10, SUM('Monthly Reading'!DA132*'Monthly Reading'!DA$7, 'Homeowners Record'!$F55*'Monthly Reading'!DA$8, 'Homeowners Record'!$G55*'Monthly Reading'!DA$9), SUM('Monthly Reading'!DA$10, 'Homeowners Record'!$F55*'Monthly Reading'!DA$8, 'Homeowners Record'!$G55*'Monthly Reading'!DA$9)))</f>
        <v/>
      </c>
      <c r="DB58" s="4" t="str">
        <f>IF('Monthly Reading'!DB$1="", "", IF('Monthly Reading'!DB132*'Monthly Reading'!DB$7&gt;'Monthly Reading'!DB$10, SUM('Monthly Reading'!DB132*'Monthly Reading'!DB$7, 'Homeowners Record'!$F55*'Monthly Reading'!DB$8, 'Homeowners Record'!$G55*'Monthly Reading'!DB$9), SUM('Monthly Reading'!DB$10, 'Homeowners Record'!$F55*'Monthly Reading'!DB$8, 'Homeowners Record'!$G55*'Monthly Reading'!DB$9)))</f>
        <v/>
      </c>
      <c r="DC58" s="4" t="str">
        <f>IF('Monthly Reading'!DC$1="", "", IF('Monthly Reading'!DC132*'Monthly Reading'!DC$7&gt;'Monthly Reading'!DC$10, SUM('Monthly Reading'!DC132*'Monthly Reading'!DC$7, 'Homeowners Record'!$F55*'Monthly Reading'!DC$8, 'Homeowners Record'!$G55*'Monthly Reading'!DC$9), SUM('Monthly Reading'!DC$10, 'Homeowners Record'!$F55*'Monthly Reading'!DC$8, 'Homeowners Record'!$G55*'Monthly Reading'!DC$9)))</f>
        <v/>
      </c>
      <c r="DD58" s="4" t="str">
        <f>IF('Monthly Reading'!DD$1="", "", IF('Monthly Reading'!DD132*'Monthly Reading'!DD$7&gt;'Monthly Reading'!DD$10, SUM('Monthly Reading'!DD132*'Monthly Reading'!DD$7, 'Homeowners Record'!$F55*'Monthly Reading'!DD$8, 'Homeowners Record'!$G55*'Monthly Reading'!DD$9), SUM('Monthly Reading'!DD$10, 'Homeowners Record'!$F55*'Monthly Reading'!DD$8, 'Homeowners Record'!$G55*'Monthly Reading'!DD$9)))</f>
        <v/>
      </c>
      <c r="DE58" s="4" t="str">
        <f>IF('Monthly Reading'!DE$1="", "", IF('Monthly Reading'!DE132*'Monthly Reading'!DE$7&gt;'Monthly Reading'!DE$10, SUM('Monthly Reading'!DE132*'Monthly Reading'!DE$7, 'Homeowners Record'!$F55*'Monthly Reading'!DE$8, 'Homeowners Record'!$G55*'Monthly Reading'!DE$9), SUM('Monthly Reading'!DE$10, 'Homeowners Record'!$F55*'Monthly Reading'!DE$8, 'Homeowners Record'!$G55*'Monthly Reading'!DE$9)))</f>
        <v/>
      </c>
      <c r="DF58" s="4" t="str">
        <f>IF('Monthly Reading'!DF$1="", "", IF('Monthly Reading'!DF132*'Monthly Reading'!DF$7&gt;'Monthly Reading'!DF$10, SUM('Monthly Reading'!DF132*'Monthly Reading'!DF$7, 'Homeowners Record'!$F55*'Monthly Reading'!DF$8, 'Homeowners Record'!$G55*'Monthly Reading'!DF$9), SUM('Monthly Reading'!DF$10, 'Homeowners Record'!$F55*'Monthly Reading'!DF$8, 'Homeowners Record'!$G55*'Monthly Reading'!DF$9)))</f>
        <v/>
      </c>
      <c r="DG58" s="4" t="str">
        <f>IF('Monthly Reading'!DG$1="", "", IF('Monthly Reading'!DG132*'Monthly Reading'!DG$7&gt;'Monthly Reading'!DG$10, SUM('Monthly Reading'!DG132*'Monthly Reading'!DG$7, 'Homeowners Record'!$F55*'Monthly Reading'!DG$8, 'Homeowners Record'!$G55*'Monthly Reading'!DG$9), SUM('Monthly Reading'!DG$10, 'Homeowners Record'!$F55*'Monthly Reading'!DG$8, 'Homeowners Record'!$G55*'Monthly Reading'!DG$9)))</f>
        <v/>
      </c>
      <c r="DH58" s="4" t="str">
        <f>IF('Monthly Reading'!DH$1="", "", IF('Monthly Reading'!DH132*'Monthly Reading'!DH$7&gt;'Monthly Reading'!DH$10, SUM('Monthly Reading'!DH132*'Monthly Reading'!DH$7, 'Homeowners Record'!$F55*'Monthly Reading'!DH$8, 'Homeowners Record'!$G55*'Monthly Reading'!DH$9), SUM('Monthly Reading'!DH$10, 'Homeowners Record'!$F55*'Monthly Reading'!DH$8, 'Homeowners Record'!$G55*'Monthly Reading'!DH$9)))</f>
        <v/>
      </c>
      <c r="DI58" s="4" t="str">
        <f>IF('Monthly Reading'!DI$1="", "", IF('Monthly Reading'!DI132*'Monthly Reading'!DI$7&gt;'Monthly Reading'!DI$10, SUM('Monthly Reading'!DI132*'Monthly Reading'!DI$7, 'Homeowners Record'!$F55*'Monthly Reading'!DI$8, 'Homeowners Record'!$G55*'Monthly Reading'!DI$9), SUM('Monthly Reading'!DI$10, 'Homeowners Record'!$F55*'Monthly Reading'!DI$8, 'Homeowners Record'!$G55*'Monthly Reading'!DI$9)))</f>
        <v/>
      </c>
      <c r="DJ58" s="4" t="str">
        <f>IF('Monthly Reading'!DJ$1="", "", IF('Monthly Reading'!DJ132*'Monthly Reading'!DJ$7&gt;'Monthly Reading'!DJ$10, SUM('Monthly Reading'!DJ132*'Monthly Reading'!DJ$7, 'Homeowners Record'!$F55*'Monthly Reading'!DJ$8, 'Homeowners Record'!$G55*'Monthly Reading'!DJ$9), SUM('Monthly Reading'!DJ$10, 'Homeowners Record'!$F55*'Monthly Reading'!DJ$8, 'Homeowners Record'!$G55*'Monthly Reading'!DJ$9)))</f>
        <v/>
      </c>
      <c r="DK58" s="4" t="str">
        <f>IF('Monthly Reading'!DK$1="", "", IF('Monthly Reading'!DK132*'Monthly Reading'!DK$7&gt;'Monthly Reading'!DK$10, SUM('Monthly Reading'!DK132*'Monthly Reading'!DK$7, 'Homeowners Record'!$F55*'Monthly Reading'!DK$8, 'Homeowners Record'!$G55*'Monthly Reading'!DK$9), SUM('Monthly Reading'!DK$10, 'Homeowners Record'!$F55*'Monthly Reading'!DK$8, 'Homeowners Record'!$G55*'Monthly Reading'!DK$9)))</f>
        <v/>
      </c>
      <c r="DL58" s="4" t="str">
        <f>IF('Monthly Reading'!DL$1="", "", IF('Monthly Reading'!DL132*'Monthly Reading'!DL$7&gt;'Monthly Reading'!DL$10, SUM('Monthly Reading'!DL132*'Monthly Reading'!DL$7, 'Homeowners Record'!$F55*'Monthly Reading'!DL$8, 'Homeowners Record'!$G55*'Monthly Reading'!DL$9), SUM('Monthly Reading'!DL$10, 'Homeowners Record'!$F55*'Monthly Reading'!DL$8, 'Homeowners Record'!$G55*'Monthly Reading'!DL$9)))</f>
        <v/>
      </c>
      <c r="DM58" s="4" t="str">
        <f>IF('Monthly Reading'!DM$1="", "", IF('Monthly Reading'!DM132*'Monthly Reading'!DM$7&gt;'Monthly Reading'!DM$10, SUM('Monthly Reading'!DM132*'Monthly Reading'!DM$7, 'Homeowners Record'!$F55*'Monthly Reading'!DM$8, 'Homeowners Record'!$G55*'Monthly Reading'!DM$9), SUM('Monthly Reading'!DM$10, 'Homeowners Record'!$F55*'Monthly Reading'!DM$8, 'Homeowners Record'!$G55*'Monthly Reading'!DM$9)))</f>
        <v/>
      </c>
      <c r="DN58" s="4" t="str">
        <f>IF('Monthly Reading'!DN$1="", "", IF('Monthly Reading'!DN132*'Monthly Reading'!DN$7&gt;'Monthly Reading'!DN$10, SUM('Monthly Reading'!DN132*'Monthly Reading'!DN$7, 'Homeowners Record'!$F55*'Monthly Reading'!DN$8, 'Homeowners Record'!$G55*'Monthly Reading'!DN$9), SUM('Monthly Reading'!DN$10, 'Homeowners Record'!$F55*'Monthly Reading'!DN$8, 'Homeowners Record'!$G55*'Monthly Reading'!DN$9)))</f>
        <v/>
      </c>
      <c r="DO58" s="4" t="str">
        <f>IF('Monthly Reading'!DO$1="", "", IF('Monthly Reading'!DO132*'Monthly Reading'!DO$7&gt;'Monthly Reading'!DO$10, SUM('Monthly Reading'!DO132*'Monthly Reading'!DO$7, 'Homeowners Record'!$F55*'Monthly Reading'!DO$8, 'Homeowners Record'!$G55*'Monthly Reading'!DO$9), SUM('Monthly Reading'!DO$10, 'Homeowners Record'!$F55*'Monthly Reading'!DO$8, 'Homeowners Record'!$G55*'Monthly Reading'!DO$9)))</f>
        <v/>
      </c>
      <c r="DP58" s="4" t="str">
        <f>IF('Monthly Reading'!DP$1="", "", IF('Monthly Reading'!DP132*'Monthly Reading'!DP$7&gt;'Monthly Reading'!DP$10, SUM('Monthly Reading'!DP132*'Monthly Reading'!DP$7, 'Homeowners Record'!$F55*'Monthly Reading'!DP$8, 'Homeowners Record'!$G55*'Monthly Reading'!DP$9), SUM('Monthly Reading'!DP$10, 'Homeowners Record'!$F55*'Monthly Reading'!DP$8, 'Homeowners Record'!$G55*'Monthly Reading'!DP$9)))</f>
        <v/>
      </c>
      <c r="DQ58" s="4" t="str">
        <f>IF('Monthly Reading'!DQ$1="", "", IF('Monthly Reading'!DQ132*'Monthly Reading'!DQ$7&gt;'Monthly Reading'!DQ$10, SUM('Monthly Reading'!DQ132*'Monthly Reading'!DQ$7, 'Homeowners Record'!$F55*'Monthly Reading'!DQ$8, 'Homeowners Record'!$G55*'Monthly Reading'!DQ$9), SUM('Monthly Reading'!DQ$10, 'Homeowners Record'!$F55*'Monthly Reading'!DQ$8, 'Homeowners Record'!$G55*'Monthly Reading'!DQ$9)))</f>
        <v/>
      </c>
      <c r="DR58" s="4" t="str">
        <f>IF('Monthly Reading'!DR$1="", "", IF('Monthly Reading'!DR132*'Monthly Reading'!DR$7&gt;'Monthly Reading'!DR$10, SUM('Monthly Reading'!DR132*'Monthly Reading'!DR$7, 'Homeowners Record'!$F55*'Monthly Reading'!DR$8, 'Homeowners Record'!$G55*'Monthly Reading'!DR$9), SUM('Monthly Reading'!DR$10, 'Homeowners Record'!$F55*'Monthly Reading'!DR$8, 'Homeowners Record'!$G55*'Monthly Reading'!DR$9)))</f>
        <v/>
      </c>
      <c r="DS58" s="4" t="str">
        <f>IF('Monthly Reading'!DS$1="", "", IF('Monthly Reading'!DS132*'Monthly Reading'!DS$7&gt;'Monthly Reading'!DS$10, SUM('Monthly Reading'!DS132*'Monthly Reading'!DS$7, 'Homeowners Record'!$F55*'Monthly Reading'!DS$8, 'Homeowners Record'!$G55*'Monthly Reading'!DS$9), SUM('Monthly Reading'!DS$10, 'Homeowners Record'!$F55*'Monthly Reading'!DS$8, 'Homeowners Record'!$G55*'Monthly Reading'!DS$9)))</f>
        <v/>
      </c>
      <c r="DT58" s="4" t="str">
        <f>IF('Monthly Reading'!DT$1="", "", IF('Monthly Reading'!DT132*'Monthly Reading'!DT$7&gt;'Monthly Reading'!DT$10, SUM('Monthly Reading'!DT132*'Monthly Reading'!DT$7, 'Homeowners Record'!$F55*'Monthly Reading'!DT$8, 'Homeowners Record'!$G55*'Monthly Reading'!DT$9), SUM('Monthly Reading'!DT$10, 'Homeowners Record'!$F55*'Monthly Reading'!DT$8, 'Homeowners Record'!$G55*'Monthly Reading'!DT$9)))</f>
        <v/>
      </c>
      <c r="DU58" s="4" t="str">
        <f>IF('Monthly Reading'!DU$1="", "", IF('Monthly Reading'!DU132*'Monthly Reading'!DU$7&gt;'Monthly Reading'!DU$10, SUM('Monthly Reading'!DU132*'Monthly Reading'!DU$7, 'Homeowners Record'!$F55*'Monthly Reading'!DU$8, 'Homeowners Record'!$G55*'Monthly Reading'!DU$9), SUM('Monthly Reading'!DU$10, 'Homeowners Record'!$F55*'Monthly Reading'!DU$8, 'Homeowners Record'!$G55*'Monthly Reading'!DU$9)))</f>
        <v/>
      </c>
      <c r="DV58" s="4" t="str">
        <f>IF('Monthly Reading'!DV$1="", "", IF('Monthly Reading'!DV132*'Monthly Reading'!DV$7&gt;'Monthly Reading'!DV$10, SUM('Monthly Reading'!DV132*'Monthly Reading'!DV$7, 'Homeowners Record'!$F55*'Monthly Reading'!DV$8, 'Homeowners Record'!$G55*'Monthly Reading'!DV$9), SUM('Monthly Reading'!DV$10, 'Homeowners Record'!$F55*'Monthly Reading'!DV$8, 'Homeowners Record'!$G55*'Monthly Reading'!DV$9)))</f>
        <v/>
      </c>
      <c r="DW58" s="4" t="str">
        <f>IF('Monthly Reading'!DW$1="", "", IF('Monthly Reading'!DW132*'Monthly Reading'!DW$7&gt;'Monthly Reading'!DW$10, SUM('Monthly Reading'!DW132*'Monthly Reading'!DW$7, 'Homeowners Record'!$F55*'Monthly Reading'!DW$8, 'Homeowners Record'!$G55*'Monthly Reading'!DW$9), SUM('Monthly Reading'!DW$10, 'Homeowners Record'!$F55*'Monthly Reading'!DW$8, 'Homeowners Record'!$G55*'Monthly Reading'!DW$9)))</f>
        <v/>
      </c>
      <c r="DX58" s="4" t="str">
        <f>IF('Monthly Reading'!DX$1="", "", IF('Monthly Reading'!DX132*'Monthly Reading'!DX$7&gt;'Monthly Reading'!DX$10, SUM('Monthly Reading'!DX132*'Monthly Reading'!DX$7, 'Homeowners Record'!$F55*'Monthly Reading'!DX$8, 'Homeowners Record'!$G55*'Monthly Reading'!DX$9), SUM('Monthly Reading'!DX$10, 'Homeowners Record'!$F55*'Monthly Reading'!DX$8, 'Homeowners Record'!$G55*'Monthly Reading'!DX$9)))</f>
        <v/>
      </c>
      <c r="DY58" s="4" t="str">
        <f>IF('Monthly Reading'!DY$1="", "", IF('Monthly Reading'!DY132*'Monthly Reading'!DY$7&gt;'Monthly Reading'!DY$10, SUM('Monthly Reading'!DY132*'Monthly Reading'!DY$7, 'Homeowners Record'!$F55*'Monthly Reading'!DY$8, 'Homeowners Record'!$G55*'Monthly Reading'!DY$9), SUM('Monthly Reading'!DY$10, 'Homeowners Record'!$F55*'Monthly Reading'!DY$8, 'Homeowners Record'!$G55*'Monthly Reading'!DY$9)))</f>
        <v/>
      </c>
      <c r="DZ58" s="4" t="str">
        <f>IF('Monthly Reading'!DZ$1="", "", IF('Monthly Reading'!DZ132*'Monthly Reading'!DZ$7&gt;'Monthly Reading'!DZ$10, SUM('Monthly Reading'!DZ132*'Monthly Reading'!DZ$7, 'Homeowners Record'!$F55*'Monthly Reading'!DZ$8, 'Homeowners Record'!$G55*'Monthly Reading'!DZ$9), SUM('Monthly Reading'!DZ$10, 'Homeowners Record'!$F55*'Monthly Reading'!DZ$8, 'Homeowners Record'!$G55*'Monthly Reading'!DZ$9)))</f>
        <v/>
      </c>
    </row>
    <row r="59" spans="1:130" x14ac:dyDescent="0.25">
      <c r="A59" s="3">
        <f>'Homeowners Record'!$A56</f>
        <v>55</v>
      </c>
      <c r="B59" s="3" t="str">
        <f>'Homeowners Record'!$B56</f>
        <v>ABDALA</v>
      </c>
      <c r="C59" s="4">
        <v>534</v>
      </c>
      <c r="D59" s="4">
        <f>IF('Monthly Reading'!D$1="", "", IF('Monthly Reading'!D133*'Monthly Reading'!D$7&gt;'Monthly Reading'!D$10, SUM('Monthly Reading'!D133*'Monthly Reading'!D$7, 'Homeowners Record'!$F56*'Monthly Reading'!D$8, 'Homeowners Record'!$G56*'Monthly Reading'!D$9), SUM('Monthly Reading'!D$10, 'Homeowners Record'!$F56*'Monthly Reading'!D$8, 'Homeowners Record'!$G56*'Monthly Reading'!D$9)))</f>
        <v>737.86098765432098</v>
      </c>
      <c r="E59" s="4">
        <f>IF('Monthly Reading'!E$1="", "", IF('Monthly Reading'!E133*'Monthly Reading'!E$7&gt;'Monthly Reading'!E$10, SUM('Monthly Reading'!E133*'Monthly Reading'!E$7, 'Homeowners Record'!$F56*'Monthly Reading'!E$8, 'Homeowners Record'!$G56*'Monthly Reading'!E$9), SUM('Monthly Reading'!E$10, 'Homeowners Record'!$F56*'Monthly Reading'!E$8, 'Homeowners Record'!$G56*'Monthly Reading'!E$9)))</f>
        <v>793.28761124121775</v>
      </c>
      <c r="F59" s="4">
        <f>IF('Monthly Reading'!F$1="", "", IF('Monthly Reading'!F133*'Monthly Reading'!F$7&gt;'Monthly Reading'!F$10, SUM('Monthly Reading'!F133*'Monthly Reading'!F$7, 'Homeowners Record'!$F56*'Monthly Reading'!F$8, 'Homeowners Record'!$G56*'Monthly Reading'!F$9), SUM('Monthly Reading'!F$10, 'Homeowners Record'!$F56*'Monthly Reading'!F$8, 'Homeowners Record'!$G56*'Monthly Reading'!F$9)))</f>
        <v>719.56398860398861</v>
      </c>
      <c r="G59" s="4">
        <f>IF('Monthly Reading'!G$1="", "", IF('Monthly Reading'!G133*'Monthly Reading'!G$7&gt;'Monthly Reading'!G$10, SUM('Monthly Reading'!G133*'Monthly Reading'!G$7, 'Homeowners Record'!$F56*'Monthly Reading'!G$8, 'Homeowners Record'!$G56*'Monthly Reading'!G$9), SUM('Monthly Reading'!G$10, 'Homeowners Record'!$F56*'Monthly Reading'!G$8, 'Homeowners Record'!$G56*'Monthly Reading'!G$9)))</f>
        <v>770.41038596491228</v>
      </c>
      <c r="H59" s="4" t="str">
        <f>IF('Monthly Reading'!H$1="", "", IF('Monthly Reading'!H133*'Monthly Reading'!H$7&gt;'Monthly Reading'!H$10, SUM('Monthly Reading'!H133*'Monthly Reading'!H$7, 'Homeowners Record'!$F56*'Monthly Reading'!H$8, 'Homeowners Record'!$G56*'Monthly Reading'!H$9), SUM('Monthly Reading'!H$10, 'Homeowners Record'!$F56*'Monthly Reading'!H$8, 'Homeowners Record'!$G56*'Monthly Reading'!H$9)))</f>
        <v/>
      </c>
      <c r="I59" s="4" t="str">
        <f>IF('Monthly Reading'!I$1="", "", IF('Monthly Reading'!I133*'Monthly Reading'!I$7&gt;'Monthly Reading'!I$10, SUM('Monthly Reading'!I133*'Monthly Reading'!I$7, 'Homeowners Record'!$F56*'Monthly Reading'!I$8, 'Homeowners Record'!$G56*'Monthly Reading'!I$9), SUM('Monthly Reading'!I$10, 'Homeowners Record'!$F56*'Monthly Reading'!I$8, 'Homeowners Record'!$G56*'Monthly Reading'!I$9)))</f>
        <v/>
      </c>
      <c r="J59" s="4" t="str">
        <f>IF('Monthly Reading'!J$1="", "", IF('Monthly Reading'!J133*'Monthly Reading'!J$7&gt;'Monthly Reading'!J$10, SUM('Monthly Reading'!J133*'Monthly Reading'!J$7, 'Homeowners Record'!$F56*'Monthly Reading'!J$8, 'Homeowners Record'!$G56*'Monthly Reading'!J$9), SUM('Monthly Reading'!J$10, 'Homeowners Record'!$F56*'Monthly Reading'!J$8, 'Homeowners Record'!$G56*'Monthly Reading'!J$9)))</f>
        <v/>
      </c>
      <c r="K59" s="4" t="str">
        <f>IF('Monthly Reading'!K$1="", "", IF('Monthly Reading'!K133*'Monthly Reading'!K$7&gt;'Monthly Reading'!K$10, SUM('Monthly Reading'!K133*'Monthly Reading'!K$7, 'Homeowners Record'!$F56*'Monthly Reading'!K$8, 'Homeowners Record'!$G56*'Monthly Reading'!K$9), SUM('Monthly Reading'!K$10, 'Homeowners Record'!$F56*'Monthly Reading'!K$8, 'Homeowners Record'!$G56*'Monthly Reading'!K$9)))</f>
        <v/>
      </c>
      <c r="L59" s="4" t="str">
        <f>IF('Monthly Reading'!L$1="", "", IF('Monthly Reading'!L133*'Monthly Reading'!L$7&gt;'Monthly Reading'!L$10, SUM('Monthly Reading'!L133*'Monthly Reading'!L$7, 'Homeowners Record'!$F56*'Monthly Reading'!L$8, 'Homeowners Record'!$G56*'Monthly Reading'!L$9), SUM('Monthly Reading'!L$10, 'Homeowners Record'!$F56*'Monthly Reading'!L$8, 'Homeowners Record'!$G56*'Monthly Reading'!L$9)))</f>
        <v/>
      </c>
      <c r="M59" s="4" t="str">
        <f>IF('Monthly Reading'!M$1="", "", IF('Monthly Reading'!M133*'Monthly Reading'!M$7&gt;'Monthly Reading'!M$10, SUM('Monthly Reading'!M133*'Monthly Reading'!M$7, 'Homeowners Record'!$F56*'Monthly Reading'!M$8, 'Homeowners Record'!$G56*'Monthly Reading'!M$9), SUM('Monthly Reading'!M$10, 'Homeowners Record'!$F56*'Monthly Reading'!M$8, 'Homeowners Record'!$G56*'Monthly Reading'!M$9)))</f>
        <v/>
      </c>
      <c r="N59" s="4" t="str">
        <f>IF('Monthly Reading'!N$1="", "", IF('Monthly Reading'!N133*'Monthly Reading'!N$7&gt;'Monthly Reading'!N$10, SUM('Monthly Reading'!N133*'Monthly Reading'!N$7, 'Homeowners Record'!$F56*'Monthly Reading'!N$8, 'Homeowners Record'!$G56*'Monthly Reading'!N$9), SUM('Monthly Reading'!N$10, 'Homeowners Record'!$F56*'Monthly Reading'!N$8, 'Homeowners Record'!$G56*'Monthly Reading'!N$9)))</f>
        <v/>
      </c>
      <c r="O59" s="4" t="str">
        <f>IF('Monthly Reading'!O$1="", "", IF('Monthly Reading'!O133*'Monthly Reading'!O$7&gt;'Monthly Reading'!O$10, SUM('Monthly Reading'!O133*'Monthly Reading'!O$7, 'Homeowners Record'!$F56*'Monthly Reading'!O$8, 'Homeowners Record'!$G56*'Monthly Reading'!O$9), SUM('Monthly Reading'!O$10, 'Homeowners Record'!$F56*'Monthly Reading'!O$8, 'Homeowners Record'!$G56*'Monthly Reading'!O$9)))</f>
        <v/>
      </c>
      <c r="P59" s="4" t="str">
        <f>IF('Monthly Reading'!P$1="", "", IF('Monthly Reading'!P133*'Monthly Reading'!P$7&gt;'Monthly Reading'!P$10, SUM('Monthly Reading'!P133*'Monthly Reading'!P$7, 'Homeowners Record'!$F56*'Monthly Reading'!P$8, 'Homeowners Record'!$G56*'Monthly Reading'!P$9), SUM('Monthly Reading'!P$10, 'Homeowners Record'!$F56*'Monthly Reading'!P$8, 'Homeowners Record'!$G56*'Monthly Reading'!P$9)))</f>
        <v/>
      </c>
      <c r="Q59" s="4" t="str">
        <f>IF('Monthly Reading'!Q$1="", "", IF('Monthly Reading'!Q133*'Monthly Reading'!Q$7&gt;'Monthly Reading'!Q$10, SUM('Monthly Reading'!Q133*'Monthly Reading'!Q$7, 'Homeowners Record'!$F56*'Monthly Reading'!Q$8, 'Homeowners Record'!$G56*'Monthly Reading'!Q$9), SUM('Monthly Reading'!Q$10, 'Homeowners Record'!$F56*'Monthly Reading'!Q$8, 'Homeowners Record'!$G56*'Monthly Reading'!Q$9)))</f>
        <v/>
      </c>
      <c r="R59" s="4" t="str">
        <f>IF('Monthly Reading'!R$1="", "", IF('Monthly Reading'!R133*'Monthly Reading'!R$7&gt;'Monthly Reading'!R$10, SUM('Monthly Reading'!R133*'Monthly Reading'!R$7, 'Homeowners Record'!$F56*'Monthly Reading'!R$8, 'Homeowners Record'!$G56*'Monthly Reading'!R$9), SUM('Monthly Reading'!R$10, 'Homeowners Record'!$F56*'Monthly Reading'!R$8, 'Homeowners Record'!$G56*'Monthly Reading'!R$9)))</f>
        <v/>
      </c>
      <c r="S59" s="4" t="str">
        <f>IF('Monthly Reading'!S$1="", "", IF('Monthly Reading'!S133*'Monthly Reading'!S$7&gt;'Monthly Reading'!S$10, SUM('Monthly Reading'!S133*'Monthly Reading'!S$7, 'Homeowners Record'!$F56*'Monthly Reading'!S$8, 'Homeowners Record'!$G56*'Monthly Reading'!S$9), SUM('Monthly Reading'!S$10, 'Homeowners Record'!$F56*'Monthly Reading'!S$8, 'Homeowners Record'!$G56*'Monthly Reading'!S$9)))</f>
        <v/>
      </c>
      <c r="T59" s="4" t="str">
        <f>IF('Monthly Reading'!T$1="", "", IF('Monthly Reading'!T133*'Monthly Reading'!T$7&gt;'Monthly Reading'!T$10, SUM('Monthly Reading'!T133*'Monthly Reading'!T$7, 'Homeowners Record'!$F56*'Monthly Reading'!T$8, 'Homeowners Record'!$G56*'Monthly Reading'!T$9), SUM('Monthly Reading'!T$10, 'Homeowners Record'!$F56*'Monthly Reading'!T$8, 'Homeowners Record'!$G56*'Monthly Reading'!T$9)))</f>
        <v/>
      </c>
      <c r="U59" s="4" t="str">
        <f>IF('Monthly Reading'!U$1="", "", IF('Monthly Reading'!U133*'Monthly Reading'!U$7&gt;'Monthly Reading'!U$10, SUM('Monthly Reading'!U133*'Monthly Reading'!U$7, 'Homeowners Record'!$F56*'Monthly Reading'!U$8, 'Homeowners Record'!$G56*'Monthly Reading'!U$9), SUM('Monthly Reading'!U$10, 'Homeowners Record'!$F56*'Monthly Reading'!U$8, 'Homeowners Record'!$G56*'Monthly Reading'!U$9)))</f>
        <v/>
      </c>
      <c r="V59" s="4" t="str">
        <f>IF('Monthly Reading'!V$1="", "", IF('Monthly Reading'!V133*'Monthly Reading'!V$7&gt;'Monthly Reading'!V$10, SUM('Monthly Reading'!V133*'Monthly Reading'!V$7, 'Homeowners Record'!$F56*'Monthly Reading'!V$8, 'Homeowners Record'!$G56*'Monthly Reading'!V$9), SUM('Monthly Reading'!V$10, 'Homeowners Record'!$F56*'Monthly Reading'!V$8, 'Homeowners Record'!$G56*'Monthly Reading'!V$9)))</f>
        <v/>
      </c>
      <c r="W59" s="4" t="str">
        <f>IF('Monthly Reading'!W$1="", "", IF('Monthly Reading'!W133*'Monthly Reading'!W$7&gt;'Monthly Reading'!W$10, SUM('Monthly Reading'!W133*'Monthly Reading'!W$7, 'Homeowners Record'!$F56*'Monthly Reading'!W$8, 'Homeowners Record'!$G56*'Monthly Reading'!W$9), SUM('Monthly Reading'!W$10, 'Homeowners Record'!$F56*'Monthly Reading'!W$8, 'Homeowners Record'!$G56*'Monthly Reading'!W$9)))</f>
        <v/>
      </c>
      <c r="X59" s="4" t="str">
        <f>IF('Monthly Reading'!X$1="", "", IF('Monthly Reading'!X133*'Monthly Reading'!X$7&gt;'Monthly Reading'!X$10, SUM('Monthly Reading'!X133*'Monthly Reading'!X$7, 'Homeowners Record'!$F56*'Monthly Reading'!X$8, 'Homeowners Record'!$G56*'Monthly Reading'!X$9), SUM('Monthly Reading'!X$10, 'Homeowners Record'!$F56*'Monthly Reading'!X$8, 'Homeowners Record'!$G56*'Monthly Reading'!X$9)))</f>
        <v/>
      </c>
      <c r="Y59" s="4" t="str">
        <f>IF('Monthly Reading'!Y$1="", "", IF('Monthly Reading'!Y133*'Monthly Reading'!Y$7&gt;'Monthly Reading'!Y$10, SUM('Monthly Reading'!Y133*'Monthly Reading'!Y$7, 'Homeowners Record'!$F56*'Monthly Reading'!Y$8, 'Homeowners Record'!$G56*'Monthly Reading'!Y$9), SUM('Monthly Reading'!Y$10, 'Homeowners Record'!$F56*'Monthly Reading'!Y$8, 'Homeowners Record'!$G56*'Monthly Reading'!Y$9)))</f>
        <v/>
      </c>
      <c r="Z59" s="4" t="str">
        <f>IF('Monthly Reading'!Z$1="", "", IF('Monthly Reading'!Z133*'Monthly Reading'!Z$7&gt;'Monthly Reading'!Z$10, SUM('Monthly Reading'!Z133*'Monthly Reading'!Z$7, 'Homeowners Record'!$F56*'Monthly Reading'!Z$8, 'Homeowners Record'!$G56*'Monthly Reading'!Z$9), SUM('Monthly Reading'!Z$10, 'Homeowners Record'!$F56*'Monthly Reading'!Z$8, 'Homeowners Record'!$G56*'Monthly Reading'!Z$9)))</f>
        <v/>
      </c>
      <c r="AA59" s="4" t="str">
        <f>IF('Monthly Reading'!AA$1="", "", IF('Monthly Reading'!AA133*'Monthly Reading'!AA$7&gt;'Monthly Reading'!AA$10, SUM('Monthly Reading'!AA133*'Monthly Reading'!AA$7, 'Homeowners Record'!$F56*'Monthly Reading'!AA$8, 'Homeowners Record'!$G56*'Monthly Reading'!AA$9), SUM('Monthly Reading'!AA$10, 'Homeowners Record'!$F56*'Monthly Reading'!AA$8, 'Homeowners Record'!$G56*'Monthly Reading'!AA$9)))</f>
        <v/>
      </c>
      <c r="AB59" s="4" t="str">
        <f>IF('Monthly Reading'!AB$1="", "", IF('Monthly Reading'!AB133*'Monthly Reading'!AB$7&gt;'Monthly Reading'!AB$10, SUM('Monthly Reading'!AB133*'Monthly Reading'!AB$7, 'Homeowners Record'!$F56*'Monthly Reading'!AB$8, 'Homeowners Record'!$G56*'Monthly Reading'!AB$9), SUM('Monthly Reading'!AB$10, 'Homeowners Record'!$F56*'Monthly Reading'!AB$8, 'Homeowners Record'!$G56*'Monthly Reading'!AB$9)))</f>
        <v/>
      </c>
      <c r="AC59" s="4" t="str">
        <f>IF('Monthly Reading'!AC$1="", "", IF('Monthly Reading'!AC133*'Monthly Reading'!AC$7&gt;'Monthly Reading'!AC$10, SUM('Monthly Reading'!AC133*'Monthly Reading'!AC$7, 'Homeowners Record'!$F56*'Monthly Reading'!AC$8, 'Homeowners Record'!$G56*'Monthly Reading'!AC$9), SUM('Monthly Reading'!AC$10, 'Homeowners Record'!$F56*'Monthly Reading'!AC$8, 'Homeowners Record'!$G56*'Monthly Reading'!AC$9)))</f>
        <v/>
      </c>
      <c r="AD59" s="4" t="str">
        <f>IF('Monthly Reading'!AD$1="", "", IF('Monthly Reading'!AD133*'Monthly Reading'!AD$7&gt;'Monthly Reading'!AD$10, SUM('Monthly Reading'!AD133*'Monthly Reading'!AD$7, 'Homeowners Record'!$F56*'Monthly Reading'!AD$8, 'Homeowners Record'!$G56*'Monthly Reading'!AD$9), SUM('Monthly Reading'!AD$10, 'Homeowners Record'!$F56*'Monthly Reading'!AD$8, 'Homeowners Record'!$G56*'Monthly Reading'!AD$9)))</f>
        <v/>
      </c>
      <c r="AE59" s="4" t="str">
        <f>IF('Monthly Reading'!AE$1="", "", IF('Monthly Reading'!AE133*'Monthly Reading'!AE$7&gt;'Monthly Reading'!AE$10, SUM('Monthly Reading'!AE133*'Monthly Reading'!AE$7, 'Homeowners Record'!$F56*'Monthly Reading'!AE$8, 'Homeowners Record'!$G56*'Monthly Reading'!AE$9), SUM('Monthly Reading'!AE$10, 'Homeowners Record'!$F56*'Monthly Reading'!AE$8, 'Homeowners Record'!$G56*'Monthly Reading'!AE$9)))</f>
        <v/>
      </c>
      <c r="AF59" s="4" t="str">
        <f>IF('Monthly Reading'!AF$1="", "", IF('Monthly Reading'!AF133*'Monthly Reading'!AF$7&gt;'Monthly Reading'!AF$10, SUM('Monthly Reading'!AF133*'Monthly Reading'!AF$7, 'Homeowners Record'!$F56*'Monthly Reading'!AF$8, 'Homeowners Record'!$G56*'Monthly Reading'!AF$9), SUM('Monthly Reading'!AF$10, 'Homeowners Record'!$F56*'Monthly Reading'!AF$8, 'Homeowners Record'!$G56*'Monthly Reading'!AF$9)))</f>
        <v/>
      </c>
      <c r="AG59" s="4" t="str">
        <f>IF('Monthly Reading'!AG$1="", "", IF('Monthly Reading'!AG133*'Monthly Reading'!AG$7&gt;'Monthly Reading'!AG$10, SUM('Monthly Reading'!AG133*'Monthly Reading'!AG$7, 'Homeowners Record'!$F56*'Monthly Reading'!AG$8, 'Homeowners Record'!$G56*'Monthly Reading'!AG$9), SUM('Monthly Reading'!AG$10, 'Homeowners Record'!$F56*'Monthly Reading'!AG$8, 'Homeowners Record'!$G56*'Monthly Reading'!AG$9)))</f>
        <v/>
      </c>
      <c r="AH59" s="4" t="str">
        <f>IF('Monthly Reading'!AH$1="", "", IF('Monthly Reading'!AH133*'Monthly Reading'!AH$7&gt;'Monthly Reading'!AH$10, SUM('Monthly Reading'!AH133*'Monthly Reading'!AH$7, 'Homeowners Record'!$F56*'Monthly Reading'!AH$8, 'Homeowners Record'!$G56*'Monthly Reading'!AH$9), SUM('Monthly Reading'!AH$10, 'Homeowners Record'!$F56*'Monthly Reading'!AH$8, 'Homeowners Record'!$G56*'Monthly Reading'!AH$9)))</f>
        <v/>
      </c>
      <c r="AI59" s="4" t="str">
        <f>IF('Monthly Reading'!AI$1="", "", IF('Monthly Reading'!AI133*'Monthly Reading'!AI$7&gt;'Monthly Reading'!AI$10, SUM('Monthly Reading'!AI133*'Monthly Reading'!AI$7, 'Homeowners Record'!$F56*'Monthly Reading'!AI$8, 'Homeowners Record'!$G56*'Monthly Reading'!AI$9), SUM('Monthly Reading'!AI$10, 'Homeowners Record'!$F56*'Monthly Reading'!AI$8, 'Homeowners Record'!$G56*'Monthly Reading'!AI$9)))</f>
        <v/>
      </c>
      <c r="AJ59" s="4" t="str">
        <f>IF('Monthly Reading'!AJ$1="", "", IF('Monthly Reading'!AJ133*'Monthly Reading'!AJ$7&gt;'Monthly Reading'!AJ$10, SUM('Monthly Reading'!AJ133*'Monthly Reading'!AJ$7, 'Homeowners Record'!$F56*'Monthly Reading'!AJ$8, 'Homeowners Record'!$G56*'Monthly Reading'!AJ$9), SUM('Monthly Reading'!AJ$10, 'Homeowners Record'!$F56*'Monthly Reading'!AJ$8, 'Homeowners Record'!$G56*'Monthly Reading'!AJ$9)))</f>
        <v/>
      </c>
      <c r="AK59" s="4" t="str">
        <f>IF('Monthly Reading'!AK$1="", "", IF('Monthly Reading'!AK133*'Monthly Reading'!AK$7&gt;'Monthly Reading'!AK$10, SUM('Monthly Reading'!AK133*'Monthly Reading'!AK$7, 'Homeowners Record'!$F56*'Monthly Reading'!AK$8, 'Homeowners Record'!$G56*'Monthly Reading'!AK$9), SUM('Monthly Reading'!AK$10, 'Homeowners Record'!$F56*'Monthly Reading'!AK$8, 'Homeowners Record'!$G56*'Monthly Reading'!AK$9)))</f>
        <v/>
      </c>
      <c r="AL59" s="4" t="str">
        <f>IF('Monthly Reading'!AL$1="", "", IF('Monthly Reading'!AL133*'Monthly Reading'!AL$7&gt;'Monthly Reading'!AL$10, SUM('Monthly Reading'!AL133*'Monthly Reading'!AL$7, 'Homeowners Record'!$F56*'Monthly Reading'!AL$8, 'Homeowners Record'!$G56*'Monthly Reading'!AL$9), SUM('Monthly Reading'!AL$10, 'Homeowners Record'!$F56*'Monthly Reading'!AL$8, 'Homeowners Record'!$G56*'Monthly Reading'!AL$9)))</f>
        <v/>
      </c>
      <c r="AM59" s="4" t="str">
        <f>IF('Monthly Reading'!AM$1="", "", IF('Monthly Reading'!AM133*'Monthly Reading'!AM$7&gt;'Monthly Reading'!AM$10, SUM('Monthly Reading'!AM133*'Monthly Reading'!AM$7, 'Homeowners Record'!$F56*'Monthly Reading'!AM$8, 'Homeowners Record'!$G56*'Monthly Reading'!AM$9), SUM('Monthly Reading'!AM$10, 'Homeowners Record'!$F56*'Monthly Reading'!AM$8, 'Homeowners Record'!$G56*'Monthly Reading'!AM$9)))</f>
        <v/>
      </c>
      <c r="AN59" s="4" t="str">
        <f>IF('Monthly Reading'!AN$1="", "", IF('Monthly Reading'!AN133*'Monthly Reading'!AN$7&gt;'Monthly Reading'!AN$10, SUM('Monthly Reading'!AN133*'Monthly Reading'!AN$7, 'Homeowners Record'!$F56*'Monthly Reading'!AN$8, 'Homeowners Record'!$G56*'Monthly Reading'!AN$9), SUM('Monthly Reading'!AN$10, 'Homeowners Record'!$F56*'Monthly Reading'!AN$8, 'Homeowners Record'!$G56*'Monthly Reading'!AN$9)))</f>
        <v/>
      </c>
      <c r="AO59" s="4" t="str">
        <f>IF('Monthly Reading'!AO$1="", "", IF('Monthly Reading'!AO133*'Monthly Reading'!AO$7&gt;'Monthly Reading'!AO$10, SUM('Monthly Reading'!AO133*'Monthly Reading'!AO$7, 'Homeowners Record'!$F56*'Monthly Reading'!AO$8, 'Homeowners Record'!$G56*'Monthly Reading'!AO$9), SUM('Monthly Reading'!AO$10, 'Homeowners Record'!$F56*'Monthly Reading'!AO$8, 'Homeowners Record'!$G56*'Monthly Reading'!AO$9)))</f>
        <v/>
      </c>
      <c r="AP59" s="4" t="str">
        <f>IF('Monthly Reading'!AP$1="", "", IF('Monthly Reading'!AP133*'Monthly Reading'!AP$7&gt;'Monthly Reading'!AP$10, SUM('Monthly Reading'!AP133*'Monthly Reading'!AP$7, 'Homeowners Record'!$F56*'Monthly Reading'!AP$8, 'Homeowners Record'!$G56*'Monthly Reading'!AP$9), SUM('Monthly Reading'!AP$10, 'Homeowners Record'!$F56*'Monthly Reading'!AP$8, 'Homeowners Record'!$G56*'Monthly Reading'!AP$9)))</f>
        <v/>
      </c>
      <c r="AQ59" s="4" t="str">
        <f>IF('Monthly Reading'!AQ$1="", "", IF('Monthly Reading'!AQ133*'Monthly Reading'!AQ$7&gt;'Monthly Reading'!AQ$10, SUM('Monthly Reading'!AQ133*'Monthly Reading'!AQ$7, 'Homeowners Record'!$F56*'Monthly Reading'!AQ$8, 'Homeowners Record'!$G56*'Monthly Reading'!AQ$9), SUM('Monthly Reading'!AQ$10, 'Homeowners Record'!$F56*'Monthly Reading'!AQ$8, 'Homeowners Record'!$G56*'Monthly Reading'!AQ$9)))</f>
        <v/>
      </c>
      <c r="AR59" s="4" t="str">
        <f>IF('Monthly Reading'!AR$1="", "", IF('Monthly Reading'!AR133*'Monthly Reading'!AR$7&gt;'Monthly Reading'!AR$10, SUM('Monthly Reading'!AR133*'Monthly Reading'!AR$7, 'Homeowners Record'!$F56*'Monthly Reading'!AR$8, 'Homeowners Record'!$G56*'Monthly Reading'!AR$9), SUM('Monthly Reading'!AR$10, 'Homeowners Record'!$F56*'Monthly Reading'!AR$8, 'Homeowners Record'!$G56*'Monthly Reading'!AR$9)))</f>
        <v/>
      </c>
      <c r="AS59" s="4" t="str">
        <f>IF('Monthly Reading'!AS$1="", "", IF('Monthly Reading'!AS133*'Monthly Reading'!AS$7&gt;'Monthly Reading'!AS$10, SUM('Monthly Reading'!AS133*'Monthly Reading'!AS$7, 'Homeowners Record'!$F56*'Monthly Reading'!AS$8, 'Homeowners Record'!$G56*'Monthly Reading'!AS$9), SUM('Monthly Reading'!AS$10, 'Homeowners Record'!$F56*'Monthly Reading'!AS$8, 'Homeowners Record'!$G56*'Monthly Reading'!AS$9)))</f>
        <v/>
      </c>
      <c r="AT59" s="4" t="str">
        <f>IF('Monthly Reading'!AT$1="", "", IF('Monthly Reading'!AT133*'Monthly Reading'!AT$7&gt;'Monthly Reading'!AT$10, SUM('Monthly Reading'!AT133*'Monthly Reading'!AT$7, 'Homeowners Record'!$F56*'Monthly Reading'!AT$8, 'Homeowners Record'!$G56*'Monthly Reading'!AT$9), SUM('Monthly Reading'!AT$10, 'Homeowners Record'!$F56*'Monthly Reading'!AT$8, 'Homeowners Record'!$G56*'Monthly Reading'!AT$9)))</f>
        <v/>
      </c>
      <c r="AU59" s="4" t="str">
        <f>IF('Monthly Reading'!AU$1="", "", IF('Monthly Reading'!AU133*'Monthly Reading'!AU$7&gt;'Monthly Reading'!AU$10, SUM('Monthly Reading'!AU133*'Monthly Reading'!AU$7, 'Homeowners Record'!$F56*'Monthly Reading'!AU$8, 'Homeowners Record'!$G56*'Monthly Reading'!AU$9), SUM('Monthly Reading'!AU$10, 'Homeowners Record'!$F56*'Monthly Reading'!AU$8, 'Homeowners Record'!$G56*'Monthly Reading'!AU$9)))</f>
        <v/>
      </c>
      <c r="AV59" s="4" t="str">
        <f>IF('Monthly Reading'!AV$1="", "", IF('Monthly Reading'!AV133*'Monthly Reading'!AV$7&gt;'Monthly Reading'!AV$10, SUM('Monthly Reading'!AV133*'Monthly Reading'!AV$7, 'Homeowners Record'!$F56*'Monthly Reading'!AV$8, 'Homeowners Record'!$G56*'Monthly Reading'!AV$9), SUM('Monthly Reading'!AV$10, 'Homeowners Record'!$F56*'Monthly Reading'!AV$8, 'Homeowners Record'!$G56*'Monthly Reading'!AV$9)))</f>
        <v/>
      </c>
      <c r="AW59" s="4" t="str">
        <f>IF('Monthly Reading'!AW$1="", "", IF('Monthly Reading'!AW133*'Monthly Reading'!AW$7&gt;'Monthly Reading'!AW$10, SUM('Monthly Reading'!AW133*'Monthly Reading'!AW$7, 'Homeowners Record'!$F56*'Monthly Reading'!AW$8, 'Homeowners Record'!$G56*'Monthly Reading'!AW$9), SUM('Monthly Reading'!AW$10, 'Homeowners Record'!$F56*'Monthly Reading'!AW$8, 'Homeowners Record'!$G56*'Monthly Reading'!AW$9)))</f>
        <v/>
      </c>
      <c r="AX59" s="4" t="str">
        <f>IF('Monthly Reading'!AX$1="", "", IF('Monthly Reading'!AX133*'Monthly Reading'!AX$7&gt;'Monthly Reading'!AX$10, SUM('Monthly Reading'!AX133*'Monthly Reading'!AX$7, 'Homeowners Record'!$F56*'Monthly Reading'!AX$8, 'Homeowners Record'!$G56*'Monthly Reading'!AX$9), SUM('Monthly Reading'!AX$10, 'Homeowners Record'!$F56*'Monthly Reading'!AX$8, 'Homeowners Record'!$G56*'Monthly Reading'!AX$9)))</f>
        <v/>
      </c>
      <c r="AY59" s="4" t="str">
        <f>IF('Monthly Reading'!AY$1="", "", IF('Monthly Reading'!AY133*'Monthly Reading'!AY$7&gt;'Monthly Reading'!AY$10, SUM('Monthly Reading'!AY133*'Monthly Reading'!AY$7, 'Homeowners Record'!$F56*'Monthly Reading'!AY$8, 'Homeowners Record'!$G56*'Monthly Reading'!AY$9), SUM('Monthly Reading'!AY$10, 'Homeowners Record'!$F56*'Monthly Reading'!AY$8, 'Homeowners Record'!$G56*'Monthly Reading'!AY$9)))</f>
        <v/>
      </c>
      <c r="AZ59" s="4" t="str">
        <f>IF('Monthly Reading'!AZ$1="", "", IF('Monthly Reading'!AZ133*'Monthly Reading'!AZ$7&gt;'Monthly Reading'!AZ$10, SUM('Monthly Reading'!AZ133*'Monthly Reading'!AZ$7, 'Homeowners Record'!$F56*'Monthly Reading'!AZ$8, 'Homeowners Record'!$G56*'Monthly Reading'!AZ$9), SUM('Monthly Reading'!AZ$10, 'Homeowners Record'!$F56*'Monthly Reading'!AZ$8, 'Homeowners Record'!$G56*'Monthly Reading'!AZ$9)))</f>
        <v/>
      </c>
      <c r="BA59" s="4" t="str">
        <f>IF('Monthly Reading'!BA$1="", "", IF('Monthly Reading'!BA133*'Monthly Reading'!BA$7&gt;'Monthly Reading'!BA$10, SUM('Monthly Reading'!BA133*'Monthly Reading'!BA$7, 'Homeowners Record'!$F56*'Monthly Reading'!BA$8, 'Homeowners Record'!$G56*'Monthly Reading'!BA$9), SUM('Monthly Reading'!BA$10, 'Homeowners Record'!$F56*'Monthly Reading'!BA$8, 'Homeowners Record'!$G56*'Monthly Reading'!BA$9)))</f>
        <v/>
      </c>
      <c r="BB59" s="4" t="str">
        <f>IF('Monthly Reading'!BB$1="", "", IF('Monthly Reading'!BB133*'Monthly Reading'!BB$7&gt;'Monthly Reading'!BB$10, SUM('Monthly Reading'!BB133*'Monthly Reading'!BB$7, 'Homeowners Record'!$F56*'Monthly Reading'!BB$8, 'Homeowners Record'!$G56*'Monthly Reading'!BB$9), SUM('Monthly Reading'!BB$10, 'Homeowners Record'!$F56*'Monthly Reading'!BB$8, 'Homeowners Record'!$G56*'Monthly Reading'!BB$9)))</f>
        <v/>
      </c>
      <c r="BC59" s="4" t="str">
        <f>IF('Monthly Reading'!BC$1="", "", IF('Monthly Reading'!BC133*'Monthly Reading'!BC$7&gt;'Monthly Reading'!BC$10, SUM('Monthly Reading'!BC133*'Monthly Reading'!BC$7, 'Homeowners Record'!$F56*'Monthly Reading'!BC$8, 'Homeowners Record'!$G56*'Monthly Reading'!BC$9), SUM('Monthly Reading'!BC$10, 'Homeowners Record'!$F56*'Monthly Reading'!BC$8, 'Homeowners Record'!$G56*'Monthly Reading'!BC$9)))</f>
        <v/>
      </c>
      <c r="BD59" s="4" t="str">
        <f>IF('Monthly Reading'!BD$1="", "", IF('Monthly Reading'!BD133*'Monthly Reading'!BD$7&gt;'Monthly Reading'!BD$10, SUM('Monthly Reading'!BD133*'Monthly Reading'!BD$7, 'Homeowners Record'!$F56*'Monthly Reading'!BD$8, 'Homeowners Record'!$G56*'Monthly Reading'!BD$9), SUM('Monthly Reading'!BD$10, 'Homeowners Record'!$F56*'Monthly Reading'!BD$8, 'Homeowners Record'!$G56*'Monthly Reading'!BD$9)))</f>
        <v/>
      </c>
      <c r="BE59" s="4" t="str">
        <f>IF('Monthly Reading'!BE$1="", "", IF('Monthly Reading'!BE133*'Monthly Reading'!BE$7&gt;'Monthly Reading'!BE$10, SUM('Monthly Reading'!BE133*'Monthly Reading'!BE$7, 'Homeowners Record'!$F56*'Monthly Reading'!BE$8, 'Homeowners Record'!$G56*'Monthly Reading'!BE$9), SUM('Monthly Reading'!BE$10, 'Homeowners Record'!$F56*'Monthly Reading'!BE$8, 'Homeowners Record'!$G56*'Monthly Reading'!BE$9)))</f>
        <v/>
      </c>
      <c r="BF59" s="4" t="str">
        <f>IF('Monthly Reading'!BF$1="", "", IF('Monthly Reading'!BF133*'Monthly Reading'!BF$7&gt;'Monthly Reading'!BF$10, SUM('Monthly Reading'!BF133*'Monthly Reading'!BF$7, 'Homeowners Record'!$F56*'Monthly Reading'!BF$8, 'Homeowners Record'!$G56*'Monthly Reading'!BF$9), SUM('Monthly Reading'!BF$10, 'Homeowners Record'!$F56*'Monthly Reading'!BF$8, 'Homeowners Record'!$G56*'Monthly Reading'!BF$9)))</f>
        <v/>
      </c>
      <c r="BG59" s="4" t="str">
        <f>IF('Monthly Reading'!BG$1="", "", IF('Monthly Reading'!BG133*'Monthly Reading'!BG$7&gt;'Monthly Reading'!BG$10, SUM('Monthly Reading'!BG133*'Monthly Reading'!BG$7, 'Homeowners Record'!$F56*'Monthly Reading'!BG$8, 'Homeowners Record'!$G56*'Monthly Reading'!BG$9), SUM('Monthly Reading'!BG$10, 'Homeowners Record'!$F56*'Monthly Reading'!BG$8, 'Homeowners Record'!$G56*'Monthly Reading'!BG$9)))</f>
        <v/>
      </c>
      <c r="BH59" s="4" t="str">
        <f>IF('Monthly Reading'!BH$1="", "", IF('Monthly Reading'!BH133*'Monthly Reading'!BH$7&gt;'Monthly Reading'!BH$10, SUM('Monthly Reading'!BH133*'Monthly Reading'!BH$7, 'Homeowners Record'!$F56*'Monthly Reading'!BH$8, 'Homeowners Record'!$G56*'Monthly Reading'!BH$9), SUM('Monthly Reading'!BH$10, 'Homeowners Record'!$F56*'Monthly Reading'!BH$8, 'Homeowners Record'!$G56*'Monthly Reading'!BH$9)))</f>
        <v/>
      </c>
      <c r="BI59" s="4" t="str">
        <f>IF('Monthly Reading'!BI$1="", "", IF('Monthly Reading'!BI133*'Monthly Reading'!BI$7&gt;'Monthly Reading'!BI$10, SUM('Monthly Reading'!BI133*'Monthly Reading'!BI$7, 'Homeowners Record'!$F56*'Monthly Reading'!BI$8, 'Homeowners Record'!$G56*'Monthly Reading'!BI$9), SUM('Monthly Reading'!BI$10, 'Homeowners Record'!$F56*'Monthly Reading'!BI$8, 'Homeowners Record'!$G56*'Monthly Reading'!BI$9)))</f>
        <v/>
      </c>
      <c r="BJ59" s="4" t="str">
        <f>IF('Monthly Reading'!BJ$1="", "", IF('Monthly Reading'!BJ133*'Monthly Reading'!BJ$7&gt;'Monthly Reading'!BJ$10, SUM('Monthly Reading'!BJ133*'Monthly Reading'!BJ$7, 'Homeowners Record'!$F56*'Monthly Reading'!BJ$8, 'Homeowners Record'!$G56*'Monthly Reading'!BJ$9), SUM('Monthly Reading'!BJ$10, 'Homeowners Record'!$F56*'Monthly Reading'!BJ$8, 'Homeowners Record'!$G56*'Monthly Reading'!BJ$9)))</f>
        <v/>
      </c>
      <c r="BK59" s="4" t="str">
        <f>IF('Monthly Reading'!BK$1="", "", IF('Monthly Reading'!BK133*'Monthly Reading'!BK$7&gt;'Monthly Reading'!BK$10, SUM('Monthly Reading'!BK133*'Monthly Reading'!BK$7, 'Homeowners Record'!$F56*'Monthly Reading'!BK$8, 'Homeowners Record'!$G56*'Monthly Reading'!BK$9), SUM('Monthly Reading'!BK$10, 'Homeowners Record'!$F56*'Monthly Reading'!BK$8, 'Homeowners Record'!$G56*'Monthly Reading'!BK$9)))</f>
        <v/>
      </c>
      <c r="BL59" s="4" t="str">
        <f>IF('Monthly Reading'!BL$1="", "", IF('Monthly Reading'!BL133*'Monthly Reading'!BL$7&gt;'Monthly Reading'!BL$10, SUM('Monthly Reading'!BL133*'Monthly Reading'!BL$7, 'Homeowners Record'!$F56*'Monthly Reading'!BL$8, 'Homeowners Record'!$G56*'Monthly Reading'!BL$9), SUM('Monthly Reading'!BL$10, 'Homeowners Record'!$F56*'Monthly Reading'!BL$8, 'Homeowners Record'!$G56*'Monthly Reading'!BL$9)))</f>
        <v/>
      </c>
      <c r="BM59" s="4" t="str">
        <f>IF('Monthly Reading'!BM$1="", "", IF('Monthly Reading'!BM133*'Monthly Reading'!BM$7&gt;'Monthly Reading'!BM$10, SUM('Monthly Reading'!BM133*'Monthly Reading'!BM$7, 'Homeowners Record'!$F56*'Monthly Reading'!BM$8, 'Homeowners Record'!$G56*'Monthly Reading'!BM$9), SUM('Monthly Reading'!BM$10, 'Homeowners Record'!$F56*'Monthly Reading'!BM$8, 'Homeowners Record'!$G56*'Monthly Reading'!BM$9)))</f>
        <v/>
      </c>
      <c r="BN59" s="4" t="str">
        <f>IF('Monthly Reading'!BN$1="", "", IF('Monthly Reading'!BN133*'Monthly Reading'!BN$7&gt;'Monthly Reading'!BN$10, SUM('Monthly Reading'!BN133*'Monthly Reading'!BN$7, 'Homeowners Record'!$F56*'Monthly Reading'!BN$8, 'Homeowners Record'!$G56*'Monthly Reading'!BN$9), SUM('Monthly Reading'!BN$10, 'Homeowners Record'!$F56*'Monthly Reading'!BN$8, 'Homeowners Record'!$G56*'Monthly Reading'!BN$9)))</f>
        <v/>
      </c>
      <c r="BO59" s="4" t="str">
        <f>IF('Monthly Reading'!BO$1="", "", IF('Monthly Reading'!BO133*'Monthly Reading'!BO$7&gt;'Monthly Reading'!BO$10, SUM('Monthly Reading'!BO133*'Monthly Reading'!BO$7, 'Homeowners Record'!$F56*'Monthly Reading'!BO$8, 'Homeowners Record'!$G56*'Monthly Reading'!BO$9), SUM('Monthly Reading'!BO$10, 'Homeowners Record'!$F56*'Monthly Reading'!BO$8, 'Homeowners Record'!$G56*'Monthly Reading'!BO$9)))</f>
        <v/>
      </c>
      <c r="BP59" s="4" t="str">
        <f>IF('Monthly Reading'!BP$1="", "", IF('Monthly Reading'!BP133*'Monthly Reading'!BP$7&gt;'Monthly Reading'!BP$10, SUM('Monthly Reading'!BP133*'Monthly Reading'!BP$7, 'Homeowners Record'!$F56*'Monthly Reading'!BP$8, 'Homeowners Record'!$G56*'Monthly Reading'!BP$9), SUM('Monthly Reading'!BP$10, 'Homeowners Record'!$F56*'Monthly Reading'!BP$8, 'Homeowners Record'!$G56*'Monthly Reading'!BP$9)))</f>
        <v/>
      </c>
      <c r="BQ59" s="4" t="str">
        <f>IF('Monthly Reading'!BQ$1="", "", IF('Monthly Reading'!BQ133*'Monthly Reading'!BQ$7&gt;'Monthly Reading'!BQ$10, SUM('Monthly Reading'!BQ133*'Monthly Reading'!BQ$7, 'Homeowners Record'!$F56*'Monthly Reading'!BQ$8, 'Homeowners Record'!$G56*'Monthly Reading'!BQ$9), SUM('Monthly Reading'!BQ$10, 'Homeowners Record'!$F56*'Monthly Reading'!BQ$8, 'Homeowners Record'!$G56*'Monthly Reading'!BQ$9)))</f>
        <v/>
      </c>
      <c r="BR59" s="4" t="str">
        <f>IF('Monthly Reading'!BR$1="", "", IF('Monthly Reading'!BR133*'Monthly Reading'!BR$7&gt;'Monthly Reading'!BR$10, SUM('Monthly Reading'!BR133*'Monthly Reading'!BR$7, 'Homeowners Record'!$F56*'Monthly Reading'!BR$8, 'Homeowners Record'!$G56*'Monthly Reading'!BR$9), SUM('Monthly Reading'!BR$10, 'Homeowners Record'!$F56*'Monthly Reading'!BR$8, 'Homeowners Record'!$G56*'Monthly Reading'!BR$9)))</f>
        <v/>
      </c>
      <c r="BS59" s="4" t="str">
        <f>IF('Monthly Reading'!BS$1="", "", IF('Monthly Reading'!BS133*'Monthly Reading'!BS$7&gt;'Monthly Reading'!BS$10, SUM('Monthly Reading'!BS133*'Monthly Reading'!BS$7, 'Homeowners Record'!$F56*'Monthly Reading'!BS$8, 'Homeowners Record'!$G56*'Monthly Reading'!BS$9), SUM('Monthly Reading'!BS$10, 'Homeowners Record'!$F56*'Monthly Reading'!BS$8, 'Homeowners Record'!$G56*'Monthly Reading'!BS$9)))</f>
        <v/>
      </c>
      <c r="BT59" s="4" t="str">
        <f>IF('Monthly Reading'!BT$1="", "", IF('Monthly Reading'!BT133*'Monthly Reading'!BT$7&gt;'Monthly Reading'!BT$10, SUM('Monthly Reading'!BT133*'Monthly Reading'!BT$7, 'Homeowners Record'!$F56*'Monthly Reading'!BT$8, 'Homeowners Record'!$G56*'Monthly Reading'!BT$9), SUM('Monthly Reading'!BT$10, 'Homeowners Record'!$F56*'Monthly Reading'!BT$8, 'Homeowners Record'!$G56*'Monthly Reading'!BT$9)))</f>
        <v/>
      </c>
      <c r="BU59" s="4" t="str">
        <f>IF('Monthly Reading'!BU$1="", "", IF('Monthly Reading'!BU133*'Monthly Reading'!BU$7&gt;'Monthly Reading'!BU$10, SUM('Monthly Reading'!BU133*'Monthly Reading'!BU$7, 'Homeowners Record'!$F56*'Monthly Reading'!BU$8, 'Homeowners Record'!$G56*'Monthly Reading'!BU$9), SUM('Monthly Reading'!BU$10, 'Homeowners Record'!$F56*'Monthly Reading'!BU$8, 'Homeowners Record'!$G56*'Monthly Reading'!BU$9)))</f>
        <v/>
      </c>
      <c r="BV59" s="4" t="str">
        <f>IF('Monthly Reading'!BV$1="", "", IF('Monthly Reading'!BV133*'Monthly Reading'!BV$7&gt;'Monthly Reading'!BV$10, SUM('Monthly Reading'!BV133*'Monthly Reading'!BV$7, 'Homeowners Record'!$F56*'Monthly Reading'!BV$8, 'Homeowners Record'!$G56*'Monthly Reading'!BV$9), SUM('Monthly Reading'!BV$10, 'Homeowners Record'!$F56*'Monthly Reading'!BV$8, 'Homeowners Record'!$G56*'Monthly Reading'!BV$9)))</f>
        <v/>
      </c>
      <c r="BW59" s="4" t="str">
        <f>IF('Monthly Reading'!BW$1="", "", IF('Monthly Reading'!BW133*'Monthly Reading'!BW$7&gt;'Monthly Reading'!BW$10, SUM('Monthly Reading'!BW133*'Monthly Reading'!BW$7, 'Homeowners Record'!$F56*'Monthly Reading'!BW$8, 'Homeowners Record'!$G56*'Monthly Reading'!BW$9), SUM('Monthly Reading'!BW$10, 'Homeowners Record'!$F56*'Monthly Reading'!BW$8, 'Homeowners Record'!$G56*'Monthly Reading'!BW$9)))</f>
        <v/>
      </c>
      <c r="BX59" s="4" t="str">
        <f>IF('Monthly Reading'!BX$1="", "", IF('Monthly Reading'!BX133*'Monthly Reading'!BX$7&gt;'Monthly Reading'!BX$10, SUM('Monthly Reading'!BX133*'Monthly Reading'!BX$7, 'Homeowners Record'!$F56*'Monthly Reading'!BX$8, 'Homeowners Record'!$G56*'Monthly Reading'!BX$9), SUM('Monthly Reading'!BX$10, 'Homeowners Record'!$F56*'Monthly Reading'!BX$8, 'Homeowners Record'!$G56*'Monthly Reading'!BX$9)))</f>
        <v/>
      </c>
      <c r="BY59" s="4" t="str">
        <f>IF('Monthly Reading'!BY$1="", "", IF('Monthly Reading'!BY133*'Monthly Reading'!BY$7&gt;'Monthly Reading'!BY$10, SUM('Monthly Reading'!BY133*'Monthly Reading'!BY$7, 'Homeowners Record'!$F56*'Monthly Reading'!BY$8, 'Homeowners Record'!$G56*'Monthly Reading'!BY$9), SUM('Monthly Reading'!BY$10, 'Homeowners Record'!$F56*'Monthly Reading'!BY$8, 'Homeowners Record'!$G56*'Monthly Reading'!BY$9)))</f>
        <v/>
      </c>
      <c r="BZ59" s="4" t="str">
        <f>IF('Monthly Reading'!BZ$1="", "", IF('Monthly Reading'!BZ133*'Monthly Reading'!BZ$7&gt;'Monthly Reading'!BZ$10, SUM('Monthly Reading'!BZ133*'Monthly Reading'!BZ$7, 'Homeowners Record'!$F56*'Monthly Reading'!BZ$8, 'Homeowners Record'!$G56*'Monthly Reading'!BZ$9), SUM('Monthly Reading'!BZ$10, 'Homeowners Record'!$F56*'Monthly Reading'!BZ$8, 'Homeowners Record'!$G56*'Monthly Reading'!BZ$9)))</f>
        <v/>
      </c>
      <c r="CA59" s="4" t="str">
        <f>IF('Monthly Reading'!CA$1="", "", IF('Monthly Reading'!CA133*'Monthly Reading'!CA$7&gt;'Monthly Reading'!CA$10, SUM('Monthly Reading'!CA133*'Monthly Reading'!CA$7, 'Homeowners Record'!$F56*'Monthly Reading'!CA$8, 'Homeowners Record'!$G56*'Monthly Reading'!CA$9), SUM('Monthly Reading'!CA$10, 'Homeowners Record'!$F56*'Monthly Reading'!CA$8, 'Homeowners Record'!$G56*'Monthly Reading'!CA$9)))</f>
        <v/>
      </c>
      <c r="CB59" s="4" t="str">
        <f>IF('Monthly Reading'!CB$1="", "", IF('Monthly Reading'!CB133*'Monthly Reading'!CB$7&gt;'Monthly Reading'!CB$10, SUM('Monthly Reading'!CB133*'Monthly Reading'!CB$7, 'Homeowners Record'!$F56*'Monthly Reading'!CB$8, 'Homeowners Record'!$G56*'Monthly Reading'!CB$9), SUM('Monthly Reading'!CB$10, 'Homeowners Record'!$F56*'Monthly Reading'!CB$8, 'Homeowners Record'!$G56*'Monthly Reading'!CB$9)))</f>
        <v/>
      </c>
      <c r="CC59" s="4" t="str">
        <f>IF('Monthly Reading'!CC$1="", "", IF('Monthly Reading'!CC133*'Monthly Reading'!CC$7&gt;'Monthly Reading'!CC$10, SUM('Monthly Reading'!CC133*'Monthly Reading'!CC$7, 'Homeowners Record'!$F56*'Monthly Reading'!CC$8, 'Homeowners Record'!$G56*'Monthly Reading'!CC$9), SUM('Monthly Reading'!CC$10, 'Homeowners Record'!$F56*'Monthly Reading'!CC$8, 'Homeowners Record'!$G56*'Monthly Reading'!CC$9)))</f>
        <v/>
      </c>
      <c r="CD59" s="4" t="str">
        <f>IF('Monthly Reading'!CD$1="", "", IF('Monthly Reading'!CD133*'Monthly Reading'!CD$7&gt;'Monthly Reading'!CD$10, SUM('Monthly Reading'!CD133*'Monthly Reading'!CD$7, 'Homeowners Record'!$F56*'Monthly Reading'!CD$8, 'Homeowners Record'!$G56*'Monthly Reading'!CD$9), SUM('Monthly Reading'!CD$10, 'Homeowners Record'!$F56*'Monthly Reading'!CD$8, 'Homeowners Record'!$G56*'Monthly Reading'!CD$9)))</f>
        <v/>
      </c>
      <c r="CE59" s="4" t="str">
        <f>IF('Monthly Reading'!CE$1="", "", IF('Monthly Reading'!CE133*'Monthly Reading'!CE$7&gt;'Monthly Reading'!CE$10, SUM('Monthly Reading'!CE133*'Monthly Reading'!CE$7, 'Homeowners Record'!$F56*'Monthly Reading'!CE$8, 'Homeowners Record'!$G56*'Monthly Reading'!CE$9), SUM('Monthly Reading'!CE$10, 'Homeowners Record'!$F56*'Monthly Reading'!CE$8, 'Homeowners Record'!$G56*'Monthly Reading'!CE$9)))</f>
        <v/>
      </c>
      <c r="CF59" s="4" t="str">
        <f>IF('Monthly Reading'!CF$1="", "", IF('Monthly Reading'!CF133*'Monthly Reading'!CF$7&gt;'Monthly Reading'!CF$10, SUM('Monthly Reading'!CF133*'Monthly Reading'!CF$7, 'Homeowners Record'!$F56*'Monthly Reading'!CF$8, 'Homeowners Record'!$G56*'Monthly Reading'!CF$9), SUM('Monthly Reading'!CF$10, 'Homeowners Record'!$F56*'Monthly Reading'!CF$8, 'Homeowners Record'!$G56*'Monthly Reading'!CF$9)))</f>
        <v/>
      </c>
      <c r="CG59" s="4" t="str">
        <f>IF('Monthly Reading'!CG$1="", "", IF('Monthly Reading'!CG133*'Monthly Reading'!CG$7&gt;'Monthly Reading'!CG$10, SUM('Monthly Reading'!CG133*'Monthly Reading'!CG$7, 'Homeowners Record'!$F56*'Monthly Reading'!CG$8, 'Homeowners Record'!$G56*'Monthly Reading'!CG$9), SUM('Monthly Reading'!CG$10, 'Homeowners Record'!$F56*'Monthly Reading'!CG$8, 'Homeowners Record'!$G56*'Monthly Reading'!CG$9)))</f>
        <v/>
      </c>
      <c r="CH59" s="4" t="str">
        <f>IF('Monthly Reading'!CH$1="", "", IF('Monthly Reading'!CH133*'Monthly Reading'!CH$7&gt;'Monthly Reading'!CH$10, SUM('Monthly Reading'!CH133*'Monthly Reading'!CH$7, 'Homeowners Record'!$F56*'Monthly Reading'!CH$8, 'Homeowners Record'!$G56*'Monthly Reading'!CH$9), SUM('Monthly Reading'!CH$10, 'Homeowners Record'!$F56*'Monthly Reading'!CH$8, 'Homeowners Record'!$G56*'Monthly Reading'!CH$9)))</f>
        <v/>
      </c>
      <c r="CI59" s="4" t="str">
        <f>IF('Monthly Reading'!CI$1="", "", IF('Monthly Reading'!CI133*'Monthly Reading'!CI$7&gt;'Monthly Reading'!CI$10, SUM('Monthly Reading'!CI133*'Monthly Reading'!CI$7, 'Homeowners Record'!$F56*'Monthly Reading'!CI$8, 'Homeowners Record'!$G56*'Monthly Reading'!CI$9), SUM('Monthly Reading'!CI$10, 'Homeowners Record'!$F56*'Monthly Reading'!CI$8, 'Homeowners Record'!$G56*'Monthly Reading'!CI$9)))</f>
        <v/>
      </c>
      <c r="CJ59" s="4" t="str">
        <f>IF('Monthly Reading'!CJ$1="", "", IF('Monthly Reading'!CJ133*'Monthly Reading'!CJ$7&gt;'Monthly Reading'!CJ$10, SUM('Monthly Reading'!CJ133*'Monthly Reading'!CJ$7, 'Homeowners Record'!$F56*'Monthly Reading'!CJ$8, 'Homeowners Record'!$G56*'Monthly Reading'!CJ$9), SUM('Monthly Reading'!CJ$10, 'Homeowners Record'!$F56*'Monthly Reading'!CJ$8, 'Homeowners Record'!$G56*'Monthly Reading'!CJ$9)))</f>
        <v/>
      </c>
      <c r="CK59" s="4" t="str">
        <f>IF('Monthly Reading'!CK$1="", "", IF('Monthly Reading'!CK133*'Monthly Reading'!CK$7&gt;'Monthly Reading'!CK$10, SUM('Monthly Reading'!CK133*'Monthly Reading'!CK$7, 'Homeowners Record'!$F56*'Monthly Reading'!CK$8, 'Homeowners Record'!$G56*'Monthly Reading'!CK$9), SUM('Monthly Reading'!CK$10, 'Homeowners Record'!$F56*'Monthly Reading'!CK$8, 'Homeowners Record'!$G56*'Monthly Reading'!CK$9)))</f>
        <v/>
      </c>
      <c r="CL59" s="4" t="str">
        <f>IF('Monthly Reading'!CL$1="", "", IF('Monthly Reading'!CL133*'Monthly Reading'!CL$7&gt;'Monthly Reading'!CL$10, SUM('Monthly Reading'!CL133*'Monthly Reading'!CL$7, 'Homeowners Record'!$F56*'Monthly Reading'!CL$8, 'Homeowners Record'!$G56*'Monthly Reading'!CL$9), SUM('Monthly Reading'!CL$10, 'Homeowners Record'!$F56*'Monthly Reading'!CL$8, 'Homeowners Record'!$G56*'Monthly Reading'!CL$9)))</f>
        <v/>
      </c>
      <c r="CM59" s="4" t="str">
        <f>IF('Monthly Reading'!CM$1="", "", IF('Monthly Reading'!CM133*'Monthly Reading'!CM$7&gt;'Monthly Reading'!CM$10, SUM('Monthly Reading'!CM133*'Monthly Reading'!CM$7, 'Homeowners Record'!$F56*'Monthly Reading'!CM$8, 'Homeowners Record'!$G56*'Monthly Reading'!CM$9), SUM('Monthly Reading'!CM$10, 'Homeowners Record'!$F56*'Monthly Reading'!CM$8, 'Homeowners Record'!$G56*'Monthly Reading'!CM$9)))</f>
        <v/>
      </c>
      <c r="CN59" s="4" t="str">
        <f>IF('Monthly Reading'!CN$1="", "", IF('Monthly Reading'!CN133*'Monthly Reading'!CN$7&gt;'Monthly Reading'!CN$10, SUM('Monthly Reading'!CN133*'Monthly Reading'!CN$7, 'Homeowners Record'!$F56*'Monthly Reading'!CN$8, 'Homeowners Record'!$G56*'Monthly Reading'!CN$9), SUM('Monthly Reading'!CN$10, 'Homeowners Record'!$F56*'Monthly Reading'!CN$8, 'Homeowners Record'!$G56*'Monthly Reading'!CN$9)))</f>
        <v/>
      </c>
      <c r="CO59" s="4" t="str">
        <f>IF('Monthly Reading'!CO$1="", "", IF('Monthly Reading'!CO133*'Monthly Reading'!CO$7&gt;'Monthly Reading'!CO$10, SUM('Monthly Reading'!CO133*'Monthly Reading'!CO$7, 'Homeowners Record'!$F56*'Monthly Reading'!CO$8, 'Homeowners Record'!$G56*'Monthly Reading'!CO$9), SUM('Monthly Reading'!CO$10, 'Homeowners Record'!$F56*'Monthly Reading'!CO$8, 'Homeowners Record'!$G56*'Monthly Reading'!CO$9)))</f>
        <v/>
      </c>
      <c r="CP59" s="4" t="str">
        <f>IF('Monthly Reading'!CP$1="", "", IF('Monthly Reading'!CP133*'Monthly Reading'!CP$7&gt;'Monthly Reading'!CP$10, SUM('Monthly Reading'!CP133*'Monthly Reading'!CP$7, 'Homeowners Record'!$F56*'Monthly Reading'!CP$8, 'Homeowners Record'!$G56*'Monthly Reading'!CP$9), SUM('Monthly Reading'!CP$10, 'Homeowners Record'!$F56*'Monthly Reading'!CP$8, 'Homeowners Record'!$G56*'Monthly Reading'!CP$9)))</f>
        <v/>
      </c>
      <c r="CQ59" s="4" t="str">
        <f>IF('Monthly Reading'!CQ$1="", "", IF('Monthly Reading'!CQ133*'Monthly Reading'!CQ$7&gt;'Monthly Reading'!CQ$10, SUM('Monthly Reading'!CQ133*'Monthly Reading'!CQ$7, 'Homeowners Record'!$F56*'Monthly Reading'!CQ$8, 'Homeowners Record'!$G56*'Monthly Reading'!CQ$9), SUM('Monthly Reading'!CQ$10, 'Homeowners Record'!$F56*'Monthly Reading'!CQ$8, 'Homeowners Record'!$G56*'Monthly Reading'!CQ$9)))</f>
        <v/>
      </c>
      <c r="CR59" s="4" t="str">
        <f>IF('Monthly Reading'!CR$1="", "", IF('Monthly Reading'!CR133*'Monthly Reading'!CR$7&gt;'Monthly Reading'!CR$10, SUM('Monthly Reading'!CR133*'Monthly Reading'!CR$7, 'Homeowners Record'!$F56*'Monthly Reading'!CR$8, 'Homeowners Record'!$G56*'Monthly Reading'!CR$9), SUM('Monthly Reading'!CR$10, 'Homeowners Record'!$F56*'Monthly Reading'!CR$8, 'Homeowners Record'!$G56*'Monthly Reading'!CR$9)))</f>
        <v/>
      </c>
      <c r="CS59" s="4" t="str">
        <f>IF('Monthly Reading'!CS$1="", "", IF('Monthly Reading'!CS133*'Monthly Reading'!CS$7&gt;'Monthly Reading'!CS$10, SUM('Monthly Reading'!CS133*'Monthly Reading'!CS$7, 'Homeowners Record'!$F56*'Monthly Reading'!CS$8, 'Homeowners Record'!$G56*'Monthly Reading'!CS$9), SUM('Monthly Reading'!CS$10, 'Homeowners Record'!$F56*'Monthly Reading'!CS$8, 'Homeowners Record'!$G56*'Monthly Reading'!CS$9)))</f>
        <v/>
      </c>
      <c r="CT59" s="4" t="str">
        <f>IF('Monthly Reading'!CT$1="", "", IF('Monthly Reading'!CT133*'Monthly Reading'!CT$7&gt;'Monthly Reading'!CT$10, SUM('Monthly Reading'!CT133*'Monthly Reading'!CT$7, 'Homeowners Record'!$F56*'Monthly Reading'!CT$8, 'Homeowners Record'!$G56*'Monthly Reading'!CT$9), SUM('Monthly Reading'!CT$10, 'Homeowners Record'!$F56*'Monthly Reading'!CT$8, 'Homeowners Record'!$G56*'Monthly Reading'!CT$9)))</f>
        <v/>
      </c>
      <c r="CU59" s="4" t="str">
        <f>IF('Monthly Reading'!CU$1="", "", IF('Monthly Reading'!CU133*'Monthly Reading'!CU$7&gt;'Monthly Reading'!CU$10, SUM('Monthly Reading'!CU133*'Monthly Reading'!CU$7, 'Homeowners Record'!$F56*'Monthly Reading'!CU$8, 'Homeowners Record'!$G56*'Monthly Reading'!CU$9), SUM('Monthly Reading'!CU$10, 'Homeowners Record'!$F56*'Monthly Reading'!CU$8, 'Homeowners Record'!$G56*'Monthly Reading'!CU$9)))</f>
        <v/>
      </c>
      <c r="CV59" s="4" t="str">
        <f>IF('Monthly Reading'!CV$1="", "", IF('Monthly Reading'!CV133*'Monthly Reading'!CV$7&gt;'Monthly Reading'!CV$10, SUM('Monthly Reading'!CV133*'Monthly Reading'!CV$7, 'Homeowners Record'!$F56*'Monthly Reading'!CV$8, 'Homeowners Record'!$G56*'Monthly Reading'!CV$9), SUM('Monthly Reading'!CV$10, 'Homeowners Record'!$F56*'Monthly Reading'!CV$8, 'Homeowners Record'!$G56*'Monthly Reading'!CV$9)))</f>
        <v/>
      </c>
      <c r="CW59" s="4" t="str">
        <f>IF('Monthly Reading'!CW$1="", "", IF('Monthly Reading'!CW133*'Monthly Reading'!CW$7&gt;'Monthly Reading'!CW$10, SUM('Monthly Reading'!CW133*'Monthly Reading'!CW$7, 'Homeowners Record'!$F56*'Monthly Reading'!CW$8, 'Homeowners Record'!$G56*'Monthly Reading'!CW$9), SUM('Monthly Reading'!CW$10, 'Homeowners Record'!$F56*'Monthly Reading'!CW$8, 'Homeowners Record'!$G56*'Monthly Reading'!CW$9)))</f>
        <v/>
      </c>
      <c r="CX59" s="4" t="str">
        <f>IF('Monthly Reading'!CX$1="", "", IF('Monthly Reading'!CX133*'Monthly Reading'!CX$7&gt;'Monthly Reading'!CX$10, SUM('Monthly Reading'!CX133*'Monthly Reading'!CX$7, 'Homeowners Record'!$F56*'Monthly Reading'!CX$8, 'Homeowners Record'!$G56*'Monthly Reading'!CX$9), SUM('Monthly Reading'!CX$10, 'Homeowners Record'!$F56*'Monthly Reading'!CX$8, 'Homeowners Record'!$G56*'Monthly Reading'!CX$9)))</f>
        <v/>
      </c>
      <c r="CY59" s="4" t="str">
        <f>IF('Monthly Reading'!CY$1="", "", IF('Monthly Reading'!CY133*'Monthly Reading'!CY$7&gt;'Monthly Reading'!CY$10, SUM('Monthly Reading'!CY133*'Monthly Reading'!CY$7, 'Homeowners Record'!$F56*'Monthly Reading'!CY$8, 'Homeowners Record'!$G56*'Monthly Reading'!CY$9), SUM('Monthly Reading'!CY$10, 'Homeowners Record'!$F56*'Monthly Reading'!CY$8, 'Homeowners Record'!$G56*'Monthly Reading'!CY$9)))</f>
        <v/>
      </c>
      <c r="CZ59" s="4" t="str">
        <f>IF('Monthly Reading'!CZ$1="", "", IF('Monthly Reading'!CZ133*'Monthly Reading'!CZ$7&gt;'Monthly Reading'!CZ$10, SUM('Monthly Reading'!CZ133*'Monthly Reading'!CZ$7, 'Homeowners Record'!$F56*'Monthly Reading'!CZ$8, 'Homeowners Record'!$G56*'Monthly Reading'!CZ$9), SUM('Monthly Reading'!CZ$10, 'Homeowners Record'!$F56*'Monthly Reading'!CZ$8, 'Homeowners Record'!$G56*'Monthly Reading'!CZ$9)))</f>
        <v/>
      </c>
      <c r="DA59" s="4" t="str">
        <f>IF('Monthly Reading'!DA$1="", "", IF('Monthly Reading'!DA133*'Monthly Reading'!DA$7&gt;'Monthly Reading'!DA$10, SUM('Monthly Reading'!DA133*'Monthly Reading'!DA$7, 'Homeowners Record'!$F56*'Monthly Reading'!DA$8, 'Homeowners Record'!$G56*'Monthly Reading'!DA$9), SUM('Monthly Reading'!DA$10, 'Homeowners Record'!$F56*'Monthly Reading'!DA$8, 'Homeowners Record'!$G56*'Monthly Reading'!DA$9)))</f>
        <v/>
      </c>
      <c r="DB59" s="4" t="str">
        <f>IF('Monthly Reading'!DB$1="", "", IF('Monthly Reading'!DB133*'Monthly Reading'!DB$7&gt;'Monthly Reading'!DB$10, SUM('Monthly Reading'!DB133*'Monthly Reading'!DB$7, 'Homeowners Record'!$F56*'Monthly Reading'!DB$8, 'Homeowners Record'!$G56*'Monthly Reading'!DB$9), SUM('Monthly Reading'!DB$10, 'Homeowners Record'!$F56*'Monthly Reading'!DB$8, 'Homeowners Record'!$G56*'Monthly Reading'!DB$9)))</f>
        <v/>
      </c>
      <c r="DC59" s="4" t="str">
        <f>IF('Monthly Reading'!DC$1="", "", IF('Monthly Reading'!DC133*'Monthly Reading'!DC$7&gt;'Monthly Reading'!DC$10, SUM('Monthly Reading'!DC133*'Monthly Reading'!DC$7, 'Homeowners Record'!$F56*'Monthly Reading'!DC$8, 'Homeowners Record'!$G56*'Monthly Reading'!DC$9), SUM('Monthly Reading'!DC$10, 'Homeowners Record'!$F56*'Monthly Reading'!DC$8, 'Homeowners Record'!$G56*'Monthly Reading'!DC$9)))</f>
        <v/>
      </c>
      <c r="DD59" s="4" t="str">
        <f>IF('Monthly Reading'!DD$1="", "", IF('Monthly Reading'!DD133*'Monthly Reading'!DD$7&gt;'Monthly Reading'!DD$10, SUM('Monthly Reading'!DD133*'Monthly Reading'!DD$7, 'Homeowners Record'!$F56*'Monthly Reading'!DD$8, 'Homeowners Record'!$G56*'Monthly Reading'!DD$9), SUM('Monthly Reading'!DD$10, 'Homeowners Record'!$F56*'Monthly Reading'!DD$8, 'Homeowners Record'!$G56*'Monthly Reading'!DD$9)))</f>
        <v/>
      </c>
      <c r="DE59" s="4" t="str">
        <f>IF('Monthly Reading'!DE$1="", "", IF('Monthly Reading'!DE133*'Monthly Reading'!DE$7&gt;'Monthly Reading'!DE$10, SUM('Monthly Reading'!DE133*'Monthly Reading'!DE$7, 'Homeowners Record'!$F56*'Monthly Reading'!DE$8, 'Homeowners Record'!$G56*'Monthly Reading'!DE$9), SUM('Monthly Reading'!DE$10, 'Homeowners Record'!$F56*'Monthly Reading'!DE$8, 'Homeowners Record'!$G56*'Monthly Reading'!DE$9)))</f>
        <v/>
      </c>
      <c r="DF59" s="4" t="str">
        <f>IF('Monthly Reading'!DF$1="", "", IF('Monthly Reading'!DF133*'Monthly Reading'!DF$7&gt;'Monthly Reading'!DF$10, SUM('Monthly Reading'!DF133*'Monthly Reading'!DF$7, 'Homeowners Record'!$F56*'Monthly Reading'!DF$8, 'Homeowners Record'!$G56*'Monthly Reading'!DF$9), SUM('Monthly Reading'!DF$10, 'Homeowners Record'!$F56*'Monthly Reading'!DF$8, 'Homeowners Record'!$G56*'Monthly Reading'!DF$9)))</f>
        <v/>
      </c>
      <c r="DG59" s="4" t="str">
        <f>IF('Monthly Reading'!DG$1="", "", IF('Monthly Reading'!DG133*'Monthly Reading'!DG$7&gt;'Monthly Reading'!DG$10, SUM('Monthly Reading'!DG133*'Monthly Reading'!DG$7, 'Homeowners Record'!$F56*'Monthly Reading'!DG$8, 'Homeowners Record'!$G56*'Monthly Reading'!DG$9), SUM('Monthly Reading'!DG$10, 'Homeowners Record'!$F56*'Monthly Reading'!DG$8, 'Homeowners Record'!$G56*'Monthly Reading'!DG$9)))</f>
        <v/>
      </c>
      <c r="DH59" s="4" t="str">
        <f>IF('Monthly Reading'!DH$1="", "", IF('Monthly Reading'!DH133*'Monthly Reading'!DH$7&gt;'Monthly Reading'!DH$10, SUM('Monthly Reading'!DH133*'Monthly Reading'!DH$7, 'Homeowners Record'!$F56*'Monthly Reading'!DH$8, 'Homeowners Record'!$G56*'Monthly Reading'!DH$9), SUM('Monthly Reading'!DH$10, 'Homeowners Record'!$F56*'Monthly Reading'!DH$8, 'Homeowners Record'!$G56*'Monthly Reading'!DH$9)))</f>
        <v/>
      </c>
      <c r="DI59" s="4" t="str">
        <f>IF('Monthly Reading'!DI$1="", "", IF('Monthly Reading'!DI133*'Monthly Reading'!DI$7&gt;'Monthly Reading'!DI$10, SUM('Monthly Reading'!DI133*'Monthly Reading'!DI$7, 'Homeowners Record'!$F56*'Monthly Reading'!DI$8, 'Homeowners Record'!$G56*'Monthly Reading'!DI$9), SUM('Monthly Reading'!DI$10, 'Homeowners Record'!$F56*'Monthly Reading'!DI$8, 'Homeowners Record'!$G56*'Monthly Reading'!DI$9)))</f>
        <v/>
      </c>
      <c r="DJ59" s="4" t="str">
        <f>IF('Monthly Reading'!DJ$1="", "", IF('Monthly Reading'!DJ133*'Monthly Reading'!DJ$7&gt;'Monthly Reading'!DJ$10, SUM('Monthly Reading'!DJ133*'Monthly Reading'!DJ$7, 'Homeowners Record'!$F56*'Monthly Reading'!DJ$8, 'Homeowners Record'!$G56*'Monthly Reading'!DJ$9), SUM('Monthly Reading'!DJ$10, 'Homeowners Record'!$F56*'Monthly Reading'!DJ$8, 'Homeowners Record'!$G56*'Monthly Reading'!DJ$9)))</f>
        <v/>
      </c>
      <c r="DK59" s="4" t="str">
        <f>IF('Monthly Reading'!DK$1="", "", IF('Monthly Reading'!DK133*'Monthly Reading'!DK$7&gt;'Monthly Reading'!DK$10, SUM('Monthly Reading'!DK133*'Monthly Reading'!DK$7, 'Homeowners Record'!$F56*'Monthly Reading'!DK$8, 'Homeowners Record'!$G56*'Monthly Reading'!DK$9), SUM('Monthly Reading'!DK$10, 'Homeowners Record'!$F56*'Monthly Reading'!DK$8, 'Homeowners Record'!$G56*'Monthly Reading'!DK$9)))</f>
        <v/>
      </c>
      <c r="DL59" s="4" t="str">
        <f>IF('Monthly Reading'!DL$1="", "", IF('Monthly Reading'!DL133*'Monthly Reading'!DL$7&gt;'Monthly Reading'!DL$10, SUM('Monthly Reading'!DL133*'Monthly Reading'!DL$7, 'Homeowners Record'!$F56*'Monthly Reading'!DL$8, 'Homeowners Record'!$G56*'Monthly Reading'!DL$9), SUM('Monthly Reading'!DL$10, 'Homeowners Record'!$F56*'Monthly Reading'!DL$8, 'Homeowners Record'!$G56*'Monthly Reading'!DL$9)))</f>
        <v/>
      </c>
      <c r="DM59" s="4" t="str">
        <f>IF('Monthly Reading'!DM$1="", "", IF('Monthly Reading'!DM133*'Monthly Reading'!DM$7&gt;'Monthly Reading'!DM$10, SUM('Monthly Reading'!DM133*'Monthly Reading'!DM$7, 'Homeowners Record'!$F56*'Monthly Reading'!DM$8, 'Homeowners Record'!$G56*'Monthly Reading'!DM$9), SUM('Monthly Reading'!DM$10, 'Homeowners Record'!$F56*'Monthly Reading'!DM$8, 'Homeowners Record'!$G56*'Monthly Reading'!DM$9)))</f>
        <v/>
      </c>
      <c r="DN59" s="4" t="str">
        <f>IF('Monthly Reading'!DN$1="", "", IF('Monthly Reading'!DN133*'Monthly Reading'!DN$7&gt;'Monthly Reading'!DN$10, SUM('Monthly Reading'!DN133*'Monthly Reading'!DN$7, 'Homeowners Record'!$F56*'Monthly Reading'!DN$8, 'Homeowners Record'!$G56*'Monthly Reading'!DN$9), SUM('Monthly Reading'!DN$10, 'Homeowners Record'!$F56*'Monthly Reading'!DN$8, 'Homeowners Record'!$G56*'Monthly Reading'!DN$9)))</f>
        <v/>
      </c>
      <c r="DO59" s="4" t="str">
        <f>IF('Monthly Reading'!DO$1="", "", IF('Monthly Reading'!DO133*'Monthly Reading'!DO$7&gt;'Monthly Reading'!DO$10, SUM('Monthly Reading'!DO133*'Monthly Reading'!DO$7, 'Homeowners Record'!$F56*'Monthly Reading'!DO$8, 'Homeowners Record'!$G56*'Monthly Reading'!DO$9), SUM('Monthly Reading'!DO$10, 'Homeowners Record'!$F56*'Monthly Reading'!DO$8, 'Homeowners Record'!$G56*'Monthly Reading'!DO$9)))</f>
        <v/>
      </c>
      <c r="DP59" s="4" t="str">
        <f>IF('Monthly Reading'!DP$1="", "", IF('Monthly Reading'!DP133*'Monthly Reading'!DP$7&gt;'Monthly Reading'!DP$10, SUM('Monthly Reading'!DP133*'Monthly Reading'!DP$7, 'Homeowners Record'!$F56*'Monthly Reading'!DP$8, 'Homeowners Record'!$G56*'Monthly Reading'!DP$9), SUM('Monthly Reading'!DP$10, 'Homeowners Record'!$F56*'Monthly Reading'!DP$8, 'Homeowners Record'!$G56*'Monthly Reading'!DP$9)))</f>
        <v/>
      </c>
      <c r="DQ59" s="4" t="str">
        <f>IF('Monthly Reading'!DQ$1="", "", IF('Monthly Reading'!DQ133*'Monthly Reading'!DQ$7&gt;'Monthly Reading'!DQ$10, SUM('Monthly Reading'!DQ133*'Monthly Reading'!DQ$7, 'Homeowners Record'!$F56*'Monthly Reading'!DQ$8, 'Homeowners Record'!$G56*'Monthly Reading'!DQ$9), SUM('Monthly Reading'!DQ$10, 'Homeowners Record'!$F56*'Monthly Reading'!DQ$8, 'Homeowners Record'!$G56*'Monthly Reading'!DQ$9)))</f>
        <v/>
      </c>
      <c r="DR59" s="4" t="str">
        <f>IF('Monthly Reading'!DR$1="", "", IF('Monthly Reading'!DR133*'Monthly Reading'!DR$7&gt;'Monthly Reading'!DR$10, SUM('Monthly Reading'!DR133*'Monthly Reading'!DR$7, 'Homeowners Record'!$F56*'Monthly Reading'!DR$8, 'Homeowners Record'!$G56*'Monthly Reading'!DR$9), SUM('Monthly Reading'!DR$10, 'Homeowners Record'!$F56*'Monthly Reading'!DR$8, 'Homeowners Record'!$G56*'Monthly Reading'!DR$9)))</f>
        <v/>
      </c>
      <c r="DS59" s="4" t="str">
        <f>IF('Monthly Reading'!DS$1="", "", IF('Monthly Reading'!DS133*'Monthly Reading'!DS$7&gt;'Monthly Reading'!DS$10, SUM('Monthly Reading'!DS133*'Monthly Reading'!DS$7, 'Homeowners Record'!$F56*'Monthly Reading'!DS$8, 'Homeowners Record'!$G56*'Monthly Reading'!DS$9), SUM('Monthly Reading'!DS$10, 'Homeowners Record'!$F56*'Monthly Reading'!DS$8, 'Homeowners Record'!$G56*'Monthly Reading'!DS$9)))</f>
        <v/>
      </c>
      <c r="DT59" s="4" t="str">
        <f>IF('Monthly Reading'!DT$1="", "", IF('Monthly Reading'!DT133*'Monthly Reading'!DT$7&gt;'Monthly Reading'!DT$10, SUM('Monthly Reading'!DT133*'Monthly Reading'!DT$7, 'Homeowners Record'!$F56*'Monthly Reading'!DT$8, 'Homeowners Record'!$G56*'Monthly Reading'!DT$9), SUM('Monthly Reading'!DT$10, 'Homeowners Record'!$F56*'Monthly Reading'!DT$8, 'Homeowners Record'!$G56*'Monthly Reading'!DT$9)))</f>
        <v/>
      </c>
      <c r="DU59" s="4" t="str">
        <f>IF('Monthly Reading'!DU$1="", "", IF('Monthly Reading'!DU133*'Monthly Reading'!DU$7&gt;'Monthly Reading'!DU$10, SUM('Monthly Reading'!DU133*'Monthly Reading'!DU$7, 'Homeowners Record'!$F56*'Monthly Reading'!DU$8, 'Homeowners Record'!$G56*'Monthly Reading'!DU$9), SUM('Monthly Reading'!DU$10, 'Homeowners Record'!$F56*'Monthly Reading'!DU$8, 'Homeowners Record'!$G56*'Monthly Reading'!DU$9)))</f>
        <v/>
      </c>
      <c r="DV59" s="4" t="str">
        <f>IF('Monthly Reading'!DV$1="", "", IF('Monthly Reading'!DV133*'Monthly Reading'!DV$7&gt;'Monthly Reading'!DV$10, SUM('Monthly Reading'!DV133*'Monthly Reading'!DV$7, 'Homeowners Record'!$F56*'Monthly Reading'!DV$8, 'Homeowners Record'!$G56*'Monthly Reading'!DV$9), SUM('Monthly Reading'!DV$10, 'Homeowners Record'!$F56*'Monthly Reading'!DV$8, 'Homeowners Record'!$G56*'Monthly Reading'!DV$9)))</f>
        <v/>
      </c>
      <c r="DW59" s="4" t="str">
        <f>IF('Monthly Reading'!DW$1="", "", IF('Monthly Reading'!DW133*'Monthly Reading'!DW$7&gt;'Monthly Reading'!DW$10, SUM('Monthly Reading'!DW133*'Monthly Reading'!DW$7, 'Homeowners Record'!$F56*'Monthly Reading'!DW$8, 'Homeowners Record'!$G56*'Monthly Reading'!DW$9), SUM('Monthly Reading'!DW$10, 'Homeowners Record'!$F56*'Monthly Reading'!DW$8, 'Homeowners Record'!$G56*'Monthly Reading'!DW$9)))</f>
        <v/>
      </c>
      <c r="DX59" s="4" t="str">
        <f>IF('Monthly Reading'!DX$1="", "", IF('Monthly Reading'!DX133*'Monthly Reading'!DX$7&gt;'Monthly Reading'!DX$10, SUM('Monthly Reading'!DX133*'Monthly Reading'!DX$7, 'Homeowners Record'!$F56*'Monthly Reading'!DX$8, 'Homeowners Record'!$G56*'Monthly Reading'!DX$9), SUM('Monthly Reading'!DX$10, 'Homeowners Record'!$F56*'Monthly Reading'!DX$8, 'Homeowners Record'!$G56*'Monthly Reading'!DX$9)))</f>
        <v/>
      </c>
      <c r="DY59" s="4" t="str">
        <f>IF('Monthly Reading'!DY$1="", "", IF('Monthly Reading'!DY133*'Monthly Reading'!DY$7&gt;'Monthly Reading'!DY$10, SUM('Monthly Reading'!DY133*'Monthly Reading'!DY$7, 'Homeowners Record'!$F56*'Monthly Reading'!DY$8, 'Homeowners Record'!$G56*'Monthly Reading'!DY$9), SUM('Monthly Reading'!DY$10, 'Homeowners Record'!$F56*'Monthly Reading'!DY$8, 'Homeowners Record'!$G56*'Monthly Reading'!DY$9)))</f>
        <v/>
      </c>
      <c r="DZ59" s="4" t="str">
        <f>IF('Monthly Reading'!DZ$1="", "", IF('Monthly Reading'!DZ133*'Monthly Reading'!DZ$7&gt;'Monthly Reading'!DZ$10, SUM('Monthly Reading'!DZ133*'Monthly Reading'!DZ$7, 'Homeowners Record'!$F56*'Monthly Reading'!DZ$8, 'Homeowners Record'!$G56*'Monthly Reading'!DZ$9), SUM('Monthly Reading'!DZ$10, 'Homeowners Record'!$F56*'Monthly Reading'!DZ$8, 'Homeowners Record'!$G56*'Monthly Reading'!DZ$9)))</f>
        <v/>
      </c>
    </row>
    <row r="60" spans="1:130" x14ac:dyDescent="0.25">
      <c r="A60" s="3">
        <f>'Homeowners Record'!$A57</f>
        <v>56</v>
      </c>
      <c r="B60" s="3" t="str">
        <f>'Homeowners Record'!$B57</f>
        <v>AGNES CLAUDIO</v>
      </c>
      <c r="C60" s="4">
        <v>534</v>
      </c>
      <c r="D60" s="4">
        <f>IF('Monthly Reading'!D$1="", "", IF('Monthly Reading'!D134*'Monthly Reading'!D$7&gt;'Monthly Reading'!D$10, SUM('Monthly Reading'!D134*'Monthly Reading'!D$7, 'Homeowners Record'!$F57*'Monthly Reading'!D$8, 'Homeowners Record'!$G57*'Monthly Reading'!D$9), SUM('Monthly Reading'!D$10, 'Homeowners Record'!$F57*'Monthly Reading'!D$8, 'Homeowners Record'!$G57*'Monthly Reading'!D$9)))</f>
        <v>2997.5403703703705</v>
      </c>
      <c r="E60" s="4">
        <f>IF('Monthly Reading'!E$1="", "", IF('Monthly Reading'!E134*'Monthly Reading'!E$7&gt;'Monthly Reading'!E$10, SUM('Monthly Reading'!E134*'Monthly Reading'!E$7, 'Homeowners Record'!$F57*'Monthly Reading'!E$8, 'Homeowners Record'!$G57*'Monthly Reading'!E$9), SUM('Monthly Reading'!E$10, 'Homeowners Record'!$F57*'Monthly Reading'!E$8, 'Homeowners Record'!$G57*'Monthly Reading'!E$9)))</f>
        <v>815.84819672131152</v>
      </c>
      <c r="F60" s="4">
        <f>IF('Monthly Reading'!F$1="", "", IF('Monthly Reading'!F134*'Monthly Reading'!F$7&gt;'Monthly Reading'!F$10, SUM('Monthly Reading'!F134*'Monthly Reading'!F$7, 'Homeowners Record'!$F57*'Monthly Reading'!F$8, 'Homeowners Record'!$G57*'Monthly Reading'!F$9), SUM('Monthly Reading'!F$10, 'Homeowners Record'!$F57*'Monthly Reading'!F$8, 'Homeowners Record'!$G57*'Monthly Reading'!F$9)))</f>
        <v>719.56398860398861</v>
      </c>
      <c r="G60" s="4">
        <f>IF('Monthly Reading'!G$1="", "", IF('Monthly Reading'!G134*'Monthly Reading'!G$7&gt;'Monthly Reading'!G$10, SUM('Monthly Reading'!G134*'Monthly Reading'!G$7, 'Homeowners Record'!$F57*'Monthly Reading'!G$8, 'Homeowners Record'!$G57*'Monthly Reading'!G$9), SUM('Monthly Reading'!G$10, 'Homeowners Record'!$F57*'Monthly Reading'!G$8, 'Homeowners Record'!$G57*'Monthly Reading'!G$9)))</f>
        <v>847.67049624060155</v>
      </c>
      <c r="H60" s="4" t="str">
        <f>IF('Monthly Reading'!H$1="", "", IF('Monthly Reading'!H134*'Monthly Reading'!H$7&gt;'Monthly Reading'!H$10, SUM('Monthly Reading'!H134*'Monthly Reading'!H$7, 'Homeowners Record'!$F57*'Monthly Reading'!H$8, 'Homeowners Record'!$G57*'Monthly Reading'!H$9), SUM('Monthly Reading'!H$10, 'Homeowners Record'!$F57*'Monthly Reading'!H$8, 'Homeowners Record'!$G57*'Monthly Reading'!H$9)))</f>
        <v/>
      </c>
      <c r="I60" s="4" t="str">
        <f>IF('Monthly Reading'!I$1="", "", IF('Monthly Reading'!I134*'Monthly Reading'!I$7&gt;'Monthly Reading'!I$10, SUM('Monthly Reading'!I134*'Monthly Reading'!I$7, 'Homeowners Record'!$F57*'Monthly Reading'!I$8, 'Homeowners Record'!$G57*'Monthly Reading'!I$9), SUM('Monthly Reading'!I$10, 'Homeowners Record'!$F57*'Monthly Reading'!I$8, 'Homeowners Record'!$G57*'Monthly Reading'!I$9)))</f>
        <v/>
      </c>
      <c r="J60" s="4" t="str">
        <f>IF('Monthly Reading'!J$1="", "", IF('Monthly Reading'!J134*'Monthly Reading'!J$7&gt;'Monthly Reading'!J$10, SUM('Monthly Reading'!J134*'Monthly Reading'!J$7, 'Homeowners Record'!$F57*'Monthly Reading'!J$8, 'Homeowners Record'!$G57*'Monthly Reading'!J$9), SUM('Monthly Reading'!J$10, 'Homeowners Record'!$F57*'Monthly Reading'!J$8, 'Homeowners Record'!$G57*'Monthly Reading'!J$9)))</f>
        <v/>
      </c>
      <c r="K60" s="4" t="str">
        <f>IF('Monthly Reading'!K$1="", "", IF('Monthly Reading'!K134*'Monthly Reading'!K$7&gt;'Monthly Reading'!K$10, SUM('Monthly Reading'!K134*'Monthly Reading'!K$7, 'Homeowners Record'!$F57*'Monthly Reading'!K$8, 'Homeowners Record'!$G57*'Monthly Reading'!K$9), SUM('Monthly Reading'!K$10, 'Homeowners Record'!$F57*'Monthly Reading'!K$8, 'Homeowners Record'!$G57*'Monthly Reading'!K$9)))</f>
        <v/>
      </c>
      <c r="L60" s="4" t="str">
        <f>IF('Monthly Reading'!L$1="", "", IF('Monthly Reading'!L134*'Monthly Reading'!L$7&gt;'Monthly Reading'!L$10, SUM('Monthly Reading'!L134*'Monthly Reading'!L$7, 'Homeowners Record'!$F57*'Monthly Reading'!L$8, 'Homeowners Record'!$G57*'Monthly Reading'!L$9), SUM('Monthly Reading'!L$10, 'Homeowners Record'!$F57*'Monthly Reading'!L$8, 'Homeowners Record'!$G57*'Monthly Reading'!L$9)))</f>
        <v/>
      </c>
      <c r="M60" s="4" t="str">
        <f>IF('Monthly Reading'!M$1="", "", IF('Monthly Reading'!M134*'Monthly Reading'!M$7&gt;'Monthly Reading'!M$10, SUM('Monthly Reading'!M134*'Monthly Reading'!M$7, 'Homeowners Record'!$F57*'Monthly Reading'!M$8, 'Homeowners Record'!$G57*'Monthly Reading'!M$9), SUM('Monthly Reading'!M$10, 'Homeowners Record'!$F57*'Monthly Reading'!M$8, 'Homeowners Record'!$G57*'Monthly Reading'!M$9)))</f>
        <v/>
      </c>
      <c r="N60" s="4" t="str">
        <f>IF('Monthly Reading'!N$1="", "", IF('Monthly Reading'!N134*'Monthly Reading'!N$7&gt;'Monthly Reading'!N$10, SUM('Monthly Reading'!N134*'Monthly Reading'!N$7, 'Homeowners Record'!$F57*'Monthly Reading'!N$8, 'Homeowners Record'!$G57*'Monthly Reading'!N$9), SUM('Monthly Reading'!N$10, 'Homeowners Record'!$F57*'Monthly Reading'!N$8, 'Homeowners Record'!$G57*'Monthly Reading'!N$9)))</f>
        <v/>
      </c>
      <c r="O60" s="4" t="str">
        <f>IF('Monthly Reading'!O$1="", "", IF('Monthly Reading'!O134*'Monthly Reading'!O$7&gt;'Monthly Reading'!O$10, SUM('Monthly Reading'!O134*'Monthly Reading'!O$7, 'Homeowners Record'!$F57*'Monthly Reading'!O$8, 'Homeowners Record'!$G57*'Monthly Reading'!O$9), SUM('Monthly Reading'!O$10, 'Homeowners Record'!$F57*'Monthly Reading'!O$8, 'Homeowners Record'!$G57*'Monthly Reading'!O$9)))</f>
        <v/>
      </c>
      <c r="P60" s="4" t="str">
        <f>IF('Monthly Reading'!P$1="", "", IF('Monthly Reading'!P134*'Monthly Reading'!P$7&gt;'Monthly Reading'!P$10, SUM('Monthly Reading'!P134*'Monthly Reading'!P$7, 'Homeowners Record'!$F57*'Monthly Reading'!P$8, 'Homeowners Record'!$G57*'Monthly Reading'!P$9), SUM('Monthly Reading'!P$10, 'Homeowners Record'!$F57*'Monthly Reading'!P$8, 'Homeowners Record'!$G57*'Monthly Reading'!P$9)))</f>
        <v/>
      </c>
      <c r="Q60" s="4" t="str">
        <f>IF('Monthly Reading'!Q$1="", "", IF('Monthly Reading'!Q134*'Monthly Reading'!Q$7&gt;'Monthly Reading'!Q$10, SUM('Monthly Reading'!Q134*'Monthly Reading'!Q$7, 'Homeowners Record'!$F57*'Monthly Reading'!Q$8, 'Homeowners Record'!$G57*'Monthly Reading'!Q$9), SUM('Monthly Reading'!Q$10, 'Homeowners Record'!$F57*'Monthly Reading'!Q$8, 'Homeowners Record'!$G57*'Monthly Reading'!Q$9)))</f>
        <v/>
      </c>
      <c r="R60" s="4" t="str">
        <f>IF('Monthly Reading'!R$1="", "", IF('Monthly Reading'!R134*'Monthly Reading'!R$7&gt;'Monthly Reading'!R$10, SUM('Monthly Reading'!R134*'Monthly Reading'!R$7, 'Homeowners Record'!$F57*'Monthly Reading'!R$8, 'Homeowners Record'!$G57*'Monthly Reading'!R$9), SUM('Monthly Reading'!R$10, 'Homeowners Record'!$F57*'Monthly Reading'!R$8, 'Homeowners Record'!$G57*'Monthly Reading'!R$9)))</f>
        <v/>
      </c>
      <c r="S60" s="4" t="str">
        <f>IF('Monthly Reading'!S$1="", "", IF('Monthly Reading'!S134*'Monthly Reading'!S$7&gt;'Monthly Reading'!S$10, SUM('Monthly Reading'!S134*'Monthly Reading'!S$7, 'Homeowners Record'!$F57*'Monthly Reading'!S$8, 'Homeowners Record'!$G57*'Monthly Reading'!S$9), SUM('Monthly Reading'!S$10, 'Homeowners Record'!$F57*'Monthly Reading'!S$8, 'Homeowners Record'!$G57*'Monthly Reading'!S$9)))</f>
        <v/>
      </c>
      <c r="T60" s="4" t="str">
        <f>IF('Monthly Reading'!T$1="", "", IF('Monthly Reading'!T134*'Monthly Reading'!T$7&gt;'Monthly Reading'!T$10, SUM('Monthly Reading'!T134*'Monthly Reading'!T$7, 'Homeowners Record'!$F57*'Monthly Reading'!T$8, 'Homeowners Record'!$G57*'Monthly Reading'!T$9), SUM('Monthly Reading'!T$10, 'Homeowners Record'!$F57*'Monthly Reading'!T$8, 'Homeowners Record'!$G57*'Monthly Reading'!T$9)))</f>
        <v/>
      </c>
      <c r="U60" s="4" t="str">
        <f>IF('Monthly Reading'!U$1="", "", IF('Monthly Reading'!U134*'Monthly Reading'!U$7&gt;'Monthly Reading'!U$10, SUM('Monthly Reading'!U134*'Monthly Reading'!U$7, 'Homeowners Record'!$F57*'Monthly Reading'!U$8, 'Homeowners Record'!$G57*'Monthly Reading'!U$9), SUM('Monthly Reading'!U$10, 'Homeowners Record'!$F57*'Monthly Reading'!U$8, 'Homeowners Record'!$G57*'Monthly Reading'!U$9)))</f>
        <v/>
      </c>
      <c r="V60" s="4" t="str">
        <f>IF('Monthly Reading'!V$1="", "", IF('Monthly Reading'!V134*'Monthly Reading'!V$7&gt;'Monthly Reading'!V$10, SUM('Monthly Reading'!V134*'Monthly Reading'!V$7, 'Homeowners Record'!$F57*'Monthly Reading'!V$8, 'Homeowners Record'!$G57*'Monthly Reading'!V$9), SUM('Monthly Reading'!V$10, 'Homeowners Record'!$F57*'Monthly Reading'!V$8, 'Homeowners Record'!$G57*'Monthly Reading'!V$9)))</f>
        <v/>
      </c>
      <c r="W60" s="4" t="str">
        <f>IF('Monthly Reading'!W$1="", "", IF('Monthly Reading'!W134*'Monthly Reading'!W$7&gt;'Monthly Reading'!W$10, SUM('Monthly Reading'!W134*'Monthly Reading'!W$7, 'Homeowners Record'!$F57*'Monthly Reading'!W$8, 'Homeowners Record'!$G57*'Monthly Reading'!W$9), SUM('Monthly Reading'!W$10, 'Homeowners Record'!$F57*'Monthly Reading'!W$8, 'Homeowners Record'!$G57*'Monthly Reading'!W$9)))</f>
        <v/>
      </c>
      <c r="X60" s="4" t="str">
        <f>IF('Monthly Reading'!X$1="", "", IF('Monthly Reading'!X134*'Monthly Reading'!X$7&gt;'Monthly Reading'!X$10, SUM('Monthly Reading'!X134*'Monthly Reading'!X$7, 'Homeowners Record'!$F57*'Monthly Reading'!X$8, 'Homeowners Record'!$G57*'Monthly Reading'!X$9), SUM('Monthly Reading'!X$10, 'Homeowners Record'!$F57*'Monthly Reading'!X$8, 'Homeowners Record'!$G57*'Monthly Reading'!X$9)))</f>
        <v/>
      </c>
      <c r="Y60" s="4" t="str">
        <f>IF('Monthly Reading'!Y$1="", "", IF('Monthly Reading'!Y134*'Monthly Reading'!Y$7&gt;'Monthly Reading'!Y$10, SUM('Monthly Reading'!Y134*'Monthly Reading'!Y$7, 'Homeowners Record'!$F57*'Monthly Reading'!Y$8, 'Homeowners Record'!$G57*'Monthly Reading'!Y$9), SUM('Monthly Reading'!Y$10, 'Homeowners Record'!$F57*'Monthly Reading'!Y$8, 'Homeowners Record'!$G57*'Monthly Reading'!Y$9)))</f>
        <v/>
      </c>
      <c r="Z60" s="4" t="str">
        <f>IF('Monthly Reading'!Z$1="", "", IF('Monthly Reading'!Z134*'Monthly Reading'!Z$7&gt;'Monthly Reading'!Z$10, SUM('Monthly Reading'!Z134*'Monthly Reading'!Z$7, 'Homeowners Record'!$F57*'Monthly Reading'!Z$8, 'Homeowners Record'!$G57*'Monthly Reading'!Z$9), SUM('Monthly Reading'!Z$10, 'Homeowners Record'!$F57*'Monthly Reading'!Z$8, 'Homeowners Record'!$G57*'Monthly Reading'!Z$9)))</f>
        <v/>
      </c>
      <c r="AA60" s="4" t="str">
        <f>IF('Monthly Reading'!AA$1="", "", IF('Monthly Reading'!AA134*'Monthly Reading'!AA$7&gt;'Monthly Reading'!AA$10, SUM('Monthly Reading'!AA134*'Monthly Reading'!AA$7, 'Homeowners Record'!$F57*'Monthly Reading'!AA$8, 'Homeowners Record'!$G57*'Monthly Reading'!AA$9), SUM('Monthly Reading'!AA$10, 'Homeowners Record'!$F57*'Monthly Reading'!AA$8, 'Homeowners Record'!$G57*'Monthly Reading'!AA$9)))</f>
        <v/>
      </c>
      <c r="AB60" s="4" t="str">
        <f>IF('Monthly Reading'!AB$1="", "", IF('Monthly Reading'!AB134*'Monthly Reading'!AB$7&gt;'Monthly Reading'!AB$10, SUM('Monthly Reading'!AB134*'Monthly Reading'!AB$7, 'Homeowners Record'!$F57*'Monthly Reading'!AB$8, 'Homeowners Record'!$G57*'Monthly Reading'!AB$9), SUM('Monthly Reading'!AB$10, 'Homeowners Record'!$F57*'Monthly Reading'!AB$8, 'Homeowners Record'!$G57*'Monthly Reading'!AB$9)))</f>
        <v/>
      </c>
      <c r="AC60" s="4" t="str">
        <f>IF('Monthly Reading'!AC$1="", "", IF('Monthly Reading'!AC134*'Monthly Reading'!AC$7&gt;'Monthly Reading'!AC$10, SUM('Monthly Reading'!AC134*'Monthly Reading'!AC$7, 'Homeowners Record'!$F57*'Monthly Reading'!AC$8, 'Homeowners Record'!$G57*'Monthly Reading'!AC$9), SUM('Monthly Reading'!AC$10, 'Homeowners Record'!$F57*'Monthly Reading'!AC$8, 'Homeowners Record'!$G57*'Monthly Reading'!AC$9)))</f>
        <v/>
      </c>
      <c r="AD60" s="4" t="str">
        <f>IF('Monthly Reading'!AD$1="", "", IF('Monthly Reading'!AD134*'Monthly Reading'!AD$7&gt;'Monthly Reading'!AD$10, SUM('Monthly Reading'!AD134*'Monthly Reading'!AD$7, 'Homeowners Record'!$F57*'Monthly Reading'!AD$8, 'Homeowners Record'!$G57*'Monthly Reading'!AD$9), SUM('Monthly Reading'!AD$10, 'Homeowners Record'!$F57*'Monthly Reading'!AD$8, 'Homeowners Record'!$G57*'Monthly Reading'!AD$9)))</f>
        <v/>
      </c>
      <c r="AE60" s="4" t="str">
        <f>IF('Monthly Reading'!AE$1="", "", IF('Monthly Reading'!AE134*'Monthly Reading'!AE$7&gt;'Monthly Reading'!AE$10, SUM('Monthly Reading'!AE134*'Monthly Reading'!AE$7, 'Homeowners Record'!$F57*'Monthly Reading'!AE$8, 'Homeowners Record'!$G57*'Monthly Reading'!AE$9), SUM('Monthly Reading'!AE$10, 'Homeowners Record'!$F57*'Monthly Reading'!AE$8, 'Homeowners Record'!$G57*'Monthly Reading'!AE$9)))</f>
        <v/>
      </c>
      <c r="AF60" s="4" t="str">
        <f>IF('Monthly Reading'!AF$1="", "", IF('Monthly Reading'!AF134*'Monthly Reading'!AF$7&gt;'Monthly Reading'!AF$10, SUM('Monthly Reading'!AF134*'Monthly Reading'!AF$7, 'Homeowners Record'!$F57*'Monthly Reading'!AF$8, 'Homeowners Record'!$G57*'Monthly Reading'!AF$9), SUM('Monthly Reading'!AF$10, 'Homeowners Record'!$F57*'Monthly Reading'!AF$8, 'Homeowners Record'!$G57*'Monthly Reading'!AF$9)))</f>
        <v/>
      </c>
      <c r="AG60" s="4" t="str">
        <f>IF('Monthly Reading'!AG$1="", "", IF('Monthly Reading'!AG134*'Monthly Reading'!AG$7&gt;'Monthly Reading'!AG$10, SUM('Monthly Reading'!AG134*'Monthly Reading'!AG$7, 'Homeowners Record'!$F57*'Monthly Reading'!AG$8, 'Homeowners Record'!$G57*'Monthly Reading'!AG$9), SUM('Monthly Reading'!AG$10, 'Homeowners Record'!$F57*'Monthly Reading'!AG$8, 'Homeowners Record'!$G57*'Monthly Reading'!AG$9)))</f>
        <v/>
      </c>
      <c r="AH60" s="4" t="str">
        <f>IF('Monthly Reading'!AH$1="", "", IF('Monthly Reading'!AH134*'Monthly Reading'!AH$7&gt;'Monthly Reading'!AH$10, SUM('Monthly Reading'!AH134*'Monthly Reading'!AH$7, 'Homeowners Record'!$F57*'Monthly Reading'!AH$8, 'Homeowners Record'!$G57*'Monthly Reading'!AH$9), SUM('Monthly Reading'!AH$10, 'Homeowners Record'!$F57*'Monthly Reading'!AH$8, 'Homeowners Record'!$G57*'Monthly Reading'!AH$9)))</f>
        <v/>
      </c>
      <c r="AI60" s="4" t="str">
        <f>IF('Monthly Reading'!AI$1="", "", IF('Monthly Reading'!AI134*'Monthly Reading'!AI$7&gt;'Monthly Reading'!AI$10, SUM('Monthly Reading'!AI134*'Monthly Reading'!AI$7, 'Homeowners Record'!$F57*'Monthly Reading'!AI$8, 'Homeowners Record'!$G57*'Monthly Reading'!AI$9), SUM('Monthly Reading'!AI$10, 'Homeowners Record'!$F57*'Monthly Reading'!AI$8, 'Homeowners Record'!$G57*'Monthly Reading'!AI$9)))</f>
        <v/>
      </c>
      <c r="AJ60" s="4" t="str">
        <f>IF('Monthly Reading'!AJ$1="", "", IF('Monthly Reading'!AJ134*'Monthly Reading'!AJ$7&gt;'Monthly Reading'!AJ$10, SUM('Monthly Reading'!AJ134*'Monthly Reading'!AJ$7, 'Homeowners Record'!$F57*'Monthly Reading'!AJ$8, 'Homeowners Record'!$G57*'Monthly Reading'!AJ$9), SUM('Monthly Reading'!AJ$10, 'Homeowners Record'!$F57*'Monthly Reading'!AJ$8, 'Homeowners Record'!$G57*'Monthly Reading'!AJ$9)))</f>
        <v/>
      </c>
      <c r="AK60" s="4" t="str">
        <f>IF('Monthly Reading'!AK$1="", "", IF('Monthly Reading'!AK134*'Monthly Reading'!AK$7&gt;'Monthly Reading'!AK$10, SUM('Monthly Reading'!AK134*'Monthly Reading'!AK$7, 'Homeowners Record'!$F57*'Monthly Reading'!AK$8, 'Homeowners Record'!$G57*'Monthly Reading'!AK$9), SUM('Monthly Reading'!AK$10, 'Homeowners Record'!$F57*'Monthly Reading'!AK$8, 'Homeowners Record'!$G57*'Monthly Reading'!AK$9)))</f>
        <v/>
      </c>
      <c r="AL60" s="4" t="str">
        <f>IF('Monthly Reading'!AL$1="", "", IF('Monthly Reading'!AL134*'Monthly Reading'!AL$7&gt;'Monthly Reading'!AL$10, SUM('Monthly Reading'!AL134*'Monthly Reading'!AL$7, 'Homeowners Record'!$F57*'Monthly Reading'!AL$8, 'Homeowners Record'!$G57*'Monthly Reading'!AL$9), SUM('Monthly Reading'!AL$10, 'Homeowners Record'!$F57*'Monthly Reading'!AL$8, 'Homeowners Record'!$G57*'Monthly Reading'!AL$9)))</f>
        <v/>
      </c>
      <c r="AM60" s="4" t="str">
        <f>IF('Monthly Reading'!AM$1="", "", IF('Monthly Reading'!AM134*'Monthly Reading'!AM$7&gt;'Monthly Reading'!AM$10, SUM('Monthly Reading'!AM134*'Monthly Reading'!AM$7, 'Homeowners Record'!$F57*'Monthly Reading'!AM$8, 'Homeowners Record'!$G57*'Monthly Reading'!AM$9), SUM('Monthly Reading'!AM$10, 'Homeowners Record'!$F57*'Monthly Reading'!AM$8, 'Homeowners Record'!$G57*'Monthly Reading'!AM$9)))</f>
        <v/>
      </c>
      <c r="AN60" s="4" t="str">
        <f>IF('Monthly Reading'!AN$1="", "", IF('Monthly Reading'!AN134*'Monthly Reading'!AN$7&gt;'Monthly Reading'!AN$10, SUM('Monthly Reading'!AN134*'Monthly Reading'!AN$7, 'Homeowners Record'!$F57*'Monthly Reading'!AN$8, 'Homeowners Record'!$G57*'Monthly Reading'!AN$9), SUM('Monthly Reading'!AN$10, 'Homeowners Record'!$F57*'Monthly Reading'!AN$8, 'Homeowners Record'!$G57*'Monthly Reading'!AN$9)))</f>
        <v/>
      </c>
      <c r="AO60" s="4" t="str">
        <f>IF('Monthly Reading'!AO$1="", "", IF('Monthly Reading'!AO134*'Monthly Reading'!AO$7&gt;'Monthly Reading'!AO$10, SUM('Monthly Reading'!AO134*'Monthly Reading'!AO$7, 'Homeowners Record'!$F57*'Monthly Reading'!AO$8, 'Homeowners Record'!$G57*'Monthly Reading'!AO$9), SUM('Monthly Reading'!AO$10, 'Homeowners Record'!$F57*'Monthly Reading'!AO$8, 'Homeowners Record'!$G57*'Monthly Reading'!AO$9)))</f>
        <v/>
      </c>
      <c r="AP60" s="4" t="str">
        <f>IF('Monthly Reading'!AP$1="", "", IF('Monthly Reading'!AP134*'Monthly Reading'!AP$7&gt;'Monthly Reading'!AP$10, SUM('Monthly Reading'!AP134*'Monthly Reading'!AP$7, 'Homeowners Record'!$F57*'Monthly Reading'!AP$8, 'Homeowners Record'!$G57*'Monthly Reading'!AP$9), SUM('Monthly Reading'!AP$10, 'Homeowners Record'!$F57*'Monthly Reading'!AP$8, 'Homeowners Record'!$G57*'Monthly Reading'!AP$9)))</f>
        <v/>
      </c>
      <c r="AQ60" s="4" t="str">
        <f>IF('Monthly Reading'!AQ$1="", "", IF('Monthly Reading'!AQ134*'Monthly Reading'!AQ$7&gt;'Monthly Reading'!AQ$10, SUM('Monthly Reading'!AQ134*'Monthly Reading'!AQ$7, 'Homeowners Record'!$F57*'Monthly Reading'!AQ$8, 'Homeowners Record'!$G57*'Monthly Reading'!AQ$9), SUM('Monthly Reading'!AQ$10, 'Homeowners Record'!$F57*'Monthly Reading'!AQ$8, 'Homeowners Record'!$G57*'Monthly Reading'!AQ$9)))</f>
        <v/>
      </c>
      <c r="AR60" s="4" t="str">
        <f>IF('Monthly Reading'!AR$1="", "", IF('Monthly Reading'!AR134*'Monthly Reading'!AR$7&gt;'Monthly Reading'!AR$10, SUM('Monthly Reading'!AR134*'Monthly Reading'!AR$7, 'Homeowners Record'!$F57*'Monthly Reading'!AR$8, 'Homeowners Record'!$G57*'Monthly Reading'!AR$9), SUM('Monthly Reading'!AR$10, 'Homeowners Record'!$F57*'Monthly Reading'!AR$8, 'Homeowners Record'!$G57*'Monthly Reading'!AR$9)))</f>
        <v/>
      </c>
      <c r="AS60" s="4" t="str">
        <f>IF('Monthly Reading'!AS$1="", "", IF('Monthly Reading'!AS134*'Monthly Reading'!AS$7&gt;'Monthly Reading'!AS$10, SUM('Monthly Reading'!AS134*'Monthly Reading'!AS$7, 'Homeowners Record'!$F57*'Monthly Reading'!AS$8, 'Homeowners Record'!$G57*'Monthly Reading'!AS$9), SUM('Monthly Reading'!AS$10, 'Homeowners Record'!$F57*'Monthly Reading'!AS$8, 'Homeowners Record'!$G57*'Monthly Reading'!AS$9)))</f>
        <v/>
      </c>
      <c r="AT60" s="4" t="str">
        <f>IF('Monthly Reading'!AT$1="", "", IF('Monthly Reading'!AT134*'Monthly Reading'!AT$7&gt;'Monthly Reading'!AT$10, SUM('Monthly Reading'!AT134*'Monthly Reading'!AT$7, 'Homeowners Record'!$F57*'Monthly Reading'!AT$8, 'Homeowners Record'!$G57*'Monthly Reading'!AT$9), SUM('Monthly Reading'!AT$10, 'Homeowners Record'!$F57*'Monthly Reading'!AT$8, 'Homeowners Record'!$G57*'Monthly Reading'!AT$9)))</f>
        <v/>
      </c>
      <c r="AU60" s="4" t="str">
        <f>IF('Monthly Reading'!AU$1="", "", IF('Monthly Reading'!AU134*'Monthly Reading'!AU$7&gt;'Monthly Reading'!AU$10, SUM('Monthly Reading'!AU134*'Monthly Reading'!AU$7, 'Homeowners Record'!$F57*'Monthly Reading'!AU$8, 'Homeowners Record'!$G57*'Monthly Reading'!AU$9), SUM('Monthly Reading'!AU$10, 'Homeowners Record'!$F57*'Monthly Reading'!AU$8, 'Homeowners Record'!$G57*'Monthly Reading'!AU$9)))</f>
        <v/>
      </c>
      <c r="AV60" s="4" t="str">
        <f>IF('Monthly Reading'!AV$1="", "", IF('Monthly Reading'!AV134*'Monthly Reading'!AV$7&gt;'Monthly Reading'!AV$10, SUM('Monthly Reading'!AV134*'Monthly Reading'!AV$7, 'Homeowners Record'!$F57*'Monthly Reading'!AV$8, 'Homeowners Record'!$G57*'Monthly Reading'!AV$9), SUM('Monthly Reading'!AV$10, 'Homeowners Record'!$F57*'Monthly Reading'!AV$8, 'Homeowners Record'!$G57*'Monthly Reading'!AV$9)))</f>
        <v/>
      </c>
      <c r="AW60" s="4" t="str">
        <f>IF('Monthly Reading'!AW$1="", "", IF('Monthly Reading'!AW134*'Monthly Reading'!AW$7&gt;'Monthly Reading'!AW$10, SUM('Monthly Reading'!AW134*'Monthly Reading'!AW$7, 'Homeowners Record'!$F57*'Monthly Reading'!AW$8, 'Homeowners Record'!$G57*'Monthly Reading'!AW$9), SUM('Monthly Reading'!AW$10, 'Homeowners Record'!$F57*'Monthly Reading'!AW$8, 'Homeowners Record'!$G57*'Monthly Reading'!AW$9)))</f>
        <v/>
      </c>
      <c r="AX60" s="4" t="str">
        <f>IF('Monthly Reading'!AX$1="", "", IF('Monthly Reading'!AX134*'Monthly Reading'!AX$7&gt;'Monthly Reading'!AX$10, SUM('Monthly Reading'!AX134*'Monthly Reading'!AX$7, 'Homeowners Record'!$F57*'Monthly Reading'!AX$8, 'Homeowners Record'!$G57*'Monthly Reading'!AX$9), SUM('Monthly Reading'!AX$10, 'Homeowners Record'!$F57*'Monthly Reading'!AX$8, 'Homeowners Record'!$G57*'Monthly Reading'!AX$9)))</f>
        <v/>
      </c>
      <c r="AY60" s="4" t="str">
        <f>IF('Monthly Reading'!AY$1="", "", IF('Monthly Reading'!AY134*'Monthly Reading'!AY$7&gt;'Monthly Reading'!AY$10, SUM('Monthly Reading'!AY134*'Monthly Reading'!AY$7, 'Homeowners Record'!$F57*'Monthly Reading'!AY$8, 'Homeowners Record'!$G57*'Monthly Reading'!AY$9), SUM('Monthly Reading'!AY$10, 'Homeowners Record'!$F57*'Monthly Reading'!AY$8, 'Homeowners Record'!$G57*'Monthly Reading'!AY$9)))</f>
        <v/>
      </c>
      <c r="AZ60" s="4" t="str">
        <f>IF('Monthly Reading'!AZ$1="", "", IF('Monthly Reading'!AZ134*'Monthly Reading'!AZ$7&gt;'Monthly Reading'!AZ$10, SUM('Monthly Reading'!AZ134*'Monthly Reading'!AZ$7, 'Homeowners Record'!$F57*'Monthly Reading'!AZ$8, 'Homeowners Record'!$G57*'Monthly Reading'!AZ$9), SUM('Monthly Reading'!AZ$10, 'Homeowners Record'!$F57*'Monthly Reading'!AZ$8, 'Homeowners Record'!$G57*'Monthly Reading'!AZ$9)))</f>
        <v/>
      </c>
      <c r="BA60" s="4" t="str">
        <f>IF('Monthly Reading'!BA$1="", "", IF('Monthly Reading'!BA134*'Monthly Reading'!BA$7&gt;'Monthly Reading'!BA$10, SUM('Monthly Reading'!BA134*'Monthly Reading'!BA$7, 'Homeowners Record'!$F57*'Monthly Reading'!BA$8, 'Homeowners Record'!$G57*'Monthly Reading'!BA$9), SUM('Monthly Reading'!BA$10, 'Homeowners Record'!$F57*'Monthly Reading'!BA$8, 'Homeowners Record'!$G57*'Monthly Reading'!BA$9)))</f>
        <v/>
      </c>
      <c r="BB60" s="4" t="str">
        <f>IF('Monthly Reading'!BB$1="", "", IF('Monthly Reading'!BB134*'Monthly Reading'!BB$7&gt;'Monthly Reading'!BB$10, SUM('Monthly Reading'!BB134*'Monthly Reading'!BB$7, 'Homeowners Record'!$F57*'Monthly Reading'!BB$8, 'Homeowners Record'!$G57*'Monthly Reading'!BB$9), SUM('Monthly Reading'!BB$10, 'Homeowners Record'!$F57*'Monthly Reading'!BB$8, 'Homeowners Record'!$G57*'Monthly Reading'!BB$9)))</f>
        <v/>
      </c>
      <c r="BC60" s="4" t="str">
        <f>IF('Monthly Reading'!BC$1="", "", IF('Monthly Reading'!BC134*'Monthly Reading'!BC$7&gt;'Monthly Reading'!BC$10, SUM('Monthly Reading'!BC134*'Monthly Reading'!BC$7, 'Homeowners Record'!$F57*'Monthly Reading'!BC$8, 'Homeowners Record'!$G57*'Monthly Reading'!BC$9), SUM('Monthly Reading'!BC$10, 'Homeowners Record'!$F57*'Monthly Reading'!BC$8, 'Homeowners Record'!$G57*'Monthly Reading'!BC$9)))</f>
        <v/>
      </c>
      <c r="BD60" s="4" t="str">
        <f>IF('Monthly Reading'!BD$1="", "", IF('Monthly Reading'!BD134*'Monthly Reading'!BD$7&gt;'Monthly Reading'!BD$10, SUM('Monthly Reading'!BD134*'Monthly Reading'!BD$7, 'Homeowners Record'!$F57*'Monthly Reading'!BD$8, 'Homeowners Record'!$G57*'Monthly Reading'!BD$9), SUM('Monthly Reading'!BD$10, 'Homeowners Record'!$F57*'Monthly Reading'!BD$8, 'Homeowners Record'!$G57*'Monthly Reading'!BD$9)))</f>
        <v/>
      </c>
      <c r="BE60" s="4" t="str">
        <f>IF('Monthly Reading'!BE$1="", "", IF('Monthly Reading'!BE134*'Monthly Reading'!BE$7&gt;'Monthly Reading'!BE$10, SUM('Monthly Reading'!BE134*'Monthly Reading'!BE$7, 'Homeowners Record'!$F57*'Monthly Reading'!BE$8, 'Homeowners Record'!$G57*'Monthly Reading'!BE$9), SUM('Monthly Reading'!BE$10, 'Homeowners Record'!$F57*'Monthly Reading'!BE$8, 'Homeowners Record'!$G57*'Monthly Reading'!BE$9)))</f>
        <v/>
      </c>
      <c r="BF60" s="4" t="str">
        <f>IF('Monthly Reading'!BF$1="", "", IF('Monthly Reading'!BF134*'Monthly Reading'!BF$7&gt;'Monthly Reading'!BF$10, SUM('Monthly Reading'!BF134*'Monthly Reading'!BF$7, 'Homeowners Record'!$F57*'Monthly Reading'!BF$8, 'Homeowners Record'!$G57*'Monthly Reading'!BF$9), SUM('Monthly Reading'!BF$10, 'Homeowners Record'!$F57*'Monthly Reading'!BF$8, 'Homeowners Record'!$G57*'Monthly Reading'!BF$9)))</f>
        <v/>
      </c>
      <c r="BG60" s="4" t="str">
        <f>IF('Monthly Reading'!BG$1="", "", IF('Monthly Reading'!BG134*'Monthly Reading'!BG$7&gt;'Monthly Reading'!BG$10, SUM('Monthly Reading'!BG134*'Monthly Reading'!BG$7, 'Homeowners Record'!$F57*'Monthly Reading'!BG$8, 'Homeowners Record'!$G57*'Monthly Reading'!BG$9), SUM('Monthly Reading'!BG$10, 'Homeowners Record'!$F57*'Monthly Reading'!BG$8, 'Homeowners Record'!$G57*'Monthly Reading'!BG$9)))</f>
        <v/>
      </c>
      <c r="BH60" s="4" t="str">
        <f>IF('Monthly Reading'!BH$1="", "", IF('Monthly Reading'!BH134*'Monthly Reading'!BH$7&gt;'Monthly Reading'!BH$10, SUM('Monthly Reading'!BH134*'Monthly Reading'!BH$7, 'Homeowners Record'!$F57*'Monthly Reading'!BH$8, 'Homeowners Record'!$G57*'Monthly Reading'!BH$9), SUM('Monthly Reading'!BH$10, 'Homeowners Record'!$F57*'Monthly Reading'!BH$8, 'Homeowners Record'!$G57*'Monthly Reading'!BH$9)))</f>
        <v/>
      </c>
      <c r="BI60" s="4" t="str">
        <f>IF('Monthly Reading'!BI$1="", "", IF('Monthly Reading'!BI134*'Monthly Reading'!BI$7&gt;'Monthly Reading'!BI$10, SUM('Monthly Reading'!BI134*'Monthly Reading'!BI$7, 'Homeowners Record'!$F57*'Monthly Reading'!BI$8, 'Homeowners Record'!$G57*'Monthly Reading'!BI$9), SUM('Monthly Reading'!BI$10, 'Homeowners Record'!$F57*'Monthly Reading'!BI$8, 'Homeowners Record'!$G57*'Monthly Reading'!BI$9)))</f>
        <v/>
      </c>
      <c r="BJ60" s="4" t="str">
        <f>IF('Monthly Reading'!BJ$1="", "", IF('Monthly Reading'!BJ134*'Monthly Reading'!BJ$7&gt;'Monthly Reading'!BJ$10, SUM('Monthly Reading'!BJ134*'Monthly Reading'!BJ$7, 'Homeowners Record'!$F57*'Monthly Reading'!BJ$8, 'Homeowners Record'!$G57*'Monthly Reading'!BJ$9), SUM('Monthly Reading'!BJ$10, 'Homeowners Record'!$F57*'Monthly Reading'!BJ$8, 'Homeowners Record'!$G57*'Monthly Reading'!BJ$9)))</f>
        <v/>
      </c>
      <c r="BK60" s="4" t="str">
        <f>IF('Monthly Reading'!BK$1="", "", IF('Monthly Reading'!BK134*'Monthly Reading'!BK$7&gt;'Monthly Reading'!BK$10, SUM('Monthly Reading'!BK134*'Monthly Reading'!BK$7, 'Homeowners Record'!$F57*'Monthly Reading'!BK$8, 'Homeowners Record'!$G57*'Monthly Reading'!BK$9), SUM('Monthly Reading'!BK$10, 'Homeowners Record'!$F57*'Monthly Reading'!BK$8, 'Homeowners Record'!$G57*'Monthly Reading'!BK$9)))</f>
        <v/>
      </c>
      <c r="BL60" s="4" t="str">
        <f>IF('Monthly Reading'!BL$1="", "", IF('Monthly Reading'!BL134*'Monthly Reading'!BL$7&gt;'Monthly Reading'!BL$10, SUM('Monthly Reading'!BL134*'Monthly Reading'!BL$7, 'Homeowners Record'!$F57*'Monthly Reading'!BL$8, 'Homeowners Record'!$G57*'Monthly Reading'!BL$9), SUM('Monthly Reading'!BL$10, 'Homeowners Record'!$F57*'Monthly Reading'!BL$8, 'Homeowners Record'!$G57*'Monthly Reading'!BL$9)))</f>
        <v/>
      </c>
      <c r="BM60" s="4" t="str">
        <f>IF('Monthly Reading'!BM$1="", "", IF('Monthly Reading'!BM134*'Monthly Reading'!BM$7&gt;'Monthly Reading'!BM$10, SUM('Monthly Reading'!BM134*'Monthly Reading'!BM$7, 'Homeowners Record'!$F57*'Monthly Reading'!BM$8, 'Homeowners Record'!$G57*'Monthly Reading'!BM$9), SUM('Monthly Reading'!BM$10, 'Homeowners Record'!$F57*'Monthly Reading'!BM$8, 'Homeowners Record'!$G57*'Monthly Reading'!BM$9)))</f>
        <v/>
      </c>
      <c r="BN60" s="4" t="str">
        <f>IF('Monthly Reading'!BN$1="", "", IF('Monthly Reading'!BN134*'Monthly Reading'!BN$7&gt;'Monthly Reading'!BN$10, SUM('Monthly Reading'!BN134*'Monthly Reading'!BN$7, 'Homeowners Record'!$F57*'Monthly Reading'!BN$8, 'Homeowners Record'!$G57*'Monthly Reading'!BN$9), SUM('Monthly Reading'!BN$10, 'Homeowners Record'!$F57*'Monthly Reading'!BN$8, 'Homeowners Record'!$G57*'Monthly Reading'!BN$9)))</f>
        <v/>
      </c>
      <c r="BO60" s="4" t="str">
        <f>IF('Monthly Reading'!BO$1="", "", IF('Monthly Reading'!BO134*'Monthly Reading'!BO$7&gt;'Monthly Reading'!BO$10, SUM('Monthly Reading'!BO134*'Monthly Reading'!BO$7, 'Homeowners Record'!$F57*'Monthly Reading'!BO$8, 'Homeowners Record'!$G57*'Monthly Reading'!BO$9), SUM('Monthly Reading'!BO$10, 'Homeowners Record'!$F57*'Monthly Reading'!BO$8, 'Homeowners Record'!$G57*'Monthly Reading'!BO$9)))</f>
        <v/>
      </c>
      <c r="BP60" s="4" t="str">
        <f>IF('Monthly Reading'!BP$1="", "", IF('Monthly Reading'!BP134*'Monthly Reading'!BP$7&gt;'Monthly Reading'!BP$10, SUM('Monthly Reading'!BP134*'Monthly Reading'!BP$7, 'Homeowners Record'!$F57*'Monthly Reading'!BP$8, 'Homeowners Record'!$G57*'Monthly Reading'!BP$9), SUM('Monthly Reading'!BP$10, 'Homeowners Record'!$F57*'Monthly Reading'!BP$8, 'Homeowners Record'!$G57*'Monthly Reading'!BP$9)))</f>
        <v/>
      </c>
      <c r="BQ60" s="4" t="str">
        <f>IF('Monthly Reading'!BQ$1="", "", IF('Monthly Reading'!BQ134*'Monthly Reading'!BQ$7&gt;'Monthly Reading'!BQ$10, SUM('Monthly Reading'!BQ134*'Monthly Reading'!BQ$7, 'Homeowners Record'!$F57*'Monthly Reading'!BQ$8, 'Homeowners Record'!$G57*'Monthly Reading'!BQ$9), SUM('Monthly Reading'!BQ$10, 'Homeowners Record'!$F57*'Monthly Reading'!BQ$8, 'Homeowners Record'!$G57*'Monthly Reading'!BQ$9)))</f>
        <v/>
      </c>
      <c r="BR60" s="4" t="str">
        <f>IF('Monthly Reading'!BR$1="", "", IF('Monthly Reading'!BR134*'Monthly Reading'!BR$7&gt;'Monthly Reading'!BR$10, SUM('Monthly Reading'!BR134*'Monthly Reading'!BR$7, 'Homeowners Record'!$F57*'Monthly Reading'!BR$8, 'Homeowners Record'!$G57*'Monthly Reading'!BR$9), SUM('Monthly Reading'!BR$10, 'Homeowners Record'!$F57*'Monthly Reading'!BR$8, 'Homeowners Record'!$G57*'Monthly Reading'!BR$9)))</f>
        <v/>
      </c>
      <c r="BS60" s="4" t="str">
        <f>IF('Monthly Reading'!BS$1="", "", IF('Monthly Reading'!BS134*'Monthly Reading'!BS$7&gt;'Monthly Reading'!BS$10, SUM('Monthly Reading'!BS134*'Monthly Reading'!BS$7, 'Homeowners Record'!$F57*'Monthly Reading'!BS$8, 'Homeowners Record'!$G57*'Monthly Reading'!BS$9), SUM('Monthly Reading'!BS$10, 'Homeowners Record'!$F57*'Monthly Reading'!BS$8, 'Homeowners Record'!$G57*'Monthly Reading'!BS$9)))</f>
        <v/>
      </c>
      <c r="BT60" s="4" t="str">
        <f>IF('Monthly Reading'!BT$1="", "", IF('Monthly Reading'!BT134*'Monthly Reading'!BT$7&gt;'Monthly Reading'!BT$10, SUM('Monthly Reading'!BT134*'Monthly Reading'!BT$7, 'Homeowners Record'!$F57*'Monthly Reading'!BT$8, 'Homeowners Record'!$G57*'Monthly Reading'!BT$9), SUM('Monthly Reading'!BT$10, 'Homeowners Record'!$F57*'Monthly Reading'!BT$8, 'Homeowners Record'!$G57*'Monthly Reading'!BT$9)))</f>
        <v/>
      </c>
      <c r="BU60" s="4" t="str">
        <f>IF('Monthly Reading'!BU$1="", "", IF('Monthly Reading'!BU134*'Monthly Reading'!BU$7&gt;'Monthly Reading'!BU$10, SUM('Monthly Reading'!BU134*'Monthly Reading'!BU$7, 'Homeowners Record'!$F57*'Monthly Reading'!BU$8, 'Homeowners Record'!$G57*'Monthly Reading'!BU$9), SUM('Monthly Reading'!BU$10, 'Homeowners Record'!$F57*'Monthly Reading'!BU$8, 'Homeowners Record'!$G57*'Monthly Reading'!BU$9)))</f>
        <v/>
      </c>
      <c r="BV60" s="4" t="str">
        <f>IF('Monthly Reading'!BV$1="", "", IF('Monthly Reading'!BV134*'Monthly Reading'!BV$7&gt;'Monthly Reading'!BV$10, SUM('Monthly Reading'!BV134*'Monthly Reading'!BV$7, 'Homeowners Record'!$F57*'Monthly Reading'!BV$8, 'Homeowners Record'!$G57*'Monthly Reading'!BV$9), SUM('Monthly Reading'!BV$10, 'Homeowners Record'!$F57*'Monthly Reading'!BV$8, 'Homeowners Record'!$G57*'Monthly Reading'!BV$9)))</f>
        <v/>
      </c>
      <c r="BW60" s="4" t="str">
        <f>IF('Monthly Reading'!BW$1="", "", IF('Monthly Reading'!BW134*'Monthly Reading'!BW$7&gt;'Monthly Reading'!BW$10, SUM('Monthly Reading'!BW134*'Monthly Reading'!BW$7, 'Homeowners Record'!$F57*'Monthly Reading'!BW$8, 'Homeowners Record'!$G57*'Monthly Reading'!BW$9), SUM('Monthly Reading'!BW$10, 'Homeowners Record'!$F57*'Monthly Reading'!BW$8, 'Homeowners Record'!$G57*'Monthly Reading'!BW$9)))</f>
        <v/>
      </c>
      <c r="BX60" s="4" t="str">
        <f>IF('Monthly Reading'!BX$1="", "", IF('Monthly Reading'!BX134*'Monthly Reading'!BX$7&gt;'Monthly Reading'!BX$10, SUM('Monthly Reading'!BX134*'Monthly Reading'!BX$7, 'Homeowners Record'!$F57*'Monthly Reading'!BX$8, 'Homeowners Record'!$G57*'Monthly Reading'!BX$9), SUM('Monthly Reading'!BX$10, 'Homeowners Record'!$F57*'Monthly Reading'!BX$8, 'Homeowners Record'!$G57*'Monthly Reading'!BX$9)))</f>
        <v/>
      </c>
      <c r="BY60" s="4" t="str">
        <f>IF('Monthly Reading'!BY$1="", "", IF('Monthly Reading'!BY134*'Monthly Reading'!BY$7&gt;'Monthly Reading'!BY$10, SUM('Monthly Reading'!BY134*'Monthly Reading'!BY$7, 'Homeowners Record'!$F57*'Monthly Reading'!BY$8, 'Homeowners Record'!$G57*'Monthly Reading'!BY$9), SUM('Monthly Reading'!BY$10, 'Homeowners Record'!$F57*'Monthly Reading'!BY$8, 'Homeowners Record'!$G57*'Monthly Reading'!BY$9)))</f>
        <v/>
      </c>
      <c r="BZ60" s="4" t="str">
        <f>IF('Monthly Reading'!BZ$1="", "", IF('Monthly Reading'!BZ134*'Monthly Reading'!BZ$7&gt;'Monthly Reading'!BZ$10, SUM('Monthly Reading'!BZ134*'Monthly Reading'!BZ$7, 'Homeowners Record'!$F57*'Monthly Reading'!BZ$8, 'Homeowners Record'!$G57*'Monthly Reading'!BZ$9), SUM('Monthly Reading'!BZ$10, 'Homeowners Record'!$F57*'Monthly Reading'!BZ$8, 'Homeowners Record'!$G57*'Monthly Reading'!BZ$9)))</f>
        <v/>
      </c>
      <c r="CA60" s="4" t="str">
        <f>IF('Monthly Reading'!CA$1="", "", IF('Monthly Reading'!CA134*'Monthly Reading'!CA$7&gt;'Monthly Reading'!CA$10, SUM('Monthly Reading'!CA134*'Monthly Reading'!CA$7, 'Homeowners Record'!$F57*'Monthly Reading'!CA$8, 'Homeowners Record'!$G57*'Monthly Reading'!CA$9), SUM('Monthly Reading'!CA$10, 'Homeowners Record'!$F57*'Monthly Reading'!CA$8, 'Homeowners Record'!$G57*'Monthly Reading'!CA$9)))</f>
        <v/>
      </c>
      <c r="CB60" s="4" t="str">
        <f>IF('Monthly Reading'!CB$1="", "", IF('Monthly Reading'!CB134*'Monthly Reading'!CB$7&gt;'Monthly Reading'!CB$10, SUM('Monthly Reading'!CB134*'Monthly Reading'!CB$7, 'Homeowners Record'!$F57*'Monthly Reading'!CB$8, 'Homeowners Record'!$G57*'Monthly Reading'!CB$9), SUM('Monthly Reading'!CB$10, 'Homeowners Record'!$F57*'Monthly Reading'!CB$8, 'Homeowners Record'!$G57*'Monthly Reading'!CB$9)))</f>
        <v/>
      </c>
      <c r="CC60" s="4" t="str">
        <f>IF('Monthly Reading'!CC$1="", "", IF('Monthly Reading'!CC134*'Monthly Reading'!CC$7&gt;'Monthly Reading'!CC$10, SUM('Monthly Reading'!CC134*'Monthly Reading'!CC$7, 'Homeowners Record'!$F57*'Monthly Reading'!CC$8, 'Homeowners Record'!$G57*'Monthly Reading'!CC$9), SUM('Monthly Reading'!CC$10, 'Homeowners Record'!$F57*'Monthly Reading'!CC$8, 'Homeowners Record'!$G57*'Monthly Reading'!CC$9)))</f>
        <v/>
      </c>
      <c r="CD60" s="4" t="str">
        <f>IF('Monthly Reading'!CD$1="", "", IF('Monthly Reading'!CD134*'Monthly Reading'!CD$7&gt;'Monthly Reading'!CD$10, SUM('Monthly Reading'!CD134*'Monthly Reading'!CD$7, 'Homeowners Record'!$F57*'Monthly Reading'!CD$8, 'Homeowners Record'!$G57*'Monthly Reading'!CD$9), SUM('Monthly Reading'!CD$10, 'Homeowners Record'!$F57*'Monthly Reading'!CD$8, 'Homeowners Record'!$G57*'Monthly Reading'!CD$9)))</f>
        <v/>
      </c>
      <c r="CE60" s="4" t="str">
        <f>IF('Monthly Reading'!CE$1="", "", IF('Monthly Reading'!CE134*'Monthly Reading'!CE$7&gt;'Monthly Reading'!CE$10, SUM('Monthly Reading'!CE134*'Monthly Reading'!CE$7, 'Homeowners Record'!$F57*'Monthly Reading'!CE$8, 'Homeowners Record'!$G57*'Monthly Reading'!CE$9), SUM('Monthly Reading'!CE$10, 'Homeowners Record'!$F57*'Monthly Reading'!CE$8, 'Homeowners Record'!$G57*'Monthly Reading'!CE$9)))</f>
        <v/>
      </c>
      <c r="CF60" s="4" t="str">
        <f>IF('Monthly Reading'!CF$1="", "", IF('Monthly Reading'!CF134*'Monthly Reading'!CF$7&gt;'Monthly Reading'!CF$10, SUM('Monthly Reading'!CF134*'Monthly Reading'!CF$7, 'Homeowners Record'!$F57*'Monthly Reading'!CF$8, 'Homeowners Record'!$G57*'Monthly Reading'!CF$9), SUM('Monthly Reading'!CF$10, 'Homeowners Record'!$F57*'Monthly Reading'!CF$8, 'Homeowners Record'!$G57*'Monthly Reading'!CF$9)))</f>
        <v/>
      </c>
      <c r="CG60" s="4" t="str">
        <f>IF('Monthly Reading'!CG$1="", "", IF('Monthly Reading'!CG134*'Monthly Reading'!CG$7&gt;'Monthly Reading'!CG$10, SUM('Monthly Reading'!CG134*'Monthly Reading'!CG$7, 'Homeowners Record'!$F57*'Monthly Reading'!CG$8, 'Homeowners Record'!$G57*'Monthly Reading'!CG$9), SUM('Monthly Reading'!CG$10, 'Homeowners Record'!$F57*'Monthly Reading'!CG$8, 'Homeowners Record'!$G57*'Monthly Reading'!CG$9)))</f>
        <v/>
      </c>
      <c r="CH60" s="4" t="str">
        <f>IF('Monthly Reading'!CH$1="", "", IF('Monthly Reading'!CH134*'Monthly Reading'!CH$7&gt;'Monthly Reading'!CH$10, SUM('Monthly Reading'!CH134*'Monthly Reading'!CH$7, 'Homeowners Record'!$F57*'Monthly Reading'!CH$8, 'Homeowners Record'!$G57*'Monthly Reading'!CH$9), SUM('Monthly Reading'!CH$10, 'Homeowners Record'!$F57*'Monthly Reading'!CH$8, 'Homeowners Record'!$G57*'Monthly Reading'!CH$9)))</f>
        <v/>
      </c>
      <c r="CI60" s="4" t="str">
        <f>IF('Monthly Reading'!CI$1="", "", IF('Monthly Reading'!CI134*'Monthly Reading'!CI$7&gt;'Monthly Reading'!CI$10, SUM('Monthly Reading'!CI134*'Monthly Reading'!CI$7, 'Homeowners Record'!$F57*'Monthly Reading'!CI$8, 'Homeowners Record'!$G57*'Monthly Reading'!CI$9), SUM('Monthly Reading'!CI$10, 'Homeowners Record'!$F57*'Monthly Reading'!CI$8, 'Homeowners Record'!$G57*'Monthly Reading'!CI$9)))</f>
        <v/>
      </c>
      <c r="CJ60" s="4" t="str">
        <f>IF('Monthly Reading'!CJ$1="", "", IF('Monthly Reading'!CJ134*'Monthly Reading'!CJ$7&gt;'Monthly Reading'!CJ$10, SUM('Monthly Reading'!CJ134*'Monthly Reading'!CJ$7, 'Homeowners Record'!$F57*'Monthly Reading'!CJ$8, 'Homeowners Record'!$G57*'Monthly Reading'!CJ$9), SUM('Monthly Reading'!CJ$10, 'Homeowners Record'!$F57*'Monthly Reading'!CJ$8, 'Homeowners Record'!$G57*'Monthly Reading'!CJ$9)))</f>
        <v/>
      </c>
      <c r="CK60" s="4" t="str">
        <f>IF('Monthly Reading'!CK$1="", "", IF('Monthly Reading'!CK134*'Monthly Reading'!CK$7&gt;'Monthly Reading'!CK$10, SUM('Monthly Reading'!CK134*'Monthly Reading'!CK$7, 'Homeowners Record'!$F57*'Monthly Reading'!CK$8, 'Homeowners Record'!$G57*'Monthly Reading'!CK$9), SUM('Monthly Reading'!CK$10, 'Homeowners Record'!$F57*'Monthly Reading'!CK$8, 'Homeowners Record'!$G57*'Monthly Reading'!CK$9)))</f>
        <v/>
      </c>
      <c r="CL60" s="4" t="str">
        <f>IF('Monthly Reading'!CL$1="", "", IF('Monthly Reading'!CL134*'Monthly Reading'!CL$7&gt;'Monthly Reading'!CL$10, SUM('Monthly Reading'!CL134*'Monthly Reading'!CL$7, 'Homeowners Record'!$F57*'Monthly Reading'!CL$8, 'Homeowners Record'!$G57*'Monthly Reading'!CL$9), SUM('Monthly Reading'!CL$10, 'Homeowners Record'!$F57*'Monthly Reading'!CL$8, 'Homeowners Record'!$G57*'Monthly Reading'!CL$9)))</f>
        <v/>
      </c>
      <c r="CM60" s="4" t="str">
        <f>IF('Monthly Reading'!CM$1="", "", IF('Monthly Reading'!CM134*'Monthly Reading'!CM$7&gt;'Monthly Reading'!CM$10, SUM('Monthly Reading'!CM134*'Monthly Reading'!CM$7, 'Homeowners Record'!$F57*'Monthly Reading'!CM$8, 'Homeowners Record'!$G57*'Monthly Reading'!CM$9), SUM('Monthly Reading'!CM$10, 'Homeowners Record'!$F57*'Monthly Reading'!CM$8, 'Homeowners Record'!$G57*'Monthly Reading'!CM$9)))</f>
        <v/>
      </c>
      <c r="CN60" s="4" t="str">
        <f>IF('Monthly Reading'!CN$1="", "", IF('Monthly Reading'!CN134*'Monthly Reading'!CN$7&gt;'Monthly Reading'!CN$10, SUM('Monthly Reading'!CN134*'Monthly Reading'!CN$7, 'Homeowners Record'!$F57*'Monthly Reading'!CN$8, 'Homeowners Record'!$G57*'Monthly Reading'!CN$9), SUM('Monthly Reading'!CN$10, 'Homeowners Record'!$F57*'Monthly Reading'!CN$8, 'Homeowners Record'!$G57*'Monthly Reading'!CN$9)))</f>
        <v/>
      </c>
      <c r="CO60" s="4" t="str">
        <f>IF('Monthly Reading'!CO$1="", "", IF('Monthly Reading'!CO134*'Monthly Reading'!CO$7&gt;'Monthly Reading'!CO$10, SUM('Monthly Reading'!CO134*'Monthly Reading'!CO$7, 'Homeowners Record'!$F57*'Monthly Reading'!CO$8, 'Homeowners Record'!$G57*'Monthly Reading'!CO$9), SUM('Monthly Reading'!CO$10, 'Homeowners Record'!$F57*'Monthly Reading'!CO$8, 'Homeowners Record'!$G57*'Monthly Reading'!CO$9)))</f>
        <v/>
      </c>
      <c r="CP60" s="4" t="str">
        <f>IF('Monthly Reading'!CP$1="", "", IF('Monthly Reading'!CP134*'Monthly Reading'!CP$7&gt;'Monthly Reading'!CP$10, SUM('Monthly Reading'!CP134*'Monthly Reading'!CP$7, 'Homeowners Record'!$F57*'Monthly Reading'!CP$8, 'Homeowners Record'!$G57*'Monthly Reading'!CP$9), SUM('Monthly Reading'!CP$10, 'Homeowners Record'!$F57*'Monthly Reading'!CP$8, 'Homeowners Record'!$G57*'Monthly Reading'!CP$9)))</f>
        <v/>
      </c>
      <c r="CQ60" s="4" t="str">
        <f>IF('Monthly Reading'!CQ$1="", "", IF('Monthly Reading'!CQ134*'Monthly Reading'!CQ$7&gt;'Monthly Reading'!CQ$10, SUM('Monthly Reading'!CQ134*'Monthly Reading'!CQ$7, 'Homeowners Record'!$F57*'Monthly Reading'!CQ$8, 'Homeowners Record'!$G57*'Monthly Reading'!CQ$9), SUM('Monthly Reading'!CQ$10, 'Homeowners Record'!$F57*'Monthly Reading'!CQ$8, 'Homeowners Record'!$G57*'Monthly Reading'!CQ$9)))</f>
        <v/>
      </c>
      <c r="CR60" s="4" t="str">
        <f>IF('Monthly Reading'!CR$1="", "", IF('Monthly Reading'!CR134*'Monthly Reading'!CR$7&gt;'Monthly Reading'!CR$10, SUM('Monthly Reading'!CR134*'Monthly Reading'!CR$7, 'Homeowners Record'!$F57*'Monthly Reading'!CR$8, 'Homeowners Record'!$G57*'Monthly Reading'!CR$9), SUM('Monthly Reading'!CR$10, 'Homeowners Record'!$F57*'Monthly Reading'!CR$8, 'Homeowners Record'!$G57*'Monthly Reading'!CR$9)))</f>
        <v/>
      </c>
      <c r="CS60" s="4" t="str">
        <f>IF('Monthly Reading'!CS$1="", "", IF('Monthly Reading'!CS134*'Monthly Reading'!CS$7&gt;'Monthly Reading'!CS$10, SUM('Monthly Reading'!CS134*'Monthly Reading'!CS$7, 'Homeowners Record'!$F57*'Monthly Reading'!CS$8, 'Homeowners Record'!$G57*'Monthly Reading'!CS$9), SUM('Monthly Reading'!CS$10, 'Homeowners Record'!$F57*'Monthly Reading'!CS$8, 'Homeowners Record'!$G57*'Monthly Reading'!CS$9)))</f>
        <v/>
      </c>
      <c r="CT60" s="4" t="str">
        <f>IF('Monthly Reading'!CT$1="", "", IF('Monthly Reading'!CT134*'Monthly Reading'!CT$7&gt;'Monthly Reading'!CT$10, SUM('Monthly Reading'!CT134*'Monthly Reading'!CT$7, 'Homeowners Record'!$F57*'Monthly Reading'!CT$8, 'Homeowners Record'!$G57*'Monthly Reading'!CT$9), SUM('Monthly Reading'!CT$10, 'Homeowners Record'!$F57*'Monthly Reading'!CT$8, 'Homeowners Record'!$G57*'Monthly Reading'!CT$9)))</f>
        <v/>
      </c>
      <c r="CU60" s="4" t="str">
        <f>IF('Monthly Reading'!CU$1="", "", IF('Monthly Reading'!CU134*'Monthly Reading'!CU$7&gt;'Monthly Reading'!CU$10, SUM('Monthly Reading'!CU134*'Monthly Reading'!CU$7, 'Homeowners Record'!$F57*'Monthly Reading'!CU$8, 'Homeowners Record'!$G57*'Monthly Reading'!CU$9), SUM('Monthly Reading'!CU$10, 'Homeowners Record'!$F57*'Monthly Reading'!CU$8, 'Homeowners Record'!$G57*'Monthly Reading'!CU$9)))</f>
        <v/>
      </c>
      <c r="CV60" s="4" t="str">
        <f>IF('Monthly Reading'!CV$1="", "", IF('Monthly Reading'!CV134*'Monthly Reading'!CV$7&gt;'Monthly Reading'!CV$10, SUM('Monthly Reading'!CV134*'Monthly Reading'!CV$7, 'Homeowners Record'!$F57*'Monthly Reading'!CV$8, 'Homeowners Record'!$G57*'Monthly Reading'!CV$9), SUM('Monthly Reading'!CV$10, 'Homeowners Record'!$F57*'Monthly Reading'!CV$8, 'Homeowners Record'!$G57*'Monthly Reading'!CV$9)))</f>
        <v/>
      </c>
      <c r="CW60" s="4" t="str">
        <f>IF('Monthly Reading'!CW$1="", "", IF('Monthly Reading'!CW134*'Monthly Reading'!CW$7&gt;'Monthly Reading'!CW$10, SUM('Monthly Reading'!CW134*'Monthly Reading'!CW$7, 'Homeowners Record'!$F57*'Monthly Reading'!CW$8, 'Homeowners Record'!$G57*'Monthly Reading'!CW$9), SUM('Monthly Reading'!CW$10, 'Homeowners Record'!$F57*'Monthly Reading'!CW$8, 'Homeowners Record'!$G57*'Monthly Reading'!CW$9)))</f>
        <v/>
      </c>
      <c r="CX60" s="4" t="str">
        <f>IF('Monthly Reading'!CX$1="", "", IF('Monthly Reading'!CX134*'Monthly Reading'!CX$7&gt;'Monthly Reading'!CX$10, SUM('Monthly Reading'!CX134*'Monthly Reading'!CX$7, 'Homeowners Record'!$F57*'Monthly Reading'!CX$8, 'Homeowners Record'!$G57*'Monthly Reading'!CX$9), SUM('Monthly Reading'!CX$10, 'Homeowners Record'!$F57*'Monthly Reading'!CX$8, 'Homeowners Record'!$G57*'Monthly Reading'!CX$9)))</f>
        <v/>
      </c>
      <c r="CY60" s="4" t="str">
        <f>IF('Monthly Reading'!CY$1="", "", IF('Monthly Reading'!CY134*'Monthly Reading'!CY$7&gt;'Monthly Reading'!CY$10, SUM('Monthly Reading'!CY134*'Monthly Reading'!CY$7, 'Homeowners Record'!$F57*'Monthly Reading'!CY$8, 'Homeowners Record'!$G57*'Monthly Reading'!CY$9), SUM('Monthly Reading'!CY$10, 'Homeowners Record'!$F57*'Monthly Reading'!CY$8, 'Homeowners Record'!$G57*'Monthly Reading'!CY$9)))</f>
        <v/>
      </c>
      <c r="CZ60" s="4" t="str">
        <f>IF('Monthly Reading'!CZ$1="", "", IF('Monthly Reading'!CZ134*'Monthly Reading'!CZ$7&gt;'Monthly Reading'!CZ$10, SUM('Monthly Reading'!CZ134*'Monthly Reading'!CZ$7, 'Homeowners Record'!$F57*'Monthly Reading'!CZ$8, 'Homeowners Record'!$G57*'Monthly Reading'!CZ$9), SUM('Monthly Reading'!CZ$10, 'Homeowners Record'!$F57*'Monthly Reading'!CZ$8, 'Homeowners Record'!$G57*'Monthly Reading'!CZ$9)))</f>
        <v/>
      </c>
      <c r="DA60" s="4" t="str">
        <f>IF('Monthly Reading'!DA$1="", "", IF('Monthly Reading'!DA134*'Monthly Reading'!DA$7&gt;'Monthly Reading'!DA$10, SUM('Monthly Reading'!DA134*'Monthly Reading'!DA$7, 'Homeowners Record'!$F57*'Monthly Reading'!DA$8, 'Homeowners Record'!$G57*'Monthly Reading'!DA$9), SUM('Monthly Reading'!DA$10, 'Homeowners Record'!$F57*'Monthly Reading'!DA$8, 'Homeowners Record'!$G57*'Monthly Reading'!DA$9)))</f>
        <v/>
      </c>
      <c r="DB60" s="4" t="str">
        <f>IF('Monthly Reading'!DB$1="", "", IF('Monthly Reading'!DB134*'Monthly Reading'!DB$7&gt;'Monthly Reading'!DB$10, SUM('Monthly Reading'!DB134*'Monthly Reading'!DB$7, 'Homeowners Record'!$F57*'Monthly Reading'!DB$8, 'Homeowners Record'!$G57*'Monthly Reading'!DB$9), SUM('Monthly Reading'!DB$10, 'Homeowners Record'!$F57*'Monthly Reading'!DB$8, 'Homeowners Record'!$G57*'Monthly Reading'!DB$9)))</f>
        <v/>
      </c>
      <c r="DC60" s="4" t="str">
        <f>IF('Monthly Reading'!DC$1="", "", IF('Monthly Reading'!DC134*'Monthly Reading'!DC$7&gt;'Monthly Reading'!DC$10, SUM('Monthly Reading'!DC134*'Monthly Reading'!DC$7, 'Homeowners Record'!$F57*'Monthly Reading'!DC$8, 'Homeowners Record'!$G57*'Monthly Reading'!DC$9), SUM('Monthly Reading'!DC$10, 'Homeowners Record'!$F57*'Monthly Reading'!DC$8, 'Homeowners Record'!$G57*'Monthly Reading'!DC$9)))</f>
        <v/>
      </c>
      <c r="DD60" s="4" t="str">
        <f>IF('Monthly Reading'!DD$1="", "", IF('Monthly Reading'!DD134*'Monthly Reading'!DD$7&gt;'Monthly Reading'!DD$10, SUM('Monthly Reading'!DD134*'Monthly Reading'!DD$7, 'Homeowners Record'!$F57*'Monthly Reading'!DD$8, 'Homeowners Record'!$G57*'Monthly Reading'!DD$9), SUM('Monthly Reading'!DD$10, 'Homeowners Record'!$F57*'Monthly Reading'!DD$8, 'Homeowners Record'!$G57*'Monthly Reading'!DD$9)))</f>
        <v/>
      </c>
      <c r="DE60" s="4" t="str">
        <f>IF('Monthly Reading'!DE$1="", "", IF('Monthly Reading'!DE134*'Monthly Reading'!DE$7&gt;'Monthly Reading'!DE$10, SUM('Monthly Reading'!DE134*'Monthly Reading'!DE$7, 'Homeowners Record'!$F57*'Monthly Reading'!DE$8, 'Homeowners Record'!$G57*'Monthly Reading'!DE$9), SUM('Monthly Reading'!DE$10, 'Homeowners Record'!$F57*'Monthly Reading'!DE$8, 'Homeowners Record'!$G57*'Monthly Reading'!DE$9)))</f>
        <v/>
      </c>
      <c r="DF60" s="4" t="str">
        <f>IF('Monthly Reading'!DF$1="", "", IF('Monthly Reading'!DF134*'Monthly Reading'!DF$7&gt;'Monthly Reading'!DF$10, SUM('Monthly Reading'!DF134*'Monthly Reading'!DF$7, 'Homeowners Record'!$F57*'Monthly Reading'!DF$8, 'Homeowners Record'!$G57*'Monthly Reading'!DF$9), SUM('Monthly Reading'!DF$10, 'Homeowners Record'!$F57*'Monthly Reading'!DF$8, 'Homeowners Record'!$G57*'Monthly Reading'!DF$9)))</f>
        <v/>
      </c>
      <c r="DG60" s="4" t="str">
        <f>IF('Monthly Reading'!DG$1="", "", IF('Monthly Reading'!DG134*'Monthly Reading'!DG$7&gt;'Monthly Reading'!DG$10, SUM('Monthly Reading'!DG134*'Monthly Reading'!DG$7, 'Homeowners Record'!$F57*'Monthly Reading'!DG$8, 'Homeowners Record'!$G57*'Monthly Reading'!DG$9), SUM('Monthly Reading'!DG$10, 'Homeowners Record'!$F57*'Monthly Reading'!DG$8, 'Homeowners Record'!$G57*'Monthly Reading'!DG$9)))</f>
        <v/>
      </c>
      <c r="DH60" s="4" t="str">
        <f>IF('Monthly Reading'!DH$1="", "", IF('Monthly Reading'!DH134*'Monthly Reading'!DH$7&gt;'Monthly Reading'!DH$10, SUM('Monthly Reading'!DH134*'Monthly Reading'!DH$7, 'Homeowners Record'!$F57*'Monthly Reading'!DH$8, 'Homeowners Record'!$G57*'Monthly Reading'!DH$9), SUM('Monthly Reading'!DH$10, 'Homeowners Record'!$F57*'Monthly Reading'!DH$8, 'Homeowners Record'!$G57*'Monthly Reading'!DH$9)))</f>
        <v/>
      </c>
      <c r="DI60" s="4" t="str">
        <f>IF('Monthly Reading'!DI$1="", "", IF('Monthly Reading'!DI134*'Monthly Reading'!DI$7&gt;'Monthly Reading'!DI$10, SUM('Monthly Reading'!DI134*'Monthly Reading'!DI$7, 'Homeowners Record'!$F57*'Monthly Reading'!DI$8, 'Homeowners Record'!$G57*'Monthly Reading'!DI$9), SUM('Monthly Reading'!DI$10, 'Homeowners Record'!$F57*'Monthly Reading'!DI$8, 'Homeowners Record'!$G57*'Monthly Reading'!DI$9)))</f>
        <v/>
      </c>
      <c r="DJ60" s="4" t="str">
        <f>IF('Monthly Reading'!DJ$1="", "", IF('Monthly Reading'!DJ134*'Monthly Reading'!DJ$7&gt;'Monthly Reading'!DJ$10, SUM('Monthly Reading'!DJ134*'Monthly Reading'!DJ$7, 'Homeowners Record'!$F57*'Monthly Reading'!DJ$8, 'Homeowners Record'!$G57*'Monthly Reading'!DJ$9), SUM('Monthly Reading'!DJ$10, 'Homeowners Record'!$F57*'Monthly Reading'!DJ$8, 'Homeowners Record'!$G57*'Monthly Reading'!DJ$9)))</f>
        <v/>
      </c>
      <c r="DK60" s="4" t="str">
        <f>IF('Monthly Reading'!DK$1="", "", IF('Monthly Reading'!DK134*'Monthly Reading'!DK$7&gt;'Monthly Reading'!DK$10, SUM('Monthly Reading'!DK134*'Monthly Reading'!DK$7, 'Homeowners Record'!$F57*'Monthly Reading'!DK$8, 'Homeowners Record'!$G57*'Monthly Reading'!DK$9), SUM('Monthly Reading'!DK$10, 'Homeowners Record'!$F57*'Monthly Reading'!DK$8, 'Homeowners Record'!$G57*'Monthly Reading'!DK$9)))</f>
        <v/>
      </c>
      <c r="DL60" s="4" t="str">
        <f>IF('Monthly Reading'!DL$1="", "", IF('Monthly Reading'!DL134*'Monthly Reading'!DL$7&gt;'Monthly Reading'!DL$10, SUM('Monthly Reading'!DL134*'Monthly Reading'!DL$7, 'Homeowners Record'!$F57*'Monthly Reading'!DL$8, 'Homeowners Record'!$G57*'Monthly Reading'!DL$9), SUM('Monthly Reading'!DL$10, 'Homeowners Record'!$F57*'Monthly Reading'!DL$8, 'Homeowners Record'!$G57*'Monthly Reading'!DL$9)))</f>
        <v/>
      </c>
      <c r="DM60" s="4" t="str">
        <f>IF('Monthly Reading'!DM$1="", "", IF('Monthly Reading'!DM134*'Monthly Reading'!DM$7&gt;'Monthly Reading'!DM$10, SUM('Monthly Reading'!DM134*'Monthly Reading'!DM$7, 'Homeowners Record'!$F57*'Monthly Reading'!DM$8, 'Homeowners Record'!$G57*'Monthly Reading'!DM$9), SUM('Monthly Reading'!DM$10, 'Homeowners Record'!$F57*'Monthly Reading'!DM$8, 'Homeowners Record'!$G57*'Monthly Reading'!DM$9)))</f>
        <v/>
      </c>
      <c r="DN60" s="4" t="str">
        <f>IF('Monthly Reading'!DN$1="", "", IF('Monthly Reading'!DN134*'Monthly Reading'!DN$7&gt;'Monthly Reading'!DN$10, SUM('Monthly Reading'!DN134*'Monthly Reading'!DN$7, 'Homeowners Record'!$F57*'Monthly Reading'!DN$8, 'Homeowners Record'!$G57*'Monthly Reading'!DN$9), SUM('Monthly Reading'!DN$10, 'Homeowners Record'!$F57*'Monthly Reading'!DN$8, 'Homeowners Record'!$G57*'Monthly Reading'!DN$9)))</f>
        <v/>
      </c>
      <c r="DO60" s="4" t="str">
        <f>IF('Monthly Reading'!DO$1="", "", IF('Monthly Reading'!DO134*'Monthly Reading'!DO$7&gt;'Monthly Reading'!DO$10, SUM('Monthly Reading'!DO134*'Monthly Reading'!DO$7, 'Homeowners Record'!$F57*'Monthly Reading'!DO$8, 'Homeowners Record'!$G57*'Monthly Reading'!DO$9), SUM('Monthly Reading'!DO$10, 'Homeowners Record'!$F57*'Monthly Reading'!DO$8, 'Homeowners Record'!$G57*'Monthly Reading'!DO$9)))</f>
        <v/>
      </c>
      <c r="DP60" s="4" t="str">
        <f>IF('Monthly Reading'!DP$1="", "", IF('Monthly Reading'!DP134*'Monthly Reading'!DP$7&gt;'Monthly Reading'!DP$10, SUM('Monthly Reading'!DP134*'Monthly Reading'!DP$7, 'Homeowners Record'!$F57*'Monthly Reading'!DP$8, 'Homeowners Record'!$G57*'Monthly Reading'!DP$9), SUM('Monthly Reading'!DP$10, 'Homeowners Record'!$F57*'Monthly Reading'!DP$8, 'Homeowners Record'!$G57*'Monthly Reading'!DP$9)))</f>
        <v/>
      </c>
      <c r="DQ60" s="4" t="str">
        <f>IF('Monthly Reading'!DQ$1="", "", IF('Monthly Reading'!DQ134*'Monthly Reading'!DQ$7&gt;'Monthly Reading'!DQ$10, SUM('Monthly Reading'!DQ134*'Monthly Reading'!DQ$7, 'Homeowners Record'!$F57*'Monthly Reading'!DQ$8, 'Homeowners Record'!$G57*'Monthly Reading'!DQ$9), SUM('Monthly Reading'!DQ$10, 'Homeowners Record'!$F57*'Monthly Reading'!DQ$8, 'Homeowners Record'!$G57*'Monthly Reading'!DQ$9)))</f>
        <v/>
      </c>
      <c r="DR60" s="4" t="str">
        <f>IF('Monthly Reading'!DR$1="", "", IF('Monthly Reading'!DR134*'Monthly Reading'!DR$7&gt;'Monthly Reading'!DR$10, SUM('Monthly Reading'!DR134*'Monthly Reading'!DR$7, 'Homeowners Record'!$F57*'Monthly Reading'!DR$8, 'Homeowners Record'!$G57*'Monthly Reading'!DR$9), SUM('Monthly Reading'!DR$10, 'Homeowners Record'!$F57*'Monthly Reading'!DR$8, 'Homeowners Record'!$G57*'Monthly Reading'!DR$9)))</f>
        <v/>
      </c>
      <c r="DS60" s="4" t="str">
        <f>IF('Monthly Reading'!DS$1="", "", IF('Monthly Reading'!DS134*'Monthly Reading'!DS$7&gt;'Monthly Reading'!DS$10, SUM('Monthly Reading'!DS134*'Monthly Reading'!DS$7, 'Homeowners Record'!$F57*'Monthly Reading'!DS$8, 'Homeowners Record'!$G57*'Monthly Reading'!DS$9), SUM('Monthly Reading'!DS$10, 'Homeowners Record'!$F57*'Monthly Reading'!DS$8, 'Homeowners Record'!$G57*'Monthly Reading'!DS$9)))</f>
        <v/>
      </c>
      <c r="DT60" s="4" t="str">
        <f>IF('Monthly Reading'!DT$1="", "", IF('Monthly Reading'!DT134*'Monthly Reading'!DT$7&gt;'Monthly Reading'!DT$10, SUM('Monthly Reading'!DT134*'Monthly Reading'!DT$7, 'Homeowners Record'!$F57*'Monthly Reading'!DT$8, 'Homeowners Record'!$G57*'Monthly Reading'!DT$9), SUM('Monthly Reading'!DT$10, 'Homeowners Record'!$F57*'Monthly Reading'!DT$8, 'Homeowners Record'!$G57*'Monthly Reading'!DT$9)))</f>
        <v/>
      </c>
      <c r="DU60" s="4" t="str">
        <f>IF('Monthly Reading'!DU$1="", "", IF('Monthly Reading'!DU134*'Monthly Reading'!DU$7&gt;'Monthly Reading'!DU$10, SUM('Monthly Reading'!DU134*'Monthly Reading'!DU$7, 'Homeowners Record'!$F57*'Monthly Reading'!DU$8, 'Homeowners Record'!$G57*'Monthly Reading'!DU$9), SUM('Monthly Reading'!DU$10, 'Homeowners Record'!$F57*'Monthly Reading'!DU$8, 'Homeowners Record'!$G57*'Monthly Reading'!DU$9)))</f>
        <v/>
      </c>
      <c r="DV60" s="4" t="str">
        <f>IF('Monthly Reading'!DV$1="", "", IF('Monthly Reading'!DV134*'Monthly Reading'!DV$7&gt;'Monthly Reading'!DV$10, SUM('Monthly Reading'!DV134*'Monthly Reading'!DV$7, 'Homeowners Record'!$F57*'Monthly Reading'!DV$8, 'Homeowners Record'!$G57*'Monthly Reading'!DV$9), SUM('Monthly Reading'!DV$10, 'Homeowners Record'!$F57*'Monthly Reading'!DV$8, 'Homeowners Record'!$G57*'Monthly Reading'!DV$9)))</f>
        <v/>
      </c>
      <c r="DW60" s="4" t="str">
        <f>IF('Monthly Reading'!DW$1="", "", IF('Monthly Reading'!DW134*'Monthly Reading'!DW$7&gt;'Monthly Reading'!DW$10, SUM('Monthly Reading'!DW134*'Monthly Reading'!DW$7, 'Homeowners Record'!$F57*'Monthly Reading'!DW$8, 'Homeowners Record'!$G57*'Monthly Reading'!DW$9), SUM('Monthly Reading'!DW$10, 'Homeowners Record'!$F57*'Monthly Reading'!DW$8, 'Homeowners Record'!$G57*'Monthly Reading'!DW$9)))</f>
        <v/>
      </c>
      <c r="DX60" s="4" t="str">
        <f>IF('Monthly Reading'!DX$1="", "", IF('Monthly Reading'!DX134*'Monthly Reading'!DX$7&gt;'Monthly Reading'!DX$10, SUM('Monthly Reading'!DX134*'Monthly Reading'!DX$7, 'Homeowners Record'!$F57*'Monthly Reading'!DX$8, 'Homeowners Record'!$G57*'Monthly Reading'!DX$9), SUM('Monthly Reading'!DX$10, 'Homeowners Record'!$F57*'Monthly Reading'!DX$8, 'Homeowners Record'!$G57*'Monthly Reading'!DX$9)))</f>
        <v/>
      </c>
      <c r="DY60" s="4" t="str">
        <f>IF('Monthly Reading'!DY$1="", "", IF('Monthly Reading'!DY134*'Monthly Reading'!DY$7&gt;'Monthly Reading'!DY$10, SUM('Monthly Reading'!DY134*'Monthly Reading'!DY$7, 'Homeowners Record'!$F57*'Monthly Reading'!DY$8, 'Homeowners Record'!$G57*'Monthly Reading'!DY$9), SUM('Monthly Reading'!DY$10, 'Homeowners Record'!$F57*'Monthly Reading'!DY$8, 'Homeowners Record'!$G57*'Monthly Reading'!DY$9)))</f>
        <v/>
      </c>
      <c r="DZ60" s="4" t="str">
        <f>IF('Monthly Reading'!DZ$1="", "", IF('Monthly Reading'!DZ134*'Monthly Reading'!DZ$7&gt;'Monthly Reading'!DZ$10, SUM('Monthly Reading'!DZ134*'Monthly Reading'!DZ$7, 'Homeowners Record'!$F57*'Monthly Reading'!DZ$8, 'Homeowners Record'!$G57*'Monthly Reading'!DZ$9), SUM('Monthly Reading'!DZ$10, 'Homeowners Record'!$F57*'Monthly Reading'!DZ$8, 'Homeowners Record'!$G57*'Monthly Reading'!DZ$9)))</f>
        <v/>
      </c>
    </row>
    <row r="61" spans="1:130" x14ac:dyDescent="0.25">
      <c r="A61" s="3">
        <f>'Homeowners Record'!$A58</f>
        <v>57</v>
      </c>
      <c r="B61" s="3" t="str">
        <f>'Homeowners Record'!$B58</f>
        <v>MARIPOL ABDALA</v>
      </c>
      <c r="C61" s="4">
        <v>3574</v>
      </c>
      <c r="D61" s="4">
        <f>IF('Monthly Reading'!D$1="", "", IF('Monthly Reading'!D135*'Monthly Reading'!D$7&gt;'Monthly Reading'!D$10, SUM('Monthly Reading'!D135*'Monthly Reading'!D$7, 'Homeowners Record'!$F58*'Monthly Reading'!D$8, 'Homeowners Record'!$G58*'Monthly Reading'!D$9), SUM('Monthly Reading'!D$10, 'Homeowners Record'!$F58*'Monthly Reading'!D$8, 'Homeowners Record'!$G58*'Monthly Reading'!D$9)))</f>
        <v>1927.1659259259261</v>
      </c>
      <c r="E61" s="4">
        <f>IF('Monthly Reading'!E$1="", "", IF('Monthly Reading'!E135*'Monthly Reading'!E$7&gt;'Monthly Reading'!E$10, SUM('Monthly Reading'!E135*'Monthly Reading'!E$7, 'Homeowners Record'!$F58*'Monthly Reading'!E$8, 'Homeowners Record'!$G58*'Monthly Reading'!E$9), SUM('Monthly Reading'!E$10, 'Homeowners Record'!$F58*'Monthly Reading'!E$8, 'Homeowners Record'!$G58*'Monthly Reading'!E$9)))</f>
        <v>748.16644028103042</v>
      </c>
      <c r="F61" s="4">
        <f>IF('Monthly Reading'!F$1="", "", IF('Monthly Reading'!F135*'Monthly Reading'!F$7&gt;'Monthly Reading'!F$10, SUM('Monthly Reading'!F135*'Monthly Reading'!F$7, 'Homeowners Record'!$F58*'Monthly Reading'!F$8, 'Homeowners Record'!$G58*'Monthly Reading'!F$9), SUM('Monthly Reading'!F$10, 'Homeowners Record'!$F58*'Monthly Reading'!F$8, 'Homeowners Record'!$G58*'Monthly Reading'!F$9)))</f>
        <v>719.56398860398861</v>
      </c>
      <c r="G61" s="4">
        <f>IF('Monthly Reading'!G$1="", "", IF('Monthly Reading'!G135*'Monthly Reading'!G$7&gt;'Monthly Reading'!G$10, SUM('Monthly Reading'!G135*'Monthly Reading'!G$7, 'Homeowners Record'!$F58*'Monthly Reading'!G$8, 'Homeowners Record'!$G58*'Monthly Reading'!G$9), SUM('Monthly Reading'!G$10, 'Homeowners Record'!$F58*'Monthly Reading'!G$8, 'Homeowners Record'!$G58*'Monthly Reading'!G$9)))</f>
        <v>866.98552380952378</v>
      </c>
      <c r="H61" s="4" t="str">
        <f>IF('Monthly Reading'!H$1="", "", IF('Monthly Reading'!H135*'Monthly Reading'!H$7&gt;'Monthly Reading'!H$10, SUM('Monthly Reading'!H135*'Monthly Reading'!H$7, 'Homeowners Record'!$F58*'Monthly Reading'!H$8, 'Homeowners Record'!$G58*'Monthly Reading'!H$9), SUM('Monthly Reading'!H$10, 'Homeowners Record'!$F58*'Monthly Reading'!H$8, 'Homeowners Record'!$G58*'Monthly Reading'!H$9)))</f>
        <v/>
      </c>
      <c r="I61" s="4" t="str">
        <f>IF('Monthly Reading'!I$1="", "", IF('Monthly Reading'!I135*'Monthly Reading'!I$7&gt;'Monthly Reading'!I$10, SUM('Monthly Reading'!I135*'Monthly Reading'!I$7, 'Homeowners Record'!$F58*'Monthly Reading'!I$8, 'Homeowners Record'!$G58*'Monthly Reading'!I$9), SUM('Monthly Reading'!I$10, 'Homeowners Record'!$F58*'Monthly Reading'!I$8, 'Homeowners Record'!$G58*'Monthly Reading'!I$9)))</f>
        <v/>
      </c>
      <c r="J61" s="4" t="str">
        <f>IF('Monthly Reading'!J$1="", "", IF('Monthly Reading'!J135*'Monthly Reading'!J$7&gt;'Monthly Reading'!J$10, SUM('Monthly Reading'!J135*'Monthly Reading'!J$7, 'Homeowners Record'!$F58*'Monthly Reading'!J$8, 'Homeowners Record'!$G58*'Monthly Reading'!J$9), SUM('Monthly Reading'!J$10, 'Homeowners Record'!$F58*'Monthly Reading'!J$8, 'Homeowners Record'!$G58*'Monthly Reading'!J$9)))</f>
        <v/>
      </c>
      <c r="K61" s="4" t="str">
        <f>IF('Monthly Reading'!K$1="", "", IF('Monthly Reading'!K135*'Monthly Reading'!K$7&gt;'Monthly Reading'!K$10, SUM('Monthly Reading'!K135*'Monthly Reading'!K$7, 'Homeowners Record'!$F58*'Monthly Reading'!K$8, 'Homeowners Record'!$G58*'Monthly Reading'!K$9), SUM('Monthly Reading'!K$10, 'Homeowners Record'!$F58*'Monthly Reading'!K$8, 'Homeowners Record'!$G58*'Monthly Reading'!K$9)))</f>
        <v/>
      </c>
      <c r="L61" s="4" t="str">
        <f>IF('Monthly Reading'!L$1="", "", IF('Monthly Reading'!L135*'Monthly Reading'!L$7&gt;'Monthly Reading'!L$10, SUM('Monthly Reading'!L135*'Monthly Reading'!L$7, 'Homeowners Record'!$F58*'Monthly Reading'!L$8, 'Homeowners Record'!$G58*'Monthly Reading'!L$9), SUM('Monthly Reading'!L$10, 'Homeowners Record'!$F58*'Monthly Reading'!L$8, 'Homeowners Record'!$G58*'Monthly Reading'!L$9)))</f>
        <v/>
      </c>
      <c r="M61" s="4" t="str">
        <f>IF('Monthly Reading'!M$1="", "", IF('Monthly Reading'!M135*'Monthly Reading'!M$7&gt;'Monthly Reading'!M$10, SUM('Monthly Reading'!M135*'Monthly Reading'!M$7, 'Homeowners Record'!$F58*'Monthly Reading'!M$8, 'Homeowners Record'!$G58*'Monthly Reading'!M$9), SUM('Monthly Reading'!M$10, 'Homeowners Record'!$F58*'Monthly Reading'!M$8, 'Homeowners Record'!$G58*'Monthly Reading'!M$9)))</f>
        <v/>
      </c>
      <c r="N61" s="4" t="str">
        <f>IF('Monthly Reading'!N$1="", "", IF('Monthly Reading'!N135*'Monthly Reading'!N$7&gt;'Monthly Reading'!N$10, SUM('Monthly Reading'!N135*'Monthly Reading'!N$7, 'Homeowners Record'!$F58*'Monthly Reading'!N$8, 'Homeowners Record'!$G58*'Monthly Reading'!N$9), SUM('Monthly Reading'!N$10, 'Homeowners Record'!$F58*'Monthly Reading'!N$8, 'Homeowners Record'!$G58*'Monthly Reading'!N$9)))</f>
        <v/>
      </c>
      <c r="O61" s="4" t="str">
        <f>IF('Monthly Reading'!O$1="", "", IF('Monthly Reading'!O135*'Monthly Reading'!O$7&gt;'Monthly Reading'!O$10, SUM('Monthly Reading'!O135*'Monthly Reading'!O$7, 'Homeowners Record'!$F58*'Monthly Reading'!O$8, 'Homeowners Record'!$G58*'Monthly Reading'!O$9), SUM('Monthly Reading'!O$10, 'Homeowners Record'!$F58*'Monthly Reading'!O$8, 'Homeowners Record'!$G58*'Monthly Reading'!O$9)))</f>
        <v/>
      </c>
      <c r="P61" s="4" t="str">
        <f>IF('Monthly Reading'!P$1="", "", IF('Monthly Reading'!P135*'Monthly Reading'!P$7&gt;'Monthly Reading'!P$10, SUM('Monthly Reading'!P135*'Monthly Reading'!P$7, 'Homeowners Record'!$F58*'Monthly Reading'!P$8, 'Homeowners Record'!$G58*'Monthly Reading'!P$9), SUM('Monthly Reading'!P$10, 'Homeowners Record'!$F58*'Monthly Reading'!P$8, 'Homeowners Record'!$G58*'Monthly Reading'!P$9)))</f>
        <v/>
      </c>
      <c r="Q61" s="4" t="str">
        <f>IF('Monthly Reading'!Q$1="", "", IF('Monthly Reading'!Q135*'Monthly Reading'!Q$7&gt;'Monthly Reading'!Q$10, SUM('Monthly Reading'!Q135*'Monthly Reading'!Q$7, 'Homeowners Record'!$F58*'Monthly Reading'!Q$8, 'Homeowners Record'!$G58*'Monthly Reading'!Q$9), SUM('Monthly Reading'!Q$10, 'Homeowners Record'!$F58*'Monthly Reading'!Q$8, 'Homeowners Record'!$G58*'Monthly Reading'!Q$9)))</f>
        <v/>
      </c>
      <c r="R61" s="4" t="str">
        <f>IF('Monthly Reading'!R$1="", "", IF('Monthly Reading'!R135*'Monthly Reading'!R$7&gt;'Monthly Reading'!R$10, SUM('Monthly Reading'!R135*'Monthly Reading'!R$7, 'Homeowners Record'!$F58*'Monthly Reading'!R$8, 'Homeowners Record'!$G58*'Monthly Reading'!R$9), SUM('Monthly Reading'!R$10, 'Homeowners Record'!$F58*'Monthly Reading'!R$8, 'Homeowners Record'!$G58*'Monthly Reading'!R$9)))</f>
        <v/>
      </c>
      <c r="S61" s="4" t="str">
        <f>IF('Monthly Reading'!S$1="", "", IF('Monthly Reading'!S135*'Monthly Reading'!S$7&gt;'Monthly Reading'!S$10, SUM('Monthly Reading'!S135*'Monthly Reading'!S$7, 'Homeowners Record'!$F58*'Monthly Reading'!S$8, 'Homeowners Record'!$G58*'Monthly Reading'!S$9), SUM('Monthly Reading'!S$10, 'Homeowners Record'!$F58*'Monthly Reading'!S$8, 'Homeowners Record'!$G58*'Monthly Reading'!S$9)))</f>
        <v/>
      </c>
      <c r="T61" s="4" t="str">
        <f>IF('Monthly Reading'!T$1="", "", IF('Monthly Reading'!T135*'Monthly Reading'!T$7&gt;'Monthly Reading'!T$10, SUM('Monthly Reading'!T135*'Monthly Reading'!T$7, 'Homeowners Record'!$F58*'Monthly Reading'!T$8, 'Homeowners Record'!$G58*'Monthly Reading'!T$9), SUM('Monthly Reading'!T$10, 'Homeowners Record'!$F58*'Monthly Reading'!T$8, 'Homeowners Record'!$G58*'Monthly Reading'!T$9)))</f>
        <v/>
      </c>
      <c r="U61" s="4" t="str">
        <f>IF('Monthly Reading'!U$1="", "", IF('Monthly Reading'!U135*'Monthly Reading'!U$7&gt;'Monthly Reading'!U$10, SUM('Monthly Reading'!U135*'Monthly Reading'!U$7, 'Homeowners Record'!$F58*'Monthly Reading'!U$8, 'Homeowners Record'!$G58*'Monthly Reading'!U$9), SUM('Monthly Reading'!U$10, 'Homeowners Record'!$F58*'Monthly Reading'!U$8, 'Homeowners Record'!$G58*'Monthly Reading'!U$9)))</f>
        <v/>
      </c>
      <c r="V61" s="4" t="str">
        <f>IF('Monthly Reading'!V$1="", "", IF('Monthly Reading'!V135*'Monthly Reading'!V$7&gt;'Monthly Reading'!V$10, SUM('Monthly Reading'!V135*'Monthly Reading'!V$7, 'Homeowners Record'!$F58*'Monthly Reading'!V$8, 'Homeowners Record'!$G58*'Monthly Reading'!V$9), SUM('Monthly Reading'!V$10, 'Homeowners Record'!$F58*'Monthly Reading'!V$8, 'Homeowners Record'!$G58*'Monthly Reading'!V$9)))</f>
        <v/>
      </c>
      <c r="W61" s="4" t="str">
        <f>IF('Monthly Reading'!W$1="", "", IF('Monthly Reading'!W135*'Monthly Reading'!W$7&gt;'Monthly Reading'!W$10, SUM('Monthly Reading'!W135*'Monthly Reading'!W$7, 'Homeowners Record'!$F58*'Monthly Reading'!W$8, 'Homeowners Record'!$G58*'Monthly Reading'!W$9), SUM('Monthly Reading'!W$10, 'Homeowners Record'!$F58*'Monthly Reading'!W$8, 'Homeowners Record'!$G58*'Monthly Reading'!W$9)))</f>
        <v/>
      </c>
      <c r="X61" s="4" t="str">
        <f>IF('Monthly Reading'!X$1="", "", IF('Monthly Reading'!X135*'Monthly Reading'!X$7&gt;'Monthly Reading'!X$10, SUM('Monthly Reading'!X135*'Monthly Reading'!X$7, 'Homeowners Record'!$F58*'Monthly Reading'!X$8, 'Homeowners Record'!$G58*'Monthly Reading'!X$9), SUM('Monthly Reading'!X$10, 'Homeowners Record'!$F58*'Monthly Reading'!X$8, 'Homeowners Record'!$G58*'Monthly Reading'!X$9)))</f>
        <v/>
      </c>
      <c r="Y61" s="4" t="str">
        <f>IF('Monthly Reading'!Y$1="", "", IF('Monthly Reading'!Y135*'Monthly Reading'!Y$7&gt;'Monthly Reading'!Y$10, SUM('Monthly Reading'!Y135*'Monthly Reading'!Y$7, 'Homeowners Record'!$F58*'Monthly Reading'!Y$8, 'Homeowners Record'!$G58*'Monthly Reading'!Y$9), SUM('Monthly Reading'!Y$10, 'Homeowners Record'!$F58*'Monthly Reading'!Y$8, 'Homeowners Record'!$G58*'Monthly Reading'!Y$9)))</f>
        <v/>
      </c>
      <c r="Z61" s="4" t="str">
        <f>IF('Monthly Reading'!Z$1="", "", IF('Monthly Reading'!Z135*'Monthly Reading'!Z$7&gt;'Monthly Reading'!Z$10, SUM('Monthly Reading'!Z135*'Monthly Reading'!Z$7, 'Homeowners Record'!$F58*'Monthly Reading'!Z$8, 'Homeowners Record'!$G58*'Monthly Reading'!Z$9), SUM('Monthly Reading'!Z$10, 'Homeowners Record'!$F58*'Monthly Reading'!Z$8, 'Homeowners Record'!$G58*'Monthly Reading'!Z$9)))</f>
        <v/>
      </c>
      <c r="AA61" s="4" t="str">
        <f>IF('Monthly Reading'!AA$1="", "", IF('Monthly Reading'!AA135*'Monthly Reading'!AA$7&gt;'Monthly Reading'!AA$10, SUM('Monthly Reading'!AA135*'Monthly Reading'!AA$7, 'Homeowners Record'!$F58*'Monthly Reading'!AA$8, 'Homeowners Record'!$G58*'Monthly Reading'!AA$9), SUM('Monthly Reading'!AA$10, 'Homeowners Record'!$F58*'Monthly Reading'!AA$8, 'Homeowners Record'!$G58*'Monthly Reading'!AA$9)))</f>
        <v/>
      </c>
      <c r="AB61" s="4" t="str">
        <f>IF('Monthly Reading'!AB$1="", "", IF('Monthly Reading'!AB135*'Monthly Reading'!AB$7&gt;'Monthly Reading'!AB$10, SUM('Monthly Reading'!AB135*'Monthly Reading'!AB$7, 'Homeowners Record'!$F58*'Monthly Reading'!AB$8, 'Homeowners Record'!$G58*'Monthly Reading'!AB$9), SUM('Monthly Reading'!AB$10, 'Homeowners Record'!$F58*'Monthly Reading'!AB$8, 'Homeowners Record'!$G58*'Monthly Reading'!AB$9)))</f>
        <v/>
      </c>
      <c r="AC61" s="4" t="str">
        <f>IF('Monthly Reading'!AC$1="", "", IF('Monthly Reading'!AC135*'Monthly Reading'!AC$7&gt;'Monthly Reading'!AC$10, SUM('Monthly Reading'!AC135*'Monthly Reading'!AC$7, 'Homeowners Record'!$F58*'Monthly Reading'!AC$8, 'Homeowners Record'!$G58*'Monthly Reading'!AC$9), SUM('Monthly Reading'!AC$10, 'Homeowners Record'!$F58*'Monthly Reading'!AC$8, 'Homeowners Record'!$G58*'Monthly Reading'!AC$9)))</f>
        <v/>
      </c>
      <c r="AD61" s="4" t="str">
        <f>IF('Monthly Reading'!AD$1="", "", IF('Monthly Reading'!AD135*'Monthly Reading'!AD$7&gt;'Monthly Reading'!AD$10, SUM('Monthly Reading'!AD135*'Monthly Reading'!AD$7, 'Homeowners Record'!$F58*'Monthly Reading'!AD$8, 'Homeowners Record'!$G58*'Monthly Reading'!AD$9), SUM('Monthly Reading'!AD$10, 'Homeowners Record'!$F58*'Monthly Reading'!AD$8, 'Homeowners Record'!$G58*'Monthly Reading'!AD$9)))</f>
        <v/>
      </c>
      <c r="AE61" s="4" t="str">
        <f>IF('Monthly Reading'!AE$1="", "", IF('Monthly Reading'!AE135*'Monthly Reading'!AE$7&gt;'Monthly Reading'!AE$10, SUM('Monthly Reading'!AE135*'Monthly Reading'!AE$7, 'Homeowners Record'!$F58*'Monthly Reading'!AE$8, 'Homeowners Record'!$G58*'Monthly Reading'!AE$9), SUM('Monthly Reading'!AE$10, 'Homeowners Record'!$F58*'Monthly Reading'!AE$8, 'Homeowners Record'!$G58*'Monthly Reading'!AE$9)))</f>
        <v/>
      </c>
      <c r="AF61" s="4" t="str">
        <f>IF('Monthly Reading'!AF$1="", "", IF('Monthly Reading'!AF135*'Monthly Reading'!AF$7&gt;'Monthly Reading'!AF$10, SUM('Monthly Reading'!AF135*'Monthly Reading'!AF$7, 'Homeowners Record'!$F58*'Monthly Reading'!AF$8, 'Homeowners Record'!$G58*'Monthly Reading'!AF$9), SUM('Monthly Reading'!AF$10, 'Homeowners Record'!$F58*'Monthly Reading'!AF$8, 'Homeowners Record'!$G58*'Monthly Reading'!AF$9)))</f>
        <v/>
      </c>
      <c r="AG61" s="4" t="str">
        <f>IF('Monthly Reading'!AG$1="", "", IF('Monthly Reading'!AG135*'Monthly Reading'!AG$7&gt;'Monthly Reading'!AG$10, SUM('Monthly Reading'!AG135*'Monthly Reading'!AG$7, 'Homeowners Record'!$F58*'Monthly Reading'!AG$8, 'Homeowners Record'!$G58*'Monthly Reading'!AG$9), SUM('Monthly Reading'!AG$10, 'Homeowners Record'!$F58*'Monthly Reading'!AG$8, 'Homeowners Record'!$G58*'Monthly Reading'!AG$9)))</f>
        <v/>
      </c>
      <c r="AH61" s="4" t="str">
        <f>IF('Monthly Reading'!AH$1="", "", IF('Monthly Reading'!AH135*'Monthly Reading'!AH$7&gt;'Monthly Reading'!AH$10, SUM('Monthly Reading'!AH135*'Monthly Reading'!AH$7, 'Homeowners Record'!$F58*'Monthly Reading'!AH$8, 'Homeowners Record'!$G58*'Monthly Reading'!AH$9), SUM('Monthly Reading'!AH$10, 'Homeowners Record'!$F58*'Monthly Reading'!AH$8, 'Homeowners Record'!$G58*'Monthly Reading'!AH$9)))</f>
        <v/>
      </c>
      <c r="AI61" s="4" t="str">
        <f>IF('Monthly Reading'!AI$1="", "", IF('Monthly Reading'!AI135*'Monthly Reading'!AI$7&gt;'Monthly Reading'!AI$10, SUM('Monthly Reading'!AI135*'Monthly Reading'!AI$7, 'Homeowners Record'!$F58*'Monthly Reading'!AI$8, 'Homeowners Record'!$G58*'Monthly Reading'!AI$9), SUM('Monthly Reading'!AI$10, 'Homeowners Record'!$F58*'Monthly Reading'!AI$8, 'Homeowners Record'!$G58*'Monthly Reading'!AI$9)))</f>
        <v/>
      </c>
      <c r="AJ61" s="4" t="str">
        <f>IF('Monthly Reading'!AJ$1="", "", IF('Monthly Reading'!AJ135*'Monthly Reading'!AJ$7&gt;'Monthly Reading'!AJ$10, SUM('Monthly Reading'!AJ135*'Monthly Reading'!AJ$7, 'Homeowners Record'!$F58*'Monthly Reading'!AJ$8, 'Homeowners Record'!$G58*'Monthly Reading'!AJ$9), SUM('Monthly Reading'!AJ$10, 'Homeowners Record'!$F58*'Monthly Reading'!AJ$8, 'Homeowners Record'!$G58*'Monthly Reading'!AJ$9)))</f>
        <v/>
      </c>
      <c r="AK61" s="4" t="str">
        <f>IF('Monthly Reading'!AK$1="", "", IF('Monthly Reading'!AK135*'Monthly Reading'!AK$7&gt;'Monthly Reading'!AK$10, SUM('Monthly Reading'!AK135*'Monthly Reading'!AK$7, 'Homeowners Record'!$F58*'Monthly Reading'!AK$8, 'Homeowners Record'!$G58*'Monthly Reading'!AK$9), SUM('Monthly Reading'!AK$10, 'Homeowners Record'!$F58*'Monthly Reading'!AK$8, 'Homeowners Record'!$G58*'Monthly Reading'!AK$9)))</f>
        <v/>
      </c>
      <c r="AL61" s="4" t="str">
        <f>IF('Monthly Reading'!AL$1="", "", IF('Monthly Reading'!AL135*'Monthly Reading'!AL$7&gt;'Monthly Reading'!AL$10, SUM('Monthly Reading'!AL135*'Monthly Reading'!AL$7, 'Homeowners Record'!$F58*'Monthly Reading'!AL$8, 'Homeowners Record'!$G58*'Monthly Reading'!AL$9), SUM('Monthly Reading'!AL$10, 'Homeowners Record'!$F58*'Monthly Reading'!AL$8, 'Homeowners Record'!$G58*'Monthly Reading'!AL$9)))</f>
        <v/>
      </c>
      <c r="AM61" s="4" t="str">
        <f>IF('Monthly Reading'!AM$1="", "", IF('Monthly Reading'!AM135*'Monthly Reading'!AM$7&gt;'Monthly Reading'!AM$10, SUM('Monthly Reading'!AM135*'Monthly Reading'!AM$7, 'Homeowners Record'!$F58*'Monthly Reading'!AM$8, 'Homeowners Record'!$G58*'Monthly Reading'!AM$9), SUM('Monthly Reading'!AM$10, 'Homeowners Record'!$F58*'Monthly Reading'!AM$8, 'Homeowners Record'!$G58*'Monthly Reading'!AM$9)))</f>
        <v/>
      </c>
      <c r="AN61" s="4" t="str">
        <f>IF('Monthly Reading'!AN$1="", "", IF('Monthly Reading'!AN135*'Monthly Reading'!AN$7&gt;'Monthly Reading'!AN$10, SUM('Monthly Reading'!AN135*'Monthly Reading'!AN$7, 'Homeowners Record'!$F58*'Monthly Reading'!AN$8, 'Homeowners Record'!$G58*'Monthly Reading'!AN$9), SUM('Monthly Reading'!AN$10, 'Homeowners Record'!$F58*'Monthly Reading'!AN$8, 'Homeowners Record'!$G58*'Monthly Reading'!AN$9)))</f>
        <v/>
      </c>
      <c r="AO61" s="4" t="str">
        <f>IF('Monthly Reading'!AO$1="", "", IF('Monthly Reading'!AO135*'Monthly Reading'!AO$7&gt;'Monthly Reading'!AO$10, SUM('Monthly Reading'!AO135*'Monthly Reading'!AO$7, 'Homeowners Record'!$F58*'Monthly Reading'!AO$8, 'Homeowners Record'!$G58*'Monthly Reading'!AO$9), SUM('Monthly Reading'!AO$10, 'Homeowners Record'!$F58*'Monthly Reading'!AO$8, 'Homeowners Record'!$G58*'Monthly Reading'!AO$9)))</f>
        <v/>
      </c>
      <c r="AP61" s="4" t="str">
        <f>IF('Monthly Reading'!AP$1="", "", IF('Monthly Reading'!AP135*'Monthly Reading'!AP$7&gt;'Monthly Reading'!AP$10, SUM('Monthly Reading'!AP135*'Monthly Reading'!AP$7, 'Homeowners Record'!$F58*'Monthly Reading'!AP$8, 'Homeowners Record'!$G58*'Monthly Reading'!AP$9), SUM('Monthly Reading'!AP$10, 'Homeowners Record'!$F58*'Monthly Reading'!AP$8, 'Homeowners Record'!$G58*'Monthly Reading'!AP$9)))</f>
        <v/>
      </c>
      <c r="AQ61" s="4" t="str">
        <f>IF('Monthly Reading'!AQ$1="", "", IF('Monthly Reading'!AQ135*'Monthly Reading'!AQ$7&gt;'Monthly Reading'!AQ$10, SUM('Monthly Reading'!AQ135*'Monthly Reading'!AQ$7, 'Homeowners Record'!$F58*'Monthly Reading'!AQ$8, 'Homeowners Record'!$G58*'Monthly Reading'!AQ$9), SUM('Monthly Reading'!AQ$10, 'Homeowners Record'!$F58*'Monthly Reading'!AQ$8, 'Homeowners Record'!$G58*'Monthly Reading'!AQ$9)))</f>
        <v/>
      </c>
      <c r="AR61" s="4" t="str">
        <f>IF('Monthly Reading'!AR$1="", "", IF('Monthly Reading'!AR135*'Monthly Reading'!AR$7&gt;'Monthly Reading'!AR$10, SUM('Monthly Reading'!AR135*'Monthly Reading'!AR$7, 'Homeowners Record'!$F58*'Monthly Reading'!AR$8, 'Homeowners Record'!$G58*'Monthly Reading'!AR$9), SUM('Monthly Reading'!AR$10, 'Homeowners Record'!$F58*'Monthly Reading'!AR$8, 'Homeowners Record'!$G58*'Monthly Reading'!AR$9)))</f>
        <v/>
      </c>
      <c r="AS61" s="4" t="str">
        <f>IF('Monthly Reading'!AS$1="", "", IF('Monthly Reading'!AS135*'Monthly Reading'!AS$7&gt;'Monthly Reading'!AS$10, SUM('Monthly Reading'!AS135*'Monthly Reading'!AS$7, 'Homeowners Record'!$F58*'Monthly Reading'!AS$8, 'Homeowners Record'!$G58*'Monthly Reading'!AS$9), SUM('Monthly Reading'!AS$10, 'Homeowners Record'!$F58*'Monthly Reading'!AS$8, 'Homeowners Record'!$G58*'Monthly Reading'!AS$9)))</f>
        <v/>
      </c>
      <c r="AT61" s="4" t="str">
        <f>IF('Monthly Reading'!AT$1="", "", IF('Monthly Reading'!AT135*'Monthly Reading'!AT$7&gt;'Monthly Reading'!AT$10, SUM('Monthly Reading'!AT135*'Monthly Reading'!AT$7, 'Homeowners Record'!$F58*'Monthly Reading'!AT$8, 'Homeowners Record'!$G58*'Monthly Reading'!AT$9), SUM('Monthly Reading'!AT$10, 'Homeowners Record'!$F58*'Monthly Reading'!AT$8, 'Homeowners Record'!$G58*'Monthly Reading'!AT$9)))</f>
        <v/>
      </c>
      <c r="AU61" s="4" t="str">
        <f>IF('Monthly Reading'!AU$1="", "", IF('Monthly Reading'!AU135*'Monthly Reading'!AU$7&gt;'Monthly Reading'!AU$10, SUM('Monthly Reading'!AU135*'Monthly Reading'!AU$7, 'Homeowners Record'!$F58*'Monthly Reading'!AU$8, 'Homeowners Record'!$G58*'Monthly Reading'!AU$9), SUM('Monthly Reading'!AU$10, 'Homeowners Record'!$F58*'Monthly Reading'!AU$8, 'Homeowners Record'!$G58*'Monthly Reading'!AU$9)))</f>
        <v/>
      </c>
      <c r="AV61" s="4" t="str">
        <f>IF('Monthly Reading'!AV$1="", "", IF('Monthly Reading'!AV135*'Monthly Reading'!AV$7&gt;'Monthly Reading'!AV$10, SUM('Monthly Reading'!AV135*'Monthly Reading'!AV$7, 'Homeowners Record'!$F58*'Monthly Reading'!AV$8, 'Homeowners Record'!$G58*'Monthly Reading'!AV$9), SUM('Monthly Reading'!AV$10, 'Homeowners Record'!$F58*'Monthly Reading'!AV$8, 'Homeowners Record'!$G58*'Monthly Reading'!AV$9)))</f>
        <v/>
      </c>
      <c r="AW61" s="4" t="str">
        <f>IF('Monthly Reading'!AW$1="", "", IF('Monthly Reading'!AW135*'Monthly Reading'!AW$7&gt;'Monthly Reading'!AW$10, SUM('Monthly Reading'!AW135*'Monthly Reading'!AW$7, 'Homeowners Record'!$F58*'Monthly Reading'!AW$8, 'Homeowners Record'!$G58*'Monthly Reading'!AW$9), SUM('Monthly Reading'!AW$10, 'Homeowners Record'!$F58*'Monthly Reading'!AW$8, 'Homeowners Record'!$G58*'Monthly Reading'!AW$9)))</f>
        <v/>
      </c>
      <c r="AX61" s="4" t="str">
        <f>IF('Monthly Reading'!AX$1="", "", IF('Monthly Reading'!AX135*'Monthly Reading'!AX$7&gt;'Monthly Reading'!AX$10, SUM('Monthly Reading'!AX135*'Monthly Reading'!AX$7, 'Homeowners Record'!$F58*'Monthly Reading'!AX$8, 'Homeowners Record'!$G58*'Monthly Reading'!AX$9), SUM('Monthly Reading'!AX$10, 'Homeowners Record'!$F58*'Monthly Reading'!AX$8, 'Homeowners Record'!$G58*'Monthly Reading'!AX$9)))</f>
        <v/>
      </c>
      <c r="AY61" s="4" t="str">
        <f>IF('Monthly Reading'!AY$1="", "", IF('Monthly Reading'!AY135*'Monthly Reading'!AY$7&gt;'Monthly Reading'!AY$10, SUM('Monthly Reading'!AY135*'Monthly Reading'!AY$7, 'Homeowners Record'!$F58*'Monthly Reading'!AY$8, 'Homeowners Record'!$G58*'Monthly Reading'!AY$9), SUM('Monthly Reading'!AY$10, 'Homeowners Record'!$F58*'Monthly Reading'!AY$8, 'Homeowners Record'!$G58*'Monthly Reading'!AY$9)))</f>
        <v/>
      </c>
      <c r="AZ61" s="4" t="str">
        <f>IF('Monthly Reading'!AZ$1="", "", IF('Monthly Reading'!AZ135*'Monthly Reading'!AZ$7&gt;'Monthly Reading'!AZ$10, SUM('Monthly Reading'!AZ135*'Monthly Reading'!AZ$7, 'Homeowners Record'!$F58*'Monthly Reading'!AZ$8, 'Homeowners Record'!$G58*'Monthly Reading'!AZ$9), SUM('Monthly Reading'!AZ$10, 'Homeowners Record'!$F58*'Monthly Reading'!AZ$8, 'Homeowners Record'!$G58*'Monthly Reading'!AZ$9)))</f>
        <v/>
      </c>
      <c r="BA61" s="4" t="str">
        <f>IF('Monthly Reading'!BA$1="", "", IF('Monthly Reading'!BA135*'Monthly Reading'!BA$7&gt;'Monthly Reading'!BA$10, SUM('Monthly Reading'!BA135*'Monthly Reading'!BA$7, 'Homeowners Record'!$F58*'Monthly Reading'!BA$8, 'Homeowners Record'!$G58*'Monthly Reading'!BA$9), SUM('Monthly Reading'!BA$10, 'Homeowners Record'!$F58*'Monthly Reading'!BA$8, 'Homeowners Record'!$G58*'Monthly Reading'!BA$9)))</f>
        <v/>
      </c>
      <c r="BB61" s="4" t="str">
        <f>IF('Monthly Reading'!BB$1="", "", IF('Monthly Reading'!BB135*'Monthly Reading'!BB$7&gt;'Monthly Reading'!BB$10, SUM('Monthly Reading'!BB135*'Monthly Reading'!BB$7, 'Homeowners Record'!$F58*'Monthly Reading'!BB$8, 'Homeowners Record'!$G58*'Monthly Reading'!BB$9), SUM('Monthly Reading'!BB$10, 'Homeowners Record'!$F58*'Monthly Reading'!BB$8, 'Homeowners Record'!$G58*'Monthly Reading'!BB$9)))</f>
        <v/>
      </c>
      <c r="BC61" s="4" t="str">
        <f>IF('Monthly Reading'!BC$1="", "", IF('Monthly Reading'!BC135*'Monthly Reading'!BC$7&gt;'Monthly Reading'!BC$10, SUM('Monthly Reading'!BC135*'Monthly Reading'!BC$7, 'Homeowners Record'!$F58*'Monthly Reading'!BC$8, 'Homeowners Record'!$G58*'Monthly Reading'!BC$9), SUM('Monthly Reading'!BC$10, 'Homeowners Record'!$F58*'Monthly Reading'!BC$8, 'Homeowners Record'!$G58*'Monthly Reading'!BC$9)))</f>
        <v/>
      </c>
      <c r="BD61" s="4" t="str">
        <f>IF('Monthly Reading'!BD$1="", "", IF('Monthly Reading'!BD135*'Monthly Reading'!BD$7&gt;'Monthly Reading'!BD$10, SUM('Monthly Reading'!BD135*'Monthly Reading'!BD$7, 'Homeowners Record'!$F58*'Monthly Reading'!BD$8, 'Homeowners Record'!$G58*'Monthly Reading'!BD$9), SUM('Monthly Reading'!BD$10, 'Homeowners Record'!$F58*'Monthly Reading'!BD$8, 'Homeowners Record'!$G58*'Monthly Reading'!BD$9)))</f>
        <v/>
      </c>
      <c r="BE61" s="4" t="str">
        <f>IF('Monthly Reading'!BE$1="", "", IF('Monthly Reading'!BE135*'Monthly Reading'!BE$7&gt;'Monthly Reading'!BE$10, SUM('Monthly Reading'!BE135*'Monthly Reading'!BE$7, 'Homeowners Record'!$F58*'Monthly Reading'!BE$8, 'Homeowners Record'!$G58*'Monthly Reading'!BE$9), SUM('Monthly Reading'!BE$10, 'Homeowners Record'!$F58*'Monthly Reading'!BE$8, 'Homeowners Record'!$G58*'Monthly Reading'!BE$9)))</f>
        <v/>
      </c>
      <c r="BF61" s="4" t="str">
        <f>IF('Monthly Reading'!BF$1="", "", IF('Monthly Reading'!BF135*'Monthly Reading'!BF$7&gt;'Monthly Reading'!BF$10, SUM('Monthly Reading'!BF135*'Monthly Reading'!BF$7, 'Homeowners Record'!$F58*'Monthly Reading'!BF$8, 'Homeowners Record'!$G58*'Monthly Reading'!BF$9), SUM('Monthly Reading'!BF$10, 'Homeowners Record'!$F58*'Monthly Reading'!BF$8, 'Homeowners Record'!$G58*'Monthly Reading'!BF$9)))</f>
        <v/>
      </c>
      <c r="BG61" s="4" t="str">
        <f>IF('Monthly Reading'!BG$1="", "", IF('Monthly Reading'!BG135*'Monthly Reading'!BG$7&gt;'Monthly Reading'!BG$10, SUM('Monthly Reading'!BG135*'Monthly Reading'!BG$7, 'Homeowners Record'!$F58*'Monthly Reading'!BG$8, 'Homeowners Record'!$G58*'Monthly Reading'!BG$9), SUM('Monthly Reading'!BG$10, 'Homeowners Record'!$F58*'Monthly Reading'!BG$8, 'Homeowners Record'!$G58*'Monthly Reading'!BG$9)))</f>
        <v/>
      </c>
      <c r="BH61" s="4" t="str">
        <f>IF('Monthly Reading'!BH$1="", "", IF('Monthly Reading'!BH135*'Monthly Reading'!BH$7&gt;'Monthly Reading'!BH$10, SUM('Monthly Reading'!BH135*'Monthly Reading'!BH$7, 'Homeowners Record'!$F58*'Monthly Reading'!BH$8, 'Homeowners Record'!$G58*'Monthly Reading'!BH$9), SUM('Monthly Reading'!BH$10, 'Homeowners Record'!$F58*'Monthly Reading'!BH$8, 'Homeowners Record'!$G58*'Monthly Reading'!BH$9)))</f>
        <v/>
      </c>
      <c r="BI61" s="4" t="str">
        <f>IF('Monthly Reading'!BI$1="", "", IF('Monthly Reading'!BI135*'Monthly Reading'!BI$7&gt;'Monthly Reading'!BI$10, SUM('Monthly Reading'!BI135*'Monthly Reading'!BI$7, 'Homeowners Record'!$F58*'Monthly Reading'!BI$8, 'Homeowners Record'!$G58*'Monthly Reading'!BI$9), SUM('Monthly Reading'!BI$10, 'Homeowners Record'!$F58*'Monthly Reading'!BI$8, 'Homeowners Record'!$G58*'Monthly Reading'!BI$9)))</f>
        <v/>
      </c>
      <c r="BJ61" s="4" t="str">
        <f>IF('Monthly Reading'!BJ$1="", "", IF('Monthly Reading'!BJ135*'Monthly Reading'!BJ$7&gt;'Monthly Reading'!BJ$10, SUM('Monthly Reading'!BJ135*'Monthly Reading'!BJ$7, 'Homeowners Record'!$F58*'Monthly Reading'!BJ$8, 'Homeowners Record'!$G58*'Monthly Reading'!BJ$9), SUM('Monthly Reading'!BJ$10, 'Homeowners Record'!$F58*'Monthly Reading'!BJ$8, 'Homeowners Record'!$G58*'Monthly Reading'!BJ$9)))</f>
        <v/>
      </c>
      <c r="BK61" s="4" t="str">
        <f>IF('Monthly Reading'!BK$1="", "", IF('Monthly Reading'!BK135*'Monthly Reading'!BK$7&gt;'Monthly Reading'!BK$10, SUM('Monthly Reading'!BK135*'Monthly Reading'!BK$7, 'Homeowners Record'!$F58*'Monthly Reading'!BK$8, 'Homeowners Record'!$G58*'Monthly Reading'!BK$9), SUM('Monthly Reading'!BK$10, 'Homeowners Record'!$F58*'Monthly Reading'!BK$8, 'Homeowners Record'!$G58*'Monthly Reading'!BK$9)))</f>
        <v/>
      </c>
      <c r="BL61" s="4" t="str">
        <f>IF('Monthly Reading'!BL$1="", "", IF('Monthly Reading'!BL135*'Monthly Reading'!BL$7&gt;'Monthly Reading'!BL$10, SUM('Monthly Reading'!BL135*'Monthly Reading'!BL$7, 'Homeowners Record'!$F58*'Monthly Reading'!BL$8, 'Homeowners Record'!$G58*'Monthly Reading'!BL$9), SUM('Monthly Reading'!BL$10, 'Homeowners Record'!$F58*'Monthly Reading'!BL$8, 'Homeowners Record'!$G58*'Monthly Reading'!BL$9)))</f>
        <v/>
      </c>
      <c r="BM61" s="4" t="str">
        <f>IF('Monthly Reading'!BM$1="", "", IF('Monthly Reading'!BM135*'Monthly Reading'!BM$7&gt;'Monthly Reading'!BM$10, SUM('Monthly Reading'!BM135*'Monthly Reading'!BM$7, 'Homeowners Record'!$F58*'Monthly Reading'!BM$8, 'Homeowners Record'!$G58*'Monthly Reading'!BM$9), SUM('Monthly Reading'!BM$10, 'Homeowners Record'!$F58*'Monthly Reading'!BM$8, 'Homeowners Record'!$G58*'Monthly Reading'!BM$9)))</f>
        <v/>
      </c>
      <c r="BN61" s="4" t="str">
        <f>IF('Monthly Reading'!BN$1="", "", IF('Monthly Reading'!BN135*'Monthly Reading'!BN$7&gt;'Monthly Reading'!BN$10, SUM('Monthly Reading'!BN135*'Monthly Reading'!BN$7, 'Homeowners Record'!$F58*'Monthly Reading'!BN$8, 'Homeowners Record'!$G58*'Monthly Reading'!BN$9), SUM('Monthly Reading'!BN$10, 'Homeowners Record'!$F58*'Monthly Reading'!BN$8, 'Homeowners Record'!$G58*'Monthly Reading'!BN$9)))</f>
        <v/>
      </c>
      <c r="BO61" s="4" t="str">
        <f>IF('Monthly Reading'!BO$1="", "", IF('Monthly Reading'!BO135*'Monthly Reading'!BO$7&gt;'Monthly Reading'!BO$10, SUM('Monthly Reading'!BO135*'Monthly Reading'!BO$7, 'Homeowners Record'!$F58*'Monthly Reading'!BO$8, 'Homeowners Record'!$G58*'Monthly Reading'!BO$9), SUM('Monthly Reading'!BO$10, 'Homeowners Record'!$F58*'Monthly Reading'!BO$8, 'Homeowners Record'!$G58*'Monthly Reading'!BO$9)))</f>
        <v/>
      </c>
      <c r="BP61" s="4" t="str">
        <f>IF('Monthly Reading'!BP$1="", "", IF('Monthly Reading'!BP135*'Monthly Reading'!BP$7&gt;'Monthly Reading'!BP$10, SUM('Monthly Reading'!BP135*'Monthly Reading'!BP$7, 'Homeowners Record'!$F58*'Monthly Reading'!BP$8, 'Homeowners Record'!$G58*'Monthly Reading'!BP$9), SUM('Monthly Reading'!BP$10, 'Homeowners Record'!$F58*'Monthly Reading'!BP$8, 'Homeowners Record'!$G58*'Monthly Reading'!BP$9)))</f>
        <v/>
      </c>
      <c r="BQ61" s="4" t="str">
        <f>IF('Monthly Reading'!BQ$1="", "", IF('Monthly Reading'!BQ135*'Monthly Reading'!BQ$7&gt;'Monthly Reading'!BQ$10, SUM('Monthly Reading'!BQ135*'Monthly Reading'!BQ$7, 'Homeowners Record'!$F58*'Monthly Reading'!BQ$8, 'Homeowners Record'!$G58*'Monthly Reading'!BQ$9), SUM('Monthly Reading'!BQ$10, 'Homeowners Record'!$F58*'Monthly Reading'!BQ$8, 'Homeowners Record'!$G58*'Monthly Reading'!BQ$9)))</f>
        <v/>
      </c>
      <c r="BR61" s="4" t="str">
        <f>IF('Monthly Reading'!BR$1="", "", IF('Monthly Reading'!BR135*'Monthly Reading'!BR$7&gt;'Monthly Reading'!BR$10, SUM('Monthly Reading'!BR135*'Monthly Reading'!BR$7, 'Homeowners Record'!$F58*'Monthly Reading'!BR$8, 'Homeowners Record'!$G58*'Monthly Reading'!BR$9), SUM('Monthly Reading'!BR$10, 'Homeowners Record'!$F58*'Monthly Reading'!BR$8, 'Homeowners Record'!$G58*'Monthly Reading'!BR$9)))</f>
        <v/>
      </c>
      <c r="BS61" s="4" t="str">
        <f>IF('Monthly Reading'!BS$1="", "", IF('Monthly Reading'!BS135*'Monthly Reading'!BS$7&gt;'Monthly Reading'!BS$10, SUM('Monthly Reading'!BS135*'Monthly Reading'!BS$7, 'Homeowners Record'!$F58*'Monthly Reading'!BS$8, 'Homeowners Record'!$G58*'Monthly Reading'!BS$9), SUM('Monthly Reading'!BS$10, 'Homeowners Record'!$F58*'Monthly Reading'!BS$8, 'Homeowners Record'!$G58*'Monthly Reading'!BS$9)))</f>
        <v/>
      </c>
      <c r="BT61" s="4" t="str">
        <f>IF('Monthly Reading'!BT$1="", "", IF('Monthly Reading'!BT135*'Monthly Reading'!BT$7&gt;'Monthly Reading'!BT$10, SUM('Monthly Reading'!BT135*'Monthly Reading'!BT$7, 'Homeowners Record'!$F58*'Monthly Reading'!BT$8, 'Homeowners Record'!$G58*'Monthly Reading'!BT$9), SUM('Monthly Reading'!BT$10, 'Homeowners Record'!$F58*'Monthly Reading'!BT$8, 'Homeowners Record'!$G58*'Monthly Reading'!BT$9)))</f>
        <v/>
      </c>
      <c r="BU61" s="4" t="str">
        <f>IF('Monthly Reading'!BU$1="", "", IF('Monthly Reading'!BU135*'Monthly Reading'!BU$7&gt;'Monthly Reading'!BU$10, SUM('Monthly Reading'!BU135*'Monthly Reading'!BU$7, 'Homeowners Record'!$F58*'Monthly Reading'!BU$8, 'Homeowners Record'!$G58*'Monthly Reading'!BU$9), SUM('Monthly Reading'!BU$10, 'Homeowners Record'!$F58*'Monthly Reading'!BU$8, 'Homeowners Record'!$G58*'Monthly Reading'!BU$9)))</f>
        <v/>
      </c>
      <c r="BV61" s="4" t="str">
        <f>IF('Monthly Reading'!BV$1="", "", IF('Monthly Reading'!BV135*'Monthly Reading'!BV$7&gt;'Monthly Reading'!BV$10, SUM('Monthly Reading'!BV135*'Monthly Reading'!BV$7, 'Homeowners Record'!$F58*'Monthly Reading'!BV$8, 'Homeowners Record'!$G58*'Monthly Reading'!BV$9), SUM('Monthly Reading'!BV$10, 'Homeowners Record'!$F58*'Monthly Reading'!BV$8, 'Homeowners Record'!$G58*'Monthly Reading'!BV$9)))</f>
        <v/>
      </c>
      <c r="BW61" s="4" t="str">
        <f>IF('Monthly Reading'!BW$1="", "", IF('Monthly Reading'!BW135*'Monthly Reading'!BW$7&gt;'Monthly Reading'!BW$10, SUM('Monthly Reading'!BW135*'Monthly Reading'!BW$7, 'Homeowners Record'!$F58*'Monthly Reading'!BW$8, 'Homeowners Record'!$G58*'Monthly Reading'!BW$9), SUM('Monthly Reading'!BW$10, 'Homeowners Record'!$F58*'Monthly Reading'!BW$8, 'Homeowners Record'!$G58*'Monthly Reading'!BW$9)))</f>
        <v/>
      </c>
      <c r="BX61" s="4" t="str">
        <f>IF('Monthly Reading'!BX$1="", "", IF('Monthly Reading'!BX135*'Monthly Reading'!BX$7&gt;'Monthly Reading'!BX$10, SUM('Monthly Reading'!BX135*'Monthly Reading'!BX$7, 'Homeowners Record'!$F58*'Monthly Reading'!BX$8, 'Homeowners Record'!$G58*'Monthly Reading'!BX$9), SUM('Monthly Reading'!BX$10, 'Homeowners Record'!$F58*'Monthly Reading'!BX$8, 'Homeowners Record'!$G58*'Monthly Reading'!BX$9)))</f>
        <v/>
      </c>
      <c r="BY61" s="4" t="str">
        <f>IF('Monthly Reading'!BY$1="", "", IF('Monthly Reading'!BY135*'Monthly Reading'!BY$7&gt;'Monthly Reading'!BY$10, SUM('Monthly Reading'!BY135*'Monthly Reading'!BY$7, 'Homeowners Record'!$F58*'Monthly Reading'!BY$8, 'Homeowners Record'!$G58*'Monthly Reading'!BY$9), SUM('Monthly Reading'!BY$10, 'Homeowners Record'!$F58*'Monthly Reading'!BY$8, 'Homeowners Record'!$G58*'Monthly Reading'!BY$9)))</f>
        <v/>
      </c>
      <c r="BZ61" s="4" t="str">
        <f>IF('Monthly Reading'!BZ$1="", "", IF('Monthly Reading'!BZ135*'Monthly Reading'!BZ$7&gt;'Monthly Reading'!BZ$10, SUM('Monthly Reading'!BZ135*'Monthly Reading'!BZ$7, 'Homeowners Record'!$F58*'Monthly Reading'!BZ$8, 'Homeowners Record'!$G58*'Monthly Reading'!BZ$9), SUM('Monthly Reading'!BZ$10, 'Homeowners Record'!$F58*'Monthly Reading'!BZ$8, 'Homeowners Record'!$G58*'Monthly Reading'!BZ$9)))</f>
        <v/>
      </c>
      <c r="CA61" s="4" t="str">
        <f>IF('Monthly Reading'!CA$1="", "", IF('Monthly Reading'!CA135*'Monthly Reading'!CA$7&gt;'Monthly Reading'!CA$10, SUM('Monthly Reading'!CA135*'Monthly Reading'!CA$7, 'Homeowners Record'!$F58*'Monthly Reading'!CA$8, 'Homeowners Record'!$G58*'Monthly Reading'!CA$9), SUM('Monthly Reading'!CA$10, 'Homeowners Record'!$F58*'Monthly Reading'!CA$8, 'Homeowners Record'!$G58*'Monthly Reading'!CA$9)))</f>
        <v/>
      </c>
      <c r="CB61" s="4" t="str">
        <f>IF('Monthly Reading'!CB$1="", "", IF('Monthly Reading'!CB135*'Monthly Reading'!CB$7&gt;'Monthly Reading'!CB$10, SUM('Monthly Reading'!CB135*'Monthly Reading'!CB$7, 'Homeowners Record'!$F58*'Monthly Reading'!CB$8, 'Homeowners Record'!$G58*'Monthly Reading'!CB$9), SUM('Monthly Reading'!CB$10, 'Homeowners Record'!$F58*'Monthly Reading'!CB$8, 'Homeowners Record'!$G58*'Monthly Reading'!CB$9)))</f>
        <v/>
      </c>
      <c r="CC61" s="4" t="str">
        <f>IF('Monthly Reading'!CC$1="", "", IF('Monthly Reading'!CC135*'Monthly Reading'!CC$7&gt;'Monthly Reading'!CC$10, SUM('Monthly Reading'!CC135*'Monthly Reading'!CC$7, 'Homeowners Record'!$F58*'Monthly Reading'!CC$8, 'Homeowners Record'!$G58*'Monthly Reading'!CC$9), SUM('Monthly Reading'!CC$10, 'Homeowners Record'!$F58*'Monthly Reading'!CC$8, 'Homeowners Record'!$G58*'Monthly Reading'!CC$9)))</f>
        <v/>
      </c>
      <c r="CD61" s="4" t="str">
        <f>IF('Monthly Reading'!CD$1="", "", IF('Monthly Reading'!CD135*'Monthly Reading'!CD$7&gt;'Monthly Reading'!CD$10, SUM('Monthly Reading'!CD135*'Monthly Reading'!CD$7, 'Homeowners Record'!$F58*'Monthly Reading'!CD$8, 'Homeowners Record'!$G58*'Monthly Reading'!CD$9), SUM('Monthly Reading'!CD$10, 'Homeowners Record'!$F58*'Monthly Reading'!CD$8, 'Homeowners Record'!$G58*'Monthly Reading'!CD$9)))</f>
        <v/>
      </c>
      <c r="CE61" s="4" t="str">
        <f>IF('Monthly Reading'!CE$1="", "", IF('Monthly Reading'!CE135*'Monthly Reading'!CE$7&gt;'Monthly Reading'!CE$10, SUM('Monthly Reading'!CE135*'Monthly Reading'!CE$7, 'Homeowners Record'!$F58*'Monthly Reading'!CE$8, 'Homeowners Record'!$G58*'Monthly Reading'!CE$9), SUM('Monthly Reading'!CE$10, 'Homeowners Record'!$F58*'Monthly Reading'!CE$8, 'Homeowners Record'!$G58*'Monthly Reading'!CE$9)))</f>
        <v/>
      </c>
      <c r="CF61" s="4" t="str">
        <f>IF('Monthly Reading'!CF$1="", "", IF('Monthly Reading'!CF135*'Monthly Reading'!CF$7&gt;'Monthly Reading'!CF$10, SUM('Monthly Reading'!CF135*'Monthly Reading'!CF$7, 'Homeowners Record'!$F58*'Monthly Reading'!CF$8, 'Homeowners Record'!$G58*'Monthly Reading'!CF$9), SUM('Monthly Reading'!CF$10, 'Homeowners Record'!$F58*'Monthly Reading'!CF$8, 'Homeowners Record'!$G58*'Monthly Reading'!CF$9)))</f>
        <v/>
      </c>
      <c r="CG61" s="4" t="str">
        <f>IF('Monthly Reading'!CG$1="", "", IF('Monthly Reading'!CG135*'Monthly Reading'!CG$7&gt;'Monthly Reading'!CG$10, SUM('Monthly Reading'!CG135*'Monthly Reading'!CG$7, 'Homeowners Record'!$F58*'Monthly Reading'!CG$8, 'Homeowners Record'!$G58*'Monthly Reading'!CG$9), SUM('Monthly Reading'!CG$10, 'Homeowners Record'!$F58*'Monthly Reading'!CG$8, 'Homeowners Record'!$G58*'Monthly Reading'!CG$9)))</f>
        <v/>
      </c>
      <c r="CH61" s="4" t="str">
        <f>IF('Monthly Reading'!CH$1="", "", IF('Monthly Reading'!CH135*'Monthly Reading'!CH$7&gt;'Monthly Reading'!CH$10, SUM('Monthly Reading'!CH135*'Monthly Reading'!CH$7, 'Homeowners Record'!$F58*'Monthly Reading'!CH$8, 'Homeowners Record'!$G58*'Monthly Reading'!CH$9), SUM('Monthly Reading'!CH$10, 'Homeowners Record'!$F58*'Monthly Reading'!CH$8, 'Homeowners Record'!$G58*'Monthly Reading'!CH$9)))</f>
        <v/>
      </c>
      <c r="CI61" s="4" t="str">
        <f>IF('Monthly Reading'!CI$1="", "", IF('Monthly Reading'!CI135*'Monthly Reading'!CI$7&gt;'Monthly Reading'!CI$10, SUM('Monthly Reading'!CI135*'Monthly Reading'!CI$7, 'Homeowners Record'!$F58*'Monthly Reading'!CI$8, 'Homeowners Record'!$G58*'Monthly Reading'!CI$9), SUM('Monthly Reading'!CI$10, 'Homeowners Record'!$F58*'Monthly Reading'!CI$8, 'Homeowners Record'!$G58*'Monthly Reading'!CI$9)))</f>
        <v/>
      </c>
      <c r="CJ61" s="4" t="str">
        <f>IF('Monthly Reading'!CJ$1="", "", IF('Monthly Reading'!CJ135*'Monthly Reading'!CJ$7&gt;'Monthly Reading'!CJ$10, SUM('Monthly Reading'!CJ135*'Monthly Reading'!CJ$7, 'Homeowners Record'!$F58*'Monthly Reading'!CJ$8, 'Homeowners Record'!$G58*'Monthly Reading'!CJ$9), SUM('Monthly Reading'!CJ$10, 'Homeowners Record'!$F58*'Monthly Reading'!CJ$8, 'Homeowners Record'!$G58*'Monthly Reading'!CJ$9)))</f>
        <v/>
      </c>
      <c r="CK61" s="4" t="str">
        <f>IF('Monthly Reading'!CK$1="", "", IF('Monthly Reading'!CK135*'Monthly Reading'!CK$7&gt;'Monthly Reading'!CK$10, SUM('Monthly Reading'!CK135*'Monthly Reading'!CK$7, 'Homeowners Record'!$F58*'Monthly Reading'!CK$8, 'Homeowners Record'!$G58*'Monthly Reading'!CK$9), SUM('Monthly Reading'!CK$10, 'Homeowners Record'!$F58*'Monthly Reading'!CK$8, 'Homeowners Record'!$G58*'Monthly Reading'!CK$9)))</f>
        <v/>
      </c>
      <c r="CL61" s="4" t="str">
        <f>IF('Monthly Reading'!CL$1="", "", IF('Monthly Reading'!CL135*'Monthly Reading'!CL$7&gt;'Monthly Reading'!CL$10, SUM('Monthly Reading'!CL135*'Monthly Reading'!CL$7, 'Homeowners Record'!$F58*'Monthly Reading'!CL$8, 'Homeowners Record'!$G58*'Monthly Reading'!CL$9), SUM('Monthly Reading'!CL$10, 'Homeowners Record'!$F58*'Monthly Reading'!CL$8, 'Homeowners Record'!$G58*'Monthly Reading'!CL$9)))</f>
        <v/>
      </c>
      <c r="CM61" s="4" t="str">
        <f>IF('Monthly Reading'!CM$1="", "", IF('Monthly Reading'!CM135*'Monthly Reading'!CM$7&gt;'Monthly Reading'!CM$10, SUM('Monthly Reading'!CM135*'Monthly Reading'!CM$7, 'Homeowners Record'!$F58*'Monthly Reading'!CM$8, 'Homeowners Record'!$G58*'Monthly Reading'!CM$9), SUM('Monthly Reading'!CM$10, 'Homeowners Record'!$F58*'Monthly Reading'!CM$8, 'Homeowners Record'!$G58*'Monthly Reading'!CM$9)))</f>
        <v/>
      </c>
      <c r="CN61" s="4" t="str">
        <f>IF('Monthly Reading'!CN$1="", "", IF('Monthly Reading'!CN135*'Monthly Reading'!CN$7&gt;'Monthly Reading'!CN$10, SUM('Monthly Reading'!CN135*'Monthly Reading'!CN$7, 'Homeowners Record'!$F58*'Monthly Reading'!CN$8, 'Homeowners Record'!$G58*'Monthly Reading'!CN$9), SUM('Monthly Reading'!CN$10, 'Homeowners Record'!$F58*'Monthly Reading'!CN$8, 'Homeowners Record'!$G58*'Monthly Reading'!CN$9)))</f>
        <v/>
      </c>
      <c r="CO61" s="4" t="str">
        <f>IF('Monthly Reading'!CO$1="", "", IF('Monthly Reading'!CO135*'Monthly Reading'!CO$7&gt;'Monthly Reading'!CO$10, SUM('Monthly Reading'!CO135*'Monthly Reading'!CO$7, 'Homeowners Record'!$F58*'Monthly Reading'!CO$8, 'Homeowners Record'!$G58*'Monthly Reading'!CO$9), SUM('Monthly Reading'!CO$10, 'Homeowners Record'!$F58*'Monthly Reading'!CO$8, 'Homeowners Record'!$G58*'Monthly Reading'!CO$9)))</f>
        <v/>
      </c>
      <c r="CP61" s="4" t="str">
        <f>IF('Monthly Reading'!CP$1="", "", IF('Monthly Reading'!CP135*'Monthly Reading'!CP$7&gt;'Monthly Reading'!CP$10, SUM('Monthly Reading'!CP135*'Monthly Reading'!CP$7, 'Homeowners Record'!$F58*'Monthly Reading'!CP$8, 'Homeowners Record'!$G58*'Monthly Reading'!CP$9), SUM('Monthly Reading'!CP$10, 'Homeowners Record'!$F58*'Monthly Reading'!CP$8, 'Homeowners Record'!$G58*'Monthly Reading'!CP$9)))</f>
        <v/>
      </c>
      <c r="CQ61" s="4" t="str">
        <f>IF('Monthly Reading'!CQ$1="", "", IF('Monthly Reading'!CQ135*'Monthly Reading'!CQ$7&gt;'Monthly Reading'!CQ$10, SUM('Monthly Reading'!CQ135*'Monthly Reading'!CQ$7, 'Homeowners Record'!$F58*'Monthly Reading'!CQ$8, 'Homeowners Record'!$G58*'Monthly Reading'!CQ$9), SUM('Monthly Reading'!CQ$10, 'Homeowners Record'!$F58*'Monthly Reading'!CQ$8, 'Homeowners Record'!$G58*'Monthly Reading'!CQ$9)))</f>
        <v/>
      </c>
      <c r="CR61" s="4" t="str">
        <f>IF('Monthly Reading'!CR$1="", "", IF('Monthly Reading'!CR135*'Monthly Reading'!CR$7&gt;'Monthly Reading'!CR$10, SUM('Monthly Reading'!CR135*'Monthly Reading'!CR$7, 'Homeowners Record'!$F58*'Monthly Reading'!CR$8, 'Homeowners Record'!$G58*'Monthly Reading'!CR$9), SUM('Monthly Reading'!CR$10, 'Homeowners Record'!$F58*'Monthly Reading'!CR$8, 'Homeowners Record'!$G58*'Monthly Reading'!CR$9)))</f>
        <v/>
      </c>
      <c r="CS61" s="4" t="str">
        <f>IF('Monthly Reading'!CS$1="", "", IF('Monthly Reading'!CS135*'Monthly Reading'!CS$7&gt;'Monthly Reading'!CS$10, SUM('Monthly Reading'!CS135*'Monthly Reading'!CS$7, 'Homeowners Record'!$F58*'Monthly Reading'!CS$8, 'Homeowners Record'!$G58*'Monthly Reading'!CS$9), SUM('Monthly Reading'!CS$10, 'Homeowners Record'!$F58*'Monthly Reading'!CS$8, 'Homeowners Record'!$G58*'Monthly Reading'!CS$9)))</f>
        <v/>
      </c>
      <c r="CT61" s="4" t="str">
        <f>IF('Monthly Reading'!CT$1="", "", IF('Monthly Reading'!CT135*'Monthly Reading'!CT$7&gt;'Monthly Reading'!CT$10, SUM('Monthly Reading'!CT135*'Monthly Reading'!CT$7, 'Homeowners Record'!$F58*'Monthly Reading'!CT$8, 'Homeowners Record'!$G58*'Monthly Reading'!CT$9), SUM('Monthly Reading'!CT$10, 'Homeowners Record'!$F58*'Monthly Reading'!CT$8, 'Homeowners Record'!$G58*'Monthly Reading'!CT$9)))</f>
        <v/>
      </c>
      <c r="CU61" s="4" t="str">
        <f>IF('Monthly Reading'!CU$1="", "", IF('Monthly Reading'!CU135*'Monthly Reading'!CU$7&gt;'Monthly Reading'!CU$10, SUM('Monthly Reading'!CU135*'Monthly Reading'!CU$7, 'Homeowners Record'!$F58*'Monthly Reading'!CU$8, 'Homeowners Record'!$G58*'Monthly Reading'!CU$9), SUM('Monthly Reading'!CU$10, 'Homeowners Record'!$F58*'Monthly Reading'!CU$8, 'Homeowners Record'!$G58*'Monthly Reading'!CU$9)))</f>
        <v/>
      </c>
      <c r="CV61" s="4" t="str">
        <f>IF('Monthly Reading'!CV$1="", "", IF('Monthly Reading'!CV135*'Monthly Reading'!CV$7&gt;'Monthly Reading'!CV$10, SUM('Monthly Reading'!CV135*'Monthly Reading'!CV$7, 'Homeowners Record'!$F58*'Monthly Reading'!CV$8, 'Homeowners Record'!$G58*'Monthly Reading'!CV$9), SUM('Monthly Reading'!CV$10, 'Homeowners Record'!$F58*'Monthly Reading'!CV$8, 'Homeowners Record'!$G58*'Monthly Reading'!CV$9)))</f>
        <v/>
      </c>
      <c r="CW61" s="4" t="str">
        <f>IF('Monthly Reading'!CW$1="", "", IF('Monthly Reading'!CW135*'Monthly Reading'!CW$7&gt;'Monthly Reading'!CW$10, SUM('Monthly Reading'!CW135*'Monthly Reading'!CW$7, 'Homeowners Record'!$F58*'Monthly Reading'!CW$8, 'Homeowners Record'!$G58*'Monthly Reading'!CW$9), SUM('Monthly Reading'!CW$10, 'Homeowners Record'!$F58*'Monthly Reading'!CW$8, 'Homeowners Record'!$G58*'Monthly Reading'!CW$9)))</f>
        <v/>
      </c>
      <c r="CX61" s="4" t="str">
        <f>IF('Monthly Reading'!CX$1="", "", IF('Monthly Reading'!CX135*'Monthly Reading'!CX$7&gt;'Monthly Reading'!CX$10, SUM('Monthly Reading'!CX135*'Monthly Reading'!CX$7, 'Homeowners Record'!$F58*'Monthly Reading'!CX$8, 'Homeowners Record'!$G58*'Monthly Reading'!CX$9), SUM('Monthly Reading'!CX$10, 'Homeowners Record'!$F58*'Monthly Reading'!CX$8, 'Homeowners Record'!$G58*'Monthly Reading'!CX$9)))</f>
        <v/>
      </c>
      <c r="CY61" s="4" t="str">
        <f>IF('Monthly Reading'!CY$1="", "", IF('Monthly Reading'!CY135*'Monthly Reading'!CY$7&gt;'Monthly Reading'!CY$10, SUM('Monthly Reading'!CY135*'Monthly Reading'!CY$7, 'Homeowners Record'!$F58*'Monthly Reading'!CY$8, 'Homeowners Record'!$G58*'Monthly Reading'!CY$9), SUM('Monthly Reading'!CY$10, 'Homeowners Record'!$F58*'Monthly Reading'!CY$8, 'Homeowners Record'!$G58*'Monthly Reading'!CY$9)))</f>
        <v/>
      </c>
      <c r="CZ61" s="4" t="str">
        <f>IF('Monthly Reading'!CZ$1="", "", IF('Monthly Reading'!CZ135*'Monthly Reading'!CZ$7&gt;'Monthly Reading'!CZ$10, SUM('Monthly Reading'!CZ135*'Monthly Reading'!CZ$7, 'Homeowners Record'!$F58*'Monthly Reading'!CZ$8, 'Homeowners Record'!$G58*'Monthly Reading'!CZ$9), SUM('Monthly Reading'!CZ$10, 'Homeowners Record'!$F58*'Monthly Reading'!CZ$8, 'Homeowners Record'!$G58*'Monthly Reading'!CZ$9)))</f>
        <v/>
      </c>
      <c r="DA61" s="4" t="str">
        <f>IF('Monthly Reading'!DA$1="", "", IF('Monthly Reading'!DA135*'Monthly Reading'!DA$7&gt;'Monthly Reading'!DA$10, SUM('Monthly Reading'!DA135*'Monthly Reading'!DA$7, 'Homeowners Record'!$F58*'Monthly Reading'!DA$8, 'Homeowners Record'!$G58*'Monthly Reading'!DA$9), SUM('Monthly Reading'!DA$10, 'Homeowners Record'!$F58*'Monthly Reading'!DA$8, 'Homeowners Record'!$G58*'Monthly Reading'!DA$9)))</f>
        <v/>
      </c>
      <c r="DB61" s="4" t="str">
        <f>IF('Monthly Reading'!DB$1="", "", IF('Monthly Reading'!DB135*'Monthly Reading'!DB$7&gt;'Monthly Reading'!DB$10, SUM('Monthly Reading'!DB135*'Monthly Reading'!DB$7, 'Homeowners Record'!$F58*'Monthly Reading'!DB$8, 'Homeowners Record'!$G58*'Monthly Reading'!DB$9), SUM('Monthly Reading'!DB$10, 'Homeowners Record'!$F58*'Monthly Reading'!DB$8, 'Homeowners Record'!$G58*'Monthly Reading'!DB$9)))</f>
        <v/>
      </c>
      <c r="DC61" s="4" t="str">
        <f>IF('Monthly Reading'!DC$1="", "", IF('Monthly Reading'!DC135*'Monthly Reading'!DC$7&gt;'Monthly Reading'!DC$10, SUM('Monthly Reading'!DC135*'Monthly Reading'!DC$7, 'Homeowners Record'!$F58*'Monthly Reading'!DC$8, 'Homeowners Record'!$G58*'Monthly Reading'!DC$9), SUM('Monthly Reading'!DC$10, 'Homeowners Record'!$F58*'Monthly Reading'!DC$8, 'Homeowners Record'!$G58*'Monthly Reading'!DC$9)))</f>
        <v/>
      </c>
      <c r="DD61" s="4" t="str">
        <f>IF('Monthly Reading'!DD$1="", "", IF('Monthly Reading'!DD135*'Monthly Reading'!DD$7&gt;'Monthly Reading'!DD$10, SUM('Monthly Reading'!DD135*'Monthly Reading'!DD$7, 'Homeowners Record'!$F58*'Monthly Reading'!DD$8, 'Homeowners Record'!$G58*'Monthly Reading'!DD$9), SUM('Monthly Reading'!DD$10, 'Homeowners Record'!$F58*'Monthly Reading'!DD$8, 'Homeowners Record'!$G58*'Monthly Reading'!DD$9)))</f>
        <v/>
      </c>
      <c r="DE61" s="4" t="str">
        <f>IF('Monthly Reading'!DE$1="", "", IF('Monthly Reading'!DE135*'Monthly Reading'!DE$7&gt;'Monthly Reading'!DE$10, SUM('Monthly Reading'!DE135*'Monthly Reading'!DE$7, 'Homeowners Record'!$F58*'Monthly Reading'!DE$8, 'Homeowners Record'!$G58*'Monthly Reading'!DE$9), SUM('Monthly Reading'!DE$10, 'Homeowners Record'!$F58*'Monthly Reading'!DE$8, 'Homeowners Record'!$G58*'Monthly Reading'!DE$9)))</f>
        <v/>
      </c>
      <c r="DF61" s="4" t="str">
        <f>IF('Monthly Reading'!DF$1="", "", IF('Monthly Reading'!DF135*'Monthly Reading'!DF$7&gt;'Monthly Reading'!DF$10, SUM('Monthly Reading'!DF135*'Monthly Reading'!DF$7, 'Homeowners Record'!$F58*'Monthly Reading'!DF$8, 'Homeowners Record'!$G58*'Monthly Reading'!DF$9), SUM('Monthly Reading'!DF$10, 'Homeowners Record'!$F58*'Monthly Reading'!DF$8, 'Homeowners Record'!$G58*'Monthly Reading'!DF$9)))</f>
        <v/>
      </c>
      <c r="DG61" s="4" t="str">
        <f>IF('Monthly Reading'!DG$1="", "", IF('Monthly Reading'!DG135*'Monthly Reading'!DG$7&gt;'Monthly Reading'!DG$10, SUM('Monthly Reading'!DG135*'Monthly Reading'!DG$7, 'Homeowners Record'!$F58*'Monthly Reading'!DG$8, 'Homeowners Record'!$G58*'Monthly Reading'!DG$9), SUM('Monthly Reading'!DG$10, 'Homeowners Record'!$F58*'Monthly Reading'!DG$8, 'Homeowners Record'!$G58*'Monthly Reading'!DG$9)))</f>
        <v/>
      </c>
      <c r="DH61" s="4" t="str">
        <f>IF('Monthly Reading'!DH$1="", "", IF('Monthly Reading'!DH135*'Monthly Reading'!DH$7&gt;'Monthly Reading'!DH$10, SUM('Monthly Reading'!DH135*'Monthly Reading'!DH$7, 'Homeowners Record'!$F58*'Monthly Reading'!DH$8, 'Homeowners Record'!$G58*'Monthly Reading'!DH$9), SUM('Monthly Reading'!DH$10, 'Homeowners Record'!$F58*'Monthly Reading'!DH$8, 'Homeowners Record'!$G58*'Monthly Reading'!DH$9)))</f>
        <v/>
      </c>
      <c r="DI61" s="4" t="str">
        <f>IF('Monthly Reading'!DI$1="", "", IF('Monthly Reading'!DI135*'Monthly Reading'!DI$7&gt;'Monthly Reading'!DI$10, SUM('Monthly Reading'!DI135*'Monthly Reading'!DI$7, 'Homeowners Record'!$F58*'Monthly Reading'!DI$8, 'Homeowners Record'!$G58*'Monthly Reading'!DI$9), SUM('Monthly Reading'!DI$10, 'Homeowners Record'!$F58*'Monthly Reading'!DI$8, 'Homeowners Record'!$G58*'Monthly Reading'!DI$9)))</f>
        <v/>
      </c>
      <c r="DJ61" s="4" t="str">
        <f>IF('Monthly Reading'!DJ$1="", "", IF('Monthly Reading'!DJ135*'Monthly Reading'!DJ$7&gt;'Monthly Reading'!DJ$10, SUM('Monthly Reading'!DJ135*'Monthly Reading'!DJ$7, 'Homeowners Record'!$F58*'Monthly Reading'!DJ$8, 'Homeowners Record'!$G58*'Monthly Reading'!DJ$9), SUM('Monthly Reading'!DJ$10, 'Homeowners Record'!$F58*'Monthly Reading'!DJ$8, 'Homeowners Record'!$G58*'Monthly Reading'!DJ$9)))</f>
        <v/>
      </c>
      <c r="DK61" s="4" t="str">
        <f>IF('Monthly Reading'!DK$1="", "", IF('Monthly Reading'!DK135*'Monthly Reading'!DK$7&gt;'Monthly Reading'!DK$10, SUM('Monthly Reading'!DK135*'Monthly Reading'!DK$7, 'Homeowners Record'!$F58*'Monthly Reading'!DK$8, 'Homeowners Record'!$G58*'Monthly Reading'!DK$9), SUM('Monthly Reading'!DK$10, 'Homeowners Record'!$F58*'Monthly Reading'!DK$8, 'Homeowners Record'!$G58*'Monthly Reading'!DK$9)))</f>
        <v/>
      </c>
      <c r="DL61" s="4" t="str">
        <f>IF('Monthly Reading'!DL$1="", "", IF('Monthly Reading'!DL135*'Monthly Reading'!DL$7&gt;'Monthly Reading'!DL$10, SUM('Monthly Reading'!DL135*'Monthly Reading'!DL$7, 'Homeowners Record'!$F58*'Monthly Reading'!DL$8, 'Homeowners Record'!$G58*'Monthly Reading'!DL$9), SUM('Monthly Reading'!DL$10, 'Homeowners Record'!$F58*'Monthly Reading'!DL$8, 'Homeowners Record'!$G58*'Monthly Reading'!DL$9)))</f>
        <v/>
      </c>
      <c r="DM61" s="4" t="str">
        <f>IF('Monthly Reading'!DM$1="", "", IF('Monthly Reading'!DM135*'Monthly Reading'!DM$7&gt;'Monthly Reading'!DM$10, SUM('Monthly Reading'!DM135*'Monthly Reading'!DM$7, 'Homeowners Record'!$F58*'Monthly Reading'!DM$8, 'Homeowners Record'!$G58*'Monthly Reading'!DM$9), SUM('Monthly Reading'!DM$10, 'Homeowners Record'!$F58*'Monthly Reading'!DM$8, 'Homeowners Record'!$G58*'Monthly Reading'!DM$9)))</f>
        <v/>
      </c>
      <c r="DN61" s="4" t="str">
        <f>IF('Monthly Reading'!DN$1="", "", IF('Monthly Reading'!DN135*'Monthly Reading'!DN$7&gt;'Monthly Reading'!DN$10, SUM('Monthly Reading'!DN135*'Monthly Reading'!DN$7, 'Homeowners Record'!$F58*'Monthly Reading'!DN$8, 'Homeowners Record'!$G58*'Monthly Reading'!DN$9), SUM('Monthly Reading'!DN$10, 'Homeowners Record'!$F58*'Monthly Reading'!DN$8, 'Homeowners Record'!$G58*'Monthly Reading'!DN$9)))</f>
        <v/>
      </c>
      <c r="DO61" s="4" t="str">
        <f>IF('Monthly Reading'!DO$1="", "", IF('Monthly Reading'!DO135*'Monthly Reading'!DO$7&gt;'Monthly Reading'!DO$10, SUM('Monthly Reading'!DO135*'Monthly Reading'!DO$7, 'Homeowners Record'!$F58*'Monthly Reading'!DO$8, 'Homeowners Record'!$G58*'Monthly Reading'!DO$9), SUM('Monthly Reading'!DO$10, 'Homeowners Record'!$F58*'Monthly Reading'!DO$8, 'Homeowners Record'!$G58*'Monthly Reading'!DO$9)))</f>
        <v/>
      </c>
      <c r="DP61" s="4" t="str">
        <f>IF('Monthly Reading'!DP$1="", "", IF('Monthly Reading'!DP135*'Monthly Reading'!DP$7&gt;'Monthly Reading'!DP$10, SUM('Monthly Reading'!DP135*'Monthly Reading'!DP$7, 'Homeowners Record'!$F58*'Monthly Reading'!DP$8, 'Homeowners Record'!$G58*'Monthly Reading'!DP$9), SUM('Monthly Reading'!DP$10, 'Homeowners Record'!$F58*'Monthly Reading'!DP$8, 'Homeowners Record'!$G58*'Monthly Reading'!DP$9)))</f>
        <v/>
      </c>
      <c r="DQ61" s="4" t="str">
        <f>IF('Monthly Reading'!DQ$1="", "", IF('Monthly Reading'!DQ135*'Monthly Reading'!DQ$7&gt;'Monthly Reading'!DQ$10, SUM('Monthly Reading'!DQ135*'Monthly Reading'!DQ$7, 'Homeowners Record'!$F58*'Monthly Reading'!DQ$8, 'Homeowners Record'!$G58*'Monthly Reading'!DQ$9), SUM('Monthly Reading'!DQ$10, 'Homeowners Record'!$F58*'Monthly Reading'!DQ$8, 'Homeowners Record'!$G58*'Monthly Reading'!DQ$9)))</f>
        <v/>
      </c>
      <c r="DR61" s="4" t="str">
        <f>IF('Monthly Reading'!DR$1="", "", IF('Monthly Reading'!DR135*'Monthly Reading'!DR$7&gt;'Monthly Reading'!DR$10, SUM('Monthly Reading'!DR135*'Monthly Reading'!DR$7, 'Homeowners Record'!$F58*'Monthly Reading'!DR$8, 'Homeowners Record'!$G58*'Monthly Reading'!DR$9), SUM('Monthly Reading'!DR$10, 'Homeowners Record'!$F58*'Monthly Reading'!DR$8, 'Homeowners Record'!$G58*'Monthly Reading'!DR$9)))</f>
        <v/>
      </c>
      <c r="DS61" s="4" t="str">
        <f>IF('Monthly Reading'!DS$1="", "", IF('Monthly Reading'!DS135*'Monthly Reading'!DS$7&gt;'Monthly Reading'!DS$10, SUM('Monthly Reading'!DS135*'Monthly Reading'!DS$7, 'Homeowners Record'!$F58*'Monthly Reading'!DS$8, 'Homeowners Record'!$G58*'Monthly Reading'!DS$9), SUM('Monthly Reading'!DS$10, 'Homeowners Record'!$F58*'Monthly Reading'!DS$8, 'Homeowners Record'!$G58*'Monthly Reading'!DS$9)))</f>
        <v/>
      </c>
      <c r="DT61" s="4" t="str">
        <f>IF('Monthly Reading'!DT$1="", "", IF('Monthly Reading'!DT135*'Monthly Reading'!DT$7&gt;'Monthly Reading'!DT$10, SUM('Monthly Reading'!DT135*'Monthly Reading'!DT$7, 'Homeowners Record'!$F58*'Monthly Reading'!DT$8, 'Homeowners Record'!$G58*'Monthly Reading'!DT$9), SUM('Monthly Reading'!DT$10, 'Homeowners Record'!$F58*'Monthly Reading'!DT$8, 'Homeowners Record'!$G58*'Monthly Reading'!DT$9)))</f>
        <v/>
      </c>
      <c r="DU61" s="4" t="str">
        <f>IF('Monthly Reading'!DU$1="", "", IF('Monthly Reading'!DU135*'Monthly Reading'!DU$7&gt;'Monthly Reading'!DU$10, SUM('Monthly Reading'!DU135*'Monthly Reading'!DU$7, 'Homeowners Record'!$F58*'Monthly Reading'!DU$8, 'Homeowners Record'!$G58*'Monthly Reading'!DU$9), SUM('Monthly Reading'!DU$10, 'Homeowners Record'!$F58*'Monthly Reading'!DU$8, 'Homeowners Record'!$G58*'Monthly Reading'!DU$9)))</f>
        <v/>
      </c>
      <c r="DV61" s="4" t="str">
        <f>IF('Monthly Reading'!DV$1="", "", IF('Monthly Reading'!DV135*'Monthly Reading'!DV$7&gt;'Monthly Reading'!DV$10, SUM('Monthly Reading'!DV135*'Monthly Reading'!DV$7, 'Homeowners Record'!$F58*'Monthly Reading'!DV$8, 'Homeowners Record'!$G58*'Monthly Reading'!DV$9), SUM('Monthly Reading'!DV$10, 'Homeowners Record'!$F58*'Monthly Reading'!DV$8, 'Homeowners Record'!$G58*'Monthly Reading'!DV$9)))</f>
        <v/>
      </c>
      <c r="DW61" s="4" t="str">
        <f>IF('Monthly Reading'!DW$1="", "", IF('Monthly Reading'!DW135*'Monthly Reading'!DW$7&gt;'Monthly Reading'!DW$10, SUM('Monthly Reading'!DW135*'Monthly Reading'!DW$7, 'Homeowners Record'!$F58*'Monthly Reading'!DW$8, 'Homeowners Record'!$G58*'Monthly Reading'!DW$9), SUM('Monthly Reading'!DW$10, 'Homeowners Record'!$F58*'Monthly Reading'!DW$8, 'Homeowners Record'!$G58*'Monthly Reading'!DW$9)))</f>
        <v/>
      </c>
      <c r="DX61" s="4" t="str">
        <f>IF('Monthly Reading'!DX$1="", "", IF('Monthly Reading'!DX135*'Monthly Reading'!DX$7&gt;'Monthly Reading'!DX$10, SUM('Monthly Reading'!DX135*'Monthly Reading'!DX$7, 'Homeowners Record'!$F58*'Monthly Reading'!DX$8, 'Homeowners Record'!$G58*'Monthly Reading'!DX$9), SUM('Monthly Reading'!DX$10, 'Homeowners Record'!$F58*'Monthly Reading'!DX$8, 'Homeowners Record'!$G58*'Monthly Reading'!DX$9)))</f>
        <v/>
      </c>
      <c r="DY61" s="4" t="str">
        <f>IF('Monthly Reading'!DY$1="", "", IF('Monthly Reading'!DY135*'Monthly Reading'!DY$7&gt;'Monthly Reading'!DY$10, SUM('Monthly Reading'!DY135*'Monthly Reading'!DY$7, 'Homeowners Record'!$F58*'Monthly Reading'!DY$8, 'Homeowners Record'!$G58*'Monthly Reading'!DY$9), SUM('Monthly Reading'!DY$10, 'Homeowners Record'!$F58*'Monthly Reading'!DY$8, 'Homeowners Record'!$G58*'Monthly Reading'!DY$9)))</f>
        <v/>
      </c>
      <c r="DZ61" s="4" t="str">
        <f>IF('Monthly Reading'!DZ$1="", "", IF('Monthly Reading'!DZ135*'Monthly Reading'!DZ$7&gt;'Monthly Reading'!DZ$10, SUM('Monthly Reading'!DZ135*'Monthly Reading'!DZ$7, 'Homeowners Record'!$F58*'Monthly Reading'!DZ$8, 'Homeowners Record'!$G58*'Monthly Reading'!DZ$9), SUM('Monthly Reading'!DZ$10, 'Homeowners Record'!$F58*'Monthly Reading'!DZ$8, 'Homeowners Record'!$G58*'Monthly Reading'!DZ$9)))</f>
        <v/>
      </c>
    </row>
    <row r="62" spans="1:130" x14ac:dyDescent="0.25">
      <c r="A62" s="3">
        <f>'Homeowners Record'!$A59</f>
        <v>58</v>
      </c>
      <c r="B62" s="3" t="str">
        <f>'Homeowners Record'!$B59</f>
        <v>PEPE DE VERA</v>
      </c>
      <c r="C62" s="4">
        <v>735</v>
      </c>
      <c r="D62" s="4">
        <f>IF('Monthly Reading'!D$1="", "", IF('Monthly Reading'!D136*'Monthly Reading'!D$7&gt;'Monthly Reading'!D$10, SUM('Monthly Reading'!D136*'Monthly Reading'!D$7, 'Homeowners Record'!$F59*'Monthly Reading'!D$8, 'Homeowners Record'!$G59*'Monthly Reading'!D$9), SUM('Monthly Reading'!D$10, 'Homeowners Record'!$F59*'Monthly Reading'!D$8, 'Homeowners Record'!$G59*'Monthly Reading'!D$9)))</f>
        <v>1237.3690617283951</v>
      </c>
      <c r="E62" s="4">
        <f>IF('Monthly Reading'!E$1="", "", IF('Monthly Reading'!E136*'Monthly Reading'!E$7&gt;'Monthly Reading'!E$10, SUM('Monthly Reading'!E136*'Monthly Reading'!E$7, 'Homeowners Record'!$F59*'Monthly Reading'!E$8, 'Homeowners Record'!$G59*'Monthly Reading'!E$9), SUM('Monthly Reading'!E$10, 'Homeowners Record'!$F59*'Monthly Reading'!E$8, 'Homeowners Record'!$G59*'Monthly Reading'!E$9)))</f>
        <v>838.40878220140519</v>
      </c>
      <c r="F62" s="4">
        <f>IF('Monthly Reading'!F$1="", "", IF('Monthly Reading'!F136*'Monthly Reading'!F$7&gt;'Monthly Reading'!F$10, SUM('Monthly Reading'!F136*'Monthly Reading'!F$7, 'Homeowners Record'!$F59*'Monthly Reading'!F$8, 'Homeowners Record'!$G59*'Monthly Reading'!F$9), SUM('Monthly Reading'!F$10, 'Homeowners Record'!$F59*'Monthly Reading'!F$8, 'Homeowners Record'!$G59*'Monthly Reading'!F$9)))</f>
        <v>873.25878062678066</v>
      </c>
      <c r="G62" s="4">
        <f>IF('Monthly Reading'!G$1="", "", IF('Monthly Reading'!G136*'Monthly Reading'!G$7&gt;'Monthly Reading'!G$10, SUM('Monthly Reading'!G136*'Monthly Reading'!G$7, 'Homeowners Record'!$F59*'Monthly Reading'!G$8, 'Homeowners Record'!$G59*'Monthly Reading'!G$9), SUM('Monthly Reading'!G$10, 'Homeowners Record'!$F59*'Monthly Reading'!G$8, 'Homeowners Record'!$G59*'Monthly Reading'!G$9)))</f>
        <v>712.46530325814535</v>
      </c>
      <c r="H62" s="4" t="str">
        <f>IF('Monthly Reading'!H$1="", "", IF('Monthly Reading'!H136*'Monthly Reading'!H$7&gt;'Monthly Reading'!H$10, SUM('Monthly Reading'!H136*'Monthly Reading'!H$7, 'Homeowners Record'!$F59*'Monthly Reading'!H$8, 'Homeowners Record'!$G59*'Monthly Reading'!H$9), SUM('Monthly Reading'!H$10, 'Homeowners Record'!$F59*'Monthly Reading'!H$8, 'Homeowners Record'!$G59*'Monthly Reading'!H$9)))</f>
        <v/>
      </c>
      <c r="I62" s="4" t="str">
        <f>IF('Monthly Reading'!I$1="", "", IF('Monthly Reading'!I136*'Monthly Reading'!I$7&gt;'Monthly Reading'!I$10, SUM('Monthly Reading'!I136*'Monthly Reading'!I$7, 'Homeowners Record'!$F59*'Monthly Reading'!I$8, 'Homeowners Record'!$G59*'Monthly Reading'!I$9), SUM('Monthly Reading'!I$10, 'Homeowners Record'!$F59*'Monthly Reading'!I$8, 'Homeowners Record'!$G59*'Monthly Reading'!I$9)))</f>
        <v/>
      </c>
      <c r="J62" s="4" t="str">
        <f>IF('Monthly Reading'!J$1="", "", IF('Monthly Reading'!J136*'Monthly Reading'!J$7&gt;'Monthly Reading'!J$10, SUM('Monthly Reading'!J136*'Monthly Reading'!J$7, 'Homeowners Record'!$F59*'Monthly Reading'!J$8, 'Homeowners Record'!$G59*'Monthly Reading'!J$9), SUM('Monthly Reading'!J$10, 'Homeowners Record'!$F59*'Monthly Reading'!J$8, 'Homeowners Record'!$G59*'Monthly Reading'!J$9)))</f>
        <v/>
      </c>
      <c r="K62" s="4" t="str">
        <f>IF('Monthly Reading'!K$1="", "", IF('Monthly Reading'!K136*'Monthly Reading'!K$7&gt;'Monthly Reading'!K$10, SUM('Monthly Reading'!K136*'Monthly Reading'!K$7, 'Homeowners Record'!$F59*'Monthly Reading'!K$8, 'Homeowners Record'!$G59*'Monthly Reading'!K$9), SUM('Monthly Reading'!K$10, 'Homeowners Record'!$F59*'Monthly Reading'!K$8, 'Homeowners Record'!$G59*'Monthly Reading'!K$9)))</f>
        <v/>
      </c>
      <c r="L62" s="4" t="str">
        <f>IF('Monthly Reading'!L$1="", "", IF('Monthly Reading'!L136*'Monthly Reading'!L$7&gt;'Monthly Reading'!L$10, SUM('Monthly Reading'!L136*'Monthly Reading'!L$7, 'Homeowners Record'!$F59*'Monthly Reading'!L$8, 'Homeowners Record'!$G59*'Monthly Reading'!L$9), SUM('Monthly Reading'!L$10, 'Homeowners Record'!$F59*'Monthly Reading'!L$8, 'Homeowners Record'!$G59*'Monthly Reading'!L$9)))</f>
        <v/>
      </c>
      <c r="M62" s="4" t="str">
        <f>IF('Monthly Reading'!M$1="", "", IF('Monthly Reading'!M136*'Monthly Reading'!M$7&gt;'Monthly Reading'!M$10, SUM('Monthly Reading'!M136*'Monthly Reading'!M$7, 'Homeowners Record'!$F59*'Monthly Reading'!M$8, 'Homeowners Record'!$G59*'Monthly Reading'!M$9), SUM('Monthly Reading'!M$10, 'Homeowners Record'!$F59*'Monthly Reading'!M$8, 'Homeowners Record'!$G59*'Monthly Reading'!M$9)))</f>
        <v/>
      </c>
      <c r="N62" s="4" t="str">
        <f>IF('Monthly Reading'!N$1="", "", IF('Monthly Reading'!N136*'Monthly Reading'!N$7&gt;'Monthly Reading'!N$10, SUM('Monthly Reading'!N136*'Monthly Reading'!N$7, 'Homeowners Record'!$F59*'Monthly Reading'!N$8, 'Homeowners Record'!$G59*'Monthly Reading'!N$9), SUM('Monthly Reading'!N$10, 'Homeowners Record'!$F59*'Monthly Reading'!N$8, 'Homeowners Record'!$G59*'Monthly Reading'!N$9)))</f>
        <v/>
      </c>
      <c r="O62" s="4" t="str">
        <f>IF('Monthly Reading'!O$1="", "", IF('Monthly Reading'!O136*'Monthly Reading'!O$7&gt;'Monthly Reading'!O$10, SUM('Monthly Reading'!O136*'Monthly Reading'!O$7, 'Homeowners Record'!$F59*'Monthly Reading'!O$8, 'Homeowners Record'!$G59*'Monthly Reading'!O$9), SUM('Monthly Reading'!O$10, 'Homeowners Record'!$F59*'Monthly Reading'!O$8, 'Homeowners Record'!$G59*'Monthly Reading'!O$9)))</f>
        <v/>
      </c>
      <c r="P62" s="4" t="str">
        <f>IF('Monthly Reading'!P$1="", "", IF('Monthly Reading'!P136*'Monthly Reading'!P$7&gt;'Monthly Reading'!P$10, SUM('Monthly Reading'!P136*'Monthly Reading'!P$7, 'Homeowners Record'!$F59*'Monthly Reading'!P$8, 'Homeowners Record'!$G59*'Monthly Reading'!P$9), SUM('Monthly Reading'!P$10, 'Homeowners Record'!$F59*'Monthly Reading'!P$8, 'Homeowners Record'!$G59*'Monthly Reading'!P$9)))</f>
        <v/>
      </c>
      <c r="Q62" s="4" t="str">
        <f>IF('Monthly Reading'!Q$1="", "", IF('Monthly Reading'!Q136*'Monthly Reading'!Q$7&gt;'Monthly Reading'!Q$10, SUM('Monthly Reading'!Q136*'Monthly Reading'!Q$7, 'Homeowners Record'!$F59*'Monthly Reading'!Q$8, 'Homeowners Record'!$G59*'Monthly Reading'!Q$9), SUM('Monthly Reading'!Q$10, 'Homeowners Record'!$F59*'Monthly Reading'!Q$8, 'Homeowners Record'!$G59*'Monthly Reading'!Q$9)))</f>
        <v/>
      </c>
      <c r="R62" s="4" t="str">
        <f>IF('Monthly Reading'!R$1="", "", IF('Monthly Reading'!R136*'Monthly Reading'!R$7&gt;'Monthly Reading'!R$10, SUM('Monthly Reading'!R136*'Monthly Reading'!R$7, 'Homeowners Record'!$F59*'Monthly Reading'!R$8, 'Homeowners Record'!$G59*'Monthly Reading'!R$9), SUM('Monthly Reading'!R$10, 'Homeowners Record'!$F59*'Monthly Reading'!R$8, 'Homeowners Record'!$G59*'Monthly Reading'!R$9)))</f>
        <v/>
      </c>
      <c r="S62" s="4" t="str">
        <f>IF('Monthly Reading'!S$1="", "", IF('Monthly Reading'!S136*'Monthly Reading'!S$7&gt;'Monthly Reading'!S$10, SUM('Monthly Reading'!S136*'Monthly Reading'!S$7, 'Homeowners Record'!$F59*'Monthly Reading'!S$8, 'Homeowners Record'!$G59*'Monthly Reading'!S$9), SUM('Monthly Reading'!S$10, 'Homeowners Record'!$F59*'Monthly Reading'!S$8, 'Homeowners Record'!$G59*'Monthly Reading'!S$9)))</f>
        <v/>
      </c>
      <c r="T62" s="4" t="str">
        <f>IF('Monthly Reading'!T$1="", "", IF('Monthly Reading'!T136*'Monthly Reading'!T$7&gt;'Monthly Reading'!T$10, SUM('Monthly Reading'!T136*'Monthly Reading'!T$7, 'Homeowners Record'!$F59*'Monthly Reading'!T$8, 'Homeowners Record'!$G59*'Monthly Reading'!T$9), SUM('Monthly Reading'!T$10, 'Homeowners Record'!$F59*'Monthly Reading'!T$8, 'Homeowners Record'!$G59*'Monthly Reading'!T$9)))</f>
        <v/>
      </c>
      <c r="U62" s="4" t="str">
        <f>IF('Monthly Reading'!U$1="", "", IF('Monthly Reading'!U136*'Monthly Reading'!U$7&gt;'Monthly Reading'!U$10, SUM('Monthly Reading'!U136*'Monthly Reading'!U$7, 'Homeowners Record'!$F59*'Monthly Reading'!U$8, 'Homeowners Record'!$G59*'Monthly Reading'!U$9), SUM('Monthly Reading'!U$10, 'Homeowners Record'!$F59*'Monthly Reading'!U$8, 'Homeowners Record'!$G59*'Monthly Reading'!U$9)))</f>
        <v/>
      </c>
      <c r="V62" s="4" t="str">
        <f>IF('Monthly Reading'!V$1="", "", IF('Monthly Reading'!V136*'Monthly Reading'!V$7&gt;'Monthly Reading'!V$10, SUM('Monthly Reading'!V136*'Monthly Reading'!V$7, 'Homeowners Record'!$F59*'Monthly Reading'!V$8, 'Homeowners Record'!$G59*'Monthly Reading'!V$9), SUM('Monthly Reading'!V$10, 'Homeowners Record'!$F59*'Monthly Reading'!V$8, 'Homeowners Record'!$G59*'Monthly Reading'!V$9)))</f>
        <v/>
      </c>
      <c r="W62" s="4" t="str">
        <f>IF('Monthly Reading'!W$1="", "", IF('Monthly Reading'!W136*'Monthly Reading'!W$7&gt;'Monthly Reading'!W$10, SUM('Monthly Reading'!W136*'Monthly Reading'!W$7, 'Homeowners Record'!$F59*'Monthly Reading'!W$8, 'Homeowners Record'!$G59*'Monthly Reading'!W$9), SUM('Monthly Reading'!W$10, 'Homeowners Record'!$F59*'Monthly Reading'!W$8, 'Homeowners Record'!$G59*'Monthly Reading'!W$9)))</f>
        <v/>
      </c>
      <c r="X62" s="4" t="str">
        <f>IF('Monthly Reading'!X$1="", "", IF('Monthly Reading'!X136*'Monthly Reading'!X$7&gt;'Monthly Reading'!X$10, SUM('Monthly Reading'!X136*'Monthly Reading'!X$7, 'Homeowners Record'!$F59*'Monthly Reading'!X$8, 'Homeowners Record'!$G59*'Monthly Reading'!X$9), SUM('Monthly Reading'!X$10, 'Homeowners Record'!$F59*'Monthly Reading'!X$8, 'Homeowners Record'!$G59*'Monthly Reading'!X$9)))</f>
        <v/>
      </c>
      <c r="Y62" s="4" t="str">
        <f>IF('Monthly Reading'!Y$1="", "", IF('Monthly Reading'!Y136*'Monthly Reading'!Y$7&gt;'Monthly Reading'!Y$10, SUM('Monthly Reading'!Y136*'Monthly Reading'!Y$7, 'Homeowners Record'!$F59*'Monthly Reading'!Y$8, 'Homeowners Record'!$G59*'Monthly Reading'!Y$9), SUM('Monthly Reading'!Y$10, 'Homeowners Record'!$F59*'Monthly Reading'!Y$8, 'Homeowners Record'!$G59*'Monthly Reading'!Y$9)))</f>
        <v/>
      </c>
      <c r="Z62" s="4" t="str">
        <f>IF('Monthly Reading'!Z$1="", "", IF('Monthly Reading'!Z136*'Monthly Reading'!Z$7&gt;'Monthly Reading'!Z$10, SUM('Monthly Reading'!Z136*'Monthly Reading'!Z$7, 'Homeowners Record'!$F59*'Monthly Reading'!Z$8, 'Homeowners Record'!$G59*'Monthly Reading'!Z$9), SUM('Monthly Reading'!Z$10, 'Homeowners Record'!$F59*'Monthly Reading'!Z$8, 'Homeowners Record'!$G59*'Monthly Reading'!Z$9)))</f>
        <v/>
      </c>
      <c r="AA62" s="4" t="str">
        <f>IF('Monthly Reading'!AA$1="", "", IF('Monthly Reading'!AA136*'Monthly Reading'!AA$7&gt;'Monthly Reading'!AA$10, SUM('Monthly Reading'!AA136*'Monthly Reading'!AA$7, 'Homeowners Record'!$F59*'Monthly Reading'!AA$8, 'Homeowners Record'!$G59*'Monthly Reading'!AA$9), SUM('Monthly Reading'!AA$10, 'Homeowners Record'!$F59*'Monthly Reading'!AA$8, 'Homeowners Record'!$G59*'Monthly Reading'!AA$9)))</f>
        <v/>
      </c>
      <c r="AB62" s="4" t="str">
        <f>IF('Monthly Reading'!AB$1="", "", IF('Monthly Reading'!AB136*'Monthly Reading'!AB$7&gt;'Monthly Reading'!AB$10, SUM('Monthly Reading'!AB136*'Monthly Reading'!AB$7, 'Homeowners Record'!$F59*'Monthly Reading'!AB$8, 'Homeowners Record'!$G59*'Monthly Reading'!AB$9), SUM('Monthly Reading'!AB$10, 'Homeowners Record'!$F59*'Monthly Reading'!AB$8, 'Homeowners Record'!$G59*'Monthly Reading'!AB$9)))</f>
        <v/>
      </c>
      <c r="AC62" s="4" t="str">
        <f>IF('Monthly Reading'!AC$1="", "", IF('Monthly Reading'!AC136*'Monthly Reading'!AC$7&gt;'Monthly Reading'!AC$10, SUM('Monthly Reading'!AC136*'Monthly Reading'!AC$7, 'Homeowners Record'!$F59*'Monthly Reading'!AC$8, 'Homeowners Record'!$G59*'Monthly Reading'!AC$9), SUM('Monthly Reading'!AC$10, 'Homeowners Record'!$F59*'Monthly Reading'!AC$8, 'Homeowners Record'!$G59*'Monthly Reading'!AC$9)))</f>
        <v/>
      </c>
      <c r="AD62" s="4" t="str">
        <f>IF('Monthly Reading'!AD$1="", "", IF('Monthly Reading'!AD136*'Monthly Reading'!AD$7&gt;'Monthly Reading'!AD$10, SUM('Monthly Reading'!AD136*'Monthly Reading'!AD$7, 'Homeowners Record'!$F59*'Monthly Reading'!AD$8, 'Homeowners Record'!$G59*'Monthly Reading'!AD$9), SUM('Monthly Reading'!AD$10, 'Homeowners Record'!$F59*'Monthly Reading'!AD$8, 'Homeowners Record'!$G59*'Monthly Reading'!AD$9)))</f>
        <v/>
      </c>
      <c r="AE62" s="4" t="str">
        <f>IF('Monthly Reading'!AE$1="", "", IF('Monthly Reading'!AE136*'Monthly Reading'!AE$7&gt;'Monthly Reading'!AE$10, SUM('Monthly Reading'!AE136*'Monthly Reading'!AE$7, 'Homeowners Record'!$F59*'Monthly Reading'!AE$8, 'Homeowners Record'!$G59*'Monthly Reading'!AE$9), SUM('Monthly Reading'!AE$10, 'Homeowners Record'!$F59*'Monthly Reading'!AE$8, 'Homeowners Record'!$G59*'Monthly Reading'!AE$9)))</f>
        <v/>
      </c>
      <c r="AF62" s="4" t="str">
        <f>IF('Monthly Reading'!AF$1="", "", IF('Monthly Reading'!AF136*'Monthly Reading'!AF$7&gt;'Monthly Reading'!AF$10, SUM('Monthly Reading'!AF136*'Monthly Reading'!AF$7, 'Homeowners Record'!$F59*'Monthly Reading'!AF$8, 'Homeowners Record'!$G59*'Monthly Reading'!AF$9), SUM('Monthly Reading'!AF$10, 'Homeowners Record'!$F59*'Monthly Reading'!AF$8, 'Homeowners Record'!$G59*'Monthly Reading'!AF$9)))</f>
        <v/>
      </c>
      <c r="AG62" s="4" t="str">
        <f>IF('Monthly Reading'!AG$1="", "", IF('Monthly Reading'!AG136*'Monthly Reading'!AG$7&gt;'Monthly Reading'!AG$10, SUM('Monthly Reading'!AG136*'Monthly Reading'!AG$7, 'Homeowners Record'!$F59*'Monthly Reading'!AG$8, 'Homeowners Record'!$G59*'Monthly Reading'!AG$9), SUM('Monthly Reading'!AG$10, 'Homeowners Record'!$F59*'Monthly Reading'!AG$8, 'Homeowners Record'!$G59*'Monthly Reading'!AG$9)))</f>
        <v/>
      </c>
      <c r="AH62" s="4" t="str">
        <f>IF('Monthly Reading'!AH$1="", "", IF('Monthly Reading'!AH136*'Monthly Reading'!AH$7&gt;'Monthly Reading'!AH$10, SUM('Monthly Reading'!AH136*'Monthly Reading'!AH$7, 'Homeowners Record'!$F59*'Monthly Reading'!AH$8, 'Homeowners Record'!$G59*'Monthly Reading'!AH$9), SUM('Monthly Reading'!AH$10, 'Homeowners Record'!$F59*'Monthly Reading'!AH$8, 'Homeowners Record'!$G59*'Monthly Reading'!AH$9)))</f>
        <v/>
      </c>
      <c r="AI62" s="4" t="str">
        <f>IF('Monthly Reading'!AI$1="", "", IF('Monthly Reading'!AI136*'Monthly Reading'!AI$7&gt;'Monthly Reading'!AI$10, SUM('Monthly Reading'!AI136*'Monthly Reading'!AI$7, 'Homeowners Record'!$F59*'Monthly Reading'!AI$8, 'Homeowners Record'!$G59*'Monthly Reading'!AI$9), SUM('Monthly Reading'!AI$10, 'Homeowners Record'!$F59*'Monthly Reading'!AI$8, 'Homeowners Record'!$G59*'Monthly Reading'!AI$9)))</f>
        <v/>
      </c>
      <c r="AJ62" s="4" t="str">
        <f>IF('Monthly Reading'!AJ$1="", "", IF('Monthly Reading'!AJ136*'Monthly Reading'!AJ$7&gt;'Monthly Reading'!AJ$10, SUM('Monthly Reading'!AJ136*'Monthly Reading'!AJ$7, 'Homeowners Record'!$F59*'Monthly Reading'!AJ$8, 'Homeowners Record'!$G59*'Monthly Reading'!AJ$9), SUM('Monthly Reading'!AJ$10, 'Homeowners Record'!$F59*'Monthly Reading'!AJ$8, 'Homeowners Record'!$G59*'Monthly Reading'!AJ$9)))</f>
        <v/>
      </c>
      <c r="AK62" s="4" t="str">
        <f>IF('Monthly Reading'!AK$1="", "", IF('Monthly Reading'!AK136*'Monthly Reading'!AK$7&gt;'Monthly Reading'!AK$10, SUM('Monthly Reading'!AK136*'Monthly Reading'!AK$7, 'Homeowners Record'!$F59*'Monthly Reading'!AK$8, 'Homeowners Record'!$G59*'Monthly Reading'!AK$9), SUM('Monthly Reading'!AK$10, 'Homeowners Record'!$F59*'Monthly Reading'!AK$8, 'Homeowners Record'!$G59*'Monthly Reading'!AK$9)))</f>
        <v/>
      </c>
      <c r="AL62" s="4" t="str">
        <f>IF('Monthly Reading'!AL$1="", "", IF('Monthly Reading'!AL136*'Monthly Reading'!AL$7&gt;'Monthly Reading'!AL$10, SUM('Monthly Reading'!AL136*'Monthly Reading'!AL$7, 'Homeowners Record'!$F59*'Monthly Reading'!AL$8, 'Homeowners Record'!$G59*'Monthly Reading'!AL$9), SUM('Monthly Reading'!AL$10, 'Homeowners Record'!$F59*'Monthly Reading'!AL$8, 'Homeowners Record'!$G59*'Monthly Reading'!AL$9)))</f>
        <v/>
      </c>
      <c r="AM62" s="4" t="str">
        <f>IF('Monthly Reading'!AM$1="", "", IF('Monthly Reading'!AM136*'Monthly Reading'!AM$7&gt;'Monthly Reading'!AM$10, SUM('Monthly Reading'!AM136*'Monthly Reading'!AM$7, 'Homeowners Record'!$F59*'Monthly Reading'!AM$8, 'Homeowners Record'!$G59*'Monthly Reading'!AM$9), SUM('Monthly Reading'!AM$10, 'Homeowners Record'!$F59*'Monthly Reading'!AM$8, 'Homeowners Record'!$G59*'Monthly Reading'!AM$9)))</f>
        <v/>
      </c>
      <c r="AN62" s="4" t="str">
        <f>IF('Monthly Reading'!AN$1="", "", IF('Monthly Reading'!AN136*'Monthly Reading'!AN$7&gt;'Monthly Reading'!AN$10, SUM('Monthly Reading'!AN136*'Monthly Reading'!AN$7, 'Homeowners Record'!$F59*'Monthly Reading'!AN$8, 'Homeowners Record'!$G59*'Monthly Reading'!AN$9), SUM('Monthly Reading'!AN$10, 'Homeowners Record'!$F59*'Monthly Reading'!AN$8, 'Homeowners Record'!$G59*'Monthly Reading'!AN$9)))</f>
        <v/>
      </c>
      <c r="AO62" s="4" t="str">
        <f>IF('Monthly Reading'!AO$1="", "", IF('Monthly Reading'!AO136*'Monthly Reading'!AO$7&gt;'Monthly Reading'!AO$10, SUM('Monthly Reading'!AO136*'Monthly Reading'!AO$7, 'Homeowners Record'!$F59*'Monthly Reading'!AO$8, 'Homeowners Record'!$G59*'Monthly Reading'!AO$9), SUM('Monthly Reading'!AO$10, 'Homeowners Record'!$F59*'Monthly Reading'!AO$8, 'Homeowners Record'!$G59*'Monthly Reading'!AO$9)))</f>
        <v/>
      </c>
      <c r="AP62" s="4" t="str">
        <f>IF('Monthly Reading'!AP$1="", "", IF('Monthly Reading'!AP136*'Monthly Reading'!AP$7&gt;'Monthly Reading'!AP$10, SUM('Monthly Reading'!AP136*'Monthly Reading'!AP$7, 'Homeowners Record'!$F59*'Monthly Reading'!AP$8, 'Homeowners Record'!$G59*'Monthly Reading'!AP$9), SUM('Monthly Reading'!AP$10, 'Homeowners Record'!$F59*'Monthly Reading'!AP$8, 'Homeowners Record'!$G59*'Monthly Reading'!AP$9)))</f>
        <v/>
      </c>
      <c r="AQ62" s="4" t="str">
        <f>IF('Monthly Reading'!AQ$1="", "", IF('Monthly Reading'!AQ136*'Monthly Reading'!AQ$7&gt;'Monthly Reading'!AQ$10, SUM('Monthly Reading'!AQ136*'Monthly Reading'!AQ$7, 'Homeowners Record'!$F59*'Monthly Reading'!AQ$8, 'Homeowners Record'!$G59*'Monthly Reading'!AQ$9), SUM('Monthly Reading'!AQ$10, 'Homeowners Record'!$F59*'Monthly Reading'!AQ$8, 'Homeowners Record'!$G59*'Monthly Reading'!AQ$9)))</f>
        <v/>
      </c>
      <c r="AR62" s="4" t="str">
        <f>IF('Monthly Reading'!AR$1="", "", IF('Monthly Reading'!AR136*'Monthly Reading'!AR$7&gt;'Monthly Reading'!AR$10, SUM('Monthly Reading'!AR136*'Monthly Reading'!AR$7, 'Homeowners Record'!$F59*'Monthly Reading'!AR$8, 'Homeowners Record'!$G59*'Monthly Reading'!AR$9), SUM('Monthly Reading'!AR$10, 'Homeowners Record'!$F59*'Monthly Reading'!AR$8, 'Homeowners Record'!$G59*'Monthly Reading'!AR$9)))</f>
        <v/>
      </c>
      <c r="AS62" s="4" t="str">
        <f>IF('Monthly Reading'!AS$1="", "", IF('Monthly Reading'!AS136*'Monthly Reading'!AS$7&gt;'Monthly Reading'!AS$10, SUM('Monthly Reading'!AS136*'Monthly Reading'!AS$7, 'Homeowners Record'!$F59*'Monthly Reading'!AS$8, 'Homeowners Record'!$G59*'Monthly Reading'!AS$9), SUM('Monthly Reading'!AS$10, 'Homeowners Record'!$F59*'Monthly Reading'!AS$8, 'Homeowners Record'!$G59*'Monthly Reading'!AS$9)))</f>
        <v/>
      </c>
      <c r="AT62" s="4" t="str">
        <f>IF('Monthly Reading'!AT$1="", "", IF('Monthly Reading'!AT136*'Monthly Reading'!AT$7&gt;'Monthly Reading'!AT$10, SUM('Monthly Reading'!AT136*'Monthly Reading'!AT$7, 'Homeowners Record'!$F59*'Monthly Reading'!AT$8, 'Homeowners Record'!$G59*'Monthly Reading'!AT$9), SUM('Monthly Reading'!AT$10, 'Homeowners Record'!$F59*'Monthly Reading'!AT$8, 'Homeowners Record'!$G59*'Monthly Reading'!AT$9)))</f>
        <v/>
      </c>
      <c r="AU62" s="4" t="str">
        <f>IF('Monthly Reading'!AU$1="", "", IF('Monthly Reading'!AU136*'Monthly Reading'!AU$7&gt;'Monthly Reading'!AU$10, SUM('Monthly Reading'!AU136*'Monthly Reading'!AU$7, 'Homeowners Record'!$F59*'Monthly Reading'!AU$8, 'Homeowners Record'!$G59*'Monthly Reading'!AU$9), SUM('Monthly Reading'!AU$10, 'Homeowners Record'!$F59*'Monthly Reading'!AU$8, 'Homeowners Record'!$G59*'Monthly Reading'!AU$9)))</f>
        <v/>
      </c>
      <c r="AV62" s="4" t="str">
        <f>IF('Monthly Reading'!AV$1="", "", IF('Monthly Reading'!AV136*'Monthly Reading'!AV$7&gt;'Monthly Reading'!AV$10, SUM('Monthly Reading'!AV136*'Monthly Reading'!AV$7, 'Homeowners Record'!$F59*'Monthly Reading'!AV$8, 'Homeowners Record'!$G59*'Monthly Reading'!AV$9), SUM('Monthly Reading'!AV$10, 'Homeowners Record'!$F59*'Monthly Reading'!AV$8, 'Homeowners Record'!$G59*'Monthly Reading'!AV$9)))</f>
        <v/>
      </c>
      <c r="AW62" s="4" t="str">
        <f>IF('Monthly Reading'!AW$1="", "", IF('Monthly Reading'!AW136*'Monthly Reading'!AW$7&gt;'Monthly Reading'!AW$10, SUM('Monthly Reading'!AW136*'Monthly Reading'!AW$7, 'Homeowners Record'!$F59*'Monthly Reading'!AW$8, 'Homeowners Record'!$G59*'Monthly Reading'!AW$9), SUM('Monthly Reading'!AW$10, 'Homeowners Record'!$F59*'Monthly Reading'!AW$8, 'Homeowners Record'!$G59*'Monthly Reading'!AW$9)))</f>
        <v/>
      </c>
      <c r="AX62" s="4" t="str">
        <f>IF('Monthly Reading'!AX$1="", "", IF('Monthly Reading'!AX136*'Monthly Reading'!AX$7&gt;'Monthly Reading'!AX$10, SUM('Monthly Reading'!AX136*'Monthly Reading'!AX$7, 'Homeowners Record'!$F59*'Monthly Reading'!AX$8, 'Homeowners Record'!$G59*'Monthly Reading'!AX$9), SUM('Monthly Reading'!AX$10, 'Homeowners Record'!$F59*'Monthly Reading'!AX$8, 'Homeowners Record'!$G59*'Monthly Reading'!AX$9)))</f>
        <v/>
      </c>
      <c r="AY62" s="4" t="str">
        <f>IF('Monthly Reading'!AY$1="", "", IF('Monthly Reading'!AY136*'Monthly Reading'!AY$7&gt;'Monthly Reading'!AY$10, SUM('Monthly Reading'!AY136*'Monthly Reading'!AY$7, 'Homeowners Record'!$F59*'Monthly Reading'!AY$8, 'Homeowners Record'!$G59*'Monthly Reading'!AY$9), SUM('Monthly Reading'!AY$10, 'Homeowners Record'!$F59*'Monthly Reading'!AY$8, 'Homeowners Record'!$G59*'Monthly Reading'!AY$9)))</f>
        <v/>
      </c>
      <c r="AZ62" s="4" t="str">
        <f>IF('Monthly Reading'!AZ$1="", "", IF('Monthly Reading'!AZ136*'Monthly Reading'!AZ$7&gt;'Monthly Reading'!AZ$10, SUM('Monthly Reading'!AZ136*'Monthly Reading'!AZ$7, 'Homeowners Record'!$F59*'Monthly Reading'!AZ$8, 'Homeowners Record'!$G59*'Monthly Reading'!AZ$9), SUM('Monthly Reading'!AZ$10, 'Homeowners Record'!$F59*'Monthly Reading'!AZ$8, 'Homeowners Record'!$G59*'Monthly Reading'!AZ$9)))</f>
        <v/>
      </c>
      <c r="BA62" s="4" t="str">
        <f>IF('Monthly Reading'!BA$1="", "", IF('Monthly Reading'!BA136*'Monthly Reading'!BA$7&gt;'Monthly Reading'!BA$10, SUM('Monthly Reading'!BA136*'Monthly Reading'!BA$7, 'Homeowners Record'!$F59*'Monthly Reading'!BA$8, 'Homeowners Record'!$G59*'Monthly Reading'!BA$9), SUM('Monthly Reading'!BA$10, 'Homeowners Record'!$F59*'Monthly Reading'!BA$8, 'Homeowners Record'!$G59*'Monthly Reading'!BA$9)))</f>
        <v/>
      </c>
      <c r="BB62" s="4" t="str">
        <f>IF('Monthly Reading'!BB$1="", "", IF('Monthly Reading'!BB136*'Monthly Reading'!BB$7&gt;'Monthly Reading'!BB$10, SUM('Monthly Reading'!BB136*'Monthly Reading'!BB$7, 'Homeowners Record'!$F59*'Monthly Reading'!BB$8, 'Homeowners Record'!$G59*'Monthly Reading'!BB$9), SUM('Monthly Reading'!BB$10, 'Homeowners Record'!$F59*'Monthly Reading'!BB$8, 'Homeowners Record'!$G59*'Monthly Reading'!BB$9)))</f>
        <v/>
      </c>
      <c r="BC62" s="4" t="str">
        <f>IF('Monthly Reading'!BC$1="", "", IF('Monthly Reading'!BC136*'Monthly Reading'!BC$7&gt;'Monthly Reading'!BC$10, SUM('Monthly Reading'!BC136*'Monthly Reading'!BC$7, 'Homeowners Record'!$F59*'Monthly Reading'!BC$8, 'Homeowners Record'!$G59*'Monthly Reading'!BC$9), SUM('Monthly Reading'!BC$10, 'Homeowners Record'!$F59*'Monthly Reading'!BC$8, 'Homeowners Record'!$G59*'Monthly Reading'!BC$9)))</f>
        <v/>
      </c>
      <c r="BD62" s="4" t="str">
        <f>IF('Monthly Reading'!BD$1="", "", IF('Monthly Reading'!BD136*'Monthly Reading'!BD$7&gt;'Monthly Reading'!BD$10, SUM('Monthly Reading'!BD136*'Monthly Reading'!BD$7, 'Homeowners Record'!$F59*'Monthly Reading'!BD$8, 'Homeowners Record'!$G59*'Monthly Reading'!BD$9), SUM('Monthly Reading'!BD$10, 'Homeowners Record'!$F59*'Monthly Reading'!BD$8, 'Homeowners Record'!$G59*'Monthly Reading'!BD$9)))</f>
        <v/>
      </c>
      <c r="BE62" s="4" t="str">
        <f>IF('Monthly Reading'!BE$1="", "", IF('Monthly Reading'!BE136*'Monthly Reading'!BE$7&gt;'Monthly Reading'!BE$10, SUM('Monthly Reading'!BE136*'Monthly Reading'!BE$7, 'Homeowners Record'!$F59*'Monthly Reading'!BE$8, 'Homeowners Record'!$G59*'Monthly Reading'!BE$9), SUM('Monthly Reading'!BE$10, 'Homeowners Record'!$F59*'Monthly Reading'!BE$8, 'Homeowners Record'!$G59*'Monthly Reading'!BE$9)))</f>
        <v/>
      </c>
      <c r="BF62" s="4" t="str">
        <f>IF('Monthly Reading'!BF$1="", "", IF('Monthly Reading'!BF136*'Monthly Reading'!BF$7&gt;'Monthly Reading'!BF$10, SUM('Monthly Reading'!BF136*'Monthly Reading'!BF$7, 'Homeowners Record'!$F59*'Monthly Reading'!BF$8, 'Homeowners Record'!$G59*'Monthly Reading'!BF$9), SUM('Monthly Reading'!BF$10, 'Homeowners Record'!$F59*'Monthly Reading'!BF$8, 'Homeowners Record'!$G59*'Monthly Reading'!BF$9)))</f>
        <v/>
      </c>
      <c r="BG62" s="4" t="str">
        <f>IF('Monthly Reading'!BG$1="", "", IF('Monthly Reading'!BG136*'Monthly Reading'!BG$7&gt;'Monthly Reading'!BG$10, SUM('Monthly Reading'!BG136*'Monthly Reading'!BG$7, 'Homeowners Record'!$F59*'Monthly Reading'!BG$8, 'Homeowners Record'!$G59*'Monthly Reading'!BG$9), SUM('Monthly Reading'!BG$10, 'Homeowners Record'!$F59*'Monthly Reading'!BG$8, 'Homeowners Record'!$G59*'Monthly Reading'!BG$9)))</f>
        <v/>
      </c>
      <c r="BH62" s="4" t="str">
        <f>IF('Monthly Reading'!BH$1="", "", IF('Monthly Reading'!BH136*'Monthly Reading'!BH$7&gt;'Monthly Reading'!BH$10, SUM('Monthly Reading'!BH136*'Monthly Reading'!BH$7, 'Homeowners Record'!$F59*'Monthly Reading'!BH$8, 'Homeowners Record'!$G59*'Monthly Reading'!BH$9), SUM('Monthly Reading'!BH$10, 'Homeowners Record'!$F59*'Monthly Reading'!BH$8, 'Homeowners Record'!$G59*'Monthly Reading'!BH$9)))</f>
        <v/>
      </c>
      <c r="BI62" s="4" t="str">
        <f>IF('Monthly Reading'!BI$1="", "", IF('Monthly Reading'!BI136*'Monthly Reading'!BI$7&gt;'Monthly Reading'!BI$10, SUM('Monthly Reading'!BI136*'Monthly Reading'!BI$7, 'Homeowners Record'!$F59*'Monthly Reading'!BI$8, 'Homeowners Record'!$G59*'Monthly Reading'!BI$9), SUM('Monthly Reading'!BI$10, 'Homeowners Record'!$F59*'Monthly Reading'!BI$8, 'Homeowners Record'!$G59*'Monthly Reading'!BI$9)))</f>
        <v/>
      </c>
      <c r="BJ62" s="4" t="str">
        <f>IF('Monthly Reading'!BJ$1="", "", IF('Monthly Reading'!BJ136*'Monthly Reading'!BJ$7&gt;'Monthly Reading'!BJ$10, SUM('Monthly Reading'!BJ136*'Monthly Reading'!BJ$7, 'Homeowners Record'!$F59*'Monthly Reading'!BJ$8, 'Homeowners Record'!$G59*'Monthly Reading'!BJ$9), SUM('Monthly Reading'!BJ$10, 'Homeowners Record'!$F59*'Monthly Reading'!BJ$8, 'Homeowners Record'!$G59*'Monthly Reading'!BJ$9)))</f>
        <v/>
      </c>
      <c r="BK62" s="4" t="str">
        <f>IF('Monthly Reading'!BK$1="", "", IF('Monthly Reading'!BK136*'Monthly Reading'!BK$7&gt;'Monthly Reading'!BK$10, SUM('Monthly Reading'!BK136*'Monthly Reading'!BK$7, 'Homeowners Record'!$F59*'Monthly Reading'!BK$8, 'Homeowners Record'!$G59*'Monthly Reading'!BK$9), SUM('Monthly Reading'!BK$10, 'Homeowners Record'!$F59*'Monthly Reading'!BK$8, 'Homeowners Record'!$G59*'Monthly Reading'!BK$9)))</f>
        <v/>
      </c>
      <c r="BL62" s="4" t="str">
        <f>IF('Monthly Reading'!BL$1="", "", IF('Monthly Reading'!BL136*'Monthly Reading'!BL$7&gt;'Monthly Reading'!BL$10, SUM('Monthly Reading'!BL136*'Monthly Reading'!BL$7, 'Homeowners Record'!$F59*'Monthly Reading'!BL$8, 'Homeowners Record'!$G59*'Monthly Reading'!BL$9), SUM('Monthly Reading'!BL$10, 'Homeowners Record'!$F59*'Monthly Reading'!BL$8, 'Homeowners Record'!$G59*'Monthly Reading'!BL$9)))</f>
        <v/>
      </c>
      <c r="BM62" s="4" t="str">
        <f>IF('Monthly Reading'!BM$1="", "", IF('Monthly Reading'!BM136*'Monthly Reading'!BM$7&gt;'Monthly Reading'!BM$10, SUM('Monthly Reading'!BM136*'Monthly Reading'!BM$7, 'Homeowners Record'!$F59*'Monthly Reading'!BM$8, 'Homeowners Record'!$G59*'Monthly Reading'!BM$9), SUM('Monthly Reading'!BM$10, 'Homeowners Record'!$F59*'Monthly Reading'!BM$8, 'Homeowners Record'!$G59*'Monthly Reading'!BM$9)))</f>
        <v/>
      </c>
      <c r="BN62" s="4" t="str">
        <f>IF('Monthly Reading'!BN$1="", "", IF('Monthly Reading'!BN136*'Monthly Reading'!BN$7&gt;'Monthly Reading'!BN$10, SUM('Monthly Reading'!BN136*'Monthly Reading'!BN$7, 'Homeowners Record'!$F59*'Monthly Reading'!BN$8, 'Homeowners Record'!$G59*'Monthly Reading'!BN$9), SUM('Monthly Reading'!BN$10, 'Homeowners Record'!$F59*'Monthly Reading'!BN$8, 'Homeowners Record'!$G59*'Monthly Reading'!BN$9)))</f>
        <v/>
      </c>
      <c r="BO62" s="4" t="str">
        <f>IF('Monthly Reading'!BO$1="", "", IF('Monthly Reading'!BO136*'Monthly Reading'!BO$7&gt;'Monthly Reading'!BO$10, SUM('Monthly Reading'!BO136*'Monthly Reading'!BO$7, 'Homeowners Record'!$F59*'Monthly Reading'!BO$8, 'Homeowners Record'!$G59*'Monthly Reading'!BO$9), SUM('Monthly Reading'!BO$10, 'Homeowners Record'!$F59*'Monthly Reading'!BO$8, 'Homeowners Record'!$G59*'Monthly Reading'!BO$9)))</f>
        <v/>
      </c>
      <c r="BP62" s="4" t="str">
        <f>IF('Monthly Reading'!BP$1="", "", IF('Monthly Reading'!BP136*'Monthly Reading'!BP$7&gt;'Monthly Reading'!BP$10, SUM('Monthly Reading'!BP136*'Monthly Reading'!BP$7, 'Homeowners Record'!$F59*'Monthly Reading'!BP$8, 'Homeowners Record'!$G59*'Monthly Reading'!BP$9), SUM('Monthly Reading'!BP$10, 'Homeowners Record'!$F59*'Monthly Reading'!BP$8, 'Homeowners Record'!$G59*'Monthly Reading'!BP$9)))</f>
        <v/>
      </c>
      <c r="BQ62" s="4" t="str">
        <f>IF('Monthly Reading'!BQ$1="", "", IF('Monthly Reading'!BQ136*'Monthly Reading'!BQ$7&gt;'Monthly Reading'!BQ$10, SUM('Monthly Reading'!BQ136*'Monthly Reading'!BQ$7, 'Homeowners Record'!$F59*'Monthly Reading'!BQ$8, 'Homeowners Record'!$G59*'Monthly Reading'!BQ$9), SUM('Monthly Reading'!BQ$10, 'Homeowners Record'!$F59*'Monthly Reading'!BQ$8, 'Homeowners Record'!$G59*'Monthly Reading'!BQ$9)))</f>
        <v/>
      </c>
      <c r="BR62" s="4" t="str">
        <f>IF('Monthly Reading'!BR$1="", "", IF('Monthly Reading'!BR136*'Monthly Reading'!BR$7&gt;'Monthly Reading'!BR$10, SUM('Monthly Reading'!BR136*'Monthly Reading'!BR$7, 'Homeowners Record'!$F59*'Monthly Reading'!BR$8, 'Homeowners Record'!$G59*'Monthly Reading'!BR$9), SUM('Monthly Reading'!BR$10, 'Homeowners Record'!$F59*'Monthly Reading'!BR$8, 'Homeowners Record'!$G59*'Monthly Reading'!BR$9)))</f>
        <v/>
      </c>
      <c r="BS62" s="4" t="str">
        <f>IF('Monthly Reading'!BS$1="", "", IF('Monthly Reading'!BS136*'Monthly Reading'!BS$7&gt;'Monthly Reading'!BS$10, SUM('Monthly Reading'!BS136*'Monthly Reading'!BS$7, 'Homeowners Record'!$F59*'Monthly Reading'!BS$8, 'Homeowners Record'!$G59*'Monthly Reading'!BS$9), SUM('Monthly Reading'!BS$10, 'Homeowners Record'!$F59*'Monthly Reading'!BS$8, 'Homeowners Record'!$G59*'Monthly Reading'!BS$9)))</f>
        <v/>
      </c>
      <c r="BT62" s="4" t="str">
        <f>IF('Monthly Reading'!BT$1="", "", IF('Monthly Reading'!BT136*'Monthly Reading'!BT$7&gt;'Monthly Reading'!BT$10, SUM('Monthly Reading'!BT136*'Monthly Reading'!BT$7, 'Homeowners Record'!$F59*'Monthly Reading'!BT$8, 'Homeowners Record'!$G59*'Monthly Reading'!BT$9), SUM('Monthly Reading'!BT$10, 'Homeowners Record'!$F59*'Monthly Reading'!BT$8, 'Homeowners Record'!$G59*'Monthly Reading'!BT$9)))</f>
        <v/>
      </c>
      <c r="BU62" s="4" t="str">
        <f>IF('Monthly Reading'!BU$1="", "", IF('Monthly Reading'!BU136*'Monthly Reading'!BU$7&gt;'Monthly Reading'!BU$10, SUM('Monthly Reading'!BU136*'Monthly Reading'!BU$7, 'Homeowners Record'!$F59*'Monthly Reading'!BU$8, 'Homeowners Record'!$G59*'Monthly Reading'!BU$9), SUM('Monthly Reading'!BU$10, 'Homeowners Record'!$F59*'Monthly Reading'!BU$8, 'Homeowners Record'!$G59*'Monthly Reading'!BU$9)))</f>
        <v/>
      </c>
      <c r="BV62" s="4" t="str">
        <f>IF('Monthly Reading'!BV$1="", "", IF('Monthly Reading'!BV136*'Monthly Reading'!BV$7&gt;'Monthly Reading'!BV$10, SUM('Monthly Reading'!BV136*'Monthly Reading'!BV$7, 'Homeowners Record'!$F59*'Monthly Reading'!BV$8, 'Homeowners Record'!$G59*'Monthly Reading'!BV$9), SUM('Monthly Reading'!BV$10, 'Homeowners Record'!$F59*'Monthly Reading'!BV$8, 'Homeowners Record'!$G59*'Monthly Reading'!BV$9)))</f>
        <v/>
      </c>
      <c r="BW62" s="4" t="str">
        <f>IF('Monthly Reading'!BW$1="", "", IF('Monthly Reading'!BW136*'Monthly Reading'!BW$7&gt;'Monthly Reading'!BW$10, SUM('Monthly Reading'!BW136*'Monthly Reading'!BW$7, 'Homeowners Record'!$F59*'Monthly Reading'!BW$8, 'Homeowners Record'!$G59*'Monthly Reading'!BW$9), SUM('Monthly Reading'!BW$10, 'Homeowners Record'!$F59*'Monthly Reading'!BW$8, 'Homeowners Record'!$G59*'Monthly Reading'!BW$9)))</f>
        <v/>
      </c>
      <c r="BX62" s="4" t="str">
        <f>IF('Monthly Reading'!BX$1="", "", IF('Monthly Reading'!BX136*'Monthly Reading'!BX$7&gt;'Monthly Reading'!BX$10, SUM('Monthly Reading'!BX136*'Monthly Reading'!BX$7, 'Homeowners Record'!$F59*'Monthly Reading'!BX$8, 'Homeowners Record'!$G59*'Monthly Reading'!BX$9), SUM('Monthly Reading'!BX$10, 'Homeowners Record'!$F59*'Monthly Reading'!BX$8, 'Homeowners Record'!$G59*'Monthly Reading'!BX$9)))</f>
        <v/>
      </c>
      <c r="BY62" s="4" t="str">
        <f>IF('Monthly Reading'!BY$1="", "", IF('Monthly Reading'!BY136*'Monthly Reading'!BY$7&gt;'Monthly Reading'!BY$10, SUM('Monthly Reading'!BY136*'Monthly Reading'!BY$7, 'Homeowners Record'!$F59*'Monthly Reading'!BY$8, 'Homeowners Record'!$G59*'Monthly Reading'!BY$9), SUM('Monthly Reading'!BY$10, 'Homeowners Record'!$F59*'Monthly Reading'!BY$8, 'Homeowners Record'!$G59*'Monthly Reading'!BY$9)))</f>
        <v/>
      </c>
      <c r="BZ62" s="4" t="str">
        <f>IF('Monthly Reading'!BZ$1="", "", IF('Monthly Reading'!BZ136*'Monthly Reading'!BZ$7&gt;'Monthly Reading'!BZ$10, SUM('Monthly Reading'!BZ136*'Monthly Reading'!BZ$7, 'Homeowners Record'!$F59*'Monthly Reading'!BZ$8, 'Homeowners Record'!$G59*'Monthly Reading'!BZ$9), SUM('Monthly Reading'!BZ$10, 'Homeowners Record'!$F59*'Monthly Reading'!BZ$8, 'Homeowners Record'!$G59*'Monthly Reading'!BZ$9)))</f>
        <v/>
      </c>
      <c r="CA62" s="4" t="str">
        <f>IF('Monthly Reading'!CA$1="", "", IF('Monthly Reading'!CA136*'Monthly Reading'!CA$7&gt;'Monthly Reading'!CA$10, SUM('Monthly Reading'!CA136*'Monthly Reading'!CA$7, 'Homeowners Record'!$F59*'Monthly Reading'!CA$8, 'Homeowners Record'!$G59*'Monthly Reading'!CA$9), SUM('Monthly Reading'!CA$10, 'Homeowners Record'!$F59*'Monthly Reading'!CA$8, 'Homeowners Record'!$G59*'Monthly Reading'!CA$9)))</f>
        <v/>
      </c>
      <c r="CB62" s="4" t="str">
        <f>IF('Monthly Reading'!CB$1="", "", IF('Monthly Reading'!CB136*'Monthly Reading'!CB$7&gt;'Monthly Reading'!CB$10, SUM('Monthly Reading'!CB136*'Monthly Reading'!CB$7, 'Homeowners Record'!$F59*'Monthly Reading'!CB$8, 'Homeowners Record'!$G59*'Monthly Reading'!CB$9), SUM('Monthly Reading'!CB$10, 'Homeowners Record'!$F59*'Monthly Reading'!CB$8, 'Homeowners Record'!$G59*'Monthly Reading'!CB$9)))</f>
        <v/>
      </c>
      <c r="CC62" s="4" t="str">
        <f>IF('Monthly Reading'!CC$1="", "", IF('Monthly Reading'!CC136*'Monthly Reading'!CC$7&gt;'Monthly Reading'!CC$10, SUM('Monthly Reading'!CC136*'Monthly Reading'!CC$7, 'Homeowners Record'!$F59*'Monthly Reading'!CC$8, 'Homeowners Record'!$G59*'Monthly Reading'!CC$9), SUM('Monthly Reading'!CC$10, 'Homeowners Record'!$F59*'Monthly Reading'!CC$8, 'Homeowners Record'!$G59*'Monthly Reading'!CC$9)))</f>
        <v/>
      </c>
      <c r="CD62" s="4" t="str">
        <f>IF('Monthly Reading'!CD$1="", "", IF('Monthly Reading'!CD136*'Monthly Reading'!CD$7&gt;'Monthly Reading'!CD$10, SUM('Monthly Reading'!CD136*'Monthly Reading'!CD$7, 'Homeowners Record'!$F59*'Monthly Reading'!CD$8, 'Homeowners Record'!$G59*'Monthly Reading'!CD$9), SUM('Monthly Reading'!CD$10, 'Homeowners Record'!$F59*'Monthly Reading'!CD$8, 'Homeowners Record'!$G59*'Monthly Reading'!CD$9)))</f>
        <v/>
      </c>
      <c r="CE62" s="4" t="str">
        <f>IF('Monthly Reading'!CE$1="", "", IF('Monthly Reading'!CE136*'Monthly Reading'!CE$7&gt;'Monthly Reading'!CE$10, SUM('Monthly Reading'!CE136*'Monthly Reading'!CE$7, 'Homeowners Record'!$F59*'Monthly Reading'!CE$8, 'Homeowners Record'!$G59*'Monthly Reading'!CE$9), SUM('Monthly Reading'!CE$10, 'Homeowners Record'!$F59*'Monthly Reading'!CE$8, 'Homeowners Record'!$G59*'Monthly Reading'!CE$9)))</f>
        <v/>
      </c>
      <c r="CF62" s="4" t="str">
        <f>IF('Monthly Reading'!CF$1="", "", IF('Monthly Reading'!CF136*'Monthly Reading'!CF$7&gt;'Monthly Reading'!CF$10, SUM('Monthly Reading'!CF136*'Monthly Reading'!CF$7, 'Homeowners Record'!$F59*'Monthly Reading'!CF$8, 'Homeowners Record'!$G59*'Monthly Reading'!CF$9), SUM('Monthly Reading'!CF$10, 'Homeowners Record'!$F59*'Monthly Reading'!CF$8, 'Homeowners Record'!$G59*'Monthly Reading'!CF$9)))</f>
        <v/>
      </c>
      <c r="CG62" s="4" t="str">
        <f>IF('Monthly Reading'!CG$1="", "", IF('Monthly Reading'!CG136*'Monthly Reading'!CG$7&gt;'Monthly Reading'!CG$10, SUM('Monthly Reading'!CG136*'Monthly Reading'!CG$7, 'Homeowners Record'!$F59*'Monthly Reading'!CG$8, 'Homeowners Record'!$G59*'Monthly Reading'!CG$9), SUM('Monthly Reading'!CG$10, 'Homeowners Record'!$F59*'Monthly Reading'!CG$8, 'Homeowners Record'!$G59*'Monthly Reading'!CG$9)))</f>
        <v/>
      </c>
      <c r="CH62" s="4" t="str">
        <f>IF('Monthly Reading'!CH$1="", "", IF('Monthly Reading'!CH136*'Monthly Reading'!CH$7&gt;'Monthly Reading'!CH$10, SUM('Monthly Reading'!CH136*'Monthly Reading'!CH$7, 'Homeowners Record'!$F59*'Monthly Reading'!CH$8, 'Homeowners Record'!$G59*'Monthly Reading'!CH$9), SUM('Monthly Reading'!CH$10, 'Homeowners Record'!$F59*'Monthly Reading'!CH$8, 'Homeowners Record'!$G59*'Monthly Reading'!CH$9)))</f>
        <v/>
      </c>
      <c r="CI62" s="4" t="str">
        <f>IF('Monthly Reading'!CI$1="", "", IF('Monthly Reading'!CI136*'Monthly Reading'!CI$7&gt;'Monthly Reading'!CI$10, SUM('Monthly Reading'!CI136*'Monthly Reading'!CI$7, 'Homeowners Record'!$F59*'Monthly Reading'!CI$8, 'Homeowners Record'!$G59*'Monthly Reading'!CI$9), SUM('Monthly Reading'!CI$10, 'Homeowners Record'!$F59*'Monthly Reading'!CI$8, 'Homeowners Record'!$G59*'Monthly Reading'!CI$9)))</f>
        <v/>
      </c>
      <c r="CJ62" s="4" t="str">
        <f>IF('Monthly Reading'!CJ$1="", "", IF('Monthly Reading'!CJ136*'Monthly Reading'!CJ$7&gt;'Monthly Reading'!CJ$10, SUM('Monthly Reading'!CJ136*'Monthly Reading'!CJ$7, 'Homeowners Record'!$F59*'Monthly Reading'!CJ$8, 'Homeowners Record'!$G59*'Monthly Reading'!CJ$9), SUM('Monthly Reading'!CJ$10, 'Homeowners Record'!$F59*'Monthly Reading'!CJ$8, 'Homeowners Record'!$G59*'Monthly Reading'!CJ$9)))</f>
        <v/>
      </c>
      <c r="CK62" s="4" t="str">
        <f>IF('Monthly Reading'!CK$1="", "", IF('Monthly Reading'!CK136*'Monthly Reading'!CK$7&gt;'Monthly Reading'!CK$10, SUM('Monthly Reading'!CK136*'Monthly Reading'!CK$7, 'Homeowners Record'!$F59*'Monthly Reading'!CK$8, 'Homeowners Record'!$G59*'Monthly Reading'!CK$9), SUM('Monthly Reading'!CK$10, 'Homeowners Record'!$F59*'Monthly Reading'!CK$8, 'Homeowners Record'!$G59*'Monthly Reading'!CK$9)))</f>
        <v/>
      </c>
      <c r="CL62" s="4" t="str">
        <f>IF('Monthly Reading'!CL$1="", "", IF('Monthly Reading'!CL136*'Monthly Reading'!CL$7&gt;'Monthly Reading'!CL$10, SUM('Monthly Reading'!CL136*'Monthly Reading'!CL$7, 'Homeowners Record'!$F59*'Monthly Reading'!CL$8, 'Homeowners Record'!$G59*'Monthly Reading'!CL$9), SUM('Monthly Reading'!CL$10, 'Homeowners Record'!$F59*'Monthly Reading'!CL$8, 'Homeowners Record'!$G59*'Monthly Reading'!CL$9)))</f>
        <v/>
      </c>
      <c r="CM62" s="4" t="str">
        <f>IF('Monthly Reading'!CM$1="", "", IF('Monthly Reading'!CM136*'Monthly Reading'!CM$7&gt;'Monthly Reading'!CM$10, SUM('Monthly Reading'!CM136*'Monthly Reading'!CM$7, 'Homeowners Record'!$F59*'Monthly Reading'!CM$8, 'Homeowners Record'!$G59*'Monthly Reading'!CM$9), SUM('Monthly Reading'!CM$10, 'Homeowners Record'!$F59*'Monthly Reading'!CM$8, 'Homeowners Record'!$G59*'Monthly Reading'!CM$9)))</f>
        <v/>
      </c>
      <c r="CN62" s="4" t="str">
        <f>IF('Monthly Reading'!CN$1="", "", IF('Monthly Reading'!CN136*'Monthly Reading'!CN$7&gt;'Monthly Reading'!CN$10, SUM('Monthly Reading'!CN136*'Monthly Reading'!CN$7, 'Homeowners Record'!$F59*'Monthly Reading'!CN$8, 'Homeowners Record'!$G59*'Monthly Reading'!CN$9), SUM('Monthly Reading'!CN$10, 'Homeowners Record'!$F59*'Monthly Reading'!CN$8, 'Homeowners Record'!$G59*'Monthly Reading'!CN$9)))</f>
        <v/>
      </c>
      <c r="CO62" s="4" t="str">
        <f>IF('Monthly Reading'!CO$1="", "", IF('Monthly Reading'!CO136*'Monthly Reading'!CO$7&gt;'Monthly Reading'!CO$10, SUM('Monthly Reading'!CO136*'Monthly Reading'!CO$7, 'Homeowners Record'!$F59*'Monthly Reading'!CO$8, 'Homeowners Record'!$G59*'Monthly Reading'!CO$9), SUM('Monthly Reading'!CO$10, 'Homeowners Record'!$F59*'Monthly Reading'!CO$8, 'Homeowners Record'!$G59*'Monthly Reading'!CO$9)))</f>
        <v/>
      </c>
      <c r="CP62" s="4" t="str">
        <f>IF('Monthly Reading'!CP$1="", "", IF('Monthly Reading'!CP136*'Monthly Reading'!CP$7&gt;'Monthly Reading'!CP$10, SUM('Monthly Reading'!CP136*'Monthly Reading'!CP$7, 'Homeowners Record'!$F59*'Monthly Reading'!CP$8, 'Homeowners Record'!$G59*'Monthly Reading'!CP$9), SUM('Monthly Reading'!CP$10, 'Homeowners Record'!$F59*'Monthly Reading'!CP$8, 'Homeowners Record'!$G59*'Monthly Reading'!CP$9)))</f>
        <v/>
      </c>
      <c r="CQ62" s="4" t="str">
        <f>IF('Monthly Reading'!CQ$1="", "", IF('Monthly Reading'!CQ136*'Monthly Reading'!CQ$7&gt;'Monthly Reading'!CQ$10, SUM('Monthly Reading'!CQ136*'Monthly Reading'!CQ$7, 'Homeowners Record'!$F59*'Monthly Reading'!CQ$8, 'Homeowners Record'!$G59*'Monthly Reading'!CQ$9), SUM('Monthly Reading'!CQ$10, 'Homeowners Record'!$F59*'Monthly Reading'!CQ$8, 'Homeowners Record'!$G59*'Monthly Reading'!CQ$9)))</f>
        <v/>
      </c>
      <c r="CR62" s="4" t="str">
        <f>IF('Monthly Reading'!CR$1="", "", IF('Monthly Reading'!CR136*'Monthly Reading'!CR$7&gt;'Monthly Reading'!CR$10, SUM('Monthly Reading'!CR136*'Monthly Reading'!CR$7, 'Homeowners Record'!$F59*'Monthly Reading'!CR$8, 'Homeowners Record'!$G59*'Monthly Reading'!CR$9), SUM('Monthly Reading'!CR$10, 'Homeowners Record'!$F59*'Monthly Reading'!CR$8, 'Homeowners Record'!$G59*'Monthly Reading'!CR$9)))</f>
        <v/>
      </c>
      <c r="CS62" s="4" t="str">
        <f>IF('Monthly Reading'!CS$1="", "", IF('Monthly Reading'!CS136*'Monthly Reading'!CS$7&gt;'Monthly Reading'!CS$10, SUM('Monthly Reading'!CS136*'Monthly Reading'!CS$7, 'Homeowners Record'!$F59*'Monthly Reading'!CS$8, 'Homeowners Record'!$G59*'Monthly Reading'!CS$9), SUM('Monthly Reading'!CS$10, 'Homeowners Record'!$F59*'Monthly Reading'!CS$8, 'Homeowners Record'!$G59*'Monthly Reading'!CS$9)))</f>
        <v/>
      </c>
      <c r="CT62" s="4" t="str">
        <f>IF('Monthly Reading'!CT$1="", "", IF('Monthly Reading'!CT136*'Monthly Reading'!CT$7&gt;'Monthly Reading'!CT$10, SUM('Monthly Reading'!CT136*'Monthly Reading'!CT$7, 'Homeowners Record'!$F59*'Monthly Reading'!CT$8, 'Homeowners Record'!$G59*'Monthly Reading'!CT$9), SUM('Monthly Reading'!CT$10, 'Homeowners Record'!$F59*'Monthly Reading'!CT$8, 'Homeowners Record'!$G59*'Monthly Reading'!CT$9)))</f>
        <v/>
      </c>
      <c r="CU62" s="4" t="str">
        <f>IF('Monthly Reading'!CU$1="", "", IF('Monthly Reading'!CU136*'Monthly Reading'!CU$7&gt;'Monthly Reading'!CU$10, SUM('Monthly Reading'!CU136*'Monthly Reading'!CU$7, 'Homeowners Record'!$F59*'Monthly Reading'!CU$8, 'Homeowners Record'!$G59*'Monthly Reading'!CU$9), SUM('Monthly Reading'!CU$10, 'Homeowners Record'!$F59*'Monthly Reading'!CU$8, 'Homeowners Record'!$G59*'Monthly Reading'!CU$9)))</f>
        <v/>
      </c>
      <c r="CV62" s="4" t="str">
        <f>IF('Monthly Reading'!CV$1="", "", IF('Monthly Reading'!CV136*'Monthly Reading'!CV$7&gt;'Monthly Reading'!CV$10, SUM('Monthly Reading'!CV136*'Monthly Reading'!CV$7, 'Homeowners Record'!$F59*'Monthly Reading'!CV$8, 'Homeowners Record'!$G59*'Monthly Reading'!CV$9), SUM('Monthly Reading'!CV$10, 'Homeowners Record'!$F59*'Monthly Reading'!CV$8, 'Homeowners Record'!$G59*'Monthly Reading'!CV$9)))</f>
        <v/>
      </c>
      <c r="CW62" s="4" t="str">
        <f>IF('Monthly Reading'!CW$1="", "", IF('Monthly Reading'!CW136*'Monthly Reading'!CW$7&gt;'Monthly Reading'!CW$10, SUM('Monthly Reading'!CW136*'Monthly Reading'!CW$7, 'Homeowners Record'!$F59*'Monthly Reading'!CW$8, 'Homeowners Record'!$G59*'Monthly Reading'!CW$9), SUM('Monthly Reading'!CW$10, 'Homeowners Record'!$F59*'Monthly Reading'!CW$8, 'Homeowners Record'!$G59*'Monthly Reading'!CW$9)))</f>
        <v/>
      </c>
      <c r="CX62" s="4" t="str">
        <f>IF('Monthly Reading'!CX$1="", "", IF('Monthly Reading'!CX136*'Monthly Reading'!CX$7&gt;'Monthly Reading'!CX$10, SUM('Monthly Reading'!CX136*'Monthly Reading'!CX$7, 'Homeowners Record'!$F59*'Monthly Reading'!CX$8, 'Homeowners Record'!$G59*'Monthly Reading'!CX$9), SUM('Monthly Reading'!CX$10, 'Homeowners Record'!$F59*'Monthly Reading'!CX$8, 'Homeowners Record'!$G59*'Monthly Reading'!CX$9)))</f>
        <v/>
      </c>
      <c r="CY62" s="4" t="str">
        <f>IF('Monthly Reading'!CY$1="", "", IF('Monthly Reading'!CY136*'Monthly Reading'!CY$7&gt;'Monthly Reading'!CY$10, SUM('Monthly Reading'!CY136*'Monthly Reading'!CY$7, 'Homeowners Record'!$F59*'Monthly Reading'!CY$8, 'Homeowners Record'!$G59*'Monthly Reading'!CY$9), SUM('Monthly Reading'!CY$10, 'Homeowners Record'!$F59*'Monthly Reading'!CY$8, 'Homeowners Record'!$G59*'Monthly Reading'!CY$9)))</f>
        <v/>
      </c>
      <c r="CZ62" s="4" t="str">
        <f>IF('Monthly Reading'!CZ$1="", "", IF('Monthly Reading'!CZ136*'Monthly Reading'!CZ$7&gt;'Monthly Reading'!CZ$10, SUM('Monthly Reading'!CZ136*'Monthly Reading'!CZ$7, 'Homeowners Record'!$F59*'Monthly Reading'!CZ$8, 'Homeowners Record'!$G59*'Monthly Reading'!CZ$9), SUM('Monthly Reading'!CZ$10, 'Homeowners Record'!$F59*'Monthly Reading'!CZ$8, 'Homeowners Record'!$G59*'Monthly Reading'!CZ$9)))</f>
        <v/>
      </c>
      <c r="DA62" s="4" t="str">
        <f>IF('Monthly Reading'!DA$1="", "", IF('Monthly Reading'!DA136*'Monthly Reading'!DA$7&gt;'Monthly Reading'!DA$10, SUM('Monthly Reading'!DA136*'Monthly Reading'!DA$7, 'Homeowners Record'!$F59*'Monthly Reading'!DA$8, 'Homeowners Record'!$G59*'Monthly Reading'!DA$9), SUM('Monthly Reading'!DA$10, 'Homeowners Record'!$F59*'Monthly Reading'!DA$8, 'Homeowners Record'!$G59*'Monthly Reading'!DA$9)))</f>
        <v/>
      </c>
      <c r="DB62" s="4" t="str">
        <f>IF('Monthly Reading'!DB$1="", "", IF('Monthly Reading'!DB136*'Monthly Reading'!DB$7&gt;'Monthly Reading'!DB$10, SUM('Monthly Reading'!DB136*'Monthly Reading'!DB$7, 'Homeowners Record'!$F59*'Monthly Reading'!DB$8, 'Homeowners Record'!$G59*'Monthly Reading'!DB$9), SUM('Monthly Reading'!DB$10, 'Homeowners Record'!$F59*'Monthly Reading'!DB$8, 'Homeowners Record'!$G59*'Monthly Reading'!DB$9)))</f>
        <v/>
      </c>
      <c r="DC62" s="4" t="str">
        <f>IF('Monthly Reading'!DC$1="", "", IF('Monthly Reading'!DC136*'Monthly Reading'!DC$7&gt;'Monthly Reading'!DC$10, SUM('Monthly Reading'!DC136*'Monthly Reading'!DC$7, 'Homeowners Record'!$F59*'Monthly Reading'!DC$8, 'Homeowners Record'!$G59*'Monthly Reading'!DC$9), SUM('Monthly Reading'!DC$10, 'Homeowners Record'!$F59*'Monthly Reading'!DC$8, 'Homeowners Record'!$G59*'Monthly Reading'!DC$9)))</f>
        <v/>
      </c>
      <c r="DD62" s="4" t="str">
        <f>IF('Monthly Reading'!DD$1="", "", IF('Monthly Reading'!DD136*'Monthly Reading'!DD$7&gt;'Monthly Reading'!DD$10, SUM('Monthly Reading'!DD136*'Monthly Reading'!DD$7, 'Homeowners Record'!$F59*'Monthly Reading'!DD$8, 'Homeowners Record'!$G59*'Monthly Reading'!DD$9), SUM('Monthly Reading'!DD$10, 'Homeowners Record'!$F59*'Monthly Reading'!DD$8, 'Homeowners Record'!$G59*'Monthly Reading'!DD$9)))</f>
        <v/>
      </c>
      <c r="DE62" s="4" t="str">
        <f>IF('Monthly Reading'!DE$1="", "", IF('Monthly Reading'!DE136*'Monthly Reading'!DE$7&gt;'Monthly Reading'!DE$10, SUM('Monthly Reading'!DE136*'Monthly Reading'!DE$7, 'Homeowners Record'!$F59*'Monthly Reading'!DE$8, 'Homeowners Record'!$G59*'Monthly Reading'!DE$9), SUM('Monthly Reading'!DE$10, 'Homeowners Record'!$F59*'Monthly Reading'!DE$8, 'Homeowners Record'!$G59*'Monthly Reading'!DE$9)))</f>
        <v/>
      </c>
      <c r="DF62" s="4" t="str">
        <f>IF('Monthly Reading'!DF$1="", "", IF('Monthly Reading'!DF136*'Monthly Reading'!DF$7&gt;'Monthly Reading'!DF$10, SUM('Monthly Reading'!DF136*'Monthly Reading'!DF$7, 'Homeowners Record'!$F59*'Monthly Reading'!DF$8, 'Homeowners Record'!$G59*'Monthly Reading'!DF$9), SUM('Monthly Reading'!DF$10, 'Homeowners Record'!$F59*'Monthly Reading'!DF$8, 'Homeowners Record'!$G59*'Monthly Reading'!DF$9)))</f>
        <v/>
      </c>
      <c r="DG62" s="4" t="str">
        <f>IF('Monthly Reading'!DG$1="", "", IF('Monthly Reading'!DG136*'Monthly Reading'!DG$7&gt;'Monthly Reading'!DG$10, SUM('Monthly Reading'!DG136*'Monthly Reading'!DG$7, 'Homeowners Record'!$F59*'Monthly Reading'!DG$8, 'Homeowners Record'!$G59*'Monthly Reading'!DG$9), SUM('Monthly Reading'!DG$10, 'Homeowners Record'!$F59*'Monthly Reading'!DG$8, 'Homeowners Record'!$G59*'Monthly Reading'!DG$9)))</f>
        <v/>
      </c>
      <c r="DH62" s="4" t="str">
        <f>IF('Monthly Reading'!DH$1="", "", IF('Monthly Reading'!DH136*'Monthly Reading'!DH$7&gt;'Monthly Reading'!DH$10, SUM('Monthly Reading'!DH136*'Monthly Reading'!DH$7, 'Homeowners Record'!$F59*'Monthly Reading'!DH$8, 'Homeowners Record'!$G59*'Monthly Reading'!DH$9), SUM('Monthly Reading'!DH$10, 'Homeowners Record'!$F59*'Monthly Reading'!DH$8, 'Homeowners Record'!$G59*'Monthly Reading'!DH$9)))</f>
        <v/>
      </c>
      <c r="DI62" s="4" t="str">
        <f>IF('Monthly Reading'!DI$1="", "", IF('Monthly Reading'!DI136*'Monthly Reading'!DI$7&gt;'Monthly Reading'!DI$10, SUM('Monthly Reading'!DI136*'Monthly Reading'!DI$7, 'Homeowners Record'!$F59*'Monthly Reading'!DI$8, 'Homeowners Record'!$G59*'Monthly Reading'!DI$9), SUM('Monthly Reading'!DI$10, 'Homeowners Record'!$F59*'Monthly Reading'!DI$8, 'Homeowners Record'!$G59*'Monthly Reading'!DI$9)))</f>
        <v/>
      </c>
      <c r="DJ62" s="4" t="str">
        <f>IF('Monthly Reading'!DJ$1="", "", IF('Monthly Reading'!DJ136*'Monthly Reading'!DJ$7&gt;'Monthly Reading'!DJ$10, SUM('Monthly Reading'!DJ136*'Monthly Reading'!DJ$7, 'Homeowners Record'!$F59*'Monthly Reading'!DJ$8, 'Homeowners Record'!$G59*'Monthly Reading'!DJ$9), SUM('Monthly Reading'!DJ$10, 'Homeowners Record'!$F59*'Monthly Reading'!DJ$8, 'Homeowners Record'!$G59*'Monthly Reading'!DJ$9)))</f>
        <v/>
      </c>
      <c r="DK62" s="4" t="str">
        <f>IF('Monthly Reading'!DK$1="", "", IF('Monthly Reading'!DK136*'Monthly Reading'!DK$7&gt;'Monthly Reading'!DK$10, SUM('Monthly Reading'!DK136*'Monthly Reading'!DK$7, 'Homeowners Record'!$F59*'Monthly Reading'!DK$8, 'Homeowners Record'!$G59*'Monthly Reading'!DK$9), SUM('Monthly Reading'!DK$10, 'Homeowners Record'!$F59*'Monthly Reading'!DK$8, 'Homeowners Record'!$G59*'Monthly Reading'!DK$9)))</f>
        <v/>
      </c>
      <c r="DL62" s="4" t="str">
        <f>IF('Monthly Reading'!DL$1="", "", IF('Monthly Reading'!DL136*'Monthly Reading'!DL$7&gt;'Monthly Reading'!DL$10, SUM('Monthly Reading'!DL136*'Monthly Reading'!DL$7, 'Homeowners Record'!$F59*'Monthly Reading'!DL$8, 'Homeowners Record'!$G59*'Monthly Reading'!DL$9), SUM('Monthly Reading'!DL$10, 'Homeowners Record'!$F59*'Monthly Reading'!DL$8, 'Homeowners Record'!$G59*'Monthly Reading'!DL$9)))</f>
        <v/>
      </c>
      <c r="DM62" s="4" t="str">
        <f>IF('Monthly Reading'!DM$1="", "", IF('Monthly Reading'!DM136*'Monthly Reading'!DM$7&gt;'Monthly Reading'!DM$10, SUM('Monthly Reading'!DM136*'Monthly Reading'!DM$7, 'Homeowners Record'!$F59*'Monthly Reading'!DM$8, 'Homeowners Record'!$G59*'Monthly Reading'!DM$9), SUM('Monthly Reading'!DM$10, 'Homeowners Record'!$F59*'Monthly Reading'!DM$8, 'Homeowners Record'!$G59*'Monthly Reading'!DM$9)))</f>
        <v/>
      </c>
      <c r="DN62" s="4" t="str">
        <f>IF('Monthly Reading'!DN$1="", "", IF('Monthly Reading'!DN136*'Monthly Reading'!DN$7&gt;'Monthly Reading'!DN$10, SUM('Monthly Reading'!DN136*'Monthly Reading'!DN$7, 'Homeowners Record'!$F59*'Monthly Reading'!DN$8, 'Homeowners Record'!$G59*'Monthly Reading'!DN$9), SUM('Monthly Reading'!DN$10, 'Homeowners Record'!$F59*'Monthly Reading'!DN$8, 'Homeowners Record'!$G59*'Monthly Reading'!DN$9)))</f>
        <v/>
      </c>
      <c r="DO62" s="4" t="str">
        <f>IF('Monthly Reading'!DO$1="", "", IF('Monthly Reading'!DO136*'Monthly Reading'!DO$7&gt;'Monthly Reading'!DO$10, SUM('Monthly Reading'!DO136*'Monthly Reading'!DO$7, 'Homeowners Record'!$F59*'Monthly Reading'!DO$8, 'Homeowners Record'!$G59*'Monthly Reading'!DO$9), SUM('Monthly Reading'!DO$10, 'Homeowners Record'!$F59*'Monthly Reading'!DO$8, 'Homeowners Record'!$G59*'Monthly Reading'!DO$9)))</f>
        <v/>
      </c>
      <c r="DP62" s="4" t="str">
        <f>IF('Monthly Reading'!DP$1="", "", IF('Monthly Reading'!DP136*'Monthly Reading'!DP$7&gt;'Monthly Reading'!DP$10, SUM('Monthly Reading'!DP136*'Monthly Reading'!DP$7, 'Homeowners Record'!$F59*'Monthly Reading'!DP$8, 'Homeowners Record'!$G59*'Monthly Reading'!DP$9), SUM('Monthly Reading'!DP$10, 'Homeowners Record'!$F59*'Monthly Reading'!DP$8, 'Homeowners Record'!$G59*'Monthly Reading'!DP$9)))</f>
        <v/>
      </c>
      <c r="DQ62" s="4" t="str">
        <f>IF('Monthly Reading'!DQ$1="", "", IF('Monthly Reading'!DQ136*'Monthly Reading'!DQ$7&gt;'Monthly Reading'!DQ$10, SUM('Monthly Reading'!DQ136*'Monthly Reading'!DQ$7, 'Homeowners Record'!$F59*'Monthly Reading'!DQ$8, 'Homeowners Record'!$G59*'Monthly Reading'!DQ$9), SUM('Monthly Reading'!DQ$10, 'Homeowners Record'!$F59*'Monthly Reading'!DQ$8, 'Homeowners Record'!$G59*'Monthly Reading'!DQ$9)))</f>
        <v/>
      </c>
      <c r="DR62" s="4" t="str">
        <f>IF('Monthly Reading'!DR$1="", "", IF('Monthly Reading'!DR136*'Monthly Reading'!DR$7&gt;'Monthly Reading'!DR$10, SUM('Monthly Reading'!DR136*'Monthly Reading'!DR$7, 'Homeowners Record'!$F59*'Monthly Reading'!DR$8, 'Homeowners Record'!$G59*'Monthly Reading'!DR$9), SUM('Monthly Reading'!DR$10, 'Homeowners Record'!$F59*'Monthly Reading'!DR$8, 'Homeowners Record'!$G59*'Monthly Reading'!DR$9)))</f>
        <v/>
      </c>
      <c r="DS62" s="4" t="str">
        <f>IF('Monthly Reading'!DS$1="", "", IF('Monthly Reading'!DS136*'Monthly Reading'!DS$7&gt;'Monthly Reading'!DS$10, SUM('Monthly Reading'!DS136*'Monthly Reading'!DS$7, 'Homeowners Record'!$F59*'Monthly Reading'!DS$8, 'Homeowners Record'!$G59*'Monthly Reading'!DS$9), SUM('Monthly Reading'!DS$10, 'Homeowners Record'!$F59*'Monthly Reading'!DS$8, 'Homeowners Record'!$G59*'Monthly Reading'!DS$9)))</f>
        <v/>
      </c>
      <c r="DT62" s="4" t="str">
        <f>IF('Monthly Reading'!DT$1="", "", IF('Monthly Reading'!DT136*'Monthly Reading'!DT$7&gt;'Monthly Reading'!DT$10, SUM('Monthly Reading'!DT136*'Monthly Reading'!DT$7, 'Homeowners Record'!$F59*'Monthly Reading'!DT$8, 'Homeowners Record'!$G59*'Monthly Reading'!DT$9), SUM('Monthly Reading'!DT$10, 'Homeowners Record'!$F59*'Monthly Reading'!DT$8, 'Homeowners Record'!$G59*'Monthly Reading'!DT$9)))</f>
        <v/>
      </c>
      <c r="DU62" s="4" t="str">
        <f>IF('Monthly Reading'!DU$1="", "", IF('Monthly Reading'!DU136*'Monthly Reading'!DU$7&gt;'Monthly Reading'!DU$10, SUM('Monthly Reading'!DU136*'Monthly Reading'!DU$7, 'Homeowners Record'!$F59*'Monthly Reading'!DU$8, 'Homeowners Record'!$G59*'Monthly Reading'!DU$9), SUM('Monthly Reading'!DU$10, 'Homeowners Record'!$F59*'Monthly Reading'!DU$8, 'Homeowners Record'!$G59*'Monthly Reading'!DU$9)))</f>
        <v/>
      </c>
      <c r="DV62" s="4" t="str">
        <f>IF('Monthly Reading'!DV$1="", "", IF('Monthly Reading'!DV136*'Monthly Reading'!DV$7&gt;'Monthly Reading'!DV$10, SUM('Monthly Reading'!DV136*'Monthly Reading'!DV$7, 'Homeowners Record'!$F59*'Monthly Reading'!DV$8, 'Homeowners Record'!$G59*'Monthly Reading'!DV$9), SUM('Monthly Reading'!DV$10, 'Homeowners Record'!$F59*'Monthly Reading'!DV$8, 'Homeowners Record'!$G59*'Monthly Reading'!DV$9)))</f>
        <v/>
      </c>
      <c r="DW62" s="4" t="str">
        <f>IF('Monthly Reading'!DW$1="", "", IF('Monthly Reading'!DW136*'Monthly Reading'!DW$7&gt;'Monthly Reading'!DW$10, SUM('Monthly Reading'!DW136*'Monthly Reading'!DW$7, 'Homeowners Record'!$F59*'Monthly Reading'!DW$8, 'Homeowners Record'!$G59*'Monthly Reading'!DW$9), SUM('Monthly Reading'!DW$10, 'Homeowners Record'!$F59*'Monthly Reading'!DW$8, 'Homeowners Record'!$G59*'Monthly Reading'!DW$9)))</f>
        <v/>
      </c>
      <c r="DX62" s="4" t="str">
        <f>IF('Monthly Reading'!DX$1="", "", IF('Monthly Reading'!DX136*'Monthly Reading'!DX$7&gt;'Monthly Reading'!DX$10, SUM('Monthly Reading'!DX136*'Monthly Reading'!DX$7, 'Homeowners Record'!$F59*'Monthly Reading'!DX$8, 'Homeowners Record'!$G59*'Monthly Reading'!DX$9), SUM('Monthly Reading'!DX$10, 'Homeowners Record'!$F59*'Monthly Reading'!DX$8, 'Homeowners Record'!$G59*'Monthly Reading'!DX$9)))</f>
        <v/>
      </c>
      <c r="DY62" s="4" t="str">
        <f>IF('Monthly Reading'!DY$1="", "", IF('Monthly Reading'!DY136*'Monthly Reading'!DY$7&gt;'Monthly Reading'!DY$10, SUM('Monthly Reading'!DY136*'Monthly Reading'!DY$7, 'Homeowners Record'!$F59*'Monthly Reading'!DY$8, 'Homeowners Record'!$G59*'Monthly Reading'!DY$9), SUM('Monthly Reading'!DY$10, 'Homeowners Record'!$F59*'Monthly Reading'!DY$8, 'Homeowners Record'!$G59*'Monthly Reading'!DY$9)))</f>
        <v/>
      </c>
      <c r="DZ62" s="4" t="str">
        <f>IF('Monthly Reading'!DZ$1="", "", IF('Monthly Reading'!DZ136*'Monthly Reading'!DZ$7&gt;'Monthly Reading'!DZ$10, SUM('Monthly Reading'!DZ136*'Monthly Reading'!DZ$7, 'Homeowners Record'!$F59*'Monthly Reading'!DZ$8, 'Homeowners Record'!$G59*'Monthly Reading'!DZ$9), SUM('Monthly Reading'!DZ$10, 'Homeowners Record'!$F59*'Monthly Reading'!DZ$8, 'Homeowners Record'!$G59*'Monthly Reading'!DZ$9)))</f>
        <v/>
      </c>
    </row>
    <row r="63" spans="1:130" x14ac:dyDescent="0.25">
      <c r="A63" s="3">
        <f>'Homeowners Record'!$A60</f>
        <v>59</v>
      </c>
      <c r="B63" s="3" t="str">
        <f>'Homeowners Record'!$B60</f>
        <v>MARIAN LLENA</v>
      </c>
      <c r="C63" s="4">
        <v>775</v>
      </c>
      <c r="D63" s="4">
        <f>IF('Monthly Reading'!D$1="", "", IF('Monthly Reading'!D137*'Monthly Reading'!D$7&gt;'Monthly Reading'!D$10, SUM('Monthly Reading'!D137*'Monthly Reading'!D$7, 'Homeowners Record'!$F60*'Monthly Reading'!D$8, 'Homeowners Record'!$G60*'Monthly Reading'!D$9), SUM('Monthly Reading'!D$10, 'Homeowners Record'!$F60*'Monthly Reading'!D$8, 'Homeowners Record'!$G60*'Monthly Reading'!D$9)))</f>
        <v>1047.0802716049384</v>
      </c>
      <c r="E63" s="4">
        <f>IF('Monthly Reading'!E$1="", "", IF('Monthly Reading'!E137*'Monthly Reading'!E$7&gt;'Monthly Reading'!E$10, SUM('Monthly Reading'!E137*'Monthly Reading'!E$7, 'Homeowners Record'!$F60*'Monthly Reading'!E$8, 'Homeowners Record'!$G60*'Monthly Reading'!E$9), SUM('Monthly Reading'!E$10, 'Homeowners Record'!$F60*'Monthly Reading'!E$8, 'Homeowners Record'!$G60*'Monthly Reading'!E$9)))</f>
        <v>725.60585480093675</v>
      </c>
      <c r="F63" s="4">
        <f>IF('Monthly Reading'!F$1="", "", IF('Monthly Reading'!F137*'Monthly Reading'!F$7&gt;'Monthly Reading'!F$10, SUM('Monthly Reading'!F137*'Monthly Reading'!F$7, 'Homeowners Record'!$F60*'Monthly Reading'!F$8, 'Homeowners Record'!$G60*'Monthly Reading'!F$9), SUM('Monthly Reading'!F$10, 'Homeowners Record'!$F60*'Monthly Reading'!F$8, 'Homeowners Record'!$G60*'Monthly Reading'!F$9)))</f>
        <v>719.56398860398861</v>
      </c>
      <c r="G63" s="4">
        <f>IF('Monthly Reading'!G$1="", "", IF('Monthly Reading'!G137*'Monthly Reading'!G$7&gt;'Monthly Reading'!G$10, SUM('Monthly Reading'!G137*'Monthly Reading'!G$7, 'Homeowners Record'!$F60*'Monthly Reading'!G$8, 'Homeowners Record'!$G60*'Monthly Reading'!G$9), SUM('Monthly Reading'!G$10, 'Homeowners Record'!$F60*'Monthly Reading'!G$8, 'Homeowners Record'!$G60*'Monthly Reading'!G$9)))</f>
        <v>770.41038596491228</v>
      </c>
      <c r="H63" s="4" t="str">
        <f>IF('Monthly Reading'!H$1="", "", IF('Monthly Reading'!H137*'Monthly Reading'!H$7&gt;'Monthly Reading'!H$10, SUM('Monthly Reading'!H137*'Monthly Reading'!H$7, 'Homeowners Record'!$F60*'Monthly Reading'!H$8, 'Homeowners Record'!$G60*'Monthly Reading'!H$9), SUM('Monthly Reading'!H$10, 'Homeowners Record'!$F60*'Monthly Reading'!H$8, 'Homeowners Record'!$G60*'Monthly Reading'!H$9)))</f>
        <v/>
      </c>
      <c r="I63" s="4" t="str">
        <f>IF('Monthly Reading'!I$1="", "", IF('Monthly Reading'!I137*'Monthly Reading'!I$7&gt;'Monthly Reading'!I$10, SUM('Monthly Reading'!I137*'Monthly Reading'!I$7, 'Homeowners Record'!$F60*'Monthly Reading'!I$8, 'Homeowners Record'!$G60*'Monthly Reading'!I$9), SUM('Monthly Reading'!I$10, 'Homeowners Record'!$F60*'Monthly Reading'!I$8, 'Homeowners Record'!$G60*'Monthly Reading'!I$9)))</f>
        <v/>
      </c>
      <c r="J63" s="4" t="str">
        <f>IF('Monthly Reading'!J$1="", "", IF('Monthly Reading'!J137*'Monthly Reading'!J$7&gt;'Monthly Reading'!J$10, SUM('Monthly Reading'!J137*'Monthly Reading'!J$7, 'Homeowners Record'!$F60*'Monthly Reading'!J$8, 'Homeowners Record'!$G60*'Monthly Reading'!J$9), SUM('Monthly Reading'!J$10, 'Homeowners Record'!$F60*'Monthly Reading'!J$8, 'Homeowners Record'!$G60*'Monthly Reading'!J$9)))</f>
        <v/>
      </c>
      <c r="K63" s="4" t="str">
        <f>IF('Monthly Reading'!K$1="", "", IF('Monthly Reading'!K137*'Monthly Reading'!K$7&gt;'Monthly Reading'!K$10, SUM('Monthly Reading'!K137*'Monthly Reading'!K$7, 'Homeowners Record'!$F60*'Monthly Reading'!K$8, 'Homeowners Record'!$G60*'Monthly Reading'!K$9), SUM('Monthly Reading'!K$10, 'Homeowners Record'!$F60*'Monthly Reading'!K$8, 'Homeowners Record'!$G60*'Monthly Reading'!K$9)))</f>
        <v/>
      </c>
      <c r="L63" s="4" t="str">
        <f>IF('Monthly Reading'!L$1="", "", IF('Monthly Reading'!L137*'Monthly Reading'!L$7&gt;'Monthly Reading'!L$10, SUM('Monthly Reading'!L137*'Monthly Reading'!L$7, 'Homeowners Record'!$F60*'Monthly Reading'!L$8, 'Homeowners Record'!$G60*'Monthly Reading'!L$9), SUM('Monthly Reading'!L$10, 'Homeowners Record'!$F60*'Monthly Reading'!L$8, 'Homeowners Record'!$G60*'Monthly Reading'!L$9)))</f>
        <v/>
      </c>
      <c r="M63" s="4" t="str">
        <f>IF('Monthly Reading'!M$1="", "", IF('Monthly Reading'!M137*'Monthly Reading'!M$7&gt;'Monthly Reading'!M$10, SUM('Monthly Reading'!M137*'Monthly Reading'!M$7, 'Homeowners Record'!$F60*'Monthly Reading'!M$8, 'Homeowners Record'!$G60*'Monthly Reading'!M$9), SUM('Monthly Reading'!M$10, 'Homeowners Record'!$F60*'Monthly Reading'!M$8, 'Homeowners Record'!$G60*'Monthly Reading'!M$9)))</f>
        <v/>
      </c>
      <c r="N63" s="4" t="str">
        <f>IF('Monthly Reading'!N$1="", "", IF('Monthly Reading'!N137*'Monthly Reading'!N$7&gt;'Monthly Reading'!N$10, SUM('Monthly Reading'!N137*'Monthly Reading'!N$7, 'Homeowners Record'!$F60*'Monthly Reading'!N$8, 'Homeowners Record'!$G60*'Monthly Reading'!N$9), SUM('Monthly Reading'!N$10, 'Homeowners Record'!$F60*'Monthly Reading'!N$8, 'Homeowners Record'!$G60*'Monthly Reading'!N$9)))</f>
        <v/>
      </c>
      <c r="O63" s="4" t="str">
        <f>IF('Monthly Reading'!O$1="", "", IF('Monthly Reading'!O137*'Monthly Reading'!O$7&gt;'Monthly Reading'!O$10, SUM('Monthly Reading'!O137*'Monthly Reading'!O$7, 'Homeowners Record'!$F60*'Monthly Reading'!O$8, 'Homeowners Record'!$G60*'Monthly Reading'!O$9), SUM('Monthly Reading'!O$10, 'Homeowners Record'!$F60*'Monthly Reading'!O$8, 'Homeowners Record'!$G60*'Monthly Reading'!O$9)))</f>
        <v/>
      </c>
      <c r="P63" s="4" t="str">
        <f>IF('Monthly Reading'!P$1="", "", IF('Monthly Reading'!P137*'Monthly Reading'!P$7&gt;'Monthly Reading'!P$10, SUM('Monthly Reading'!P137*'Monthly Reading'!P$7, 'Homeowners Record'!$F60*'Monthly Reading'!P$8, 'Homeowners Record'!$G60*'Monthly Reading'!P$9), SUM('Monthly Reading'!P$10, 'Homeowners Record'!$F60*'Monthly Reading'!P$8, 'Homeowners Record'!$G60*'Monthly Reading'!P$9)))</f>
        <v/>
      </c>
      <c r="Q63" s="4" t="str">
        <f>IF('Monthly Reading'!Q$1="", "", IF('Monthly Reading'!Q137*'Monthly Reading'!Q$7&gt;'Monthly Reading'!Q$10, SUM('Monthly Reading'!Q137*'Monthly Reading'!Q$7, 'Homeowners Record'!$F60*'Monthly Reading'!Q$8, 'Homeowners Record'!$G60*'Monthly Reading'!Q$9), SUM('Monthly Reading'!Q$10, 'Homeowners Record'!$F60*'Monthly Reading'!Q$8, 'Homeowners Record'!$G60*'Monthly Reading'!Q$9)))</f>
        <v/>
      </c>
      <c r="R63" s="4" t="str">
        <f>IF('Monthly Reading'!R$1="", "", IF('Monthly Reading'!R137*'Monthly Reading'!R$7&gt;'Monthly Reading'!R$10, SUM('Monthly Reading'!R137*'Monthly Reading'!R$7, 'Homeowners Record'!$F60*'Monthly Reading'!R$8, 'Homeowners Record'!$G60*'Monthly Reading'!R$9), SUM('Monthly Reading'!R$10, 'Homeowners Record'!$F60*'Monthly Reading'!R$8, 'Homeowners Record'!$G60*'Monthly Reading'!R$9)))</f>
        <v/>
      </c>
      <c r="S63" s="4" t="str">
        <f>IF('Monthly Reading'!S$1="", "", IF('Monthly Reading'!S137*'Monthly Reading'!S$7&gt;'Monthly Reading'!S$10, SUM('Monthly Reading'!S137*'Monthly Reading'!S$7, 'Homeowners Record'!$F60*'Monthly Reading'!S$8, 'Homeowners Record'!$G60*'Monthly Reading'!S$9), SUM('Monthly Reading'!S$10, 'Homeowners Record'!$F60*'Monthly Reading'!S$8, 'Homeowners Record'!$G60*'Monthly Reading'!S$9)))</f>
        <v/>
      </c>
      <c r="T63" s="4" t="str">
        <f>IF('Monthly Reading'!T$1="", "", IF('Monthly Reading'!T137*'Monthly Reading'!T$7&gt;'Monthly Reading'!T$10, SUM('Monthly Reading'!T137*'Monthly Reading'!T$7, 'Homeowners Record'!$F60*'Monthly Reading'!T$8, 'Homeowners Record'!$G60*'Monthly Reading'!T$9), SUM('Monthly Reading'!T$10, 'Homeowners Record'!$F60*'Monthly Reading'!T$8, 'Homeowners Record'!$G60*'Monthly Reading'!T$9)))</f>
        <v/>
      </c>
      <c r="U63" s="4" t="str">
        <f>IF('Monthly Reading'!U$1="", "", IF('Monthly Reading'!U137*'Monthly Reading'!U$7&gt;'Monthly Reading'!U$10, SUM('Monthly Reading'!U137*'Monthly Reading'!U$7, 'Homeowners Record'!$F60*'Monthly Reading'!U$8, 'Homeowners Record'!$G60*'Monthly Reading'!U$9), SUM('Monthly Reading'!U$10, 'Homeowners Record'!$F60*'Monthly Reading'!U$8, 'Homeowners Record'!$G60*'Monthly Reading'!U$9)))</f>
        <v/>
      </c>
      <c r="V63" s="4" t="str">
        <f>IF('Monthly Reading'!V$1="", "", IF('Monthly Reading'!V137*'Monthly Reading'!V$7&gt;'Monthly Reading'!V$10, SUM('Monthly Reading'!V137*'Monthly Reading'!V$7, 'Homeowners Record'!$F60*'Monthly Reading'!V$8, 'Homeowners Record'!$G60*'Monthly Reading'!V$9), SUM('Monthly Reading'!V$10, 'Homeowners Record'!$F60*'Monthly Reading'!V$8, 'Homeowners Record'!$G60*'Monthly Reading'!V$9)))</f>
        <v/>
      </c>
      <c r="W63" s="4" t="str">
        <f>IF('Monthly Reading'!W$1="", "", IF('Monthly Reading'!W137*'Monthly Reading'!W$7&gt;'Monthly Reading'!W$10, SUM('Monthly Reading'!W137*'Monthly Reading'!W$7, 'Homeowners Record'!$F60*'Monthly Reading'!W$8, 'Homeowners Record'!$G60*'Monthly Reading'!W$9), SUM('Monthly Reading'!W$10, 'Homeowners Record'!$F60*'Monthly Reading'!W$8, 'Homeowners Record'!$G60*'Monthly Reading'!W$9)))</f>
        <v/>
      </c>
      <c r="X63" s="4" t="str">
        <f>IF('Monthly Reading'!X$1="", "", IF('Monthly Reading'!X137*'Monthly Reading'!X$7&gt;'Monthly Reading'!X$10, SUM('Monthly Reading'!X137*'Monthly Reading'!X$7, 'Homeowners Record'!$F60*'Monthly Reading'!X$8, 'Homeowners Record'!$G60*'Monthly Reading'!X$9), SUM('Monthly Reading'!X$10, 'Homeowners Record'!$F60*'Monthly Reading'!X$8, 'Homeowners Record'!$G60*'Monthly Reading'!X$9)))</f>
        <v/>
      </c>
      <c r="Y63" s="4" t="str">
        <f>IF('Monthly Reading'!Y$1="", "", IF('Monthly Reading'!Y137*'Monthly Reading'!Y$7&gt;'Monthly Reading'!Y$10, SUM('Monthly Reading'!Y137*'Monthly Reading'!Y$7, 'Homeowners Record'!$F60*'Monthly Reading'!Y$8, 'Homeowners Record'!$G60*'Monthly Reading'!Y$9), SUM('Monthly Reading'!Y$10, 'Homeowners Record'!$F60*'Monthly Reading'!Y$8, 'Homeowners Record'!$G60*'Monthly Reading'!Y$9)))</f>
        <v/>
      </c>
      <c r="Z63" s="4" t="str">
        <f>IF('Monthly Reading'!Z$1="", "", IF('Monthly Reading'!Z137*'Monthly Reading'!Z$7&gt;'Monthly Reading'!Z$10, SUM('Monthly Reading'!Z137*'Monthly Reading'!Z$7, 'Homeowners Record'!$F60*'Monthly Reading'!Z$8, 'Homeowners Record'!$G60*'Monthly Reading'!Z$9), SUM('Monthly Reading'!Z$10, 'Homeowners Record'!$F60*'Monthly Reading'!Z$8, 'Homeowners Record'!$G60*'Monthly Reading'!Z$9)))</f>
        <v/>
      </c>
      <c r="AA63" s="4" t="str">
        <f>IF('Monthly Reading'!AA$1="", "", IF('Monthly Reading'!AA137*'Monthly Reading'!AA$7&gt;'Monthly Reading'!AA$10, SUM('Monthly Reading'!AA137*'Monthly Reading'!AA$7, 'Homeowners Record'!$F60*'Monthly Reading'!AA$8, 'Homeowners Record'!$G60*'Monthly Reading'!AA$9), SUM('Monthly Reading'!AA$10, 'Homeowners Record'!$F60*'Monthly Reading'!AA$8, 'Homeowners Record'!$G60*'Monthly Reading'!AA$9)))</f>
        <v/>
      </c>
      <c r="AB63" s="4" t="str">
        <f>IF('Monthly Reading'!AB$1="", "", IF('Monthly Reading'!AB137*'Monthly Reading'!AB$7&gt;'Monthly Reading'!AB$10, SUM('Monthly Reading'!AB137*'Monthly Reading'!AB$7, 'Homeowners Record'!$F60*'Monthly Reading'!AB$8, 'Homeowners Record'!$G60*'Monthly Reading'!AB$9), SUM('Monthly Reading'!AB$10, 'Homeowners Record'!$F60*'Monthly Reading'!AB$8, 'Homeowners Record'!$G60*'Monthly Reading'!AB$9)))</f>
        <v/>
      </c>
      <c r="AC63" s="4" t="str">
        <f>IF('Monthly Reading'!AC$1="", "", IF('Monthly Reading'!AC137*'Monthly Reading'!AC$7&gt;'Monthly Reading'!AC$10, SUM('Monthly Reading'!AC137*'Monthly Reading'!AC$7, 'Homeowners Record'!$F60*'Monthly Reading'!AC$8, 'Homeowners Record'!$G60*'Monthly Reading'!AC$9), SUM('Monthly Reading'!AC$10, 'Homeowners Record'!$F60*'Monthly Reading'!AC$8, 'Homeowners Record'!$G60*'Monthly Reading'!AC$9)))</f>
        <v/>
      </c>
      <c r="AD63" s="4" t="str">
        <f>IF('Monthly Reading'!AD$1="", "", IF('Monthly Reading'!AD137*'Monthly Reading'!AD$7&gt;'Monthly Reading'!AD$10, SUM('Monthly Reading'!AD137*'Monthly Reading'!AD$7, 'Homeowners Record'!$F60*'Monthly Reading'!AD$8, 'Homeowners Record'!$G60*'Monthly Reading'!AD$9), SUM('Monthly Reading'!AD$10, 'Homeowners Record'!$F60*'Monthly Reading'!AD$8, 'Homeowners Record'!$G60*'Monthly Reading'!AD$9)))</f>
        <v/>
      </c>
      <c r="AE63" s="4" t="str">
        <f>IF('Monthly Reading'!AE$1="", "", IF('Monthly Reading'!AE137*'Monthly Reading'!AE$7&gt;'Monthly Reading'!AE$10, SUM('Monthly Reading'!AE137*'Monthly Reading'!AE$7, 'Homeowners Record'!$F60*'Monthly Reading'!AE$8, 'Homeowners Record'!$G60*'Monthly Reading'!AE$9), SUM('Monthly Reading'!AE$10, 'Homeowners Record'!$F60*'Monthly Reading'!AE$8, 'Homeowners Record'!$G60*'Monthly Reading'!AE$9)))</f>
        <v/>
      </c>
      <c r="AF63" s="4" t="str">
        <f>IF('Monthly Reading'!AF$1="", "", IF('Monthly Reading'!AF137*'Monthly Reading'!AF$7&gt;'Monthly Reading'!AF$10, SUM('Monthly Reading'!AF137*'Monthly Reading'!AF$7, 'Homeowners Record'!$F60*'Monthly Reading'!AF$8, 'Homeowners Record'!$G60*'Monthly Reading'!AF$9), SUM('Monthly Reading'!AF$10, 'Homeowners Record'!$F60*'Monthly Reading'!AF$8, 'Homeowners Record'!$G60*'Monthly Reading'!AF$9)))</f>
        <v/>
      </c>
      <c r="AG63" s="4" t="str">
        <f>IF('Monthly Reading'!AG$1="", "", IF('Monthly Reading'!AG137*'Monthly Reading'!AG$7&gt;'Monthly Reading'!AG$10, SUM('Monthly Reading'!AG137*'Monthly Reading'!AG$7, 'Homeowners Record'!$F60*'Monthly Reading'!AG$8, 'Homeowners Record'!$G60*'Monthly Reading'!AG$9), SUM('Monthly Reading'!AG$10, 'Homeowners Record'!$F60*'Monthly Reading'!AG$8, 'Homeowners Record'!$G60*'Monthly Reading'!AG$9)))</f>
        <v/>
      </c>
      <c r="AH63" s="4" t="str">
        <f>IF('Monthly Reading'!AH$1="", "", IF('Monthly Reading'!AH137*'Monthly Reading'!AH$7&gt;'Monthly Reading'!AH$10, SUM('Monthly Reading'!AH137*'Monthly Reading'!AH$7, 'Homeowners Record'!$F60*'Monthly Reading'!AH$8, 'Homeowners Record'!$G60*'Monthly Reading'!AH$9), SUM('Monthly Reading'!AH$10, 'Homeowners Record'!$F60*'Monthly Reading'!AH$8, 'Homeowners Record'!$G60*'Monthly Reading'!AH$9)))</f>
        <v/>
      </c>
      <c r="AI63" s="4" t="str">
        <f>IF('Monthly Reading'!AI$1="", "", IF('Monthly Reading'!AI137*'Monthly Reading'!AI$7&gt;'Monthly Reading'!AI$10, SUM('Monthly Reading'!AI137*'Monthly Reading'!AI$7, 'Homeowners Record'!$F60*'Monthly Reading'!AI$8, 'Homeowners Record'!$G60*'Monthly Reading'!AI$9), SUM('Monthly Reading'!AI$10, 'Homeowners Record'!$F60*'Monthly Reading'!AI$8, 'Homeowners Record'!$G60*'Monthly Reading'!AI$9)))</f>
        <v/>
      </c>
      <c r="AJ63" s="4" t="str">
        <f>IF('Monthly Reading'!AJ$1="", "", IF('Monthly Reading'!AJ137*'Monthly Reading'!AJ$7&gt;'Monthly Reading'!AJ$10, SUM('Monthly Reading'!AJ137*'Monthly Reading'!AJ$7, 'Homeowners Record'!$F60*'Monthly Reading'!AJ$8, 'Homeowners Record'!$G60*'Monthly Reading'!AJ$9), SUM('Monthly Reading'!AJ$10, 'Homeowners Record'!$F60*'Monthly Reading'!AJ$8, 'Homeowners Record'!$G60*'Monthly Reading'!AJ$9)))</f>
        <v/>
      </c>
      <c r="AK63" s="4" t="str">
        <f>IF('Monthly Reading'!AK$1="", "", IF('Monthly Reading'!AK137*'Monthly Reading'!AK$7&gt;'Monthly Reading'!AK$10, SUM('Monthly Reading'!AK137*'Monthly Reading'!AK$7, 'Homeowners Record'!$F60*'Monthly Reading'!AK$8, 'Homeowners Record'!$G60*'Monthly Reading'!AK$9), SUM('Monthly Reading'!AK$10, 'Homeowners Record'!$F60*'Monthly Reading'!AK$8, 'Homeowners Record'!$G60*'Monthly Reading'!AK$9)))</f>
        <v/>
      </c>
      <c r="AL63" s="4" t="str">
        <f>IF('Monthly Reading'!AL$1="", "", IF('Monthly Reading'!AL137*'Monthly Reading'!AL$7&gt;'Monthly Reading'!AL$10, SUM('Monthly Reading'!AL137*'Monthly Reading'!AL$7, 'Homeowners Record'!$F60*'Monthly Reading'!AL$8, 'Homeowners Record'!$G60*'Monthly Reading'!AL$9), SUM('Monthly Reading'!AL$10, 'Homeowners Record'!$F60*'Monthly Reading'!AL$8, 'Homeowners Record'!$G60*'Monthly Reading'!AL$9)))</f>
        <v/>
      </c>
      <c r="AM63" s="4" t="str">
        <f>IF('Monthly Reading'!AM$1="", "", IF('Monthly Reading'!AM137*'Monthly Reading'!AM$7&gt;'Monthly Reading'!AM$10, SUM('Monthly Reading'!AM137*'Monthly Reading'!AM$7, 'Homeowners Record'!$F60*'Monthly Reading'!AM$8, 'Homeowners Record'!$G60*'Monthly Reading'!AM$9), SUM('Monthly Reading'!AM$10, 'Homeowners Record'!$F60*'Monthly Reading'!AM$8, 'Homeowners Record'!$G60*'Monthly Reading'!AM$9)))</f>
        <v/>
      </c>
      <c r="AN63" s="4" t="str">
        <f>IF('Monthly Reading'!AN$1="", "", IF('Monthly Reading'!AN137*'Monthly Reading'!AN$7&gt;'Monthly Reading'!AN$10, SUM('Monthly Reading'!AN137*'Monthly Reading'!AN$7, 'Homeowners Record'!$F60*'Monthly Reading'!AN$8, 'Homeowners Record'!$G60*'Monthly Reading'!AN$9), SUM('Monthly Reading'!AN$10, 'Homeowners Record'!$F60*'Monthly Reading'!AN$8, 'Homeowners Record'!$G60*'Monthly Reading'!AN$9)))</f>
        <v/>
      </c>
      <c r="AO63" s="4" t="str">
        <f>IF('Monthly Reading'!AO$1="", "", IF('Monthly Reading'!AO137*'Monthly Reading'!AO$7&gt;'Monthly Reading'!AO$10, SUM('Monthly Reading'!AO137*'Monthly Reading'!AO$7, 'Homeowners Record'!$F60*'Monthly Reading'!AO$8, 'Homeowners Record'!$G60*'Monthly Reading'!AO$9), SUM('Monthly Reading'!AO$10, 'Homeowners Record'!$F60*'Monthly Reading'!AO$8, 'Homeowners Record'!$G60*'Monthly Reading'!AO$9)))</f>
        <v/>
      </c>
      <c r="AP63" s="4" t="str">
        <f>IF('Monthly Reading'!AP$1="", "", IF('Monthly Reading'!AP137*'Monthly Reading'!AP$7&gt;'Monthly Reading'!AP$10, SUM('Monthly Reading'!AP137*'Monthly Reading'!AP$7, 'Homeowners Record'!$F60*'Monthly Reading'!AP$8, 'Homeowners Record'!$G60*'Monthly Reading'!AP$9), SUM('Monthly Reading'!AP$10, 'Homeowners Record'!$F60*'Monthly Reading'!AP$8, 'Homeowners Record'!$G60*'Monthly Reading'!AP$9)))</f>
        <v/>
      </c>
      <c r="AQ63" s="4" t="str">
        <f>IF('Monthly Reading'!AQ$1="", "", IF('Monthly Reading'!AQ137*'Monthly Reading'!AQ$7&gt;'Monthly Reading'!AQ$10, SUM('Monthly Reading'!AQ137*'Monthly Reading'!AQ$7, 'Homeowners Record'!$F60*'Monthly Reading'!AQ$8, 'Homeowners Record'!$G60*'Monthly Reading'!AQ$9), SUM('Monthly Reading'!AQ$10, 'Homeowners Record'!$F60*'Monthly Reading'!AQ$8, 'Homeowners Record'!$G60*'Monthly Reading'!AQ$9)))</f>
        <v/>
      </c>
      <c r="AR63" s="4" t="str">
        <f>IF('Monthly Reading'!AR$1="", "", IF('Monthly Reading'!AR137*'Monthly Reading'!AR$7&gt;'Monthly Reading'!AR$10, SUM('Monthly Reading'!AR137*'Monthly Reading'!AR$7, 'Homeowners Record'!$F60*'Monthly Reading'!AR$8, 'Homeowners Record'!$G60*'Monthly Reading'!AR$9), SUM('Monthly Reading'!AR$10, 'Homeowners Record'!$F60*'Monthly Reading'!AR$8, 'Homeowners Record'!$G60*'Monthly Reading'!AR$9)))</f>
        <v/>
      </c>
      <c r="AS63" s="4" t="str">
        <f>IF('Monthly Reading'!AS$1="", "", IF('Monthly Reading'!AS137*'Monthly Reading'!AS$7&gt;'Monthly Reading'!AS$10, SUM('Monthly Reading'!AS137*'Monthly Reading'!AS$7, 'Homeowners Record'!$F60*'Monthly Reading'!AS$8, 'Homeowners Record'!$G60*'Monthly Reading'!AS$9), SUM('Monthly Reading'!AS$10, 'Homeowners Record'!$F60*'Monthly Reading'!AS$8, 'Homeowners Record'!$G60*'Monthly Reading'!AS$9)))</f>
        <v/>
      </c>
      <c r="AT63" s="4" t="str">
        <f>IF('Monthly Reading'!AT$1="", "", IF('Monthly Reading'!AT137*'Monthly Reading'!AT$7&gt;'Monthly Reading'!AT$10, SUM('Monthly Reading'!AT137*'Monthly Reading'!AT$7, 'Homeowners Record'!$F60*'Monthly Reading'!AT$8, 'Homeowners Record'!$G60*'Monthly Reading'!AT$9), SUM('Monthly Reading'!AT$10, 'Homeowners Record'!$F60*'Monthly Reading'!AT$8, 'Homeowners Record'!$G60*'Monthly Reading'!AT$9)))</f>
        <v/>
      </c>
      <c r="AU63" s="4" t="str">
        <f>IF('Monthly Reading'!AU$1="", "", IF('Monthly Reading'!AU137*'Monthly Reading'!AU$7&gt;'Monthly Reading'!AU$10, SUM('Monthly Reading'!AU137*'Monthly Reading'!AU$7, 'Homeowners Record'!$F60*'Monthly Reading'!AU$8, 'Homeowners Record'!$G60*'Monthly Reading'!AU$9), SUM('Monthly Reading'!AU$10, 'Homeowners Record'!$F60*'Monthly Reading'!AU$8, 'Homeowners Record'!$G60*'Monthly Reading'!AU$9)))</f>
        <v/>
      </c>
      <c r="AV63" s="4" t="str">
        <f>IF('Monthly Reading'!AV$1="", "", IF('Monthly Reading'!AV137*'Monthly Reading'!AV$7&gt;'Monthly Reading'!AV$10, SUM('Monthly Reading'!AV137*'Monthly Reading'!AV$7, 'Homeowners Record'!$F60*'Monthly Reading'!AV$8, 'Homeowners Record'!$G60*'Monthly Reading'!AV$9), SUM('Monthly Reading'!AV$10, 'Homeowners Record'!$F60*'Monthly Reading'!AV$8, 'Homeowners Record'!$G60*'Monthly Reading'!AV$9)))</f>
        <v/>
      </c>
      <c r="AW63" s="4" t="str">
        <f>IF('Monthly Reading'!AW$1="", "", IF('Monthly Reading'!AW137*'Monthly Reading'!AW$7&gt;'Monthly Reading'!AW$10, SUM('Monthly Reading'!AW137*'Monthly Reading'!AW$7, 'Homeowners Record'!$F60*'Monthly Reading'!AW$8, 'Homeowners Record'!$G60*'Monthly Reading'!AW$9), SUM('Monthly Reading'!AW$10, 'Homeowners Record'!$F60*'Monthly Reading'!AW$8, 'Homeowners Record'!$G60*'Monthly Reading'!AW$9)))</f>
        <v/>
      </c>
      <c r="AX63" s="4" t="str">
        <f>IF('Monthly Reading'!AX$1="", "", IF('Monthly Reading'!AX137*'Monthly Reading'!AX$7&gt;'Monthly Reading'!AX$10, SUM('Monthly Reading'!AX137*'Monthly Reading'!AX$7, 'Homeowners Record'!$F60*'Monthly Reading'!AX$8, 'Homeowners Record'!$G60*'Monthly Reading'!AX$9), SUM('Monthly Reading'!AX$10, 'Homeowners Record'!$F60*'Monthly Reading'!AX$8, 'Homeowners Record'!$G60*'Monthly Reading'!AX$9)))</f>
        <v/>
      </c>
      <c r="AY63" s="4" t="str">
        <f>IF('Monthly Reading'!AY$1="", "", IF('Monthly Reading'!AY137*'Monthly Reading'!AY$7&gt;'Monthly Reading'!AY$10, SUM('Monthly Reading'!AY137*'Monthly Reading'!AY$7, 'Homeowners Record'!$F60*'Monthly Reading'!AY$8, 'Homeowners Record'!$G60*'Monthly Reading'!AY$9), SUM('Monthly Reading'!AY$10, 'Homeowners Record'!$F60*'Monthly Reading'!AY$8, 'Homeowners Record'!$G60*'Monthly Reading'!AY$9)))</f>
        <v/>
      </c>
      <c r="AZ63" s="4" t="str">
        <f>IF('Monthly Reading'!AZ$1="", "", IF('Monthly Reading'!AZ137*'Monthly Reading'!AZ$7&gt;'Monthly Reading'!AZ$10, SUM('Monthly Reading'!AZ137*'Monthly Reading'!AZ$7, 'Homeowners Record'!$F60*'Monthly Reading'!AZ$8, 'Homeowners Record'!$G60*'Monthly Reading'!AZ$9), SUM('Monthly Reading'!AZ$10, 'Homeowners Record'!$F60*'Monthly Reading'!AZ$8, 'Homeowners Record'!$G60*'Monthly Reading'!AZ$9)))</f>
        <v/>
      </c>
      <c r="BA63" s="4" t="str">
        <f>IF('Monthly Reading'!BA$1="", "", IF('Monthly Reading'!BA137*'Monthly Reading'!BA$7&gt;'Monthly Reading'!BA$10, SUM('Monthly Reading'!BA137*'Monthly Reading'!BA$7, 'Homeowners Record'!$F60*'Monthly Reading'!BA$8, 'Homeowners Record'!$G60*'Monthly Reading'!BA$9), SUM('Monthly Reading'!BA$10, 'Homeowners Record'!$F60*'Monthly Reading'!BA$8, 'Homeowners Record'!$G60*'Monthly Reading'!BA$9)))</f>
        <v/>
      </c>
      <c r="BB63" s="4" t="str">
        <f>IF('Monthly Reading'!BB$1="", "", IF('Monthly Reading'!BB137*'Monthly Reading'!BB$7&gt;'Monthly Reading'!BB$10, SUM('Monthly Reading'!BB137*'Monthly Reading'!BB$7, 'Homeowners Record'!$F60*'Monthly Reading'!BB$8, 'Homeowners Record'!$G60*'Monthly Reading'!BB$9), SUM('Monthly Reading'!BB$10, 'Homeowners Record'!$F60*'Monthly Reading'!BB$8, 'Homeowners Record'!$G60*'Monthly Reading'!BB$9)))</f>
        <v/>
      </c>
      <c r="BC63" s="4" t="str">
        <f>IF('Monthly Reading'!BC$1="", "", IF('Monthly Reading'!BC137*'Monthly Reading'!BC$7&gt;'Monthly Reading'!BC$10, SUM('Monthly Reading'!BC137*'Monthly Reading'!BC$7, 'Homeowners Record'!$F60*'Monthly Reading'!BC$8, 'Homeowners Record'!$G60*'Monthly Reading'!BC$9), SUM('Monthly Reading'!BC$10, 'Homeowners Record'!$F60*'Monthly Reading'!BC$8, 'Homeowners Record'!$G60*'Monthly Reading'!BC$9)))</f>
        <v/>
      </c>
      <c r="BD63" s="4" t="str">
        <f>IF('Monthly Reading'!BD$1="", "", IF('Monthly Reading'!BD137*'Monthly Reading'!BD$7&gt;'Monthly Reading'!BD$10, SUM('Monthly Reading'!BD137*'Monthly Reading'!BD$7, 'Homeowners Record'!$F60*'Monthly Reading'!BD$8, 'Homeowners Record'!$G60*'Monthly Reading'!BD$9), SUM('Monthly Reading'!BD$10, 'Homeowners Record'!$F60*'Monthly Reading'!BD$8, 'Homeowners Record'!$G60*'Monthly Reading'!BD$9)))</f>
        <v/>
      </c>
      <c r="BE63" s="4" t="str">
        <f>IF('Monthly Reading'!BE$1="", "", IF('Monthly Reading'!BE137*'Monthly Reading'!BE$7&gt;'Monthly Reading'!BE$10, SUM('Monthly Reading'!BE137*'Monthly Reading'!BE$7, 'Homeowners Record'!$F60*'Monthly Reading'!BE$8, 'Homeowners Record'!$G60*'Monthly Reading'!BE$9), SUM('Monthly Reading'!BE$10, 'Homeowners Record'!$F60*'Monthly Reading'!BE$8, 'Homeowners Record'!$G60*'Monthly Reading'!BE$9)))</f>
        <v/>
      </c>
      <c r="BF63" s="4" t="str">
        <f>IF('Monthly Reading'!BF$1="", "", IF('Monthly Reading'!BF137*'Monthly Reading'!BF$7&gt;'Monthly Reading'!BF$10, SUM('Monthly Reading'!BF137*'Monthly Reading'!BF$7, 'Homeowners Record'!$F60*'Monthly Reading'!BF$8, 'Homeowners Record'!$G60*'Monthly Reading'!BF$9), SUM('Monthly Reading'!BF$10, 'Homeowners Record'!$F60*'Monthly Reading'!BF$8, 'Homeowners Record'!$G60*'Monthly Reading'!BF$9)))</f>
        <v/>
      </c>
      <c r="BG63" s="4" t="str">
        <f>IF('Monthly Reading'!BG$1="", "", IF('Monthly Reading'!BG137*'Monthly Reading'!BG$7&gt;'Monthly Reading'!BG$10, SUM('Monthly Reading'!BG137*'Monthly Reading'!BG$7, 'Homeowners Record'!$F60*'Monthly Reading'!BG$8, 'Homeowners Record'!$G60*'Monthly Reading'!BG$9), SUM('Monthly Reading'!BG$10, 'Homeowners Record'!$F60*'Monthly Reading'!BG$8, 'Homeowners Record'!$G60*'Monthly Reading'!BG$9)))</f>
        <v/>
      </c>
      <c r="BH63" s="4" t="str">
        <f>IF('Monthly Reading'!BH$1="", "", IF('Monthly Reading'!BH137*'Monthly Reading'!BH$7&gt;'Monthly Reading'!BH$10, SUM('Monthly Reading'!BH137*'Monthly Reading'!BH$7, 'Homeowners Record'!$F60*'Monthly Reading'!BH$8, 'Homeowners Record'!$G60*'Monthly Reading'!BH$9), SUM('Monthly Reading'!BH$10, 'Homeowners Record'!$F60*'Monthly Reading'!BH$8, 'Homeowners Record'!$G60*'Monthly Reading'!BH$9)))</f>
        <v/>
      </c>
      <c r="BI63" s="4" t="str">
        <f>IF('Monthly Reading'!BI$1="", "", IF('Monthly Reading'!BI137*'Monthly Reading'!BI$7&gt;'Monthly Reading'!BI$10, SUM('Monthly Reading'!BI137*'Monthly Reading'!BI$7, 'Homeowners Record'!$F60*'Monthly Reading'!BI$8, 'Homeowners Record'!$G60*'Monthly Reading'!BI$9), SUM('Monthly Reading'!BI$10, 'Homeowners Record'!$F60*'Monthly Reading'!BI$8, 'Homeowners Record'!$G60*'Monthly Reading'!BI$9)))</f>
        <v/>
      </c>
      <c r="BJ63" s="4" t="str">
        <f>IF('Monthly Reading'!BJ$1="", "", IF('Monthly Reading'!BJ137*'Monthly Reading'!BJ$7&gt;'Monthly Reading'!BJ$10, SUM('Monthly Reading'!BJ137*'Monthly Reading'!BJ$7, 'Homeowners Record'!$F60*'Monthly Reading'!BJ$8, 'Homeowners Record'!$G60*'Monthly Reading'!BJ$9), SUM('Monthly Reading'!BJ$10, 'Homeowners Record'!$F60*'Monthly Reading'!BJ$8, 'Homeowners Record'!$G60*'Monthly Reading'!BJ$9)))</f>
        <v/>
      </c>
      <c r="BK63" s="4" t="str">
        <f>IF('Monthly Reading'!BK$1="", "", IF('Monthly Reading'!BK137*'Monthly Reading'!BK$7&gt;'Monthly Reading'!BK$10, SUM('Monthly Reading'!BK137*'Monthly Reading'!BK$7, 'Homeowners Record'!$F60*'Monthly Reading'!BK$8, 'Homeowners Record'!$G60*'Monthly Reading'!BK$9), SUM('Monthly Reading'!BK$10, 'Homeowners Record'!$F60*'Monthly Reading'!BK$8, 'Homeowners Record'!$G60*'Monthly Reading'!BK$9)))</f>
        <v/>
      </c>
      <c r="BL63" s="4" t="str">
        <f>IF('Monthly Reading'!BL$1="", "", IF('Monthly Reading'!BL137*'Monthly Reading'!BL$7&gt;'Monthly Reading'!BL$10, SUM('Monthly Reading'!BL137*'Monthly Reading'!BL$7, 'Homeowners Record'!$F60*'Monthly Reading'!BL$8, 'Homeowners Record'!$G60*'Monthly Reading'!BL$9), SUM('Monthly Reading'!BL$10, 'Homeowners Record'!$F60*'Monthly Reading'!BL$8, 'Homeowners Record'!$G60*'Monthly Reading'!BL$9)))</f>
        <v/>
      </c>
      <c r="BM63" s="4" t="str">
        <f>IF('Monthly Reading'!BM$1="", "", IF('Monthly Reading'!BM137*'Monthly Reading'!BM$7&gt;'Monthly Reading'!BM$10, SUM('Monthly Reading'!BM137*'Monthly Reading'!BM$7, 'Homeowners Record'!$F60*'Monthly Reading'!BM$8, 'Homeowners Record'!$G60*'Monthly Reading'!BM$9), SUM('Monthly Reading'!BM$10, 'Homeowners Record'!$F60*'Monthly Reading'!BM$8, 'Homeowners Record'!$G60*'Monthly Reading'!BM$9)))</f>
        <v/>
      </c>
      <c r="BN63" s="4" t="str">
        <f>IF('Monthly Reading'!BN$1="", "", IF('Monthly Reading'!BN137*'Monthly Reading'!BN$7&gt;'Monthly Reading'!BN$10, SUM('Monthly Reading'!BN137*'Monthly Reading'!BN$7, 'Homeowners Record'!$F60*'Monthly Reading'!BN$8, 'Homeowners Record'!$G60*'Monthly Reading'!BN$9), SUM('Monthly Reading'!BN$10, 'Homeowners Record'!$F60*'Monthly Reading'!BN$8, 'Homeowners Record'!$G60*'Monthly Reading'!BN$9)))</f>
        <v/>
      </c>
      <c r="BO63" s="4" t="str">
        <f>IF('Monthly Reading'!BO$1="", "", IF('Monthly Reading'!BO137*'Monthly Reading'!BO$7&gt;'Monthly Reading'!BO$10, SUM('Monthly Reading'!BO137*'Monthly Reading'!BO$7, 'Homeowners Record'!$F60*'Monthly Reading'!BO$8, 'Homeowners Record'!$G60*'Monthly Reading'!BO$9), SUM('Monthly Reading'!BO$10, 'Homeowners Record'!$F60*'Monthly Reading'!BO$8, 'Homeowners Record'!$G60*'Monthly Reading'!BO$9)))</f>
        <v/>
      </c>
      <c r="BP63" s="4" t="str">
        <f>IF('Monthly Reading'!BP$1="", "", IF('Monthly Reading'!BP137*'Monthly Reading'!BP$7&gt;'Monthly Reading'!BP$10, SUM('Monthly Reading'!BP137*'Monthly Reading'!BP$7, 'Homeowners Record'!$F60*'Monthly Reading'!BP$8, 'Homeowners Record'!$G60*'Monthly Reading'!BP$9), SUM('Monthly Reading'!BP$10, 'Homeowners Record'!$F60*'Monthly Reading'!BP$8, 'Homeowners Record'!$G60*'Monthly Reading'!BP$9)))</f>
        <v/>
      </c>
      <c r="BQ63" s="4" t="str">
        <f>IF('Monthly Reading'!BQ$1="", "", IF('Monthly Reading'!BQ137*'Monthly Reading'!BQ$7&gt;'Monthly Reading'!BQ$10, SUM('Monthly Reading'!BQ137*'Monthly Reading'!BQ$7, 'Homeowners Record'!$F60*'Monthly Reading'!BQ$8, 'Homeowners Record'!$G60*'Monthly Reading'!BQ$9), SUM('Monthly Reading'!BQ$10, 'Homeowners Record'!$F60*'Monthly Reading'!BQ$8, 'Homeowners Record'!$G60*'Monthly Reading'!BQ$9)))</f>
        <v/>
      </c>
      <c r="BR63" s="4" t="str">
        <f>IF('Monthly Reading'!BR$1="", "", IF('Monthly Reading'!BR137*'Monthly Reading'!BR$7&gt;'Monthly Reading'!BR$10, SUM('Monthly Reading'!BR137*'Monthly Reading'!BR$7, 'Homeowners Record'!$F60*'Monthly Reading'!BR$8, 'Homeowners Record'!$G60*'Monthly Reading'!BR$9), SUM('Monthly Reading'!BR$10, 'Homeowners Record'!$F60*'Monthly Reading'!BR$8, 'Homeowners Record'!$G60*'Monthly Reading'!BR$9)))</f>
        <v/>
      </c>
      <c r="BS63" s="4" t="str">
        <f>IF('Monthly Reading'!BS$1="", "", IF('Monthly Reading'!BS137*'Monthly Reading'!BS$7&gt;'Monthly Reading'!BS$10, SUM('Monthly Reading'!BS137*'Monthly Reading'!BS$7, 'Homeowners Record'!$F60*'Monthly Reading'!BS$8, 'Homeowners Record'!$G60*'Monthly Reading'!BS$9), SUM('Monthly Reading'!BS$10, 'Homeowners Record'!$F60*'Monthly Reading'!BS$8, 'Homeowners Record'!$G60*'Monthly Reading'!BS$9)))</f>
        <v/>
      </c>
      <c r="BT63" s="4" t="str">
        <f>IF('Monthly Reading'!BT$1="", "", IF('Monthly Reading'!BT137*'Monthly Reading'!BT$7&gt;'Monthly Reading'!BT$10, SUM('Monthly Reading'!BT137*'Monthly Reading'!BT$7, 'Homeowners Record'!$F60*'Monthly Reading'!BT$8, 'Homeowners Record'!$G60*'Monthly Reading'!BT$9), SUM('Monthly Reading'!BT$10, 'Homeowners Record'!$F60*'Monthly Reading'!BT$8, 'Homeowners Record'!$G60*'Monthly Reading'!BT$9)))</f>
        <v/>
      </c>
      <c r="BU63" s="4" t="str">
        <f>IF('Monthly Reading'!BU$1="", "", IF('Monthly Reading'!BU137*'Monthly Reading'!BU$7&gt;'Monthly Reading'!BU$10, SUM('Monthly Reading'!BU137*'Monthly Reading'!BU$7, 'Homeowners Record'!$F60*'Monthly Reading'!BU$8, 'Homeowners Record'!$G60*'Monthly Reading'!BU$9), SUM('Monthly Reading'!BU$10, 'Homeowners Record'!$F60*'Monthly Reading'!BU$8, 'Homeowners Record'!$G60*'Monthly Reading'!BU$9)))</f>
        <v/>
      </c>
      <c r="BV63" s="4" t="str">
        <f>IF('Monthly Reading'!BV$1="", "", IF('Monthly Reading'!BV137*'Monthly Reading'!BV$7&gt;'Monthly Reading'!BV$10, SUM('Monthly Reading'!BV137*'Monthly Reading'!BV$7, 'Homeowners Record'!$F60*'Monthly Reading'!BV$8, 'Homeowners Record'!$G60*'Monthly Reading'!BV$9), SUM('Monthly Reading'!BV$10, 'Homeowners Record'!$F60*'Monthly Reading'!BV$8, 'Homeowners Record'!$G60*'Monthly Reading'!BV$9)))</f>
        <v/>
      </c>
      <c r="BW63" s="4" t="str">
        <f>IF('Monthly Reading'!BW$1="", "", IF('Monthly Reading'!BW137*'Monthly Reading'!BW$7&gt;'Monthly Reading'!BW$10, SUM('Monthly Reading'!BW137*'Monthly Reading'!BW$7, 'Homeowners Record'!$F60*'Monthly Reading'!BW$8, 'Homeowners Record'!$G60*'Monthly Reading'!BW$9), SUM('Monthly Reading'!BW$10, 'Homeowners Record'!$F60*'Monthly Reading'!BW$8, 'Homeowners Record'!$G60*'Monthly Reading'!BW$9)))</f>
        <v/>
      </c>
      <c r="BX63" s="4" t="str">
        <f>IF('Monthly Reading'!BX$1="", "", IF('Monthly Reading'!BX137*'Monthly Reading'!BX$7&gt;'Monthly Reading'!BX$10, SUM('Monthly Reading'!BX137*'Monthly Reading'!BX$7, 'Homeowners Record'!$F60*'Monthly Reading'!BX$8, 'Homeowners Record'!$G60*'Monthly Reading'!BX$9), SUM('Monthly Reading'!BX$10, 'Homeowners Record'!$F60*'Monthly Reading'!BX$8, 'Homeowners Record'!$G60*'Monthly Reading'!BX$9)))</f>
        <v/>
      </c>
      <c r="BY63" s="4" t="str">
        <f>IF('Monthly Reading'!BY$1="", "", IF('Monthly Reading'!BY137*'Monthly Reading'!BY$7&gt;'Monthly Reading'!BY$10, SUM('Monthly Reading'!BY137*'Monthly Reading'!BY$7, 'Homeowners Record'!$F60*'Monthly Reading'!BY$8, 'Homeowners Record'!$G60*'Monthly Reading'!BY$9), SUM('Monthly Reading'!BY$10, 'Homeowners Record'!$F60*'Monthly Reading'!BY$8, 'Homeowners Record'!$G60*'Monthly Reading'!BY$9)))</f>
        <v/>
      </c>
      <c r="BZ63" s="4" t="str">
        <f>IF('Monthly Reading'!BZ$1="", "", IF('Monthly Reading'!BZ137*'Monthly Reading'!BZ$7&gt;'Monthly Reading'!BZ$10, SUM('Monthly Reading'!BZ137*'Monthly Reading'!BZ$7, 'Homeowners Record'!$F60*'Monthly Reading'!BZ$8, 'Homeowners Record'!$G60*'Monthly Reading'!BZ$9), SUM('Monthly Reading'!BZ$10, 'Homeowners Record'!$F60*'Monthly Reading'!BZ$8, 'Homeowners Record'!$G60*'Monthly Reading'!BZ$9)))</f>
        <v/>
      </c>
      <c r="CA63" s="4" t="str">
        <f>IF('Monthly Reading'!CA$1="", "", IF('Monthly Reading'!CA137*'Monthly Reading'!CA$7&gt;'Monthly Reading'!CA$10, SUM('Monthly Reading'!CA137*'Monthly Reading'!CA$7, 'Homeowners Record'!$F60*'Monthly Reading'!CA$8, 'Homeowners Record'!$G60*'Monthly Reading'!CA$9), SUM('Monthly Reading'!CA$10, 'Homeowners Record'!$F60*'Monthly Reading'!CA$8, 'Homeowners Record'!$G60*'Monthly Reading'!CA$9)))</f>
        <v/>
      </c>
      <c r="CB63" s="4" t="str">
        <f>IF('Monthly Reading'!CB$1="", "", IF('Monthly Reading'!CB137*'Monthly Reading'!CB$7&gt;'Monthly Reading'!CB$10, SUM('Monthly Reading'!CB137*'Monthly Reading'!CB$7, 'Homeowners Record'!$F60*'Monthly Reading'!CB$8, 'Homeowners Record'!$G60*'Monthly Reading'!CB$9), SUM('Monthly Reading'!CB$10, 'Homeowners Record'!$F60*'Monthly Reading'!CB$8, 'Homeowners Record'!$G60*'Monthly Reading'!CB$9)))</f>
        <v/>
      </c>
      <c r="CC63" s="4" t="str">
        <f>IF('Monthly Reading'!CC$1="", "", IF('Monthly Reading'!CC137*'Monthly Reading'!CC$7&gt;'Monthly Reading'!CC$10, SUM('Monthly Reading'!CC137*'Monthly Reading'!CC$7, 'Homeowners Record'!$F60*'Monthly Reading'!CC$8, 'Homeowners Record'!$G60*'Monthly Reading'!CC$9), SUM('Monthly Reading'!CC$10, 'Homeowners Record'!$F60*'Monthly Reading'!CC$8, 'Homeowners Record'!$G60*'Monthly Reading'!CC$9)))</f>
        <v/>
      </c>
      <c r="CD63" s="4" t="str">
        <f>IF('Monthly Reading'!CD$1="", "", IF('Monthly Reading'!CD137*'Monthly Reading'!CD$7&gt;'Monthly Reading'!CD$10, SUM('Monthly Reading'!CD137*'Monthly Reading'!CD$7, 'Homeowners Record'!$F60*'Monthly Reading'!CD$8, 'Homeowners Record'!$G60*'Monthly Reading'!CD$9), SUM('Monthly Reading'!CD$10, 'Homeowners Record'!$F60*'Monthly Reading'!CD$8, 'Homeowners Record'!$G60*'Monthly Reading'!CD$9)))</f>
        <v/>
      </c>
      <c r="CE63" s="4" t="str">
        <f>IF('Monthly Reading'!CE$1="", "", IF('Monthly Reading'!CE137*'Monthly Reading'!CE$7&gt;'Monthly Reading'!CE$10, SUM('Monthly Reading'!CE137*'Monthly Reading'!CE$7, 'Homeowners Record'!$F60*'Monthly Reading'!CE$8, 'Homeowners Record'!$G60*'Monthly Reading'!CE$9), SUM('Monthly Reading'!CE$10, 'Homeowners Record'!$F60*'Monthly Reading'!CE$8, 'Homeowners Record'!$G60*'Monthly Reading'!CE$9)))</f>
        <v/>
      </c>
      <c r="CF63" s="4" t="str">
        <f>IF('Monthly Reading'!CF$1="", "", IF('Monthly Reading'!CF137*'Monthly Reading'!CF$7&gt;'Monthly Reading'!CF$10, SUM('Monthly Reading'!CF137*'Monthly Reading'!CF$7, 'Homeowners Record'!$F60*'Monthly Reading'!CF$8, 'Homeowners Record'!$G60*'Monthly Reading'!CF$9), SUM('Monthly Reading'!CF$10, 'Homeowners Record'!$F60*'Monthly Reading'!CF$8, 'Homeowners Record'!$G60*'Monthly Reading'!CF$9)))</f>
        <v/>
      </c>
      <c r="CG63" s="4" t="str">
        <f>IF('Monthly Reading'!CG$1="", "", IF('Monthly Reading'!CG137*'Monthly Reading'!CG$7&gt;'Monthly Reading'!CG$10, SUM('Monthly Reading'!CG137*'Monthly Reading'!CG$7, 'Homeowners Record'!$F60*'Monthly Reading'!CG$8, 'Homeowners Record'!$G60*'Monthly Reading'!CG$9), SUM('Monthly Reading'!CG$10, 'Homeowners Record'!$F60*'Monthly Reading'!CG$8, 'Homeowners Record'!$G60*'Monthly Reading'!CG$9)))</f>
        <v/>
      </c>
      <c r="CH63" s="4" t="str">
        <f>IF('Monthly Reading'!CH$1="", "", IF('Monthly Reading'!CH137*'Monthly Reading'!CH$7&gt;'Monthly Reading'!CH$10, SUM('Monthly Reading'!CH137*'Monthly Reading'!CH$7, 'Homeowners Record'!$F60*'Monthly Reading'!CH$8, 'Homeowners Record'!$G60*'Monthly Reading'!CH$9), SUM('Monthly Reading'!CH$10, 'Homeowners Record'!$F60*'Monthly Reading'!CH$8, 'Homeowners Record'!$G60*'Monthly Reading'!CH$9)))</f>
        <v/>
      </c>
      <c r="CI63" s="4" t="str">
        <f>IF('Monthly Reading'!CI$1="", "", IF('Monthly Reading'!CI137*'Monthly Reading'!CI$7&gt;'Monthly Reading'!CI$10, SUM('Monthly Reading'!CI137*'Monthly Reading'!CI$7, 'Homeowners Record'!$F60*'Monthly Reading'!CI$8, 'Homeowners Record'!$G60*'Monthly Reading'!CI$9), SUM('Monthly Reading'!CI$10, 'Homeowners Record'!$F60*'Monthly Reading'!CI$8, 'Homeowners Record'!$G60*'Monthly Reading'!CI$9)))</f>
        <v/>
      </c>
      <c r="CJ63" s="4" t="str">
        <f>IF('Monthly Reading'!CJ$1="", "", IF('Monthly Reading'!CJ137*'Monthly Reading'!CJ$7&gt;'Monthly Reading'!CJ$10, SUM('Monthly Reading'!CJ137*'Monthly Reading'!CJ$7, 'Homeowners Record'!$F60*'Monthly Reading'!CJ$8, 'Homeowners Record'!$G60*'Monthly Reading'!CJ$9), SUM('Monthly Reading'!CJ$10, 'Homeowners Record'!$F60*'Monthly Reading'!CJ$8, 'Homeowners Record'!$G60*'Monthly Reading'!CJ$9)))</f>
        <v/>
      </c>
      <c r="CK63" s="4" t="str">
        <f>IF('Monthly Reading'!CK$1="", "", IF('Monthly Reading'!CK137*'Monthly Reading'!CK$7&gt;'Monthly Reading'!CK$10, SUM('Monthly Reading'!CK137*'Monthly Reading'!CK$7, 'Homeowners Record'!$F60*'Monthly Reading'!CK$8, 'Homeowners Record'!$G60*'Monthly Reading'!CK$9), SUM('Monthly Reading'!CK$10, 'Homeowners Record'!$F60*'Monthly Reading'!CK$8, 'Homeowners Record'!$G60*'Monthly Reading'!CK$9)))</f>
        <v/>
      </c>
      <c r="CL63" s="4" t="str">
        <f>IF('Monthly Reading'!CL$1="", "", IF('Monthly Reading'!CL137*'Monthly Reading'!CL$7&gt;'Monthly Reading'!CL$10, SUM('Monthly Reading'!CL137*'Monthly Reading'!CL$7, 'Homeowners Record'!$F60*'Monthly Reading'!CL$8, 'Homeowners Record'!$G60*'Monthly Reading'!CL$9), SUM('Monthly Reading'!CL$10, 'Homeowners Record'!$F60*'Monthly Reading'!CL$8, 'Homeowners Record'!$G60*'Monthly Reading'!CL$9)))</f>
        <v/>
      </c>
      <c r="CM63" s="4" t="str">
        <f>IF('Monthly Reading'!CM$1="", "", IF('Monthly Reading'!CM137*'Monthly Reading'!CM$7&gt;'Monthly Reading'!CM$10, SUM('Monthly Reading'!CM137*'Monthly Reading'!CM$7, 'Homeowners Record'!$F60*'Monthly Reading'!CM$8, 'Homeowners Record'!$G60*'Monthly Reading'!CM$9), SUM('Monthly Reading'!CM$10, 'Homeowners Record'!$F60*'Monthly Reading'!CM$8, 'Homeowners Record'!$G60*'Monthly Reading'!CM$9)))</f>
        <v/>
      </c>
      <c r="CN63" s="4" t="str">
        <f>IF('Monthly Reading'!CN$1="", "", IF('Monthly Reading'!CN137*'Monthly Reading'!CN$7&gt;'Monthly Reading'!CN$10, SUM('Monthly Reading'!CN137*'Monthly Reading'!CN$7, 'Homeowners Record'!$F60*'Monthly Reading'!CN$8, 'Homeowners Record'!$G60*'Monthly Reading'!CN$9), SUM('Monthly Reading'!CN$10, 'Homeowners Record'!$F60*'Monthly Reading'!CN$8, 'Homeowners Record'!$G60*'Monthly Reading'!CN$9)))</f>
        <v/>
      </c>
      <c r="CO63" s="4" t="str">
        <f>IF('Monthly Reading'!CO$1="", "", IF('Monthly Reading'!CO137*'Monthly Reading'!CO$7&gt;'Monthly Reading'!CO$10, SUM('Monthly Reading'!CO137*'Monthly Reading'!CO$7, 'Homeowners Record'!$F60*'Monthly Reading'!CO$8, 'Homeowners Record'!$G60*'Monthly Reading'!CO$9), SUM('Monthly Reading'!CO$10, 'Homeowners Record'!$F60*'Monthly Reading'!CO$8, 'Homeowners Record'!$G60*'Monthly Reading'!CO$9)))</f>
        <v/>
      </c>
      <c r="CP63" s="4" t="str">
        <f>IF('Monthly Reading'!CP$1="", "", IF('Monthly Reading'!CP137*'Monthly Reading'!CP$7&gt;'Monthly Reading'!CP$10, SUM('Monthly Reading'!CP137*'Monthly Reading'!CP$7, 'Homeowners Record'!$F60*'Monthly Reading'!CP$8, 'Homeowners Record'!$G60*'Monthly Reading'!CP$9), SUM('Monthly Reading'!CP$10, 'Homeowners Record'!$F60*'Monthly Reading'!CP$8, 'Homeowners Record'!$G60*'Monthly Reading'!CP$9)))</f>
        <v/>
      </c>
      <c r="CQ63" s="4" t="str">
        <f>IF('Monthly Reading'!CQ$1="", "", IF('Monthly Reading'!CQ137*'Monthly Reading'!CQ$7&gt;'Monthly Reading'!CQ$10, SUM('Monthly Reading'!CQ137*'Monthly Reading'!CQ$7, 'Homeowners Record'!$F60*'Monthly Reading'!CQ$8, 'Homeowners Record'!$G60*'Monthly Reading'!CQ$9), SUM('Monthly Reading'!CQ$10, 'Homeowners Record'!$F60*'Monthly Reading'!CQ$8, 'Homeowners Record'!$G60*'Monthly Reading'!CQ$9)))</f>
        <v/>
      </c>
      <c r="CR63" s="4" t="str">
        <f>IF('Monthly Reading'!CR$1="", "", IF('Monthly Reading'!CR137*'Monthly Reading'!CR$7&gt;'Monthly Reading'!CR$10, SUM('Monthly Reading'!CR137*'Monthly Reading'!CR$7, 'Homeowners Record'!$F60*'Monthly Reading'!CR$8, 'Homeowners Record'!$G60*'Monthly Reading'!CR$9), SUM('Monthly Reading'!CR$10, 'Homeowners Record'!$F60*'Monthly Reading'!CR$8, 'Homeowners Record'!$G60*'Monthly Reading'!CR$9)))</f>
        <v/>
      </c>
      <c r="CS63" s="4" t="str">
        <f>IF('Monthly Reading'!CS$1="", "", IF('Monthly Reading'!CS137*'Monthly Reading'!CS$7&gt;'Monthly Reading'!CS$10, SUM('Monthly Reading'!CS137*'Monthly Reading'!CS$7, 'Homeowners Record'!$F60*'Monthly Reading'!CS$8, 'Homeowners Record'!$G60*'Monthly Reading'!CS$9), SUM('Monthly Reading'!CS$10, 'Homeowners Record'!$F60*'Monthly Reading'!CS$8, 'Homeowners Record'!$G60*'Monthly Reading'!CS$9)))</f>
        <v/>
      </c>
      <c r="CT63" s="4" t="str">
        <f>IF('Monthly Reading'!CT$1="", "", IF('Monthly Reading'!CT137*'Monthly Reading'!CT$7&gt;'Monthly Reading'!CT$10, SUM('Monthly Reading'!CT137*'Monthly Reading'!CT$7, 'Homeowners Record'!$F60*'Monthly Reading'!CT$8, 'Homeowners Record'!$G60*'Monthly Reading'!CT$9), SUM('Monthly Reading'!CT$10, 'Homeowners Record'!$F60*'Monthly Reading'!CT$8, 'Homeowners Record'!$G60*'Monthly Reading'!CT$9)))</f>
        <v/>
      </c>
      <c r="CU63" s="4" t="str">
        <f>IF('Monthly Reading'!CU$1="", "", IF('Monthly Reading'!CU137*'Monthly Reading'!CU$7&gt;'Monthly Reading'!CU$10, SUM('Monthly Reading'!CU137*'Monthly Reading'!CU$7, 'Homeowners Record'!$F60*'Monthly Reading'!CU$8, 'Homeowners Record'!$G60*'Monthly Reading'!CU$9), SUM('Monthly Reading'!CU$10, 'Homeowners Record'!$F60*'Monthly Reading'!CU$8, 'Homeowners Record'!$G60*'Monthly Reading'!CU$9)))</f>
        <v/>
      </c>
      <c r="CV63" s="4" t="str">
        <f>IF('Monthly Reading'!CV$1="", "", IF('Monthly Reading'!CV137*'Monthly Reading'!CV$7&gt;'Monthly Reading'!CV$10, SUM('Monthly Reading'!CV137*'Monthly Reading'!CV$7, 'Homeowners Record'!$F60*'Monthly Reading'!CV$8, 'Homeowners Record'!$G60*'Monthly Reading'!CV$9), SUM('Monthly Reading'!CV$10, 'Homeowners Record'!$F60*'Monthly Reading'!CV$8, 'Homeowners Record'!$G60*'Monthly Reading'!CV$9)))</f>
        <v/>
      </c>
      <c r="CW63" s="4" t="str">
        <f>IF('Monthly Reading'!CW$1="", "", IF('Monthly Reading'!CW137*'Monthly Reading'!CW$7&gt;'Monthly Reading'!CW$10, SUM('Monthly Reading'!CW137*'Monthly Reading'!CW$7, 'Homeowners Record'!$F60*'Monthly Reading'!CW$8, 'Homeowners Record'!$G60*'Monthly Reading'!CW$9), SUM('Monthly Reading'!CW$10, 'Homeowners Record'!$F60*'Monthly Reading'!CW$8, 'Homeowners Record'!$G60*'Monthly Reading'!CW$9)))</f>
        <v/>
      </c>
      <c r="CX63" s="4" t="str">
        <f>IF('Monthly Reading'!CX$1="", "", IF('Monthly Reading'!CX137*'Monthly Reading'!CX$7&gt;'Monthly Reading'!CX$10, SUM('Monthly Reading'!CX137*'Monthly Reading'!CX$7, 'Homeowners Record'!$F60*'Monthly Reading'!CX$8, 'Homeowners Record'!$G60*'Monthly Reading'!CX$9), SUM('Monthly Reading'!CX$10, 'Homeowners Record'!$F60*'Monthly Reading'!CX$8, 'Homeowners Record'!$G60*'Monthly Reading'!CX$9)))</f>
        <v/>
      </c>
      <c r="CY63" s="4" t="str">
        <f>IF('Monthly Reading'!CY$1="", "", IF('Monthly Reading'!CY137*'Monthly Reading'!CY$7&gt;'Monthly Reading'!CY$10, SUM('Monthly Reading'!CY137*'Monthly Reading'!CY$7, 'Homeowners Record'!$F60*'Monthly Reading'!CY$8, 'Homeowners Record'!$G60*'Monthly Reading'!CY$9), SUM('Monthly Reading'!CY$10, 'Homeowners Record'!$F60*'Monthly Reading'!CY$8, 'Homeowners Record'!$G60*'Monthly Reading'!CY$9)))</f>
        <v/>
      </c>
      <c r="CZ63" s="4" t="str">
        <f>IF('Monthly Reading'!CZ$1="", "", IF('Monthly Reading'!CZ137*'Monthly Reading'!CZ$7&gt;'Monthly Reading'!CZ$10, SUM('Monthly Reading'!CZ137*'Monthly Reading'!CZ$7, 'Homeowners Record'!$F60*'Monthly Reading'!CZ$8, 'Homeowners Record'!$G60*'Monthly Reading'!CZ$9), SUM('Monthly Reading'!CZ$10, 'Homeowners Record'!$F60*'Monthly Reading'!CZ$8, 'Homeowners Record'!$G60*'Monthly Reading'!CZ$9)))</f>
        <v/>
      </c>
      <c r="DA63" s="4" t="str">
        <f>IF('Monthly Reading'!DA$1="", "", IF('Monthly Reading'!DA137*'Monthly Reading'!DA$7&gt;'Monthly Reading'!DA$10, SUM('Monthly Reading'!DA137*'Monthly Reading'!DA$7, 'Homeowners Record'!$F60*'Monthly Reading'!DA$8, 'Homeowners Record'!$G60*'Monthly Reading'!DA$9), SUM('Monthly Reading'!DA$10, 'Homeowners Record'!$F60*'Monthly Reading'!DA$8, 'Homeowners Record'!$G60*'Monthly Reading'!DA$9)))</f>
        <v/>
      </c>
      <c r="DB63" s="4" t="str">
        <f>IF('Monthly Reading'!DB$1="", "", IF('Monthly Reading'!DB137*'Monthly Reading'!DB$7&gt;'Monthly Reading'!DB$10, SUM('Monthly Reading'!DB137*'Monthly Reading'!DB$7, 'Homeowners Record'!$F60*'Monthly Reading'!DB$8, 'Homeowners Record'!$G60*'Monthly Reading'!DB$9), SUM('Monthly Reading'!DB$10, 'Homeowners Record'!$F60*'Monthly Reading'!DB$8, 'Homeowners Record'!$G60*'Monthly Reading'!DB$9)))</f>
        <v/>
      </c>
      <c r="DC63" s="4" t="str">
        <f>IF('Monthly Reading'!DC$1="", "", IF('Monthly Reading'!DC137*'Monthly Reading'!DC$7&gt;'Monthly Reading'!DC$10, SUM('Monthly Reading'!DC137*'Monthly Reading'!DC$7, 'Homeowners Record'!$F60*'Monthly Reading'!DC$8, 'Homeowners Record'!$G60*'Monthly Reading'!DC$9), SUM('Monthly Reading'!DC$10, 'Homeowners Record'!$F60*'Monthly Reading'!DC$8, 'Homeowners Record'!$G60*'Monthly Reading'!DC$9)))</f>
        <v/>
      </c>
      <c r="DD63" s="4" t="str">
        <f>IF('Monthly Reading'!DD$1="", "", IF('Monthly Reading'!DD137*'Monthly Reading'!DD$7&gt;'Monthly Reading'!DD$10, SUM('Monthly Reading'!DD137*'Monthly Reading'!DD$7, 'Homeowners Record'!$F60*'Monthly Reading'!DD$8, 'Homeowners Record'!$G60*'Monthly Reading'!DD$9), SUM('Monthly Reading'!DD$10, 'Homeowners Record'!$F60*'Monthly Reading'!DD$8, 'Homeowners Record'!$G60*'Monthly Reading'!DD$9)))</f>
        <v/>
      </c>
      <c r="DE63" s="4" t="str">
        <f>IF('Monthly Reading'!DE$1="", "", IF('Monthly Reading'!DE137*'Monthly Reading'!DE$7&gt;'Monthly Reading'!DE$10, SUM('Monthly Reading'!DE137*'Monthly Reading'!DE$7, 'Homeowners Record'!$F60*'Monthly Reading'!DE$8, 'Homeowners Record'!$G60*'Monthly Reading'!DE$9), SUM('Monthly Reading'!DE$10, 'Homeowners Record'!$F60*'Monthly Reading'!DE$8, 'Homeowners Record'!$G60*'Monthly Reading'!DE$9)))</f>
        <v/>
      </c>
      <c r="DF63" s="4" t="str">
        <f>IF('Monthly Reading'!DF$1="", "", IF('Monthly Reading'!DF137*'Monthly Reading'!DF$7&gt;'Monthly Reading'!DF$10, SUM('Monthly Reading'!DF137*'Monthly Reading'!DF$7, 'Homeowners Record'!$F60*'Monthly Reading'!DF$8, 'Homeowners Record'!$G60*'Monthly Reading'!DF$9), SUM('Monthly Reading'!DF$10, 'Homeowners Record'!$F60*'Monthly Reading'!DF$8, 'Homeowners Record'!$G60*'Monthly Reading'!DF$9)))</f>
        <v/>
      </c>
      <c r="DG63" s="4" t="str">
        <f>IF('Monthly Reading'!DG$1="", "", IF('Monthly Reading'!DG137*'Monthly Reading'!DG$7&gt;'Monthly Reading'!DG$10, SUM('Monthly Reading'!DG137*'Monthly Reading'!DG$7, 'Homeowners Record'!$F60*'Monthly Reading'!DG$8, 'Homeowners Record'!$G60*'Monthly Reading'!DG$9), SUM('Monthly Reading'!DG$10, 'Homeowners Record'!$F60*'Monthly Reading'!DG$8, 'Homeowners Record'!$G60*'Monthly Reading'!DG$9)))</f>
        <v/>
      </c>
      <c r="DH63" s="4" t="str">
        <f>IF('Monthly Reading'!DH$1="", "", IF('Monthly Reading'!DH137*'Monthly Reading'!DH$7&gt;'Monthly Reading'!DH$10, SUM('Monthly Reading'!DH137*'Monthly Reading'!DH$7, 'Homeowners Record'!$F60*'Monthly Reading'!DH$8, 'Homeowners Record'!$G60*'Monthly Reading'!DH$9), SUM('Monthly Reading'!DH$10, 'Homeowners Record'!$F60*'Monthly Reading'!DH$8, 'Homeowners Record'!$G60*'Monthly Reading'!DH$9)))</f>
        <v/>
      </c>
      <c r="DI63" s="4" t="str">
        <f>IF('Monthly Reading'!DI$1="", "", IF('Monthly Reading'!DI137*'Monthly Reading'!DI$7&gt;'Monthly Reading'!DI$10, SUM('Monthly Reading'!DI137*'Monthly Reading'!DI$7, 'Homeowners Record'!$F60*'Monthly Reading'!DI$8, 'Homeowners Record'!$G60*'Monthly Reading'!DI$9), SUM('Monthly Reading'!DI$10, 'Homeowners Record'!$F60*'Monthly Reading'!DI$8, 'Homeowners Record'!$G60*'Monthly Reading'!DI$9)))</f>
        <v/>
      </c>
      <c r="DJ63" s="4" t="str">
        <f>IF('Monthly Reading'!DJ$1="", "", IF('Monthly Reading'!DJ137*'Monthly Reading'!DJ$7&gt;'Monthly Reading'!DJ$10, SUM('Monthly Reading'!DJ137*'Monthly Reading'!DJ$7, 'Homeowners Record'!$F60*'Monthly Reading'!DJ$8, 'Homeowners Record'!$G60*'Monthly Reading'!DJ$9), SUM('Monthly Reading'!DJ$10, 'Homeowners Record'!$F60*'Monthly Reading'!DJ$8, 'Homeowners Record'!$G60*'Monthly Reading'!DJ$9)))</f>
        <v/>
      </c>
      <c r="DK63" s="4" t="str">
        <f>IF('Monthly Reading'!DK$1="", "", IF('Monthly Reading'!DK137*'Monthly Reading'!DK$7&gt;'Monthly Reading'!DK$10, SUM('Monthly Reading'!DK137*'Monthly Reading'!DK$7, 'Homeowners Record'!$F60*'Monthly Reading'!DK$8, 'Homeowners Record'!$G60*'Monthly Reading'!DK$9), SUM('Monthly Reading'!DK$10, 'Homeowners Record'!$F60*'Monthly Reading'!DK$8, 'Homeowners Record'!$G60*'Monthly Reading'!DK$9)))</f>
        <v/>
      </c>
      <c r="DL63" s="4" t="str">
        <f>IF('Monthly Reading'!DL$1="", "", IF('Monthly Reading'!DL137*'Monthly Reading'!DL$7&gt;'Monthly Reading'!DL$10, SUM('Monthly Reading'!DL137*'Monthly Reading'!DL$7, 'Homeowners Record'!$F60*'Monthly Reading'!DL$8, 'Homeowners Record'!$G60*'Monthly Reading'!DL$9), SUM('Monthly Reading'!DL$10, 'Homeowners Record'!$F60*'Monthly Reading'!DL$8, 'Homeowners Record'!$G60*'Monthly Reading'!DL$9)))</f>
        <v/>
      </c>
      <c r="DM63" s="4" t="str">
        <f>IF('Monthly Reading'!DM$1="", "", IF('Monthly Reading'!DM137*'Monthly Reading'!DM$7&gt;'Monthly Reading'!DM$10, SUM('Monthly Reading'!DM137*'Monthly Reading'!DM$7, 'Homeowners Record'!$F60*'Monthly Reading'!DM$8, 'Homeowners Record'!$G60*'Monthly Reading'!DM$9), SUM('Monthly Reading'!DM$10, 'Homeowners Record'!$F60*'Monthly Reading'!DM$8, 'Homeowners Record'!$G60*'Monthly Reading'!DM$9)))</f>
        <v/>
      </c>
      <c r="DN63" s="4" t="str">
        <f>IF('Monthly Reading'!DN$1="", "", IF('Monthly Reading'!DN137*'Monthly Reading'!DN$7&gt;'Monthly Reading'!DN$10, SUM('Monthly Reading'!DN137*'Monthly Reading'!DN$7, 'Homeowners Record'!$F60*'Monthly Reading'!DN$8, 'Homeowners Record'!$G60*'Monthly Reading'!DN$9), SUM('Monthly Reading'!DN$10, 'Homeowners Record'!$F60*'Monthly Reading'!DN$8, 'Homeowners Record'!$G60*'Monthly Reading'!DN$9)))</f>
        <v/>
      </c>
      <c r="DO63" s="4" t="str">
        <f>IF('Monthly Reading'!DO$1="", "", IF('Monthly Reading'!DO137*'Monthly Reading'!DO$7&gt;'Monthly Reading'!DO$10, SUM('Monthly Reading'!DO137*'Monthly Reading'!DO$7, 'Homeowners Record'!$F60*'Monthly Reading'!DO$8, 'Homeowners Record'!$G60*'Monthly Reading'!DO$9), SUM('Monthly Reading'!DO$10, 'Homeowners Record'!$F60*'Monthly Reading'!DO$8, 'Homeowners Record'!$G60*'Monthly Reading'!DO$9)))</f>
        <v/>
      </c>
      <c r="DP63" s="4" t="str">
        <f>IF('Monthly Reading'!DP$1="", "", IF('Monthly Reading'!DP137*'Monthly Reading'!DP$7&gt;'Monthly Reading'!DP$10, SUM('Monthly Reading'!DP137*'Monthly Reading'!DP$7, 'Homeowners Record'!$F60*'Monthly Reading'!DP$8, 'Homeowners Record'!$G60*'Monthly Reading'!DP$9), SUM('Monthly Reading'!DP$10, 'Homeowners Record'!$F60*'Monthly Reading'!DP$8, 'Homeowners Record'!$G60*'Monthly Reading'!DP$9)))</f>
        <v/>
      </c>
      <c r="DQ63" s="4" t="str">
        <f>IF('Monthly Reading'!DQ$1="", "", IF('Monthly Reading'!DQ137*'Monthly Reading'!DQ$7&gt;'Monthly Reading'!DQ$10, SUM('Monthly Reading'!DQ137*'Monthly Reading'!DQ$7, 'Homeowners Record'!$F60*'Monthly Reading'!DQ$8, 'Homeowners Record'!$G60*'Monthly Reading'!DQ$9), SUM('Monthly Reading'!DQ$10, 'Homeowners Record'!$F60*'Monthly Reading'!DQ$8, 'Homeowners Record'!$G60*'Monthly Reading'!DQ$9)))</f>
        <v/>
      </c>
      <c r="DR63" s="4" t="str">
        <f>IF('Monthly Reading'!DR$1="", "", IF('Monthly Reading'!DR137*'Monthly Reading'!DR$7&gt;'Monthly Reading'!DR$10, SUM('Monthly Reading'!DR137*'Monthly Reading'!DR$7, 'Homeowners Record'!$F60*'Monthly Reading'!DR$8, 'Homeowners Record'!$G60*'Monthly Reading'!DR$9), SUM('Monthly Reading'!DR$10, 'Homeowners Record'!$F60*'Monthly Reading'!DR$8, 'Homeowners Record'!$G60*'Monthly Reading'!DR$9)))</f>
        <v/>
      </c>
      <c r="DS63" s="4" t="str">
        <f>IF('Monthly Reading'!DS$1="", "", IF('Monthly Reading'!DS137*'Monthly Reading'!DS$7&gt;'Monthly Reading'!DS$10, SUM('Monthly Reading'!DS137*'Monthly Reading'!DS$7, 'Homeowners Record'!$F60*'Monthly Reading'!DS$8, 'Homeowners Record'!$G60*'Monthly Reading'!DS$9), SUM('Monthly Reading'!DS$10, 'Homeowners Record'!$F60*'Monthly Reading'!DS$8, 'Homeowners Record'!$G60*'Monthly Reading'!DS$9)))</f>
        <v/>
      </c>
      <c r="DT63" s="4" t="str">
        <f>IF('Monthly Reading'!DT$1="", "", IF('Monthly Reading'!DT137*'Monthly Reading'!DT$7&gt;'Monthly Reading'!DT$10, SUM('Monthly Reading'!DT137*'Monthly Reading'!DT$7, 'Homeowners Record'!$F60*'Monthly Reading'!DT$8, 'Homeowners Record'!$G60*'Monthly Reading'!DT$9), SUM('Monthly Reading'!DT$10, 'Homeowners Record'!$F60*'Monthly Reading'!DT$8, 'Homeowners Record'!$G60*'Monthly Reading'!DT$9)))</f>
        <v/>
      </c>
      <c r="DU63" s="4" t="str">
        <f>IF('Monthly Reading'!DU$1="", "", IF('Monthly Reading'!DU137*'Monthly Reading'!DU$7&gt;'Monthly Reading'!DU$10, SUM('Monthly Reading'!DU137*'Monthly Reading'!DU$7, 'Homeowners Record'!$F60*'Monthly Reading'!DU$8, 'Homeowners Record'!$G60*'Monthly Reading'!DU$9), SUM('Monthly Reading'!DU$10, 'Homeowners Record'!$F60*'Monthly Reading'!DU$8, 'Homeowners Record'!$G60*'Monthly Reading'!DU$9)))</f>
        <v/>
      </c>
      <c r="DV63" s="4" t="str">
        <f>IF('Monthly Reading'!DV$1="", "", IF('Monthly Reading'!DV137*'Monthly Reading'!DV$7&gt;'Monthly Reading'!DV$10, SUM('Monthly Reading'!DV137*'Monthly Reading'!DV$7, 'Homeowners Record'!$F60*'Monthly Reading'!DV$8, 'Homeowners Record'!$G60*'Monthly Reading'!DV$9), SUM('Monthly Reading'!DV$10, 'Homeowners Record'!$F60*'Monthly Reading'!DV$8, 'Homeowners Record'!$G60*'Monthly Reading'!DV$9)))</f>
        <v/>
      </c>
      <c r="DW63" s="4" t="str">
        <f>IF('Monthly Reading'!DW$1="", "", IF('Monthly Reading'!DW137*'Monthly Reading'!DW$7&gt;'Monthly Reading'!DW$10, SUM('Monthly Reading'!DW137*'Monthly Reading'!DW$7, 'Homeowners Record'!$F60*'Monthly Reading'!DW$8, 'Homeowners Record'!$G60*'Monthly Reading'!DW$9), SUM('Monthly Reading'!DW$10, 'Homeowners Record'!$F60*'Monthly Reading'!DW$8, 'Homeowners Record'!$G60*'Monthly Reading'!DW$9)))</f>
        <v/>
      </c>
      <c r="DX63" s="4" t="str">
        <f>IF('Monthly Reading'!DX$1="", "", IF('Monthly Reading'!DX137*'Monthly Reading'!DX$7&gt;'Monthly Reading'!DX$10, SUM('Monthly Reading'!DX137*'Monthly Reading'!DX$7, 'Homeowners Record'!$F60*'Monthly Reading'!DX$8, 'Homeowners Record'!$G60*'Monthly Reading'!DX$9), SUM('Monthly Reading'!DX$10, 'Homeowners Record'!$F60*'Monthly Reading'!DX$8, 'Homeowners Record'!$G60*'Monthly Reading'!DX$9)))</f>
        <v/>
      </c>
      <c r="DY63" s="4" t="str">
        <f>IF('Monthly Reading'!DY$1="", "", IF('Monthly Reading'!DY137*'Monthly Reading'!DY$7&gt;'Monthly Reading'!DY$10, SUM('Monthly Reading'!DY137*'Monthly Reading'!DY$7, 'Homeowners Record'!$F60*'Monthly Reading'!DY$8, 'Homeowners Record'!$G60*'Monthly Reading'!DY$9), SUM('Monthly Reading'!DY$10, 'Homeowners Record'!$F60*'Monthly Reading'!DY$8, 'Homeowners Record'!$G60*'Monthly Reading'!DY$9)))</f>
        <v/>
      </c>
      <c r="DZ63" s="4" t="str">
        <f>IF('Monthly Reading'!DZ$1="", "", IF('Monthly Reading'!DZ137*'Monthly Reading'!DZ$7&gt;'Monthly Reading'!DZ$10, SUM('Monthly Reading'!DZ137*'Monthly Reading'!DZ$7, 'Homeowners Record'!$F60*'Monthly Reading'!DZ$8, 'Homeowners Record'!$G60*'Monthly Reading'!DZ$9), SUM('Monthly Reading'!DZ$10, 'Homeowners Record'!$F60*'Monthly Reading'!DZ$8, 'Homeowners Record'!$G60*'Monthly Reading'!DZ$9)))</f>
        <v/>
      </c>
    </row>
    <row r="64" spans="1:130" x14ac:dyDescent="0.25">
      <c r="A64" s="3">
        <f>'Homeowners Record'!$A61</f>
        <v>60</v>
      </c>
      <c r="B64" s="3" t="str">
        <f>'Homeowners Record'!$B61</f>
        <v>LARY NONGA</v>
      </c>
      <c r="C64" s="4">
        <v>555</v>
      </c>
      <c r="D64" s="4">
        <f>IF('Monthly Reading'!D$1="", "", IF('Monthly Reading'!D138*'Monthly Reading'!D$7&gt;'Monthly Reading'!D$10, SUM('Monthly Reading'!D138*'Monthly Reading'!D$7, 'Homeowners Record'!$F61*'Monthly Reading'!D$8, 'Homeowners Record'!$G61*'Monthly Reading'!D$9), SUM('Monthly Reading'!D$10, 'Homeowners Record'!$F61*'Monthly Reading'!D$8, 'Homeowners Record'!$G61*'Monthly Reading'!D$9)))</f>
        <v>761.64708641975312</v>
      </c>
      <c r="E64" s="4">
        <f>IF('Monthly Reading'!E$1="", "", IF('Monthly Reading'!E138*'Monthly Reading'!E$7&gt;'Monthly Reading'!E$10, SUM('Monthly Reading'!E138*'Monthly Reading'!E$7, 'Homeowners Record'!$F61*'Monthly Reading'!E$8, 'Homeowners Record'!$G61*'Monthly Reading'!E$9), SUM('Monthly Reading'!E$10, 'Homeowners Record'!$F61*'Monthly Reading'!E$8, 'Homeowners Record'!$G61*'Monthly Reading'!E$9)))</f>
        <v>725.60585480093675</v>
      </c>
      <c r="F64" s="4">
        <f>IF('Monthly Reading'!F$1="", "", IF('Monthly Reading'!F138*'Monthly Reading'!F$7&gt;'Monthly Reading'!F$10, SUM('Monthly Reading'!F138*'Monthly Reading'!F$7, 'Homeowners Record'!$F61*'Monthly Reading'!F$8, 'Homeowners Record'!$G61*'Monthly Reading'!F$9), SUM('Monthly Reading'!F$10, 'Homeowners Record'!$F61*'Monthly Reading'!F$8, 'Homeowners Record'!$G61*'Monthly Reading'!F$9)))</f>
        <v>719.56398860398861</v>
      </c>
      <c r="G64" s="4">
        <f>IF('Monthly Reading'!G$1="", "", IF('Monthly Reading'!G138*'Monthly Reading'!G$7&gt;'Monthly Reading'!G$10, SUM('Monthly Reading'!G138*'Monthly Reading'!G$7, 'Homeowners Record'!$F61*'Monthly Reading'!G$8, 'Homeowners Record'!$G61*'Monthly Reading'!G$9), SUM('Monthly Reading'!G$10, 'Homeowners Record'!$F61*'Monthly Reading'!G$8, 'Homeowners Record'!$G61*'Monthly Reading'!G$9)))</f>
        <v>693.15027568922301</v>
      </c>
      <c r="H64" s="4" t="str">
        <f>IF('Monthly Reading'!H$1="", "", IF('Monthly Reading'!H138*'Monthly Reading'!H$7&gt;'Monthly Reading'!H$10, SUM('Monthly Reading'!H138*'Monthly Reading'!H$7, 'Homeowners Record'!$F61*'Monthly Reading'!H$8, 'Homeowners Record'!$G61*'Monthly Reading'!H$9), SUM('Monthly Reading'!H$10, 'Homeowners Record'!$F61*'Monthly Reading'!H$8, 'Homeowners Record'!$G61*'Monthly Reading'!H$9)))</f>
        <v/>
      </c>
      <c r="I64" s="4" t="str">
        <f>IF('Monthly Reading'!I$1="", "", IF('Monthly Reading'!I138*'Monthly Reading'!I$7&gt;'Monthly Reading'!I$10, SUM('Monthly Reading'!I138*'Monthly Reading'!I$7, 'Homeowners Record'!$F61*'Monthly Reading'!I$8, 'Homeowners Record'!$G61*'Monthly Reading'!I$9), SUM('Monthly Reading'!I$10, 'Homeowners Record'!$F61*'Monthly Reading'!I$8, 'Homeowners Record'!$G61*'Monthly Reading'!I$9)))</f>
        <v/>
      </c>
      <c r="J64" s="4" t="str">
        <f>IF('Monthly Reading'!J$1="", "", IF('Monthly Reading'!J138*'Monthly Reading'!J$7&gt;'Monthly Reading'!J$10, SUM('Monthly Reading'!J138*'Monthly Reading'!J$7, 'Homeowners Record'!$F61*'Monthly Reading'!J$8, 'Homeowners Record'!$G61*'Monthly Reading'!J$9), SUM('Monthly Reading'!J$10, 'Homeowners Record'!$F61*'Monthly Reading'!J$8, 'Homeowners Record'!$G61*'Monthly Reading'!J$9)))</f>
        <v/>
      </c>
      <c r="K64" s="4" t="str">
        <f>IF('Monthly Reading'!K$1="", "", IF('Monthly Reading'!K138*'Monthly Reading'!K$7&gt;'Monthly Reading'!K$10, SUM('Monthly Reading'!K138*'Monthly Reading'!K$7, 'Homeowners Record'!$F61*'Monthly Reading'!K$8, 'Homeowners Record'!$G61*'Monthly Reading'!K$9), SUM('Monthly Reading'!K$10, 'Homeowners Record'!$F61*'Monthly Reading'!K$8, 'Homeowners Record'!$G61*'Monthly Reading'!K$9)))</f>
        <v/>
      </c>
      <c r="L64" s="4" t="str">
        <f>IF('Monthly Reading'!L$1="", "", IF('Monthly Reading'!L138*'Monthly Reading'!L$7&gt;'Monthly Reading'!L$10, SUM('Monthly Reading'!L138*'Monthly Reading'!L$7, 'Homeowners Record'!$F61*'Monthly Reading'!L$8, 'Homeowners Record'!$G61*'Monthly Reading'!L$9), SUM('Monthly Reading'!L$10, 'Homeowners Record'!$F61*'Monthly Reading'!L$8, 'Homeowners Record'!$G61*'Monthly Reading'!L$9)))</f>
        <v/>
      </c>
      <c r="M64" s="4" t="str">
        <f>IF('Monthly Reading'!M$1="", "", IF('Monthly Reading'!M138*'Monthly Reading'!M$7&gt;'Monthly Reading'!M$10, SUM('Monthly Reading'!M138*'Monthly Reading'!M$7, 'Homeowners Record'!$F61*'Monthly Reading'!M$8, 'Homeowners Record'!$G61*'Monthly Reading'!M$9), SUM('Monthly Reading'!M$10, 'Homeowners Record'!$F61*'Monthly Reading'!M$8, 'Homeowners Record'!$G61*'Monthly Reading'!M$9)))</f>
        <v/>
      </c>
      <c r="N64" s="4" t="str">
        <f>IF('Monthly Reading'!N$1="", "", IF('Monthly Reading'!N138*'Monthly Reading'!N$7&gt;'Monthly Reading'!N$10, SUM('Monthly Reading'!N138*'Monthly Reading'!N$7, 'Homeowners Record'!$F61*'Monthly Reading'!N$8, 'Homeowners Record'!$G61*'Monthly Reading'!N$9), SUM('Monthly Reading'!N$10, 'Homeowners Record'!$F61*'Monthly Reading'!N$8, 'Homeowners Record'!$G61*'Monthly Reading'!N$9)))</f>
        <v/>
      </c>
      <c r="O64" s="4" t="str">
        <f>IF('Monthly Reading'!O$1="", "", IF('Monthly Reading'!O138*'Monthly Reading'!O$7&gt;'Monthly Reading'!O$10, SUM('Monthly Reading'!O138*'Monthly Reading'!O$7, 'Homeowners Record'!$F61*'Monthly Reading'!O$8, 'Homeowners Record'!$G61*'Monthly Reading'!O$9), SUM('Monthly Reading'!O$10, 'Homeowners Record'!$F61*'Monthly Reading'!O$8, 'Homeowners Record'!$G61*'Monthly Reading'!O$9)))</f>
        <v/>
      </c>
      <c r="P64" s="4" t="str">
        <f>IF('Monthly Reading'!P$1="", "", IF('Monthly Reading'!P138*'Monthly Reading'!P$7&gt;'Monthly Reading'!P$10, SUM('Monthly Reading'!P138*'Monthly Reading'!P$7, 'Homeowners Record'!$F61*'Monthly Reading'!P$8, 'Homeowners Record'!$G61*'Monthly Reading'!P$9), SUM('Monthly Reading'!P$10, 'Homeowners Record'!$F61*'Monthly Reading'!P$8, 'Homeowners Record'!$G61*'Monthly Reading'!P$9)))</f>
        <v/>
      </c>
      <c r="Q64" s="4" t="str">
        <f>IF('Monthly Reading'!Q$1="", "", IF('Monthly Reading'!Q138*'Monthly Reading'!Q$7&gt;'Monthly Reading'!Q$10, SUM('Monthly Reading'!Q138*'Monthly Reading'!Q$7, 'Homeowners Record'!$F61*'Monthly Reading'!Q$8, 'Homeowners Record'!$G61*'Monthly Reading'!Q$9), SUM('Monthly Reading'!Q$10, 'Homeowners Record'!$F61*'Monthly Reading'!Q$8, 'Homeowners Record'!$G61*'Monthly Reading'!Q$9)))</f>
        <v/>
      </c>
      <c r="R64" s="4" t="str">
        <f>IF('Monthly Reading'!R$1="", "", IF('Monthly Reading'!R138*'Monthly Reading'!R$7&gt;'Monthly Reading'!R$10, SUM('Monthly Reading'!R138*'Monthly Reading'!R$7, 'Homeowners Record'!$F61*'Monthly Reading'!R$8, 'Homeowners Record'!$G61*'Monthly Reading'!R$9), SUM('Monthly Reading'!R$10, 'Homeowners Record'!$F61*'Monthly Reading'!R$8, 'Homeowners Record'!$G61*'Monthly Reading'!R$9)))</f>
        <v/>
      </c>
      <c r="S64" s="4" t="str">
        <f>IF('Monthly Reading'!S$1="", "", IF('Monthly Reading'!S138*'Monthly Reading'!S$7&gt;'Monthly Reading'!S$10, SUM('Monthly Reading'!S138*'Monthly Reading'!S$7, 'Homeowners Record'!$F61*'Monthly Reading'!S$8, 'Homeowners Record'!$G61*'Monthly Reading'!S$9), SUM('Monthly Reading'!S$10, 'Homeowners Record'!$F61*'Monthly Reading'!S$8, 'Homeowners Record'!$G61*'Monthly Reading'!S$9)))</f>
        <v/>
      </c>
      <c r="T64" s="4" t="str">
        <f>IF('Monthly Reading'!T$1="", "", IF('Monthly Reading'!T138*'Monthly Reading'!T$7&gt;'Monthly Reading'!T$10, SUM('Monthly Reading'!T138*'Monthly Reading'!T$7, 'Homeowners Record'!$F61*'Monthly Reading'!T$8, 'Homeowners Record'!$G61*'Monthly Reading'!T$9), SUM('Monthly Reading'!T$10, 'Homeowners Record'!$F61*'Monthly Reading'!T$8, 'Homeowners Record'!$G61*'Monthly Reading'!T$9)))</f>
        <v/>
      </c>
      <c r="U64" s="4" t="str">
        <f>IF('Monthly Reading'!U$1="", "", IF('Monthly Reading'!U138*'Monthly Reading'!U$7&gt;'Monthly Reading'!U$10, SUM('Monthly Reading'!U138*'Monthly Reading'!U$7, 'Homeowners Record'!$F61*'Monthly Reading'!U$8, 'Homeowners Record'!$G61*'Monthly Reading'!U$9), SUM('Monthly Reading'!U$10, 'Homeowners Record'!$F61*'Monthly Reading'!U$8, 'Homeowners Record'!$G61*'Monthly Reading'!U$9)))</f>
        <v/>
      </c>
      <c r="V64" s="4" t="str">
        <f>IF('Monthly Reading'!V$1="", "", IF('Monthly Reading'!V138*'Monthly Reading'!V$7&gt;'Monthly Reading'!V$10, SUM('Monthly Reading'!V138*'Monthly Reading'!V$7, 'Homeowners Record'!$F61*'Monthly Reading'!V$8, 'Homeowners Record'!$G61*'Monthly Reading'!V$9), SUM('Monthly Reading'!V$10, 'Homeowners Record'!$F61*'Monthly Reading'!V$8, 'Homeowners Record'!$G61*'Monthly Reading'!V$9)))</f>
        <v/>
      </c>
      <c r="W64" s="4" t="str">
        <f>IF('Monthly Reading'!W$1="", "", IF('Monthly Reading'!W138*'Monthly Reading'!W$7&gt;'Monthly Reading'!W$10, SUM('Monthly Reading'!W138*'Monthly Reading'!W$7, 'Homeowners Record'!$F61*'Monthly Reading'!W$8, 'Homeowners Record'!$G61*'Monthly Reading'!W$9), SUM('Monthly Reading'!W$10, 'Homeowners Record'!$F61*'Monthly Reading'!W$8, 'Homeowners Record'!$G61*'Monthly Reading'!W$9)))</f>
        <v/>
      </c>
      <c r="X64" s="4" t="str">
        <f>IF('Monthly Reading'!X$1="", "", IF('Monthly Reading'!X138*'Monthly Reading'!X$7&gt;'Monthly Reading'!X$10, SUM('Monthly Reading'!X138*'Monthly Reading'!X$7, 'Homeowners Record'!$F61*'Monthly Reading'!X$8, 'Homeowners Record'!$G61*'Monthly Reading'!X$9), SUM('Monthly Reading'!X$10, 'Homeowners Record'!$F61*'Monthly Reading'!X$8, 'Homeowners Record'!$G61*'Monthly Reading'!X$9)))</f>
        <v/>
      </c>
      <c r="Y64" s="4" t="str">
        <f>IF('Monthly Reading'!Y$1="", "", IF('Monthly Reading'!Y138*'Monthly Reading'!Y$7&gt;'Monthly Reading'!Y$10, SUM('Monthly Reading'!Y138*'Monthly Reading'!Y$7, 'Homeowners Record'!$F61*'Monthly Reading'!Y$8, 'Homeowners Record'!$G61*'Monthly Reading'!Y$9), SUM('Monthly Reading'!Y$10, 'Homeowners Record'!$F61*'Monthly Reading'!Y$8, 'Homeowners Record'!$G61*'Monthly Reading'!Y$9)))</f>
        <v/>
      </c>
      <c r="Z64" s="4" t="str">
        <f>IF('Monthly Reading'!Z$1="", "", IF('Monthly Reading'!Z138*'Monthly Reading'!Z$7&gt;'Monthly Reading'!Z$10, SUM('Monthly Reading'!Z138*'Monthly Reading'!Z$7, 'Homeowners Record'!$F61*'Monthly Reading'!Z$8, 'Homeowners Record'!$G61*'Monthly Reading'!Z$9), SUM('Monthly Reading'!Z$10, 'Homeowners Record'!$F61*'Monthly Reading'!Z$8, 'Homeowners Record'!$G61*'Monthly Reading'!Z$9)))</f>
        <v/>
      </c>
      <c r="AA64" s="4" t="str">
        <f>IF('Monthly Reading'!AA$1="", "", IF('Monthly Reading'!AA138*'Monthly Reading'!AA$7&gt;'Monthly Reading'!AA$10, SUM('Monthly Reading'!AA138*'Monthly Reading'!AA$7, 'Homeowners Record'!$F61*'Monthly Reading'!AA$8, 'Homeowners Record'!$G61*'Monthly Reading'!AA$9), SUM('Monthly Reading'!AA$10, 'Homeowners Record'!$F61*'Monthly Reading'!AA$8, 'Homeowners Record'!$G61*'Monthly Reading'!AA$9)))</f>
        <v/>
      </c>
      <c r="AB64" s="4" t="str">
        <f>IF('Monthly Reading'!AB$1="", "", IF('Monthly Reading'!AB138*'Monthly Reading'!AB$7&gt;'Monthly Reading'!AB$10, SUM('Monthly Reading'!AB138*'Monthly Reading'!AB$7, 'Homeowners Record'!$F61*'Monthly Reading'!AB$8, 'Homeowners Record'!$G61*'Monthly Reading'!AB$9), SUM('Monthly Reading'!AB$10, 'Homeowners Record'!$F61*'Monthly Reading'!AB$8, 'Homeowners Record'!$G61*'Monthly Reading'!AB$9)))</f>
        <v/>
      </c>
      <c r="AC64" s="4" t="str">
        <f>IF('Monthly Reading'!AC$1="", "", IF('Monthly Reading'!AC138*'Monthly Reading'!AC$7&gt;'Monthly Reading'!AC$10, SUM('Monthly Reading'!AC138*'Monthly Reading'!AC$7, 'Homeowners Record'!$F61*'Monthly Reading'!AC$8, 'Homeowners Record'!$G61*'Monthly Reading'!AC$9), SUM('Monthly Reading'!AC$10, 'Homeowners Record'!$F61*'Monthly Reading'!AC$8, 'Homeowners Record'!$G61*'Monthly Reading'!AC$9)))</f>
        <v/>
      </c>
      <c r="AD64" s="4" t="str">
        <f>IF('Monthly Reading'!AD$1="", "", IF('Monthly Reading'!AD138*'Monthly Reading'!AD$7&gt;'Monthly Reading'!AD$10, SUM('Monthly Reading'!AD138*'Monthly Reading'!AD$7, 'Homeowners Record'!$F61*'Monthly Reading'!AD$8, 'Homeowners Record'!$G61*'Monthly Reading'!AD$9), SUM('Monthly Reading'!AD$10, 'Homeowners Record'!$F61*'Monthly Reading'!AD$8, 'Homeowners Record'!$G61*'Monthly Reading'!AD$9)))</f>
        <v/>
      </c>
      <c r="AE64" s="4" t="str">
        <f>IF('Monthly Reading'!AE$1="", "", IF('Monthly Reading'!AE138*'Monthly Reading'!AE$7&gt;'Monthly Reading'!AE$10, SUM('Monthly Reading'!AE138*'Monthly Reading'!AE$7, 'Homeowners Record'!$F61*'Monthly Reading'!AE$8, 'Homeowners Record'!$G61*'Monthly Reading'!AE$9), SUM('Monthly Reading'!AE$10, 'Homeowners Record'!$F61*'Monthly Reading'!AE$8, 'Homeowners Record'!$G61*'Monthly Reading'!AE$9)))</f>
        <v/>
      </c>
      <c r="AF64" s="4" t="str">
        <f>IF('Monthly Reading'!AF$1="", "", IF('Monthly Reading'!AF138*'Monthly Reading'!AF$7&gt;'Monthly Reading'!AF$10, SUM('Monthly Reading'!AF138*'Monthly Reading'!AF$7, 'Homeowners Record'!$F61*'Monthly Reading'!AF$8, 'Homeowners Record'!$G61*'Monthly Reading'!AF$9), SUM('Monthly Reading'!AF$10, 'Homeowners Record'!$F61*'Monthly Reading'!AF$8, 'Homeowners Record'!$G61*'Monthly Reading'!AF$9)))</f>
        <v/>
      </c>
      <c r="AG64" s="4" t="str">
        <f>IF('Monthly Reading'!AG$1="", "", IF('Monthly Reading'!AG138*'Monthly Reading'!AG$7&gt;'Monthly Reading'!AG$10, SUM('Monthly Reading'!AG138*'Monthly Reading'!AG$7, 'Homeowners Record'!$F61*'Monthly Reading'!AG$8, 'Homeowners Record'!$G61*'Monthly Reading'!AG$9), SUM('Monthly Reading'!AG$10, 'Homeowners Record'!$F61*'Monthly Reading'!AG$8, 'Homeowners Record'!$G61*'Monthly Reading'!AG$9)))</f>
        <v/>
      </c>
      <c r="AH64" s="4" t="str">
        <f>IF('Monthly Reading'!AH$1="", "", IF('Monthly Reading'!AH138*'Monthly Reading'!AH$7&gt;'Monthly Reading'!AH$10, SUM('Monthly Reading'!AH138*'Monthly Reading'!AH$7, 'Homeowners Record'!$F61*'Monthly Reading'!AH$8, 'Homeowners Record'!$G61*'Monthly Reading'!AH$9), SUM('Monthly Reading'!AH$10, 'Homeowners Record'!$F61*'Monthly Reading'!AH$8, 'Homeowners Record'!$G61*'Monthly Reading'!AH$9)))</f>
        <v/>
      </c>
      <c r="AI64" s="4" t="str">
        <f>IF('Monthly Reading'!AI$1="", "", IF('Monthly Reading'!AI138*'Monthly Reading'!AI$7&gt;'Monthly Reading'!AI$10, SUM('Monthly Reading'!AI138*'Monthly Reading'!AI$7, 'Homeowners Record'!$F61*'Monthly Reading'!AI$8, 'Homeowners Record'!$G61*'Monthly Reading'!AI$9), SUM('Monthly Reading'!AI$10, 'Homeowners Record'!$F61*'Monthly Reading'!AI$8, 'Homeowners Record'!$G61*'Monthly Reading'!AI$9)))</f>
        <v/>
      </c>
      <c r="AJ64" s="4" t="str">
        <f>IF('Monthly Reading'!AJ$1="", "", IF('Monthly Reading'!AJ138*'Monthly Reading'!AJ$7&gt;'Monthly Reading'!AJ$10, SUM('Monthly Reading'!AJ138*'Monthly Reading'!AJ$7, 'Homeowners Record'!$F61*'Monthly Reading'!AJ$8, 'Homeowners Record'!$G61*'Monthly Reading'!AJ$9), SUM('Monthly Reading'!AJ$10, 'Homeowners Record'!$F61*'Monthly Reading'!AJ$8, 'Homeowners Record'!$G61*'Monthly Reading'!AJ$9)))</f>
        <v/>
      </c>
      <c r="AK64" s="4" t="str">
        <f>IF('Monthly Reading'!AK$1="", "", IF('Monthly Reading'!AK138*'Monthly Reading'!AK$7&gt;'Monthly Reading'!AK$10, SUM('Monthly Reading'!AK138*'Monthly Reading'!AK$7, 'Homeowners Record'!$F61*'Monthly Reading'!AK$8, 'Homeowners Record'!$G61*'Monthly Reading'!AK$9), SUM('Monthly Reading'!AK$10, 'Homeowners Record'!$F61*'Monthly Reading'!AK$8, 'Homeowners Record'!$G61*'Monthly Reading'!AK$9)))</f>
        <v/>
      </c>
      <c r="AL64" s="4" t="str">
        <f>IF('Monthly Reading'!AL$1="", "", IF('Monthly Reading'!AL138*'Monthly Reading'!AL$7&gt;'Monthly Reading'!AL$10, SUM('Monthly Reading'!AL138*'Monthly Reading'!AL$7, 'Homeowners Record'!$F61*'Monthly Reading'!AL$8, 'Homeowners Record'!$G61*'Monthly Reading'!AL$9), SUM('Monthly Reading'!AL$10, 'Homeowners Record'!$F61*'Monthly Reading'!AL$8, 'Homeowners Record'!$G61*'Monthly Reading'!AL$9)))</f>
        <v/>
      </c>
      <c r="AM64" s="4" t="str">
        <f>IF('Monthly Reading'!AM$1="", "", IF('Monthly Reading'!AM138*'Monthly Reading'!AM$7&gt;'Monthly Reading'!AM$10, SUM('Monthly Reading'!AM138*'Monthly Reading'!AM$7, 'Homeowners Record'!$F61*'Monthly Reading'!AM$8, 'Homeowners Record'!$G61*'Monthly Reading'!AM$9), SUM('Monthly Reading'!AM$10, 'Homeowners Record'!$F61*'Monthly Reading'!AM$8, 'Homeowners Record'!$G61*'Monthly Reading'!AM$9)))</f>
        <v/>
      </c>
      <c r="AN64" s="4" t="str">
        <f>IF('Monthly Reading'!AN$1="", "", IF('Monthly Reading'!AN138*'Monthly Reading'!AN$7&gt;'Monthly Reading'!AN$10, SUM('Monthly Reading'!AN138*'Monthly Reading'!AN$7, 'Homeowners Record'!$F61*'Monthly Reading'!AN$8, 'Homeowners Record'!$G61*'Monthly Reading'!AN$9), SUM('Monthly Reading'!AN$10, 'Homeowners Record'!$F61*'Monthly Reading'!AN$8, 'Homeowners Record'!$G61*'Monthly Reading'!AN$9)))</f>
        <v/>
      </c>
      <c r="AO64" s="4" t="str">
        <f>IF('Monthly Reading'!AO$1="", "", IF('Monthly Reading'!AO138*'Monthly Reading'!AO$7&gt;'Monthly Reading'!AO$10, SUM('Monthly Reading'!AO138*'Monthly Reading'!AO$7, 'Homeowners Record'!$F61*'Monthly Reading'!AO$8, 'Homeowners Record'!$G61*'Monthly Reading'!AO$9), SUM('Monthly Reading'!AO$10, 'Homeowners Record'!$F61*'Monthly Reading'!AO$8, 'Homeowners Record'!$G61*'Monthly Reading'!AO$9)))</f>
        <v/>
      </c>
      <c r="AP64" s="4" t="str">
        <f>IF('Monthly Reading'!AP$1="", "", IF('Monthly Reading'!AP138*'Monthly Reading'!AP$7&gt;'Monthly Reading'!AP$10, SUM('Monthly Reading'!AP138*'Monthly Reading'!AP$7, 'Homeowners Record'!$F61*'Monthly Reading'!AP$8, 'Homeowners Record'!$G61*'Monthly Reading'!AP$9), SUM('Monthly Reading'!AP$10, 'Homeowners Record'!$F61*'Monthly Reading'!AP$8, 'Homeowners Record'!$G61*'Monthly Reading'!AP$9)))</f>
        <v/>
      </c>
      <c r="AQ64" s="4" t="str">
        <f>IF('Monthly Reading'!AQ$1="", "", IF('Monthly Reading'!AQ138*'Monthly Reading'!AQ$7&gt;'Monthly Reading'!AQ$10, SUM('Monthly Reading'!AQ138*'Monthly Reading'!AQ$7, 'Homeowners Record'!$F61*'Monthly Reading'!AQ$8, 'Homeowners Record'!$G61*'Monthly Reading'!AQ$9), SUM('Monthly Reading'!AQ$10, 'Homeowners Record'!$F61*'Monthly Reading'!AQ$8, 'Homeowners Record'!$G61*'Monthly Reading'!AQ$9)))</f>
        <v/>
      </c>
      <c r="AR64" s="4" t="str">
        <f>IF('Monthly Reading'!AR$1="", "", IF('Monthly Reading'!AR138*'Monthly Reading'!AR$7&gt;'Monthly Reading'!AR$10, SUM('Monthly Reading'!AR138*'Monthly Reading'!AR$7, 'Homeowners Record'!$F61*'Monthly Reading'!AR$8, 'Homeowners Record'!$G61*'Monthly Reading'!AR$9), SUM('Monthly Reading'!AR$10, 'Homeowners Record'!$F61*'Monthly Reading'!AR$8, 'Homeowners Record'!$G61*'Monthly Reading'!AR$9)))</f>
        <v/>
      </c>
      <c r="AS64" s="4" t="str">
        <f>IF('Monthly Reading'!AS$1="", "", IF('Monthly Reading'!AS138*'Monthly Reading'!AS$7&gt;'Monthly Reading'!AS$10, SUM('Monthly Reading'!AS138*'Monthly Reading'!AS$7, 'Homeowners Record'!$F61*'Monthly Reading'!AS$8, 'Homeowners Record'!$G61*'Monthly Reading'!AS$9), SUM('Monthly Reading'!AS$10, 'Homeowners Record'!$F61*'Monthly Reading'!AS$8, 'Homeowners Record'!$G61*'Monthly Reading'!AS$9)))</f>
        <v/>
      </c>
      <c r="AT64" s="4" t="str">
        <f>IF('Monthly Reading'!AT$1="", "", IF('Monthly Reading'!AT138*'Monthly Reading'!AT$7&gt;'Monthly Reading'!AT$10, SUM('Monthly Reading'!AT138*'Monthly Reading'!AT$7, 'Homeowners Record'!$F61*'Monthly Reading'!AT$8, 'Homeowners Record'!$G61*'Monthly Reading'!AT$9), SUM('Monthly Reading'!AT$10, 'Homeowners Record'!$F61*'Monthly Reading'!AT$8, 'Homeowners Record'!$G61*'Monthly Reading'!AT$9)))</f>
        <v/>
      </c>
      <c r="AU64" s="4" t="str">
        <f>IF('Monthly Reading'!AU$1="", "", IF('Monthly Reading'!AU138*'Monthly Reading'!AU$7&gt;'Monthly Reading'!AU$10, SUM('Monthly Reading'!AU138*'Monthly Reading'!AU$7, 'Homeowners Record'!$F61*'Monthly Reading'!AU$8, 'Homeowners Record'!$G61*'Monthly Reading'!AU$9), SUM('Monthly Reading'!AU$10, 'Homeowners Record'!$F61*'Monthly Reading'!AU$8, 'Homeowners Record'!$G61*'Monthly Reading'!AU$9)))</f>
        <v/>
      </c>
      <c r="AV64" s="4" t="str">
        <f>IF('Monthly Reading'!AV$1="", "", IF('Monthly Reading'!AV138*'Monthly Reading'!AV$7&gt;'Monthly Reading'!AV$10, SUM('Monthly Reading'!AV138*'Monthly Reading'!AV$7, 'Homeowners Record'!$F61*'Monthly Reading'!AV$8, 'Homeowners Record'!$G61*'Monthly Reading'!AV$9), SUM('Monthly Reading'!AV$10, 'Homeowners Record'!$F61*'Monthly Reading'!AV$8, 'Homeowners Record'!$G61*'Monthly Reading'!AV$9)))</f>
        <v/>
      </c>
      <c r="AW64" s="4" t="str">
        <f>IF('Monthly Reading'!AW$1="", "", IF('Monthly Reading'!AW138*'Monthly Reading'!AW$7&gt;'Monthly Reading'!AW$10, SUM('Monthly Reading'!AW138*'Monthly Reading'!AW$7, 'Homeowners Record'!$F61*'Monthly Reading'!AW$8, 'Homeowners Record'!$G61*'Monthly Reading'!AW$9), SUM('Monthly Reading'!AW$10, 'Homeowners Record'!$F61*'Monthly Reading'!AW$8, 'Homeowners Record'!$G61*'Monthly Reading'!AW$9)))</f>
        <v/>
      </c>
      <c r="AX64" s="4" t="str">
        <f>IF('Monthly Reading'!AX$1="", "", IF('Monthly Reading'!AX138*'Monthly Reading'!AX$7&gt;'Monthly Reading'!AX$10, SUM('Monthly Reading'!AX138*'Monthly Reading'!AX$7, 'Homeowners Record'!$F61*'Monthly Reading'!AX$8, 'Homeowners Record'!$G61*'Monthly Reading'!AX$9), SUM('Monthly Reading'!AX$10, 'Homeowners Record'!$F61*'Monthly Reading'!AX$8, 'Homeowners Record'!$G61*'Monthly Reading'!AX$9)))</f>
        <v/>
      </c>
      <c r="AY64" s="4" t="str">
        <f>IF('Monthly Reading'!AY$1="", "", IF('Monthly Reading'!AY138*'Monthly Reading'!AY$7&gt;'Monthly Reading'!AY$10, SUM('Monthly Reading'!AY138*'Monthly Reading'!AY$7, 'Homeowners Record'!$F61*'Monthly Reading'!AY$8, 'Homeowners Record'!$G61*'Monthly Reading'!AY$9), SUM('Monthly Reading'!AY$10, 'Homeowners Record'!$F61*'Monthly Reading'!AY$8, 'Homeowners Record'!$G61*'Monthly Reading'!AY$9)))</f>
        <v/>
      </c>
      <c r="AZ64" s="4" t="str">
        <f>IF('Monthly Reading'!AZ$1="", "", IF('Monthly Reading'!AZ138*'Monthly Reading'!AZ$7&gt;'Monthly Reading'!AZ$10, SUM('Monthly Reading'!AZ138*'Monthly Reading'!AZ$7, 'Homeowners Record'!$F61*'Monthly Reading'!AZ$8, 'Homeowners Record'!$G61*'Monthly Reading'!AZ$9), SUM('Monthly Reading'!AZ$10, 'Homeowners Record'!$F61*'Monthly Reading'!AZ$8, 'Homeowners Record'!$G61*'Monthly Reading'!AZ$9)))</f>
        <v/>
      </c>
      <c r="BA64" s="4" t="str">
        <f>IF('Monthly Reading'!BA$1="", "", IF('Monthly Reading'!BA138*'Monthly Reading'!BA$7&gt;'Monthly Reading'!BA$10, SUM('Monthly Reading'!BA138*'Monthly Reading'!BA$7, 'Homeowners Record'!$F61*'Monthly Reading'!BA$8, 'Homeowners Record'!$G61*'Monthly Reading'!BA$9), SUM('Monthly Reading'!BA$10, 'Homeowners Record'!$F61*'Monthly Reading'!BA$8, 'Homeowners Record'!$G61*'Monthly Reading'!BA$9)))</f>
        <v/>
      </c>
      <c r="BB64" s="4" t="str">
        <f>IF('Monthly Reading'!BB$1="", "", IF('Monthly Reading'!BB138*'Monthly Reading'!BB$7&gt;'Monthly Reading'!BB$10, SUM('Monthly Reading'!BB138*'Monthly Reading'!BB$7, 'Homeowners Record'!$F61*'Monthly Reading'!BB$8, 'Homeowners Record'!$G61*'Monthly Reading'!BB$9), SUM('Monthly Reading'!BB$10, 'Homeowners Record'!$F61*'Monthly Reading'!BB$8, 'Homeowners Record'!$G61*'Monthly Reading'!BB$9)))</f>
        <v/>
      </c>
      <c r="BC64" s="4" t="str">
        <f>IF('Monthly Reading'!BC$1="", "", IF('Monthly Reading'!BC138*'Monthly Reading'!BC$7&gt;'Monthly Reading'!BC$10, SUM('Monthly Reading'!BC138*'Monthly Reading'!BC$7, 'Homeowners Record'!$F61*'Monthly Reading'!BC$8, 'Homeowners Record'!$G61*'Monthly Reading'!BC$9), SUM('Monthly Reading'!BC$10, 'Homeowners Record'!$F61*'Monthly Reading'!BC$8, 'Homeowners Record'!$G61*'Monthly Reading'!BC$9)))</f>
        <v/>
      </c>
      <c r="BD64" s="4" t="str">
        <f>IF('Monthly Reading'!BD$1="", "", IF('Monthly Reading'!BD138*'Monthly Reading'!BD$7&gt;'Monthly Reading'!BD$10, SUM('Monthly Reading'!BD138*'Monthly Reading'!BD$7, 'Homeowners Record'!$F61*'Monthly Reading'!BD$8, 'Homeowners Record'!$G61*'Monthly Reading'!BD$9), SUM('Monthly Reading'!BD$10, 'Homeowners Record'!$F61*'Monthly Reading'!BD$8, 'Homeowners Record'!$G61*'Monthly Reading'!BD$9)))</f>
        <v/>
      </c>
      <c r="BE64" s="4" t="str">
        <f>IF('Monthly Reading'!BE$1="", "", IF('Monthly Reading'!BE138*'Monthly Reading'!BE$7&gt;'Monthly Reading'!BE$10, SUM('Monthly Reading'!BE138*'Monthly Reading'!BE$7, 'Homeowners Record'!$F61*'Monthly Reading'!BE$8, 'Homeowners Record'!$G61*'Monthly Reading'!BE$9), SUM('Monthly Reading'!BE$10, 'Homeowners Record'!$F61*'Monthly Reading'!BE$8, 'Homeowners Record'!$G61*'Monthly Reading'!BE$9)))</f>
        <v/>
      </c>
      <c r="BF64" s="4" t="str">
        <f>IF('Monthly Reading'!BF$1="", "", IF('Monthly Reading'!BF138*'Monthly Reading'!BF$7&gt;'Monthly Reading'!BF$10, SUM('Monthly Reading'!BF138*'Monthly Reading'!BF$7, 'Homeowners Record'!$F61*'Monthly Reading'!BF$8, 'Homeowners Record'!$G61*'Monthly Reading'!BF$9), SUM('Monthly Reading'!BF$10, 'Homeowners Record'!$F61*'Monthly Reading'!BF$8, 'Homeowners Record'!$G61*'Monthly Reading'!BF$9)))</f>
        <v/>
      </c>
      <c r="BG64" s="4" t="str">
        <f>IF('Monthly Reading'!BG$1="", "", IF('Monthly Reading'!BG138*'Monthly Reading'!BG$7&gt;'Monthly Reading'!BG$10, SUM('Monthly Reading'!BG138*'Monthly Reading'!BG$7, 'Homeowners Record'!$F61*'Monthly Reading'!BG$8, 'Homeowners Record'!$G61*'Monthly Reading'!BG$9), SUM('Monthly Reading'!BG$10, 'Homeowners Record'!$F61*'Monthly Reading'!BG$8, 'Homeowners Record'!$G61*'Monthly Reading'!BG$9)))</f>
        <v/>
      </c>
      <c r="BH64" s="4" t="str">
        <f>IF('Monthly Reading'!BH$1="", "", IF('Monthly Reading'!BH138*'Monthly Reading'!BH$7&gt;'Monthly Reading'!BH$10, SUM('Monthly Reading'!BH138*'Monthly Reading'!BH$7, 'Homeowners Record'!$F61*'Monthly Reading'!BH$8, 'Homeowners Record'!$G61*'Monthly Reading'!BH$9), SUM('Monthly Reading'!BH$10, 'Homeowners Record'!$F61*'Monthly Reading'!BH$8, 'Homeowners Record'!$G61*'Monthly Reading'!BH$9)))</f>
        <v/>
      </c>
      <c r="BI64" s="4" t="str">
        <f>IF('Monthly Reading'!BI$1="", "", IF('Monthly Reading'!BI138*'Monthly Reading'!BI$7&gt;'Monthly Reading'!BI$10, SUM('Monthly Reading'!BI138*'Monthly Reading'!BI$7, 'Homeowners Record'!$F61*'Monthly Reading'!BI$8, 'Homeowners Record'!$G61*'Monthly Reading'!BI$9), SUM('Monthly Reading'!BI$10, 'Homeowners Record'!$F61*'Monthly Reading'!BI$8, 'Homeowners Record'!$G61*'Monthly Reading'!BI$9)))</f>
        <v/>
      </c>
      <c r="BJ64" s="4" t="str">
        <f>IF('Monthly Reading'!BJ$1="", "", IF('Monthly Reading'!BJ138*'Monthly Reading'!BJ$7&gt;'Monthly Reading'!BJ$10, SUM('Monthly Reading'!BJ138*'Monthly Reading'!BJ$7, 'Homeowners Record'!$F61*'Monthly Reading'!BJ$8, 'Homeowners Record'!$G61*'Monthly Reading'!BJ$9), SUM('Monthly Reading'!BJ$10, 'Homeowners Record'!$F61*'Monthly Reading'!BJ$8, 'Homeowners Record'!$G61*'Monthly Reading'!BJ$9)))</f>
        <v/>
      </c>
      <c r="BK64" s="4" t="str">
        <f>IF('Monthly Reading'!BK$1="", "", IF('Monthly Reading'!BK138*'Monthly Reading'!BK$7&gt;'Monthly Reading'!BK$10, SUM('Monthly Reading'!BK138*'Monthly Reading'!BK$7, 'Homeowners Record'!$F61*'Monthly Reading'!BK$8, 'Homeowners Record'!$G61*'Monthly Reading'!BK$9), SUM('Monthly Reading'!BK$10, 'Homeowners Record'!$F61*'Monthly Reading'!BK$8, 'Homeowners Record'!$G61*'Monthly Reading'!BK$9)))</f>
        <v/>
      </c>
      <c r="BL64" s="4" t="str">
        <f>IF('Monthly Reading'!BL$1="", "", IF('Monthly Reading'!BL138*'Monthly Reading'!BL$7&gt;'Monthly Reading'!BL$10, SUM('Monthly Reading'!BL138*'Monthly Reading'!BL$7, 'Homeowners Record'!$F61*'Monthly Reading'!BL$8, 'Homeowners Record'!$G61*'Monthly Reading'!BL$9), SUM('Monthly Reading'!BL$10, 'Homeowners Record'!$F61*'Monthly Reading'!BL$8, 'Homeowners Record'!$G61*'Monthly Reading'!BL$9)))</f>
        <v/>
      </c>
      <c r="BM64" s="4" t="str">
        <f>IF('Monthly Reading'!BM$1="", "", IF('Monthly Reading'!BM138*'Monthly Reading'!BM$7&gt;'Monthly Reading'!BM$10, SUM('Monthly Reading'!BM138*'Monthly Reading'!BM$7, 'Homeowners Record'!$F61*'Monthly Reading'!BM$8, 'Homeowners Record'!$G61*'Monthly Reading'!BM$9), SUM('Monthly Reading'!BM$10, 'Homeowners Record'!$F61*'Monthly Reading'!BM$8, 'Homeowners Record'!$G61*'Monthly Reading'!BM$9)))</f>
        <v/>
      </c>
      <c r="BN64" s="4" t="str">
        <f>IF('Monthly Reading'!BN$1="", "", IF('Monthly Reading'!BN138*'Monthly Reading'!BN$7&gt;'Monthly Reading'!BN$10, SUM('Monthly Reading'!BN138*'Monthly Reading'!BN$7, 'Homeowners Record'!$F61*'Monthly Reading'!BN$8, 'Homeowners Record'!$G61*'Monthly Reading'!BN$9), SUM('Monthly Reading'!BN$10, 'Homeowners Record'!$F61*'Monthly Reading'!BN$8, 'Homeowners Record'!$G61*'Monthly Reading'!BN$9)))</f>
        <v/>
      </c>
      <c r="BO64" s="4" t="str">
        <f>IF('Monthly Reading'!BO$1="", "", IF('Monthly Reading'!BO138*'Monthly Reading'!BO$7&gt;'Monthly Reading'!BO$10, SUM('Monthly Reading'!BO138*'Monthly Reading'!BO$7, 'Homeowners Record'!$F61*'Monthly Reading'!BO$8, 'Homeowners Record'!$G61*'Monthly Reading'!BO$9), SUM('Monthly Reading'!BO$10, 'Homeowners Record'!$F61*'Monthly Reading'!BO$8, 'Homeowners Record'!$G61*'Monthly Reading'!BO$9)))</f>
        <v/>
      </c>
      <c r="BP64" s="4" t="str">
        <f>IF('Monthly Reading'!BP$1="", "", IF('Monthly Reading'!BP138*'Monthly Reading'!BP$7&gt;'Monthly Reading'!BP$10, SUM('Monthly Reading'!BP138*'Monthly Reading'!BP$7, 'Homeowners Record'!$F61*'Monthly Reading'!BP$8, 'Homeowners Record'!$G61*'Monthly Reading'!BP$9), SUM('Monthly Reading'!BP$10, 'Homeowners Record'!$F61*'Monthly Reading'!BP$8, 'Homeowners Record'!$G61*'Monthly Reading'!BP$9)))</f>
        <v/>
      </c>
      <c r="BQ64" s="4" t="str">
        <f>IF('Monthly Reading'!BQ$1="", "", IF('Monthly Reading'!BQ138*'Monthly Reading'!BQ$7&gt;'Monthly Reading'!BQ$10, SUM('Monthly Reading'!BQ138*'Monthly Reading'!BQ$7, 'Homeowners Record'!$F61*'Monthly Reading'!BQ$8, 'Homeowners Record'!$G61*'Monthly Reading'!BQ$9), SUM('Monthly Reading'!BQ$10, 'Homeowners Record'!$F61*'Monthly Reading'!BQ$8, 'Homeowners Record'!$G61*'Monthly Reading'!BQ$9)))</f>
        <v/>
      </c>
      <c r="BR64" s="4" t="str">
        <f>IF('Monthly Reading'!BR$1="", "", IF('Monthly Reading'!BR138*'Monthly Reading'!BR$7&gt;'Monthly Reading'!BR$10, SUM('Monthly Reading'!BR138*'Monthly Reading'!BR$7, 'Homeowners Record'!$F61*'Monthly Reading'!BR$8, 'Homeowners Record'!$G61*'Monthly Reading'!BR$9), SUM('Monthly Reading'!BR$10, 'Homeowners Record'!$F61*'Monthly Reading'!BR$8, 'Homeowners Record'!$G61*'Monthly Reading'!BR$9)))</f>
        <v/>
      </c>
      <c r="BS64" s="4" t="str">
        <f>IF('Monthly Reading'!BS$1="", "", IF('Monthly Reading'!BS138*'Monthly Reading'!BS$7&gt;'Monthly Reading'!BS$10, SUM('Monthly Reading'!BS138*'Monthly Reading'!BS$7, 'Homeowners Record'!$F61*'Monthly Reading'!BS$8, 'Homeowners Record'!$G61*'Monthly Reading'!BS$9), SUM('Monthly Reading'!BS$10, 'Homeowners Record'!$F61*'Monthly Reading'!BS$8, 'Homeowners Record'!$G61*'Monthly Reading'!BS$9)))</f>
        <v/>
      </c>
      <c r="BT64" s="4" t="str">
        <f>IF('Monthly Reading'!BT$1="", "", IF('Monthly Reading'!BT138*'Monthly Reading'!BT$7&gt;'Monthly Reading'!BT$10, SUM('Monthly Reading'!BT138*'Monthly Reading'!BT$7, 'Homeowners Record'!$F61*'Monthly Reading'!BT$8, 'Homeowners Record'!$G61*'Monthly Reading'!BT$9), SUM('Monthly Reading'!BT$10, 'Homeowners Record'!$F61*'Monthly Reading'!BT$8, 'Homeowners Record'!$G61*'Monthly Reading'!BT$9)))</f>
        <v/>
      </c>
      <c r="BU64" s="4" t="str">
        <f>IF('Monthly Reading'!BU$1="", "", IF('Monthly Reading'!BU138*'Monthly Reading'!BU$7&gt;'Monthly Reading'!BU$10, SUM('Monthly Reading'!BU138*'Monthly Reading'!BU$7, 'Homeowners Record'!$F61*'Monthly Reading'!BU$8, 'Homeowners Record'!$G61*'Monthly Reading'!BU$9), SUM('Monthly Reading'!BU$10, 'Homeowners Record'!$F61*'Monthly Reading'!BU$8, 'Homeowners Record'!$G61*'Monthly Reading'!BU$9)))</f>
        <v/>
      </c>
      <c r="BV64" s="4" t="str">
        <f>IF('Monthly Reading'!BV$1="", "", IF('Monthly Reading'!BV138*'Monthly Reading'!BV$7&gt;'Monthly Reading'!BV$10, SUM('Monthly Reading'!BV138*'Monthly Reading'!BV$7, 'Homeowners Record'!$F61*'Monthly Reading'!BV$8, 'Homeowners Record'!$G61*'Monthly Reading'!BV$9), SUM('Monthly Reading'!BV$10, 'Homeowners Record'!$F61*'Monthly Reading'!BV$8, 'Homeowners Record'!$G61*'Monthly Reading'!BV$9)))</f>
        <v/>
      </c>
      <c r="BW64" s="4" t="str">
        <f>IF('Monthly Reading'!BW$1="", "", IF('Monthly Reading'!BW138*'Monthly Reading'!BW$7&gt;'Monthly Reading'!BW$10, SUM('Monthly Reading'!BW138*'Monthly Reading'!BW$7, 'Homeowners Record'!$F61*'Monthly Reading'!BW$8, 'Homeowners Record'!$G61*'Monthly Reading'!BW$9), SUM('Monthly Reading'!BW$10, 'Homeowners Record'!$F61*'Monthly Reading'!BW$8, 'Homeowners Record'!$G61*'Monthly Reading'!BW$9)))</f>
        <v/>
      </c>
      <c r="BX64" s="4" t="str">
        <f>IF('Monthly Reading'!BX$1="", "", IF('Monthly Reading'!BX138*'Monthly Reading'!BX$7&gt;'Monthly Reading'!BX$10, SUM('Monthly Reading'!BX138*'Monthly Reading'!BX$7, 'Homeowners Record'!$F61*'Monthly Reading'!BX$8, 'Homeowners Record'!$G61*'Monthly Reading'!BX$9), SUM('Monthly Reading'!BX$10, 'Homeowners Record'!$F61*'Monthly Reading'!BX$8, 'Homeowners Record'!$G61*'Monthly Reading'!BX$9)))</f>
        <v/>
      </c>
      <c r="BY64" s="4" t="str">
        <f>IF('Monthly Reading'!BY$1="", "", IF('Monthly Reading'!BY138*'Monthly Reading'!BY$7&gt;'Monthly Reading'!BY$10, SUM('Monthly Reading'!BY138*'Monthly Reading'!BY$7, 'Homeowners Record'!$F61*'Monthly Reading'!BY$8, 'Homeowners Record'!$G61*'Monthly Reading'!BY$9), SUM('Monthly Reading'!BY$10, 'Homeowners Record'!$F61*'Monthly Reading'!BY$8, 'Homeowners Record'!$G61*'Monthly Reading'!BY$9)))</f>
        <v/>
      </c>
      <c r="BZ64" s="4" t="str">
        <f>IF('Monthly Reading'!BZ$1="", "", IF('Monthly Reading'!BZ138*'Monthly Reading'!BZ$7&gt;'Monthly Reading'!BZ$10, SUM('Monthly Reading'!BZ138*'Monthly Reading'!BZ$7, 'Homeowners Record'!$F61*'Monthly Reading'!BZ$8, 'Homeowners Record'!$G61*'Monthly Reading'!BZ$9), SUM('Monthly Reading'!BZ$10, 'Homeowners Record'!$F61*'Monthly Reading'!BZ$8, 'Homeowners Record'!$G61*'Monthly Reading'!BZ$9)))</f>
        <v/>
      </c>
      <c r="CA64" s="4" t="str">
        <f>IF('Monthly Reading'!CA$1="", "", IF('Monthly Reading'!CA138*'Monthly Reading'!CA$7&gt;'Monthly Reading'!CA$10, SUM('Monthly Reading'!CA138*'Monthly Reading'!CA$7, 'Homeowners Record'!$F61*'Monthly Reading'!CA$8, 'Homeowners Record'!$G61*'Monthly Reading'!CA$9), SUM('Monthly Reading'!CA$10, 'Homeowners Record'!$F61*'Monthly Reading'!CA$8, 'Homeowners Record'!$G61*'Monthly Reading'!CA$9)))</f>
        <v/>
      </c>
      <c r="CB64" s="4" t="str">
        <f>IF('Monthly Reading'!CB$1="", "", IF('Monthly Reading'!CB138*'Monthly Reading'!CB$7&gt;'Monthly Reading'!CB$10, SUM('Monthly Reading'!CB138*'Monthly Reading'!CB$7, 'Homeowners Record'!$F61*'Monthly Reading'!CB$8, 'Homeowners Record'!$G61*'Monthly Reading'!CB$9), SUM('Monthly Reading'!CB$10, 'Homeowners Record'!$F61*'Monthly Reading'!CB$8, 'Homeowners Record'!$G61*'Monthly Reading'!CB$9)))</f>
        <v/>
      </c>
      <c r="CC64" s="4" t="str">
        <f>IF('Monthly Reading'!CC$1="", "", IF('Monthly Reading'!CC138*'Monthly Reading'!CC$7&gt;'Monthly Reading'!CC$10, SUM('Monthly Reading'!CC138*'Monthly Reading'!CC$7, 'Homeowners Record'!$F61*'Monthly Reading'!CC$8, 'Homeowners Record'!$G61*'Monthly Reading'!CC$9), SUM('Monthly Reading'!CC$10, 'Homeowners Record'!$F61*'Monthly Reading'!CC$8, 'Homeowners Record'!$G61*'Monthly Reading'!CC$9)))</f>
        <v/>
      </c>
      <c r="CD64" s="4" t="str">
        <f>IF('Monthly Reading'!CD$1="", "", IF('Monthly Reading'!CD138*'Monthly Reading'!CD$7&gt;'Monthly Reading'!CD$10, SUM('Monthly Reading'!CD138*'Monthly Reading'!CD$7, 'Homeowners Record'!$F61*'Monthly Reading'!CD$8, 'Homeowners Record'!$G61*'Monthly Reading'!CD$9), SUM('Monthly Reading'!CD$10, 'Homeowners Record'!$F61*'Monthly Reading'!CD$8, 'Homeowners Record'!$G61*'Monthly Reading'!CD$9)))</f>
        <v/>
      </c>
      <c r="CE64" s="4" t="str">
        <f>IF('Monthly Reading'!CE$1="", "", IF('Monthly Reading'!CE138*'Monthly Reading'!CE$7&gt;'Monthly Reading'!CE$10, SUM('Monthly Reading'!CE138*'Monthly Reading'!CE$7, 'Homeowners Record'!$F61*'Monthly Reading'!CE$8, 'Homeowners Record'!$G61*'Monthly Reading'!CE$9), SUM('Monthly Reading'!CE$10, 'Homeowners Record'!$F61*'Monthly Reading'!CE$8, 'Homeowners Record'!$G61*'Monthly Reading'!CE$9)))</f>
        <v/>
      </c>
      <c r="CF64" s="4" t="str">
        <f>IF('Monthly Reading'!CF$1="", "", IF('Monthly Reading'!CF138*'Monthly Reading'!CF$7&gt;'Monthly Reading'!CF$10, SUM('Monthly Reading'!CF138*'Monthly Reading'!CF$7, 'Homeowners Record'!$F61*'Monthly Reading'!CF$8, 'Homeowners Record'!$G61*'Monthly Reading'!CF$9), SUM('Monthly Reading'!CF$10, 'Homeowners Record'!$F61*'Monthly Reading'!CF$8, 'Homeowners Record'!$G61*'Monthly Reading'!CF$9)))</f>
        <v/>
      </c>
      <c r="CG64" s="4" t="str">
        <f>IF('Monthly Reading'!CG$1="", "", IF('Monthly Reading'!CG138*'Monthly Reading'!CG$7&gt;'Monthly Reading'!CG$10, SUM('Monthly Reading'!CG138*'Monthly Reading'!CG$7, 'Homeowners Record'!$F61*'Monthly Reading'!CG$8, 'Homeowners Record'!$G61*'Monthly Reading'!CG$9), SUM('Monthly Reading'!CG$10, 'Homeowners Record'!$F61*'Monthly Reading'!CG$8, 'Homeowners Record'!$G61*'Monthly Reading'!CG$9)))</f>
        <v/>
      </c>
      <c r="CH64" s="4" t="str">
        <f>IF('Monthly Reading'!CH$1="", "", IF('Monthly Reading'!CH138*'Monthly Reading'!CH$7&gt;'Monthly Reading'!CH$10, SUM('Monthly Reading'!CH138*'Monthly Reading'!CH$7, 'Homeowners Record'!$F61*'Monthly Reading'!CH$8, 'Homeowners Record'!$G61*'Monthly Reading'!CH$9), SUM('Monthly Reading'!CH$10, 'Homeowners Record'!$F61*'Monthly Reading'!CH$8, 'Homeowners Record'!$G61*'Monthly Reading'!CH$9)))</f>
        <v/>
      </c>
      <c r="CI64" s="4" t="str">
        <f>IF('Monthly Reading'!CI$1="", "", IF('Monthly Reading'!CI138*'Monthly Reading'!CI$7&gt;'Monthly Reading'!CI$10, SUM('Monthly Reading'!CI138*'Monthly Reading'!CI$7, 'Homeowners Record'!$F61*'Monthly Reading'!CI$8, 'Homeowners Record'!$G61*'Monthly Reading'!CI$9), SUM('Monthly Reading'!CI$10, 'Homeowners Record'!$F61*'Monthly Reading'!CI$8, 'Homeowners Record'!$G61*'Monthly Reading'!CI$9)))</f>
        <v/>
      </c>
      <c r="CJ64" s="4" t="str">
        <f>IF('Monthly Reading'!CJ$1="", "", IF('Monthly Reading'!CJ138*'Monthly Reading'!CJ$7&gt;'Monthly Reading'!CJ$10, SUM('Monthly Reading'!CJ138*'Monthly Reading'!CJ$7, 'Homeowners Record'!$F61*'Monthly Reading'!CJ$8, 'Homeowners Record'!$G61*'Monthly Reading'!CJ$9), SUM('Monthly Reading'!CJ$10, 'Homeowners Record'!$F61*'Monthly Reading'!CJ$8, 'Homeowners Record'!$G61*'Monthly Reading'!CJ$9)))</f>
        <v/>
      </c>
      <c r="CK64" s="4" t="str">
        <f>IF('Monthly Reading'!CK$1="", "", IF('Monthly Reading'!CK138*'Monthly Reading'!CK$7&gt;'Monthly Reading'!CK$10, SUM('Monthly Reading'!CK138*'Monthly Reading'!CK$7, 'Homeowners Record'!$F61*'Monthly Reading'!CK$8, 'Homeowners Record'!$G61*'Monthly Reading'!CK$9), SUM('Monthly Reading'!CK$10, 'Homeowners Record'!$F61*'Monthly Reading'!CK$8, 'Homeowners Record'!$G61*'Monthly Reading'!CK$9)))</f>
        <v/>
      </c>
      <c r="CL64" s="4" t="str">
        <f>IF('Monthly Reading'!CL$1="", "", IF('Monthly Reading'!CL138*'Monthly Reading'!CL$7&gt;'Monthly Reading'!CL$10, SUM('Monthly Reading'!CL138*'Monthly Reading'!CL$7, 'Homeowners Record'!$F61*'Monthly Reading'!CL$8, 'Homeowners Record'!$G61*'Monthly Reading'!CL$9), SUM('Monthly Reading'!CL$10, 'Homeowners Record'!$F61*'Monthly Reading'!CL$8, 'Homeowners Record'!$G61*'Monthly Reading'!CL$9)))</f>
        <v/>
      </c>
      <c r="CM64" s="4" t="str">
        <f>IF('Monthly Reading'!CM$1="", "", IF('Monthly Reading'!CM138*'Monthly Reading'!CM$7&gt;'Monthly Reading'!CM$10, SUM('Monthly Reading'!CM138*'Monthly Reading'!CM$7, 'Homeowners Record'!$F61*'Monthly Reading'!CM$8, 'Homeowners Record'!$G61*'Monthly Reading'!CM$9), SUM('Monthly Reading'!CM$10, 'Homeowners Record'!$F61*'Monthly Reading'!CM$8, 'Homeowners Record'!$G61*'Monthly Reading'!CM$9)))</f>
        <v/>
      </c>
      <c r="CN64" s="4" t="str">
        <f>IF('Monthly Reading'!CN$1="", "", IF('Monthly Reading'!CN138*'Monthly Reading'!CN$7&gt;'Monthly Reading'!CN$10, SUM('Monthly Reading'!CN138*'Monthly Reading'!CN$7, 'Homeowners Record'!$F61*'Monthly Reading'!CN$8, 'Homeowners Record'!$G61*'Monthly Reading'!CN$9), SUM('Monthly Reading'!CN$10, 'Homeowners Record'!$F61*'Monthly Reading'!CN$8, 'Homeowners Record'!$G61*'Monthly Reading'!CN$9)))</f>
        <v/>
      </c>
      <c r="CO64" s="4" t="str">
        <f>IF('Monthly Reading'!CO$1="", "", IF('Monthly Reading'!CO138*'Monthly Reading'!CO$7&gt;'Monthly Reading'!CO$10, SUM('Monthly Reading'!CO138*'Monthly Reading'!CO$7, 'Homeowners Record'!$F61*'Monthly Reading'!CO$8, 'Homeowners Record'!$G61*'Monthly Reading'!CO$9), SUM('Monthly Reading'!CO$10, 'Homeowners Record'!$F61*'Monthly Reading'!CO$8, 'Homeowners Record'!$G61*'Monthly Reading'!CO$9)))</f>
        <v/>
      </c>
      <c r="CP64" s="4" t="str">
        <f>IF('Monthly Reading'!CP$1="", "", IF('Monthly Reading'!CP138*'Monthly Reading'!CP$7&gt;'Monthly Reading'!CP$10, SUM('Monthly Reading'!CP138*'Monthly Reading'!CP$7, 'Homeowners Record'!$F61*'Monthly Reading'!CP$8, 'Homeowners Record'!$G61*'Monthly Reading'!CP$9), SUM('Monthly Reading'!CP$10, 'Homeowners Record'!$F61*'Monthly Reading'!CP$8, 'Homeowners Record'!$G61*'Monthly Reading'!CP$9)))</f>
        <v/>
      </c>
      <c r="CQ64" s="4" t="str">
        <f>IF('Monthly Reading'!CQ$1="", "", IF('Monthly Reading'!CQ138*'Monthly Reading'!CQ$7&gt;'Monthly Reading'!CQ$10, SUM('Monthly Reading'!CQ138*'Monthly Reading'!CQ$7, 'Homeowners Record'!$F61*'Monthly Reading'!CQ$8, 'Homeowners Record'!$G61*'Monthly Reading'!CQ$9), SUM('Monthly Reading'!CQ$10, 'Homeowners Record'!$F61*'Monthly Reading'!CQ$8, 'Homeowners Record'!$G61*'Monthly Reading'!CQ$9)))</f>
        <v/>
      </c>
      <c r="CR64" s="4" t="str">
        <f>IF('Monthly Reading'!CR$1="", "", IF('Monthly Reading'!CR138*'Monthly Reading'!CR$7&gt;'Monthly Reading'!CR$10, SUM('Monthly Reading'!CR138*'Monthly Reading'!CR$7, 'Homeowners Record'!$F61*'Monthly Reading'!CR$8, 'Homeowners Record'!$G61*'Monthly Reading'!CR$9), SUM('Monthly Reading'!CR$10, 'Homeowners Record'!$F61*'Monthly Reading'!CR$8, 'Homeowners Record'!$G61*'Monthly Reading'!CR$9)))</f>
        <v/>
      </c>
      <c r="CS64" s="4" t="str">
        <f>IF('Monthly Reading'!CS$1="", "", IF('Monthly Reading'!CS138*'Monthly Reading'!CS$7&gt;'Monthly Reading'!CS$10, SUM('Monthly Reading'!CS138*'Monthly Reading'!CS$7, 'Homeowners Record'!$F61*'Monthly Reading'!CS$8, 'Homeowners Record'!$G61*'Monthly Reading'!CS$9), SUM('Monthly Reading'!CS$10, 'Homeowners Record'!$F61*'Monthly Reading'!CS$8, 'Homeowners Record'!$G61*'Monthly Reading'!CS$9)))</f>
        <v/>
      </c>
      <c r="CT64" s="4" t="str">
        <f>IF('Monthly Reading'!CT$1="", "", IF('Monthly Reading'!CT138*'Monthly Reading'!CT$7&gt;'Monthly Reading'!CT$10, SUM('Monthly Reading'!CT138*'Monthly Reading'!CT$7, 'Homeowners Record'!$F61*'Monthly Reading'!CT$8, 'Homeowners Record'!$G61*'Monthly Reading'!CT$9), SUM('Monthly Reading'!CT$10, 'Homeowners Record'!$F61*'Monthly Reading'!CT$8, 'Homeowners Record'!$G61*'Monthly Reading'!CT$9)))</f>
        <v/>
      </c>
      <c r="CU64" s="4" t="str">
        <f>IF('Monthly Reading'!CU$1="", "", IF('Monthly Reading'!CU138*'Monthly Reading'!CU$7&gt;'Monthly Reading'!CU$10, SUM('Monthly Reading'!CU138*'Monthly Reading'!CU$7, 'Homeowners Record'!$F61*'Monthly Reading'!CU$8, 'Homeowners Record'!$G61*'Monthly Reading'!CU$9), SUM('Monthly Reading'!CU$10, 'Homeowners Record'!$F61*'Monthly Reading'!CU$8, 'Homeowners Record'!$G61*'Monthly Reading'!CU$9)))</f>
        <v/>
      </c>
      <c r="CV64" s="4" t="str">
        <f>IF('Monthly Reading'!CV$1="", "", IF('Monthly Reading'!CV138*'Monthly Reading'!CV$7&gt;'Monthly Reading'!CV$10, SUM('Monthly Reading'!CV138*'Monthly Reading'!CV$7, 'Homeowners Record'!$F61*'Monthly Reading'!CV$8, 'Homeowners Record'!$G61*'Monthly Reading'!CV$9), SUM('Monthly Reading'!CV$10, 'Homeowners Record'!$F61*'Monthly Reading'!CV$8, 'Homeowners Record'!$G61*'Monthly Reading'!CV$9)))</f>
        <v/>
      </c>
      <c r="CW64" s="4" t="str">
        <f>IF('Monthly Reading'!CW$1="", "", IF('Monthly Reading'!CW138*'Monthly Reading'!CW$7&gt;'Monthly Reading'!CW$10, SUM('Monthly Reading'!CW138*'Monthly Reading'!CW$7, 'Homeowners Record'!$F61*'Monthly Reading'!CW$8, 'Homeowners Record'!$G61*'Monthly Reading'!CW$9), SUM('Monthly Reading'!CW$10, 'Homeowners Record'!$F61*'Monthly Reading'!CW$8, 'Homeowners Record'!$G61*'Monthly Reading'!CW$9)))</f>
        <v/>
      </c>
      <c r="CX64" s="4" t="str">
        <f>IF('Monthly Reading'!CX$1="", "", IF('Monthly Reading'!CX138*'Monthly Reading'!CX$7&gt;'Monthly Reading'!CX$10, SUM('Monthly Reading'!CX138*'Monthly Reading'!CX$7, 'Homeowners Record'!$F61*'Monthly Reading'!CX$8, 'Homeowners Record'!$G61*'Monthly Reading'!CX$9), SUM('Monthly Reading'!CX$10, 'Homeowners Record'!$F61*'Monthly Reading'!CX$8, 'Homeowners Record'!$G61*'Monthly Reading'!CX$9)))</f>
        <v/>
      </c>
      <c r="CY64" s="4" t="str">
        <f>IF('Monthly Reading'!CY$1="", "", IF('Monthly Reading'!CY138*'Monthly Reading'!CY$7&gt;'Monthly Reading'!CY$10, SUM('Monthly Reading'!CY138*'Monthly Reading'!CY$7, 'Homeowners Record'!$F61*'Monthly Reading'!CY$8, 'Homeowners Record'!$G61*'Monthly Reading'!CY$9), SUM('Monthly Reading'!CY$10, 'Homeowners Record'!$F61*'Monthly Reading'!CY$8, 'Homeowners Record'!$G61*'Monthly Reading'!CY$9)))</f>
        <v/>
      </c>
      <c r="CZ64" s="4" t="str">
        <f>IF('Monthly Reading'!CZ$1="", "", IF('Monthly Reading'!CZ138*'Monthly Reading'!CZ$7&gt;'Monthly Reading'!CZ$10, SUM('Monthly Reading'!CZ138*'Monthly Reading'!CZ$7, 'Homeowners Record'!$F61*'Monthly Reading'!CZ$8, 'Homeowners Record'!$G61*'Monthly Reading'!CZ$9), SUM('Monthly Reading'!CZ$10, 'Homeowners Record'!$F61*'Monthly Reading'!CZ$8, 'Homeowners Record'!$G61*'Monthly Reading'!CZ$9)))</f>
        <v/>
      </c>
      <c r="DA64" s="4" t="str">
        <f>IF('Monthly Reading'!DA$1="", "", IF('Monthly Reading'!DA138*'Monthly Reading'!DA$7&gt;'Monthly Reading'!DA$10, SUM('Monthly Reading'!DA138*'Monthly Reading'!DA$7, 'Homeowners Record'!$F61*'Monthly Reading'!DA$8, 'Homeowners Record'!$G61*'Monthly Reading'!DA$9), SUM('Monthly Reading'!DA$10, 'Homeowners Record'!$F61*'Monthly Reading'!DA$8, 'Homeowners Record'!$G61*'Monthly Reading'!DA$9)))</f>
        <v/>
      </c>
      <c r="DB64" s="4" t="str">
        <f>IF('Monthly Reading'!DB$1="", "", IF('Monthly Reading'!DB138*'Monthly Reading'!DB$7&gt;'Monthly Reading'!DB$10, SUM('Monthly Reading'!DB138*'Monthly Reading'!DB$7, 'Homeowners Record'!$F61*'Monthly Reading'!DB$8, 'Homeowners Record'!$G61*'Monthly Reading'!DB$9), SUM('Monthly Reading'!DB$10, 'Homeowners Record'!$F61*'Monthly Reading'!DB$8, 'Homeowners Record'!$G61*'Monthly Reading'!DB$9)))</f>
        <v/>
      </c>
      <c r="DC64" s="4" t="str">
        <f>IF('Monthly Reading'!DC$1="", "", IF('Monthly Reading'!DC138*'Monthly Reading'!DC$7&gt;'Monthly Reading'!DC$10, SUM('Monthly Reading'!DC138*'Monthly Reading'!DC$7, 'Homeowners Record'!$F61*'Monthly Reading'!DC$8, 'Homeowners Record'!$G61*'Monthly Reading'!DC$9), SUM('Monthly Reading'!DC$10, 'Homeowners Record'!$F61*'Monthly Reading'!DC$8, 'Homeowners Record'!$G61*'Monthly Reading'!DC$9)))</f>
        <v/>
      </c>
      <c r="DD64" s="4" t="str">
        <f>IF('Monthly Reading'!DD$1="", "", IF('Monthly Reading'!DD138*'Monthly Reading'!DD$7&gt;'Monthly Reading'!DD$10, SUM('Monthly Reading'!DD138*'Monthly Reading'!DD$7, 'Homeowners Record'!$F61*'Monthly Reading'!DD$8, 'Homeowners Record'!$G61*'Monthly Reading'!DD$9), SUM('Monthly Reading'!DD$10, 'Homeowners Record'!$F61*'Monthly Reading'!DD$8, 'Homeowners Record'!$G61*'Monthly Reading'!DD$9)))</f>
        <v/>
      </c>
      <c r="DE64" s="4" t="str">
        <f>IF('Monthly Reading'!DE$1="", "", IF('Monthly Reading'!DE138*'Monthly Reading'!DE$7&gt;'Monthly Reading'!DE$10, SUM('Monthly Reading'!DE138*'Monthly Reading'!DE$7, 'Homeowners Record'!$F61*'Monthly Reading'!DE$8, 'Homeowners Record'!$G61*'Monthly Reading'!DE$9), SUM('Monthly Reading'!DE$10, 'Homeowners Record'!$F61*'Monthly Reading'!DE$8, 'Homeowners Record'!$G61*'Monthly Reading'!DE$9)))</f>
        <v/>
      </c>
      <c r="DF64" s="4" t="str">
        <f>IF('Monthly Reading'!DF$1="", "", IF('Monthly Reading'!DF138*'Monthly Reading'!DF$7&gt;'Monthly Reading'!DF$10, SUM('Monthly Reading'!DF138*'Monthly Reading'!DF$7, 'Homeowners Record'!$F61*'Monthly Reading'!DF$8, 'Homeowners Record'!$G61*'Monthly Reading'!DF$9), SUM('Monthly Reading'!DF$10, 'Homeowners Record'!$F61*'Monthly Reading'!DF$8, 'Homeowners Record'!$G61*'Monthly Reading'!DF$9)))</f>
        <v/>
      </c>
      <c r="DG64" s="4" t="str">
        <f>IF('Monthly Reading'!DG$1="", "", IF('Monthly Reading'!DG138*'Monthly Reading'!DG$7&gt;'Monthly Reading'!DG$10, SUM('Monthly Reading'!DG138*'Monthly Reading'!DG$7, 'Homeowners Record'!$F61*'Monthly Reading'!DG$8, 'Homeowners Record'!$G61*'Monthly Reading'!DG$9), SUM('Monthly Reading'!DG$10, 'Homeowners Record'!$F61*'Monthly Reading'!DG$8, 'Homeowners Record'!$G61*'Monthly Reading'!DG$9)))</f>
        <v/>
      </c>
      <c r="DH64" s="4" t="str">
        <f>IF('Monthly Reading'!DH$1="", "", IF('Monthly Reading'!DH138*'Monthly Reading'!DH$7&gt;'Monthly Reading'!DH$10, SUM('Monthly Reading'!DH138*'Monthly Reading'!DH$7, 'Homeowners Record'!$F61*'Monthly Reading'!DH$8, 'Homeowners Record'!$G61*'Monthly Reading'!DH$9), SUM('Monthly Reading'!DH$10, 'Homeowners Record'!$F61*'Monthly Reading'!DH$8, 'Homeowners Record'!$G61*'Monthly Reading'!DH$9)))</f>
        <v/>
      </c>
      <c r="DI64" s="4" t="str">
        <f>IF('Monthly Reading'!DI$1="", "", IF('Monthly Reading'!DI138*'Monthly Reading'!DI$7&gt;'Monthly Reading'!DI$10, SUM('Monthly Reading'!DI138*'Monthly Reading'!DI$7, 'Homeowners Record'!$F61*'Monthly Reading'!DI$8, 'Homeowners Record'!$G61*'Monthly Reading'!DI$9), SUM('Monthly Reading'!DI$10, 'Homeowners Record'!$F61*'Monthly Reading'!DI$8, 'Homeowners Record'!$G61*'Monthly Reading'!DI$9)))</f>
        <v/>
      </c>
      <c r="DJ64" s="4" t="str">
        <f>IF('Monthly Reading'!DJ$1="", "", IF('Monthly Reading'!DJ138*'Monthly Reading'!DJ$7&gt;'Monthly Reading'!DJ$10, SUM('Monthly Reading'!DJ138*'Monthly Reading'!DJ$7, 'Homeowners Record'!$F61*'Monthly Reading'!DJ$8, 'Homeowners Record'!$G61*'Monthly Reading'!DJ$9), SUM('Monthly Reading'!DJ$10, 'Homeowners Record'!$F61*'Monthly Reading'!DJ$8, 'Homeowners Record'!$G61*'Monthly Reading'!DJ$9)))</f>
        <v/>
      </c>
      <c r="DK64" s="4" t="str">
        <f>IF('Monthly Reading'!DK$1="", "", IF('Monthly Reading'!DK138*'Monthly Reading'!DK$7&gt;'Monthly Reading'!DK$10, SUM('Monthly Reading'!DK138*'Monthly Reading'!DK$7, 'Homeowners Record'!$F61*'Monthly Reading'!DK$8, 'Homeowners Record'!$G61*'Monthly Reading'!DK$9), SUM('Monthly Reading'!DK$10, 'Homeowners Record'!$F61*'Monthly Reading'!DK$8, 'Homeowners Record'!$G61*'Monthly Reading'!DK$9)))</f>
        <v/>
      </c>
      <c r="DL64" s="4" t="str">
        <f>IF('Monthly Reading'!DL$1="", "", IF('Monthly Reading'!DL138*'Monthly Reading'!DL$7&gt;'Monthly Reading'!DL$10, SUM('Monthly Reading'!DL138*'Monthly Reading'!DL$7, 'Homeowners Record'!$F61*'Monthly Reading'!DL$8, 'Homeowners Record'!$G61*'Monthly Reading'!DL$9), SUM('Monthly Reading'!DL$10, 'Homeowners Record'!$F61*'Monthly Reading'!DL$8, 'Homeowners Record'!$G61*'Monthly Reading'!DL$9)))</f>
        <v/>
      </c>
      <c r="DM64" s="4" t="str">
        <f>IF('Monthly Reading'!DM$1="", "", IF('Monthly Reading'!DM138*'Monthly Reading'!DM$7&gt;'Monthly Reading'!DM$10, SUM('Monthly Reading'!DM138*'Monthly Reading'!DM$7, 'Homeowners Record'!$F61*'Monthly Reading'!DM$8, 'Homeowners Record'!$G61*'Monthly Reading'!DM$9), SUM('Monthly Reading'!DM$10, 'Homeowners Record'!$F61*'Monthly Reading'!DM$8, 'Homeowners Record'!$G61*'Monthly Reading'!DM$9)))</f>
        <v/>
      </c>
      <c r="DN64" s="4" t="str">
        <f>IF('Monthly Reading'!DN$1="", "", IF('Monthly Reading'!DN138*'Monthly Reading'!DN$7&gt;'Monthly Reading'!DN$10, SUM('Monthly Reading'!DN138*'Monthly Reading'!DN$7, 'Homeowners Record'!$F61*'Monthly Reading'!DN$8, 'Homeowners Record'!$G61*'Monthly Reading'!DN$9), SUM('Monthly Reading'!DN$10, 'Homeowners Record'!$F61*'Monthly Reading'!DN$8, 'Homeowners Record'!$G61*'Monthly Reading'!DN$9)))</f>
        <v/>
      </c>
      <c r="DO64" s="4" t="str">
        <f>IF('Monthly Reading'!DO$1="", "", IF('Monthly Reading'!DO138*'Monthly Reading'!DO$7&gt;'Monthly Reading'!DO$10, SUM('Monthly Reading'!DO138*'Monthly Reading'!DO$7, 'Homeowners Record'!$F61*'Monthly Reading'!DO$8, 'Homeowners Record'!$G61*'Monthly Reading'!DO$9), SUM('Monthly Reading'!DO$10, 'Homeowners Record'!$F61*'Monthly Reading'!DO$8, 'Homeowners Record'!$G61*'Monthly Reading'!DO$9)))</f>
        <v/>
      </c>
      <c r="DP64" s="4" t="str">
        <f>IF('Monthly Reading'!DP$1="", "", IF('Monthly Reading'!DP138*'Monthly Reading'!DP$7&gt;'Monthly Reading'!DP$10, SUM('Monthly Reading'!DP138*'Monthly Reading'!DP$7, 'Homeowners Record'!$F61*'Monthly Reading'!DP$8, 'Homeowners Record'!$G61*'Monthly Reading'!DP$9), SUM('Monthly Reading'!DP$10, 'Homeowners Record'!$F61*'Monthly Reading'!DP$8, 'Homeowners Record'!$G61*'Monthly Reading'!DP$9)))</f>
        <v/>
      </c>
      <c r="DQ64" s="4" t="str">
        <f>IF('Monthly Reading'!DQ$1="", "", IF('Monthly Reading'!DQ138*'Monthly Reading'!DQ$7&gt;'Monthly Reading'!DQ$10, SUM('Monthly Reading'!DQ138*'Monthly Reading'!DQ$7, 'Homeowners Record'!$F61*'Monthly Reading'!DQ$8, 'Homeowners Record'!$G61*'Monthly Reading'!DQ$9), SUM('Monthly Reading'!DQ$10, 'Homeowners Record'!$F61*'Monthly Reading'!DQ$8, 'Homeowners Record'!$G61*'Monthly Reading'!DQ$9)))</f>
        <v/>
      </c>
      <c r="DR64" s="4" t="str">
        <f>IF('Monthly Reading'!DR$1="", "", IF('Monthly Reading'!DR138*'Monthly Reading'!DR$7&gt;'Monthly Reading'!DR$10, SUM('Monthly Reading'!DR138*'Monthly Reading'!DR$7, 'Homeowners Record'!$F61*'Monthly Reading'!DR$8, 'Homeowners Record'!$G61*'Monthly Reading'!DR$9), SUM('Monthly Reading'!DR$10, 'Homeowners Record'!$F61*'Monthly Reading'!DR$8, 'Homeowners Record'!$G61*'Monthly Reading'!DR$9)))</f>
        <v/>
      </c>
      <c r="DS64" s="4" t="str">
        <f>IF('Monthly Reading'!DS$1="", "", IF('Monthly Reading'!DS138*'Monthly Reading'!DS$7&gt;'Monthly Reading'!DS$10, SUM('Monthly Reading'!DS138*'Monthly Reading'!DS$7, 'Homeowners Record'!$F61*'Monthly Reading'!DS$8, 'Homeowners Record'!$G61*'Monthly Reading'!DS$9), SUM('Monthly Reading'!DS$10, 'Homeowners Record'!$F61*'Monthly Reading'!DS$8, 'Homeowners Record'!$G61*'Monthly Reading'!DS$9)))</f>
        <v/>
      </c>
      <c r="DT64" s="4" t="str">
        <f>IF('Monthly Reading'!DT$1="", "", IF('Monthly Reading'!DT138*'Monthly Reading'!DT$7&gt;'Monthly Reading'!DT$10, SUM('Monthly Reading'!DT138*'Monthly Reading'!DT$7, 'Homeowners Record'!$F61*'Monthly Reading'!DT$8, 'Homeowners Record'!$G61*'Monthly Reading'!DT$9), SUM('Monthly Reading'!DT$10, 'Homeowners Record'!$F61*'Monthly Reading'!DT$8, 'Homeowners Record'!$G61*'Monthly Reading'!DT$9)))</f>
        <v/>
      </c>
      <c r="DU64" s="4" t="str">
        <f>IF('Monthly Reading'!DU$1="", "", IF('Monthly Reading'!DU138*'Monthly Reading'!DU$7&gt;'Monthly Reading'!DU$10, SUM('Monthly Reading'!DU138*'Monthly Reading'!DU$7, 'Homeowners Record'!$F61*'Monthly Reading'!DU$8, 'Homeowners Record'!$G61*'Monthly Reading'!DU$9), SUM('Monthly Reading'!DU$10, 'Homeowners Record'!$F61*'Monthly Reading'!DU$8, 'Homeowners Record'!$G61*'Monthly Reading'!DU$9)))</f>
        <v/>
      </c>
      <c r="DV64" s="4" t="str">
        <f>IF('Monthly Reading'!DV$1="", "", IF('Monthly Reading'!DV138*'Monthly Reading'!DV$7&gt;'Monthly Reading'!DV$10, SUM('Monthly Reading'!DV138*'Monthly Reading'!DV$7, 'Homeowners Record'!$F61*'Monthly Reading'!DV$8, 'Homeowners Record'!$G61*'Monthly Reading'!DV$9), SUM('Monthly Reading'!DV$10, 'Homeowners Record'!$F61*'Monthly Reading'!DV$8, 'Homeowners Record'!$G61*'Monthly Reading'!DV$9)))</f>
        <v/>
      </c>
      <c r="DW64" s="4" t="str">
        <f>IF('Monthly Reading'!DW$1="", "", IF('Monthly Reading'!DW138*'Monthly Reading'!DW$7&gt;'Monthly Reading'!DW$10, SUM('Monthly Reading'!DW138*'Monthly Reading'!DW$7, 'Homeowners Record'!$F61*'Monthly Reading'!DW$8, 'Homeowners Record'!$G61*'Monthly Reading'!DW$9), SUM('Monthly Reading'!DW$10, 'Homeowners Record'!$F61*'Monthly Reading'!DW$8, 'Homeowners Record'!$G61*'Monthly Reading'!DW$9)))</f>
        <v/>
      </c>
      <c r="DX64" s="4" t="str">
        <f>IF('Monthly Reading'!DX$1="", "", IF('Monthly Reading'!DX138*'Monthly Reading'!DX$7&gt;'Monthly Reading'!DX$10, SUM('Monthly Reading'!DX138*'Monthly Reading'!DX$7, 'Homeowners Record'!$F61*'Monthly Reading'!DX$8, 'Homeowners Record'!$G61*'Monthly Reading'!DX$9), SUM('Monthly Reading'!DX$10, 'Homeowners Record'!$F61*'Monthly Reading'!DX$8, 'Homeowners Record'!$G61*'Monthly Reading'!DX$9)))</f>
        <v/>
      </c>
      <c r="DY64" s="4" t="str">
        <f>IF('Monthly Reading'!DY$1="", "", IF('Monthly Reading'!DY138*'Monthly Reading'!DY$7&gt;'Monthly Reading'!DY$10, SUM('Monthly Reading'!DY138*'Monthly Reading'!DY$7, 'Homeowners Record'!$F61*'Monthly Reading'!DY$8, 'Homeowners Record'!$G61*'Monthly Reading'!DY$9), SUM('Monthly Reading'!DY$10, 'Homeowners Record'!$F61*'Monthly Reading'!DY$8, 'Homeowners Record'!$G61*'Monthly Reading'!DY$9)))</f>
        <v/>
      </c>
      <c r="DZ64" s="4" t="str">
        <f>IF('Monthly Reading'!DZ$1="", "", IF('Monthly Reading'!DZ138*'Monthly Reading'!DZ$7&gt;'Monthly Reading'!DZ$10, SUM('Monthly Reading'!DZ138*'Monthly Reading'!DZ$7, 'Homeowners Record'!$F61*'Monthly Reading'!DZ$8, 'Homeowners Record'!$G61*'Monthly Reading'!DZ$9), SUM('Monthly Reading'!DZ$10, 'Homeowners Record'!$F61*'Monthly Reading'!DZ$8, 'Homeowners Record'!$G61*'Monthly Reading'!DZ$9)))</f>
        <v/>
      </c>
    </row>
    <row r="65" spans="1:130" x14ac:dyDescent="0.25">
      <c r="A65" s="3">
        <f>'Homeowners Record'!$A62</f>
        <v>61</v>
      </c>
      <c r="B65" s="3" t="str">
        <f>'Homeowners Record'!$B62</f>
        <v>JESUS LIM</v>
      </c>
      <c r="C65" s="4">
        <v>1156</v>
      </c>
      <c r="D65" s="4">
        <f>IF('Monthly Reading'!D$1="", "", IF('Monthly Reading'!D139*'Monthly Reading'!D$7&gt;'Monthly Reading'!D$10, SUM('Monthly Reading'!D139*'Monthly Reading'!D$7, 'Homeowners Record'!$F62*'Monthly Reading'!D$8, 'Homeowners Record'!$G62*'Monthly Reading'!D$9), SUM('Monthly Reading'!D$10, 'Homeowners Record'!$F62*'Monthly Reading'!D$8, 'Homeowners Record'!$G62*'Monthly Reading'!D$9)))</f>
        <v>951.93587654320993</v>
      </c>
      <c r="E65" s="4">
        <f>IF('Monthly Reading'!E$1="", "", IF('Monthly Reading'!E139*'Monthly Reading'!E$7&gt;'Monthly Reading'!E$10, SUM('Monthly Reading'!E139*'Monthly Reading'!E$7, 'Homeowners Record'!$F62*'Monthly Reading'!E$8, 'Homeowners Record'!$G62*'Monthly Reading'!E$9), SUM('Monthly Reading'!E$10, 'Homeowners Record'!$F62*'Monthly Reading'!E$8, 'Homeowners Record'!$G62*'Monthly Reading'!E$9)))</f>
        <v>770.7270257611242</v>
      </c>
      <c r="F65" s="4">
        <f>IF('Monthly Reading'!F$1="", "", IF('Monthly Reading'!F139*'Monthly Reading'!F$7&gt;'Monthly Reading'!F$10, SUM('Monthly Reading'!F139*'Monthly Reading'!F$7, 'Homeowners Record'!$F62*'Monthly Reading'!F$8, 'Homeowners Record'!$G62*'Monthly Reading'!F$9), SUM('Monthly Reading'!F$10, 'Homeowners Record'!$F62*'Monthly Reading'!F$8, 'Homeowners Record'!$G62*'Monthly Reading'!F$9)))</f>
        <v>785.43318518518527</v>
      </c>
      <c r="G65" s="4">
        <f>IF('Monthly Reading'!G$1="", "", IF('Monthly Reading'!G139*'Monthly Reading'!G$7&gt;'Monthly Reading'!G$10, SUM('Monthly Reading'!G139*'Monthly Reading'!G$7, 'Homeowners Record'!$F62*'Monthly Reading'!G$8, 'Homeowners Record'!$G62*'Monthly Reading'!G$9), SUM('Monthly Reading'!G$10, 'Homeowners Record'!$F62*'Monthly Reading'!G$8, 'Homeowners Record'!$G62*'Monthly Reading'!G$9)))</f>
        <v>828.3554686716792</v>
      </c>
      <c r="H65" s="4" t="str">
        <f>IF('Monthly Reading'!H$1="", "", IF('Monthly Reading'!H139*'Monthly Reading'!H$7&gt;'Monthly Reading'!H$10, SUM('Monthly Reading'!H139*'Monthly Reading'!H$7, 'Homeowners Record'!$F62*'Monthly Reading'!H$8, 'Homeowners Record'!$G62*'Monthly Reading'!H$9), SUM('Monthly Reading'!H$10, 'Homeowners Record'!$F62*'Monthly Reading'!H$8, 'Homeowners Record'!$G62*'Monthly Reading'!H$9)))</f>
        <v/>
      </c>
      <c r="I65" s="4" t="str">
        <f>IF('Monthly Reading'!I$1="", "", IF('Monthly Reading'!I139*'Monthly Reading'!I$7&gt;'Monthly Reading'!I$10, SUM('Monthly Reading'!I139*'Monthly Reading'!I$7, 'Homeowners Record'!$F62*'Monthly Reading'!I$8, 'Homeowners Record'!$G62*'Monthly Reading'!I$9), SUM('Monthly Reading'!I$10, 'Homeowners Record'!$F62*'Monthly Reading'!I$8, 'Homeowners Record'!$G62*'Monthly Reading'!I$9)))</f>
        <v/>
      </c>
      <c r="J65" s="4" t="str">
        <f>IF('Monthly Reading'!J$1="", "", IF('Monthly Reading'!J139*'Monthly Reading'!J$7&gt;'Monthly Reading'!J$10, SUM('Monthly Reading'!J139*'Monthly Reading'!J$7, 'Homeowners Record'!$F62*'Monthly Reading'!J$8, 'Homeowners Record'!$G62*'Monthly Reading'!J$9), SUM('Monthly Reading'!J$10, 'Homeowners Record'!$F62*'Monthly Reading'!J$8, 'Homeowners Record'!$G62*'Monthly Reading'!J$9)))</f>
        <v/>
      </c>
      <c r="K65" s="4" t="str">
        <f>IF('Monthly Reading'!K$1="", "", IF('Monthly Reading'!K139*'Monthly Reading'!K$7&gt;'Monthly Reading'!K$10, SUM('Monthly Reading'!K139*'Monthly Reading'!K$7, 'Homeowners Record'!$F62*'Monthly Reading'!K$8, 'Homeowners Record'!$G62*'Monthly Reading'!K$9), SUM('Monthly Reading'!K$10, 'Homeowners Record'!$F62*'Monthly Reading'!K$8, 'Homeowners Record'!$G62*'Monthly Reading'!K$9)))</f>
        <v/>
      </c>
      <c r="L65" s="4" t="str">
        <f>IF('Monthly Reading'!L$1="", "", IF('Monthly Reading'!L139*'Monthly Reading'!L$7&gt;'Monthly Reading'!L$10, SUM('Monthly Reading'!L139*'Monthly Reading'!L$7, 'Homeowners Record'!$F62*'Monthly Reading'!L$8, 'Homeowners Record'!$G62*'Monthly Reading'!L$9), SUM('Monthly Reading'!L$10, 'Homeowners Record'!$F62*'Monthly Reading'!L$8, 'Homeowners Record'!$G62*'Monthly Reading'!L$9)))</f>
        <v/>
      </c>
      <c r="M65" s="4" t="str">
        <f>IF('Monthly Reading'!M$1="", "", IF('Monthly Reading'!M139*'Monthly Reading'!M$7&gt;'Monthly Reading'!M$10, SUM('Monthly Reading'!M139*'Monthly Reading'!M$7, 'Homeowners Record'!$F62*'Monthly Reading'!M$8, 'Homeowners Record'!$G62*'Monthly Reading'!M$9), SUM('Monthly Reading'!M$10, 'Homeowners Record'!$F62*'Monthly Reading'!M$8, 'Homeowners Record'!$G62*'Monthly Reading'!M$9)))</f>
        <v/>
      </c>
      <c r="N65" s="4" t="str">
        <f>IF('Monthly Reading'!N$1="", "", IF('Monthly Reading'!N139*'Monthly Reading'!N$7&gt;'Monthly Reading'!N$10, SUM('Monthly Reading'!N139*'Monthly Reading'!N$7, 'Homeowners Record'!$F62*'Monthly Reading'!N$8, 'Homeowners Record'!$G62*'Monthly Reading'!N$9), SUM('Monthly Reading'!N$10, 'Homeowners Record'!$F62*'Monthly Reading'!N$8, 'Homeowners Record'!$G62*'Monthly Reading'!N$9)))</f>
        <v/>
      </c>
      <c r="O65" s="4" t="str">
        <f>IF('Monthly Reading'!O$1="", "", IF('Monthly Reading'!O139*'Monthly Reading'!O$7&gt;'Monthly Reading'!O$10, SUM('Monthly Reading'!O139*'Monthly Reading'!O$7, 'Homeowners Record'!$F62*'Monthly Reading'!O$8, 'Homeowners Record'!$G62*'Monthly Reading'!O$9), SUM('Monthly Reading'!O$10, 'Homeowners Record'!$F62*'Monthly Reading'!O$8, 'Homeowners Record'!$G62*'Monthly Reading'!O$9)))</f>
        <v/>
      </c>
      <c r="P65" s="4" t="str">
        <f>IF('Monthly Reading'!P$1="", "", IF('Monthly Reading'!P139*'Monthly Reading'!P$7&gt;'Monthly Reading'!P$10, SUM('Monthly Reading'!P139*'Monthly Reading'!P$7, 'Homeowners Record'!$F62*'Monthly Reading'!P$8, 'Homeowners Record'!$G62*'Monthly Reading'!P$9), SUM('Monthly Reading'!P$10, 'Homeowners Record'!$F62*'Monthly Reading'!P$8, 'Homeowners Record'!$G62*'Monthly Reading'!P$9)))</f>
        <v/>
      </c>
      <c r="Q65" s="4" t="str">
        <f>IF('Monthly Reading'!Q$1="", "", IF('Monthly Reading'!Q139*'Monthly Reading'!Q$7&gt;'Monthly Reading'!Q$10, SUM('Monthly Reading'!Q139*'Monthly Reading'!Q$7, 'Homeowners Record'!$F62*'Monthly Reading'!Q$8, 'Homeowners Record'!$G62*'Monthly Reading'!Q$9), SUM('Monthly Reading'!Q$10, 'Homeowners Record'!$F62*'Monthly Reading'!Q$8, 'Homeowners Record'!$G62*'Monthly Reading'!Q$9)))</f>
        <v/>
      </c>
      <c r="R65" s="4" t="str">
        <f>IF('Monthly Reading'!R$1="", "", IF('Monthly Reading'!R139*'Monthly Reading'!R$7&gt;'Monthly Reading'!R$10, SUM('Monthly Reading'!R139*'Monthly Reading'!R$7, 'Homeowners Record'!$F62*'Monthly Reading'!R$8, 'Homeowners Record'!$G62*'Monthly Reading'!R$9), SUM('Monthly Reading'!R$10, 'Homeowners Record'!$F62*'Monthly Reading'!R$8, 'Homeowners Record'!$G62*'Monthly Reading'!R$9)))</f>
        <v/>
      </c>
      <c r="S65" s="4" t="str">
        <f>IF('Monthly Reading'!S$1="", "", IF('Monthly Reading'!S139*'Monthly Reading'!S$7&gt;'Monthly Reading'!S$10, SUM('Monthly Reading'!S139*'Monthly Reading'!S$7, 'Homeowners Record'!$F62*'Monthly Reading'!S$8, 'Homeowners Record'!$G62*'Monthly Reading'!S$9), SUM('Monthly Reading'!S$10, 'Homeowners Record'!$F62*'Monthly Reading'!S$8, 'Homeowners Record'!$G62*'Monthly Reading'!S$9)))</f>
        <v/>
      </c>
      <c r="T65" s="4" t="str">
        <f>IF('Monthly Reading'!T$1="", "", IF('Monthly Reading'!T139*'Monthly Reading'!T$7&gt;'Monthly Reading'!T$10, SUM('Monthly Reading'!T139*'Monthly Reading'!T$7, 'Homeowners Record'!$F62*'Monthly Reading'!T$8, 'Homeowners Record'!$G62*'Monthly Reading'!T$9), SUM('Monthly Reading'!T$10, 'Homeowners Record'!$F62*'Monthly Reading'!T$8, 'Homeowners Record'!$G62*'Monthly Reading'!T$9)))</f>
        <v/>
      </c>
      <c r="U65" s="4" t="str">
        <f>IF('Monthly Reading'!U$1="", "", IF('Monthly Reading'!U139*'Monthly Reading'!U$7&gt;'Monthly Reading'!U$10, SUM('Monthly Reading'!U139*'Monthly Reading'!U$7, 'Homeowners Record'!$F62*'Monthly Reading'!U$8, 'Homeowners Record'!$G62*'Monthly Reading'!U$9), SUM('Monthly Reading'!U$10, 'Homeowners Record'!$F62*'Monthly Reading'!U$8, 'Homeowners Record'!$G62*'Monthly Reading'!U$9)))</f>
        <v/>
      </c>
      <c r="V65" s="4" t="str">
        <f>IF('Monthly Reading'!V$1="", "", IF('Monthly Reading'!V139*'Monthly Reading'!V$7&gt;'Monthly Reading'!V$10, SUM('Monthly Reading'!V139*'Monthly Reading'!V$7, 'Homeowners Record'!$F62*'Monthly Reading'!V$8, 'Homeowners Record'!$G62*'Monthly Reading'!V$9), SUM('Monthly Reading'!V$10, 'Homeowners Record'!$F62*'Monthly Reading'!V$8, 'Homeowners Record'!$G62*'Monthly Reading'!V$9)))</f>
        <v/>
      </c>
      <c r="W65" s="4" t="str">
        <f>IF('Monthly Reading'!W$1="", "", IF('Monthly Reading'!W139*'Monthly Reading'!W$7&gt;'Monthly Reading'!W$10, SUM('Monthly Reading'!W139*'Monthly Reading'!W$7, 'Homeowners Record'!$F62*'Monthly Reading'!W$8, 'Homeowners Record'!$G62*'Monthly Reading'!W$9), SUM('Monthly Reading'!W$10, 'Homeowners Record'!$F62*'Monthly Reading'!W$8, 'Homeowners Record'!$G62*'Monthly Reading'!W$9)))</f>
        <v/>
      </c>
      <c r="X65" s="4" t="str">
        <f>IF('Monthly Reading'!X$1="", "", IF('Monthly Reading'!X139*'Monthly Reading'!X$7&gt;'Monthly Reading'!X$10, SUM('Monthly Reading'!X139*'Monthly Reading'!X$7, 'Homeowners Record'!$F62*'Monthly Reading'!X$8, 'Homeowners Record'!$G62*'Monthly Reading'!X$9), SUM('Monthly Reading'!X$10, 'Homeowners Record'!$F62*'Monthly Reading'!X$8, 'Homeowners Record'!$G62*'Monthly Reading'!X$9)))</f>
        <v/>
      </c>
      <c r="Y65" s="4" t="str">
        <f>IF('Monthly Reading'!Y$1="", "", IF('Monthly Reading'!Y139*'Monthly Reading'!Y$7&gt;'Monthly Reading'!Y$10, SUM('Monthly Reading'!Y139*'Monthly Reading'!Y$7, 'Homeowners Record'!$F62*'Monthly Reading'!Y$8, 'Homeowners Record'!$G62*'Monthly Reading'!Y$9), SUM('Monthly Reading'!Y$10, 'Homeowners Record'!$F62*'Monthly Reading'!Y$8, 'Homeowners Record'!$G62*'Monthly Reading'!Y$9)))</f>
        <v/>
      </c>
      <c r="Z65" s="4" t="str">
        <f>IF('Monthly Reading'!Z$1="", "", IF('Monthly Reading'!Z139*'Monthly Reading'!Z$7&gt;'Monthly Reading'!Z$10, SUM('Monthly Reading'!Z139*'Monthly Reading'!Z$7, 'Homeowners Record'!$F62*'Monthly Reading'!Z$8, 'Homeowners Record'!$G62*'Monthly Reading'!Z$9), SUM('Monthly Reading'!Z$10, 'Homeowners Record'!$F62*'Monthly Reading'!Z$8, 'Homeowners Record'!$G62*'Monthly Reading'!Z$9)))</f>
        <v/>
      </c>
      <c r="AA65" s="4" t="str">
        <f>IF('Monthly Reading'!AA$1="", "", IF('Monthly Reading'!AA139*'Monthly Reading'!AA$7&gt;'Monthly Reading'!AA$10, SUM('Monthly Reading'!AA139*'Monthly Reading'!AA$7, 'Homeowners Record'!$F62*'Monthly Reading'!AA$8, 'Homeowners Record'!$G62*'Monthly Reading'!AA$9), SUM('Monthly Reading'!AA$10, 'Homeowners Record'!$F62*'Monthly Reading'!AA$8, 'Homeowners Record'!$G62*'Monthly Reading'!AA$9)))</f>
        <v/>
      </c>
      <c r="AB65" s="4" t="str">
        <f>IF('Monthly Reading'!AB$1="", "", IF('Monthly Reading'!AB139*'Monthly Reading'!AB$7&gt;'Monthly Reading'!AB$10, SUM('Monthly Reading'!AB139*'Monthly Reading'!AB$7, 'Homeowners Record'!$F62*'Monthly Reading'!AB$8, 'Homeowners Record'!$G62*'Monthly Reading'!AB$9), SUM('Monthly Reading'!AB$10, 'Homeowners Record'!$F62*'Monthly Reading'!AB$8, 'Homeowners Record'!$G62*'Monthly Reading'!AB$9)))</f>
        <v/>
      </c>
      <c r="AC65" s="4" t="str">
        <f>IF('Monthly Reading'!AC$1="", "", IF('Monthly Reading'!AC139*'Monthly Reading'!AC$7&gt;'Monthly Reading'!AC$10, SUM('Monthly Reading'!AC139*'Monthly Reading'!AC$7, 'Homeowners Record'!$F62*'Monthly Reading'!AC$8, 'Homeowners Record'!$G62*'Monthly Reading'!AC$9), SUM('Monthly Reading'!AC$10, 'Homeowners Record'!$F62*'Monthly Reading'!AC$8, 'Homeowners Record'!$G62*'Monthly Reading'!AC$9)))</f>
        <v/>
      </c>
      <c r="AD65" s="4" t="str">
        <f>IF('Monthly Reading'!AD$1="", "", IF('Monthly Reading'!AD139*'Monthly Reading'!AD$7&gt;'Monthly Reading'!AD$10, SUM('Monthly Reading'!AD139*'Monthly Reading'!AD$7, 'Homeowners Record'!$F62*'Monthly Reading'!AD$8, 'Homeowners Record'!$G62*'Monthly Reading'!AD$9), SUM('Monthly Reading'!AD$10, 'Homeowners Record'!$F62*'Monthly Reading'!AD$8, 'Homeowners Record'!$G62*'Monthly Reading'!AD$9)))</f>
        <v/>
      </c>
      <c r="AE65" s="4" t="str">
        <f>IF('Monthly Reading'!AE$1="", "", IF('Monthly Reading'!AE139*'Monthly Reading'!AE$7&gt;'Monthly Reading'!AE$10, SUM('Monthly Reading'!AE139*'Monthly Reading'!AE$7, 'Homeowners Record'!$F62*'Monthly Reading'!AE$8, 'Homeowners Record'!$G62*'Monthly Reading'!AE$9), SUM('Monthly Reading'!AE$10, 'Homeowners Record'!$F62*'Monthly Reading'!AE$8, 'Homeowners Record'!$G62*'Monthly Reading'!AE$9)))</f>
        <v/>
      </c>
      <c r="AF65" s="4" t="str">
        <f>IF('Monthly Reading'!AF$1="", "", IF('Monthly Reading'!AF139*'Monthly Reading'!AF$7&gt;'Monthly Reading'!AF$10, SUM('Monthly Reading'!AF139*'Monthly Reading'!AF$7, 'Homeowners Record'!$F62*'Monthly Reading'!AF$8, 'Homeowners Record'!$G62*'Monthly Reading'!AF$9), SUM('Monthly Reading'!AF$10, 'Homeowners Record'!$F62*'Monthly Reading'!AF$8, 'Homeowners Record'!$G62*'Monthly Reading'!AF$9)))</f>
        <v/>
      </c>
      <c r="AG65" s="4" t="str">
        <f>IF('Monthly Reading'!AG$1="", "", IF('Monthly Reading'!AG139*'Monthly Reading'!AG$7&gt;'Monthly Reading'!AG$10, SUM('Monthly Reading'!AG139*'Monthly Reading'!AG$7, 'Homeowners Record'!$F62*'Monthly Reading'!AG$8, 'Homeowners Record'!$G62*'Monthly Reading'!AG$9), SUM('Monthly Reading'!AG$10, 'Homeowners Record'!$F62*'Monthly Reading'!AG$8, 'Homeowners Record'!$G62*'Monthly Reading'!AG$9)))</f>
        <v/>
      </c>
      <c r="AH65" s="4" t="str">
        <f>IF('Monthly Reading'!AH$1="", "", IF('Monthly Reading'!AH139*'Monthly Reading'!AH$7&gt;'Monthly Reading'!AH$10, SUM('Monthly Reading'!AH139*'Monthly Reading'!AH$7, 'Homeowners Record'!$F62*'Monthly Reading'!AH$8, 'Homeowners Record'!$G62*'Monthly Reading'!AH$9), SUM('Monthly Reading'!AH$10, 'Homeowners Record'!$F62*'Monthly Reading'!AH$8, 'Homeowners Record'!$G62*'Monthly Reading'!AH$9)))</f>
        <v/>
      </c>
      <c r="AI65" s="4" t="str">
        <f>IF('Monthly Reading'!AI$1="", "", IF('Monthly Reading'!AI139*'Monthly Reading'!AI$7&gt;'Monthly Reading'!AI$10, SUM('Monthly Reading'!AI139*'Monthly Reading'!AI$7, 'Homeowners Record'!$F62*'Monthly Reading'!AI$8, 'Homeowners Record'!$G62*'Monthly Reading'!AI$9), SUM('Monthly Reading'!AI$10, 'Homeowners Record'!$F62*'Monthly Reading'!AI$8, 'Homeowners Record'!$G62*'Monthly Reading'!AI$9)))</f>
        <v/>
      </c>
      <c r="AJ65" s="4" t="str">
        <f>IF('Monthly Reading'!AJ$1="", "", IF('Monthly Reading'!AJ139*'Monthly Reading'!AJ$7&gt;'Monthly Reading'!AJ$10, SUM('Monthly Reading'!AJ139*'Monthly Reading'!AJ$7, 'Homeowners Record'!$F62*'Monthly Reading'!AJ$8, 'Homeowners Record'!$G62*'Monthly Reading'!AJ$9), SUM('Monthly Reading'!AJ$10, 'Homeowners Record'!$F62*'Monthly Reading'!AJ$8, 'Homeowners Record'!$G62*'Monthly Reading'!AJ$9)))</f>
        <v/>
      </c>
      <c r="AK65" s="4" t="str">
        <f>IF('Monthly Reading'!AK$1="", "", IF('Monthly Reading'!AK139*'Monthly Reading'!AK$7&gt;'Monthly Reading'!AK$10, SUM('Monthly Reading'!AK139*'Monthly Reading'!AK$7, 'Homeowners Record'!$F62*'Monthly Reading'!AK$8, 'Homeowners Record'!$G62*'Monthly Reading'!AK$9), SUM('Monthly Reading'!AK$10, 'Homeowners Record'!$F62*'Monthly Reading'!AK$8, 'Homeowners Record'!$G62*'Monthly Reading'!AK$9)))</f>
        <v/>
      </c>
      <c r="AL65" s="4" t="str">
        <f>IF('Monthly Reading'!AL$1="", "", IF('Monthly Reading'!AL139*'Monthly Reading'!AL$7&gt;'Monthly Reading'!AL$10, SUM('Monthly Reading'!AL139*'Monthly Reading'!AL$7, 'Homeowners Record'!$F62*'Monthly Reading'!AL$8, 'Homeowners Record'!$G62*'Monthly Reading'!AL$9), SUM('Monthly Reading'!AL$10, 'Homeowners Record'!$F62*'Monthly Reading'!AL$8, 'Homeowners Record'!$G62*'Monthly Reading'!AL$9)))</f>
        <v/>
      </c>
      <c r="AM65" s="4" t="str">
        <f>IF('Monthly Reading'!AM$1="", "", IF('Monthly Reading'!AM139*'Monthly Reading'!AM$7&gt;'Monthly Reading'!AM$10, SUM('Monthly Reading'!AM139*'Monthly Reading'!AM$7, 'Homeowners Record'!$F62*'Monthly Reading'!AM$8, 'Homeowners Record'!$G62*'Monthly Reading'!AM$9), SUM('Monthly Reading'!AM$10, 'Homeowners Record'!$F62*'Monthly Reading'!AM$8, 'Homeowners Record'!$G62*'Monthly Reading'!AM$9)))</f>
        <v/>
      </c>
      <c r="AN65" s="4" t="str">
        <f>IF('Monthly Reading'!AN$1="", "", IF('Monthly Reading'!AN139*'Monthly Reading'!AN$7&gt;'Monthly Reading'!AN$10, SUM('Monthly Reading'!AN139*'Monthly Reading'!AN$7, 'Homeowners Record'!$F62*'Monthly Reading'!AN$8, 'Homeowners Record'!$G62*'Monthly Reading'!AN$9), SUM('Monthly Reading'!AN$10, 'Homeowners Record'!$F62*'Monthly Reading'!AN$8, 'Homeowners Record'!$G62*'Monthly Reading'!AN$9)))</f>
        <v/>
      </c>
      <c r="AO65" s="4" t="str">
        <f>IF('Monthly Reading'!AO$1="", "", IF('Monthly Reading'!AO139*'Monthly Reading'!AO$7&gt;'Monthly Reading'!AO$10, SUM('Monthly Reading'!AO139*'Monthly Reading'!AO$7, 'Homeowners Record'!$F62*'Monthly Reading'!AO$8, 'Homeowners Record'!$G62*'Monthly Reading'!AO$9), SUM('Monthly Reading'!AO$10, 'Homeowners Record'!$F62*'Monthly Reading'!AO$8, 'Homeowners Record'!$G62*'Monthly Reading'!AO$9)))</f>
        <v/>
      </c>
      <c r="AP65" s="4" t="str">
        <f>IF('Monthly Reading'!AP$1="", "", IF('Monthly Reading'!AP139*'Monthly Reading'!AP$7&gt;'Monthly Reading'!AP$10, SUM('Monthly Reading'!AP139*'Monthly Reading'!AP$7, 'Homeowners Record'!$F62*'Monthly Reading'!AP$8, 'Homeowners Record'!$G62*'Monthly Reading'!AP$9), SUM('Monthly Reading'!AP$10, 'Homeowners Record'!$F62*'Monthly Reading'!AP$8, 'Homeowners Record'!$G62*'Monthly Reading'!AP$9)))</f>
        <v/>
      </c>
      <c r="AQ65" s="4" t="str">
        <f>IF('Monthly Reading'!AQ$1="", "", IF('Monthly Reading'!AQ139*'Monthly Reading'!AQ$7&gt;'Monthly Reading'!AQ$10, SUM('Monthly Reading'!AQ139*'Monthly Reading'!AQ$7, 'Homeowners Record'!$F62*'Monthly Reading'!AQ$8, 'Homeowners Record'!$G62*'Monthly Reading'!AQ$9), SUM('Monthly Reading'!AQ$10, 'Homeowners Record'!$F62*'Monthly Reading'!AQ$8, 'Homeowners Record'!$G62*'Monthly Reading'!AQ$9)))</f>
        <v/>
      </c>
      <c r="AR65" s="4" t="str">
        <f>IF('Monthly Reading'!AR$1="", "", IF('Monthly Reading'!AR139*'Monthly Reading'!AR$7&gt;'Monthly Reading'!AR$10, SUM('Monthly Reading'!AR139*'Monthly Reading'!AR$7, 'Homeowners Record'!$F62*'Monthly Reading'!AR$8, 'Homeowners Record'!$G62*'Monthly Reading'!AR$9), SUM('Monthly Reading'!AR$10, 'Homeowners Record'!$F62*'Monthly Reading'!AR$8, 'Homeowners Record'!$G62*'Monthly Reading'!AR$9)))</f>
        <v/>
      </c>
      <c r="AS65" s="4" t="str">
        <f>IF('Monthly Reading'!AS$1="", "", IF('Monthly Reading'!AS139*'Monthly Reading'!AS$7&gt;'Monthly Reading'!AS$10, SUM('Monthly Reading'!AS139*'Monthly Reading'!AS$7, 'Homeowners Record'!$F62*'Monthly Reading'!AS$8, 'Homeowners Record'!$G62*'Monthly Reading'!AS$9), SUM('Monthly Reading'!AS$10, 'Homeowners Record'!$F62*'Monthly Reading'!AS$8, 'Homeowners Record'!$G62*'Monthly Reading'!AS$9)))</f>
        <v/>
      </c>
      <c r="AT65" s="4" t="str">
        <f>IF('Monthly Reading'!AT$1="", "", IF('Monthly Reading'!AT139*'Monthly Reading'!AT$7&gt;'Monthly Reading'!AT$10, SUM('Monthly Reading'!AT139*'Monthly Reading'!AT$7, 'Homeowners Record'!$F62*'Monthly Reading'!AT$8, 'Homeowners Record'!$G62*'Monthly Reading'!AT$9), SUM('Monthly Reading'!AT$10, 'Homeowners Record'!$F62*'Monthly Reading'!AT$8, 'Homeowners Record'!$G62*'Monthly Reading'!AT$9)))</f>
        <v/>
      </c>
      <c r="AU65" s="4" t="str">
        <f>IF('Monthly Reading'!AU$1="", "", IF('Monthly Reading'!AU139*'Monthly Reading'!AU$7&gt;'Monthly Reading'!AU$10, SUM('Monthly Reading'!AU139*'Monthly Reading'!AU$7, 'Homeowners Record'!$F62*'Monthly Reading'!AU$8, 'Homeowners Record'!$G62*'Monthly Reading'!AU$9), SUM('Monthly Reading'!AU$10, 'Homeowners Record'!$F62*'Monthly Reading'!AU$8, 'Homeowners Record'!$G62*'Monthly Reading'!AU$9)))</f>
        <v/>
      </c>
      <c r="AV65" s="4" t="str">
        <f>IF('Monthly Reading'!AV$1="", "", IF('Monthly Reading'!AV139*'Monthly Reading'!AV$7&gt;'Monthly Reading'!AV$10, SUM('Monthly Reading'!AV139*'Monthly Reading'!AV$7, 'Homeowners Record'!$F62*'Monthly Reading'!AV$8, 'Homeowners Record'!$G62*'Monthly Reading'!AV$9), SUM('Monthly Reading'!AV$10, 'Homeowners Record'!$F62*'Monthly Reading'!AV$8, 'Homeowners Record'!$G62*'Monthly Reading'!AV$9)))</f>
        <v/>
      </c>
      <c r="AW65" s="4" t="str">
        <f>IF('Monthly Reading'!AW$1="", "", IF('Monthly Reading'!AW139*'Monthly Reading'!AW$7&gt;'Monthly Reading'!AW$10, SUM('Monthly Reading'!AW139*'Monthly Reading'!AW$7, 'Homeowners Record'!$F62*'Monthly Reading'!AW$8, 'Homeowners Record'!$G62*'Monthly Reading'!AW$9), SUM('Monthly Reading'!AW$10, 'Homeowners Record'!$F62*'Monthly Reading'!AW$8, 'Homeowners Record'!$G62*'Monthly Reading'!AW$9)))</f>
        <v/>
      </c>
      <c r="AX65" s="4" t="str">
        <f>IF('Monthly Reading'!AX$1="", "", IF('Monthly Reading'!AX139*'Monthly Reading'!AX$7&gt;'Monthly Reading'!AX$10, SUM('Monthly Reading'!AX139*'Monthly Reading'!AX$7, 'Homeowners Record'!$F62*'Monthly Reading'!AX$8, 'Homeowners Record'!$G62*'Monthly Reading'!AX$9), SUM('Monthly Reading'!AX$10, 'Homeowners Record'!$F62*'Monthly Reading'!AX$8, 'Homeowners Record'!$G62*'Monthly Reading'!AX$9)))</f>
        <v/>
      </c>
      <c r="AY65" s="4" t="str">
        <f>IF('Monthly Reading'!AY$1="", "", IF('Monthly Reading'!AY139*'Monthly Reading'!AY$7&gt;'Monthly Reading'!AY$10, SUM('Monthly Reading'!AY139*'Monthly Reading'!AY$7, 'Homeowners Record'!$F62*'Monthly Reading'!AY$8, 'Homeowners Record'!$G62*'Monthly Reading'!AY$9), SUM('Monthly Reading'!AY$10, 'Homeowners Record'!$F62*'Monthly Reading'!AY$8, 'Homeowners Record'!$G62*'Monthly Reading'!AY$9)))</f>
        <v/>
      </c>
      <c r="AZ65" s="4" t="str">
        <f>IF('Monthly Reading'!AZ$1="", "", IF('Monthly Reading'!AZ139*'Monthly Reading'!AZ$7&gt;'Monthly Reading'!AZ$10, SUM('Monthly Reading'!AZ139*'Monthly Reading'!AZ$7, 'Homeowners Record'!$F62*'Monthly Reading'!AZ$8, 'Homeowners Record'!$G62*'Monthly Reading'!AZ$9), SUM('Monthly Reading'!AZ$10, 'Homeowners Record'!$F62*'Monthly Reading'!AZ$8, 'Homeowners Record'!$G62*'Monthly Reading'!AZ$9)))</f>
        <v/>
      </c>
      <c r="BA65" s="4" t="str">
        <f>IF('Monthly Reading'!BA$1="", "", IF('Monthly Reading'!BA139*'Monthly Reading'!BA$7&gt;'Monthly Reading'!BA$10, SUM('Monthly Reading'!BA139*'Monthly Reading'!BA$7, 'Homeowners Record'!$F62*'Monthly Reading'!BA$8, 'Homeowners Record'!$G62*'Monthly Reading'!BA$9), SUM('Monthly Reading'!BA$10, 'Homeowners Record'!$F62*'Monthly Reading'!BA$8, 'Homeowners Record'!$G62*'Monthly Reading'!BA$9)))</f>
        <v/>
      </c>
      <c r="BB65" s="4" t="str">
        <f>IF('Monthly Reading'!BB$1="", "", IF('Monthly Reading'!BB139*'Monthly Reading'!BB$7&gt;'Monthly Reading'!BB$10, SUM('Monthly Reading'!BB139*'Monthly Reading'!BB$7, 'Homeowners Record'!$F62*'Monthly Reading'!BB$8, 'Homeowners Record'!$G62*'Monthly Reading'!BB$9), SUM('Monthly Reading'!BB$10, 'Homeowners Record'!$F62*'Monthly Reading'!BB$8, 'Homeowners Record'!$G62*'Monthly Reading'!BB$9)))</f>
        <v/>
      </c>
      <c r="BC65" s="4" t="str">
        <f>IF('Monthly Reading'!BC$1="", "", IF('Monthly Reading'!BC139*'Monthly Reading'!BC$7&gt;'Monthly Reading'!BC$10, SUM('Monthly Reading'!BC139*'Monthly Reading'!BC$7, 'Homeowners Record'!$F62*'Monthly Reading'!BC$8, 'Homeowners Record'!$G62*'Monthly Reading'!BC$9), SUM('Monthly Reading'!BC$10, 'Homeowners Record'!$F62*'Monthly Reading'!BC$8, 'Homeowners Record'!$G62*'Monthly Reading'!BC$9)))</f>
        <v/>
      </c>
      <c r="BD65" s="4" t="str">
        <f>IF('Monthly Reading'!BD$1="", "", IF('Monthly Reading'!BD139*'Monthly Reading'!BD$7&gt;'Monthly Reading'!BD$10, SUM('Monthly Reading'!BD139*'Monthly Reading'!BD$7, 'Homeowners Record'!$F62*'Monthly Reading'!BD$8, 'Homeowners Record'!$G62*'Monthly Reading'!BD$9), SUM('Monthly Reading'!BD$10, 'Homeowners Record'!$F62*'Monthly Reading'!BD$8, 'Homeowners Record'!$G62*'Monthly Reading'!BD$9)))</f>
        <v/>
      </c>
      <c r="BE65" s="4" t="str">
        <f>IF('Monthly Reading'!BE$1="", "", IF('Monthly Reading'!BE139*'Monthly Reading'!BE$7&gt;'Monthly Reading'!BE$10, SUM('Monthly Reading'!BE139*'Monthly Reading'!BE$7, 'Homeowners Record'!$F62*'Monthly Reading'!BE$8, 'Homeowners Record'!$G62*'Monthly Reading'!BE$9), SUM('Monthly Reading'!BE$10, 'Homeowners Record'!$F62*'Monthly Reading'!BE$8, 'Homeowners Record'!$G62*'Monthly Reading'!BE$9)))</f>
        <v/>
      </c>
      <c r="BF65" s="4" t="str">
        <f>IF('Monthly Reading'!BF$1="", "", IF('Monthly Reading'!BF139*'Monthly Reading'!BF$7&gt;'Monthly Reading'!BF$10, SUM('Monthly Reading'!BF139*'Monthly Reading'!BF$7, 'Homeowners Record'!$F62*'Monthly Reading'!BF$8, 'Homeowners Record'!$G62*'Monthly Reading'!BF$9), SUM('Monthly Reading'!BF$10, 'Homeowners Record'!$F62*'Monthly Reading'!BF$8, 'Homeowners Record'!$G62*'Monthly Reading'!BF$9)))</f>
        <v/>
      </c>
      <c r="BG65" s="4" t="str">
        <f>IF('Monthly Reading'!BG$1="", "", IF('Monthly Reading'!BG139*'Monthly Reading'!BG$7&gt;'Monthly Reading'!BG$10, SUM('Monthly Reading'!BG139*'Monthly Reading'!BG$7, 'Homeowners Record'!$F62*'Monthly Reading'!BG$8, 'Homeowners Record'!$G62*'Monthly Reading'!BG$9), SUM('Monthly Reading'!BG$10, 'Homeowners Record'!$F62*'Monthly Reading'!BG$8, 'Homeowners Record'!$G62*'Monthly Reading'!BG$9)))</f>
        <v/>
      </c>
      <c r="BH65" s="4" t="str">
        <f>IF('Monthly Reading'!BH$1="", "", IF('Monthly Reading'!BH139*'Monthly Reading'!BH$7&gt;'Monthly Reading'!BH$10, SUM('Monthly Reading'!BH139*'Monthly Reading'!BH$7, 'Homeowners Record'!$F62*'Monthly Reading'!BH$8, 'Homeowners Record'!$G62*'Monthly Reading'!BH$9), SUM('Monthly Reading'!BH$10, 'Homeowners Record'!$F62*'Monthly Reading'!BH$8, 'Homeowners Record'!$G62*'Monthly Reading'!BH$9)))</f>
        <v/>
      </c>
      <c r="BI65" s="4" t="str">
        <f>IF('Monthly Reading'!BI$1="", "", IF('Monthly Reading'!BI139*'Monthly Reading'!BI$7&gt;'Monthly Reading'!BI$10, SUM('Monthly Reading'!BI139*'Monthly Reading'!BI$7, 'Homeowners Record'!$F62*'Monthly Reading'!BI$8, 'Homeowners Record'!$G62*'Monthly Reading'!BI$9), SUM('Monthly Reading'!BI$10, 'Homeowners Record'!$F62*'Monthly Reading'!BI$8, 'Homeowners Record'!$G62*'Monthly Reading'!BI$9)))</f>
        <v/>
      </c>
      <c r="BJ65" s="4" t="str">
        <f>IF('Monthly Reading'!BJ$1="", "", IF('Monthly Reading'!BJ139*'Monthly Reading'!BJ$7&gt;'Monthly Reading'!BJ$10, SUM('Monthly Reading'!BJ139*'Monthly Reading'!BJ$7, 'Homeowners Record'!$F62*'Monthly Reading'!BJ$8, 'Homeowners Record'!$G62*'Monthly Reading'!BJ$9), SUM('Monthly Reading'!BJ$10, 'Homeowners Record'!$F62*'Monthly Reading'!BJ$8, 'Homeowners Record'!$G62*'Monthly Reading'!BJ$9)))</f>
        <v/>
      </c>
      <c r="BK65" s="4" t="str">
        <f>IF('Monthly Reading'!BK$1="", "", IF('Monthly Reading'!BK139*'Monthly Reading'!BK$7&gt;'Monthly Reading'!BK$10, SUM('Monthly Reading'!BK139*'Monthly Reading'!BK$7, 'Homeowners Record'!$F62*'Monthly Reading'!BK$8, 'Homeowners Record'!$G62*'Monthly Reading'!BK$9), SUM('Monthly Reading'!BK$10, 'Homeowners Record'!$F62*'Monthly Reading'!BK$8, 'Homeowners Record'!$G62*'Monthly Reading'!BK$9)))</f>
        <v/>
      </c>
      <c r="BL65" s="4" t="str">
        <f>IF('Monthly Reading'!BL$1="", "", IF('Monthly Reading'!BL139*'Monthly Reading'!BL$7&gt;'Monthly Reading'!BL$10, SUM('Monthly Reading'!BL139*'Monthly Reading'!BL$7, 'Homeowners Record'!$F62*'Monthly Reading'!BL$8, 'Homeowners Record'!$G62*'Monthly Reading'!BL$9), SUM('Monthly Reading'!BL$10, 'Homeowners Record'!$F62*'Monthly Reading'!BL$8, 'Homeowners Record'!$G62*'Monthly Reading'!BL$9)))</f>
        <v/>
      </c>
      <c r="BM65" s="4" t="str">
        <f>IF('Monthly Reading'!BM$1="", "", IF('Monthly Reading'!BM139*'Monthly Reading'!BM$7&gt;'Monthly Reading'!BM$10, SUM('Monthly Reading'!BM139*'Monthly Reading'!BM$7, 'Homeowners Record'!$F62*'Monthly Reading'!BM$8, 'Homeowners Record'!$G62*'Monthly Reading'!BM$9), SUM('Monthly Reading'!BM$10, 'Homeowners Record'!$F62*'Monthly Reading'!BM$8, 'Homeowners Record'!$G62*'Monthly Reading'!BM$9)))</f>
        <v/>
      </c>
      <c r="BN65" s="4" t="str">
        <f>IF('Monthly Reading'!BN$1="", "", IF('Monthly Reading'!BN139*'Monthly Reading'!BN$7&gt;'Monthly Reading'!BN$10, SUM('Monthly Reading'!BN139*'Monthly Reading'!BN$7, 'Homeowners Record'!$F62*'Monthly Reading'!BN$8, 'Homeowners Record'!$G62*'Monthly Reading'!BN$9), SUM('Monthly Reading'!BN$10, 'Homeowners Record'!$F62*'Monthly Reading'!BN$8, 'Homeowners Record'!$G62*'Monthly Reading'!BN$9)))</f>
        <v/>
      </c>
      <c r="BO65" s="4" t="str">
        <f>IF('Monthly Reading'!BO$1="", "", IF('Monthly Reading'!BO139*'Monthly Reading'!BO$7&gt;'Monthly Reading'!BO$10, SUM('Monthly Reading'!BO139*'Monthly Reading'!BO$7, 'Homeowners Record'!$F62*'Monthly Reading'!BO$8, 'Homeowners Record'!$G62*'Monthly Reading'!BO$9), SUM('Monthly Reading'!BO$10, 'Homeowners Record'!$F62*'Monthly Reading'!BO$8, 'Homeowners Record'!$G62*'Monthly Reading'!BO$9)))</f>
        <v/>
      </c>
      <c r="BP65" s="4" t="str">
        <f>IF('Monthly Reading'!BP$1="", "", IF('Monthly Reading'!BP139*'Monthly Reading'!BP$7&gt;'Monthly Reading'!BP$10, SUM('Monthly Reading'!BP139*'Monthly Reading'!BP$7, 'Homeowners Record'!$F62*'Monthly Reading'!BP$8, 'Homeowners Record'!$G62*'Monthly Reading'!BP$9), SUM('Monthly Reading'!BP$10, 'Homeowners Record'!$F62*'Monthly Reading'!BP$8, 'Homeowners Record'!$G62*'Monthly Reading'!BP$9)))</f>
        <v/>
      </c>
      <c r="BQ65" s="4" t="str">
        <f>IF('Monthly Reading'!BQ$1="", "", IF('Monthly Reading'!BQ139*'Monthly Reading'!BQ$7&gt;'Monthly Reading'!BQ$10, SUM('Monthly Reading'!BQ139*'Monthly Reading'!BQ$7, 'Homeowners Record'!$F62*'Monthly Reading'!BQ$8, 'Homeowners Record'!$G62*'Monthly Reading'!BQ$9), SUM('Monthly Reading'!BQ$10, 'Homeowners Record'!$F62*'Monthly Reading'!BQ$8, 'Homeowners Record'!$G62*'Monthly Reading'!BQ$9)))</f>
        <v/>
      </c>
      <c r="BR65" s="4" t="str">
        <f>IF('Monthly Reading'!BR$1="", "", IF('Monthly Reading'!BR139*'Monthly Reading'!BR$7&gt;'Monthly Reading'!BR$10, SUM('Monthly Reading'!BR139*'Monthly Reading'!BR$7, 'Homeowners Record'!$F62*'Monthly Reading'!BR$8, 'Homeowners Record'!$G62*'Monthly Reading'!BR$9), SUM('Monthly Reading'!BR$10, 'Homeowners Record'!$F62*'Monthly Reading'!BR$8, 'Homeowners Record'!$G62*'Monthly Reading'!BR$9)))</f>
        <v/>
      </c>
      <c r="BS65" s="4" t="str">
        <f>IF('Monthly Reading'!BS$1="", "", IF('Monthly Reading'!BS139*'Monthly Reading'!BS$7&gt;'Monthly Reading'!BS$10, SUM('Monthly Reading'!BS139*'Monthly Reading'!BS$7, 'Homeowners Record'!$F62*'Monthly Reading'!BS$8, 'Homeowners Record'!$G62*'Monthly Reading'!BS$9), SUM('Monthly Reading'!BS$10, 'Homeowners Record'!$F62*'Monthly Reading'!BS$8, 'Homeowners Record'!$G62*'Monthly Reading'!BS$9)))</f>
        <v/>
      </c>
      <c r="BT65" s="4" t="str">
        <f>IF('Monthly Reading'!BT$1="", "", IF('Monthly Reading'!BT139*'Monthly Reading'!BT$7&gt;'Monthly Reading'!BT$10, SUM('Monthly Reading'!BT139*'Monthly Reading'!BT$7, 'Homeowners Record'!$F62*'Monthly Reading'!BT$8, 'Homeowners Record'!$G62*'Monthly Reading'!BT$9), SUM('Monthly Reading'!BT$10, 'Homeowners Record'!$F62*'Monthly Reading'!BT$8, 'Homeowners Record'!$G62*'Monthly Reading'!BT$9)))</f>
        <v/>
      </c>
      <c r="BU65" s="4" t="str">
        <f>IF('Monthly Reading'!BU$1="", "", IF('Monthly Reading'!BU139*'Monthly Reading'!BU$7&gt;'Monthly Reading'!BU$10, SUM('Monthly Reading'!BU139*'Monthly Reading'!BU$7, 'Homeowners Record'!$F62*'Monthly Reading'!BU$8, 'Homeowners Record'!$G62*'Monthly Reading'!BU$9), SUM('Monthly Reading'!BU$10, 'Homeowners Record'!$F62*'Monthly Reading'!BU$8, 'Homeowners Record'!$G62*'Monthly Reading'!BU$9)))</f>
        <v/>
      </c>
      <c r="BV65" s="4" t="str">
        <f>IF('Monthly Reading'!BV$1="", "", IF('Monthly Reading'!BV139*'Monthly Reading'!BV$7&gt;'Monthly Reading'!BV$10, SUM('Monthly Reading'!BV139*'Monthly Reading'!BV$7, 'Homeowners Record'!$F62*'Monthly Reading'!BV$8, 'Homeowners Record'!$G62*'Monthly Reading'!BV$9), SUM('Monthly Reading'!BV$10, 'Homeowners Record'!$F62*'Monthly Reading'!BV$8, 'Homeowners Record'!$G62*'Monthly Reading'!BV$9)))</f>
        <v/>
      </c>
      <c r="BW65" s="4" t="str">
        <f>IF('Monthly Reading'!BW$1="", "", IF('Monthly Reading'!BW139*'Monthly Reading'!BW$7&gt;'Monthly Reading'!BW$10, SUM('Monthly Reading'!BW139*'Monthly Reading'!BW$7, 'Homeowners Record'!$F62*'Monthly Reading'!BW$8, 'Homeowners Record'!$G62*'Monthly Reading'!BW$9), SUM('Monthly Reading'!BW$10, 'Homeowners Record'!$F62*'Monthly Reading'!BW$8, 'Homeowners Record'!$G62*'Monthly Reading'!BW$9)))</f>
        <v/>
      </c>
      <c r="BX65" s="4" t="str">
        <f>IF('Monthly Reading'!BX$1="", "", IF('Monthly Reading'!BX139*'Monthly Reading'!BX$7&gt;'Monthly Reading'!BX$10, SUM('Monthly Reading'!BX139*'Monthly Reading'!BX$7, 'Homeowners Record'!$F62*'Monthly Reading'!BX$8, 'Homeowners Record'!$G62*'Monthly Reading'!BX$9), SUM('Monthly Reading'!BX$10, 'Homeowners Record'!$F62*'Monthly Reading'!BX$8, 'Homeowners Record'!$G62*'Monthly Reading'!BX$9)))</f>
        <v/>
      </c>
      <c r="BY65" s="4" t="str">
        <f>IF('Monthly Reading'!BY$1="", "", IF('Monthly Reading'!BY139*'Monthly Reading'!BY$7&gt;'Monthly Reading'!BY$10, SUM('Monthly Reading'!BY139*'Monthly Reading'!BY$7, 'Homeowners Record'!$F62*'Monthly Reading'!BY$8, 'Homeowners Record'!$G62*'Monthly Reading'!BY$9), SUM('Monthly Reading'!BY$10, 'Homeowners Record'!$F62*'Monthly Reading'!BY$8, 'Homeowners Record'!$G62*'Monthly Reading'!BY$9)))</f>
        <v/>
      </c>
      <c r="BZ65" s="4" t="str">
        <f>IF('Monthly Reading'!BZ$1="", "", IF('Monthly Reading'!BZ139*'Monthly Reading'!BZ$7&gt;'Monthly Reading'!BZ$10, SUM('Monthly Reading'!BZ139*'Monthly Reading'!BZ$7, 'Homeowners Record'!$F62*'Monthly Reading'!BZ$8, 'Homeowners Record'!$G62*'Monthly Reading'!BZ$9), SUM('Monthly Reading'!BZ$10, 'Homeowners Record'!$F62*'Monthly Reading'!BZ$8, 'Homeowners Record'!$G62*'Monthly Reading'!BZ$9)))</f>
        <v/>
      </c>
      <c r="CA65" s="4" t="str">
        <f>IF('Monthly Reading'!CA$1="", "", IF('Monthly Reading'!CA139*'Monthly Reading'!CA$7&gt;'Monthly Reading'!CA$10, SUM('Monthly Reading'!CA139*'Monthly Reading'!CA$7, 'Homeowners Record'!$F62*'Monthly Reading'!CA$8, 'Homeowners Record'!$G62*'Monthly Reading'!CA$9), SUM('Monthly Reading'!CA$10, 'Homeowners Record'!$F62*'Monthly Reading'!CA$8, 'Homeowners Record'!$G62*'Monthly Reading'!CA$9)))</f>
        <v/>
      </c>
      <c r="CB65" s="4" t="str">
        <f>IF('Monthly Reading'!CB$1="", "", IF('Monthly Reading'!CB139*'Monthly Reading'!CB$7&gt;'Monthly Reading'!CB$10, SUM('Monthly Reading'!CB139*'Monthly Reading'!CB$7, 'Homeowners Record'!$F62*'Monthly Reading'!CB$8, 'Homeowners Record'!$G62*'Monthly Reading'!CB$9), SUM('Monthly Reading'!CB$10, 'Homeowners Record'!$F62*'Monthly Reading'!CB$8, 'Homeowners Record'!$G62*'Monthly Reading'!CB$9)))</f>
        <v/>
      </c>
      <c r="CC65" s="4" t="str">
        <f>IF('Monthly Reading'!CC$1="", "", IF('Monthly Reading'!CC139*'Monthly Reading'!CC$7&gt;'Monthly Reading'!CC$10, SUM('Monthly Reading'!CC139*'Monthly Reading'!CC$7, 'Homeowners Record'!$F62*'Monthly Reading'!CC$8, 'Homeowners Record'!$G62*'Monthly Reading'!CC$9), SUM('Monthly Reading'!CC$10, 'Homeowners Record'!$F62*'Monthly Reading'!CC$8, 'Homeowners Record'!$G62*'Monthly Reading'!CC$9)))</f>
        <v/>
      </c>
      <c r="CD65" s="4" t="str">
        <f>IF('Monthly Reading'!CD$1="", "", IF('Monthly Reading'!CD139*'Monthly Reading'!CD$7&gt;'Monthly Reading'!CD$10, SUM('Monthly Reading'!CD139*'Monthly Reading'!CD$7, 'Homeowners Record'!$F62*'Monthly Reading'!CD$8, 'Homeowners Record'!$G62*'Monthly Reading'!CD$9), SUM('Monthly Reading'!CD$10, 'Homeowners Record'!$F62*'Monthly Reading'!CD$8, 'Homeowners Record'!$G62*'Monthly Reading'!CD$9)))</f>
        <v/>
      </c>
      <c r="CE65" s="4" t="str">
        <f>IF('Monthly Reading'!CE$1="", "", IF('Monthly Reading'!CE139*'Monthly Reading'!CE$7&gt;'Monthly Reading'!CE$10, SUM('Monthly Reading'!CE139*'Monthly Reading'!CE$7, 'Homeowners Record'!$F62*'Monthly Reading'!CE$8, 'Homeowners Record'!$G62*'Monthly Reading'!CE$9), SUM('Monthly Reading'!CE$10, 'Homeowners Record'!$F62*'Monthly Reading'!CE$8, 'Homeowners Record'!$G62*'Monthly Reading'!CE$9)))</f>
        <v/>
      </c>
      <c r="CF65" s="4" t="str">
        <f>IF('Monthly Reading'!CF$1="", "", IF('Monthly Reading'!CF139*'Monthly Reading'!CF$7&gt;'Monthly Reading'!CF$10, SUM('Monthly Reading'!CF139*'Monthly Reading'!CF$7, 'Homeowners Record'!$F62*'Monthly Reading'!CF$8, 'Homeowners Record'!$G62*'Monthly Reading'!CF$9), SUM('Monthly Reading'!CF$10, 'Homeowners Record'!$F62*'Monthly Reading'!CF$8, 'Homeowners Record'!$G62*'Monthly Reading'!CF$9)))</f>
        <v/>
      </c>
      <c r="CG65" s="4" t="str">
        <f>IF('Monthly Reading'!CG$1="", "", IF('Monthly Reading'!CG139*'Monthly Reading'!CG$7&gt;'Monthly Reading'!CG$10, SUM('Monthly Reading'!CG139*'Monthly Reading'!CG$7, 'Homeowners Record'!$F62*'Monthly Reading'!CG$8, 'Homeowners Record'!$G62*'Monthly Reading'!CG$9), SUM('Monthly Reading'!CG$10, 'Homeowners Record'!$F62*'Monthly Reading'!CG$8, 'Homeowners Record'!$G62*'Monthly Reading'!CG$9)))</f>
        <v/>
      </c>
      <c r="CH65" s="4" t="str">
        <f>IF('Monthly Reading'!CH$1="", "", IF('Monthly Reading'!CH139*'Monthly Reading'!CH$7&gt;'Monthly Reading'!CH$10, SUM('Monthly Reading'!CH139*'Monthly Reading'!CH$7, 'Homeowners Record'!$F62*'Monthly Reading'!CH$8, 'Homeowners Record'!$G62*'Monthly Reading'!CH$9), SUM('Monthly Reading'!CH$10, 'Homeowners Record'!$F62*'Monthly Reading'!CH$8, 'Homeowners Record'!$G62*'Monthly Reading'!CH$9)))</f>
        <v/>
      </c>
      <c r="CI65" s="4" t="str">
        <f>IF('Monthly Reading'!CI$1="", "", IF('Monthly Reading'!CI139*'Monthly Reading'!CI$7&gt;'Monthly Reading'!CI$10, SUM('Monthly Reading'!CI139*'Monthly Reading'!CI$7, 'Homeowners Record'!$F62*'Monthly Reading'!CI$8, 'Homeowners Record'!$G62*'Monthly Reading'!CI$9), SUM('Monthly Reading'!CI$10, 'Homeowners Record'!$F62*'Monthly Reading'!CI$8, 'Homeowners Record'!$G62*'Monthly Reading'!CI$9)))</f>
        <v/>
      </c>
      <c r="CJ65" s="4" t="str">
        <f>IF('Monthly Reading'!CJ$1="", "", IF('Monthly Reading'!CJ139*'Monthly Reading'!CJ$7&gt;'Monthly Reading'!CJ$10, SUM('Monthly Reading'!CJ139*'Monthly Reading'!CJ$7, 'Homeowners Record'!$F62*'Monthly Reading'!CJ$8, 'Homeowners Record'!$G62*'Monthly Reading'!CJ$9), SUM('Monthly Reading'!CJ$10, 'Homeowners Record'!$F62*'Monthly Reading'!CJ$8, 'Homeowners Record'!$G62*'Monthly Reading'!CJ$9)))</f>
        <v/>
      </c>
      <c r="CK65" s="4" t="str">
        <f>IF('Monthly Reading'!CK$1="", "", IF('Monthly Reading'!CK139*'Monthly Reading'!CK$7&gt;'Monthly Reading'!CK$10, SUM('Monthly Reading'!CK139*'Monthly Reading'!CK$7, 'Homeowners Record'!$F62*'Monthly Reading'!CK$8, 'Homeowners Record'!$G62*'Monthly Reading'!CK$9), SUM('Monthly Reading'!CK$10, 'Homeowners Record'!$F62*'Monthly Reading'!CK$8, 'Homeowners Record'!$G62*'Monthly Reading'!CK$9)))</f>
        <v/>
      </c>
      <c r="CL65" s="4" t="str">
        <f>IF('Monthly Reading'!CL$1="", "", IF('Monthly Reading'!CL139*'Monthly Reading'!CL$7&gt;'Monthly Reading'!CL$10, SUM('Monthly Reading'!CL139*'Monthly Reading'!CL$7, 'Homeowners Record'!$F62*'Monthly Reading'!CL$8, 'Homeowners Record'!$G62*'Monthly Reading'!CL$9), SUM('Monthly Reading'!CL$10, 'Homeowners Record'!$F62*'Monthly Reading'!CL$8, 'Homeowners Record'!$G62*'Monthly Reading'!CL$9)))</f>
        <v/>
      </c>
      <c r="CM65" s="4" t="str">
        <f>IF('Monthly Reading'!CM$1="", "", IF('Monthly Reading'!CM139*'Monthly Reading'!CM$7&gt;'Monthly Reading'!CM$10, SUM('Monthly Reading'!CM139*'Monthly Reading'!CM$7, 'Homeowners Record'!$F62*'Monthly Reading'!CM$8, 'Homeowners Record'!$G62*'Monthly Reading'!CM$9), SUM('Monthly Reading'!CM$10, 'Homeowners Record'!$F62*'Monthly Reading'!CM$8, 'Homeowners Record'!$G62*'Monthly Reading'!CM$9)))</f>
        <v/>
      </c>
      <c r="CN65" s="4" t="str">
        <f>IF('Monthly Reading'!CN$1="", "", IF('Monthly Reading'!CN139*'Monthly Reading'!CN$7&gt;'Monthly Reading'!CN$10, SUM('Monthly Reading'!CN139*'Monthly Reading'!CN$7, 'Homeowners Record'!$F62*'Monthly Reading'!CN$8, 'Homeowners Record'!$G62*'Monthly Reading'!CN$9), SUM('Monthly Reading'!CN$10, 'Homeowners Record'!$F62*'Monthly Reading'!CN$8, 'Homeowners Record'!$G62*'Monthly Reading'!CN$9)))</f>
        <v/>
      </c>
      <c r="CO65" s="4" t="str">
        <f>IF('Monthly Reading'!CO$1="", "", IF('Monthly Reading'!CO139*'Monthly Reading'!CO$7&gt;'Monthly Reading'!CO$10, SUM('Monthly Reading'!CO139*'Monthly Reading'!CO$7, 'Homeowners Record'!$F62*'Monthly Reading'!CO$8, 'Homeowners Record'!$G62*'Monthly Reading'!CO$9), SUM('Monthly Reading'!CO$10, 'Homeowners Record'!$F62*'Monthly Reading'!CO$8, 'Homeowners Record'!$G62*'Monthly Reading'!CO$9)))</f>
        <v/>
      </c>
      <c r="CP65" s="4" t="str">
        <f>IF('Monthly Reading'!CP$1="", "", IF('Monthly Reading'!CP139*'Monthly Reading'!CP$7&gt;'Monthly Reading'!CP$10, SUM('Monthly Reading'!CP139*'Monthly Reading'!CP$7, 'Homeowners Record'!$F62*'Monthly Reading'!CP$8, 'Homeowners Record'!$G62*'Monthly Reading'!CP$9), SUM('Monthly Reading'!CP$10, 'Homeowners Record'!$F62*'Monthly Reading'!CP$8, 'Homeowners Record'!$G62*'Monthly Reading'!CP$9)))</f>
        <v/>
      </c>
      <c r="CQ65" s="4" t="str">
        <f>IF('Monthly Reading'!CQ$1="", "", IF('Monthly Reading'!CQ139*'Monthly Reading'!CQ$7&gt;'Monthly Reading'!CQ$10, SUM('Monthly Reading'!CQ139*'Monthly Reading'!CQ$7, 'Homeowners Record'!$F62*'Monthly Reading'!CQ$8, 'Homeowners Record'!$G62*'Monthly Reading'!CQ$9), SUM('Monthly Reading'!CQ$10, 'Homeowners Record'!$F62*'Monthly Reading'!CQ$8, 'Homeowners Record'!$G62*'Monthly Reading'!CQ$9)))</f>
        <v/>
      </c>
      <c r="CR65" s="4" t="str">
        <f>IF('Monthly Reading'!CR$1="", "", IF('Monthly Reading'!CR139*'Monthly Reading'!CR$7&gt;'Monthly Reading'!CR$10, SUM('Monthly Reading'!CR139*'Monthly Reading'!CR$7, 'Homeowners Record'!$F62*'Monthly Reading'!CR$8, 'Homeowners Record'!$G62*'Monthly Reading'!CR$9), SUM('Monthly Reading'!CR$10, 'Homeowners Record'!$F62*'Monthly Reading'!CR$8, 'Homeowners Record'!$G62*'Monthly Reading'!CR$9)))</f>
        <v/>
      </c>
      <c r="CS65" s="4" t="str">
        <f>IF('Monthly Reading'!CS$1="", "", IF('Monthly Reading'!CS139*'Monthly Reading'!CS$7&gt;'Monthly Reading'!CS$10, SUM('Monthly Reading'!CS139*'Monthly Reading'!CS$7, 'Homeowners Record'!$F62*'Monthly Reading'!CS$8, 'Homeowners Record'!$G62*'Monthly Reading'!CS$9), SUM('Monthly Reading'!CS$10, 'Homeowners Record'!$F62*'Monthly Reading'!CS$8, 'Homeowners Record'!$G62*'Monthly Reading'!CS$9)))</f>
        <v/>
      </c>
      <c r="CT65" s="4" t="str">
        <f>IF('Monthly Reading'!CT$1="", "", IF('Monthly Reading'!CT139*'Monthly Reading'!CT$7&gt;'Monthly Reading'!CT$10, SUM('Monthly Reading'!CT139*'Monthly Reading'!CT$7, 'Homeowners Record'!$F62*'Monthly Reading'!CT$8, 'Homeowners Record'!$G62*'Monthly Reading'!CT$9), SUM('Monthly Reading'!CT$10, 'Homeowners Record'!$F62*'Monthly Reading'!CT$8, 'Homeowners Record'!$G62*'Monthly Reading'!CT$9)))</f>
        <v/>
      </c>
      <c r="CU65" s="4" t="str">
        <f>IF('Monthly Reading'!CU$1="", "", IF('Monthly Reading'!CU139*'Monthly Reading'!CU$7&gt;'Monthly Reading'!CU$10, SUM('Monthly Reading'!CU139*'Monthly Reading'!CU$7, 'Homeowners Record'!$F62*'Monthly Reading'!CU$8, 'Homeowners Record'!$G62*'Monthly Reading'!CU$9), SUM('Monthly Reading'!CU$10, 'Homeowners Record'!$F62*'Monthly Reading'!CU$8, 'Homeowners Record'!$G62*'Monthly Reading'!CU$9)))</f>
        <v/>
      </c>
      <c r="CV65" s="4" t="str">
        <f>IF('Monthly Reading'!CV$1="", "", IF('Monthly Reading'!CV139*'Monthly Reading'!CV$7&gt;'Monthly Reading'!CV$10, SUM('Monthly Reading'!CV139*'Monthly Reading'!CV$7, 'Homeowners Record'!$F62*'Monthly Reading'!CV$8, 'Homeowners Record'!$G62*'Monthly Reading'!CV$9), SUM('Monthly Reading'!CV$10, 'Homeowners Record'!$F62*'Monthly Reading'!CV$8, 'Homeowners Record'!$G62*'Monthly Reading'!CV$9)))</f>
        <v/>
      </c>
      <c r="CW65" s="4" t="str">
        <f>IF('Monthly Reading'!CW$1="", "", IF('Monthly Reading'!CW139*'Monthly Reading'!CW$7&gt;'Monthly Reading'!CW$10, SUM('Monthly Reading'!CW139*'Monthly Reading'!CW$7, 'Homeowners Record'!$F62*'Monthly Reading'!CW$8, 'Homeowners Record'!$G62*'Monthly Reading'!CW$9), SUM('Monthly Reading'!CW$10, 'Homeowners Record'!$F62*'Monthly Reading'!CW$8, 'Homeowners Record'!$G62*'Monthly Reading'!CW$9)))</f>
        <v/>
      </c>
      <c r="CX65" s="4" t="str">
        <f>IF('Monthly Reading'!CX$1="", "", IF('Monthly Reading'!CX139*'Monthly Reading'!CX$7&gt;'Monthly Reading'!CX$10, SUM('Monthly Reading'!CX139*'Monthly Reading'!CX$7, 'Homeowners Record'!$F62*'Monthly Reading'!CX$8, 'Homeowners Record'!$G62*'Monthly Reading'!CX$9), SUM('Monthly Reading'!CX$10, 'Homeowners Record'!$F62*'Monthly Reading'!CX$8, 'Homeowners Record'!$G62*'Monthly Reading'!CX$9)))</f>
        <v/>
      </c>
      <c r="CY65" s="4" t="str">
        <f>IF('Monthly Reading'!CY$1="", "", IF('Monthly Reading'!CY139*'Monthly Reading'!CY$7&gt;'Monthly Reading'!CY$10, SUM('Monthly Reading'!CY139*'Monthly Reading'!CY$7, 'Homeowners Record'!$F62*'Monthly Reading'!CY$8, 'Homeowners Record'!$G62*'Monthly Reading'!CY$9), SUM('Monthly Reading'!CY$10, 'Homeowners Record'!$F62*'Monthly Reading'!CY$8, 'Homeowners Record'!$G62*'Monthly Reading'!CY$9)))</f>
        <v/>
      </c>
      <c r="CZ65" s="4" t="str">
        <f>IF('Monthly Reading'!CZ$1="", "", IF('Monthly Reading'!CZ139*'Monthly Reading'!CZ$7&gt;'Monthly Reading'!CZ$10, SUM('Monthly Reading'!CZ139*'Monthly Reading'!CZ$7, 'Homeowners Record'!$F62*'Monthly Reading'!CZ$8, 'Homeowners Record'!$G62*'Monthly Reading'!CZ$9), SUM('Monthly Reading'!CZ$10, 'Homeowners Record'!$F62*'Monthly Reading'!CZ$8, 'Homeowners Record'!$G62*'Monthly Reading'!CZ$9)))</f>
        <v/>
      </c>
      <c r="DA65" s="4" t="str">
        <f>IF('Monthly Reading'!DA$1="", "", IF('Monthly Reading'!DA139*'Monthly Reading'!DA$7&gt;'Monthly Reading'!DA$10, SUM('Monthly Reading'!DA139*'Monthly Reading'!DA$7, 'Homeowners Record'!$F62*'Monthly Reading'!DA$8, 'Homeowners Record'!$G62*'Monthly Reading'!DA$9), SUM('Monthly Reading'!DA$10, 'Homeowners Record'!$F62*'Monthly Reading'!DA$8, 'Homeowners Record'!$G62*'Monthly Reading'!DA$9)))</f>
        <v/>
      </c>
      <c r="DB65" s="4" t="str">
        <f>IF('Monthly Reading'!DB$1="", "", IF('Monthly Reading'!DB139*'Monthly Reading'!DB$7&gt;'Monthly Reading'!DB$10, SUM('Monthly Reading'!DB139*'Monthly Reading'!DB$7, 'Homeowners Record'!$F62*'Monthly Reading'!DB$8, 'Homeowners Record'!$G62*'Monthly Reading'!DB$9), SUM('Monthly Reading'!DB$10, 'Homeowners Record'!$F62*'Monthly Reading'!DB$8, 'Homeowners Record'!$G62*'Monthly Reading'!DB$9)))</f>
        <v/>
      </c>
      <c r="DC65" s="4" t="str">
        <f>IF('Monthly Reading'!DC$1="", "", IF('Monthly Reading'!DC139*'Monthly Reading'!DC$7&gt;'Monthly Reading'!DC$10, SUM('Monthly Reading'!DC139*'Monthly Reading'!DC$7, 'Homeowners Record'!$F62*'Monthly Reading'!DC$8, 'Homeowners Record'!$G62*'Monthly Reading'!DC$9), SUM('Monthly Reading'!DC$10, 'Homeowners Record'!$F62*'Monthly Reading'!DC$8, 'Homeowners Record'!$G62*'Monthly Reading'!DC$9)))</f>
        <v/>
      </c>
      <c r="DD65" s="4" t="str">
        <f>IF('Monthly Reading'!DD$1="", "", IF('Monthly Reading'!DD139*'Monthly Reading'!DD$7&gt;'Monthly Reading'!DD$10, SUM('Monthly Reading'!DD139*'Monthly Reading'!DD$7, 'Homeowners Record'!$F62*'Monthly Reading'!DD$8, 'Homeowners Record'!$G62*'Monthly Reading'!DD$9), SUM('Monthly Reading'!DD$10, 'Homeowners Record'!$F62*'Monthly Reading'!DD$8, 'Homeowners Record'!$G62*'Monthly Reading'!DD$9)))</f>
        <v/>
      </c>
      <c r="DE65" s="4" t="str">
        <f>IF('Monthly Reading'!DE$1="", "", IF('Monthly Reading'!DE139*'Monthly Reading'!DE$7&gt;'Monthly Reading'!DE$10, SUM('Monthly Reading'!DE139*'Monthly Reading'!DE$7, 'Homeowners Record'!$F62*'Monthly Reading'!DE$8, 'Homeowners Record'!$G62*'Monthly Reading'!DE$9), SUM('Monthly Reading'!DE$10, 'Homeowners Record'!$F62*'Monthly Reading'!DE$8, 'Homeowners Record'!$G62*'Monthly Reading'!DE$9)))</f>
        <v/>
      </c>
      <c r="DF65" s="4" t="str">
        <f>IF('Monthly Reading'!DF$1="", "", IF('Monthly Reading'!DF139*'Monthly Reading'!DF$7&gt;'Monthly Reading'!DF$10, SUM('Monthly Reading'!DF139*'Monthly Reading'!DF$7, 'Homeowners Record'!$F62*'Monthly Reading'!DF$8, 'Homeowners Record'!$G62*'Monthly Reading'!DF$9), SUM('Monthly Reading'!DF$10, 'Homeowners Record'!$F62*'Monthly Reading'!DF$8, 'Homeowners Record'!$G62*'Monthly Reading'!DF$9)))</f>
        <v/>
      </c>
      <c r="DG65" s="4" t="str">
        <f>IF('Monthly Reading'!DG$1="", "", IF('Monthly Reading'!DG139*'Monthly Reading'!DG$7&gt;'Monthly Reading'!DG$10, SUM('Monthly Reading'!DG139*'Monthly Reading'!DG$7, 'Homeowners Record'!$F62*'Monthly Reading'!DG$8, 'Homeowners Record'!$G62*'Monthly Reading'!DG$9), SUM('Monthly Reading'!DG$10, 'Homeowners Record'!$F62*'Monthly Reading'!DG$8, 'Homeowners Record'!$G62*'Monthly Reading'!DG$9)))</f>
        <v/>
      </c>
      <c r="DH65" s="4" t="str">
        <f>IF('Monthly Reading'!DH$1="", "", IF('Monthly Reading'!DH139*'Monthly Reading'!DH$7&gt;'Monthly Reading'!DH$10, SUM('Monthly Reading'!DH139*'Monthly Reading'!DH$7, 'Homeowners Record'!$F62*'Monthly Reading'!DH$8, 'Homeowners Record'!$G62*'Monthly Reading'!DH$9), SUM('Monthly Reading'!DH$10, 'Homeowners Record'!$F62*'Monthly Reading'!DH$8, 'Homeowners Record'!$G62*'Monthly Reading'!DH$9)))</f>
        <v/>
      </c>
      <c r="DI65" s="4" t="str">
        <f>IF('Monthly Reading'!DI$1="", "", IF('Monthly Reading'!DI139*'Monthly Reading'!DI$7&gt;'Monthly Reading'!DI$10, SUM('Monthly Reading'!DI139*'Monthly Reading'!DI$7, 'Homeowners Record'!$F62*'Monthly Reading'!DI$8, 'Homeowners Record'!$G62*'Monthly Reading'!DI$9), SUM('Monthly Reading'!DI$10, 'Homeowners Record'!$F62*'Monthly Reading'!DI$8, 'Homeowners Record'!$G62*'Monthly Reading'!DI$9)))</f>
        <v/>
      </c>
      <c r="DJ65" s="4" t="str">
        <f>IF('Monthly Reading'!DJ$1="", "", IF('Monthly Reading'!DJ139*'Monthly Reading'!DJ$7&gt;'Monthly Reading'!DJ$10, SUM('Monthly Reading'!DJ139*'Monthly Reading'!DJ$7, 'Homeowners Record'!$F62*'Monthly Reading'!DJ$8, 'Homeowners Record'!$G62*'Monthly Reading'!DJ$9), SUM('Monthly Reading'!DJ$10, 'Homeowners Record'!$F62*'Monthly Reading'!DJ$8, 'Homeowners Record'!$G62*'Monthly Reading'!DJ$9)))</f>
        <v/>
      </c>
      <c r="DK65" s="4" t="str">
        <f>IF('Monthly Reading'!DK$1="", "", IF('Monthly Reading'!DK139*'Monthly Reading'!DK$7&gt;'Monthly Reading'!DK$10, SUM('Monthly Reading'!DK139*'Monthly Reading'!DK$7, 'Homeowners Record'!$F62*'Monthly Reading'!DK$8, 'Homeowners Record'!$G62*'Monthly Reading'!DK$9), SUM('Monthly Reading'!DK$10, 'Homeowners Record'!$F62*'Monthly Reading'!DK$8, 'Homeowners Record'!$G62*'Monthly Reading'!DK$9)))</f>
        <v/>
      </c>
      <c r="DL65" s="4" t="str">
        <f>IF('Monthly Reading'!DL$1="", "", IF('Monthly Reading'!DL139*'Monthly Reading'!DL$7&gt;'Monthly Reading'!DL$10, SUM('Monthly Reading'!DL139*'Monthly Reading'!DL$7, 'Homeowners Record'!$F62*'Monthly Reading'!DL$8, 'Homeowners Record'!$G62*'Monthly Reading'!DL$9), SUM('Monthly Reading'!DL$10, 'Homeowners Record'!$F62*'Monthly Reading'!DL$8, 'Homeowners Record'!$G62*'Monthly Reading'!DL$9)))</f>
        <v/>
      </c>
      <c r="DM65" s="4" t="str">
        <f>IF('Monthly Reading'!DM$1="", "", IF('Monthly Reading'!DM139*'Monthly Reading'!DM$7&gt;'Monthly Reading'!DM$10, SUM('Monthly Reading'!DM139*'Monthly Reading'!DM$7, 'Homeowners Record'!$F62*'Monthly Reading'!DM$8, 'Homeowners Record'!$G62*'Monthly Reading'!DM$9), SUM('Monthly Reading'!DM$10, 'Homeowners Record'!$F62*'Monthly Reading'!DM$8, 'Homeowners Record'!$G62*'Monthly Reading'!DM$9)))</f>
        <v/>
      </c>
      <c r="DN65" s="4" t="str">
        <f>IF('Monthly Reading'!DN$1="", "", IF('Monthly Reading'!DN139*'Monthly Reading'!DN$7&gt;'Monthly Reading'!DN$10, SUM('Monthly Reading'!DN139*'Monthly Reading'!DN$7, 'Homeowners Record'!$F62*'Monthly Reading'!DN$8, 'Homeowners Record'!$G62*'Monthly Reading'!DN$9), SUM('Monthly Reading'!DN$10, 'Homeowners Record'!$F62*'Monthly Reading'!DN$8, 'Homeowners Record'!$G62*'Monthly Reading'!DN$9)))</f>
        <v/>
      </c>
      <c r="DO65" s="4" t="str">
        <f>IF('Monthly Reading'!DO$1="", "", IF('Monthly Reading'!DO139*'Monthly Reading'!DO$7&gt;'Monthly Reading'!DO$10, SUM('Monthly Reading'!DO139*'Monthly Reading'!DO$7, 'Homeowners Record'!$F62*'Monthly Reading'!DO$8, 'Homeowners Record'!$G62*'Monthly Reading'!DO$9), SUM('Monthly Reading'!DO$10, 'Homeowners Record'!$F62*'Monthly Reading'!DO$8, 'Homeowners Record'!$G62*'Monthly Reading'!DO$9)))</f>
        <v/>
      </c>
      <c r="DP65" s="4" t="str">
        <f>IF('Monthly Reading'!DP$1="", "", IF('Monthly Reading'!DP139*'Monthly Reading'!DP$7&gt;'Monthly Reading'!DP$10, SUM('Monthly Reading'!DP139*'Monthly Reading'!DP$7, 'Homeowners Record'!$F62*'Monthly Reading'!DP$8, 'Homeowners Record'!$G62*'Monthly Reading'!DP$9), SUM('Monthly Reading'!DP$10, 'Homeowners Record'!$F62*'Monthly Reading'!DP$8, 'Homeowners Record'!$G62*'Monthly Reading'!DP$9)))</f>
        <v/>
      </c>
      <c r="DQ65" s="4" t="str">
        <f>IF('Monthly Reading'!DQ$1="", "", IF('Monthly Reading'!DQ139*'Monthly Reading'!DQ$7&gt;'Monthly Reading'!DQ$10, SUM('Monthly Reading'!DQ139*'Monthly Reading'!DQ$7, 'Homeowners Record'!$F62*'Monthly Reading'!DQ$8, 'Homeowners Record'!$G62*'Monthly Reading'!DQ$9), SUM('Monthly Reading'!DQ$10, 'Homeowners Record'!$F62*'Monthly Reading'!DQ$8, 'Homeowners Record'!$G62*'Monthly Reading'!DQ$9)))</f>
        <v/>
      </c>
      <c r="DR65" s="4" t="str">
        <f>IF('Monthly Reading'!DR$1="", "", IF('Monthly Reading'!DR139*'Monthly Reading'!DR$7&gt;'Monthly Reading'!DR$10, SUM('Monthly Reading'!DR139*'Monthly Reading'!DR$7, 'Homeowners Record'!$F62*'Monthly Reading'!DR$8, 'Homeowners Record'!$G62*'Monthly Reading'!DR$9), SUM('Monthly Reading'!DR$10, 'Homeowners Record'!$F62*'Monthly Reading'!DR$8, 'Homeowners Record'!$G62*'Monthly Reading'!DR$9)))</f>
        <v/>
      </c>
      <c r="DS65" s="4" t="str">
        <f>IF('Monthly Reading'!DS$1="", "", IF('Monthly Reading'!DS139*'Monthly Reading'!DS$7&gt;'Monthly Reading'!DS$10, SUM('Monthly Reading'!DS139*'Monthly Reading'!DS$7, 'Homeowners Record'!$F62*'Monthly Reading'!DS$8, 'Homeowners Record'!$G62*'Monthly Reading'!DS$9), SUM('Monthly Reading'!DS$10, 'Homeowners Record'!$F62*'Monthly Reading'!DS$8, 'Homeowners Record'!$G62*'Monthly Reading'!DS$9)))</f>
        <v/>
      </c>
      <c r="DT65" s="4" t="str">
        <f>IF('Monthly Reading'!DT$1="", "", IF('Monthly Reading'!DT139*'Monthly Reading'!DT$7&gt;'Monthly Reading'!DT$10, SUM('Monthly Reading'!DT139*'Monthly Reading'!DT$7, 'Homeowners Record'!$F62*'Monthly Reading'!DT$8, 'Homeowners Record'!$G62*'Monthly Reading'!DT$9), SUM('Monthly Reading'!DT$10, 'Homeowners Record'!$F62*'Monthly Reading'!DT$8, 'Homeowners Record'!$G62*'Monthly Reading'!DT$9)))</f>
        <v/>
      </c>
      <c r="DU65" s="4" t="str">
        <f>IF('Monthly Reading'!DU$1="", "", IF('Monthly Reading'!DU139*'Monthly Reading'!DU$7&gt;'Monthly Reading'!DU$10, SUM('Monthly Reading'!DU139*'Monthly Reading'!DU$7, 'Homeowners Record'!$F62*'Monthly Reading'!DU$8, 'Homeowners Record'!$G62*'Monthly Reading'!DU$9), SUM('Monthly Reading'!DU$10, 'Homeowners Record'!$F62*'Monthly Reading'!DU$8, 'Homeowners Record'!$G62*'Monthly Reading'!DU$9)))</f>
        <v/>
      </c>
      <c r="DV65" s="4" t="str">
        <f>IF('Monthly Reading'!DV$1="", "", IF('Monthly Reading'!DV139*'Monthly Reading'!DV$7&gt;'Monthly Reading'!DV$10, SUM('Monthly Reading'!DV139*'Monthly Reading'!DV$7, 'Homeowners Record'!$F62*'Monthly Reading'!DV$8, 'Homeowners Record'!$G62*'Monthly Reading'!DV$9), SUM('Monthly Reading'!DV$10, 'Homeowners Record'!$F62*'Monthly Reading'!DV$8, 'Homeowners Record'!$G62*'Monthly Reading'!DV$9)))</f>
        <v/>
      </c>
      <c r="DW65" s="4" t="str">
        <f>IF('Monthly Reading'!DW$1="", "", IF('Monthly Reading'!DW139*'Monthly Reading'!DW$7&gt;'Monthly Reading'!DW$10, SUM('Monthly Reading'!DW139*'Monthly Reading'!DW$7, 'Homeowners Record'!$F62*'Monthly Reading'!DW$8, 'Homeowners Record'!$G62*'Monthly Reading'!DW$9), SUM('Monthly Reading'!DW$10, 'Homeowners Record'!$F62*'Monthly Reading'!DW$8, 'Homeowners Record'!$G62*'Monthly Reading'!DW$9)))</f>
        <v/>
      </c>
      <c r="DX65" s="4" t="str">
        <f>IF('Monthly Reading'!DX$1="", "", IF('Monthly Reading'!DX139*'Monthly Reading'!DX$7&gt;'Monthly Reading'!DX$10, SUM('Monthly Reading'!DX139*'Monthly Reading'!DX$7, 'Homeowners Record'!$F62*'Monthly Reading'!DX$8, 'Homeowners Record'!$G62*'Monthly Reading'!DX$9), SUM('Monthly Reading'!DX$10, 'Homeowners Record'!$F62*'Monthly Reading'!DX$8, 'Homeowners Record'!$G62*'Monthly Reading'!DX$9)))</f>
        <v/>
      </c>
      <c r="DY65" s="4" t="str">
        <f>IF('Monthly Reading'!DY$1="", "", IF('Monthly Reading'!DY139*'Monthly Reading'!DY$7&gt;'Monthly Reading'!DY$10, SUM('Monthly Reading'!DY139*'Monthly Reading'!DY$7, 'Homeowners Record'!$F62*'Monthly Reading'!DY$8, 'Homeowners Record'!$G62*'Monthly Reading'!DY$9), SUM('Monthly Reading'!DY$10, 'Homeowners Record'!$F62*'Monthly Reading'!DY$8, 'Homeowners Record'!$G62*'Monthly Reading'!DY$9)))</f>
        <v/>
      </c>
      <c r="DZ65" s="4" t="str">
        <f>IF('Monthly Reading'!DZ$1="", "", IF('Monthly Reading'!DZ139*'Monthly Reading'!DZ$7&gt;'Monthly Reading'!DZ$10, SUM('Monthly Reading'!DZ139*'Monthly Reading'!DZ$7, 'Homeowners Record'!$F62*'Monthly Reading'!DZ$8, 'Homeowners Record'!$G62*'Monthly Reading'!DZ$9), SUM('Monthly Reading'!DZ$10, 'Homeowners Record'!$F62*'Monthly Reading'!DZ$8, 'Homeowners Record'!$G62*'Monthly Reading'!DZ$9)))</f>
        <v/>
      </c>
    </row>
    <row r="66" spans="1:130" x14ac:dyDescent="0.25">
      <c r="A66" s="3">
        <f>'Homeowners Record'!$A63</f>
        <v>62</v>
      </c>
      <c r="B66" s="3" t="str">
        <f>'Homeowners Record'!$B63</f>
        <v>MARCELINO GARCIA</v>
      </c>
      <c r="C66" s="4">
        <v>1132</v>
      </c>
      <c r="D66" s="4">
        <f>IF('Monthly Reading'!D$1="", "", IF('Monthly Reading'!D140*'Monthly Reading'!D$7&gt;'Monthly Reading'!D$10, SUM('Monthly Reading'!D140*'Monthly Reading'!D$7, 'Homeowners Record'!$F63*'Monthly Reading'!D$8, 'Homeowners Record'!$G63*'Monthly Reading'!D$9), SUM('Monthly Reading'!D$10, 'Homeowners Record'!$F63*'Monthly Reading'!D$8, 'Homeowners Record'!$G63*'Monthly Reading'!D$9)))</f>
        <v>856.79148148148147</v>
      </c>
      <c r="E66" s="4">
        <f>IF('Monthly Reading'!E$1="", "", IF('Monthly Reading'!E140*'Monthly Reading'!E$7&gt;'Monthly Reading'!E$10, SUM('Monthly Reading'!E140*'Monthly Reading'!E$7, 'Homeowners Record'!$F63*'Monthly Reading'!E$8, 'Homeowners Record'!$G63*'Monthly Reading'!E$9), SUM('Monthly Reading'!E$10, 'Homeowners Record'!$F63*'Monthly Reading'!E$8, 'Homeowners Record'!$G63*'Monthly Reading'!E$9)))</f>
        <v>838.40878220140519</v>
      </c>
      <c r="F66" s="4">
        <f>IF('Monthly Reading'!F$1="", "", IF('Monthly Reading'!F140*'Monthly Reading'!F$7&gt;'Monthly Reading'!F$10, SUM('Monthly Reading'!F140*'Monthly Reading'!F$7, 'Homeowners Record'!$F63*'Monthly Reading'!F$8, 'Homeowners Record'!$G63*'Monthly Reading'!F$9), SUM('Monthly Reading'!F$10, 'Homeowners Record'!$F63*'Monthly Reading'!F$8, 'Homeowners Record'!$G63*'Monthly Reading'!F$9)))</f>
        <v>719.56398860398861</v>
      </c>
      <c r="G66" s="4">
        <f>IF('Monthly Reading'!G$1="", "", IF('Monthly Reading'!G140*'Monthly Reading'!G$7&gt;'Monthly Reading'!G$10, SUM('Monthly Reading'!G140*'Monthly Reading'!G$7, 'Homeowners Record'!$F63*'Monthly Reading'!G$8, 'Homeowners Record'!$G63*'Monthly Reading'!G$9), SUM('Monthly Reading'!G$10, 'Homeowners Record'!$F63*'Monthly Reading'!G$8, 'Homeowners Record'!$G63*'Monthly Reading'!G$9)))</f>
        <v>693.15027568922301</v>
      </c>
      <c r="H66" s="4" t="str">
        <f>IF('Monthly Reading'!H$1="", "", IF('Monthly Reading'!H140*'Monthly Reading'!H$7&gt;'Monthly Reading'!H$10, SUM('Monthly Reading'!H140*'Monthly Reading'!H$7, 'Homeowners Record'!$F63*'Monthly Reading'!H$8, 'Homeowners Record'!$G63*'Monthly Reading'!H$9), SUM('Monthly Reading'!H$10, 'Homeowners Record'!$F63*'Monthly Reading'!H$8, 'Homeowners Record'!$G63*'Monthly Reading'!H$9)))</f>
        <v/>
      </c>
      <c r="I66" s="4" t="str">
        <f>IF('Monthly Reading'!I$1="", "", IF('Monthly Reading'!I140*'Monthly Reading'!I$7&gt;'Monthly Reading'!I$10, SUM('Monthly Reading'!I140*'Monthly Reading'!I$7, 'Homeowners Record'!$F63*'Monthly Reading'!I$8, 'Homeowners Record'!$G63*'Monthly Reading'!I$9), SUM('Monthly Reading'!I$10, 'Homeowners Record'!$F63*'Monthly Reading'!I$8, 'Homeowners Record'!$G63*'Monthly Reading'!I$9)))</f>
        <v/>
      </c>
      <c r="J66" s="4" t="str">
        <f>IF('Monthly Reading'!J$1="", "", IF('Monthly Reading'!J140*'Monthly Reading'!J$7&gt;'Monthly Reading'!J$10, SUM('Monthly Reading'!J140*'Monthly Reading'!J$7, 'Homeowners Record'!$F63*'Monthly Reading'!J$8, 'Homeowners Record'!$G63*'Monthly Reading'!J$9), SUM('Monthly Reading'!J$10, 'Homeowners Record'!$F63*'Monthly Reading'!J$8, 'Homeowners Record'!$G63*'Monthly Reading'!J$9)))</f>
        <v/>
      </c>
      <c r="K66" s="4" t="str">
        <f>IF('Monthly Reading'!K$1="", "", IF('Monthly Reading'!K140*'Monthly Reading'!K$7&gt;'Monthly Reading'!K$10, SUM('Monthly Reading'!K140*'Monthly Reading'!K$7, 'Homeowners Record'!$F63*'Monthly Reading'!K$8, 'Homeowners Record'!$G63*'Monthly Reading'!K$9), SUM('Monthly Reading'!K$10, 'Homeowners Record'!$F63*'Monthly Reading'!K$8, 'Homeowners Record'!$G63*'Monthly Reading'!K$9)))</f>
        <v/>
      </c>
      <c r="L66" s="4" t="str">
        <f>IF('Monthly Reading'!L$1="", "", IF('Monthly Reading'!L140*'Monthly Reading'!L$7&gt;'Monthly Reading'!L$10, SUM('Monthly Reading'!L140*'Monthly Reading'!L$7, 'Homeowners Record'!$F63*'Monthly Reading'!L$8, 'Homeowners Record'!$G63*'Monthly Reading'!L$9), SUM('Monthly Reading'!L$10, 'Homeowners Record'!$F63*'Monthly Reading'!L$8, 'Homeowners Record'!$G63*'Monthly Reading'!L$9)))</f>
        <v/>
      </c>
      <c r="M66" s="4" t="str">
        <f>IF('Monthly Reading'!M$1="", "", IF('Monthly Reading'!M140*'Monthly Reading'!M$7&gt;'Monthly Reading'!M$10, SUM('Monthly Reading'!M140*'Monthly Reading'!M$7, 'Homeowners Record'!$F63*'Monthly Reading'!M$8, 'Homeowners Record'!$G63*'Monthly Reading'!M$9), SUM('Monthly Reading'!M$10, 'Homeowners Record'!$F63*'Monthly Reading'!M$8, 'Homeowners Record'!$G63*'Monthly Reading'!M$9)))</f>
        <v/>
      </c>
      <c r="N66" s="4" t="str">
        <f>IF('Monthly Reading'!N$1="", "", IF('Monthly Reading'!N140*'Monthly Reading'!N$7&gt;'Monthly Reading'!N$10, SUM('Monthly Reading'!N140*'Monthly Reading'!N$7, 'Homeowners Record'!$F63*'Monthly Reading'!N$8, 'Homeowners Record'!$G63*'Monthly Reading'!N$9), SUM('Monthly Reading'!N$10, 'Homeowners Record'!$F63*'Monthly Reading'!N$8, 'Homeowners Record'!$G63*'Monthly Reading'!N$9)))</f>
        <v/>
      </c>
      <c r="O66" s="4" t="str">
        <f>IF('Monthly Reading'!O$1="", "", IF('Monthly Reading'!O140*'Monthly Reading'!O$7&gt;'Monthly Reading'!O$10, SUM('Monthly Reading'!O140*'Monthly Reading'!O$7, 'Homeowners Record'!$F63*'Monthly Reading'!O$8, 'Homeowners Record'!$G63*'Monthly Reading'!O$9), SUM('Monthly Reading'!O$10, 'Homeowners Record'!$F63*'Monthly Reading'!O$8, 'Homeowners Record'!$G63*'Monthly Reading'!O$9)))</f>
        <v/>
      </c>
      <c r="P66" s="4" t="str">
        <f>IF('Monthly Reading'!P$1="", "", IF('Monthly Reading'!P140*'Monthly Reading'!P$7&gt;'Monthly Reading'!P$10, SUM('Monthly Reading'!P140*'Monthly Reading'!P$7, 'Homeowners Record'!$F63*'Monthly Reading'!P$8, 'Homeowners Record'!$G63*'Monthly Reading'!P$9), SUM('Monthly Reading'!P$10, 'Homeowners Record'!$F63*'Monthly Reading'!P$8, 'Homeowners Record'!$G63*'Monthly Reading'!P$9)))</f>
        <v/>
      </c>
      <c r="Q66" s="4" t="str">
        <f>IF('Monthly Reading'!Q$1="", "", IF('Monthly Reading'!Q140*'Monthly Reading'!Q$7&gt;'Monthly Reading'!Q$10, SUM('Monthly Reading'!Q140*'Monthly Reading'!Q$7, 'Homeowners Record'!$F63*'Monthly Reading'!Q$8, 'Homeowners Record'!$G63*'Monthly Reading'!Q$9), SUM('Monthly Reading'!Q$10, 'Homeowners Record'!$F63*'Monthly Reading'!Q$8, 'Homeowners Record'!$G63*'Monthly Reading'!Q$9)))</f>
        <v/>
      </c>
      <c r="R66" s="4" t="str">
        <f>IF('Monthly Reading'!R$1="", "", IF('Monthly Reading'!R140*'Monthly Reading'!R$7&gt;'Monthly Reading'!R$10, SUM('Monthly Reading'!R140*'Monthly Reading'!R$7, 'Homeowners Record'!$F63*'Monthly Reading'!R$8, 'Homeowners Record'!$G63*'Monthly Reading'!R$9), SUM('Monthly Reading'!R$10, 'Homeowners Record'!$F63*'Monthly Reading'!R$8, 'Homeowners Record'!$G63*'Monthly Reading'!R$9)))</f>
        <v/>
      </c>
      <c r="S66" s="4" t="str">
        <f>IF('Monthly Reading'!S$1="", "", IF('Monthly Reading'!S140*'Monthly Reading'!S$7&gt;'Monthly Reading'!S$10, SUM('Monthly Reading'!S140*'Monthly Reading'!S$7, 'Homeowners Record'!$F63*'Monthly Reading'!S$8, 'Homeowners Record'!$G63*'Monthly Reading'!S$9), SUM('Monthly Reading'!S$10, 'Homeowners Record'!$F63*'Monthly Reading'!S$8, 'Homeowners Record'!$G63*'Monthly Reading'!S$9)))</f>
        <v/>
      </c>
      <c r="T66" s="4" t="str">
        <f>IF('Monthly Reading'!T$1="", "", IF('Monthly Reading'!T140*'Monthly Reading'!T$7&gt;'Monthly Reading'!T$10, SUM('Monthly Reading'!T140*'Monthly Reading'!T$7, 'Homeowners Record'!$F63*'Monthly Reading'!T$8, 'Homeowners Record'!$G63*'Monthly Reading'!T$9), SUM('Monthly Reading'!T$10, 'Homeowners Record'!$F63*'Monthly Reading'!T$8, 'Homeowners Record'!$G63*'Monthly Reading'!T$9)))</f>
        <v/>
      </c>
      <c r="U66" s="4" t="str">
        <f>IF('Monthly Reading'!U$1="", "", IF('Monthly Reading'!U140*'Monthly Reading'!U$7&gt;'Monthly Reading'!U$10, SUM('Monthly Reading'!U140*'Monthly Reading'!U$7, 'Homeowners Record'!$F63*'Monthly Reading'!U$8, 'Homeowners Record'!$G63*'Monthly Reading'!U$9), SUM('Monthly Reading'!U$10, 'Homeowners Record'!$F63*'Monthly Reading'!U$8, 'Homeowners Record'!$G63*'Monthly Reading'!U$9)))</f>
        <v/>
      </c>
      <c r="V66" s="4" t="str">
        <f>IF('Monthly Reading'!V$1="", "", IF('Monthly Reading'!V140*'Monthly Reading'!V$7&gt;'Monthly Reading'!V$10, SUM('Monthly Reading'!V140*'Monthly Reading'!V$7, 'Homeowners Record'!$F63*'Monthly Reading'!V$8, 'Homeowners Record'!$G63*'Monthly Reading'!V$9), SUM('Monthly Reading'!V$10, 'Homeowners Record'!$F63*'Monthly Reading'!V$8, 'Homeowners Record'!$G63*'Monthly Reading'!V$9)))</f>
        <v/>
      </c>
      <c r="W66" s="4" t="str">
        <f>IF('Monthly Reading'!W$1="", "", IF('Monthly Reading'!W140*'Monthly Reading'!W$7&gt;'Monthly Reading'!W$10, SUM('Monthly Reading'!W140*'Monthly Reading'!W$7, 'Homeowners Record'!$F63*'Monthly Reading'!W$8, 'Homeowners Record'!$G63*'Monthly Reading'!W$9), SUM('Monthly Reading'!W$10, 'Homeowners Record'!$F63*'Monthly Reading'!W$8, 'Homeowners Record'!$G63*'Monthly Reading'!W$9)))</f>
        <v/>
      </c>
      <c r="X66" s="4" t="str">
        <f>IF('Monthly Reading'!X$1="", "", IF('Monthly Reading'!X140*'Monthly Reading'!X$7&gt;'Monthly Reading'!X$10, SUM('Monthly Reading'!X140*'Monthly Reading'!X$7, 'Homeowners Record'!$F63*'Monthly Reading'!X$8, 'Homeowners Record'!$G63*'Monthly Reading'!X$9), SUM('Monthly Reading'!X$10, 'Homeowners Record'!$F63*'Monthly Reading'!X$8, 'Homeowners Record'!$G63*'Monthly Reading'!X$9)))</f>
        <v/>
      </c>
      <c r="Y66" s="4" t="str">
        <f>IF('Monthly Reading'!Y$1="", "", IF('Monthly Reading'!Y140*'Monthly Reading'!Y$7&gt;'Monthly Reading'!Y$10, SUM('Monthly Reading'!Y140*'Monthly Reading'!Y$7, 'Homeowners Record'!$F63*'Monthly Reading'!Y$8, 'Homeowners Record'!$G63*'Monthly Reading'!Y$9), SUM('Monthly Reading'!Y$10, 'Homeowners Record'!$F63*'Monthly Reading'!Y$8, 'Homeowners Record'!$G63*'Monthly Reading'!Y$9)))</f>
        <v/>
      </c>
      <c r="Z66" s="4" t="str">
        <f>IF('Monthly Reading'!Z$1="", "", IF('Monthly Reading'!Z140*'Monthly Reading'!Z$7&gt;'Monthly Reading'!Z$10, SUM('Monthly Reading'!Z140*'Monthly Reading'!Z$7, 'Homeowners Record'!$F63*'Monthly Reading'!Z$8, 'Homeowners Record'!$G63*'Monthly Reading'!Z$9), SUM('Monthly Reading'!Z$10, 'Homeowners Record'!$F63*'Monthly Reading'!Z$8, 'Homeowners Record'!$G63*'Monthly Reading'!Z$9)))</f>
        <v/>
      </c>
      <c r="AA66" s="4" t="str">
        <f>IF('Monthly Reading'!AA$1="", "", IF('Monthly Reading'!AA140*'Monthly Reading'!AA$7&gt;'Monthly Reading'!AA$10, SUM('Monthly Reading'!AA140*'Monthly Reading'!AA$7, 'Homeowners Record'!$F63*'Monthly Reading'!AA$8, 'Homeowners Record'!$G63*'Monthly Reading'!AA$9), SUM('Monthly Reading'!AA$10, 'Homeowners Record'!$F63*'Monthly Reading'!AA$8, 'Homeowners Record'!$G63*'Monthly Reading'!AA$9)))</f>
        <v/>
      </c>
      <c r="AB66" s="4" t="str">
        <f>IF('Monthly Reading'!AB$1="", "", IF('Monthly Reading'!AB140*'Monthly Reading'!AB$7&gt;'Monthly Reading'!AB$10, SUM('Monthly Reading'!AB140*'Monthly Reading'!AB$7, 'Homeowners Record'!$F63*'Monthly Reading'!AB$8, 'Homeowners Record'!$G63*'Monthly Reading'!AB$9), SUM('Monthly Reading'!AB$10, 'Homeowners Record'!$F63*'Monthly Reading'!AB$8, 'Homeowners Record'!$G63*'Monthly Reading'!AB$9)))</f>
        <v/>
      </c>
      <c r="AC66" s="4" t="str">
        <f>IF('Monthly Reading'!AC$1="", "", IF('Monthly Reading'!AC140*'Monthly Reading'!AC$7&gt;'Monthly Reading'!AC$10, SUM('Monthly Reading'!AC140*'Monthly Reading'!AC$7, 'Homeowners Record'!$F63*'Monthly Reading'!AC$8, 'Homeowners Record'!$G63*'Monthly Reading'!AC$9), SUM('Monthly Reading'!AC$10, 'Homeowners Record'!$F63*'Monthly Reading'!AC$8, 'Homeowners Record'!$G63*'Monthly Reading'!AC$9)))</f>
        <v/>
      </c>
      <c r="AD66" s="4" t="str">
        <f>IF('Monthly Reading'!AD$1="", "", IF('Monthly Reading'!AD140*'Monthly Reading'!AD$7&gt;'Monthly Reading'!AD$10, SUM('Monthly Reading'!AD140*'Monthly Reading'!AD$7, 'Homeowners Record'!$F63*'Monthly Reading'!AD$8, 'Homeowners Record'!$G63*'Monthly Reading'!AD$9), SUM('Monthly Reading'!AD$10, 'Homeowners Record'!$F63*'Monthly Reading'!AD$8, 'Homeowners Record'!$G63*'Monthly Reading'!AD$9)))</f>
        <v/>
      </c>
      <c r="AE66" s="4" t="str">
        <f>IF('Monthly Reading'!AE$1="", "", IF('Monthly Reading'!AE140*'Monthly Reading'!AE$7&gt;'Monthly Reading'!AE$10, SUM('Monthly Reading'!AE140*'Monthly Reading'!AE$7, 'Homeowners Record'!$F63*'Monthly Reading'!AE$8, 'Homeowners Record'!$G63*'Monthly Reading'!AE$9), SUM('Monthly Reading'!AE$10, 'Homeowners Record'!$F63*'Monthly Reading'!AE$8, 'Homeowners Record'!$G63*'Monthly Reading'!AE$9)))</f>
        <v/>
      </c>
      <c r="AF66" s="4" t="str">
        <f>IF('Monthly Reading'!AF$1="", "", IF('Monthly Reading'!AF140*'Monthly Reading'!AF$7&gt;'Monthly Reading'!AF$10, SUM('Monthly Reading'!AF140*'Monthly Reading'!AF$7, 'Homeowners Record'!$F63*'Monthly Reading'!AF$8, 'Homeowners Record'!$G63*'Monthly Reading'!AF$9), SUM('Monthly Reading'!AF$10, 'Homeowners Record'!$F63*'Monthly Reading'!AF$8, 'Homeowners Record'!$G63*'Monthly Reading'!AF$9)))</f>
        <v/>
      </c>
      <c r="AG66" s="4" t="str">
        <f>IF('Monthly Reading'!AG$1="", "", IF('Monthly Reading'!AG140*'Monthly Reading'!AG$7&gt;'Monthly Reading'!AG$10, SUM('Monthly Reading'!AG140*'Monthly Reading'!AG$7, 'Homeowners Record'!$F63*'Monthly Reading'!AG$8, 'Homeowners Record'!$G63*'Monthly Reading'!AG$9), SUM('Monthly Reading'!AG$10, 'Homeowners Record'!$F63*'Monthly Reading'!AG$8, 'Homeowners Record'!$G63*'Monthly Reading'!AG$9)))</f>
        <v/>
      </c>
      <c r="AH66" s="4" t="str">
        <f>IF('Monthly Reading'!AH$1="", "", IF('Monthly Reading'!AH140*'Monthly Reading'!AH$7&gt;'Monthly Reading'!AH$10, SUM('Monthly Reading'!AH140*'Monthly Reading'!AH$7, 'Homeowners Record'!$F63*'Monthly Reading'!AH$8, 'Homeowners Record'!$G63*'Monthly Reading'!AH$9), SUM('Monthly Reading'!AH$10, 'Homeowners Record'!$F63*'Monthly Reading'!AH$8, 'Homeowners Record'!$G63*'Monthly Reading'!AH$9)))</f>
        <v/>
      </c>
      <c r="AI66" s="4" t="str">
        <f>IF('Monthly Reading'!AI$1="", "", IF('Monthly Reading'!AI140*'Monthly Reading'!AI$7&gt;'Monthly Reading'!AI$10, SUM('Monthly Reading'!AI140*'Monthly Reading'!AI$7, 'Homeowners Record'!$F63*'Monthly Reading'!AI$8, 'Homeowners Record'!$G63*'Monthly Reading'!AI$9), SUM('Monthly Reading'!AI$10, 'Homeowners Record'!$F63*'Monthly Reading'!AI$8, 'Homeowners Record'!$G63*'Monthly Reading'!AI$9)))</f>
        <v/>
      </c>
      <c r="AJ66" s="4" t="str">
        <f>IF('Monthly Reading'!AJ$1="", "", IF('Monthly Reading'!AJ140*'Monthly Reading'!AJ$7&gt;'Monthly Reading'!AJ$10, SUM('Monthly Reading'!AJ140*'Monthly Reading'!AJ$7, 'Homeowners Record'!$F63*'Monthly Reading'!AJ$8, 'Homeowners Record'!$G63*'Monthly Reading'!AJ$9), SUM('Monthly Reading'!AJ$10, 'Homeowners Record'!$F63*'Monthly Reading'!AJ$8, 'Homeowners Record'!$G63*'Monthly Reading'!AJ$9)))</f>
        <v/>
      </c>
      <c r="AK66" s="4" t="str">
        <f>IF('Monthly Reading'!AK$1="", "", IF('Monthly Reading'!AK140*'Monthly Reading'!AK$7&gt;'Monthly Reading'!AK$10, SUM('Monthly Reading'!AK140*'Monthly Reading'!AK$7, 'Homeowners Record'!$F63*'Monthly Reading'!AK$8, 'Homeowners Record'!$G63*'Monthly Reading'!AK$9), SUM('Monthly Reading'!AK$10, 'Homeowners Record'!$F63*'Monthly Reading'!AK$8, 'Homeowners Record'!$G63*'Monthly Reading'!AK$9)))</f>
        <v/>
      </c>
      <c r="AL66" s="4" t="str">
        <f>IF('Monthly Reading'!AL$1="", "", IF('Monthly Reading'!AL140*'Monthly Reading'!AL$7&gt;'Monthly Reading'!AL$10, SUM('Monthly Reading'!AL140*'Monthly Reading'!AL$7, 'Homeowners Record'!$F63*'Monthly Reading'!AL$8, 'Homeowners Record'!$G63*'Monthly Reading'!AL$9), SUM('Monthly Reading'!AL$10, 'Homeowners Record'!$F63*'Monthly Reading'!AL$8, 'Homeowners Record'!$G63*'Monthly Reading'!AL$9)))</f>
        <v/>
      </c>
      <c r="AM66" s="4" t="str">
        <f>IF('Monthly Reading'!AM$1="", "", IF('Monthly Reading'!AM140*'Monthly Reading'!AM$7&gt;'Monthly Reading'!AM$10, SUM('Monthly Reading'!AM140*'Monthly Reading'!AM$7, 'Homeowners Record'!$F63*'Monthly Reading'!AM$8, 'Homeowners Record'!$G63*'Monthly Reading'!AM$9), SUM('Monthly Reading'!AM$10, 'Homeowners Record'!$F63*'Monthly Reading'!AM$8, 'Homeowners Record'!$G63*'Monthly Reading'!AM$9)))</f>
        <v/>
      </c>
      <c r="AN66" s="4" t="str">
        <f>IF('Monthly Reading'!AN$1="", "", IF('Monthly Reading'!AN140*'Monthly Reading'!AN$7&gt;'Monthly Reading'!AN$10, SUM('Monthly Reading'!AN140*'Monthly Reading'!AN$7, 'Homeowners Record'!$F63*'Monthly Reading'!AN$8, 'Homeowners Record'!$G63*'Monthly Reading'!AN$9), SUM('Monthly Reading'!AN$10, 'Homeowners Record'!$F63*'Monthly Reading'!AN$8, 'Homeowners Record'!$G63*'Monthly Reading'!AN$9)))</f>
        <v/>
      </c>
      <c r="AO66" s="4" t="str">
        <f>IF('Monthly Reading'!AO$1="", "", IF('Monthly Reading'!AO140*'Monthly Reading'!AO$7&gt;'Monthly Reading'!AO$10, SUM('Monthly Reading'!AO140*'Monthly Reading'!AO$7, 'Homeowners Record'!$F63*'Monthly Reading'!AO$8, 'Homeowners Record'!$G63*'Monthly Reading'!AO$9), SUM('Monthly Reading'!AO$10, 'Homeowners Record'!$F63*'Monthly Reading'!AO$8, 'Homeowners Record'!$G63*'Monthly Reading'!AO$9)))</f>
        <v/>
      </c>
      <c r="AP66" s="4" t="str">
        <f>IF('Monthly Reading'!AP$1="", "", IF('Monthly Reading'!AP140*'Monthly Reading'!AP$7&gt;'Monthly Reading'!AP$10, SUM('Monthly Reading'!AP140*'Monthly Reading'!AP$7, 'Homeowners Record'!$F63*'Monthly Reading'!AP$8, 'Homeowners Record'!$G63*'Monthly Reading'!AP$9), SUM('Monthly Reading'!AP$10, 'Homeowners Record'!$F63*'Monthly Reading'!AP$8, 'Homeowners Record'!$G63*'Monthly Reading'!AP$9)))</f>
        <v/>
      </c>
      <c r="AQ66" s="4" t="str">
        <f>IF('Monthly Reading'!AQ$1="", "", IF('Monthly Reading'!AQ140*'Monthly Reading'!AQ$7&gt;'Monthly Reading'!AQ$10, SUM('Monthly Reading'!AQ140*'Monthly Reading'!AQ$7, 'Homeowners Record'!$F63*'Monthly Reading'!AQ$8, 'Homeowners Record'!$G63*'Monthly Reading'!AQ$9), SUM('Monthly Reading'!AQ$10, 'Homeowners Record'!$F63*'Monthly Reading'!AQ$8, 'Homeowners Record'!$G63*'Monthly Reading'!AQ$9)))</f>
        <v/>
      </c>
      <c r="AR66" s="4" t="str">
        <f>IF('Monthly Reading'!AR$1="", "", IF('Monthly Reading'!AR140*'Monthly Reading'!AR$7&gt;'Monthly Reading'!AR$10, SUM('Monthly Reading'!AR140*'Monthly Reading'!AR$7, 'Homeowners Record'!$F63*'Monthly Reading'!AR$8, 'Homeowners Record'!$G63*'Monthly Reading'!AR$9), SUM('Monthly Reading'!AR$10, 'Homeowners Record'!$F63*'Monthly Reading'!AR$8, 'Homeowners Record'!$G63*'Monthly Reading'!AR$9)))</f>
        <v/>
      </c>
      <c r="AS66" s="4" t="str">
        <f>IF('Monthly Reading'!AS$1="", "", IF('Monthly Reading'!AS140*'Monthly Reading'!AS$7&gt;'Monthly Reading'!AS$10, SUM('Monthly Reading'!AS140*'Monthly Reading'!AS$7, 'Homeowners Record'!$F63*'Monthly Reading'!AS$8, 'Homeowners Record'!$G63*'Monthly Reading'!AS$9), SUM('Monthly Reading'!AS$10, 'Homeowners Record'!$F63*'Monthly Reading'!AS$8, 'Homeowners Record'!$G63*'Monthly Reading'!AS$9)))</f>
        <v/>
      </c>
      <c r="AT66" s="4" t="str">
        <f>IF('Monthly Reading'!AT$1="", "", IF('Monthly Reading'!AT140*'Monthly Reading'!AT$7&gt;'Monthly Reading'!AT$10, SUM('Monthly Reading'!AT140*'Monthly Reading'!AT$7, 'Homeowners Record'!$F63*'Monthly Reading'!AT$8, 'Homeowners Record'!$G63*'Monthly Reading'!AT$9), SUM('Monthly Reading'!AT$10, 'Homeowners Record'!$F63*'Monthly Reading'!AT$8, 'Homeowners Record'!$G63*'Monthly Reading'!AT$9)))</f>
        <v/>
      </c>
      <c r="AU66" s="4" t="str">
        <f>IF('Monthly Reading'!AU$1="", "", IF('Monthly Reading'!AU140*'Monthly Reading'!AU$7&gt;'Monthly Reading'!AU$10, SUM('Monthly Reading'!AU140*'Monthly Reading'!AU$7, 'Homeowners Record'!$F63*'Monthly Reading'!AU$8, 'Homeowners Record'!$G63*'Monthly Reading'!AU$9), SUM('Monthly Reading'!AU$10, 'Homeowners Record'!$F63*'Monthly Reading'!AU$8, 'Homeowners Record'!$G63*'Monthly Reading'!AU$9)))</f>
        <v/>
      </c>
      <c r="AV66" s="4" t="str">
        <f>IF('Monthly Reading'!AV$1="", "", IF('Monthly Reading'!AV140*'Monthly Reading'!AV$7&gt;'Monthly Reading'!AV$10, SUM('Monthly Reading'!AV140*'Monthly Reading'!AV$7, 'Homeowners Record'!$F63*'Monthly Reading'!AV$8, 'Homeowners Record'!$G63*'Monthly Reading'!AV$9), SUM('Monthly Reading'!AV$10, 'Homeowners Record'!$F63*'Monthly Reading'!AV$8, 'Homeowners Record'!$G63*'Monthly Reading'!AV$9)))</f>
        <v/>
      </c>
      <c r="AW66" s="4" t="str">
        <f>IF('Monthly Reading'!AW$1="", "", IF('Monthly Reading'!AW140*'Monthly Reading'!AW$7&gt;'Monthly Reading'!AW$10, SUM('Monthly Reading'!AW140*'Monthly Reading'!AW$7, 'Homeowners Record'!$F63*'Monthly Reading'!AW$8, 'Homeowners Record'!$G63*'Monthly Reading'!AW$9), SUM('Monthly Reading'!AW$10, 'Homeowners Record'!$F63*'Monthly Reading'!AW$8, 'Homeowners Record'!$G63*'Monthly Reading'!AW$9)))</f>
        <v/>
      </c>
      <c r="AX66" s="4" t="str">
        <f>IF('Monthly Reading'!AX$1="", "", IF('Monthly Reading'!AX140*'Monthly Reading'!AX$7&gt;'Monthly Reading'!AX$10, SUM('Monthly Reading'!AX140*'Monthly Reading'!AX$7, 'Homeowners Record'!$F63*'Monthly Reading'!AX$8, 'Homeowners Record'!$G63*'Monthly Reading'!AX$9), SUM('Monthly Reading'!AX$10, 'Homeowners Record'!$F63*'Monthly Reading'!AX$8, 'Homeowners Record'!$G63*'Monthly Reading'!AX$9)))</f>
        <v/>
      </c>
      <c r="AY66" s="4" t="str">
        <f>IF('Monthly Reading'!AY$1="", "", IF('Monthly Reading'!AY140*'Monthly Reading'!AY$7&gt;'Monthly Reading'!AY$10, SUM('Monthly Reading'!AY140*'Monthly Reading'!AY$7, 'Homeowners Record'!$F63*'Monthly Reading'!AY$8, 'Homeowners Record'!$G63*'Monthly Reading'!AY$9), SUM('Monthly Reading'!AY$10, 'Homeowners Record'!$F63*'Monthly Reading'!AY$8, 'Homeowners Record'!$G63*'Monthly Reading'!AY$9)))</f>
        <v/>
      </c>
      <c r="AZ66" s="4" t="str">
        <f>IF('Monthly Reading'!AZ$1="", "", IF('Monthly Reading'!AZ140*'Monthly Reading'!AZ$7&gt;'Monthly Reading'!AZ$10, SUM('Monthly Reading'!AZ140*'Monthly Reading'!AZ$7, 'Homeowners Record'!$F63*'Monthly Reading'!AZ$8, 'Homeowners Record'!$G63*'Monthly Reading'!AZ$9), SUM('Monthly Reading'!AZ$10, 'Homeowners Record'!$F63*'Monthly Reading'!AZ$8, 'Homeowners Record'!$G63*'Monthly Reading'!AZ$9)))</f>
        <v/>
      </c>
      <c r="BA66" s="4" t="str">
        <f>IF('Monthly Reading'!BA$1="", "", IF('Monthly Reading'!BA140*'Monthly Reading'!BA$7&gt;'Monthly Reading'!BA$10, SUM('Monthly Reading'!BA140*'Monthly Reading'!BA$7, 'Homeowners Record'!$F63*'Monthly Reading'!BA$8, 'Homeowners Record'!$G63*'Monthly Reading'!BA$9), SUM('Monthly Reading'!BA$10, 'Homeowners Record'!$F63*'Monthly Reading'!BA$8, 'Homeowners Record'!$G63*'Monthly Reading'!BA$9)))</f>
        <v/>
      </c>
      <c r="BB66" s="4" t="str">
        <f>IF('Monthly Reading'!BB$1="", "", IF('Monthly Reading'!BB140*'Monthly Reading'!BB$7&gt;'Monthly Reading'!BB$10, SUM('Monthly Reading'!BB140*'Monthly Reading'!BB$7, 'Homeowners Record'!$F63*'Monthly Reading'!BB$8, 'Homeowners Record'!$G63*'Monthly Reading'!BB$9), SUM('Monthly Reading'!BB$10, 'Homeowners Record'!$F63*'Monthly Reading'!BB$8, 'Homeowners Record'!$G63*'Monthly Reading'!BB$9)))</f>
        <v/>
      </c>
      <c r="BC66" s="4" t="str">
        <f>IF('Monthly Reading'!BC$1="", "", IF('Monthly Reading'!BC140*'Monthly Reading'!BC$7&gt;'Monthly Reading'!BC$10, SUM('Monthly Reading'!BC140*'Monthly Reading'!BC$7, 'Homeowners Record'!$F63*'Monthly Reading'!BC$8, 'Homeowners Record'!$G63*'Monthly Reading'!BC$9), SUM('Monthly Reading'!BC$10, 'Homeowners Record'!$F63*'Monthly Reading'!BC$8, 'Homeowners Record'!$G63*'Monthly Reading'!BC$9)))</f>
        <v/>
      </c>
      <c r="BD66" s="4" t="str">
        <f>IF('Monthly Reading'!BD$1="", "", IF('Monthly Reading'!BD140*'Monthly Reading'!BD$7&gt;'Monthly Reading'!BD$10, SUM('Monthly Reading'!BD140*'Monthly Reading'!BD$7, 'Homeowners Record'!$F63*'Monthly Reading'!BD$8, 'Homeowners Record'!$G63*'Monthly Reading'!BD$9), SUM('Monthly Reading'!BD$10, 'Homeowners Record'!$F63*'Monthly Reading'!BD$8, 'Homeowners Record'!$G63*'Monthly Reading'!BD$9)))</f>
        <v/>
      </c>
      <c r="BE66" s="4" t="str">
        <f>IF('Monthly Reading'!BE$1="", "", IF('Monthly Reading'!BE140*'Monthly Reading'!BE$7&gt;'Monthly Reading'!BE$10, SUM('Monthly Reading'!BE140*'Monthly Reading'!BE$7, 'Homeowners Record'!$F63*'Monthly Reading'!BE$8, 'Homeowners Record'!$G63*'Monthly Reading'!BE$9), SUM('Monthly Reading'!BE$10, 'Homeowners Record'!$F63*'Monthly Reading'!BE$8, 'Homeowners Record'!$G63*'Monthly Reading'!BE$9)))</f>
        <v/>
      </c>
      <c r="BF66" s="4" t="str">
        <f>IF('Monthly Reading'!BF$1="", "", IF('Monthly Reading'!BF140*'Monthly Reading'!BF$7&gt;'Monthly Reading'!BF$10, SUM('Monthly Reading'!BF140*'Monthly Reading'!BF$7, 'Homeowners Record'!$F63*'Monthly Reading'!BF$8, 'Homeowners Record'!$G63*'Monthly Reading'!BF$9), SUM('Monthly Reading'!BF$10, 'Homeowners Record'!$F63*'Monthly Reading'!BF$8, 'Homeowners Record'!$G63*'Monthly Reading'!BF$9)))</f>
        <v/>
      </c>
      <c r="BG66" s="4" t="str">
        <f>IF('Monthly Reading'!BG$1="", "", IF('Monthly Reading'!BG140*'Monthly Reading'!BG$7&gt;'Monthly Reading'!BG$10, SUM('Monthly Reading'!BG140*'Monthly Reading'!BG$7, 'Homeowners Record'!$F63*'Monthly Reading'!BG$8, 'Homeowners Record'!$G63*'Monthly Reading'!BG$9), SUM('Monthly Reading'!BG$10, 'Homeowners Record'!$F63*'Monthly Reading'!BG$8, 'Homeowners Record'!$G63*'Monthly Reading'!BG$9)))</f>
        <v/>
      </c>
      <c r="BH66" s="4" t="str">
        <f>IF('Monthly Reading'!BH$1="", "", IF('Monthly Reading'!BH140*'Monthly Reading'!BH$7&gt;'Monthly Reading'!BH$10, SUM('Monthly Reading'!BH140*'Monthly Reading'!BH$7, 'Homeowners Record'!$F63*'Monthly Reading'!BH$8, 'Homeowners Record'!$G63*'Monthly Reading'!BH$9), SUM('Monthly Reading'!BH$10, 'Homeowners Record'!$F63*'Monthly Reading'!BH$8, 'Homeowners Record'!$G63*'Monthly Reading'!BH$9)))</f>
        <v/>
      </c>
      <c r="BI66" s="4" t="str">
        <f>IF('Monthly Reading'!BI$1="", "", IF('Monthly Reading'!BI140*'Monthly Reading'!BI$7&gt;'Monthly Reading'!BI$10, SUM('Monthly Reading'!BI140*'Monthly Reading'!BI$7, 'Homeowners Record'!$F63*'Monthly Reading'!BI$8, 'Homeowners Record'!$G63*'Monthly Reading'!BI$9), SUM('Monthly Reading'!BI$10, 'Homeowners Record'!$F63*'Monthly Reading'!BI$8, 'Homeowners Record'!$G63*'Monthly Reading'!BI$9)))</f>
        <v/>
      </c>
      <c r="BJ66" s="4" t="str">
        <f>IF('Monthly Reading'!BJ$1="", "", IF('Monthly Reading'!BJ140*'Monthly Reading'!BJ$7&gt;'Monthly Reading'!BJ$10, SUM('Monthly Reading'!BJ140*'Monthly Reading'!BJ$7, 'Homeowners Record'!$F63*'Monthly Reading'!BJ$8, 'Homeowners Record'!$G63*'Monthly Reading'!BJ$9), SUM('Monthly Reading'!BJ$10, 'Homeowners Record'!$F63*'Monthly Reading'!BJ$8, 'Homeowners Record'!$G63*'Monthly Reading'!BJ$9)))</f>
        <v/>
      </c>
      <c r="BK66" s="4" t="str">
        <f>IF('Monthly Reading'!BK$1="", "", IF('Monthly Reading'!BK140*'Monthly Reading'!BK$7&gt;'Monthly Reading'!BK$10, SUM('Monthly Reading'!BK140*'Monthly Reading'!BK$7, 'Homeowners Record'!$F63*'Monthly Reading'!BK$8, 'Homeowners Record'!$G63*'Monthly Reading'!BK$9), SUM('Monthly Reading'!BK$10, 'Homeowners Record'!$F63*'Monthly Reading'!BK$8, 'Homeowners Record'!$G63*'Monthly Reading'!BK$9)))</f>
        <v/>
      </c>
      <c r="BL66" s="4" t="str">
        <f>IF('Monthly Reading'!BL$1="", "", IF('Monthly Reading'!BL140*'Monthly Reading'!BL$7&gt;'Monthly Reading'!BL$10, SUM('Monthly Reading'!BL140*'Monthly Reading'!BL$7, 'Homeowners Record'!$F63*'Monthly Reading'!BL$8, 'Homeowners Record'!$G63*'Monthly Reading'!BL$9), SUM('Monthly Reading'!BL$10, 'Homeowners Record'!$F63*'Monthly Reading'!BL$8, 'Homeowners Record'!$G63*'Monthly Reading'!BL$9)))</f>
        <v/>
      </c>
      <c r="BM66" s="4" t="str">
        <f>IF('Monthly Reading'!BM$1="", "", IF('Monthly Reading'!BM140*'Monthly Reading'!BM$7&gt;'Monthly Reading'!BM$10, SUM('Monthly Reading'!BM140*'Monthly Reading'!BM$7, 'Homeowners Record'!$F63*'Monthly Reading'!BM$8, 'Homeowners Record'!$G63*'Monthly Reading'!BM$9), SUM('Monthly Reading'!BM$10, 'Homeowners Record'!$F63*'Monthly Reading'!BM$8, 'Homeowners Record'!$G63*'Monthly Reading'!BM$9)))</f>
        <v/>
      </c>
      <c r="BN66" s="4" t="str">
        <f>IF('Monthly Reading'!BN$1="", "", IF('Monthly Reading'!BN140*'Monthly Reading'!BN$7&gt;'Monthly Reading'!BN$10, SUM('Monthly Reading'!BN140*'Monthly Reading'!BN$7, 'Homeowners Record'!$F63*'Monthly Reading'!BN$8, 'Homeowners Record'!$G63*'Monthly Reading'!BN$9), SUM('Monthly Reading'!BN$10, 'Homeowners Record'!$F63*'Monthly Reading'!BN$8, 'Homeowners Record'!$G63*'Monthly Reading'!BN$9)))</f>
        <v/>
      </c>
      <c r="BO66" s="4" t="str">
        <f>IF('Monthly Reading'!BO$1="", "", IF('Monthly Reading'!BO140*'Monthly Reading'!BO$7&gt;'Monthly Reading'!BO$10, SUM('Monthly Reading'!BO140*'Monthly Reading'!BO$7, 'Homeowners Record'!$F63*'Monthly Reading'!BO$8, 'Homeowners Record'!$G63*'Monthly Reading'!BO$9), SUM('Monthly Reading'!BO$10, 'Homeowners Record'!$F63*'Monthly Reading'!BO$8, 'Homeowners Record'!$G63*'Monthly Reading'!BO$9)))</f>
        <v/>
      </c>
      <c r="BP66" s="4" t="str">
        <f>IF('Monthly Reading'!BP$1="", "", IF('Monthly Reading'!BP140*'Monthly Reading'!BP$7&gt;'Monthly Reading'!BP$10, SUM('Monthly Reading'!BP140*'Monthly Reading'!BP$7, 'Homeowners Record'!$F63*'Monthly Reading'!BP$8, 'Homeowners Record'!$G63*'Monthly Reading'!BP$9), SUM('Monthly Reading'!BP$10, 'Homeowners Record'!$F63*'Monthly Reading'!BP$8, 'Homeowners Record'!$G63*'Monthly Reading'!BP$9)))</f>
        <v/>
      </c>
      <c r="BQ66" s="4" t="str">
        <f>IF('Monthly Reading'!BQ$1="", "", IF('Monthly Reading'!BQ140*'Monthly Reading'!BQ$7&gt;'Monthly Reading'!BQ$10, SUM('Monthly Reading'!BQ140*'Monthly Reading'!BQ$7, 'Homeowners Record'!$F63*'Monthly Reading'!BQ$8, 'Homeowners Record'!$G63*'Monthly Reading'!BQ$9), SUM('Monthly Reading'!BQ$10, 'Homeowners Record'!$F63*'Monthly Reading'!BQ$8, 'Homeowners Record'!$G63*'Monthly Reading'!BQ$9)))</f>
        <v/>
      </c>
      <c r="BR66" s="4" t="str">
        <f>IF('Monthly Reading'!BR$1="", "", IF('Monthly Reading'!BR140*'Monthly Reading'!BR$7&gt;'Monthly Reading'!BR$10, SUM('Monthly Reading'!BR140*'Monthly Reading'!BR$7, 'Homeowners Record'!$F63*'Monthly Reading'!BR$8, 'Homeowners Record'!$G63*'Monthly Reading'!BR$9), SUM('Monthly Reading'!BR$10, 'Homeowners Record'!$F63*'Monthly Reading'!BR$8, 'Homeowners Record'!$G63*'Monthly Reading'!BR$9)))</f>
        <v/>
      </c>
      <c r="BS66" s="4" t="str">
        <f>IF('Monthly Reading'!BS$1="", "", IF('Monthly Reading'!BS140*'Monthly Reading'!BS$7&gt;'Monthly Reading'!BS$10, SUM('Monthly Reading'!BS140*'Monthly Reading'!BS$7, 'Homeowners Record'!$F63*'Monthly Reading'!BS$8, 'Homeowners Record'!$G63*'Monthly Reading'!BS$9), SUM('Monthly Reading'!BS$10, 'Homeowners Record'!$F63*'Monthly Reading'!BS$8, 'Homeowners Record'!$G63*'Monthly Reading'!BS$9)))</f>
        <v/>
      </c>
      <c r="BT66" s="4" t="str">
        <f>IF('Monthly Reading'!BT$1="", "", IF('Monthly Reading'!BT140*'Monthly Reading'!BT$7&gt;'Monthly Reading'!BT$10, SUM('Monthly Reading'!BT140*'Monthly Reading'!BT$7, 'Homeowners Record'!$F63*'Monthly Reading'!BT$8, 'Homeowners Record'!$G63*'Monthly Reading'!BT$9), SUM('Monthly Reading'!BT$10, 'Homeowners Record'!$F63*'Monthly Reading'!BT$8, 'Homeowners Record'!$G63*'Monthly Reading'!BT$9)))</f>
        <v/>
      </c>
      <c r="BU66" s="4" t="str">
        <f>IF('Monthly Reading'!BU$1="", "", IF('Monthly Reading'!BU140*'Monthly Reading'!BU$7&gt;'Monthly Reading'!BU$10, SUM('Monthly Reading'!BU140*'Monthly Reading'!BU$7, 'Homeowners Record'!$F63*'Monthly Reading'!BU$8, 'Homeowners Record'!$G63*'Monthly Reading'!BU$9), SUM('Monthly Reading'!BU$10, 'Homeowners Record'!$F63*'Monthly Reading'!BU$8, 'Homeowners Record'!$G63*'Monthly Reading'!BU$9)))</f>
        <v/>
      </c>
      <c r="BV66" s="4" t="str">
        <f>IF('Monthly Reading'!BV$1="", "", IF('Monthly Reading'!BV140*'Monthly Reading'!BV$7&gt;'Monthly Reading'!BV$10, SUM('Monthly Reading'!BV140*'Monthly Reading'!BV$7, 'Homeowners Record'!$F63*'Monthly Reading'!BV$8, 'Homeowners Record'!$G63*'Monthly Reading'!BV$9), SUM('Monthly Reading'!BV$10, 'Homeowners Record'!$F63*'Monthly Reading'!BV$8, 'Homeowners Record'!$G63*'Monthly Reading'!BV$9)))</f>
        <v/>
      </c>
      <c r="BW66" s="4" t="str">
        <f>IF('Monthly Reading'!BW$1="", "", IF('Monthly Reading'!BW140*'Monthly Reading'!BW$7&gt;'Monthly Reading'!BW$10, SUM('Monthly Reading'!BW140*'Monthly Reading'!BW$7, 'Homeowners Record'!$F63*'Monthly Reading'!BW$8, 'Homeowners Record'!$G63*'Monthly Reading'!BW$9), SUM('Monthly Reading'!BW$10, 'Homeowners Record'!$F63*'Monthly Reading'!BW$8, 'Homeowners Record'!$G63*'Monthly Reading'!BW$9)))</f>
        <v/>
      </c>
      <c r="BX66" s="4" t="str">
        <f>IF('Monthly Reading'!BX$1="", "", IF('Monthly Reading'!BX140*'Monthly Reading'!BX$7&gt;'Monthly Reading'!BX$10, SUM('Monthly Reading'!BX140*'Monthly Reading'!BX$7, 'Homeowners Record'!$F63*'Monthly Reading'!BX$8, 'Homeowners Record'!$G63*'Monthly Reading'!BX$9), SUM('Monthly Reading'!BX$10, 'Homeowners Record'!$F63*'Monthly Reading'!BX$8, 'Homeowners Record'!$G63*'Monthly Reading'!BX$9)))</f>
        <v/>
      </c>
      <c r="BY66" s="4" t="str">
        <f>IF('Monthly Reading'!BY$1="", "", IF('Monthly Reading'!BY140*'Monthly Reading'!BY$7&gt;'Monthly Reading'!BY$10, SUM('Monthly Reading'!BY140*'Monthly Reading'!BY$7, 'Homeowners Record'!$F63*'Monthly Reading'!BY$8, 'Homeowners Record'!$G63*'Monthly Reading'!BY$9), SUM('Monthly Reading'!BY$10, 'Homeowners Record'!$F63*'Monthly Reading'!BY$8, 'Homeowners Record'!$G63*'Monthly Reading'!BY$9)))</f>
        <v/>
      </c>
      <c r="BZ66" s="4" t="str">
        <f>IF('Monthly Reading'!BZ$1="", "", IF('Monthly Reading'!BZ140*'Monthly Reading'!BZ$7&gt;'Monthly Reading'!BZ$10, SUM('Monthly Reading'!BZ140*'Monthly Reading'!BZ$7, 'Homeowners Record'!$F63*'Monthly Reading'!BZ$8, 'Homeowners Record'!$G63*'Monthly Reading'!BZ$9), SUM('Monthly Reading'!BZ$10, 'Homeowners Record'!$F63*'Monthly Reading'!BZ$8, 'Homeowners Record'!$G63*'Monthly Reading'!BZ$9)))</f>
        <v/>
      </c>
      <c r="CA66" s="4" t="str">
        <f>IF('Monthly Reading'!CA$1="", "", IF('Monthly Reading'!CA140*'Monthly Reading'!CA$7&gt;'Monthly Reading'!CA$10, SUM('Monthly Reading'!CA140*'Monthly Reading'!CA$7, 'Homeowners Record'!$F63*'Monthly Reading'!CA$8, 'Homeowners Record'!$G63*'Monthly Reading'!CA$9), SUM('Monthly Reading'!CA$10, 'Homeowners Record'!$F63*'Monthly Reading'!CA$8, 'Homeowners Record'!$G63*'Monthly Reading'!CA$9)))</f>
        <v/>
      </c>
      <c r="CB66" s="4" t="str">
        <f>IF('Monthly Reading'!CB$1="", "", IF('Monthly Reading'!CB140*'Monthly Reading'!CB$7&gt;'Monthly Reading'!CB$10, SUM('Monthly Reading'!CB140*'Monthly Reading'!CB$7, 'Homeowners Record'!$F63*'Monthly Reading'!CB$8, 'Homeowners Record'!$G63*'Monthly Reading'!CB$9), SUM('Monthly Reading'!CB$10, 'Homeowners Record'!$F63*'Monthly Reading'!CB$8, 'Homeowners Record'!$G63*'Monthly Reading'!CB$9)))</f>
        <v/>
      </c>
      <c r="CC66" s="4" t="str">
        <f>IF('Monthly Reading'!CC$1="", "", IF('Monthly Reading'!CC140*'Monthly Reading'!CC$7&gt;'Monthly Reading'!CC$10, SUM('Monthly Reading'!CC140*'Monthly Reading'!CC$7, 'Homeowners Record'!$F63*'Monthly Reading'!CC$8, 'Homeowners Record'!$G63*'Monthly Reading'!CC$9), SUM('Monthly Reading'!CC$10, 'Homeowners Record'!$F63*'Monthly Reading'!CC$8, 'Homeowners Record'!$G63*'Monthly Reading'!CC$9)))</f>
        <v/>
      </c>
      <c r="CD66" s="4" t="str">
        <f>IF('Monthly Reading'!CD$1="", "", IF('Monthly Reading'!CD140*'Monthly Reading'!CD$7&gt;'Monthly Reading'!CD$10, SUM('Monthly Reading'!CD140*'Monthly Reading'!CD$7, 'Homeowners Record'!$F63*'Monthly Reading'!CD$8, 'Homeowners Record'!$G63*'Monthly Reading'!CD$9), SUM('Monthly Reading'!CD$10, 'Homeowners Record'!$F63*'Monthly Reading'!CD$8, 'Homeowners Record'!$G63*'Monthly Reading'!CD$9)))</f>
        <v/>
      </c>
      <c r="CE66" s="4" t="str">
        <f>IF('Monthly Reading'!CE$1="", "", IF('Monthly Reading'!CE140*'Monthly Reading'!CE$7&gt;'Monthly Reading'!CE$10, SUM('Monthly Reading'!CE140*'Monthly Reading'!CE$7, 'Homeowners Record'!$F63*'Monthly Reading'!CE$8, 'Homeowners Record'!$G63*'Monthly Reading'!CE$9), SUM('Monthly Reading'!CE$10, 'Homeowners Record'!$F63*'Monthly Reading'!CE$8, 'Homeowners Record'!$G63*'Monthly Reading'!CE$9)))</f>
        <v/>
      </c>
      <c r="CF66" s="4" t="str">
        <f>IF('Monthly Reading'!CF$1="", "", IF('Monthly Reading'!CF140*'Monthly Reading'!CF$7&gt;'Monthly Reading'!CF$10, SUM('Monthly Reading'!CF140*'Monthly Reading'!CF$7, 'Homeowners Record'!$F63*'Monthly Reading'!CF$8, 'Homeowners Record'!$G63*'Monthly Reading'!CF$9), SUM('Monthly Reading'!CF$10, 'Homeowners Record'!$F63*'Monthly Reading'!CF$8, 'Homeowners Record'!$G63*'Monthly Reading'!CF$9)))</f>
        <v/>
      </c>
      <c r="CG66" s="4" t="str">
        <f>IF('Monthly Reading'!CG$1="", "", IF('Monthly Reading'!CG140*'Monthly Reading'!CG$7&gt;'Monthly Reading'!CG$10, SUM('Monthly Reading'!CG140*'Monthly Reading'!CG$7, 'Homeowners Record'!$F63*'Monthly Reading'!CG$8, 'Homeowners Record'!$G63*'Monthly Reading'!CG$9), SUM('Monthly Reading'!CG$10, 'Homeowners Record'!$F63*'Monthly Reading'!CG$8, 'Homeowners Record'!$G63*'Monthly Reading'!CG$9)))</f>
        <v/>
      </c>
      <c r="CH66" s="4" t="str">
        <f>IF('Monthly Reading'!CH$1="", "", IF('Monthly Reading'!CH140*'Monthly Reading'!CH$7&gt;'Monthly Reading'!CH$10, SUM('Monthly Reading'!CH140*'Monthly Reading'!CH$7, 'Homeowners Record'!$F63*'Monthly Reading'!CH$8, 'Homeowners Record'!$G63*'Monthly Reading'!CH$9), SUM('Monthly Reading'!CH$10, 'Homeowners Record'!$F63*'Monthly Reading'!CH$8, 'Homeowners Record'!$G63*'Monthly Reading'!CH$9)))</f>
        <v/>
      </c>
      <c r="CI66" s="4" t="str">
        <f>IF('Monthly Reading'!CI$1="", "", IF('Monthly Reading'!CI140*'Monthly Reading'!CI$7&gt;'Monthly Reading'!CI$10, SUM('Monthly Reading'!CI140*'Monthly Reading'!CI$7, 'Homeowners Record'!$F63*'Monthly Reading'!CI$8, 'Homeowners Record'!$G63*'Monthly Reading'!CI$9), SUM('Monthly Reading'!CI$10, 'Homeowners Record'!$F63*'Monthly Reading'!CI$8, 'Homeowners Record'!$G63*'Monthly Reading'!CI$9)))</f>
        <v/>
      </c>
      <c r="CJ66" s="4" t="str">
        <f>IF('Monthly Reading'!CJ$1="", "", IF('Monthly Reading'!CJ140*'Monthly Reading'!CJ$7&gt;'Monthly Reading'!CJ$10, SUM('Monthly Reading'!CJ140*'Monthly Reading'!CJ$7, 'Homeowners Record'!$F63*'Monthly Reading'!CJ$8, 'Homeowners Record'!$G63*'Monthly Reading'!CJ$9), SUM('Monthly Reading'!CJ$10, 'Homeowners Record'!$F63*'Monthly Reading'!CJ$8, 'Homeowners Record'!$G63*'Monthly Reading'!CJ$9)))</f>
        <v/>
      </c>
      <c r="CK66" s="4" t="str">
        <f>IF('Monthly Reading'!CK$1="", "", IF('Monthly Reading'!CK140*'Monthly Reading'!CK$7&gt;'Monthly Reading'!CK$10, SUM('Monthly Reading'!CK140*'Monthly Reading'!CK$7, 'Homeowners Record'!$F63*'Monthly Reading'!CK$8, 'Homeowners Record'!$G63*'Monthly Reading'!CK$9), SUM('Monthly Reading'!CK$10, 'Homeowners Record'!$F63*'Monthly Reading'!CK$8, 'Homeowners Record'!$G63*'Monthly Reading'!CK$9)))</f>
        <v/>
      </c>
      <c r="CL66" s="4" t="str">
        <f>IF('Monthly Reading'!CL$1="", "", IF('Monthly Reading'!CL140*'Monthly Reading'!CL$7&gt;'Monthly Reading'!CL$10, SUM('Monthly Reading'!CL140*'Monthly Reading'!CL$7, 'Homeowners Record'!$F63*'Monthly Reading'!CL$8, 'Homeowners Record'!$G63*'Monthly Reading'!CL$9), SUM('Monthly Reading'!CL$10, 'Homeowners Record'!$F63*'Monthly Reading'!CL$8, 'Homeowners Record'!$G63*'Monthly Reading'!CL$9)))</f>
        <v/>
      </c>
      <c r="CM66" s="4" t="str">
        <f>IF('Monthly Reading'!CM$1="", "", IF('Monthly Reading'!CM140*'Monthly Reading'!CM$7&gt;'Monthly Reading'!CM$10, SUM('Monthly Reading'!CM140*'Monthly Reading'!CM$7, 'Homeowners Record'!$F63*'Monthly Reading'!CM$8, 'Homeowners Record'!$G63*'Monthly Reading'!CM$9), SUM('Monthly Reading'!CM$10, 'Homeowners Record'!$F63*'Monthly Reading'!CM$8, 'Homeowners Record'!$G63*'Monthly Reading'!CM$9)))</f>
        <v/>
      </c>
      <c r="CN66" s="4" t="str">
        <f>IF('Monthly Reading'!CN$1="", "", IF('Monthly Reading'!CN140*'Monthly Reading'!CN$7&gt;'Monthly Reading'!CN$10, SUM('Monthly Reading'!CN140*'Monthly Reading'!CN$7, 'Homeowners Record'!$F63*'Monthly Reading'!CN$8, 'Homeowners Record'!$G63*'Monthly Reading'!CN$9), SUM('Monthly Reading'!CN$10, 'Homeowners Record'!$F63*'Monthly Reading'!CN$8, 'Homeowners Record'!$G63*'Monthly Reading'!CN$9)))</f>
        <v/>
      </c>
      <c r="CO66" s="4" t="str">
        <f>IF('Monthly Reading'!CO$1="", "", IF('Monthly Reading'!CO140*'Monthly Reading'!CO$7&gt;'Monthly Reading'!CO$10, SUM('Monthly Reading'!CO140*'Monthly Reading'!CO$7, 'Homeowners Record'!$F63*'Monthly Reading'!CO$8, 'Homeowners Record'!$G63*'Monthly Reading'!CO$9), SUM('Monthly Reading'!CO$10, 'Homeowners Record'!$F63*'Monthly Reading'!CO$8, 'Homeowners Record'!$G63*'Monthly Reading'!CO$9)))</f>
        <v/>
      </c>
      <c r="CP66" s="4" t="str">
        <f>IF('Monthly Reading'!CP$1="", "", IF('Monthly Reading'!CP140*'Monthly Reading'!CP$7&gt;'Monthly Reading'!CP$10, SUM('Monthly Reading'!CP140*'Monthly Reading'!CP$7, 'Homeowners Record'!$F63*'Monthly Reading'!CP$8, 'Homeowners Record'!$G63*'Monthly Reading'!CP$9), SUM('Monthly Reading'!CP$10, 'Homeowners Record'!$F63*'Monthly Reading'!CP$8, 'Homeowners Record'!$G63*'Monthly Reading'!CP$9)))</f>
        <v/>
      </c>
      <c r="CQ66" s="4" t="str">
        <f>IF('Monthly Reading'!CQ$1="", "", IF('Monthly Reading'!CQ140*'Monthly Reading'!CQ$7&gt;'Monthly Reading'!CQ$10, SUM('Monthly Reading'!CQ140*'Monthly Reading'!CQ$7, 'Homeowners Record'!$F63*'Monthly Reading'!CQ$8, 'Homeowners Record'!$G63*'Monthly Reading'!CQ$9), SUM('Monthly Reading'!CQ$10, 'Homeowners Record'!$F63*'Monthly Reading'!CQ$8, 'Homeowners Record'!$G63*'Monthly Reading'!CQ$9)))</f>
        <v/>
      </c>
      <c r="CR66" s="4" t="str">
        <f>IF('Monthly Reading'!CR$1="", "", IF('Monthly Reading'!CR140*'Monthly Reading'!CR$7&gt;'Monthly Reading'!CR$10, SUM('Monthly Reading'!CR140*'Monthly Reading'!CR$7, 'Homeowners Record'!$F63*'Monthly Reading'!CR$8, 'Homeowners Record'!$G63*'Monthly Reading'!CR$9), SUM('Monthly Reading'!CR$10, 'Homeowners Record'!$F63*'Monthly Reading'!CR$8, 'Homeowners Record'!$G63*'Monthly Reading'!CR$9)))</f>
        <v/>
      </c>
      <c r="CS66" s="4" t="str">
        <f>IF('Monthly Reading'!CS$1="", "", IF('Monthly Reading'!CS140*'Monthly Reading'!CS$7&gt;'Monthly Reading'!CS$10, SUM('Monthly Reading'!CS140*'Monthly Reading'!CS$7, 'Homeowners Record'!$F63*'Monthly Reading'!CS$8, 'Homeowners Record'!$G63*'Monthly Reading'!CS$9), SUM('Monthly Reading'!CS$10, 'Homeowners Record'!$F63*'Monthly Reading'!CS$8, 'Homeowners Record'!$G63*'Monthly Reading'!CS$9)))</f>
        <v/>
      </c>
      <c r="CT66" s="4" t="str">
        <f>IF('Monthly Reading'!CT$1="", "", IF('Monthly Reading'!CT140*'Monthly Reading'!CT$7&gt;'Monthly Reading'!CT$10, SUM('Monthly Reading'!CT140*'Monthly Reading'!CT$7, 'Homeowners Record'!$F63*'Monthly Reading'!CT$8, 'Homeowners Record'!$G63*'Monthly Reading'!CT$9), SUM('Monthly Reading'!CT$10, 'Homeowners Record'!$F63*'Monthly Reading'!CT$8, 'Homeowners Record'!$G63*'Monthly Reading'!CT$9)))</f>
        <v/>
      </c>
      <c r="CU66" s="4" t="str">
        <f>IF('Monthly Reading'!CU$1="", "", IF('Monthly Reading'!CU140*'Monthly Reading'!CU$7&gt;'Monthly Reading'!CU$10, SUM('Monthly Reading'!CU140*'Monthly Reading'!CU$7, 'Homeowners Record'!$F63*'Monthly Reading'!CU$8, 'Homeowners Record'!$G63*'Monthly Reading'!CU$9), SUM('Monthly Reading'!CU$10, 'Homeowners Record'!$F63*'Monthly Reading'!CU$8, 'Homeowners Record'!$G63*'Monthly Reading'!CU$9)))</f>
        <v/>
      </c>
      <c r="CV66" s="4" t="str">
        <f>IF('Monthly Reading'!CV$1="", "", IF('Monthly Reading'!CV140*'Monthly Reading'!CV$7&gt;'Monthly Reading'!CV$10, SUM('Monthly Reading'!CV140*'Monthly Reading'!CV$7, 'Homeowners Record'!$F63*'Monthly Reading'!CV$8, 'Homeowners Record'!$G63*'Monthly Reading'!CV$9), SUM('Monthly Reading'!CV$10, 'Homeowners Record'!$F63*'Monthly Reading'!CV$8, 'Homeowners Record'!$G63*'Monthly Reading'!CV$9)))</f>
        <v/>
      </c>
      <c r="CW66" s="4" t="str">
        <f>IF('Monthly Reading'!CW$1="", "", IF('Monthly Reading'!CW140*'Monthly Reading'!CW$7&gt;'Monthly Reading'!CW$10, SUM('Monthly Reading'!CW140*'Monthly Reading'!CW$7, 'Homeowners Record'!$F63*'Monthly Reading'!CW$8, 'Homeowners Record'!$G63*'Monthly Reading'!CW$9), SUM('Monthly Reading'!CW$10, 'Homeowners Record'!$F63*'Monthly Reading'!CW$8, 'Homeowners Record'!$G63*'Monthly Reading'!CW$9)))</f>
        <v/>
      </c>
      <c r="CX66" s="4" t="str">
        <f>IF('Monthly Reading'!CX$1="", "", IF('Monthly Reading'!CX140*'Monthly Reading'!CX$7&gt;'Monthly Reading'!CX$10, SUM('Monthly Reading'!CX140*'Monthly Reading'!CX$7, 'Homeowners Record'!$F63*'Monthly Reading'!CX$8, 'Homeowners Record'!$G63*'Monthly Reading'!CX$9), SUM('Monthly Reading'!CX$10, 'Homeowners Record'!$F63*'Monthly Reading'!CX$8, 'Homeowners Record'!$G63*'Monthly Reading'!CX$9)))</f>
        <v/>
      </c>
      <c r="CY66" s="4" t="str">
        <f>IF('Monthly Reading'!CY$1="", "", IF('Monthly Reading'!CY140*'Monthly Reading'!CY$7&gt;'Monthly Reading'!CY$10, SUM('Monthly Reading'!CY140*'Monthly Reading'!CY$7, 'Homeowners Record'!$F63*'Monthly Reading'!CY$8, 'Homeowners Record'!$G63*'Monthly Reading'!CY$9), SUM('Monthly Reading'!CY$10, 'Homeowners Record'!$F63*'Monthly Reading'!CY$8, 'Homeowners Record'!$G63*'Monthly Reading'!CY$9)))</f>
        <v/>
      </c>
      <c r="CZ66" s="4" t="str">
        <f>IF('Monthly Reading'!CZ$1="", "", IF('Monthly Reading'!CZ140*'Monthly Reading'!CZ$7&gt;'Monthly Reading'!CZ$10, SUM('Monthly Reading'!CZ140*'Monthly Reading'!CZ$7, 'Homeowners Record'!$F63*'Monthly Reading'!CZ$8, 'Homeowners Record'!$G63*'Monthly Reading'!CZ$9), SUM('Monthly Reading'!CZ$10, 'Homeowners Record'!$F63*'Monthly Reading'!CZ$8, 'Homeowners Record'!$G63*'Monthly Reading'!CZ$9)))</f>
        <v/>
      </c>
      <c r="DA66" s="4" t="str">
        <f>IF('Monthly Reading'!DA$1="", "", IF('Monthly Reading'!DA140*'Monthly Reading'!DA$7&gt;'Monthly Reading'!DA$10, SUM('Monthly Reading'!DA140*'Monthly Reading'!DA$7, 'Homeowners Record'!$F63*'Monthly Reading'!DA$8, 'Homeowners Record'!$G63*'Monthly Reading'!DA$9), SUM('Monthly Reading'!DA$10, 'Homeowners Record'!$F63*'Monthly Reading'!DA$8, 'Homeowners Record'!$G63*'Monthly Reading'!DA$9)))</f>
        <v/>
      </c>
      <c r="DB66" s="4" t="str">
        <f>IF('Monthly Reading'!DB$1="", "", IF('Monthly Reading'!DB140*'Monthly Reading'!DB$7&gt;'Monthly Reading'!DB$10, SUM('Monthly Reading'!DB140*'Monthly Reading'!DB$7, 'Homeowners Record'!$F63*'Monthly Reading'!DB$8, 'Homeowners Record'!$G63*'Monthly Reading'!DB$9), SUM('Monthly Reading'!DB$10, 'Homeowners Record'!$F63*'Monthly Reading'!DB$8, 'Homeowners Record'!$G63*'Monthly Reading'!DB$9)))</f>
        <v/>
      </c>
      <c r="DC66" s="4" t="str">
        <f>IF('Monthly Reading'!DC$1="", "", IF('Monthly Reading'!DC140*'Monthly Reading'!DC$7&gt;'Monthly Reading'!DC$10, SUM('Monthly Reading'!DC140*'Monthly Reading'!DC$7, 'Homeowners Record'!$F63*'Monthly Reading'!DC$8, 'Homeowners Record'!$G63*'Monthly Reading'!DC$9), SUM('Monthly Reading'!DC$10, 'Homeowners Record'!$F63*'Monthly Reading'!DC$8, 'Homeowners Record'!$G63*'Monthly Reading'!DC$9)))</f>
        <v/>
      </c>
      <c r="DD66" s="4" t="str">
        <f>IF('Monthly Reading'!DD$1="", "", IF('Monthly Reading'!DD140*'Monthly Reading'!DD$7&gt;'Monthly Reading'!DD$10, SUM('Monthly Reading'!DD140*'Monthly Reading'!DD$7, 'Homeowners Record'!$F63*'Monthly Reading'!DD$8, 'Homeowners Record'!$G63*'Monthly Reading'!DD$9), SUM('Monthly Reading'!DD$10, 'Homeowners Record'!$F63*'Monthly Reading'!DD$8, 'Homeowners Record'!$G63*'Monthly Reading'!DD$9)))</f>
        <v/>
      </c>
      <c r="DE66" s="4" t="str">
        <f>IF('Monthly Reading'!DE$1="", "", IF('Monthly Reading'!DE140*'Monthly Reading'!DE$7&gt;'Monthly Reading'!DE$10, SUM('Monthly Reading'!DE140*'Monthly Reading'!DE$7, 'Homeowners Record'!$F63*'Monthly Reading'!DE$8, 'Homeowners Record'!$G63*'Monthly Reading'!DE$9), SUM('Monthly Reading'!DE$10, 'Homeowners Record'!$F63*'Monthly Reading'!DE$8, 'Homeowners Record'!$G63*'Monthly Reading'!DE$9)))</f>
        <v/>
      </c>
      <c r="DF66" s="4" t="str">
        <f>IF('Monthly Reading'!DF$1="", "", IF('Monthly Reading'!DF140*'Monthly Reading'!DF$7&gt;'Monthly Reading'!DF$10, SUM('Monthly Reading'!DF140*'Monthly Reading'!DF$7, 'Homeowners Record'!$F63*'Monthly Reading'!DF$8, 'Homeowners Record'!$G63*'Monthly Reading'!DF$9), SUM('Monthly Reading'!DF$10, 'Homeowners Record'!$F63*'Monthly Reading'!DF$8, 'Homeowners Record'!$G63*'Monthly Reading'!DF$9)))</f>
        <v/>
      </c>
      <c r="DG66" s="4" t="str">
        <f>IF('Monthly Reading'!DG$1="", "", IF('Monthly Reading'!DG140*'Monthly Reading'!DG$7&gt;'Monthly Reading'!DG$10, SUM('Monthly Reading'!DG140*'Monthly Reading'!DG$7, 'Homeowners Record'!$F63*'Monthly Reading'!DG$8, 'Homeowners Record'!$G63*'Monthly Reading'!DG$9), SUM('Monthly Reading'!DG$10, 'Homeowners Record'!$F63*'Monthly Reading'!DG$8, 'Homeowners Record'!$G63*'Monthly Reading'!DG$9)))</f>
        <v/>
      </c>
      <c r="DH66" s="4" t="str">
        <f>IF('Monthly Reading'!DH$1="", "", IF('Monthly Reading'!DH140*'Monthly Reading'!DH$7&gt;'Monthly Reading'!DH$10, SUM('Monthly Reading'!DH140*'Monthly Reading'!DH$7, 'Homeowners Record'!$F63*'Monthly Reading'!DH$8, 'Homeowners Record'!$G63*'Monthly Reading'!DH$9), SUM('Monthly Reading'!DH$10, 'Homeowners Record'!$F63*'Monthly Reading'!DH$8, 'Homeowners Record'!$G63*'Monthly Reading'!DH$9)))</f>
        <v/>
      </c>
      <c r="DI66" s="4" t="str">
        <f>IF('Monthly Reading'!DI$1="", "", IF('Monthly Reading'!DI140*'Monthly Reading'!DI$7&gt;'Monthly Reading'!DI$10, SUM('Monthly Reading'!DI140*'Monthly Reading'!DI$7, 'Homeowners Record'!$F63*'Monthly Reading'!DI$8, 'Homeowners Record'!$G63*'Monthly Reading'!DI$9), SUM('Monthly Reading'!DI$10, 'Homeowners Record'!$F63*'Monthly Reading'!DI$8, 'Homeowners Record'!$G63*'Monthly Reading'!DI$9)))</f>
        <v/>
      </c>
      <c r="DJ66" s="4" t="str">
        <f>IF('Monthly Reading'!DJ$1="", "", IF('Monthly Reading'!DJ140*'Monthly Reading'!DJ$7&gt;'Monthly Reading'!DJ$10, SUM('Monthly Reading'!DJ140*'Monthly Reading'!DJ$7, 'Homeowners Record'!$F63*'Monthly Reading'!DJ$8, 'Homeowners Record'!$G63*'Monthly Reading'!DJ$9), SUM('Monthly Reading'!DJ$10, 'Homeowners Record'!$F63*'Monthly Reading'!DJ$8, 'Homeowners Record'!$G63*'Monthly Reading'!DJ$9)))</f>
        <v/>
      </c>
      <c r="DK66" s="4" t="str">
        <f>IF('Monthly Reading'!DK$1="", "", IF('Monthly Reading'!DK140*'Monthly Reading'!DK$7&gt;'Monthly Reading'!DK$10, SUM('Monthly Reading'!DK140*'Monthly Reading'!DK$7, 'Homeowners Record'!$F63*'Monthly Reading'!DK$8, 'Homeowners Record'!$G63*'Monthly Reading'!DK$9), SUM('Monthly Reading'!DK$10, 'Homeowners Record'!$F63*'Monthly Reading'!DK$8, 'Homeowners Record'!$G63*'Monthly Reading'!DK$9)))</f>
        <v/>
      </c>
      <c r="DL66" s="4" t="str">
        <f>IF('Monthly Reading'!DL$1="", "", IF('Monthly Reading'!DL140*'Monthly Reading'!DL$7&gt;'Monthly Reading'!DL$10, SUM('Monthly Reading'!DL140*'Monthly Reading'!DL$7, 'Homeowners Record'!$F63*'Monthly Reading'!DL$8, 'Homeowners Record'!$G63*'Monthly Reading'!DL$9), SUM('Monthly Reading'!DL$10, 'Homeowners Record'!$F63*'Monthly Reading'!DL$8, 'Homeowners Record'!$G63*'Monthly Reading'!DL$9)))</f>
        <v/>
      </c>
      <c r="DM66" s="4" t="str">
        <f>IF('Monthly Reading'!DM$1="", "", IF('Monthly Reading'!DM140*'Monthly Reading'!DM$7&gt;'Monthly Reading'!DM$10, SUM('Monthly Reading'!DM140*'Monthly Reading'!DM$7, 'Homeowners Record'!$F63*'Monthly Reading'!DM$8, 'Homeowners Record'!$G63*'Monthly Reading'!DM$9), SUM('Monthly Reading'!DM$10, 'Homeowners Record'!$F63*'Monthly Reading'!DM$8, 'Homeowners Record'!$G63*'Monthly Reading'!DM$9)))</f>
        <v/>
      </c>
      <c r="DN66" s="4" t="str">
        <f>IF('Monthly Reading'!DN$1="", "", IF('Monthly Reading'!DN140*'Monthly Reading'!DN$7&gt;'Monthly Reading'!DN$10, SUM('Monthly Reading'!DN140*'Monthly Reading'!DN$7, 'Homeowners Record'!$F63*'Monthly Reading'!DN$8, 'Homeowners Record'!$G63*'Monthly Reading'!DN$9), SUM('Monthly Reading'!DN$10, 'Homeowners Record'!$F63*'Monthly Reading'!DN$8, 'Homeowners Record'!$G63*'Monthly Reading'!DN$9)))</f>
        <v/>
      </c>
      <c r="DO66" s="4" t="str">
        <f>IF('Monthly Reading'!DO$1="", "", IF('Monthly Reading'!DO140*'Monthly Reading'!DO$7&gt;'Monthly Reading'!DO$10, SUM('Monthly Reading'!DO140*'Monthly Reading'!DO$7, 'Homeowners Record'!$F63*'Monthly Reading'!DO$8, 'Homeowners Record'!$G63*'Monthly Reading'!DO$9), SUM('Monthly Reading'!DO$10, 'Homeowners Record'!$F63*'Monthly Reading'!DO$8, 'Homeowners Record'!$G63*'Monthly Reading'!DO$9)))</f>
        <v/>
      </c>
      <c r="DP66" s="4" t="str">
        <f>IF('Monthly Reading'!DP$1="", "", IF('Monthly Reading'!DP140*'Monthly Reading'!DP$7&gt;'Monthly Reading'!DP$10, SUM('Monthly Reading'!DP140*'Monthly Reading'!DP$7, 'Homeowners Record'!$F63*'Monthly Reading'!DP$8, 'Homeowners Record'!$G63*'Monthly Reading'!DP$9), SUM('Monthly Reading'!DP$10, 'Homeowners Record'!$F63*'Monthly Reading'!DP$8, 'Homeowners Record'!$G63*'Monthly Reading'!DP$9)))</f>
        <v/>
      </c>
      <c r="DQ66" s="4" t="str">
        <f>IF('Monthly Reading'!DQ$1="", "", IF('Monthly Reading'!DQ140*'Monthly Reading'!DQ$7&gt;'Monthly Reading'!DQ$10, SUM('Monthly Reading'!DQ140*'Monthly Reading'!DQ$7, 'Homeowners Record'!$F63*'Monthly Reading'!DQ$8, 'Homeowners Record'!$G63*'Monthly Reading'!DQ$9), SUM('Monthly Reading'!DQ$10, 'Homeowners Record'!$F63*'Monthly Reading'!DQ$8, 'Homeowners Record'!$G63*'Monthly Reading'!DQ$9)))</f>
        <v/>
      </c>
      <c r="DR66" s="4" t="str">
        <f>IF('Monthly Reading'!DR$1="", "", IF('Monthly Reading'!DR140*'Monthly Reading'!DR$7&gt;'Monthly Reading'!DR$10, SUM('Monthly Reading'!DR140*'Monthly Reading'!DR$7, 'Homeowners Record'!$F63*'Monthly Reading'!DR$8, 'Homeowners Record'!$G63*'Monthly Reading'!DR$9), SUM('Monthly Reading'!DR$10, 'Homeowners Record'!$F63*'Monthly Reading'!DR$8, 'Homeowners Record'!$G63*'Monthly Reading'!DR$9)))</f>
        <v/>
      </c>
      <c r="DS66" s="4" t="str">
        <f>IF('Monthly Reading'!DS$1="", "", IF('Monthly Reading'!DS140*'Monthly Reading'!DS$7&gt;'Monthly Reading'!DS$10, SUM('Monthly Reading'!DS140*'Monthly Reading'!DS$7, 'Homeowners Record'!$F63*'Monthly Reading'!DS$8, 'Homeowners Record'!$G63*'Monthly Reading'!DS$9), SUM('Monthly Reading'!DS$10, 'Homeowners Record'!$F63*'Monthly Reading'!DS$8, 'Homeowners Record'!$G63*'Monthly Reading'!DS$9)))</f>
        <v/>
      </c>
      <c r="DT66" s="4" t="str">
        <f>IF('Monthly Reading'!DT$1="", "", IF('Monthly Reading'!DT140*'Monthly Reading'!DT$7&gt;'Monthly Reading'!DT$10, SUM('Monthly Reading'!DT140*'Monthly Reading'!DT$7, 'Homeowners Record'!$F63*'Monthly Reading'!DT$8, 'Homeowners Record'!$G63*'Monthly Reading'!DT$9), SUM('Monthly Reading'!DT$10, 'Homeowners Record'!$F63*'Monthly Reading'!DT$8, 'Homeowners Record'!$G63*'Monthly Reading'!DT$9)))</f>
        <v/>
      </c>
      <c r="DU66" s="4" t="str">
        <f>IF('Monthly Reading'!DU$1="", "", IF('Monthly Reading'!DU140*'Monthly Reading'!DU$7&gt;'Monthly Reading'!DU$10, SUM('Monthly Reading'!DU140*'Monthly Reading'!DU$7, 'Homeowners Record'!$F63*'Monthly Reading'!DU$8, 'Homeowners Record'!$G63*'Monthly Reading'!DU$9), SUM('Monthly Reading'!DU$10, 'Homeowners Record'!$F63*'Monthly Reading'!DU$8, 'Homeowners Record'!$G63*'Monthly Reading'!DU$9)))</f>
        <v/>
      </c>
      <c r="DV66" s="4" t="str">
        <f>IF('Monthly Reading'!DV$1="", "", IF('Monthly Reading'!DV140*'Monthly Reading'!DV$7&gt;'Monthly Reading'!DV$10, SUM('Monthly Reading'!DV140*'Monthly Reading'!DV$7, 'Homeowners Record'!$F63*'Monthly Reading'!DV$8, 'Homeowners Record'!$G63*'Monthly Reading'!DV$9), SUM('Monthly Reading'!DV$10, 'Homeowners Record'!$F63*'Monthly Reading'!DV$8, 'Homeowners Record'!$G63*'Monthly Reading'!DV$9)))</f>
        <v/>
      </c>
      <c r="DW66" s="4" t="str">
        <f>IF('Monthly Reading'!DW$1="", "", IF('Monthly Reading'!DW140*'Monthly Reading'!DW$7&gt;'Monthly Reading'!DW$10, SUM('Monthly Reading'!DW140*'Monthly Reading'!DW$7, 'Homeowners Record'!$F63*'Monthly Reading'!DW$8, 'Homeowners Record'!$G63*'Monthly Reading'!DW$9), SUM('Monthly Reading'!DW$10, 'Homeowners Record'!$F63*'Monthly Reading'!DW$8, 'Homeowners Record'!$G63*'Monthly Reading'!DW$9)))</f>
        <v/>
      </c>
      <c r="DX66" s="4" t="str">
        <f>IF('Monthly Reading'!DX$1="", "", IF('Monthly Reading'!DX140*'Monthly Reading'!DX$7&gt;'Monthly Reading'!DX$10, SUM('Monthly Reading'!DX140*'Monthly Reading'!DX$7, 'Homeowners Record'!$F63*'Monthly Reading'!DX$8, 'Homeowners Record'!$G63*'Monthly Reading'!DX$9), SUM('Monthly Reading'!DX$10, 'Homeowners Record'!$F63*'Monthly Reading'!DX$8, 'Homeowners Record'!$G63*'Monthly Reading'!DX$9)))</f>
        <v/>
      </c>
      <c r="DY66" s="4" t="str">
        <f>IF('Monthly Reading'!DY$1="", "", IF('Monthly Reading'!DY140*'Monthly Reading'!DY$7&gt;'Monthly Reading'!DY$10, SUM('Monthly Reading'!DY140*'Monthly Reading'!DY$7, 'Homeowners Record'!$F63*'Monthly Reading'!DY$8, 'Homeowners Record'!$G63*'Monthly Reading'!DY$9), SUM('Monthly Reading'!DY$10, 'Homeowners Record'!$F63*'Monthly Reading'!DY$8, 'Homeowners Record'!$G63*'Monthly Reading'!DY$9)))</f>
        <v/>
      </c>
      <c r="DZ66" s="4" t="str">
        <f>IF('Monthly Reading'!DZ$1="", "", IF('Monthly Reading'!DZ140*'Monthly Reading'!DZ$7&gt;'Monthly Reading'!DZ$10, SUM('Monthly Reading'!DZ140*'Monthly Reading'!DZ$7, 'Homeowners Record'!$F63*'Monthly Reading'!DZ$8, 'Homeowners Record'!$G63*'Monthly Reading'!DZ$9), SUM('Monthly Reading'!DZ$10, 'Homeowners Record'!$F63*'Monthly Reading'!DZ$8, 'Homeowners Record'!$G63*'Monthly Reading'!DZ$9)))</f>
        <v/>
      </c>
    </row>
    <row r="67" spans="1:130" x14ac:dyDescent="0.25">
      <c r="A67" s="3">
        <f>'Homeowners Record'!$A64</f>
        <v>63</v>
      </c>
      <c r="B67" s="3" t="str">
        <f>'Homeowners Record'!$B64</f>
        <v>ALLAN/DANG CRUZ</v>
      </c>
      <c r="C67" s="4">
        <v>1256</v>
      </c>
      <c r="D67" s="4">
        <f>IF('Monthly Reading'!D$1="", "", IF('Monthly Reading'!D141*'Monthly Reading'!D$7&gt;'Monthly Reading'!D$10, SUM('Monthly Reading'!D141*'Monthly Reading'!D$7, 'Homeowners Record'!$F64*'Monthly Reading'!D$8, 'Homeowners Record'!$G64*'Monthly Reading'!D$9), SUM('Monthly Reading'!D$10, 'Homeowners Record'!$F64*'Monthly Reading'!D$8, 'Homeowners Record'!$G64*'Monthly Reading'!D$9)))</f>
        <v>1213.5829629629629</v>
      </c>
      <c r="E67" s="4">
        <f>IF('Monthly Reading'!E$1="", "", IF('Monthly Reading'!E141*'Monthly Reading'!E$7&gt;'Monthly Reading'!E$10, SUM('Monthly Reading'!E141*'Monthly Reading'!E$7, 'Homeowners Record'!$F64*'Monthly Reading'!E$8, 'Homeowners Record'!$G64*'Monthly Reading'!E$9), SUM('Monthly Reading'!E$10, 'Homeowners Record'!$F64*'Monthly Reading'!E$8, 'Homeowners Record'!$G64*'Monthly Reading'!E$9)))</f>
        <v>725.60585480093675</v>
      </c>
      <c r="F67" s="4">
        <f>IF('Monthly Reading'!F$1="", "", IF('Monthly Reading'!F141*'Monthly Reading'!F$7&gt;'Monthly Reading'!F$10, SUM('Monthly Reading'!F141*'Monthly Reading'!F$7, 'Homeowners Record'!$F64*'Monthly Reading'!F$8, 'Homeowners Record'!$G64*'Monthly Reading'!F$9), SUM('Monthly Reading'!F$10, 'Homeowners Record'!$F64*'Monthly Reading'!F$8, 'Homeowners Record'!$G64*'Monthly Reading'!F$9)))</f>
        <v>829.34598290598296</v>
      </c>
      <c r="G67" s="4">
        <f>IF('Monthly Reading'!G$1="", "", IF('Monthly Reading'!G141*'Monthly Reading'!G$7&gt;'Monthly Reading'!G$10, SUM('Monthly Reading'!G141*'Monthly Reading'!G$7, 'Homeowners Record'!$F64*'Monthly Reading'!G$8, 'Homeowners Record'!$G64*'Monthly Reading'!G$9), SUM('Monthly Reading'!G$10, 'Homeowners Record'!$F64*'Monthly Reading'!G$8, 'Homeowners Record'!$G64*'Monthly Reading'!G$9)))</f>
        <v>693.15027568922301</v>
      </c>
      <c r="H67" s="4" t="str">
        <f>IF('Monthly Reading'!H$1="", "", IF('Monthly Reading'!H141*'Monthly Reading'!H$7&gt;'Monthly Reading'!H$10, SUM('Monthly Reading'!H141*'Monthly Reading'!H$7, 'Homeowners Record'!$F64*'Monthly Reading'!H$8, 'Homeowners Record'!$G64*'Monthly Reading'!H$9), SUM('Monthly Reading'!H$10, 'Homeowners Record'!$F64*'Monthly Reading'!H$8, 'Homeowners Record'!$G64*'Monthly Reading'!H$9)))</f>
        <v/>
      </c>
      <c r="I67" s="4" t="str">
        <f>IF('Monthly Reading'!I$1="", "", IF('Monthly Reading'!I141*'Monthly Reading'!I$7&gt;'Monthly Reading'!I$10, SUM('Monthly Reading'!I141*'Monthly Reading'!I$7, 'Homeowners Record'!$F64*'Monthly Reading'!I$8, 'Homeowners Record'!$G64*'Monthly Reading'!I$9), SUM('Monthly Reading'!I$10, 'Homeowners Record'!$F64*'Monthly Reading'!I$8, 'Homeowners Record'!$G64*'Monthly Reading'!I$9)))</f>
        <v/>
      </c>
      <c r="J67" s="4" t="str">
        <f>IF('Monthly Reading'!J$1="", "", IF('Monthly Reading'!J141*'Monthly Reading'!J$7&gt;'Monthly Reading'!J$10, SUM('Monthly Reading'!J141*'Monthly Reading'!J$7, 'Homeowners Record'!$F64*'Monthly Reading'!J$8, 'Homeowners Record'!$G64*'Monthly Reading'!J$9), SUM('Monthly Reading'!J$10, 'Homeowners Record'!$F64*'Monthly Reading'!J$8, 'Homeowners Record'!$G64*'Monthly Reading'!J$9)))</f>
        <v/>
      </c>
      <c r="K67" s="4" t="str">
        <f>IF('Monthly Reading'!K$1="", "", IF('Monthly Reading'!K141*'Monthly Reading'!K$7&gt;'Monthly Reading'!K$10, SUM('Monthly Reading'!K141*'Monthly Reading'!K$7, 'Homeowners Record'!$F64*'Monthly Reading'!K$8, 'Homeowners Record'!$G64*'Monthly Reading'!K$9), SUM('Monthly Reading'!K$10, 'Homeowners Record'!$F64*'Monthly Reading'!K$8, 'Homeowners Record'!$G64*'Monthly Reading'!K$9)))</f>
        <v/>
      </c>
      <c r="L67" s="4" t="str">
        <f>IF('Monthly Reading'!L$1="", "", IF('Monthly Reading'!L141*'Monthly Reading'!L$7&gt;'Monthly Reading'!L$10, SUM('Monthly Reading'!L141*'Monthly Reading'!L$7, 'Homeowners Record'!$F64*'Monthly Reading'!L$8, 'Homeowners Record'!$G64*'Monthly Reading'!L$9), SUM('Monthly Reading'!L$10, 'Homeowners Record'!$F64*'Monthly Reading'!L$8, 'Homeowners Record'!$G64*'Monthly Reading'!L$9)))</f>
        <v/>
      </c>
      <c r="M67" s="4" t="str">
        <f>IF('Monthly Reading'!M$1="", "", IF('Monthly Reading'!M141*'Monthly Reading'!M$7&gt;'Monthly Reading'!M$10, SUM('Monthly Reading'!M141*'Monthly Reading'!M$7, 'Homeowners Record'!$F64*'Monthly Reading'!M$8, 'Homeowners Record'!$G64*'Monthly Reading'!M$9), SUM('Monthly Reading'!M$10, 'Homeowners Record'!$F64*'Monthly Reading'!M$8, 'Homeowners Record'!$G64*'Monthly Reading'!M$9)))</f>
        <v/>
      </c>
      <c r="N67" s="4" t="str">
        <f>IF('Monthly Reading'!N$1="", "", IF('Monthly Reading'!N141*'Monthly Reading'!N$7&gt;'Monthly Reading'!N$10, SUM('Monthly Reading'!N141*'Monthly Reading'!N$7, 'Homeowners Record'!$F64*'Monthly Reading'!N$8, 'Homeowners Record'!$G64*'Monthly Reading'!N$9), SUM('Monthly Reading'!N$10, 'Homeowners Record'!$F64*'Monthly Reading'!N$8, 'Homeowners Record'!$G64*'Monthly Reading'!N$9)))</f>
        <v/>
      </c>
      <c r="O67" s="4" t="str">
        <f>IF('Monthly Reading'!O$1="", "", IF('Monthly Reading'!O141*'Monthly Reading'!O$7&gt;'Monthly Reading'!O$10, SUM('Monthly Reading'!O141*'Monthly Reading'!O$7, 'Homeowners Record'!$F64*'Monthly Reading'!O$8, 'Homeowners Record'!$G64*'Monthly Reading'!O$9), SUM('Monthly Reading'!O$10, 'Homeowners Record'!$F64*'Monthly Reading'!O$8, 'Homeowners Record'!$G64*'Monthly Reading'!O$9)))</f>
        <v/>
      </c>
      <c r="P67" s="4" t="str">
        <f>IF('Monthly Reading'!P$1="", "", IF('Monthly Reading'!P141*'Monthly Reading'!P$7&gt;'Monthly Reading'!P$10, SUM('Monthly Reading'!P141*'Monthly Reading'!P$7, 'Homeowners Record'!$F64*'Monthly Reading'!P$8, 'Homeowners Record'!$G64*'Monthly Reading'!P$9), SUM('Monthly Reading'!P$10, 'Homeowners Record'!$F64*'Monthly Reading'!P$8, 'Homeowners Record'!$G64*'Monthly Reading'!P$9)))</f>
        <v/>
      </c>
      <c r="Q67" s="4" t="str">
        <f>IF('Monthly Reading'!Q$1="", "", IF('Monthly Reading'!Q141*'Monthly Reading'!Q$7&gt;'Monthly Reading'!Q$10, SUM('Monthly Reading'!Q141*'Monthly Reading'!Q$7, 'Homeowners Record'!$F64*'Monthly Reading'!Q$8, 'Homeowners Record'!$G64*'Monthly Reading'!Q$9), SUM('Monthly Reading'!Q$10, 'Homeowners Record'!$F64*'Monthly Reading'!Q$8, 'Homeowners Record'!$G64*'Monthly Reading'!Q$9)))</f>
        <v/>
      </c>
      <c r="R67" s="4" t="str">
        <f>IF('Monthly Reading'!R$1="", "", IF('Monthly Reading'!R141*'Monthly Reading'!R$7&gt;'Monthly Reading'!R$10, SUM('Monthly Reading'!R141*'Monthly Reading'!R$7, 'Homeowners Record'!$F64*'Monthly Reading'!R$8, 'Homeowners Record'!$G64*'Monthly Reading'!R$9), SUM('Monthly Reading'!R$10, 'Homeowners Record'!$F64*'Monthly Reading'!R$8, 'Homeowners Record'!$G64*'Monthly Reading'!R$9)))</f>
        <v/>
      </c>
      <c r="S67" s="4" t="str">
        <f>IF('Monthly Reading'!S$1="", "", IF('Monthly Reading'!S141*'Monthly Reading'!S$7&gt;'Monthly Reading'!S$10, SUM('Monthly Reading'!S141*'Monthly Reading'!S$7, 'Homeowners Record'!$F64*'Monthly Reading'!S$8, 'Homeowners Record'!$G64*'Monthly Reading'!S$9), SUM('Monthly Reading'!S$10, 'Homeowners Record'!$F64*'Monthly Reading'!S$8, 'Homeowners Record'!$G64*'Monthly Reading'!S$9)))</f>
        <v/>
      </c>
      <c r="T67" s="4" t="str">
        <f>IF('Monthly Reading'!T$1="", "", IF('Monthly Reading'!T141*'Monthly Reading'!T$7&gt;'Monthly Reading'!T$10, SUM('Monthly Reading'!T141*'Monthly Reading'!T$7, 'Homeowners Record'!$F64*'Monthly Reading'!T$8, 'Homeowners Record'!$G64*'Monthly Reading'!T$9), SUM('Monthly Reading'!T$10, 'Homeowners Record'!$F64*'Monthly Reading'!T$8, 'Homeowners Record'!$G64*'Monthly Reading'!T$9)))</f>
        <v/>
      </c>
      <c r="U67" s="4" t="str">
        <f>IF('Monthly Reading'!U$1="", "", IF('Monthly Reading'!U141*'Monthly Reading'!U$7&gt;'Monthly Reading'!U$10, SUM('Monthly Reading'!U141*'Monthly Reading'!U$7, 'Homeowners Record'!$F64*'Monthly Reading'!U$8, 'Homeowners Record'!$G64*'Monthly Reading'!U$9), SUM('Monthly Reading'!U$10, 'Homeowners Record'!$F64*'Monthly Reading'!U$8, 'Homeowners Record'!$G64*'Monthly Reading'!U$9)))</f>
        <v/>
      </c>
      <c r="V67" s="4" t="str">
        <f>IF('Monthly Reading'!V$1="", "", IF('Monthly Reading'!V141*'Monthly Reading'!V$7&gt;'Monthly Reading'!V$10, SUM('Monthly Reading'!V141*'Monthly Reading'!V$7, 'Homeowners Record'!$F64*'Monthly Reading'!V$8, 'Homeowners Record'!$G64*'Monthly Reading'!V$9), SUM('Monthly Reading'!V$10, 'Homeowners Record'!$F64*'Monthly Reading'!V$8, 'Homeowners Record'!$G64*'Monthly Reading'!V$9)))</f>
        <v/>
      </c>
      <c r="W67" s="4" t="str">
        <f>IF('Monthly Reading'!W$1="", "", IF('Monthly Reading'!W141*'Monthly Reading'!W$7&gt;'Monthly Reading'!W$10, SUM('Monthly Reading'!W141*'Monthly Reading'!W$7, 'Homeowners Record'!$F64*'Monthly Reading'!W$8, 'Homeowners Record'!$G64*'Monthly Reading'!W$9), SUM('Monthly Reading'!W$10, 'Homeowners Record'!$F64*'Monthly Reading'!W$8, 'Homeowners Record'!$G64*'Monthly Reading'!W$9)))</f>
        <v/>
      </c>
      <c r="X67" s="4" t="str">
        <f>IF('Monthly Reading'!X$1="", "", IF('Monthly Reading'!X141*'Monthly Reading'!X$7&gt;'Monthly Reading'!X$10, SUM('Monthly Reading'!X141*'Monthly Reading'!X$7, 'Homeowners Record'!$F64*'Monthly Reading'!X$8, 'Homeowners Record'!$G64*'Monthly Reading'!X$9), SUM('Monthly Reading'!X$10, 'Homeowners Record'!$F64*'Monthly Reading'!X$8, 'Homeowners Record'!$G64*'Monthly Reading'!X$9)))</f>
        <v/>
      </c>
      <c r="Y67" s="4" t="str">
        <f>IF('Monthly Reading'!Y$1="", "", IF('Monthly Reading'!Y141*'Monthly Reading'!Y$7&gt;'Monthly Reading'!Y$10, SUM('Monthly Reading'!Y141*'Monthly Reading'!Y$7, 'Homeowners Record'!$F64*'Monthly Reading'!Y$8, 'Homeowners Record'!$G64*'Monthly Reading'!Y$9), SUM('Monthly Reading'!Y$10, 'Homeowners Record'!$F64*'Monthly Reading'!Y$8, 'Homeowners Record'!$G64*'Monthly Reading'!Y$9)))</f>
        <v/>
      </c>
      <c r="Z67" s="4" t="str">
        <f>IF('Monthly Reading'!Z$1="", "", IF('Monthly Reading'!Z141*'Monthly Reading'!Z$7&gt;'Monthly Reading'!Z$10, SUM('Monthly Reading'!Z141*'Monthly Reading'!Z$7, 'Homeowners Record'!$F64*'Monthly Reading'!Z$8, 'Homeowners Record'!$G64*'Monthly Reading'!Z$9), SUM('Monthly Reading'!Z$10, 'Homeowners Record'!$F64*'Monthly Reading'!Z$8, 'Homeowners Record'!$G64*'Monthly Reading'!Z$9)))</f>
        <v/>
      </c>
      <c r="AA67" s="4" t="str">
        <f>IF('Monthly Reading'!AA$1="", "", IF('Monthly Reading'!AA141*'Monthly Reading'!AA$7&gt;'Monthly Reading'!AA$10, SUM('Monthly Reading'!AA141*'Monthly Reading'!AA$7, 'Homeowners Record'!$F64*'Monthly Reading'!AA$8, 'Homeowners Record'!$G64*'Monthly Reading'!AA$9), SUM('Monthly Reading'!AA$10, 'Homeowners Record'!$F64*'Monthly Reading'!AA$8, 'Homeowners Record'!$G64*'Monthly Reading'!AA$9)))</f>
        <v/>
      </c>
      <c r="AB67" s="4" t="str">
        <f>IF('Monthly Reading'!AB$1="", "", IF('Monthly Reading'!AB141*'Monthly Reading'!AB$7&gt;'Monthly Reading'!AB$10, SUM('Monthly Reading'!AB141*'Monthly Reading'!AB$7, 'Homeowners Record'!$F64*'Monthly Reading'!AB$8, 'Homeowners Record'!$G64*'Monthly Reading'!AB$9), SUM('Monthly Reading'!AB$10, 'Homeowners Record'!$F64*'Monthly Reading'!AB$8, 'Homeowners Record'!$G64*'Monthly Reading'!AB$9)))</f>
        <v/>
      </c>
      <c r="AC67" s="4" t="str">
        <f>IF('Monthly Reading'!AC$1="", "", IF('Monthly Reading'!AC141*'Monthly Reading'!AC$7&gt;'Monthly Reading'!AC$10, SUM('Monthly Reading'!AC141*'Monthly Reading'!AC$7, 'Homeowners Record'!$F64*'Monthly Reading'!AC$8, 'Homeowners Record'!$G64*'Monthly Reading'!AC$9), SUM('Monthly Reading'!AC$10, 'Homeowners Record'!$F64*'Monthly Reading'!AC$8, 'Homeowners Record'!$G64*'Monthly Reading'!AC$9)))</f>
        <v/>
      </c>
      <c r="AD67" s="4" t="str">
        <f>IF('Monthly Reading'!AD$1="", "", IF('Monthly Reading'!AD141*'Monthly Reading'!AD$7&gt;'Monthly Reading'!AD$10, SUM('Monthly Reading'!AD141*'Monthly Reading'!AD$7, 'Homeowners Record'!$F64*'Monthly Reading'!AD$8, 'Homeowners Record'!$G64*'Monthly Reading'!AD$9), SUM('Monthly Reading'!AD$10, 'Homeowners Record'!$F64*'Monthly Reading'!AD$8, 'Homeowners Record'!$G64*'Monthly Reading'!AD$9)))</f>
        <v/>
      </c>
      <c r="AE67" s="4" t="str">
        <f>IF('Monthly Reading'!AE$1="", "", IF('Monthly Reading'!AE141*'Monthly Reading'!AE$7&gt;'Monthly Reading'!AE$10, SUM('Monthly Reading'!AE141*'Monthly Reading'!AE$7, 'Homeowners Record'!$F64*'Monthly Reading'!AE$8, 'Homeowners Record'!$G64*'Monthly Reading'!AE$9), SUM('Monthly Reading'!AE$10, 'Homeowners Record'!$F64*'Monthly Reading'!AE$8, 'Homeowners Record'!$G64*'Monthly Reading'!AE$9)))</f>
        <v/>
      </c>
      <c r="AF67" s="4" t="str">
        <f>IF('Monthly Reading'!AF$1="", "", IF('Monthly Reading'!AF141*'Monthly Reading'!AF$7&gt;'Monthly Reading'!AF$10, SUM('Monthly Reading'!AF141*'Monthly Reading'!AF$7, 'Homeowners Record'!$F64*'Monthly Reading'!AF$8, 'Homeowners Record'!$G64*'Monthly Reading'!AF$9), SUM('Monthly Reading'!AF$10, 'Homeowners Record'!$F64*'Monthly Reading'!AF$8, 'Homeowners Record'!$G64*'Monthly Reading'!AF$9)))</f>
        <v/>
      </c>
      <c r="AG67" s="4" t="str">
        <f>IF('Monthly Reading'!AG$1="", "", IF('Monthly Reading'!AG141*'Monthly Reading'!AG$7&gt;'Monthly Reading'!AG$10, SUM('Monthly Reading'!AG141*'Monthly Reading'!AG$7, 'Homeowners Record'!$F64*'Monthly Reading'!AG$8, 'Homeowners Record'!$G64*'Monthly Reading'!AG$9), SUM('Monthly Reading'!AG$10, 'Homeowners Record'!$F64*'Monthly Reading'!AG$8, 'Homeowners Record'!$G64*'Monthly Reading'!AG$9)))</f>
        <v/>
      </c>
      <c r="AH67" s="4" t="str">
        <f>IF('Monthly Reading'!AH$1="", "", IF('Monthly Reading'!AH141*'Monthly Reading'!AH$7&gt;'Monthly Reading'!AH$10, SUM('Monthly Reading'!AH141*'Monthly Reading'!AH$7, 'Homeowners Record'!$F64*'Monthly Reading'!AH$8, 'Homeowners Record'!$G64*'Monthly Reading'!AH$9), SUM('Monthly Reading'!AH$10, 'Homeowners Record'!$F64*'Monthly Reading'!AH$8, 'Homeowners Record'!$G64*'Monthly Reading'!AH$9)))</f>
        <v/>
      </c>
      <c r="AI67" s="4" t="str">
        <f>IF('Monthly Reading'!AI$1="", "", IF('Monthly Reading'!AI141*'Monthly Reading'!AI$7&gt;'Monthly Reading'!AI$10, SUM('Monthly Reading'!AI141*'Monthly Reading'!AI$7, 'Homeowners Record'!$F64*'Monthly Reading'!AI$8, 'Homeowners Record'!$G64*'Monthly Reading'!AI$9), SUM('Monthly Reading'!AI$10, 'Homeowners Record'!$F64*'Monthly Reading'!AI$8, 'Homeowners Record'!$G64*'Monthly Reading'!AI$9)))</f>
        <v/>
      </c>
      <c r="AJ67" s="4" t="str">
        <f>IF('Monthly Reading'!AJ$1="", "", IF('Monthly Reading'!AJ141*'Monthly Reading'!AJ$7&gt;'Monthly Reading'!AJ$10, SUM('Monthly Reading'!AJ141*'Monthly Reading'!AJ$7, 'Homeowners Record'!$F64*'Monthly Reading'!AJ$8, 'Homeowners Record'!$G64*'Monthly Reading'!AJ$9), SUM('Monthly Reading'!AJ$10, 'Homeowners Record'!$F64*'Monthly Reading'!AJ$8, 'Homeowners Record'!$G64*'Monthly Reading'!AJ$9)))</f>
        <v/>
      </c>
      <c r="AK67" s="4" t="str">
        <f>IF('Monthly Reading'!AK$1="", "", IF('Monthly Reading'!AK141*'Monthly Reading'!AK$7&gt;'Monthly Reading'!AK$10, SUM('Monthly Reading'!AK141*'Monthly Reading'!AK$7, 'Homeowners Record'!$F64*'Monthly Reading'!AK$8, 'Homeowners Record'!$G64*'Monthly Reading'!AK$9), SUM('Monthly Reading'!AK$10, 'Homeowners Record'!$F64*'Monthly Reading'!AK$8, 'Homeowners Record'!$G64*'Monthly Reading'!AK$9)))</f>
        <v/>
      </c>
      <c r="AL67" s="4" t="str">
        <f>IF('Monthly Reading'!AL$1="", "", IF('Monthly Reading'!AL141*'Monthly Reading'!AL$7&gt;'Monthly Reading'!AL$10, SUM('Monthly Reading'!AL141*'Monthly Reading'!AL$7, 'Homeowners Record'!$F64*'Monthly Reading'!AL$8, 'Homeowners Record'!$G64*'Monthly Reading'!AL$9), SUM('Monthly Reading'!AL$10, 'Homeowners Record'!$F64*'Monthly Reading'!AL$8, 'Homeowners Record'!$G64*'Monthly Reading'!AL$9)))</f>
        <v/>
      </c>
      <c r="AM67" s="4" t="str">
        <f>IF('Monthly Reading'!AM$1="", "", IF('Monthly Reading'!AM141*'Monthly Reading'!AM$7&gt;'Monthly Reading'!AM$10, SUM('Monthly Reading'!AM141*'Monthly Reading'!AM$7, 'Homeowners Record'!$F64*'Monthly Reading'!AM$8, 'Homeowners Record'!$G64*'Monthly Reading'!AM$9), SUM('Monthly Reading'!AM$10, 'Homeowners Record'!$F64*'Monthly Reading'!AM$8, 'Homeowners Record'!$G64*'Monthly Reading'!AM$9)))</f>
        <v/>
      </c>
      <c r="AN67" s="4" t="str">
        <f>IF('Monthly Reading'!AN$1="", "", IF('Monthly Reading'!AN141*'Monthly Reading'!AN$7&gt;'Monthly Reading'!AN$10, SUM('Monthly Reading'!AN141*'Monthly Reading'!AN$7, 'Homeowners Record'!$F64*'Monthly Reading'!AN$8, 'Homeowners Record'!$G64*'Monthly Reading'!AN$9), SUM('Monthly Reading'!AN$10, 'Homeowners Record'!$F64*'Monthly Reading'!AN$8, 'Homeowners Record'!$G64*'Monthly Reading'!AN$9)))</f>
        <v/>
      </c>
      <c r="AO67" s="4" t="str">
        <f>IF('Monthly Reading'!AO$1="", "", IF('Monthly Reading'!AO141*'Monthly Reading'!AO$7&gt;'Monthly Reading'!AO$10, SUM('Monthly Reading'!AO141*'Monthly Reading'!AO$7, 'Homeowners Record'!$F64*'Monthly Reading'!AO$8, 'Homeowners Record'!$G64*'Monthly Reading'!AO$9), SUM('Monthly Reading'!AO$10, 'Homeowners Record'!$F64*'Monthly Reading'!AO$8, 'Homeowners Record'!$G64*'Monthly Reading'!AO$9)))</f>
        <v/>
      </c>
      <c r="AP67" s="4" t="str">
        <f>IF('Monthly Reading'!AP$1="", "", IF('Monthly Reading'!AP141*'Monthly Reading'!AP$7&gt;'Monthly Reading'!AP$10, SUM('Monthly Reading'!AP141*'Monthly Reading'!AP$7, 'Homeowners Record'!$F64*'Monthly Reading'!AP$8, 'Homeowners Record'!$G64*'Monthly Reading'!AP$9), SUM('Monthly Reading'!AP$10, 'Homeowners Record'!$F64*'Monthly Reading'!AP$8, 'Homeowners Record'!$G64*'Monthly Reading'!AP$9)))</f>
        <v/>
      </c>
      <c r="AQ67" s="4" t="str">
        <f>IF('Monthly Reading'!AQ$1="", "", IF('Monthly Reading'!AQ141*'Monthly Reading'!AQ$7&gt;'Monthly Reading'!AQ$10, SUM('Monthly Reading'!AQ141*'Monthly Reading'!AQ$7, 'Homeowners Record'!$F64*'Monthly Reading'!AQ$8, 'Homeowners Record'!$G64*'Monthly Reading'!AQ$9), SUM('Monthly Reading'!AQ$10, 'Homeowners Record'!$F64*'Monthly Reading'!AQ$8, 'Homeowners Record'!$G64*'Monthly Reading'!AQ$9)))</f>
        <v/>
      </c>
      <c r="AR67" s="4" t="str">
        <f>IF('Monthly Reading'!AR$1="", "", IF('Monthly Reading'!AR141*'Monthly Reading'!AR$7&gt;'Monthly Reading'!AR$10, SUM('Monthly Reading'!AR141*'Monthly Reading'!AR$7, 'Homeowners Record'!$F64*'Monthly Reading'!AR$8, 'Homeowners Record'!$G64*'Monthly Reading'!AR$9), SUM('Monthly Reading'!AR$10, 'Homeowners Record'!$F64*'Monthly Reading'!AR$8, 'Homeowners Record'!$G64*'Monthly Reading'!AR$9)))</f>
        <v/>
      </c>
      <c r="AS67" s="4" t="str">
        <f>IF('Monthly Reading'!AS$1="", "", IF('Monthly Reading'!AS141*'Monthly Reading'!AS$7&gt;'Monthly Reading'!AS$10, SUM('Monthly Reading'!AS141*'Monthly Reading'!AS$7, 'Homeowners Record'!$F64*'Monthly Reading'!AS$8, 'Homeowners Record'!$G64*'Monthly Reading'!AS$9), SUM('Monthly Reading'!AS$10, 'Homeowners Record'!$F64*'Monthly Reading'!AS$8, 'Homeowners Record'!$G64*'Monthly Reading'!AS$9)))</f>
        <v/>
      </c>
      <c r="AT67" s="4" t="str">
        <f>IF('Monthly Reading'!AT$1="", "", IF('Monthly Reading'!AT141*'Monthly Reading'!AT$7&gt;'Monthly Reading'!AT$10, SUM('Monthly Reading'!AT141*'Monthly Reading'!AT$7, 'Homeowners Record'!$F64*'Monthly Reading'!AT$8, 'Homeowners Record'!$G64*'Monthly Reading'!AT$9), SUM('Monthly Reading'!AT$10, 'Homeowners Record'!$F64*'Monthly Reading'!AT$8, 'Homeowners Record'!$G64*'Monthly Reading'!AT$9)))</f>
        <v/>
      </c>
      <c r="AU67" s="4" t="str">
        <f>IF('Monthly Reading'!AU$1="", "", IF('Monthly Reading'!AU141*'Monthly Reading'!AU$7&gt;'Monthly Reading'!AU$10, SUM('Monthly Reading'!AU141*'Monthly Reading'!AU$7, 'Homeowners Record'!$F64*'Monthly Reading'!AU$8, 'Homeowners Record'!$G64*'Monthly Reading'!AU$9), SUM('Monthly Reading'!AU$10, 'Homeowners Record'!$F64*'Monthly Reading'!AU$8, 'Homeowners Record'!$G64*'Monthly Reading'!AU$9)))</f>
        <v/>
      </c>
      <c r="AV67" s="4" t="str">
        <f>IF('Monthly Reading'!AV$1="", "", IF('Monthly Reading'!AV141*'Monthly Reading'!AV$7&gt;'Monthly Reading'!AV$10, SUM('Monthly Reading'!AV141*'Monthly Reading'!AV$7, 'Homeowners Record'!$F64*'Monthly Reading'!AV$8, 'Homeowners Record'!$G64*'Monthly Reading'!AV$9), SUM('Monthly Reading'!AV$10, 'Homeowners Record'!$F64*'Monthly Reading'!AV$8, 'Homeowners Record'!$G64*'Monthly Reading'!AV$9)))</f>
        <v/>
      </c>
      <c r="AW67" s="4" t="str">
        <f>IF('Monthly Reading'!AW$1="", "", IF('Monthly Reading'!AW141*'Monthly Reading'!AW$7&gt;'Monthly Reading'!AW$10, SUM('Monthly Reading'!AW141*'Monthly Reading'!AW$7, 'Homeowners Record'!$F64*'Monthly Reading'!AW$8, 'Homeowners Record'!$G64*'Monthly Reading'!AW$9), SUM('Monthly Reading'!AW$10, 'Homeowners Record'!$F64*'Monthly Reading'!AW$8, 'Homeowners Record'!$G64*'Monthly Reading'!AW$9)))</f>
        <v/>
      </c>
      <c r="AX67" s="4" t="str">
        <f>IF('Monthly Reading'!AX$1="", "", IF('Monthly Reading'!AX141*'Monthly Reading'!AX$7&gt;'Monthly Reading'!AX$10, SUM('Monthly Reading'!AX141*'Monthly Reading'!AX$7, 'Homeowners Record'!$F64*'Monthly Reading'!AX$8, 'Homeowners Record'!$G64*'Monthly Reading'!AX$9), SUM('Monthly Reading'!AX$10, 'Homeowners Record'!$F64*'Monthly Reading'!AX$8, 'Homeowners Record'!$G64*'Monthly Reading'!AX$9)))</f>
        <v/>
      </c>
      <c r="AY67" s="4" t="str">
        <f>IF('Monthly Reading'!AY$1="", "", IF('Monthly Reading'!AY141*'Monthly Reading'!AY$7&gt;'Monthly Reading'!AY$10, SUM('Monthly Reading'!AY141*'Monthly Reading'!AY$7, 'Homeowners Record'!$F64*'Monthly Reading'!AY$8, 'Homeowners Record'!$G64*'Monthly Reading'!AY$9), SUM('Monthly Reading'!AY$10, 'Homeowners Record'!$F64*'Monthly Reading'!AY$8, 'Homeowners Record'!$G64*'Monthly Reading'!AY$9)))</f>
        <v/>
      </c>
      <c r="AZ67" s="4" t="str">
        <f>IF('Monthly Reading'!AZ$1="", "", IF('Monthly Reading'!AZ141*'Monthly Reading'!AZ$7&gt;'Monthly Reading'!AZ$10, SUM('Monthly Reading'!AZ141*'Monthly Reading'!AZ$7, 'Homeowners Record'!$F64*'Monthly Reading'!AZ$8, 'Homeowners Record'!$G64*'Monthly Reading'!AZ$9), SUM('Monthly Reading'!AZ$10, 'Homeowners Record'!$F64*'Monthly Reading'!AZ$8, 'Homeowners Record'!$G64*'Monthly Reading'!AZ$9)))</f>
        <v/>
      </c>
      <c r="BA67" s="4" t="str">
        <f>IF('Monthly Reading'!BA$1="", "", IF('Monthly Reading'!BA141*'Monthly Reading'!BA$7&gt;'Monthly Reading'!BA$10, SUM('Monthly Reading'!BA141*'Monthly Reading'!BA$7, 'Homeowners Record'!$F64*'Monthly Reading'!BA$8, 'Homeowners Record'!$G64*'Monthly Reading'!BA$9), SUM('Monthly Reading'!BA$10, 'Homeowners Record'!$F64*'Monthly Reading'!BA$8, 'Homeowners Record'!$G64*'Monthly Reading'!BA$9)))</f>
        <v/>
      </c>
      <c r="BB67" s="4" t="str">
        <f>IF('Monthly Reading'!BB$1="", "", IF('Monthly Reading'!BB141*'Monthly Reading'!BB$7&gt;'Monthly Reading'!BB$10, SUM('Monthly Reading'!BB141*'Monthly Reading'!BB$7, 'Homeowners Record'!$F64*'Monthly Reading'!BB$8, 'Homeowners Record'!$G64*'Monthly Reading'!BB$9), SUM('Monthly Reading'!BB$10, 'Homeowners Record'!$F64*'Monthly Reading'!BB$8, 'Homeowners Record'!$G64*'Monthly Reading'!BB$9)))</f>
        <v/>
      </c>
      <c r="BC67" s="4" t="str">
        <f>IF('Monthly Reading'!BC$1="", "", IF('Monthly Reading'!BC141*'Monthly Reading'!BC$7&gt;'Monthly Reading'!BC$10, SUM('Monthly Reading'!BC141*'Monthly Reading'!BC$7, 'Homeowners Record'!$F64*'Monthly Reading'!BC$8, 'Homeowners Record'!$G64*'Monthly Reading'!BC$9), SUM('Monthly Reading'!BC$10, 'Homeowners Record'!$F64*'Monthly Reading'!BC$8, 'Homeowners Record'!$G64*'Monthly Reading'!BC$9)))</f>
        <v/>
      </c>
      <c r="BD67" s="4" t="str">
        <f>IF('Monthly Reading'!BD$1="", "", IF('Monthly Reading'!BD141*'Monthly Reading'!BD$7&gt;'Monthly Reading'!BD$10, SUM('Monthly Reading'!BD141*'Monthly Reading'!BD$7, 'Homeowners Record'!$F64*'Monthly Reading'!BD$8, 'Homeowners Record'!$G64*'Monthly Reading'!BD$9), SUM('Monthly Reading'!BD$10, 'Homeowners Record'!$F64*'Monthly Reading'!BD$8, 'Homeowners Record'!$G64*'Monthly Reading'!BD$9)))</f>
        <v/>
      </c>
      <c r="BE67" s="4" t="str">
        <f>IF('Monthly Reading'!BE$1="", "", IF('Monthly Reading'!BE141*'Monthly Reading'!BE$7&gt;'Monthly Reading'!BE$10, SUM('Monthly Reading'!BE141*'Monthly Reading'!BE$7, 'Homeowners Record'!$F64*'Monthly Reading'!BE$8, 'Homeowners Record'!$G64*'Monthly Reading'!BE$9), SUM('Monthly Reading'!BE$10, 'Homeowners Record'!$F64*'Monthly Reading'!BE$8, 'Homeowners Record'!$G64*'Monthly Reading'!BE$9)))</f>
        <v/>
      </c>
      <c r="BF67" s="4" t="str">
        <f>IF('Monthly Reading'!BF$1="", "", IF('Monthly Reading'!BF141*'Monthly Reading'!BF$7&gt;'Monthly Reading'!BF$10, SUM('Monthly Reading'!BF141*'Monthly Reading'!BF$7, 'Homeowners Record'!$F64*'Monthly Reading'!BF$8, 'Homeowners Record'!$G64*'Monthly Reading'!BF$9), SUM('Monthly Reading'!BF$10, 'Homeowners Record'!$F64*'Monthly Reading'!BF$8, 'Homeowners Record'!$G64*'Monthly Reading'!BF$9)))</f>
        <v/>
      </c>
      <c r="BG67" s="4" t="str">
        <f>IF('Monthly Reading'!BG$1="", "", IF('Monthly Reading'!BG141*'Monthly Reading'!BG$7&gt;'Monthly Reading'!BG$10, SUM('Monthly Reading'!BG141*'Monthly Reading'!BG$7, 'Homeowners Record'!$F64*'Monthly Reading'!BG$8, 'Homeowners Record'!$G64*'Monthly Reading'!BG$9), SUM('Monthly Reading'!BG$10, 'Homeowners Record'!$F64*'Monthly Reading'!BG$8, 'Homeowners Record'!$G64*'Monthly Reading'!BG$9)))</f>
        <v/>
      </c>
      <c r="BH67" s="4" t="str">
        <f>IF('Monthly Reading'!BH$1="", "", IF('Monthly Reading'!BH141*'Monthly Reading'!BH$7&gt;'Monthly Reading'!BH$10, SUM('Monthly Reading'!BH141*'Monthly Reading'!BH$7, 'Homeowners Record'!$F64*'Monthly Reading'!BH$8, 'Homeowners Record'!$G64*'Monthly Reading'!BH$9), SUM('Monthly Reading'!BH$10, 'Homeowners Record'!$F64*'Monthly Reading'!BH$8, 'Homeowners Record'!$G64*'Monthly Reading'!BH$9)))</f>
        <v/>
      </c>
      <c r="BI67" s="4" t="str">
        <f>IF('Monthly Reading'!BI$1="", "", IF('Monthly Reading'!BI141*'Monthly Reading'!BI$7&gt;'Monthly Reading'!BI$10, SUM('Monthly Reading'!BI141*'Monthly Reading'!BI$7, 'Homeowners Record'!$F64*'Monthly Reading'!BI$8, 'Homeowners Record'!$G64*'Monthly Reading'!BI$9), SUM('Monthly Reading'!BI$10, 'Homeowners Record'!$F64*'Monthly Reading'!BI$8, 'Homeowners Record'!$G64*'Monthly Reading'!BI$9)))</f>
        <v/>
      </c>
      <c r="BJ67" s="4" t="str">
        <f>IF('Monthly Reading'!BJ$1="", "", IF('Monthly Reading'!BJ141*'Monthly Reading'!BJ$7&gt;'Monthly Reading'!BJ$10, SUM('Monthly Reading'!BJ141*'Monthly Reading'!BJ$7, 'Homeowners Record'!$F64*'Monthly Reading'!BJ$8, 'Homeowners Record'!$G64*'Monthly Reading'!BJ$9), SUM('Monthly Reading'!BJ$10, 'Homeowners Record'!$F64*'Monthly Reading'!BJ$8, 'Homeowners Record'!$G64*'Monthly Reading'!BJ$9)))</f>
        <v/>
      </c>
      <c r="BK67" s="4" t="str">
        <f>IF('Monthly Reading'!BK$1="", "", IF('Monthly Reading'!BK141*'Monthly Reading'!BK$7&gt;'Monthly Reading'!BK$10, SUM('Monthly Reading'!BK141*'Monthly Reading'!BK$7, 'Homeowners Record'!$F64*'Monthly Reading'!BK$8, 'Homeowners Record'!$G64*'Monthly Reading'!BK$9), SUM('Monthly Reading'!BK$10, 'Homeowners Record'!$F64*'Monthly Reading'!BK$8, 'Homeowners Record'!$G64*'Monthly Reading'!BK$9)))</f>
        <v/>
      </c>
      <c r="BL67" s="4" t="str">
        <f>IF('Monthly Reading'!BL$1="", "", IF('Monthly Reading'!BL141*'Monthly Reading'!BL$7&gt;'Monthly Reading'!BL$10, SUM('Monthly Reading'!BL141*'Monthly Reading'!BL$7, 'Homeowners Record'!$F64*'Monthly Reading'!BL$8, 'Homeowners Record'!$G64*'Monthly Reading'!BL$9), SUM('Monthly Reading'!BL$10, 'Homeowners Record'!$F64*'Monthly Reading'!BL$8, 'Homeowners Record'!$G64*'Monthly Reading'!BL$9)))</f>
        <v/>
      </c>
      <c r="BM67" s="4" t="str">
        <f>IF('Monthly Reading'!BM$1="", "", IF('Monthly Reading'!BM141*'Monthly Reading'!BM$7&gt;'Monthly Reading'!BM$10, SUM('Monthly Reading'!BM141*'Monthly Reading'!BM$7, 'Homeowners Record'!$F64*'Monthly Reading'!BM$8, 'Homeowners Record'!$G64*'Monthly Reading'!BM$9), SUM('Monthly Reading'!BM$10, 'Homeowners Record'!$F64*'Monthly Reading'!BM$8, 'Homeowners Record'!$G64*'Monthly Reading'!BM$9)))</f>
        <v/>
      </c>
      <c r="BN67" s="4" t="str">
        <f>IF('Monthly Reading'!BN$1="", "", IF('Monthly Reading'!BN141*'Monthly Reading'!BN$7&gt;'Monthly Reading'!BN$10, SUM('Monthly Reading'!BN141*'Monthly Reading'!BN$7, 'Homeowners Record'!$F64*'Monthly Reading'!BN$8, 'Homeowners Record'!$G64*'Monthly Reading'!BN$9), SUM('Monthly Reading'!BN$10, 'Homeowners Record'!$F64*'Monthly Reading'!BN$8, 'Homeowners Record'!$G64*'Monthly Reading'!BN$9)))</f>
        <v/>
      </c>
      <c r="BO67" s="4" t="str">
        <f>IF('Monthly Reading'!BO$1="", "", IF('Monthly Reading'!BO141*'Monthly Reading'!BO$7&gt;'Monthly Reading'!BO$10, SUM('Monthly Reading'!BO141*'Monthly Reading'!BO$7, 'Homeowners Record'!$F64*'Monthly Reading'!BO$8, 'Homeowners Record'!$G64*'Monthly Reading'!BO$9), SUM('Monthly Reading'!BO$10, 'Homeowners Record'!$F64*'Monthly Reading'!BO$8, 'Homeowners Record'!$G64*'Monthly Reading'!BO$9)))</f>
        <v/>
      </c>
      <c r="BP67" s="4" t="str">
        <f>IF('Monthly Reading'!BP$1="", "", IF('Monthly Reading'!BP141*'Monthly Reading'!BP$7&gt;'Monthly Reading'!BP$10, SUM('Monthly Reading'!BP141*'Monthly Reading'!BP$7, 'Homeowners Record'!$F64*'Monthly Reading'!BP$8, 'Homeowners Record'!$G64*'Monthly Reading'!BP$9), SUM('Monthly Reading'!BP$10, 'Homeowners Record'!$F64*'Monthly Reading'!BP$8, 'Homeowners Record'!$G64*'Monthly Reading'!BP$9)))</f>
        <v/>
      </c>
      <c r="BQ67" s="4" t="str">
        <f>IF('Monthly Reading'!BQ$1="", "", IF('Monthly Reading'!BQ141*'Monthly Reading'!BQ$7&gt;'Monthly Reading'!BQ$10, SUM('Monthly Reading'!BQ141*'Monthly Reading'!BQ$7, 'Homeowners Record'!$F64*'Monthly Reading'!BQ$8, 'Homeowners Record'!$G64*'Monthly Reading'!BQ$9), SUM('Monthly Reading'!BQ$10, 'Homeowners Record'!$F64*'Monthly Reading'!BQ$8, 'Homeowners Record'!$G64*'Monthly Reading'!BQ$9)))</f>
        <v/>
      </c>
      <c r="BR67" s="4" t="str">
        <f>IF('Monthly Reading'!BR$1="", "", IF('Monthly Reading'!BR141*'Monthly Reading'!BR$7&gt;'Monthly Reading'!BR$10, SUM('Monthly Reading'!BR141*'Monthly Reading'!BR$7, 'Homeowners Record'!$F64*'Monthly Reading'!BR$8, 'Homeowners Record'!$G64*'Monthly Reading'!BR$9), SUM('Monthly Reading'!BR$10, 'Homeowners Record'!$F64*'Monthly Reading'!BR$8, 'Homeowners Record'!$G64*'Monthly Reading'!BR$9)))</f>
        <v/>
      </c>
      <c r="BS67" s="4" t="str">
        <f>IF('Monthly Reading'!BS$1="", "", IF('Monthly Reading'!BS141*'Monthly Reading'!BS$7&gt;'Monthly Reading'!BS$10, SUM('Monthly Reading'!BS141*'Monthly Reading'!BS$7, 'Homeowners Record'!$F64*'Monthly Reading'!BS$8, 'Homeowners Record'!$G64*'Monthly Reading'!BS$9), SUM('Monthly Reading'!BS$10, 'Homeowners Record'!$F64*'Monthly Reading'!BS$8, 'Homeowners Record'!$G64*'Monthly Reading'!BS$9)))</f>
        <v/>
      </c>
      <c r="BT67" s="4" t="str">
        <f>IF('Monthly Reading'!BT$1="", "", IF('Monthly Reading'!BT141*'Monthly Reading'!BT$7&gt;'Monthly Reading'!BT$10, SUM('Monthly Reading'!BT141*'Monthly Reading'!BT$7, 'Homeowners Record'!$F64*'Monthly Reading'!BT$8, 'Homeowners Record'!$G64*'Monthly Reading'!BT$9), SUM('Monthly Reading'!BT$10, 'Homeowners Record'!$F64*'Monthly Reading'!BT$8, 'Homeowners Record'!$G64*'Monthly Reading'!BT$9)))</f>
        <v/>
      </c>
      <c r="BU67" s="4" t="str">
        <f>IF('Monthly Reading'!BU$1="", "", IF('Monthly Reading'!BU141*'Monthly Reading'!BU$7&gt;'Monthly Reading'!BU$10, SUM('Monthly Reading'!BU141*'Monthly Reading'!BU$7, 'Homeowners Record'!$F64*'Monthly Reading'!BU$8, 'Homeowners Record'!$G64*'Monthly Reading'!BU$9), SUM('Monthly Reading'!BU$10, 'Homeowners Record'!$F64*'Monthly Reading'!BU$8, 'Homeowners Record'!$G64*'Monthly Reading'!BU$9)))</f>
        <v/>
      </c>
      <c r="BV67" s="4" t="str">
        <f>IF('Monthly Reading'!BV$1="", "", IF('Monthly Reading'!BV141*'Monthly Reading'!BV$7&gt;'Monthly Reading'!BV$10, SUM('Monthly Reading'!BV141*'Monthly Reading'!BV$7, 'Homeowners Record'!$F64*'Monthly Reading'!BV$8, 'Homeowners Record'!$G64*'Monthly Reading'!BV$9), SUM('Monthly Reading'!BV$10, 'Homeowners Record'!$F64*'Monthly Reading'!BV$8, 'Homeowners Record'!$G64*'Monthly Reading'!BV$9)))</f>
        <v/>
      </c>
      <c r="BW67" s="4" t="str">
        <f>IF('Monthly Reading'!BW$1="", "", IF('Monthly Reading'!BW141*'Monthly Reading'!BW$7&gt;'Monthly Reading'!BW$10, SUM('Monthly Reading'!BW141*'Monthly Reading'!BW$7, 'Homeowners Record'!$F64*'Monthly Reading'!BW$8, 'Homeowners Record'!$G64*'Monthly Reading'!BW$9), SUM('Monthly Reading'!BW$10, 'Homeowners Record'!$F64*'Monthly Reading'!BW$8, 'Homeowners Record'!$G64*'Monthly Reading'!BW$9)))</f>
        <v/>
      </c>
      <c r="BX67" s="4" t="str">
        <f>IF('Monthly Reading'!BX$1="", "", IF('Monthly Reading'!BX141*'Monthly Reading'!BX$7&gt;'Monthly Reading'!BX$10, SUM('Monthly Reading'!BX141*'Monthly Reading'!BX$7, 'Homeowners Record'!$F64*'Monthly Reading'!BX$8, 'Homeowners Record'!$G64*'Monthly Reading'!BX$9), SUM('Monthly Reading'!BX$10, 'Homeowners Record'!$F64*'Monthly Reading'!BX$8, 'Homeowners Record'!$G64*'Monthly Reading'!BX$9)))</f>
        <v/>
      </c>
      <c r="BY67" s="4" t="str">
        <f>IF('Monthly Reading'!BY$1="", "", IF('Monthly Reading'!BY141*'Monthly Reading'!BY$7&gt;'Monthly Reading'!BY$10, SUM('Monthly Reading'!BY141*'Monthly Reading'!BY$7, 'Homeowners Record'!$F64*'Monthly Reading'!BY$8, 'Homeowners Record'!$G64*'Monthly Reading'!BY$9), SUM('Monthly Reading'!BY$10, 'Homeowners Record'!$F64*'Monthly Reading'!BY$8, 'Homeowners Record'!$G64*'Monthly Reading'!BY$9)))</f>
        <v/>
      </c>
      <c r="BZ67" s="4" t="str">
        <f>IF('Monthly Reading'!BZ$1="", "", IF('Monthly Reading'!BZ141*'Monthly Reading'!BZ$7&gt;'Monthly Reading'!BZ$10, SUM('Monthly Reading'!BZ141*'Monthly Reading'!BZ$7, 'Homeowners Record'!$F64*'Monthly Reading'!BZ$8, 'Homeowners Record'!$G64*'Monthly Reading'!BZ$9), SUM('Monthly Reading'!BZ$10, 'Homeowners Record'!$F64*'Monthly Reading'!BZ$8, 'Homeowners Record'!$G64*'Monthly Reading'!BZ$9)))</f>
        <v/>
      </c>
      <c r="CA67" s="4" t="str">
        <f>IF('Monthly Reading'!CA$1="", "", IF('Monthly Reading'!CA141*'Monthly Reading'!CA$7&gt;'Monthly Reading'!CA$10, SUM('Monthly Reading'!CA141*'Monthly Reading'!CA$7, 'Homeowners Record'!$F64*'Monthly Reading'!CA$8, 'Homeowners Record'!$G64*'Monthly Reading'!CA$9), SUM('Monthly Reading'!CA$10, 'Homeowners Record'!$F64*'Monthly Reading'!CA$8, 'Homeowners Record'!$G64*'Monthly Reading'!CA$9)))</f>
        <v/>
      </c>
      <c r="CB67" s="4" t="str">
        <f>IF('Monthly Reading'!CB$1="", "", IF('Monthly Reading'!CB141*'Monthly Reading'!CB$7&gt;'Monthly Reading'!CB$10, SUM('Monthly Reading'!CB141*'Monthly Reading'!CB$7, 'Homeowners Record'!$F64*'Monthly Reading'!CB$8, 'Homeowners Record'!$G64*'Monthly Reading'!CB$9), SUM('Monthly Reading'!CB$10, 'Homeowners Record'!$F64*'Monthly Reading'!CB$8, 'Homeowners Record'!$G64*'Monthly Reading'!CB$9)))</f>
        <v/>
      </c>
      <c r="CC67" s="4" t="str">
        <f>IF('Monthly Reading'!CC$1="", "", IF('Monthly Reading'!CC141*'Monthly Reading'!CC$7&gt;'Monthly Reading'!CC$10, SUM('Monthly Reading'!CC141*'Monthly Reading'!CC$7, 'Homeowners Record'!$F64*'Monthly Reading'!CC$8, 'Homeowners Record'!$G64*'Monthly Reading'!CC$9), SUM('Monthly Reading'!CC$10, 'Homeowners Record'!$F64*'Monthly Reading'!CC$8, 'Homeowners Record'!$G64*'Monthly Reading'!CC$9)))</f>
        <v/>
      </c>
      <c r="CD67" s="4" t="str">
        <f>IF('Monthly Reading'!CD$1="", "", IF('Monthly Reading'!CD141*'Monthly Reading'!CD$7&gt;'Monthly Reading'!CD$10, SUM('Monthly Reading'!CD141*'Monthly Reading'!CD$7, 'Homeowners Record'!$F64*'Monthly Reading'!CD$8, 'Homeowners Record'!$G64*'Monthly Reading'!CD$9), SUM('Monthly Reading'!CD$10, 'Homeowners Record'!$F64*'Monthly Reading'!CD$8, 'Homeowners Record'!$G64*'Monthly Reading'!CD$9)))</f>
        <v/>
      </c>
      <c r="CE67" s="4" t="str">
        <f>IF('Monthly Reading'!CE$1="", "", IF('Monthly Reading'!CE141*'Monthly Reading'!CE$7&gt;'Monthly Reading'!CE$10, SUM('Monthly Reading'!CE141*'Monthly Reading'!CE$7, 'Homeowners Record'!$F64*'Monthly Reading'!CE$8, 'Homeowners Record'!$G64*'Monthly Reading'!CE$9), SUM('Monthly Reading'!CE$10, 'Homeowners Record'!$F64*'Monthly Reading'!CE$8, 'Homeowners Record'!$G64*'Monthly Reading'!CE$9)))</f>
        <v/>
      </c>
      <c r="CF67" s="4" t="str">
        <f>IF('Monthly Reading'!CF$1="", "", IF('Monthly Reading'!CF141*'Monthly Reading'!CF$7&gt;'Monthly Reading'!CF$10, SUM('Monthly Reading'!CF141*'Monthly Reading'!CF$7, 'Homeowners Record'!$F64*'Monthly Reading'!CF$8, 'Homeowners Record'!$G64*'Monthly Reading'!CF$9), SUM('Monthly Reading'!CF$10, 'Homeowners Record'!$F64*'Monthly Reading'!CF$8, 'Homeowners Record'!$G64*'Monthly Reading'!CF$9)))</f>
        <v/>
      </c>
      <c r="CG67" s="4" t="str">
        <f>IF('Monthly Reading'!CG$1="", "", IF('Monthly Reading'!CG141*'Monthly Reading'!CG$7&gt;'Monthly Reading'!CG$10, SUM('Monthly Reading'!CG141*'Monthly Reading'!CG$7, 'Homeowners Record'!$F64*'Monthly Reading'!CG$8, 'Homeowners Record'!$G64*'Monthly Reading'!CG$9), SUM('Monthly Reading'!CG$10, 'Homeowners Record'!$F64*'Monthly Reading'!CG$8, 'Homeowners Record'!$G64*'Monthly Reading'!CG$9)))</f>
        <v/>
      </c>
      <c r="CH67" s="4" t="str">
        <f>IF('Monthly Reading'!CH$1="", "", IF('Monthly Reading'!CH141*'Monthly Reading'!CH$7&gt;'Monthly Reading'!CH$10, SUM('Monthly Reading'!CH141*'Monthly Reading'!CH$7, 'Homeowners Record'!$F64*'Monthly Reading'!CH$8, 'Homeowners Record'!$G64*'Monthly Reading'!CH$9), SUM('Monthly Reading'!CH$10, 'Homeowners Record'!$F64*'Monthly Reading'!CH$8, 'Homeowners Record'!$G64*'Monthly Reading'!CH$9)))</f>
        <v/>
      </c>
      <c r="CI67" s="4" t="str">
        <f>IF('Monthly Reading'!CI$1="", "", IF('Monthly Reading'!CI141*'Monthly Reading'!CI$7&gt;'Monthly Reading'!CI$10, SUM('Monthly Reading'!CI141*'Monthly Reading'!CI$7, 'Homeowners Record'!$F64*'Monthly Reading'!CI$8, 'Homeowners Record'!$G64*'Monthly Reading'!CI$9), SUM('Monthly Reading'!CI$10, 'Homeowners Record'!$F64*'Monthly Reading'!CI$8, 'Homeowners Record'!$G64*'Monthly Reading'!CI$9)))</f>
        <v/>
      </c>
      <c r="CJ67" s="4" t="str">
        <f>IF('Monthly Reading'!CJ$1="", "", IF('Monthly Reading'!CJ141*'Monthly Reading'!CJ$7&gt;'Monthly Reading'!CJ$10, SUM('Monthly Reading'!CJ141*'Monthly Reading'!CJ$7, 'Homeowners Record'!$F64*'Monthly Reading'!CJ$8, 'Homeowners Record'!$G64*'Monthly Reading'!CJ$9), SUM('Monthly Reading'!CJ$10, 'Homeowners Record'!$F64*'Monthly Reading'!CJ$8, 'Homeowners Record'!$G64*'Monthly Reading'!CJ$9)))</f>
        <v/>
      </c>
      <c r="CK67" s="4" t="str">
        <f>IF('Monthly Reading'!CK$1="", "", IF('Monthly Reading'!CK141*'Monthly Reading'!CK$7&gt;'Monthly Reading'!CK$10, SUM('Monthly Reading'!CK141*'Monthly Reading'!CK$7, 'Homeowners Record'!$F64*'Monthly Reading'!CK$8, 'Homeowners Record'!$G64*'Monthly Reading'!CK$9), SUM('Monthly Reading'!CK$10, 'Homeowners Record'!$F64*'Monthly Reading'!CK$8, 'Homeowners Record'!$G64*'Monthly Reading'!CK$9)))</f>
        <v/>
      </c>
      <c r="CL67" s="4" t="str">
        <f>IF('Monthly Reading'!CL$1="", "", IF('Monthly Reading'!CL141*'Monthly Reading'!CL$7&gt;'Monthly Reading'!CL$10, SUM('Monthly Reading'!CL141*'Monthly Reading'!CL$7, 'Homeowners Record'!$F64*'Monthly Reading'!CL$8, 'Homeowners Record'!$G64*'Monthly Reading'!CL$9), SUM('Monthly Reading'!CL$10, 'Homeowners Record'!$F64*'Monthly Reading'!CL$8, 'Homeowners Record'!$G64*'Monthly Reading'!CL$9)))</f>
        <v/>
      </c>
      <c r="CM67" s="4" t="str">
        <f>IF('Monthly Reading'!CM$1="", "", IF('Monthly Reading'!CM141*'Monthly Reading'!CM$7&gt;'Monthly Reading'!CM$10, SUM('Monthly Reading'!CM141*'Monthly Reading'!CM$7, 'Homeowners Record'!$F64*'Monthly Reading'!CM$8, 'Homeowners Record'!$G64*'Monthly Reading'!CM$9), SUM('Monthly Reading'!CM$10, 'Homeowners Record'!$F64*'Monthly Reading'!CM$8, 'Homeowners Record'!$G64*'Monthly Reading'!CM$9)))</f>
        <v/>
      </c>
      <c r="CN67" s="4" t="str">
        <f>IF('Monthly Reading'!CN$1="", "", IF('Monthly Reading'!CN141*'Monthly Reading'!CN$7&gt;'Monthly Reading'!CN$10, SUM('Monthly Reading'!CN141*'Monthly Reading'!CN$7, 'Homeowners Record'!$F64*'Monthly Reading'!CN$8, 'Homeowners Record'!$G64*'Monthly Reading'!CN$9), SUM('Monthly Reading'!CN$10, 'Homeowners Record'!$F64*'Monthly Reading'!CN$8, 'Homeowners Record'!$G64*'Monthly Reading'!CN$9)))</f>
        <v/>
      </c>
      <c r="CO67" s="4" t="str">
        <f>IF('Monthly Reading'!CO$1="", "", IF('Monthly Reading'!CO141*'Monthly Reading'!CO$7&gt;'Monthly Reading'!CO$10, SUM('Monthly Reading'!CO141*'Monthly Reading'!CO$7, 'Homeowners Record'!$F64*'Monthly Reading'!CO$8, 'Homeowners Record'!$G64*'Monthly Reading'!CO$9), SUM('Monthly Reading'!CO$10, 'Homeowners Record'!$F64*'Monthly Reading'!CO$8, 'Homeowners Record'!$G64*'Monthly Reading'!CO$9)))</f>
        <v/>
      </c>
      <c r="CP67" s="4" t="str">
        <f>IF('Monthly Reading'!CP$1="", "", IF('Monthly Reading'!CP141*'Monthly Reading'!CP$7&gt;'Monthly Reading'!CP$10, SUM('Monthly Reading'!CP141*'Monthly Reading'!CP$7, 'Homeowners Record'!$F64*'Monthly Reading'!CP$8, 'Homeowners Record'!$G64*'Monthly Reading'!CP$9), SUM('Monthly Reading'!CP$10, 'Homeowners Record'!$F64*'Monthly Reading'!CP$8, 'Homeowners Record'!$G64*'Monthly Reading'!CP$9)))</f>
        <v/>
      </c>
      <c r="CQ67" s="4" t="str">
        <f>IF('Monthly Reading'!CQ$1="", "", IF('Monthly Reading'!CQ141*'Monthly Reading'!CQ$7&gt;'Monthly Reading'!CQ$10, SUM('Monthly Reading'!CQ141*'Monthly Reading'!CQ$7, 'Homeowners Record'!$F64*'Monthly Reading'!CQ$8, 'Homeowners Record'!$G64*'Monthly Reading'!CQ$9), SUM('Monthly Reading'!CQ$10, 'Homeowners Record'!$F64*'Monthly Reading'!CQ$8, 'Homeowners Record'!$G64*'Monthly Reading'!CQ$9)))</f>
        <v/>
      </c>
      <c r="CR67" s="4" t="str">
        <f>IF('Monthly Reading'!CR$1="", "", IF('Monthly Reading'!CR141*'Monthly Reading'!CR$7&gt;'Monthly Reading'!CR$10, SUM('Monthly Reading'!CR141*'Monthly Reading'!CR$7, 'Homeowners Record'!$F64*'Monthly Reading'!CR$8, 'Homeowners Record'!$G64*'Monthly Reading'!CR$9), SUM('Monthly Reading'!CR$10, 'Homeowners Record'!$F64*'Monthly Reading'!CR$8, 'Homeowners Record'!$G64*'Monthly Reading'!CR$9)))</f>
        <v/>
      </c>
      <c r="CS67" s="4" t="str">
        <f>IF('Monthly Reading'!CS$1="", "", IF('Monthly Reading'!CS141*'Monthly Reading'!CS$7&gt;'Monthly Reading'!CS$10, SUM('Monthly Reading'!CS141*'Monthly Reading'!CS$7, 'Homeowners Record'!$F64*'Monthly Reading'!CS$8, 'Homeowners Record'!$G64*'Monthly Reading'!CS$9), SUM('Monthly Reading'!CS$10, 'Homeowners Record'!$F64*'Monthly Reading'!CS$8, 'Homeowners Record'!$G64*'Monthly Reading'!CS$9)))</f>
        <v/>
      </c>
      <c r="CT67" s="4" t="str">
        <f>IF('Monthly Reading'!CT$1="", "", IF('Monthly Reading'!CT141*'Monthly Reading'!CT$7&gt;'Monthly Reading'!CT$10, SUM('Monthly Reading'!CT141*'Monthly Reading'!CT$7, 'Homeowners Record'!$F64*'Monthly Reading'!CT$8, 'Homeowners Record'!$G64*'Monthly Reading'!CT$9), SUM('Monthly Reading'!CT$10, 'Homeowners Record'!$F64*'Monthly Reading'!CT$8, 'Homeowners Record'!$G64*'Monthly Reading'!CT$9)))</f>
        <v/>
      </c>
      <c r="CU67" s="4" t="str">
        <f>IF('Monthly Reading'!CU$1="", "", IF('Monthly Reading'!CU141*'Monthly Reading'!CU$7&gt;'Monthly Reading'!CU$10, SUM('Monthly Reading'!CU141*'Monthly Reading'!CU$7, 'Homeowners Record'!$F64*'Monthly Reading'!CU$8, 'Homeowners Record'!$G64*'Monthly Reading'!CU$9), SUM('Monthly Reading'!CU$10, 'Homeowners Record'!$F64*'Monthly Reading'!CU$8, 'Homeowners Record'!$G64*'Monthly Reading'!CU$9)))</f>
        <v/>
      </c>
      <c r="CV67" s="4" t="str">
        <f>IF('Monthly Reading'!CV$1="", "", IF('Monthly Reading'!CV141*'Monthly Reading'!CV$7&gt;'Monthly Reading'!CV$10, SUM('Monthly Reading'!CV141*'Monthly Reading'!CV$7, 'Homeowners Record'!$F64*'Monthly Reading'!CV$8, 'Homeowners Record'!$G64*'Monthly Reading'!CV$9), SUM('Monthly Reading'!CV$10, 'Homeowners Record'!$F64*'Monthly Reading'!CV$8, 'Homeowners Record'!$G64*'Monthly Reading'!CV$9)))</f>
        <v/>
      </c>
      <c r="CW67" s="4" t="str">
        <f>IF('Monthly Reading'!CW$1="", "", IF('Monthly Reading'!CW141*'Monthly Reading'!CW$7&gt;'Monthly Reading'!CW$10, SUM('Monthly Reading'!CW141*'Monthly Reading'!CW$7, 'Homeowners Record'!$F64*'Monthly Reading'!CW$8, 'Homeowners Record'!$G64*'Monthly Reading'!CW$9), SUM('Monthly Reading'!CW$10, 'Homeowners Record'!$F64*'Monthly Reading'!CW$8, 'Homeowners Record'!$G64*'Monthly Reading'!CW$9)))</f>
        <v/>
      </c>
      <c r="CX67" s="4" t="str">
        <f>IF('Monthly Reading'!CX$1="", "", IF('Monthly Reading'!CX141*'Monthly Reading'!CX$7&gt;'Monthly Reading'!CX$10, SUM('Monthly Reading'!CX141*'Monthly Reading'!CX$7, 'Homeowners Record'!$F64*'Monthly Reading'!CX$8, 'Homeowners Record'!$G64*'Monthly Reading'!CX$9), SUM('Monthly Reading'!CX$10, 'Homeowners Record'!$F64*'Monthly Reading'!CX$8, 'Homeowners Record'!$G64*'Monthly Reading'!CX$9)))</f>
        <v/>
      </c>
      <c r="CY67" s="4" t="str">
        <f>IF('Monthly Reading'!CY$1="", "", IF('Monthly Reading'!CY141*'Monthly Reading'!CY$7&gt;'Monthly Reading'!CY$10, SUM('Monthly Reading'!CY141*'Monthly Reading'!CY$7, 'Homeowners Record'!$F64*'Monthly Reading'!CY$8, 'Homeowners Record'!$G64*'Monthly Reading'!CY$9), SUM('Monthly Reading'!CY$10, 'Homeowners Record'!$F64*'Monthly Reading'!CY$8, 'Homeowners Record'!$G64*'Monthly Reading'!CY$9)))</f>
        <v/>
      </c>
      <c r="CZ67" s="4" t="str">
        <f>IF('Monthly Reading'!CZ$1="", "", IF('Monthly Reading'!CZ141*'Monthly Reading'!CZ$7&gt;'Monthly Reading'!CZ$10, SUM('Monthly Reading'!CZ141*'Monthly Reading'!CZ$7, 'Homeowners Record'!$F64*'Monthly Reading'!CZ$8, 'Homeowners Record'!$G64*'Monthly Reading'!CZ$9), SUM('Monthly Reading'!CZ$10, 'Homeowners Record'!$F64*'Monthly Reading'!CZ$8, 'Homeowners Record'!$G64*'Monthly Reading'!CZ$9)))</f>
        <v/>
      </c>
      <c r="DA67" s="4" t="str">
        <f>IF('Monthly Reading'!DA$1="", "", IF('Monthly Reading'!DA141*'Monthly Reading'!DA$7&gt;'Monthly Reading'!DA$10, SUM('Monthly Reading'!DA141*'Monthly Reading'!DA$7, 'Homeowners Record'!$F64*'Monthly Reading'!DA$8, 'Homeowners Record'!$G64*'Monthly Reading'!DA$9), SUM('Monthly Reading'!DA$10, 'Homeowners Record'!$F64*'Monthly Reading'!DA$8, 'Homeowners Record'!$G64*'Monthly Reading'!DA$9)))</f>
        <v/>
      </c>
      <c r="DB67" s="4" t="str">
        <f>IF('Monthly Reading'!DB$1="", "", IF('Monthly Reading'!DB141*'Monthly Reading'!DB$7&gt;'Monthly Reading'!DB$10, SUM('Monthly Reading'!DB141*'Monthly Reading'!DB$7, 'Homeowners Record'!$F64*'Monthly Reading'!DB$8, 'Homeowners Record'!$G64*'Monthly Reading'!DB$9), SUM('Monthly Reading'!DB$10, 'Homeowners Record'!$F64*'Monthly Reading'!DB$8, 'Homeowners Record'!$G64*'Monthly Reading'!DB$9)))</f>
        <v/>
      </c>
      <c r="DC67" s="4" t="str">
        <f>IF('Monthly Reading'!DC$1="", "", IF('Monthly Reading'!DC141*'Monthly Reading'!DC$7&gt;'Monthly Reading'!DC$10, SUM('Monthly Reading'!DC141*'Monthly Reading'!DC$7, 'Homeowners Record'!$F64*'Monthly Reading'!DC$8, 'Homeowners Record'!$G64*'Monthly Reading'!DC$9), SUM('Monthly Reading'!DC$10, 'Homeowners Record'!$F64*'Monthly Reading'!DC$8, 'Homeowners Record'!$G64*'Monthly Reading'!DC$9)))</f>
        <v/>
      </c>
      <c r="DD67" s="4" t="str">
        <f>IF('Monthly Reading'!DD$1="", "", IF('Monthly Reading'!DD141*'Monthly Reading'!DD$7&gt;'Monthly Reading'!DD$10, SUM('Monthly Reading'!DD141*'Monthly Reading'!DD$7, 'Homeowners Record'!$F64*'Monthly Reading'!DD$8, 'Homeowners Record'!$G64*'Monthly Reading'!DD$9), SUM('Monthly Reading'!DD$10, 'Homeowners Record'!$F64*'Monthly Reading'!DD$8, 'Homeowners Record'!$G64*'Monthly Reading'!DD$9)))</f>
        <v/>
      </c>
      <c r="DE67" s="4" t="str">
        <f>IF('Monthly Reading'!DE$1="", "", IF('Monthly Reading'!DE141*'Monthly Reading'!DE$7&gt;'Monthly Reading'!DE$10, SUM('Monthly Reading'!DE141*'Monthly Reading'!DE$7, 'Homeowners Record'!$F64*'Monthly Reading'!DE$8, 'Homeowners Record'!$G64*'Monthly Reading'!DE$9), SUM('Monthly Reading'!DE$10, 'Homeowners Record'!$F64*'Monthly Reading'!DE$8, 'Homeowners Record'!$G64*'Monthly Reading'!DE$9)))</f>
        <v/>
      </c>
      <c r="DF67" s="4" t="str">
        <f>IF('Monthly Reading'!DF$1="", "", IF('Monthly Reading'!DF141*'Monthly Reading'!DF$7&gt;'Monthly Reading'!DF$10, SUM('Monthly Reading'!DF141*'Monthly Reading'!DF$7, 'Homeowners Record'!$F64*'Monthly Reading'!DF$8, 'Homeowners Record'!$G64*'Monthly Reading'!DF$9), SUM('Monthly Reading'!DF$10, 'Homeowners Record'!$F64*'Monthly Reading'!DF$8, 'Homeowners Record'!$G64*'Monthly Reading'!DF$9)))</f>
        <v/>
      </c>
      <c r="DG67" s="4" t="str">
        <f>IF('Monthly Reading'!DG$1="", "", IF('Monthly Reading'!DG141*'Monthly Reading'!DG$7&gt;'Monthly Reading'!DG$10, SUM('Monthly Reading'!DG141*'Monthly Reading'!DG$7, 'Homeowners Record'!$F64*'Monthly Reading'!DG$8, 'Homeowners Record'!$G64*'Monthly Reading'!DG$9), SUM('Monthly Reading'!DG$10, 'Homeowners Record'!$F64*'Monthly Reading'!DG$8, 'Homeowners Record'!$G64*'Monthly Reading'!DG$9)))</f>
        <v/>
      </c>
      <c r="DH67" s="4" t="str">
        <f>IF('Monthly Reading'!DH$1="", "", IF('Monthly Reading'!DH141*'Monthly Reading'!DH$7&gt;'Monthly Reading'!DH$10, SUM('Monthly Reading'!DH141*'Monthly Reading'!DH$7, 'Homeowners Record'!$F64*'Monthly Reading'!DH$8, 'Homeowners Record'!$G64*'Monthly Reading'!DH$9), SUM('Monthly Reading'!DH$10, 'Homeowners Record'!$F64*'Monthly Reading'!DH$8, 'Homeowners Record'!$G64*'Monthly Reading'!DH$9)))</f>
        <v/>
      </c>
      <c r="DI67" s="4" t="str">
        <f>IF('Monthly Reading'!DI$1="", "", IF('Monthly Reading'!DI141*'Monthly Reading'!DI$7&gt;'Monthly Reading'!DI$10, SUM('Monthly Reading'!DI141*'Monthly Reading'!DI$7, 'Homeowners Record'!$F64*'Monthly Reading'!DI$8, 'Homeowners Record'!$G64*'Monthly Reading'!DI$9), SUM('Monthly Reading'!DI$10, 'Homeowners Record'!$F64*'Monthly Reading'!DI$8, 'Homeowners Record'!$G64*'Monthly Reading'!DI$9)))</f>
        <v/>
      </c>
      <c r="DJ67" s="4" t="str">
        <f>IF('Monthly Reading'!DJ$1="", "", IF('Monthly Reading'!DJ141*'Monthly Reading'!DJ$7&gt;'Monthly Reading'!DJ$10, SUM('Monthly Reading'!DJ141*'Monthly Reading'!DJ$7, 'Homeowners Record'!$F64*'Monthly Reading'!DJ$8, 'Homeowners Record'!$G64*'Monthly Reading'!DJ$9), SUM('Monthly Reading'!DJ$10, 'Homeowners Record'!$F64*'Monthly Reading'!DJ$8, 'Homeowners Record'!$G64*'Monthly Reading'!DJ$9)))</f>
        <v/>
      </c>
      <c r="DK67" s="4" t="str">
        <f>IF('Monthly Reading'!DK$1="", "", IF('Monthly Reading'!DK141*'Monthly Reading'!DK$7&gt;'Monthly Reading'!DK$10, SUM('Monthly Reading'!DK141*'Monthly Reading'!DK$7, 'Homeowners Record'!$F64*'Monthly Reading'!DK$8, 'Homeowners Record'!$G64*'Monthly Reading'!DK$9), SUM('Monthly Reading'!DK$10, 'Homeowners Record'!$F64*'Monthly Reading'!DK$8, 'Homeowners Record'!$G64*'Monthly Reading'!DK$9)))</f>
        <v/>
      </c>
      <c r="DL67" s="4" t="str">
        <f>IF('Monthly Reading'!DL$1="", "", IF('Monthly Reading'!DL141*'Monthly Reading'!DL$7&gt;'Monthly Reading'!DL$10, SUM('Monthly Reading'!DL141*'Monthly Reading'!DL$7, 'Homeowners Record'!$F64*'Monthly Reading'!DL$8, 'Homeowners Record'!$G64*'Monthly Reading'!DL$9), SUM('Monthly Reading'!DL$10, 'Homeowners Record'!$F64*'Monthly Reading'!DL$8, 'Homeowners Record'!$G64*'Monthly Reading'!DL$9)))</f>
        <v/>
      </c>
      <c r="DM67" s="4" t="str">
        <f>IF('Monthly Reading'!DM$1="", "", IF('Monthly Reading'!DM141*'Monthly Reading'!DM$7&gt;'Monthly Reading'!DM$10, SUM('Monthly Reading'!DM141*'Monthly Reading'!DM$7, 'Homeowners Record'!$F64*'Monthly Reading'!DM$8, 'Homeowners Record'!$G64*'Monthly Reading'!DM$9), SUM('Monthly Reading'!DM$10, 'Homeowners Record'!$F64*'Monthly Reading'!DM$8, 'Homeowners Record'!$G64*'Monthly Reading'!DM$9)))</f>
        <v/>
      </c>
      <c r="DN67" s="4" t="str">
        <f>IF('Monthly Reading'!DN$1="", "", IF('Monthly Reading'!DN141*'Monthly Reading'!DN$7&gt;'Monthly Reading'!DN$10, SUM('Monthly Reading'!DN141*'Monthly Reading'!DN$7, 'Homeowners Record'!$F64*'Monthly Reading'!DN$8, 'Homeowners Record'!$G64*'Monthly Reading'!DN$9), SUM('Monthly Reading'!DN$10, 'Homeowners Record'!$F64*'Monthly Reading'!DN$8, 'Homeowners Record'!$G64*'Monthly Reading'!DN$9)))</f>
        <v/>
      </c>
      <c r="DO67" s="4" t="str">
        <f>IF('Monthly Reading'!DO$1="", "", IF('Monthly Reading'!DO141*'Monthly Reading'!DO$7&gt;'Monthly Reading'!DO$10, SUM('Monthly Reading'!DO141*'Monthly Reading'!DO$7, 'Homeowners Record'!$F64*'Monthly Reading'!DO$8, 'Homeowners Record'!$G64*'Monthly Reading'!DO$9), SUM('Monthly Reading'!DO$10, 'Homeowners Record'!$F64*'Monthly Reading'!DO$8, 'Homeowners Record'!$G64*'Monthly Reading'!DO$9)))</f>
        <v/>
      </c>
      <c r="DP67" s="4" t="str">
        <f>IF('Monthly Reading'!DP$1="", "", IF('Monthly Reading'!DP141*'Monthly Reading'!DP$7&gt;'Monthly Reading'!DP$10, SUM('Monthly Reading'!DP141*'Monthly Reading'!DP$7, 'Homeowners Record'!$F64*'Monthly Reading'!DP$8, 'Homeowners Record'!$G64*'Monthly Reading'!DP$9), SUM('Monthly Reading'!DP$10, 'Homeowners Record'!$F64*'Monthly Reading'!DP$8, 'Homeowners Record'!$G64*'Monthly Reading'!DP$9)))</f>
        <v/>
      </c>
      <c r="DQ67" s="4" t="str">
        <f>IF('Monthly Reading'!DQ$1="", "", IF('Monthly Reading'!DQ141*'Monthly Reading'!DQ$7&gt;'Monthly Reading'!DQ$10, SUM('Monthly Reading'!DQ141*'Monthly Reading'!DQ$7, 'Homeowners Record'!$F64*'Monthly Reading'!DQ$8, 'Homeowners Record'!$G64*'Monthly Reading'!DQ$9), SUM('Monthly Reading'!DQ$10, 'Homeowners Record'!$F64*'Monthly Reading'!DQ$8, 'Homeowners Record'!$G64*'Monthly Reading'!DQ$9)))</f>
        <v/>
      </c>
      <c r="DR67" s="4" t="str">
        <f>IF('Monthly Reading'!DR$1="", "", IF('Monthly Reading'!DR141*'Monthly Reading'!DR$7&gt;'Monthly Reading'!DR$10, SUM('Monthly Reading'!DR141*'Monthly Reading'!DR$7, 'Homeowners Record'!$F64*'Monthly Reading'!DR$8, 'Homeowners Record'!$G64*'Monthly Reading'!DR$9), SUM('Monthly Reading'!DR$10, 'Homeowners Record'!$F64*'Monthly Reading'!DR$8, 'Homeowners Record'!$G64*'Monthly Reading'!DR$9)))</f>
        <v/>
      </c>
      <c r="DS67" s="4" t="str">
        <f>IF('Monthly Reading'!DS$1="", "", IF('Monthly Reading'!DS141*'Monthly Reading'!DS$7&gt;'Monthly Reading'!DS$10, SUM('Monthly Reading'!DS141*'Monthly Reading'!DS$7, 'Homeowners Record'!$F64*'Monthly Reading'!DS$8, 'Homeowners Record'!$G64*'Monthly Reading'!DS$9), SUM('Monthly Reading'!DS$10, 'Homeowners Record'!$F64*'Monthly Reading'!DS$8, 'Homeowners Record'!$G64*'Monthly Reading'!DS$9)))</f>
        <v/>
      </c>
      <c r="DT67" s="4" t="str">
        <f>IF('Monthly Reading'!DT$1="", "", IF('Monthly Reading'!DT141*'Monthly Reading'!DT$7&gt;'Monthly Reading'!DT$10, SUM('Monthly Reading'!DT141*'Monthly Reading'!DT$7, 'Homeowners Record'!$F64*'Monthly Reading'!DT$8, 'Homeowners Record'!$G64*'Monthly Reading'!DT$9), SUM('Monthly Reading'!DT$10, 'Homeowners Record'!$F64*'Monthly Reading'!DT$8, 'Homeowners Record'!$G64*'Monthly Reading'!DT$9)))</f>
        <v/>
      </c>
      <c r="DU67" s="4" t="str">
        <f>IF('Monthly Reading'!DU$1="", "", IF('Monthly Reading'!DU141*'Monthly Reading'!DU$7&gt;'Monthly Reading'!DU$10, SUM('Monthly Reading'!DU141*'Monthly Reading'!DU$7, 'Homeowners Record'!$F64*'Monthly Reading'!DU$8, 'Homeowners Record'!$G64*'Monthly Reading'!DU$9), SUM('Monthly Reading'!DU$10, 'Homeowners Record'!$F64*'Monthly Reading'!DU$8, 'Homeowners Record'!$G64*'Monthly Reading'!DU$9)))</f>
        <v/>
      </c>
      <c r="DV67" s="4" t="str">
        <f>IF('Monthly Reading'!DV$1="", "", IF('Monthly Reading'!DV141*'Monthly Reading'!DV$7&gt;'Monthly Reading'!DV$10, SUM('Monthly Reading'!DV141*'Monthly Reading'!DV$7, 'Homeowners Record'!$F64*'Monthly Reading'!DV$8, 'Homeowners Record'!$G64*'Monthly Reading'!DV$9), SUM('Monthly Reading'!DV$10, 'Homeowners Record'!$F64*'Monthly Reading'!DV$8, 'Homeowners Record'!$G64*'Monthly Reading'!DV$9)))</f>
        <v/>
      </c>
      <c r="DW67" s="4" t="str">
        <f>IF('Monthly Reading'!DW$1="", "", IF('Monthly Reading'!DW141*'Monthly Reading'!DW$7&gt;'Monthly Reading'!DW$10, SUM('Monthly Reading'!DW141*'Monthly Reading'!DW$7, 'Homeowners Record'!$F64*'Monthly Reading'!DW$8, 'Homeowners Record'!$G64*'Monthly Reading'!DW$9), SUM('Monthly Reading'!DW$10, 'Homeowners Record'!$F64*'Monthly Reading'!DW$8, 'Homeowners Record'!$G64*'Monthly Reading'!DW$9)))</f>
        <v/>
      </c>
      <c r="DX67" s="4" t="str">
        <f>IF('Monthly Reading'!DX$1="", "", IF('Monthly Reading'!DX141*'Monthly Reading'!DX$7&gt;'Monthly Reading'!DX$10, SUM('Monthly Reading'!DX141*'Monthly Reading'!DX$7, 'Homeowners Record'!$F64*'Monthly Reading'!DX$8, 'Homeowners Record'!$G64*'Monthly Reading'!DX$9), SUM('Monthly Reading'!DX$10, 'Homeowners Record'!$F64*'Monthly Reading'!DX$8, 'Homeowners Record'!$G64*'Monthly Reading'!DX$9)))</f>
        <v/>
      </c>
      <c r="DY67" s="4" t="str">
        <f>IF('Monthly Reading'!DY$1="", "", IF('Monthly Reading'!DY141*'Monthly Reading'!DY$7&gt;'Monthly Reading'!DY$10, SUM('Monthly Reading'!DY141*'Monthly Reading'!DY$7, 'Homeowners Record'!$F64*'Monthly Reading'!DY$8, 'Homeowners Record'!$G64*'Monthly Reading'!DY$9), SUM('Monthly Reading'!DY$10, 'Homeowners Record'!$F64*'Monthly Reading'!DY$8, 'Homeowners Record'!$G64*'Monthly Reading'!DY$9)))</f>
        <v/>
      </c>
      <c r="DZ67" s="4" t="str">
        <f>IF('Monthly Reading'!DZ$1="", "", IF('Monthly Reading'!DZ141*'Monthly Reading'!DZ$7&gt;'Monthly Reading'!DZ$10, SUM('Monthly Reading'!DZ141*'Monthly Reading'!DZ$7, 'Homeowners Record'!$F64*'Monthly Reading'!DZ$8, 'Homeowners Record'!$G64*'Monthly Reading'!DZ$9), SUM('Monthly Reading'!DZ$10, 'Homeowners Record'!$F64*'Monthly Reading'!DZ$8, 'Homeowners Record'!$G64*'Monthly Reading'!DZ$9)))</f>
        <v/>
      </c>
    </row>
    <row r="68" spans="1:130" s="23" customFormat="1" x14ac:dyDescent="0.25">
      <c r="A68" s="3">
        <f>'Homeowners Record'!$A65</f>
        <v>64</v>
      </c>
      <c r="B68" s="3" t="str">
        <f>'Homeowners Record'!$B65</f>
        <v>REY HONRADO</v>
      </c>
      <c r="C68" s="4">
        <v>1845</v>
      </c>
      <c r="D68" s="4">
        <f>IF('Monthly Reading'!D$1="", "", IF('Monthly Reading'!D142*'Monthly Reading'!D$7&gt;'Monthly Reading'!D$10, SUM('Monthly Reading'!D142*'Monthly Reading'!D$7, 'Homeowners Record'!$F65*'Monthly Reading'!D$8, 'Homeowners Record'!$G65*'Monthly Reading'!D$9), SUM('Monthly Reading'!D$10, 'Homeowners Record'!$F65*'Monthly Reading'!D$8, 'Homeowners Record'!$G65*'Monthly Reading'!D$9)))</f>
        <v>3235.4013580246915</v>
      </c>
      <c r="E68" s="4">
        <f>IF('Monthly Reading'!E$1="", "", IF('Monthly Reading'!E142*'Monthly Reading'!E$7&gt;'Monthly Reading'!E$10, SUM('Monthly Reading'!E142*'Monthly Reading'!E$7, 'Homeowners Record'!$F65*'Monthly Reading'!E$8, 'Homeowners Record'!$G65*'Monthly Reading'!E$9), SUM('Monthly Reading'!E$10, 'Homeowners Record'!$F65*'Monthly Reading'!E$8, 'Homeowners Record'!$G65*'Monthly Reading'!E$9)))</f>
        <v>725.60585480093675</v>
      </c>
      <c r="F68" s="4">
        <f>IF('Monthly Reading'!F$1="", "", IF('Monthly Reading'!F142*'Monthly Reading'!F$7&gt;'Monthly Reading'!F$10, SUM('Monthly Reading'!F142*'Monthly Reading'!F$7, 'Homeowners Record'!$F65*'Monthly Reading'!F$8, 'Homeowners Record'!$G65*'Monthly Reading'!F$9), SUM('Monthly Reading'!F$10, 'Homeowners Record'!$F65*'Monthly Reading'!F$8, 'Homeowners Record'!$G65*'Monthly Reading'!F$9)))</f>
        <v>719.56398860398861</v>
      </c>
      <c r="G68" s="4">
        <f>IF('Monthly Reading'!G$1="", "", IF('Monthly Reading'!G142*'Monthly Reading'!G$7&gt;'Monthly Reading'!G$10, SUM('Monthly Reading'!G142*'Monthly Reading'!G$7, 'Homeowners Record'!$F65*'Monthly Reading'!G$8, 'Homeowners Record'!$G65*'Monthly Reading'!G$9), SUM('Monthly Reading'!G$10, 'Homeowners Record'!$F65*'Monthly Reading'!G$8, 'Homeowners Record'!$G65*'Monthly Reading'!G$9)))</f>
        <v>693.15027568922301</v>
      </c>
      <c r="H68" s="4" t="str">
        <f>IF('Monthly Reading'!H$1="", "", IF('Monthly Reading'!H142*'Monthly Reading'!H$7&gt;'Monthly Reading'!H$10, SUM('Monthly Reading'!H142*'Monthly Reading'!H$7, 'Homeowners Record'!$F65*'Monthly Reading'!H$8, 'Homeowners Record'!$G65*'Monthly Reading'!H$9), SUM('Monthly Reading'!H$10, 'Homeowners Record'!$F65*'Monthly Reading'!H$8, 'Homeowners Record'!$G65*'Monthly Reading'!H$9)))</f>
        <v/>
      </c>
      <c r="I68" s="4" t="str">
        <f>IF('Monthly Reading'!I$1="", "", IF('Monthly Reading'!I142*'Monthly Reading'!I$7&gt;'Monthly Reading'!I$10, SUM('Monthly Reading'!I142*'Monthly Reading'!I$7, 'Homeowners Record'!$F65*'Monthly Reading'!I$8, 'Homeowners Record'!$G65*'Monthly Reading'!I$9), SUM('Monthly Reading'!I$10, 'Homeowners Record'!$F65*'Monthly Reading'!I$8, 'Homeowners Record'!$G65*'Monthly Reading'!I$9)))</f>
        <v/>
      </c>
      <c r="J68" s="4" t="str">
        <f>IF('Monthly Reading'!J$1="", "", IF('Monthly Reading'!J142*'Monthly Reading'!J$7&gt;'Monthly Reading'!J$10, SUM('Monthly Reading'!J142*'Monthly Reading'!J$7, 'Homeowners Record'!$F65*'Monthly Reading'!J$8, 'Homeowners Record'!$G65*'Monthly Reading'!J$9), SUM('Monthly Reading'!J$10, 'Homeowners Record'!$F65*'Monthly Reading'!J$8, 'Homeowners Record'!$G65*'Monthly Reading'!J$9)))</f>
        <v/>
      </c>
      <c r="K68" s="4" t="str">
        <f>IF('Monthly Reading'!K$1="", "", IF('Monthly Reading'!K142*'Monthly Reading'!K$7&gt;'Monthly Reading'!K$10, SUM('Monthly Reading'!K142*'Monthly Reading'!K$7, 'Homeowners Record'!$F65*'Monthly Reading'!K$8, 'Homeowners Record'!$G65*'Monthly Reading'!K$9), SUM('Monthly Reading'!K$10, 'Homeowners Record'!$F65*'Monthly Reading'!K$8, 'Homeowners Record'!$G65*'Monthly Reading'!K$9)))</f>
        <v/>
      </c>
      <c r="L68" s="4" t="str">
        <f>IF('Monthly Reading'!L$1="", "", IF('Monthly Reading'!L142*'Monthly Reading'!L$7&gt;'Monthly Reading'!L$10, SUM('Monthly Reading'!L142*'Monthly Reading'!L$7, 'Homeowners Record'!$F65*'Monthly Reading'!L$8, 'Homeowners Record'!$G65*'Monthly Reading'!L$9), SUM('Monthly Reading'!L$10, 'Homeowners Record'!$F65*'Monthly Reading'!L$8, 'Homeowners Record'!$G65*'Monthly Reading'!L$9)))</f>
        <v/>
      </c>
      <c r="M68" s="4" t="str">
        <f>IF('Monthly Reading'!M$1="", "", IF('Monthly Reading'!M142*'Monthly Reading'!M$7&gt;'Monthly Reading'!M$10, SUM('Monthly Reading'!M142*'Monthly Reading'!M$7, 'Homeowners Record'!$F65*'Monthly Reading'!M$8, 'Homeowners Record'!$G65*'Monthly Reading'!M$9), SUM('Monthly Reading'!M$10, 'Homeowners Record'!$F65*'Monthly Reading'!M$8, 'Homeowners Record'!$G65*'Monthly Reading'!M$9)))</f>
        <v/>
      </c>
      <c r="N68" s="4" t="str">
        <f>IF('Monthly Reading'!N$1="", "", IF('Monthly Reading'!N142*'Monthly Reading'!N$7&gt;'Monthly Reading'!N$10, SUM('Monthly Reading'!N142*'Monthly Reading'!N$7, 'Homeowners Record'!$F65*'Monthly Reading'!N$8, 'Homeowners Record'!$G65*'Monthly Reading'!N$9), SUM('Monthly Reading'!N$10, 'Homeowners Record'!$F65*'Monthly Reading'!N$8, 'Homeowners Record'!$G65*'Monthly Reading'!N$9)))</f>
        <v/>
      </c>
      <c r="O68" s="4" t="str">
        <f>IF('Monthly Reading'!O$1="", "", IF('Monthly Reading'!O142*'Monthly Reading'!O$7&gt;'Monthly Reading'!O$10, SUM('Monthly Reading'!O142*'Monthly Reading'!O$7, 'Homeowners Record'!$F65*'Monthly Reading'!O$8, 'Homeowners Record'!$G65*'Monthly Reading'!O$9), SUM('Monthly Reading'!O$10, 'Homeowners Record'!$F65*'Monthly Reading'!O$8, 'Homeowners Record'!$G65*'Monthly Reading'!O$9)))</f>
        <v/>
      </c>
      <c r="P68" s="4" t="str">
        <f>IF('Monthly Reading'!P$1="", "", IF('Monthly Reading'!P142*'Monthly Reading'!P$7&gt;'Monthly Reading'!P$10, SUM('Monthly Reading'!P142*'Monthly Reading'!P$7, 'Homeowners Record'!$F65*'Monthly Reading'!P$8, 'Homeowners Record'!$G65*'Monthly Reading'!P$9), SUM('Monthly Reading'!P$10, 'Homeowners Record'!$F65*'Monthly Reading'!P$8, 'Homeowners Record'!$G65*'Monthly Reading'!P$9)))</f>
        <v/>
      </c>
      <c r="Q68" s="4" t="str">
        <f>IF('Monthly Reading'!Q$1="", "", IF('Monthly Reading'!Q142*'Monthly Reading'!Q$7&gt;'Monthly Reading'!Q$10, SUM('Monthly Reading'!Q142*'Monthly Reading'!Q$7, 'Homeowners Record'!$F65*'Monthly Reading'!Q$8, 'Homeowners Record'!$G65*'Monthly Reading'!Q$9), SUM('Monthly Reading'!Q$10, 'Homeowners Record'!$F65*'Monthly Reading'!Q$8, 'Homeowners Record'!$G65*'Monthly Reading'!Q$9)))</f>
        <v/>
      </c>
      <c r="R68" s="4" t="str">
        <f>IF('Monthly Reading'!R$1="", "", IF('Monthly Reading'!R142*'Monthly Reading'!R$7&gt;'Monthly Reading'!R$10, SUM('Monthly Reading'!R142*'Monthly Reading'!R$7, 'Homeowners Record'!$F65*'Monthly Reading'!R$8, 'Homeowners Record'!$G65*'Monthly Reading'!R$9), SUM('Monthly Reading'!R$10, 'Homeowners Record'!$F65*'Monthly Reading'!R$8, 'Homeowners Record'!$G65*'Monthly Reading'!R$9)))</f>
        <v/>
      </c>
      <c r="S68" s="4" t="str">
        <f>IF('Monthly Reading'!S$1="", "", IF('Monthly Reading'!S142*'Monthly Reading'!S$7&gt;'Monthly Reading'!S$10, SUM('Monthly Reading'!S142*'Monthly Reading'!S$7, 'Homeowners Record'!$F65*'Monthly Reading'!S$8, 'Homeowners Record'!$G65*'Monthly Reading'!S$9), SUM('Monthly Reading'!S$10, 'Homeowners Record'!$F65*'Monthly Reading'!S$8, 'Homeowners Record'!$G65*'Monthly Reading'!S$9)))</f>
        <v/>
      </c>
      <c r="T68" s="4" t="str">
        <f>IF('Monthly Reading'!T$1="", "", IF('Monthly Reading'!T142*'Monthly Reading'!T$7&gt;'Monthly Reading'!T$10, SUM('Monthly Reading'!T142*'Monthly Reading'!T$7, 'Homeowners Record'!$F65*'Monthly Reading'!T$8, 'Homeowners Record'!$G65*'Monthly Reading'!T$9), SUM('Monthly Reading'!T$10, 'Homeowners Record'!$F65*'Monthly Reading'!T$8, 'Homeowners Record'!$G65*'Monthly Reading'!T$9)))</f>
        <v/>
      </c>
      <c r="U68" s="4" t="str">
        <f>IF('Monthly Reading'!U$1="", "", IF('Monthly Reading'!U142*'Monthly Reading'!U$7&gt;'Monthly Reading'!U$10, SUM('Monthly Reading'!U142*'Monthly Reading'!U$7, 'Homeowners Record'!$F65*'Monthly Reading'!U$8, 'Homeowners Record'!$G65*'Monthly Reading'!U$9), SUM('Monthly Reading'!U$10, 'Homeowners Record'!$F65*'Monthly Reading'!U$8, 'Homeowners Record'!$G65*'Monthly Reading'!U$9)))</f>
        <v/>
      </c>
      <c r="V68" s="4" t="str">
        <f>IF('Monthly Reading'!V$1="", "", IF('Monthly Reading'!V142*'Monthly Reading'!V$7&gt;'Monthly Reading'!V$10, SUM('Monthly Reading'!V142*'Monthly Reading'!V$7, 'Homeowners Record'!$F65*'Monthly Reading'!V$8, 'Homeowners Record'!$G65*'Monthly Reading'!V$9), SUM('Monthly Reading'!V$10, 'Homeowners Record'!$F65*'Monthly Reading'!V$8, 'Homeowners Record'!$G65*'Monthly Reading'!V$9)))</f>
        <v/>
      </c>
      <c r="W68" s="4" t="str">
        <f>IF('Monthly Reading'!W$1="", "", IF('Monthly Reading'!W142*'Monthly Reading'!W$7&gt;'Monthly Reading'!W$10, SUM('Monthly Reading'!W142*'Monthly Reading'!W$7, 'Homeowners Record'!$F65*'Monthly Reading'!W$8, 'Homeowners Record'!$G65*'Monthly Reading'!W$9), SUM('Monthly Reading'!W$10, 'Homeowners Record'!$F65*'Monthly Reading'!W$8, 'Homeowners Record'!$G65*'Monthly Reading'!W$9)))</f>
        <v/>
      </c>
      <c r="X68" s="4" t="str">
        <f>IF('Monthly Reading'!X$1="", "", IF('Monthly Reading'!X142*'Monthly Reading'!X$7&gt;'Monthly Reading'!X$10, SUM('Monthly Reading'!X142*'Monthly Reading'!X$7, 'Homeowners Record'!$F65*'Monthly Reading'!X$8, 'Homeowners Record'!$G65*'Monthly Reading'!X$9), SUM('Monthly Reading'!X$10, 'Homeowners Record'!$F65*'Monthly Reading'!X$8, 'Homeowners Record'!$G65*'Monthly Reading'!X$9)))</f>
        <v/>
      </c>
      <c r="Y68" s="4" t="str">
        <f>IF('Monthly Reading'!Y$1="", "", IF('Monthly Reading'!Y142*'Monthly Reading'!Y$7&gt;'Monthly Reading'!Y$10, SUM('Monthly Reading'!Y142*'Monthly Reading'!Y$7, 'Homeowners Record'!$F65*'Monthly Reading'!Y$8, 'Homeowners Record'!$G65*'Monthly Reading'!Y$9), SUM('Monthly Reading'!Y$10, 'Homeowners Record'!$F65*'Monthly Reading'!Y$8, 'Homeowners Record'!$G65*'Monthly Reading'!Y$9)))</f>
        <v/>
      </c>
      <c r="Z68" s="4" t="str">
        <f>IF('Monthly Reading'!Z$1="", "", IF('Monthly Reading'!Z142*'Monthly Reading'!Z$7&gt;'Monthly Reading'!Z$10, SUM('Monthly Reading'!Z142*'Monthly Reading'!Z$7, 'Homeowners Record'!$F65*'Monthly Reading'!Z$8, 'Homeowners Record'!$G65*'Monthly Reading'!Z$9), SUM('Monthly Reading'!Z$10, 'Homeowners Record'!$F65*'Monthly Reading'!Z$8, 'Homeowners Record'!$G65*'Monthly Reading'!Z$9)))</f>
        <v/>
      </c>
      <c r="AA68" s="4" t="str">
        <f>IF('Monthly Reading'!AA$1="", "", IF('Monthly Reading'!AA142*'Monthly Reading'!AA$7&gt;'Monthly Reading'!AA$10, SUM('Monthly Reading'!AA142*'Monthly Reading'!AA$7, 'Homeowners Record'!$F65*'Monthly Reading'!AA$8, 'Homeowners Record'!$G65*'Monthly Reading'!AA$9), SUM('Monthly Reading'!AA$10, 'Homeowners Record'!$F65*'Monthly Reading'!AA$8, 'Homeowners Record'!$G65*'Monthly Reading'!AA$9)))</f>
        <v/>
      </c>
      <c r="AB68" s="4" t="str">
        <f>IF('Monthly Reading'!AB$1="", "", IF('Monthly Reading'!AB142*'Monthly Reading'!AB$7&gt;'Monthly Reading'!AB$10, SUM('Monthly Reading'!AB142*'Monthly Reading'!AB$7, 'Homeowners Record'!$F65*'Monthly Reading'!AB$8, 'Homeowners Record'!$G65*'Monthly Reading'!AB$9), SUM('Monthly Reading'!AB$10, 'Homeowners Record'!$F65*'Monthly Reading'!AB$8, 'Homeowners Record'!$G65*'Monthly Reading'!AB$9)))</f>
        <v/>
      </c>
      <c r="AC68" s="4" t="str">
        <f>IF('Monthly Reading'!AC$1="", "", IF('Monthly Reading'!AC142*'Monthly Reading'!AC$7&gt;'Monthly Reading'!AC$10, SUM('Monthly Reading'!AC142*'Monthly Reading'!AC$7, 'Homeowners Record'!$F65*'Monthly Reading'!AC$8, 'Homeowners Record'!$G65*'Monthly Reading'!AC$9), SUM('Monthly Reading'!AC$10, 'Homeowners Record'!$F65*'Monthly Reading'!AC$8, 'Homeowners Record'!$G65*'Monthly Reading'!AC$9)))</f>
        <v/>
      </c>
      <c r="AD68" s="4" t="str">
        <f>IF('Monthly Reading'!AD$1="", "", IF('Monthly Reading'!AD142*'Monthly Reading'!AD$7&gt;'Monthly Reading'!AD$10, SUM('Monthly Reading'!AD142*'Monthly Reading'!AD$7, 'Homeowners Record'!$F65*'Monthly Reading'!AD$8, 'Homeowners Record'!$G65*'Monthly Reading'!AD$9), SUM('Monthly Reading'!AD$10, 'Homeowners Record'!$F65*'Monthly Reading'!AD$8, 'Homeowners Record'!$G65*'Monthly Reading'!AD$9)))</f>
        <v/>
      </c>
      <c r="AE68" s="4" t="str">
        <f>IF('Monthly Reading'!AE$1="", "", IF('Monthly Reading'!AE142*'Monthly Reading'!AE$7&gt;'Monthly Reading'!AE$10, SUM('Monthly Reading'!AE142*'Monthly Reading'!AE$7, 'Homeowners Record'!$F65*'Monthly Reading'!AE$8, 'Homeowners Record'!$G65*'Monthly Reading'!AE$9), SUM('Monthly Reading'!AE$10, 'Homeowners Record'!$F65*'Monthly Reading'!AE$8, 'Homeowners Record'!$G65*'Monthly Reading'!AE$9)))</f>
        <v/>
      </c>
      <c r="AF68" s="4" t="str">
        <f>IF('Monthly Reading'!AF$1="", "", IF('Monthly Reading'!AF142*'Monthly Reading'!AF$7&gt;'Monthly Reading'!AF$10, SUM('Monthly Reading'!AF142*'Monthly Reading'!AF$7, 'Homeowners Record'!$F65*'Monthly Reading'!AF$8, 'Homeowners Record'!$G65*'Monthly Reading'!AF$9), SUM('Monthly Reading'!AF$10, 'Homeowners Record'!$F65*'Monthly Reading'!AF$8, 'Homeowners Record'!$G65*'Monthly Reading'!AF$9)))</f>
        <v/>
      </c>
      <c r="AG68" s="4" t="str">
        <f>IF('Monthly Reading'!AG$1="", "", IF('Monthly Reading'!AG142*'Monthly Reading'!AG$7&gt;'Monthly Reading'!AG$10, SUM('Monthly Reading'!AG142*'Monthly Reading'!AG$7, 'Homeowners Record'!$F65*'Monthly Reading'!AG$8, 'Homeowners Record'!$G65*'Monthly Reading'!AG$9), SUM('Monthly Reading'!AG$10, 'Homeowners Record'!$F65*'Monthly Reading'!AG$8, 'Homeowners Record'!$G65*'Monthly Reading'!AG$9)))</f>
        <v/>
      </c>
      <c r="AH68" s="4" t="str">
        <f>IF('Monthly Reading'!AH$1="", "", IF('Monthly Reading'!AH142*'Monthly Reading'!AH$7&gt;'Monthly Reading'!AH$10, SUM('Monthly Reading'!AH142*'Monthly Reading'!AH$7, 'Homeowners Record'!$F65*'Monthly Reading'!AH$8, 'Homeowners Record'!$G65*'Monthly Reading'!AH$9), SUM('Monthly Reading'!AH$10, 'Homeowners Record'!$F65*'Monthly Reading'!AH$8, 'Homeowners Record'!$G65*'Monthly Reading'!AH$9)))</f>
        <v/>
      </c>
      <c r="AI68" s="4" t="str">
        <f>IF('Monthly Reading'!AI$1="", "", IF('Monthly Reading'!AI142*'Monthly Reading'!AI$7&gt;'Monthly Reading'!AI$10, SUM('Monthly Reading'!AI142*'Monthly Reading'!AI$7, 'Homeowners Record'!$F65*'Monthly Reading'!AI$8, 'Homeowners Record'!$G65*'Monthly Reading'!AI$9), SUM('Monthly Reading'!AI$10, 'Homeowners Record'!$F65*'Monthly Reading'!AI$8, 'Homeowners Record'!$G65*'Monthly Reading'!AI$9)))</f>
        <v/>
      </c>
      <c r="AJ68" s="4" t="str">
        <f>IF('Monthly Reading'!AJ$1="", "", IF('Monthly Reading'!AJ142*'Monthly Reading'!AJ$7&gt;'Monthly Reading'!AJ$10, SUM('Monthly Reading'!AJ142*'Monthly Reading'!AJ$7, 'Homeowners Record'!$F65*'Monthly Reading'!AJ$8, 'Homeowners Record'!$G65*'Monthly Reading'!AJ$9), SUM('Monthly Reading'!AJ$10, 'Homeowners Record'!$F65*'Monthly Reading'!AJ$8, 'Homeowners Record'!$G65*'Monthly Reading'!AJ$9)))</f>
        <v/>
      </c>
      <c r="AK68" s="4" t="str">
        <f>IF('Monthly Reading'!AK$1="", "", IF('Monthly Reading'!AK142*'Monthly Reading'!AK$7&gt;'Monthly Reading'!AK$10, SUM('Monthly Reading'!AK142*'Monthly Reading'!AK$7, 'Homeowners Record'!$F65*'Monthly Reading'!AK$8, 'Homeowners Record'!$G65*'Monthly Reading'!AK$9), SUM('Monthly Reading'!AK$10, 'Homeowners Record'!$F65*'Monthly Reading'!AK$8, 'Homeowners Record'!$G65*'Monthly Reading'!AK$9)))</f>
        <v/>
      </c>
      <c r="AL68" s="4" t="str">
        <f>IF('Monthly Reading'!AL$1="", "", IF('Monthly Reading'!AL142*'Monthly Reading'!AL$7&gt;'Monthly Reading'!AL$10, SUM('Monthly Reading'!AL142*'Monthly Reading'!AL$7, 'Homeowners Record'!$F65*'Monthly Reading'!AL$8, 'Homeowners Record'!$G65*'Monthly Reading'!AL$9), SUM('Monthly Reading'!AL$10, 'Homeowners Record'!$F65*'Monthly Reading'!AL$8, 'Homeowners Record'!$G65*'Monthly Reading'!AL$9)))</f>
        <v/>
      </c>
      <c r="AM68" s="4" t="str">
        <f>IF('Monthly Reading'!AM$1="", "", IF('Monthly Reading'!AM142*'Monthly Reading'!AM$7&gt;'Monthly Reading'!AM$10, SUM('Monthly Reading'!AM142*'Monthly Reading'!AM$7, 'Homeowners Record'!$F65*'Monthly Reading'!AM$8, 'Homeowners Record'!$G65*'Monthly Reading'!AM$9), SUM('Monthly Reading'!AM$10, 'Homeowners Record'!$F65*'Monthly Reading'!AM$8, 'Homeowners Record'!$G65*'Monthly Reading'!AM$9)))</f>
        <v/>
      </c>
      <c r="AN68" s="4" t="str">
        <f>IF('Monthly Reading'!AN$1="", "", IF('Monthly Reading'!AN142*'Monthly Reading'!AN$7&gt;'Monthly Reading'!AN$10, SUM('Monthly Reading'!AN142*'Monthly Reading'!AN$7, 'Homeowners Record'!$F65*'Monthly Reading'!AN$8, 'Homeowners Record'!$G65*'Monthly Reading'!AN$9), SUM('Monthly Reading'!AN$10, 'Homeowners Record'!$F65*'Monthly Reading'!AN$8, 'Homeowners Record'!$G65*'Monthly Reading'!AN$9)))</f>
        <v/>
      </c>
      <c r="AO68" s="4" t="str">
        <f>IF('Monthly Reading'!AO$1="", "", IF('Monthly Reading'!AO142*'Monthly Reading'!AO$7&gt;'Monthly Reading'!AO$10, SUM('Monthly Reading'!AO142*'Monthly Reading'!AO$7, 'Homeowners Record'!$F65*'Monthly Reading'!AO$8, 'Homeowners Record'!$G65*'Monthly Reading'!AO$9), SUM('Monthly Reading'!AO$10, 'Homeowners Record'!$F65*'Monthly Reading'!AO$8, 'Homeowners Record'!$G65*'Monthly Reading'!AO$9)))</f>
        <v/>
      </c>
      <c r="AP68" s="4" t="str">
        <f>IF('Monthly Reading'!AP$1="", "", IF('Monthly Reading'!AP142*'Monthly Reading'!AP$7&gt;'Monthly Reading'!AP$10, SUM('Monthly Reading'!AP142*'Monthly Reading'!AP$7, 'Homeowners Record'!$F65*'Monthly Reading'!AP$8, 'Homeowners Record'!$G65*'Monthly Reading'!AP$9), SUM('Monthly Reading'!AP$10, 'Homeowners Record'!$F65*'Monthly Reading'!AP$8, 'Homeowners Record'!$G65*'Monthly Reading'!AP$9)))</f>
        <v/>
      </c>
      <c r="AQ68" s="4" t="str">
        <f>IF('Monthly Reading'!AQ$1="", "", IF('Monthly Reading'!AQ142*'Monthly Reading'!AQ$7&gt;'Monthly Reading'!AQ$10, SUM('Monthly Reading'!AQ142*'Monthly Reading'!AQ$7, 'Homeowners Record'!$F65*'Monthly Reading'!AQ$8, 'Homeowners Record'!$G65*'Monthly Reading'!AQ$9), SUM('Monthly Reading'!AQ$10, 'Homeowners Record'!$F65*'Monthly Reading'!AQ$8, 'Homeowners Record'!$G65*'Monthly Reading'!AQ$9)))</f>
        <v/>
      </c>
      <c r="AR68" s="4" t="str">
        <f>IF('Monthly Reading'!AR$1="", "", IF('Monthly Reading'!AR142*'Monthly Reading'!AR$7&gt;'Monthly Reading'!AR$10, SUM('Monthly Reading'!AR142*'Monthly Reading'!AR$7, 'Homeowners Record'!$F65*'Monthly Reading'!AR$8, 'Homeowners Record'!$G65*'Monthly Reading'!AR$9), SUM('Monthly Reading'!AR$10, 'Homeowners Record'!$F65*'Monthly Reading'!AR$8, 'Homeowners Record'!$G65*'Monthly Reading'!AR$9)))</f>
        <v/>
      </c>
      <c r="AS68" s="4" t="str">
        <f>IF('Monthly Reading'!AS$1="", "", IF('Monthly Reading'!AS142*'Monthly Reading'!AS$7&gt;'Monthly Reading'!AS$10, SUM('Monthly Reading'!AS142*'Monthly Reading'!AS$7, 'Homeowners Record'!$F65*'Monthly Reading'!AS$8, 'Homeowners Record'!$G65*'Monthly Reading'!AS$9), SUM('Monthly Reading'!AS$10, 'Homeowners Record'!$F65*'Monthly Reading'!AS$8, 'Homeowners Record'!$G65*'Monthly Reading'!AS$9)))</f>
        <v/>
      </c>
      <c r="AT68" s="4" t="str">
        <f>IF('Monthly Reading'!AT$1="", "", IF('Monthly Reading'!AT142*'Monthly Reading'!AT$7&gt;'Monthly Reading'!AT$10, SUM('Monthly Reading'!AT142*'Monthly Reading'!AT$7, 'Homeowners Record'!$F65*'Monthly Reading'!AT$8, 'Homeowners Record'!$G65*'Monthly Reading'!AT$9), SUM('Monthly Reading'!AT$10, 'Homeowners Record'!$F65*'Monthly Reading'!AT$8, 'Homeowners Record'!$G65*'Monthly Reading'!AT$9)))</f>
        <v/>
      </c>
      <c r="AU68" s="4" t="str">
        <f>IF('Monthly Reading'!AU$1="", "", IF('Monthly Reading'!AU142*'Monthly Reading'!AU$7&gt;'Monthly Reading'!AU$10, SUM('Monthly Reading'!AU142*'Monthly Reading'!AU$7, 'Homeowners Record'!$F65*'Monthly Reading'!AU$8, 'Homeowners Record'!$G65*'Monthly Reading'!AU$9), SUM('Monthly Reading'!AU$10, 'Homeowners Record'!$F65*'Monthly Reading'!AU$8, 'Homeowners Record'!$G65*'Monthly Reading'!AU$9)))</f>
        <v/>
      </c>
      <c r="AV68" s="4" t="str">
        <f>IF('Monthly Reading'!AV$1="", "", IF('Monthly Reading'!AV142*'Monthly Reading'!AV$7&gt;'Monthly Reading'!AV$10, SUM('Monthly Reading'!AV142*'Monthly Reading'!AV$7, 'Homeowners Record'!$F65*'Monthly Reading'!AV$8, 'Homeowners Record'!$G65*'Monthly Reading'!AV$9), SUM('Monthly Reading'!AV$10, 'Homeowners Record'!$F65*'Monthly Reading'!AV$8, 'Homeowners Record'!$G65*'Monthly Reading'!AV$9)))</f>
        <v/>
      </c>
      <c r="AW68" s="4" t="str">
        <f>IF('Monthly Reading'!AW$1="", "", IF('Monthly Reading'!AW142*'Monthly Reading'!AW$7&gt;'Monthly Reading'!AW$10, SUM('Monthly Reading'!AW142*'Monthly Reading'!AW$7, 'Homeowners Record'!$F65*'Monthly Reading'!AW$8, 'Homeowners Record'!$G65*'Monthly Reading'!AW$9), SUM('Monthly Reading'!AW$10, 'Homeowners Record'!$F65*'Monthly Reading'!AW$8, 'Homeowners Record'!$G65*'Monthly Reading'!AW$9)))</f>
        <v/>
      </c>
      <c r="AX68" s="4" t="str">
        <f>IF('Monthly Reading'!AX$1="", "", IF('Monthly Reading'!AX142*'Monthly Reading'!AX$7&gt;'Monthly Reading'!AX$10, SUM('Monthly Reading'!AX142*'Monthly Reading'!AX$7, 'Homeowners Record'!$F65*'Monthly Reading'!AX$8, 'Homeowners Record'!$G65*'Monthly Reading'!AX$9), SUM('Monthly Reading'!AX$10, 'Homeowners Record'!$F65*'Monthly Reading'!AX$8, 'Homeowners Record'!$G65*'Monthly Reading'!AX$9)))</f>
        <v/>
      </c>
      <c r="AY68" s="4" t="str">
        <f>IF('Monthly Reading'!AY$1="", "", IF('Monthly Reading'!AY142*'Monthly Reading'!AY$7&gt;'Monthly Reading'!AY$10, SUM('Monthly Reading'!AY142*'Monthly Reading'!AY$7, 'Homeowners Record'!$F65*'Monthly Reading'!AY$8, 'Homeowners Record'!$G65*'Monthly Reading'!AY$9), SUM('Monthly Reading'!AY$10, 'Homeowners Record'!$F65*'Monthly Reading'!AY$8, 'Homeowners Record'!$G65*'Monthly Reading'!AY$9)))</f>
        <v/>
      </c>
      <c r="AZ68" s="4" t="str">
        <f>IF('Monthly Reading'!AZ$1="", "", IF('Monthly Reading'!AZ142*'Monthly Reading'!AZ$7&gt;'Monthly Reading'!AZ$10, SUM('Monthly Reading'!AZ142*'Monthly Reading'!AZ$7, 'Homeowners Record'!$F65*'Monthly Reading'!AZ$8, 'Homeowners Record'!$G65*'Monthly Reading'!AZ$9), SUM('Monthly Reading'!AZ$10, 'Homeowners Record'!$F65*'Monthly Reading'!AZ$8, 'Homeowners Record'!$G65*'Monthly Reading'!AZ$9)))</f>
        <v/>
      </c>
      <c r="BA68" s="4" t="str">
        <f>IF('Monthly Reading'!BA$1="", "", IF('Monthly Reading'!BA142*'Monthly Reading'!BA$7&gt;'Monthly Reading'!BA$10, SUM('Monthly Reading'!BA142*'Monthly Reading'!BA$7, 'Homeowners Record'!$F65*'Monthly Reading'!BA$8, 'Homeowners Record'!$G65*'Monthly Reading'!BA$9), SUM('Monthly Reading'!BA$10, 'Homeowners Record'!$F65*'Monthly Reading'!BA$8, 'Homeowners Record'!$G65*'Monthly Reading'!BA$9)))</f>
        <v/>
      </c>
      <c r="BB68" s="4" t="str">
        <f>IF('Monthly Reading'!BB$1="", "", IF('Monthly Reading'!BB142*'Monthly Reading'!BB$7&gt;'Monthly Reading'!BB$10, SUM('Monthly Reading'!BB142*'Monthly Reading'!BB$7, 'Homeowners Record'!$F65*'Monthly Reading'!BB$8, 'Homeowners Record'!$G65*'Monthly Reading'!BB$9), SUM('Monthly Reading'!BB$10, 'Homeowners Record'!$F65*'Monthly Reading'!BB$8, 'Homeowners Record'!$G65*'Monthly Reading'!BB$9)))</f>
        <v/>
      </c>
      <c r="BC68" s="4" t="str">
        <f>IF('Monthly Reading'!BC$1="", "", IF('Monthly Reading'!BC142*'Monthly Reading'!BC$7&gt;'Monthly Reading'!BC$10, SUM('Monthly Reading'!BC142*'Monthly Reading'!BC$7, 'Homeowners Record'!$F65*'Monthly Reading'!BC$8, 'Homeowners Record'!$G65*'Monthly Reading'!BC$9), SUM('Monthly Reading'!BC$10, 'Homeowners Record'!$F65*'Monthly Reading'!BC$8, 'Homeowners Record'!$G65*'Monthly Reading'!BC$9)))</f>
        <v/>
      </c>
      <c r="BD68" s="4" t="str">
        <f>IF('Monthly Reading'!BD$1="", "", IF('Monthly Reading'!BD142*'Monthly Reading'!BD$7&gt;'Monthly Reading'!BD$10, SUM('Monthly Reading'!BD142*'Monthly Reading'!BD$7, 'Homeowners Record'!$F65*'Monthly Reading'!BD$8, 'Homeowners Record'!$G65*'Monthly Reading'!BD$9), SUM('Monthly Reading'!BD$10, 'Homeowners Record'!$F65*'Monthly Reading'!BD$8, 'Homeowners Record'!$G65*'Monthly Reading'!BD$9)))</f>
        <v/>
      </c>
      <c r="BE68" s="4" t="str">
        <f>IF('Monthly Reading'!BE$1="", "", IF('Monthly Reading'!BE142*'Monthly Reading'!BE$7&gt;'Monthly Reading'!BE$10, SUM('Monthly Reading'!BE142*'Monthly Reading'!BE$7, 'Homeowners Record'!$F65*'Monthly Reading'!BE$8, 'Homeowners Record'!$G65*'Monthly Reading'!BE$9), SUM('Monthly Reading'!BE$10, 'Homeowners Record'!$F65*'Monthly Reading'!BE$8, 'Homeowners Record'!$G65*'Monthly Reading'!BE$9)))</f>
        <v/>
      </c>
      <c r="BF68" s="4" t="str">
        <f>IF('Monthly Reading'!BF$1="", "", IF('Monthly Reading'!BF142*'Monthly Reading'!BF$7&gt;'Monthly Reading'!BF$10, SUM('Monthly Reading'!BF142*'Monthly Reading'!BF$7, 'Homeowners Record'!$F65*'Monthly Reading'!BF$8, 'Homeowners Record'!$G65*'Monthly Reading'!BF$9), SUM('Monthly Reading'!BF$10, 'Homeowners Record'!$F65*'Monthly Reading'!BF$8, 'Homeowners Record'!$G65*'Monthly Reading'!BF$9)))</f>
        <v/>
      </c>
      <c r="BG68" s="4" t="str">
        <f>IF('Monthly Reading'!BG$1="", "", IF('Monthly Reading'!BG142*'Monthly Reading'!BG$7&gt;'Monthly Reading'!BG$10, SUM('Monthly Reading'!BG142*'Monthly Reading'!BG$7, 'Homeowners Record'!$F65*'Monthly Reading'!BG$8, 'Homeowners Record'!$G65*'Monthly Reading'!BG$9), SUM('Monthly Reading'!BG$10, 'Homeowners Record'!$F65*'Monthly Reading'!BG$8, 'Homeowners Record'!$G65*'Monthly Reading'!BG$9)))</f>
        <v/>
      </c>
      <c r="BH68" s="4" t="str">
        <f>IF('Monthly Reading'!BH$1="", "", IF('Monthly Reading'!BH142*'Monthly Reading'!BH$7&gt;'Monthly Reading'!BH$10, SUM('Monthly Reading'!BH142*'Monthly Reading'!BH$7, 'Homeowners Record'!$F65*'Monthly Reading'!BH$8, 'Homeowners Record'!$G65*'Monthly Reading'!BH$9), SUM('Monthly Reading'!BH$10, 'Homeowners Record'!$F65*'Monthly Reading'!BH$8, 'Homeowners Record'!$G65*'Monthly Reading'!BH$9)))</f>
        <v/>
      </c>
      <c r="BI68" s="4" t="str">
        <f>IF('Monthly Reading'!BI$1="", "", IF('Monthly Reading'!BI142*'Monthly Reading'!BI$7&gt;'Monthly Reading'!BI$10, SUM('Monthly Reading'!BI142*'Monthly Reading'!BI$7, 'Homeowners Record'!$F65*'Monthly Reading'!BI$8, 'Homeowners Record'!$G65*'Monthly Reading'!BI$9), SUM('Monthly Reading'!BI$10, 'Homeowners Record'!$F65*'Monthly Reading'!BI$8, 'Homeowners Record'!$G65*'Monthly Reading'!BI$9)))</f>
        <v/>
      </c>
      <c r="BJ68" s="4" t="str">
        <f>IF('Monthly Reading'!BJ$1="", "", IF('Monthly Reading'!BJ142*'Monthly Reading'!BJ$7&gt;'Monthly Reading'!BJ$10, SUM('Monthly Reading'!BJ142*'Monthly Reading'!BJ$7, 'Homeowners Record'!$F65*'Monthly Reading'!BJ$8, 'Homeowners Record'!$G65*'Monthly Reading'!BJ$9), SUM('Monthly Reading'!BJ$10, 'Homeowners Record'!$F65*'Monthly Reading'!BJ$8, 'Homeowners Record'!$G65*'Monthly Reading'!BJ$9)))</f>
        <v/>
      </c>
      <c r="BK68" s="4" t="str">
        <f>IF('Monthly Reading'!BK$1="", "", IF('Monthly Reading'!BK142*'Monthly Reading'!BK$7&gt;'Monthly Reading'!BK$10, SUM('Monthly Reading'!BK142*'Monthly Reading'!BK$7, 'Homeowners Record'!$F65*'Monthly Reading'!BK$8, 'Homeowners Record'!$G65*'Monthly Reading'!BK$9), SUM('Monthly Reading'!BK$10, 'Homeowners Record'!$F65*'Monthly Reading'!BK$8, 'Homeowners Record'!$G65*'Monthly Reading'!BK$9)))</f>
        <v/>
      </c>
      <c r="BL68" s="4" t="str">
        <f>IF('Monthly Reading'!BL$1="", "", IF('Monthly Reading'!BL142*'Monthly Reading'!BL$7&gt;'Monthly Reading'!BL$10, SUM('Monthly Reading'!BL142*'Monthly Reading'!BL$7, 'Homeowners Record'!$F65*'Monthly Reading'!BL$8, 'Homeowners Record'!$G65*'Monthly Reading'!BL$9), SUM('Monthly Reading'!BL$10, 'Homeowners Record'!$F65*'Monthly Reading'!BL$8, 'Homeowners Record'!$G65*'Monthly Reading'!BL$9)))</f>
        <v/>
      </c>
      <c r="BM68" s="4" t="str">
        <f>IF('Monthly Reading'!BM$1="", "", IF('Monthly Reading'!BM142*'Monthly Reading'!BM$7&gt;'Monthly Reading'!BM$10, SUM('Monthly Reading'!BM142*'Monthly Reading'!BM$7, 'Homeowners Record'!$F65*'Monthly Reading'!BM$8, 'Homeowners Record'!$G65*'Monthly Reading'!BM$9), SUM('Monthly Reading'!BM$10, 'Homeowners Record'!$F65*'Monthly Reading'!BM$8, 'Homeowners Record'!$G65*'Monthly Reading'!BM$9)))</f>
        <v/>
      </c>
      <c r="BN68" s="4" t="str">
        <f>IF('Monthly Reading'!BN$1="", "", IF('Monthly Reading'!BN142*'Monthly Reading'!BN$7&gt;'Monthly Reading'!BN$10, SUM('Monthly Reading'!BN142*'Monthly Reading'!BN$7, 'Homeowners Record'!$F65*'Monthly Reading'!BN$8, 'Homeowners Record'!$G65*'Monthly Reading'!BN$9), SUM('Monthly Reading'!BN$10, 'Homeowners Record'!$F65*'Monthly Reading'!BN$8, 'Homeowners Record'!$G65*'Monthly Reading'!BN$9)))</f>
        <v/>
      </c>
      <c r="BO68" s="4" t="str">
        <f>IF('Monthly Reading'!BO$1="", "", IF('Monthly Reading'!BO142*'Monthly Reading'!BO$7&gt;'Monthly Reading'!BO$10, SUM('Monthly Reading'!BO142*'Monthly Reading'!BO$7, 'Homeowners Record'!$F65*'Monthly Reading'!BO$8, 'Homeowners Record'!$G65*'Monthly Reading'!BO$9), SUM('Monthly Reading'!BO$10, 'Homeowners Record'!$F65*'Monthly Reading'!BO$8, 'Homeowners Record'!$G65*'Monthly Reading'!BO$9)))</f>
        <v/>
      </c>
      <c r="BP68" s="4" t="str">
        <f>IF('Monthly Reading'!BP$1="", "", IF('Monthly Reading'!BP142*'Monthly Reading'!BP$7&gt;'Monthly Reading'!BP$10, SUM('Monthly Reading'!BP142*'Monthly Reading'!BP$7, 'Homeowners Record'!$F65*'Monthly Reading'!BP$8, 'Homeowners Record'!$G65*'Monthly Reading'!BP$9), SUM('Monthly Reading'!BP$10, 'Homeowners Record'!$F65*'Monthly Reading'!BP$8, 'Homeowners Record'!$G65*'Monthly Reading'!BP$9)))</f>
        <v/>
      </c>
      <c r="BQ68" s="4" t="str">
        <f>IF('Monthly Reading'!BQ$1="", "", IF('Monthly Reading'!BQ142*'Monthly Reading'!BQ$7&gt;'Monthly Reading'!BQ$10, SUM('Monthly Reading'!BQ142*'Monthly Reading'!BQ$7, 'Homeowners Record'!$F65*'Monthly Reading'!BQ$8, 'Homeowners Record'!$G65*'Monthly Reading'!BQ$9), SUM('Monthly Reading'!BQ$10, 'Homeowners Record'!$F65*'Monthly Reading'!BQ$8, 'Homeowners Record'!$G65*'Monthly Reading'!BQ$9)))</f>
        <v/>
      </c>
      <c r="BR68" s="4" t="str">
        <f>IF('Monthly Reading'!BR$1="", "", IF('Monthly Reading'!BR142*'Monthly Reading'!BR$7&gt;'Monthly Reading'!BR$10, SUM('Monthly Reading'!BR142*'Monthly Reading'!BR$7, 'Homeowners Record'!$F65*'Monthly Reading'!BR$8, 'Homeowners Record'!$G65*'Monthly Reading'!BR$9), SUM('Monthly Reading'!BR$10, 'Homeowners Record'!$F65*'Monthly Reading'!BR$8, 'Homeowners Record'!$G65*'Monthly Reading'!BR$9)))</f>
        <v/>
      </c>
      <c r="BS68" s="4" t="str">
        <f>IF('Monthly Reading'!BS$1="", "", IF('Monthly Reading'!BS142*'Monthly Reading'!BS$7&gt;'Monthly Reading'!BS$10, SUM('Monthly Reading'!BS142*'Monthly Reading'!BS$7, 'Homeowners Record'!$F65*'Monthly Reading'!BS$8, 'Homeowners Record'!$G65*'Monthly Reading'!BS$9), SUM('Monthly Reading'!BS$10, 'Homeowners Record'!$F65*'Monthly Reading'!BS$8, 'Homeowners Record'!$G65*'Monthly Reading'!BS$9)))</f>
        <v/>
      </c>
      <c r="BT68" s="4" t="str">
        <f>IF('Monthly Reading'!BT$1="", "", IF('Monthly Reading'!BT142*'Monthly Reading'!BT$7&gt;'Monthly Reading'!BT$10, SUM('Monthly Reading'!BT142*'Monthly Reading'!BT$7, 'Homeowners Record'!$F65*'Monthly Reading'!BT$8, 'Homeowners Record'!$G65*'Monthly Reading'!BT$9), SUM('Monthly Reading'!BT$10, 'Homeowners Record'!$F65*'Monthly Reading'!BT$8, 'Homeowners Record'!$G65*'Monthly Reading'!BT$9)))</f>
        <v/>
      </c>
      <c r="BU68" s="4" t="str">
        <f>IF('Monthly Reading'!BU$1="", "", IF('Monthly Reading'!BU142*'Monthly Reading'!BU$7&gt;'Monthly Reading'!BU$10, SUM('Monthly Reading'!BU142*'Monthly Reading'!BU$7, 'Homeowners Record'!$F65*'Monthly Reading'!BU$8, 'Homeowners Record'!$G65*'Monthly Reading'!BU$9), SUM('Monthly Reading'!BU$10, 'Homeowners Record'!$F65*'Monthly Reading'!BU$8, 'Homeowners Record'!$G65*'Monthly Reading'!BU$9)))</f>
        <v/>
      </c>
      <c r="BV68" s="4" t="str">
        <f>IF('Monthly Reading'!BV$1="", "", IF('Monthly Reading'!BV142*'Monthly Reading'!BV$7&gt;'Monthly Reading'!BV$10, SUM('Monthly Reading'!BV142*'Monthly Reading'!BV$7, 'Homeowners Record'!$F65*'Monthly Reading'!BV$8, 'Homeowners Record'!$G65*'Monthly Reading'!BV$9), SUM('Monthly Reading'!BV$10, 'Homeowners Record'!$F65*'Monthly Reading'!BV$8, 'Homeowners Record'!$G65*'Monthly Reading'!BV$9)))</f>
        <v/>
      </c>
      <c r="BW68" s="4" t="str">
        <f>IF('Monthly Reading'!BW$1="", "", IF('Monthly Reading'!BW142*'Monthly Reading'!BW$7&gt;'Monthly Reading'!BW$10, SUM('Monthly Reading'!BW142*'Monthly Reading'!BW$7, 'Homeowners Record'!$F65*'Monthly Reading'!BW$8, 'Homeowners Record'!$G65*'Monthly Reading'!BW$9), SUM('Monthly Reading'!BW$10, 'Homeowners Record'!$F65*'Monthly Reading'!BW$8, 'Homeowners Record'!$G65*'Monthly Reading'!BW$9)))</f>
        <v/>
      </c>
      <c r="BX68" s="4" t="str">
        <f>IF('Monthly Reading'!BX$1="", "", IF('Monthly Reading'!BX142*'Monthly Reading'!BX$7&gt;'Monthly Reading'!BX$10, SUM('Monthly Reading'!BX142*'Monthly Reading'!BX$7, 'Homeowners Record'!$F65*'Monthly Reading'!BX$8, 'Homeowners Record'!$G65*'Monthly Reading'!BX$9), SUM('Monthly Reading'!BX$10, 'Homeowners Record'!$F65*'Monthly Reading'!BX$8, 'Homeowners Record'!$G65*'Monthly Reading'!BX$9)))</f>
        <v/>
      </c>
      <c r="BY68" s="4" t="str">
        <f>IF('Monthly Reading'!BY$1="", "", IF('Monthly Reading'!BY142*'Monthly Reading'!BY$7&gt;'Monthly Reading'!BY$10, SUM('Monthly Reading'!BY142*'Monthly Reading'!BY$7, 'Homeowners Record'!$F65*'Monthly Reading'!BY$8, 'Homeowners Record'!$G65*'Monthly Reading'!BY$9), SUM('Monthly Reading'!BY$10, 'Homeowners Record'!$F65*'Monthly Reading'!BY$8, 'Homeowners Record'!$G65*'Monthly Reading'!BY$9)))</f>
        <v/>
      </c>
      <c r="BZ68" s="4" t="str">
        <f>IF('Monthly Reading'!BZ$1="", "", IF('Monthly Reading'!BZ142*'Monthly Reading'!BZ$7&gt;'Monthly Reading'!BZ$10, SUM('Monthly Reading'!BZ142*'Monthly Reading'!BZ$7, 'Homeowners Record'!$F65*'Monthly Reading'!BZ$8, 'Homeowners Record'!$G65*'Monthly Reading'!BZ$9), SUM('Monthly Reading'!BZ$10, 'Homeowners Record'!$F65*'Monthly Reading'!BZ$8, 'Homeowners Record'!$G65*'Monthly Reading'!BZ$9)))</f>
        <v/>
      </c>
      <c r="CA68" s="4" t="str">
        <f>IF('Monthly Reading'!CA$1="", "", IF('Monthly Reading'!CA142*'Monthly Reading'!CA$7&gt;'Monthly Reading'!CA$10, SUM('Monthly Reading'!CA142*'Monthly Reading'!CA$7, 'Homeowners Record'!$F65*'Monthly Reading'!CA$8, 'Homeowners Record'!$G65*'Monthly Reading'!CA$9), SUM('Monthly Reading'!CA$10, 'Homeowners Record'!$F65*'Monthly Reading'!CA$8, 'Homeowners Record'!$G65*'Monthly Reading'!CA$9)))</f>
        <v/>
      </c>
      <c r="CB68" s="4" t="str">
        <f>IF('Monthly Reading'!CB$1="", "", IF('Monthly Reading'!CB142*'Monthly Reading'!CB$7&gt;'Monthly Reading'!CB$10, SUM('Monthly Reading'!CB142*'Monthly Reading'!CB$7, 'Homeowners Record'!$F65*'Monthly Reading'!CB$8, 'Homeowners Record'!$G65*'Monthly Reading'!CB$9), SUM('Monthly Reading'!CB$10, 'Homeowners Record'!$F65*'Monthly Reading'!CB$8, 'Homeowners Record'!$G65*'Monthly Reading'!CB$9)))</f>
        <v/>
      </c>
      <c r="CC68" s="4" t="str">
        <f>IF('Monthly Reading'!CC$1="", "", IF('Monthly Reading'!CC142*'Monthly Reading'!CC$7&gt;'Monthly Reading'!CC$10, SUM('Monthly Reading'!CC142*'Monthly Reading'!CC$7, 'Homeowners Record'!$F65*'Monthly Reading'!CC$8, 'Homeowners Record'!$G65*'Monthly Reading'!CC$9), SUM('Monthly Reading'!CC$10, 'Homeowners Record'!$F65*'Monthly Reading'!CC$8, 'Homeowners Record'!$G65*'Monthly Reading'!CC$9)))</f>
        <v/>
      </c>
      <c r="CD68" s="4" t="str">
        <f>IF('Monthly Reading'!CD$1="", "", IF('Monthly Reading'!CD142*'Monthly Reading'!CD$7&gt;'Monthly Reading'!CD$10, SUM('Monthly Reading'!CD142*'Monthly Reading'!CD$7, 'Homeowners Record'!$F65*'Monthly Reading'!CD$8, 'Homeowners Record'!$G65*'Monthly Reading'!CD$9), SUM('Monthly Reading'!CD$10, 'Homeowners Record'!$F65*'Monthly Reading'!CD$8, 'Homeowners Record'!$G65*'Monthly Reading'!CD$9)))</f>
        <v/>
      </c>
      <c r="CE68" s="4" t="str">
        <f>IF('Monthly Reading'!CE$1="", "", IF('Monthly Reading'!CE142*'Monthly Reading'!CE$7&gt;'Monthly Reading'!CE$10, SUM('Monthly Reading'!CE142*'Monthly Reading'!CE$7, 'Homeowners Record'!$F65*'Monthly Reading'!CE$8, 'Homeowners Record'!$G65*'Monthly Reading'!CE$9), SUM('Monthly Reading'!CE$10, 'Homeowners Record'!$F65*'Monthly Reading'!CE$8, 'Homeowners Record'!$G65*'Monthly Reading'!CE$9)))</f>
        <v/>
      </c>
      <c r="CF68" s="4" t="str">
        <f>IF('Monthly Reading'!CF$1="", "", IF('Monthly Reading'!CF142*'Monthly Reading'!CF$7&gt;'Monthly Reading'!CF$10, SUM('Monthly Reading'!CF142*'Monthly Reading'!CF$7, 'Homeowners Record'!$F65*'Monthly Reading'!CF$8, 'Homeowners Record'!$G65*'Monthly Reading'!CF$9), SUM('Monthly Reading'!CF$10, 'Homeowners Record'!$F65*'Monthly Reading'!CF$8, 'Homeowners Record'!$G65*'Monthly Reading'!CF$9)))</f>
        <v/>
      </c>
      <c r="CG68" s="4" t="str">
        <f>IF('Monthly Reading'!CG$1="", "", IF('Monthly Reading'!CG142*'Monthly Reading'!CG$7&gt;'Monthly Reading'!CG$10, SUM('Monthly Reading'!CG142*'Monthly Reading'!CG$7, 'Homeowners Record'!$F65*'Monthly Reading'!CG$8, 'Homeowners Record'!$G65*'Monthly Reading'!CG$9), SUM('Monthly Reading'!CG$10, 'Homeowners Record'!$F65*'Monthly Reading'!CG$8, 'Homeowners Record'!$G65*'Monthly Reading'!CG$9)))</f>
        <v/>
      </c>
      <c r="CH68" s="4" t="str">
        <f>IF('Monthly Reading'!CH$1="", "", IF('Monthly Reading'!CH142*'Monthly Reading'!CH$7&gt;'Monthly Reading'!CH$10, SUM('Monthly Reading'!CH142*'Monthly Reading'!CH$7, 'Homeowners Record'!$F65*'Monthly Reading'!CH$8, 'Homeowners Record'!$G65*'Monthly Reading'!CH$9), SUM('Monthly Reading'!CH$10, 'Homeowners Record'!$F65*'Monthly Reading'!CH$8, 'Homeowners Record'!$G65*'Monthly Reading'!CH$9)))</f>
        <v/>
      </c>
      <c r="CI68" s="4" t="str">
        <f>IF('Monthly Reading'!CI$1="", "", IF('Monthly Reading'!CI142*'Monthly Reading'!CI$7&gt;'Monthly Reading'!CI$10, SUM('Monthly Reading'!CI142*'Monthly Reading'!CI$7, 'Homeowners Record'!$F65*'Monthly Reading'!CI$8, 'Homeowners Record'!$G65*'Monthly Reading'!CI$9), SUM('Monthly Reading'!CI$10, 'Homeowners Record'!$F65*'Monthly Reading'!CI$8, 'Homeowners Record'!$G65*'Monthly Reading'!CI$9)))</f>
        <v/>
      </c>
      <c r="CJ68" s="4" t="str">
        <f>IF('Monthly Reading'!CJ$1="", "", IF('Monthly Reading'!CJ142*'Monthly Reading'!CJ$7&gt;'Monthly Reading'!CJ$10, SUM('Monthly Reading'!CJ142*'Monthly Reading'!CJ$7, 'Homeowners Record'!$F65*'Monthly Reading'!CJ$8, 'Homeowners Record'!$G65*'Monthly Reading'!CJ$9), SUM('Monthly Reading'!CJ$10, 'Homeowners Record'!$F65*'Monthly Reading'!CJ$8, 'Homeowners Record'!$G65*'Monthly Reading'!CJ$9)))</f>
        <v/>
      </c>
      <c r="CK68" s="4" t="str">
        <f>IF('Monthly Reading'!CK$1="", "", IF('Monthly Reading'!CK142*'Monthly Reading'!CK$7&gt;'Monthly Reading'!CK$10, SUM('Monthly Reading'!CK142*'Monthly Reading'!CK$7, 'Homeowners Record'!$F65*'Monthly Reading'!CK$8, 'Homeowners Record'!$G65*'Monthly Reading'!CK$9), SUM('Monthly Reading'!CK$10, 'Homeowners Record'!$F65*'Monthly Reading'!CK$8, 'Homeowners Record'!$G65*'Monthly Reading'!CK$9)))</f>
        <v/>
      </c>
      <c r="CL68" s="4" t="str">
        <f>IF('Monthly Reading'!CL$1="", "", IF('Monthly Reading'!CL142*'Monthly Reading'!CL$7&gt;'Monthly Reading'!CL$10, SUM('Monthly Reading'!CL142*'Monthly Reading'!CL$7, 'Homeowners Record'!$F65*'Monthly Reading'!CL$8, 'Homeowners Record'!$G65*'Monthly Reading'!CL$9), SUM('Monthly Reading'!CL$10, 'Homeowners Record'!$F65*'Monthly Reading'!CL$8, 'Homeowners Record'!$G65*'Monthly Reading'!CL$9)))</f>
        <v/>
      </c>
      <c r="CM68" s="4" t="str">
        <f>IF('Monthly Reading'!CM$1="", "", IF('Monthly Reading'!CM142*'Monthly Reading'!CM$7&gt;'Monthly Reading'!CM$10, SUM('Monthly Reading'!CM142*'Monthly Reading'!CM$7, 'Homeowners Record'!$F65*'Monthly Reading'!CM$8, 'Homeowners Record'!$G65*'Monthly Reading'!CM$9), SUM('Monthly Reading'!CM$10, 'Homeowners Record'!$F65*'Monthly Reading'!CM$8, 'Homeowners Record'!$G65*'Monthly Reading'!CM$9)))</f>
        <v/>
      </c>
      <c r="CN68" s="4" t="str">
        <f>IF('Monthly Reading'!CN$1="", "", IF('Monthly Reading'!CN142*'Monthly Reading'!CN$7&gt;'Monthly Reading'!CN$10, SUM('Monthly Reading'!CN142*'Monthly Reading'!CN$7, 'Homeowners Record'!$F65*'Monthly Reading'!CN$8, 'Homeowners Record'!$G65*'Monthly Reading'!CN$9), SUM('Monthly Reading'!CN$10, 'Homeowners Record'!$F65*'Monthly Reading'!CN$8, 'Homeowners Record'!$G65*'Monthly Reading'!CN$9)))</f>
        <v/>
      </c>
      <c r="CO68" s="4" t="str">
        <f>IF('Monthly Reading'!CO$1="", "", IF('Monthly Reading'!CO142*'Monthly Reading'!CO$7&gt;'Monthly Reading'!CO$10, SUM('Monthly Reading'!CO142*'Monthly Reading'!CO$7, 'Homeowners Record'!$F65*'Monthly Reading'!CO$8, 'Homeowners Record'!$G65*'Monthly Reading'!CO$9), SUM('Monthly Reading'!CO$10, 'Homeowners Record'!$F65*'Monthly Reading'!CO$8, 'Homeowners Record'!$G65*'Monthly Reading'!CO$9)))</f>
        <v/>
      </c>
      <c r="CP68" s="4" t="str">
        <f>IF('Monthly Reading'!CP$1="", "", IF('Monthly Reading'!CP142*'Monthly Reading'!CP$7&gt;'Monthly Reading'!CP$10, SUM('Monthly Reading'!CP142*'Monthly Reading'!CP$7, 'Homeowners Record'!$F65*'Monthly Reading'!CP$8, 'Homeowners Record'!$G65*'Monthly Reading'!CP$9), SUM('Monthly Reading'!CP$10, 'Homeowners Record'!$F65*'Monthly Reading'!CP$8, 'Homeowners Record'!$G65*'Monthly Reading'!CP$9)))</f>
        <v/>
      </c>
      <c r="CQ68" s="4" t="str">
        <f>IF('Monthly Reading'!CQ$1="", "", IF('Monthly Reading'!CQ142*'Monthly Reading'!CQ$7&gt;'Monthly Reading'!CQ$10, SUM('Monthly Reading'!CQ142*'Monthly Reading'!CQ$7, 'Homeowners Record'!$F65*'Monthly Reading'!CQ$8, 'Homeowners Record'!$G65*'Monthly Reading'!CQ$9), SUM('Monthly Reading'!CQ$10, 'Homeowners Record'!$F65*'Monthly Reading'!CQ$8, 'Homeowners Record'!$G65*'Monthly Reading'!CQ$9)))</f>
        <v/>
      </c>
      <c r="CR68" s="4" t="str">
        <f>IF('Monthly Reading'!CR$1="", "", IF('Monthly Reading'!CR142*'Monthly Reading'!CR$7&gt;'Monthly Reading'!CR$10, SUM('Monthly Reading'!CR142*'Monthly Reading'!CR$7, 'Homeowners Record'!$F65*'Monthly Reading'!CR$8, 'Homeowners Record'!$G65*'Monthly Reading'!CR$9), SUM('Monthly Reading'!CR$10, 'Homeowners Record'!$F65*'Monthly Reading'!CR$8, 'Homeowners Record'!$G65*'Monthly Reading'!CR$9)))</f>
        <v/>
      </c>
      <c r="CS68" s="4" t="str">
        <f>IF('Monthly Reading'!CS$1="", "", IF('Monthly Reading'!CS142*'Monthly Reading'!CS$7&gt;'Monthly Reading'!CS$10, SUM('Monthly Reading'!CS142*'Monthly Reading'!CS$7, 'Homeowners Record'!$F65*'Monthly Reading'!CS$8, 'Homeowners Record'!$G65*'Monthly Reading'!CS$9), SUM('Monthly Reading'!CS$10, 'Homeowners Record'!$F65*'Monthly Reading'!CS$8, 'Homeowners Record'!$G65*'Monthly Reading'!CS$9)))</f>
        <v/>
      </c>
      <c r="CT68" s="4" t="str">
        <f>IF('Monthly Reading'!CT$1="", "", IF('Monthly Reading'!CT142*'Monthly Reading'!CT$7&gt;'Monthly Reading'!CT$10, SUM('Monthly Reading'!CT142*'Monthly Reading'!CT$7, 'Homeowners Record'!$F65*'Monthly Reading'!CT$8, 'Homeowners Record'!$G65*'Monthly Reading'!CT$9), SUM('Monthly Reading'!CT$10, 'Homeowners Record'!$F65*'Monthly Reading'!CT$8, 'Homeowners Record'!$G65*'Monthly Reading'!CT$9)))</f>
        <v/>
      </c>
      <c r="CU68" s="4" t="str">
        <f>IF('Monthly Reading'!CU$1="", "", IF('Monthly Reading'!CU142*'Monthly Reading'!CU$7&gt;'Monthly Reading'!CU$10, SUM('Monthly Reading'!CU142*'Monthly Reading'!CU$7, 'Homeowners Record'!$F65*'Monthly Reading'!CU$8, 'Homeowners Record'!$G65*'Monthly Reading'!CU$9), SUM('Monthly Reading'!CU$10, 'Homeowners Record'!$F65*'Monthly Reading'!CU$8, 'Homeowners Record'!$G65*'Monthly Reading'!CU$9)))</f>
        <v/>
      </c>
      <c r="CV68" s="4" t="str">
        <f>IF('Monthly Reading'!CV$1="", "", IF('Monthly Reading'!CV142*'Monthly Reading'!CV$7&gt;'Monthly Reading'!CV$10, SUM('Monthly Reading'!CV142*'Monthly Reading'!CV$7, 'Homeowners Record'!$F65*'Monthly Reading'!CV$8, 'Homeowners Record'!$G65*'Monthly Reading'!CV$9), SUM('Monthly Reading'!CV$10, 'Homeowners Record'!$F65*'Monthly Reading'!CV$8, 'Homeowners Record'!$G65*'Monthly Reading'!CV$9)))</f>
        <v/>
      </c>
      <c r="CW68" s="4" t="str">
        <f>IF('Monthly Reading'!CW$1="", "", IF('Monthly Reading'!CW142*'Monthly Reading'!CW$7&gt;'Monthly Reading'!CW$10, SUM('Monthly Reading'!CW142*'Monthly Reading'!CW$7, 'Homeowners Record'!$F65*'Monthly Reading'!CW$8, 'Homeowners Record'!$G65*'Monthly Reading'!CW$9), SUM('Monthly Reading'!CW$10, 'Homeowners Record'!$F65*'Monthly Reading'!CW$8, 'Homeowners Record'!$G65*'Monthly Reading'!CW$9)))</f>
        <v/>
      </c>
      <c r="CX68" s="4" t="str">
        <f>IF('Monthly Reading'!CX$1="", "", IF('Monthly Reading'!CX142*'Monthly Reading'!CX$7&gt;'Monthly Reading'!CX$10, SUM('Monthly Reading'!CX142*'Monthly Reading'!CX$7, 'Homeowners Record'!$F65*'Monthly Reading'!CX$8, 'Homeowners Record'!$G65*'Monthly Reading'!CX$9), SUM('Monthly Reading'!CX$10, 'Homeowners Record'!$F65*'Monthly Reading'!CX$8, 'Homeowners Record'!$G65*'Monthly Reading'!CX$9)))</f>
        <v/>
      </c>
      <c r="CY68" s="4" t="str">
        <f>IF('Monthly Reading'!CY$1="", "", IF('Monthly Reading'!CY142*'Monthly Reading'!CY$7&gt;'Monthly Reading'!CY$10, SUM('Monthly Reading'!CY142*'Monthly Reading'!CY$7, 'Homeowners Record'!$F65*'Monthly Reading'!CY$8, 'Homeowners Record'!$G65*'Monthly Reading'!CY$9), SUM('Monthly Reading'!CY$10, 'Homeowners Record'!$F65*'Monthly Reading'!CY$8, 'Homeowners Record'!$G65*'Monthly Reading'!CY$9)))</f>
        <v/>
      </c>
      <c r="CZ68" s="4" t="str">
        <f>IF('Monthly Reading'!CZ$1="", "", IF('Monthly Reading'!CZ142*'Monthly Reading'!CZ$7&gt;'Monthly Reading'!CZ$10, SUM('Monthly Reading'!CZ142*'Monthly Reading'!CZ$7, 'Homeowners Record'!$F65*'Monthly Reading'!CZ$8, 'Homeowners Record'!$G65*'Monthly Reading'!CZ$9), SUM('Monthly Reading'!CZ$10, 'Homeowners Record'!$F65*'Monthly Reading'!CZ$8, 'Homeowners Record'!$G65*'Monthly Reading'!CZ$9)))</f>
        <v/>
      </c>
      <c r="DA68" s="4" t="str">
        <f>IF('Monthly Reading'!DA$1="", "", IF('Monthly Reading'!DA142*'Monthly Reading'!DA$7&gt;'Monthly Reading'!DA$10, SUM('Monthly Reading'!DA142*'Monthly Reading'!DA$7, 'Homeowners Record'!$F65*'Monthly Reading'!DA$8, 'Homeowners Record'!$G65*'Monthly Reading'!DA$9), SUM('Monthly Reading'!DA$10, 'Homeowners Record'!$F65*'Monthly Reading'!DA$8, 'Homeowners Record'!$G65*'Monthly Reading'!DA$9)))</f>
        <v/>
      </c>
      <c r="DB68" s="4" t="str">
        <f>IF('Monthly Reading'!DB$1="", "", IF('Monthly Reading'!DB142*'Monthly Reading'!DB$7&gt;'Monthly Reading'!DB$10, SUM('Monthly Reading'!DB142*'Monthly Reading'!DB$7, 'Homeowners Record'!$F65*'Monthly Reading'!DB$8, 'Homeowners Record'!$G65*'Monthly Reading'!DB$9), SUM('Monthly Reading'!DB$10, 'Homeowners Record'!$F65*'Monthly Reading'!DB$8, 'Homeowners Record'!$G65*'Monthly Reading'!DB$9)))</f>
        <v/>
      </c>
      <c r="DC68" s="4" t="str">
        <f>IF('Monthly Reading'!DC$1="", "", IF('Monthly Reading'!DC142*'Monthly Reading'!DC$7&gt;'Monthly Reading'!DC$10, SUM('Monthly Reading'!DC142*'Monthly Reading'!DC$7, 'Homeowners Record'!$F65*'Monthly Reading'!DC$8, 'Homeowners Record'!$G65*'Monthly Reading'!DC$9), SUM('Monthly Reading'!DC$10, 'Homeowners Record'!$F65*'Monthly Reading'!DC$8, 'Homeowners Record'!$G65*'Monthly Reading'!DC$9)))</f>
        <v/>
      </c>
      <c r="DD68" s="4" t="str">
        <f>IF('Monthly Reading'!DD$1="", "", IF('Monthly Reading'!DD142*'Monthly Reading'!DD$7&gt;'Monthly Reading'!DD$10, SUM('Monthly Reading'!DD142*'Monthly Reading'!DD$7, 'Homeowners Record'!$F65*'Monthly Reading'!DD$8, 'Homeowners Record'!$G65*'Monthly Reading'!DD$9), SUM('Monthly Reading'!DD$10, 'Homeowners Record'!$F65*'Monthly Reading'!DD$8, 'Homeowners Record'!$G65*'Monthly Reading'!DD$9)))</f>
        <v/>
      </c>
      <c r="DE68" s="4" t="str">
        <f>IF('Monthly Reading'!DE$1="", "", IF('Monthly Reading'!DE142*'Monthly Reading'!DE$7&gt;'Monthly Reading'!DE$10, SUM('Monthly Reading'!DE142*'Monthly Reading'!DE$7, 'Homeowners Record'!$F65*'Monthly Reading'!DE$8, 'Homeowners Record'!$G65*'Monthly Reading'!DE$9), SUM('Monthly Reading'!DE$10, 'Homeowners Record'!$F65*'Monthly Reading'!DE$8, 'Homeowners Record'!$G65*'Monthly Reading'!DE$9)))</f>
        <v/>
      </c>
      <c r="DF68" s="4" t="str">
        <f>IF('Monthly Reading'!DF$1="", "", IF('Monthly Reading'!DF142*'Monthly Reading'!DF$7&gt;'Monthly Reading'!DF$10, SUM('Monthly Reading'!DF142*'Monthly Reading'!DF$7, 'Homeowners Record'!$F65*'Monthly Reading'!DF$8, 'Homeowners Record'!$G65*'Monthly Reading'!DF$9), SUM('Monthly Reading'!DF$10, 'Homeowners Record'!$F65*'Monthly Reading'!DF$8, 'Homeowners Record'!$G65*'Monthly Reading'!DF$9)))</f>
        <v/>
      </c>
      <c r="DG68" s="4" t="str">
        <f>IF('Monthly Reading'!DG$1="", "", IF('Monthly Reading'!DG142*'Monthly Reading'!DG$7&gt;'Monthly Reading'!DG$10, SUM('Monthly Reading'!DG142*'Monthly Reading'!DG$7, 'Homeowners Record'!$F65*'Monthly Reading'!DG$8, 'Homeowners Record'!$G65*'Monthly Reading'!DG$9), SUM('Monthly Reading'!DG$10, 'Homeowners Record'!$F65*'Monthly Reading'!DG$8, 'Homeowners Record'!$G65*'Monthly Reading'!DG$9)))</f>
        <v/>
      </c>
      <c r="DH68" s="4" t="str">
        <f>IF('Monthly Reading'!DH$1="", "", IF('Monthly Reading'!DH142*'Monthly Reading'!DH$7&gt;'Monthly Reading'!DH$10, SUM('Monthly Reading'!DH142*'Monthly Reading'!DH$7, 'Homeowners Record'!$F65*'Monthly Reading'!DH$8, 'Homeowners Record'!$G65*'Monthly Reading'!DH$9), SUM('Monthly Reading'!DH$10, 'Homeowners Record'!$F65*'Monthly Reading'!DH$8, 'Homeowners Record'!$G65*'Monthly Reading'!DH$9)))</f>
        <v/>
      </c>
      <c r="DI68" s="4" t="str">
        <f>IF('Monthly Reading'!DI$1="", "", IF('Monthly Reading'!DI142*'Monthly Reading'!DI$7&gt;'Monthly Reading'!DI$10, SUM('Monthly Reading'!DI142*'Monthly Reading'!DI$7, 'Homeowners Record'!$F65*'Monthly Reading'!DI$8, 'Homeowners Record'!$G65*'Monthly Reading'!DI$9), SUM('Monthly Reading'!DI$10, 'Homeowners Record'!$F65*'Monthly Reading'!DI$8, 'Homeowners Record'!$G65*'Monthly Reading'!DI$9)))</f>
        <v/>
      </c>
      <c r="DJ68" s="4" t="str">
        <f>IF('Monthly Reading'!DJ$1="", "", IF('Monthly Reading'!DJ142*'Monthly Reading'!DJ$7&gt;'Monthly Reading'!DJ$10, SUM('Monthly Reading'!DJ142*'Monthly Reading'!DJ$7, 'Homeowners Record'!$F65*'Monthly Reading'!DJ$8, 'Homeowners Record'!$G65*'Monthly Reading'!DJ$9), SUM('Monthly Reading'!DJ$10, 'Homeowners Record'!$F65*'Monthly Reading'!DJ$8, 'Homeowners Record'!$G65*'Monthly Reading'!DJ$9)))</f>
        <v/>
      </c>
      <c r="DK68" s="4" t="str">
        <f>IF('Monthly Reading'!DK$1="", "", IF('Monthly Reading'!DK142*'Monthly Reading'!DK$7&gt;'Monthly Reading'!DK$10, SUM('Monthly Reading'!DK142*'Monthly Reading'!DK$7, 'Homeowners Record'!$F65*'Monthly Reading'!DK$8, 'Homeowners Record'!$G65*'Monthly Reading'!DK$9), SUM('Monthly Reading'!DK$10, 'Homeowners Record'!$F65*'Monthly Reading'!DK$8, 'Homeowners Record'!$G65*'Monthly Reading'!DK$9)))</f>
        <v/>
      </c>
      <c r="DL68" s="4" t="str">
        <f>IF('Monthly Reading'!DL$1="", "", IF('Monthly Reading'!DL142*'Monthly Reading'!DL$7&gt;'Monthly Reading'!DL$10, SUM('Monthly Reading'!DL142*'Monthly Reading'!DL$7, 'Homeowners Record'!$F65*'Monthly Reading'!DL$8, 'Homeowners Record'!$G65*'Monthly Reading'!DL$9), SUM('Monthly Reading'!DL$10, 'Homeowners Record'!$F65*'Monthly Reading'!DL$8, 'Homeowners Record'!$G65*'Monthly Reading'!DL$9)))</f>
        <v/>
      </c>
      <c r="DM68" s="4" t="str">
        <f>IF('Monthly Reading'!DM$1="", "", IF('Monthly Reading'!DM142*'Monthly Reading'!DM$7&gt;'Monthly Reading'!DM$10, SUM('Monthly Reading'!DM142*'Monthly Reading'!DM$7, 'Homeowners Record'!$F65*'Monthly Reading'!DM$8, 'Homeowners Record'!$G65*'Monthly Reading'!DM$9), SUM('Monthly Reading'!DM$10, 'Homeowners Record'!$F65*'Monthly Reading'!DM$8, 'Homeowners Record'!$G65*'Monthly Reading'!DM$9)))</f>
        <v/>
      </c>
      <c r="DN68" s="4" t="str">
        <f>IF('Monthly Reading'!DN$1="", "", IF('Monthly Reading'!DN142*'Monthly Reading'!DN$7&gt;'Monthly Reading'!DN$10, SUM('Monthly Reading'!DN142*'Monthly Reading'!DN$7, 'Homeowners Record'!$F65*'Monthly Reading'!DN$8, 'Homeowners Record'!$G65*'Monthly Reading'!DN$9), SUM('Monthly Reading'!DN$10, 'Homeowners Record'!$F65*'Monthly Reading'!DN$8, 'Homeowners Record'!$G65*'Monthly Reading'!DN$9)))</f>
        <v/>
      </c>
      <c r="DO68" s="4" t="str">
        <f>IF('Monthly Reading'!DO$1="", "", IF('Monthly Reading'!DO142*'Monthly Reading'!DO$7&gt;'Monthly Reading'!DO$10, SUM('Monthly Reading'!DO142*'Monthly Reading'!DO$7, 'Homeowners Record'!$F65*'Monthly Reading'!DO$8, 'Homeowners Record'!$G65*'Monthly Reading'!DO$9), SUM('Monthly Reading'!DO$10, 'Homeowners Record'!$F65*'Monthly Reading'!DO$8, 'Homeowners Record'!$G65*'Monthly Reading'!DO$9)))</f>
        <v/>
      </c>
      <c r="DP68" s="4" t="str">
        <f>IF('Monthly Reading'!DP$1="", "", IF('Monthly Reading'!DP142*'Monthly Reading'!DP$7&gt;'Monthly Reading'!DP$10, SUM('Monthly Reading'!DP142*'Monthly Reading'!DP$7, 'Homeowners Record'!$F65*'Monthly Reading'!DP$8, 'Homeowners Record'!$G65*'Monthly Reading'!DP$9), SUM('Monthly Reading'!DP$10, 'Homeowners Record'!$F65*'Monthly Reading'!DP$8, 'Homeowners Record'!$G65*'Monthly Reading'!DP$9)))</f>
        <v/>
      </c>
      <c r="DQ68" s="4" t="str">
        <f>IF('Monthly Reading'!DQ$1="", "", IF('Monthly Reading'!DQ142*'Monthly Reading'!DQ$7&gt;'Monthly Reading'!DQ$10, SUM('Monthly Reading'!DQ142*'Monthly Reading'!DQ$7, 'Homeowners Record'!$F65*'Monthly Reading'!DQ$8, 'Homeowners Record'!$G65*'Monthly Reading'!DQ$9), SUM('Monthly Reading'!DQ$10, 'Homeowners Record'!$F65*'Monthly Reading'!DQ$8, 'Homeowners Record'!$G65*'Monthly Reading'!DQ$9)))</f>
        <v/>
      </c>
      <c r="DR68" s="4" t="str">
        <f>IF('Monthly Reading'!DR$1="", "", IF('Monthly Reading'!DR142*'Monthly Reading'!DR$7&gt;'Monthly Reading'!DR$10, SUM('Monthly Reading'!DR142*'Monthly Reading'!DR$7, 'Homeowners Record'!$F65*'Monthly Reading'!DR$8, 'Homeowners Record'!$G65*'Monthly Reading'!DR$9), SUM('Monthly Reading'!DR$10, 'Homeowners Record'!$F65*'Monthly Reading'!DR$8, 'Homeowners Record'!$G65*'Monthly Reading'!DR$9)))</f>
        <v/>
      </c>
      <c r="DS68" s="4" t="str">
        <f>IF('Monthly Reading'!DS$1="", "", IF('Monthly Reading'!DS142*'Monthly Reading'!DS$7&gt;'Monthly Reading'!DS$10, SUM('Monthly Reading'!DS142*'Monthly Reading'!DS$7, 'Homeowners Record'!$F65*'Monthly Reading'!DS$8, 'Homeowners Record'!$G65*'Monthly Reading'!DS$9), SUM('Monthly Reading'!DS$10, 'Homeowners Record'!$F65*'Monthly Reading'!DS$8, 'Homeowners Record'!$G65*'Monthly Reading'!DS$9)))</f>
        <v/>
      </c>
      <c r="DT68" s="4" t="str">
        <f>IF('Monthly Reading'!DT$1="", "", IF('Monthly Reading'!DT142*'Monthly Reading'!DT$7&gt;'Monthly Reading'!DT$10, SUM('Monthly Reading'!DT142*'Monthly Reading'!DT$7, 'Homeowners Record'!$F65*'Monthly Reading'!DT$8, 'Homeowners Record'!$G65*'Monthly Reading'!DT$9), SUM('Monthly Reading'!DT$10, 'Homeowners Record'!$F65*'Monthly Reading'!DT$8, 'Homeowners Record'!$G65*'Monthly Reading'!DT$9)))</f>
        <v/>
      </c>
      <c r="DU68" s="4" t="str">
        <f>IF('Monthly Reading'!DU$1="", "", IF('Monthly Reading'!DU142*'Monthly Reading'!DU$7&gt;'Monthly Reading'!DU$10, SUM('Monthly Reading'!DU142*'Monthly Reading'!DU$7, 'Homeowners Record'!$F65*'Monthly Reading'!DU$8, 'Homeowners Record'!$G65*'Monthly Reading'!DU$9), SUM('Monthly Reading'!DU$10, 'Homeowners Record'!$F65*'Monthly Reading'!DU$8, 'Homeowners Record'!$G65*'Monthly Reading'!DU$9)))</f>
        <v/>
      </c>
      <c r="DV68" s="4" t="str">
        <f>IF('Monthly Reading'!DV$1="", "", IF('Monthly Reading'!DV142*'Monthly Reading'!DV$7&gt;'Monthly Reading'!DV$10, SUM('Monthly Reading'!DV142*'Monthly Reading'!DV$7, 'Homeowners Record'!$F65*'Monthly Reading'!DV$8, 'Homeowners Record'!$G65*'Monthly Reading'!DV$9), SUM('Monthly Reading'!DV$10, 'Homeowners Record'!$F65*'Monthly Reading'!DV$8, 'Homeowners Record'!$G65*'Monthly Reading'!DV$9)))</f>
        <v/>
      </c>
      <c r="DW68" s="4" t="str">
        <f>IF('Monthly Reading'!DW$1="", "", IF('Monthly Reading'!DW142*'Monthly Reading'!DW$7&gt;'Monthly Reading'!DW$10, SUM('Monthly Reading'!DW142*'Monthly Reading'!DW$7, 'Homeowners Record'!$F65*'Monthly Reading'!DW$8, 'Homeowners Record'!$G65*'Monthly Reading'!DW$9), SUM('Monthly Reading'!DW$10, 'Homeowners Record'!$F65*'Monthly Reading'!DW$8, 'Homeowners Record'!$G65*'Monthly Reading'!DW$9)))</f>
        <v/>
      </c>
      <c r="DX68" s="4" t="str">
        <f>IF('Monthly Reading'!DX$1="", "", IF('Monthly Reading'!DX142*'Monthly Reading'!DX$7&gt;'Monthly Reading'!DX$10, SUM('Monthly Reading'!DX142*'Monthly Reading'!DX$7, 'Homeowners Record'!$F65*'Monthly Reading'!DX$8, 'Homeowners Record'!$G65*'Monthly Reading'!DX$9), SUM('Monthly Reading'!DX$10, 'Homeowners Record'!$F65*'Monthly Reading'!DX$8, 'Homeowners Record'!$G65*'Monthly Reading'!DX$9)))</f>
        <v/>
      </c>
      <c r="DY68" s="4" t="str">
        <f>IF('Monthly Reading'!DY$1="", "", IF('Monthly Reading'!DY142*'Monthly Reading'!DY$7&gt;'Monthly Reading'!DY$10, SUM('Monthly Reading'!DY142*'Monthly Reading'!DY$7, 'Homeowners Record'!$F65*'Monthly Reading'!DY$8, 'Homeowners Record'!$G65*'Monthly Reading'!DY$9), SUM('Monthly Reading'!DY$10, 'Homeowners Record'!$F65*'Monthly Reading'!DY$8, 'Homeowners Record'!$G65*'Monthly Reading'!DY$9)))</f>
        <v/>
      </c>
      <c r="DZ68" s="4" t="str">
        <f>IF('Monthly Reading'!DZ$1="", "", IF('Monthly Reading'!DZ142*'Monthly Reading'!DZ$7&gt;'Monthly Reading'!DZ$10, SUM('Monthly Reading'!DZ142*'Monthly Reading'!DZ$7, 'Homeowners Record'!$F65*'Monthly Reading'!DZ$8, 'Homeowners Record'!$G65*'Monthly Reading'!DZ$9), SUM('Monthly Reading'!DZ$10, 'Homeowners Record'!$F65*'Monthly Reading'!DZ$8, 'Homeowners Record'!$G65*'Monthly Reading'!DZ$9)))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9E08-DD80-4014-AB09-B7022BEBF4B2}">
  <sheetPr>
    <pageSetUpPr fitToPage="1"/>
  </sheetPr>
  <dimension ref="A1:K72"/>
  <sheetViews>
    <sheetView topLeftCell="A7" workbookViewId="0">
      <selection activeCell="J2" sqref="J2"/>
    </sheetView>
  </sheetViews>
  <sheetFormatPr defaultRowHeight="15" x14ac:dyDescent="0.25"/>
  <cols>
    <col min="1" max="1" width="4.7109375" customWidth="1"/>
    <col min="2" max="2" width="25.28515625" customWidth="1"/>
    <col min="5" max="5" width="6.7109375" customWidth="1"/>
    <col min="6" max="6" width="12.5703125" customWidth="1"/>
    <col min="7" max="7" width="13.5703125" customWidth="1"/>
    <col min="8" max="8" width="13.28515625" customWidth="1"/>
    <col min="9" max="9" width="13" customWidth="1"/>
    <col min="10" max="10" width="12.7109375" customWidth="1"/>
  </cols>
  <sheetData>
    <row r="1" spans="1:10" ht="24" customHeight="1" x14ac:dyDescent="0.4">
      <c r="A1" s="106" t="str" cm="1">
        <f t="array" aca="1" ref="A1" ca="1">"BILLING PERIOD:"&amp;" "&amp;INDIRECT("'Monthly Reading'!"&amp;UPPER($J$1)&amp;(2))</f>
        <v>BILLING PERIOD: 07 Sep to 06 Oct 2020</v>
      </c>
      <c r="B1" s="106"/>
      <c r="C1" s="106"/>
      <c r="D1" s="106"/>
      <c r="E1" s="106"/>
      <c r="F1" s="105"/>
      <c r="H1" s="147" t="s">
        <v>188</v>
      </c>
      <c r="I1" s="148"/>
      <c r="J1" s="99" t="s">
        <v>229</v>
      </c>
    </row>
    <row r="2" spans="1:10" s="125" customFormat="1" ht="24" customHeight="1" x14ac:dyDescent="0.4">
      <c r="A2" s="123"/>
      <c r="B2" s="123"/>
      <c r="C2" s="123"/>
      <c r="D2" s="123"/>
      <c r="E2" s="123"/>
      <c r="F2" s="124"/>
      <c r="H2" s="126"/>
      <c r="I2" s="127"/>
      <c r="J2" s="128"/>
    </row>
    <row r="3" spans="1:10" s="6" customFormat="1" ht="24" customHeight="1" x14ac:dyDescent="0.3">
      <c r="A3" s="9" t="str" cm="1">
        <f t="array" aca="1" ref="A3" ca="1">"MW TOTAL AMOUNT: Php "&amp;INDIRECT("'Monthly Reading'!"&amp;UPPER($J$1)&amp;6)</f>
        <v>MW TOTAL AMOUNT: Php 38533.48</v>
      </c>
      <c r="B3" s="5"/>
      <c r="C3" s="5"/>
      <c r="F3" s="8" t="str" cm="1">
        <f t="array" aca="1" ref="F3" ca="1">"MW READING: "&amp;INDIRECT("'Monthly Reading'!"&amp;UPPER($J$1)&amp;5)</f>
        <v>MW READING: 1620</v>
      </c>
      <c r="G3" s="5"/>
      <c r="J3" s="9" t="str">
        <f ca="1">"MIN:"&amp;" "&amp;ROUND(SUM(INDIRECT("'Monthly Reading'!"&amp;UPPER($J$1)&amp;8), INDIRECT("'Monthly Reading'!"&amp;UPPER($J$1)&amp;9),INDIRECT("'Monthly Reading'!"&amp;UPPER($J$1)&amp;10)), 2)</f>
        <v>MIN: 737.86</v>
      </c>
    </row>
    <row r="4" spans="1:10" s="6" customFormat="1" ht="24" customHeight="1" x14ac:dyDescent="0.25">
      <c r="A4" s="7" t="s">
        <v>189</v>
      </c>
      <c r="B4" s="7" t="s">
        <v>37</v>
      </c>
      <c r="C4" s="7" t="s">
        <v>190</v>
      </c>
      <c r="D4" s="7" t="s">
        <v>191</v>
      </c>
      <c r="E4" s="7" t="s">
        <v>192</v>
      </c>
      <c r="F4" s="7" t="s">
        <v>193</v>
      </c>
      <c r="G4" s="7" t="s">
        <v>194</v>
      </c>
      <c r="H4" s="7" t="s">
        <v>195</v>
      </c>
      <c r="I4" s="7" t="s">
        <v>196</v>
      </c>
      <c r="J4" s="7" t="s">
        <v>197</v>
      </c>
    </row>
    <row r="5" spans="1:10" x14ac:dyDescent="0.25">
      <c r="A5" s="3">
        <f>'Monthly Reading'!$A13</f>
        <v>1</v>
      </c>
      <c r="B5" s="3" t="str">
        <f>'Monthly Reading'!$B13</f>
        <v>VIRGINIA AUSTRIA</v>
      </c>
      <c r="C5" s="3" cm="1">
        <f t="array" aca="1" ref="C5" ca="1">INDIRECT("'Monthly Reading'!"&amp;UPPER($J$1)&amp;(ROW()+8))</f>
        <v>2994</v>
      </c>
      <c r="D5" s="3" cm="1">
        <f t="array" aca="1" ref="D5" ca="1">INDIRECT("'Monthly Reading'!"&amp;SUBSTITUTE(ADDRESS(1,COLUMN(INDIRECT("'Monthly Reading'!"&amp;UPPER($J$1)&amp;1))-1,4),1,"")&amp;(ROW()+8))</f>
        <v>2974</v>
      </c>
      <c r="E5" s="3">
        <f ca="1">$C5-$D5</f>
        <v>20</v>
      </c>
      <c r="F5" s="4" cm="1">
        <f t="array" aca="1" ref="F5" ca="1">E5*INDIRECT("'Monthly Reading'!"&amp;UPPER($J$1)&amp;7)</f>
        <v>475.72197530864202</v>
      </c>
      <c r="G5" s="4" cm="1">
        <f t="array" aca="1" ref="G5" ca="1">IF(AND($C5&gt;0, $D5&gt;0), IF($F5&lt;INDIRECT("'Monthly Reading'!"&amp;UPPER($J$1)&amp;10), INDIRECT("'Monthly Reading'!"&amp;UPPER($J$1)&amp;10), $F5), 0)</f>
        <v>475.72197530864202</v>
      </c>
      <c r="H5" s="4" cm="1">
        <f t="array" aca="1" ref="H5" ca="1">IF(AND($C5&gt;0, $D5&gt;0), $G5+INDIRECT("'Monthly Reading'!"&amp;UPPER($J$1)&amp;8)*'Homeowners Record'!$F2, 0)</f>
        <v>525.72197530864196</v>
      </c>
      <c r="I5" s="4" cm="1">
        <f t="array" aca="1" ref="I5" ca="1">IF(AND($C5&gt;0, $D5&gt;0), $H5+INDIRECT("'Monthly Reading'!"&amp;UPPER($J$1)&amp;9)*'Homeowners Record'!$G2, 0)</f>
        <v>975.72197530864196</v>
      </c>
      <c r="J5" s="4">
        <f ca="1">IF(AND($C5&lt;=0,$D5&lt;=0),0,$I5)</f>
        <v>975.72197530864196</v>
      </c>
    </row>
    <row r="6" spans="1:10" x14ac:dyDescent="0.25">
      <c r="A6" s="3">
        <f>'Monthly Reading'!$A14</f>
        <v>2</v>
      </c>
      <c r="B6" s="3" t="str">
        <f>'Monthly Reading'!$B14</f>
        <v>GARY SALCEDO</v>
      </c>
      <c r="C6" s="3" cm="1">
        <f t="array" aca="1" ref="C6" ca="1">INDIRECT("'Monthly Reading'!"&amp;UPPER($J$1)&amp;(ROW()+8))</f>
        <v>9309</v>
      </c>
      <c r="D6" s="3" cm="1">
        <f t="array" aca="1" ref="D6" ca="1">INDIRECT("'Monthly Reading'!"&amp;SUBSTITUTE(ADDRESS(1,COLUMN(INDIRECT("'Monthly Reading'!"&amp;UPPER($J$1)&amp;1))-1,4),1,"")&amp;(ROW()+8))</f>
        <v>9262</v>
      </c>
      <c r="E6" s="3">
        <f t="shared" ref="E6:E68" ca="1" si="0">$C6-$D6</f>
        <v>47</v>
      </c>
      <c r="F6" s="4" cm="1">
        <f t="array" aca="1" ref="F6" ca="1">E6*INDIRECT("'Monthly Reading'!"&amp;UPPER($J$1)&amp;7)</f>
        <v>1117.9466419753087</v>
      </c>
      <c r="G6" s="4" cm="1">
        <f t="array" aca="1" ref="G6" ca="1">IF(AND($C6&gt;0, $D6&gt;0), IF($F6&lt;INDIRECT("'Monthly Reading'!"&amp;UPPER($J$1)&amp;10), INDIRECT("'Monthly Reading'!"&amp;UPPER($J$1)&amp;10), $F6), 0)</f>
        <v>1117.9466419753087</v>
      </c>
      <c r="H6" s="4" cm="1">
        <f t="array" aca="1" ref="H6" ca="1">IF(AND($C6&gt;0, $D6&gt;0), $G6+INDIRECT("'Monthly Reading'!"&amp;UPPER($J$1)&amp;8)*'Homeowners Record'!$F3, 0)</f>
        <v>1167.9466419753087</v>
      </c>
      <c r="I6" s="4" cm="1">
        <f t="array" aca="1" ref="I6" ca="1">IF(AND($C6&gt;0, $D6&gt;0), $H6+INDIRECT("'Monthly Reading'!"&amp;UPPER($J$1)&amp;9)*'Homeowners Record'!$G3, 0)</f>
        <v>1617.9466419753087</v>
      </c>
      <c r="J6" s="4">
        <f t="shared" ref="J6:J68" ca="1" si="1">IF(AND($C6&lt;=0,$D6&lt;=0),0,$I6)</f>
        <v>1617.9466419753087</v>
      </c>
    </row>
    <row r="7" spans="1:10" x14ac:dyDescent="0.25">
      <c r="A7" s="3">
        <f>'Monthly Reading'!$A15</f>
        <v>3</v>
      </c>
      <c r="B7" s="3" t="str">
        <f>'Monthly Reading'!$B15</f>
        <v>ESTER NAVARRO</v>
      </c>
      <c r="C7" s="3" cm="1">
        <f t="array" aca="1" ref="C7" ca="1">INDIRECT("'Monthly Reading'!"&amp;UPPER($J$1)&amp;(ROW()+8))</f>
        <v>7203</v>
      </c>
      <c r="D7" s="3" cm="1">
        <f t="array" aca="1" ref="D7" ca="1">INDIRECT("'Monthly Reading'!"&amp;SUBSTITUTE(ADDRESS(1,COLUMN(INDIRECT("'Monthly Reading'!"&amp;UPPER($J$1)&amp;1))-1,4),1,"")&amp;(ROW()+8))</f>
        <v>7174</v>
      </c>
      <c r="E7" s="3">
        <f t="shared" ca="1" si="0"/>
        <v>29</v>
      </c>
      <c r="F7" s="4" cm="1">
        <f t="array" aca="1" ref="F7" ca="1">E7*INDIRECT("'Monthly Reading'!"&amp;UPPER($J$1)&amp;7)</f>
        <v>689.79686419753091</v>
      </c>
      <c r="G7" s="4" cm="1">
        <f t="array" aca="1" ref="G7" ca="1">IF(AND($C7&gt;0, $D7&gt;0), IF($F7&lt;INDIRECT("'Monthly Reading'!"&amp;UPPER($J$1)&amp;10), INDIRECT("'Monthly Reading'!"&amp;UPPER($J$1)&amp;10), $F7), 0)</f>
        <v>689.79686419753091</v>
      </c>
      <c r="H7" s="4" cm="1">
        <f t="array" aca="1" ref="H7" ca="1">IF(AND($C7&gt;0, $D7&gt;0), $G7+INDIRECT("'Monthly Reading'!"&amp;UPPER($J$1)&amp;8)*'Homeowners Record'!$F4, 0)</f>
        <v>739.79686419753091</v>
      </c>
      <c r="I7" s="4" cm="1">
        <f t="array" aca="1" ref="I7" ca="1">IF(AND($C7&gt;0, $D7&gt;0), $H7+INDIRECT("'Monthly Reading'!"&amp;UPPER($J$1)&amp;9)*'Homeowners Record'!$G4, 0)</f>
        <v>1189.7968641975308</v>
      </c>
      <c r="J7" s="4">
        <f t="shared" ca="1" si="1"/>
        <v>1189.7968641975308</v>
      </c>
    </row>
    <row r="8" spans="1:10" x14ac:dyDescent="0.25">
      <c r="A8" s="3">
        <f>'Monthly Reading'!$A16</f>
        <v>4</v>
      </c>
      <c r="B8" s="3" t="str">
        <f>'Monthly Reading'!$B16</f>
        <v>BETTY ARCEO</v>
      </c>
      <c r="C8" s="3" cm="1">
        <f t="array" aca="1" ref="C8" ca="1">INDIRECT("'Monthly Reading'!"&amp;UPPER($J$1)&amp;(ROW()+8))</f>
        <v>7885</v>
      </c>
      <c r="D8" s="3" cm="1">
        <f t="array" aca="1" ref="D8" ca="1">INDIRECT("'Monthly Reading'!"&amp;SUBSTITUTE(ADDRESS(1,COLUMN(INDIRECT("'Monthly Reading'!"&amp;UPPER($J$1)&amp;1))-1,4),1,"")&amp;(ROW()+8))</f>
        <v>7844</v>
      </c>
      <c r="E8" s="3">
        <f t="shared" ca="1" si="0"/>
        <v>41</v>
      </c>
      <c r="F8" s="4" cm="1">
        <f t="array" aca="1" ref="F8" ca="1">E8*INDIRECT("'Monthly Reading'!"&amp;UPPER($J$1)&amp;7)</f>
        <v>975.23004938271617</v>
      </c>
      <c r="G8" s="4" cm="1">
        <f t="array" aca="1" ref="G8" ca="1">IF(AND($C8&gt;0, $D8&gt;0), IF($F8&lt;INDIRECT("'Monthly Reading'!"&amp;UPPER($J$1)&amp;10), INDIRECT("'Monthly Reading'!"&amp;UPPER($J$1)&amp;10), $F8), 0)</f>
        <v>975.23004938271617</v>
      </c>
      <c r="H8" s="4" cm="1">
        <f t="array" aca="1" ref="H8" ca="1">IF(AND($C8&gt;0, $D8&gt;0), $G8+INDIRECT("'Monthly Reading'!"&amp;UPPER($J$1)&amp;8)*'Homeowners Record'!$F5, 0)</f>
        <v>1025.2300493827161</v>
      </c>
      <c r="I8" s="4" cm="1">
        <f t="array" aca="1" ref="I8" ca="1">IF(AND($C8&gt;0, $D8&gt;0), $H8+INDIRECT("'Monthly Reading'!"&amp;UPPER($J$1)&amp;9)*'Homeowners Record'!$G5, 0)</f>
        <v>1475.2300493827161</v>
      </c>
      <c r="J8" s="4">
        <f t="shared" ca="1" si="1"/>
        <v>1475.2300493827161</v>
      </c>
    </row>
    <row r="9" spans="1:10" x14ac:dyDescent="0.25">
      <c r="A9" s="3">
        <f>'Monthly Reading'!$A17</f>
        <v>5</v>
      </c>
      <c r="B9" s="3" t="str">
        <f>'Monthly Reading'!$B17</f>
        <v>BELEN SEPILLO</v>
      </c>
      <c r="C9" s="3" cm="1">
        <f t="array" aca="1" ref="C9" ca="1">INDIRECT("'Monthly Reading'!"&amp;UPPER($J$1)&amp;(ROW()+8))</f>
        <v>5289</v>
      </c>
      <c r="D9" s="3" cm="1">
        <f t="array" aca="1" ref="D9" ca="1">INDIRECT("'Monthly Reading'!"&amp;SUBSTITUTE(ADDRESS(1,COLUMN(INDIRECT("'Monthly Reading'!"&amp;UPPER($J$1)&amp;1))-1,4),1,"")&amp;(ROW()+8))</f>
        <v>5258</v>
      </c>
      <c r="E9" s="3">
        <f t="shared" ca="1" si="0"/>
        <v>31</v>
      </c>
      <c r="F9" s="4" cm="1">
        <f t="array" aca="1" ref="F9" ca="1">E9*INDIRECT("'Monthly Reading'!"&amp;UPPER($J$1)&amp;7)</f>
        <v>737.36906172839508</v>
      </c>
      <c r="G9" s="4" cm="1">
        <f t="array" aca="1" ref="G9" ca="1">IF(AND($C9&gt;0, $D9&gt;0), IF($F9&lt;INDIRECT("'Monthly Reading'!"&amp;UPPER($J$1)&amp;10), INDIRECT("'Monthly Reading'!"&amp;UPPER($J$1)&amp;10), $F9), 0)</f>
        <v>737.36906172839508</v>
      </c>
      <c r="H9" s="4" cm="1">
        <f t="array" aca="1" ref="H9" ca="1">IF(AND($C9&gt;0, $D9&gt;0), $G9+INDIRECT("'Monthly Reading'!"&amp;UPPER($J$1)&amp;8)*'Homeowners Record'!$F6, 0)</f>
        <v>787.36906172839508</v>
      </c>
      <c r="I9" s="4" cm="1">
        <f t="array" aca="1" ref="I9" ca="1">IF(AND($C9&gt;0, $D9&gt;0), $H9+INDIRECT("'Monthly Reading'!"&amp;UPPER($J$1)&amp;9)*'Homeowners Record'!$G6, 0)</f>
        <v>1237.3690617283951</v>
      </c>
      <c r="J9" s="4">
        <f t="shared" ca="1" si="1"/>
        <v>1237.3690617283951</v>
      </c>
    </row>
    <row r="10" spans="1:10" x14ac:dyDescent="0.25">
      <c r="A10" s="3">
        <f>'Monthly Reading'!$A18</f>
        <v>6</v>
      </c>
      <c r="B10" s="3" t="str">
        <f>'Monthly Reading'!$B18</f>
        <v>VANGIE AVILA</v>
      </c>
      <c r="C10" s="3" cm="1">
        <f t="array" aca="1" ref="C10" ca="1">INDIRECT("'Monthly Reading'!"&amp;UPPER($J$1)&amp;(ROW()+8))</f>
        <v>8708</v>
      </c>
      <c r="D10" s="3" cm="1">
        <f t="array" aca="1" ref="D10" ca="1">INDIRECT("'Monthly Reading'!"&amp;SUBSTITUTE(ADDRESS(1,COLUMN(INDIRECT("'Monthly Reading'!"&amp;UPPER($J$1)&amp;1))-1,4),1,"")&amp;(ROW()+8))</f>
        <v>8649</v>
      </c>
      <c r="E10" s="3">
        <f t="shared" ca="1" si="0"/>
        <v>59</v>
      </c>
      <c r="F10" s="4" cm="1">
        <f t="array" aca="1" ref="F10" ca="1">E10*INDIRECT("'Monthly Reading'!"&amp;UPPER($J$1)&amp;7)</f>
        <v>1403.379827160494</v>
      </c>
      <c r="G10" s="4" cm="1">
        <f t="array" aca="1" ref="G10" ca="1">IF(AND($C10&gt;0, $D10&gt;0), IF($F10&lt;INDIRECT("'Monthly Reading'!"&amp;UPPER($J$1)&amp;10), INDIRECT("'Monthly Reading'!"&amp;UPPER($J$1)&amp;10), $F10), 0)</f>
        <v>1403.379827160494</v>
      </c>
      <c r="H10" s="4" cm="1">
        <f t="array" aca="1" ref="H10" ca="1">IF(AND($C10&gt;0, $D10&gt;0), $G10+INDIRECT("'Monthly Reading'!"&amp;UPPER($J$1)&amp;8)*'Homeowners Record'!$F7, 0)</f>
        <v>1453.379827160494</v>
      </c>
      <c r="I10" s="4" cm="1">
        <f t="array" aca="1" ref="I10" ca="1">IF(AND($C10&gt;0, $D10&gt;0), $H10+INDIRECT("'Monthly Reading'!"&amp;UPPER($J$1)&amp;9)*'Homeowners Record'!$G7, 0)</f>
        <v>1903.379827160494</v>
      </c>
      <c r="J10" s="4">
        <f t="shared" ca="1" si="1"/>
        <v>1903.379827160494</v>
      </c>
    </row>
    <row r="11" spans="1:10" x14ac:dyDescent="0.25">
      <c r="A11" s="3">
        <f>'Monthly Reading'!$A19</f>
        <v>7</v>
      </c>
      <c r="B11" s="3" t="str">
        <f>'Monthly Reading'!$B19</f>
        <v>AGNES TECSON</v>
      </c>
      <c r="C11" s="3" cm="1">
        <f t="array" aca="1" ref="C11" ca="1">INDIRECT("'Monthly Reading'!"&amp;UPPER($J$1)&amp;(ROW()+8))</f>
        <v>215.91</v>
      </c>
      <c r="D11" s="3" cm="1">
        <f t="array" aca="1" ref="D11" ca="1">INDIRECT("'Monthly Reading'!"&amp;SUBSTITUTE(ADDRESS(1,COLUMN(INDIRECT("'Monthly Reading'!"&amp;UPPER($J$1)&amp;1))-1,4),1,"")&amp;(ROW()+8))</f>
        <v>215.41</v>
      </c>
      <c r="E11" s="3">
        <f t="shared" ca="1" si="0"/>
        <v>0.5</v>
      </c>
      <c r="F11" s="4" cm="1">
        <f t="array" aca="1" ref="F11" ca="1">E11*INDIRECT("'Monthly Reading'!"&amp;UPPER($J$1)&amp;7)</f>
        <v>11.89304938271605</v>
      </c>
      <c r="G11" s="4" cm="1">
        <f t="array" aca="1" ref="G11" ca="1">IF(AND($C11&gt;0, $D11&gt;0), IF($F11&lt;INDIRECT("'Monthly Reading'!"&amp;UPPER($J$1)&amp;10), INDIRECT("'Monthly Reading'!"&amp;UPPER($J$1)&amp;10), $F11), 0)</f>
        <v>237.86098765432101</v>
      </c>
      <c r="H11" s="4" cm="1">
        <f t="array" aca="1" ref="H11" ca="1">IF(AND($C11&gt;0, $D11&gt;0), $G11+INDIRECT("'Monthly Reading'!"&amp;UPPER($J$1)&amp;8)*'Homeowners Record'!$F8, 0)</f>
        <v>287.86098765432098</v>
      </c>
      <c r="I11" s="4" cm="1">
        <f t="array" aca="1" ref="I11" ca="1">IF(AND($C11&gt;0, $D11&gt;0), $H11+INDIRECT("'Monthly Reading'!"&amp;UPPER($J$1)&amp;9)*'Homeowners Record'!$G8, 0)</f>
        <v>737.86098765432098</v>
      </c>
      <c r="J11" s="4">
        <f t="shared" ca="1" si="1"/>
        <v>737.86098765432098</v>
      </c>
    </row>
    <row r="12" spans="1:10" x14ac:dyDescent="0.25">
      <c r="A12" s="3">
        <f>'Monthly Reading'!$A20</f>
        <v>8</v>
      </c>
      <c r="B12" s="3" t="str">
        <f>'Monthly Reading'!$B20</f>
        <v>MARY GRACE DIAGONO</v>
      </c>
      <c r="C12" s="3" cm="1">
        <f t="array" aca="1" ref="C12" ca="1">INDIRECT("'Monthly Reading'!"&amp;UPPER($J$1)&amp;(ROW()+8))</f>
        <v>4438</v>
      </c>
      <c r="D12" s="3" cm="1">
        <f t="array" aca="1" ref="D12" ca="1">INDIRECT("'Monthly Reading'!"&amp;SUBSTITUTE(ADDRESS(1,COLUMN(INDIRECT("'Monthly Reading'!"&amp;UPPER($J$1)&amp;1))-1,4),1,"")&amp;(ROW()+8))</f>
        <v>4409</v>
      </c>
      <c r="E12" s="3">
        <f t="shared" ca="1" si="0"/>
        <v>29</v>
      </c>
      <c r="F12" s="4" cm="1">
        <f t="array" aca="1" ref="F12" ca="1">E12*INDIRECT("'Monthly Reading'!"&amp;UPPER($J$1)&amp;7)</f>
        <v>689.79686419753091</v>
      </c>
      <c r="G12" s="4" cm="1">
        <f t="array" aca="1" ref="G12" ca="1">IF(AND($C12&gt;0, $D12&gt;0), IF($F12&lt;INDIRECT("'Monthly Reading'!"&amp;UPPER($J$1)&amp;10), INDIRECT("'Monthly Reading'!"&amp;UPPER($J$1)&amp;10), $F12), 0)</f>
        <v>689.79686419753091</v>
      </c>
      <c r="H12" s="4" cm="1">
        <f t="array" aca="1" ref="H12" ca="1">IF(AND($C12&gt;0, $D12&gt;0), $G12+INDIRECT("'Monthly Reading'!"&amp;UPPER($J$1)&amp;8)*'Homeowners Record'!$F9, 0)</f>
        <v>739.79686419753091</v>
      </c>
      <c r="I12" s="4" cm="1">
        <f t="array" aca="1" ref="I12" ca="1">IF(AND($C12&gt;0, $D12&gt;0), $H12+INDIRECT("'Monthly Reading'!"&amp;UPPER($J$1)&amp;9)*'Homeowners Record'!$G9, 0)</f>
        <v>1189.7968641975308</v>
      </c>
      <c r="J12" s="4">
        <f t="shared" ca="1" si="1"/>
        <v>1189.7968641975308</v>
      </c>
    </row>
    <row r="13" spans="1:10" x14ac:dyDescent="0.25">
      <c r="A13" s="3">
        <f>'Monthly Reading'!$A21</f>
        <v>9</v>
      </c>
      <c r="B13" s="3" t="str">
        <f>'Monthly Reading'!$B21</f>
        <v>RYAN GAMBOA</v>
      </c>
      <c r="C13" s="3" cm="1">
        <f t="array" aca="1" ref="C13" ca="1">INDIRECT("'Monthly Reading'!"&amp;UPPER($J$1)&amp;(ROW()+8))</f>
        <v>2249</v>
      </c>
      <c r="D13" s="3" cm="1">
        <f t="array" aca="1" ref="D13" ca="1">INDIRECT("'Monthly Reading'!"&amp;SUBSTITUTE(ADDRESS(1,COLUMN(INDIRECT("'Monthly Reading'!"&amp;UPPER($J$1)&amp;1))-1,4),1,"")&amp;(ROW()+8))</f>
        <v>2174</v>
      </c>
      <c r="E13" s="3">
        <f t="shared" ca="1" si="0"/>
        <v>75</v>
      </c>
      <c r="F13" s="4" cm="1">
        <f t="array" aca="1" ref="F13" ca="1">E13*INDIRECT("'Monthly Reading'!"&amp;UPPER($J$1)&amp;7)</f>
        <v>1783.9574074074076</v>
      </c>
      <c r="G13" s="4" cm="1">
        <f t="array" aca="1" ref="G13" ca="1">IF(AND($C13&gt;0, $D13&gt;0), IF($F13&lt;INDIRECT("'Monthly Reading'!"&amp;UPPER($J$1)&amp;10), INDIRECT("'Monthly Reading'!"&amp;UPPER($J$1)&amp;10), $F13), 0)</f>
        <v>1783.9574074074076</v>
      </c>
      <c r="H13" s="4" cm="1">
        <f t="array" aca="1" ref="H13" ca="1">IF(AND($C13&gt;0, $D13&gt;0), $G13+INDIRECT("'Monthly Reading'!"&amp;UPPER($J$1)&amp;8)*'Homeowners Record'!$F10, 0)</f>
        <v>1833.9574074074076</v>
      </c>
      <c r="I13" s="4" cm="1">
        <f t="array" aca="1" ref="I13" ca="1">IF(AND($C13&gt;0, $D13&gt;0), $H13+INDIRECT("'Monthly Reading'!"&amp;UPPER($J$1)&amp;9)*'Homeowners Record'!$G10, 0)</f>
        <v>2283.9574074074076</v>
      </c>
      <c r="J13" s="4">
        <f t="shared" ca="1" si="1"/>
        <v>2283.9574074074076</v>
      </c>
    </row>
    <row r="14" spans="1:10" x14ac:dyDescent="0.25">
      <c r="A14" s="3">
        <f>'Monthly Reading'!$A22</f>
        <v>10</v>
      </c>
      <c r="B14" s="3" t="str">
        <f>'Monthly Reading'!$B22</f>
        <v>ROCHELLE MONTEMAYOR</v>
      </c>
      <c r="C14" s="3" cm="1">
        <f t="array" aca="1" ref="C14" ca="1">INDIRECT("'Monthly Reading'!"&amp;UPPER($J$1)&amp;(ROW()+8))</f>
        <v>937</v>
      </c>
      <c r="D14" s="3" cm="1">
        <f t="array" aca="1" ref="D14" ca="1">INDIRECT("'Monthly Reading'!"&amp;SUBSTITUTE(ADDRESS(1,COLUMN(INDIRECT("'Monthly Reading'!"&amp;UPPER($J$1)&amp;1))-1,4),1,"")&amp;(ROW()+8))</f>
        <v>934</v>
      </c>
      <c r="E14" s="3">
        <f t="shared" ca="1" si="0"/>
        <v>3</v>
      </c>
      <c r="F14" s="4" cm="1">
        <f t="array" aca="1" ref="F14" ca="1">E14*INDIRECT("'Monthly Reading'!"&amp;UPPER($J$1)&amp;7)</f>
        <v>71.358296296296302</v>
      </c>
      <c r="G14" s="4" cm="1">
        <f t="array" aca="1" ref="G14" ca="1">IF(AND($C14&gt;0, $D14&gt;0), IF($F14&lt;INDIRECT("'Monthly Reading'!"&amp;UPPER($J$1)&amp;10), INDIRECT("'Monthly Reading'!"&amp;UPPER($J$1)&amp;10), $F14), 0)</f>
        <v>237.86098765432101</v>
      </c>
      <c r="H14" s="4" cm="1">
        <f t="array" aca="1" ref="H14" ca="1">IF(AND($C14&gt;0, $D14&gt;0), $G14+INDIRECT("'Monthly Reading'!"&amp;UPPER($J$1)&amp;8)*'Homeowners Record'!$F11, 0)</f>
        <v>287.86098765432098</v>
      </c>
      <c r="I14" s="4" cm="1">
        <f t="array" aca="1" ref="I14" ca="1">IF(AND($C14&gt;0, $D14&gt;0), $H14+INDIRECT("'Monthly Reading'!"&amp;UPPER($J$1)&amp;9)*'Homeowners Record'!$G11, 0)</f>
        <v>737.86098765432098</v>
      </c>
      <c r="J14" s="4">
        <f t="shared" ca="1" si="1"/>
        <v>737.86098765432098</v>
      </c>
    </row>
    <row r="15" spans="1:10" x14ac:dyDescent="0.25">
      <c r="A15" s="3">
        <f>'Monthly Reading'!$A23</f>
        <v>11</v>
      </c>
      <c r="B15" s="3" t="str">
        <f>'Monthly Reading'!$B23</f>
        <v>EDGARDO SILANG</v>
      </c>
      <c r="C15" s="3" cm="1">
        <f t="array" aca="1" ref="C15" ca="1">INDIRECT("'Monthly Reading'!"&amp;UPPER($J$1)&amp;(ROW()+8))</f>
        <v>3086</v>
      </c>
      <c r="D15" s="3" cm="1">
        <f t="array" aca="1" ref="D15" ca="1">INDIRECT("'Monthly Reading'!"&amp;SUBSTITUTE(ADDRESS(1,COLUMN(INDIRECT("'Monthly Reading'!"&amp;UPPER($J$1)&amp;1))-1,4),1,"")&amp;(ROW()+8))</f>
        <v>3062</v>
      </c>
      <c r="E15" s="3">
        <f t="shared" ca="1" si="0"/>
        <v>24</v>
      </c>
      <c r="F15" s="4" cm="1">
        <f t="array" aca="1" ref="F15" ca="1">E15*INDIRECT("'Monthly Reading'!"&amp;UPPER($J$1)&amp;7)</f>
        <v>570.86637037037042</v>
      </c>
      <c r="G15" s="4" cm="1">
        <f t="array" aca="1" ref="G15" ca="1">IF(AND($C15&gt;0, $D15&gt;0), IF($F15&lt;INDIRECT("'Monthly Reading'!"&amp;UPPER($J$1)&amp;10), INDIRECT("'Monthly Reading'!"&amp;UPPER($J$1)&amp;10), $F15), 0)</f>
        <v>570.86637037037042</v>
      </c>
      <c r="H15" s="4" cm="1">
        <f t="array" aca="1" ref="H15" ca="1">IF(AND($C15&gt;0, $D15&gt;0), $G15+INDIRECT("'Monthly Reading'!"&amp;UPPER($J$1)&amp;8)*'Homeowners Record'!$F12, 0)</f>
        <v>620.86637037037042</v>
      </c>
      <c r="I15" s="4" cm="1">
        <f t="array" aca="1" ref="I15" ca="1">IF(AND($C15&gt;0, $D15&gt;0), $H15+INDIRECT("'Monthly Reading'!"&amp;UPPER($J$1)&amp;9)*'Homeowners Record'!$G12, 0)</f>
        <v>1070.8663703703705</v>
      </c>
      <c r="J15" s="4">
        <f t="shared" ca="1" si="1"/>
        <v>1070.8663703703705</v>
      </c>
    </row>
    <row r="16" spans="1:10" x14ac:dyDescent="0.25">
      <c r="A16" s="3">
        <f>'Monthly Reading'!$A24</f>
        <v>12</v>
      </c>
      <c r="B16" s="3" t="str">
        <f>'Monthly Reading'!$B24</f>
        <v>ATTY. OVIEDO</v>
      </c>
      <c r="C16" s="3" cm="1">
        <f t="array" aca="1" ref="C16" ca="1">INDIRECT("'Monthly Reading'!"&amp;UPPER($J$1)&amp;(ROW()+8))</f>
        <v>3126</v>
      </c>
      <c r="D16" s="3" cm="1">
        <f t="array" aca="1" ref="D16" ca="1">INDIRECT("'Monthly Reading'!"&amp;SUBSTITUTE(ADDRESS(1,COLUMN(INDIRECT("'Monthly Reading'!"&amp;UPPER($J$1)&amp;1))-1,4),1,"")&amp;(ROW()+8))</f>
        <v>3059</v>
      </c>
      <c r="E16" s="3">
        <f t="shared" ca="1" si="0"/>
        <v>67</v>
      </c>
      <c r="F16" s="4" cm="1">
        <f t="array" aca="1" ref="F16" ca="1">E16*INDIRECT("'Monthly Reading'!"&amp;UPPER($J$1)&amp;7)</f>
        <v>1593.6686172839507</v>
      </c>
      <c r="G16" s="4" cm="1">
        <f t="array" aca="1" ref="G16" ca="1">IF(AND($C16&gt;0, $D16&gt;0), IF($F16&lt;INDIRECT("'Monthly Reading'!"&amp;UPPER($J$1)&amp;10), INDIRECT("'Monthly Reading'!"&amp;UPPER($J$1)&amp;10), $F16), 0)</f>
        <v>1593.6686172839507</v>
      </c>
      <c r="H16" s="4" cm="1">
        <f t="array" aca="1" ref="H16" ca="1">IF(AND($C16&gt;0, $D16&gt;0), $G16+INDIRECT("'Monthly Reading'!"&amp;UPPER($J$1)&amp;8)*'Homeowners Record'!$F13, 0)</f>
        <v>1643.6686172839507</v>
      </c>
      <c r="I16" s="4" cm="1">
        <f t="array" aca="1" ref="I16" ca="1">IF(AND($C16&gt;0, $D16&gt;0), $H16+INDIRECT("'Monthly Reading'!"&amp;UPPER($J$1)&amp;9)*'Homeowners Record'!$G13, 0)</f>
        <v>2093.6686172839509</v>
      </c>
      <c r="J16" s="4">
        <f t="shared" ca="1" si="1"/>
        <v>2093.6686172839509</v>
      </c>
    </row>
    <row r="17" spans="1:10" x14ac:dyDescent="0.25">
      <c r="A17" s="3">
        <f>'Monthly Reading'!$A25</f>
        <v>13</v>
      </c>
      <c r="B17" s="3" t="str">
        <f>'Monthly Reading'!$B25</f>
        <v>PJ SALAS</v>
      </c>
      <c r="C17" s="3" cm="1">
        <f t="array" aca="1" ref="C17" ca="1">INDIRECT("'Monthly Reading'!"&amp;UPPER($J$1)&amp;(ROW()+8))</f>
        <v>2474</v>
      </c>
      <c r="D17" s="3" cm="1">
        <f t="array" aca="1" ref="D17" ca="1">INDIRECT("'Monthly Reading'!"&amp;SUBSTITUTE(ADDRESS(1,COLUMN(INDIRECT("'Monthly Reading'!"&amp;UPPER($J$1)&amp;1))-1,4),1,"")&amp;(ROW()+8))</f>
        <v>2461</v>
      </c>
      <c r="E17" s="3">
        <f t="shared" ca="1" si="0"/>
        <v>13</v>
      </c>
      <c r="F17" s="4" cm="1">
        <f t="array" aca="1" ref="F17" ca="1">E17*INDIRECT("'Monthly Reading'!"&amp;UPPER($J$1)&amp;7)</f>
        <v>309.2192839506173</v>
      </c>
      <c r="G17" s="4" cm="1">
        <f t="array" aca="1" ref="G17" ca="1">IF(AND($C17&gt;0, $D17&gt;0), IF($F17&lt;INDIRECT("'Monthly Reading'!"&amp;UPPER($J$1)&amp;10), INDIRECT("'Monthly Reading'!"&amp;UPPER($J$1)&amp;10), $F17), 0)</f>
        <v>309.2192839506173</v>
      </c>
      <c r="H17" s="4" cm="1">
        <f t="array" aca="1" ref="H17" ca="1">IF(AND($C17&gt;0, $D17&gt;0), $G17+INDIRECT("'Monthly Reading'!"&amp;UPPER($J$1)&amp;8)*'Homeowners Record'!$F14, 0)</f>
        <v>359.2192839506173</v>
      </c>
      <c r="I17" s="4" cm="1">
        <f t="array" aca="1" ref="I17" ca="1">IF(AND($C17&gt;0, $D17&gt;0), $H17+INDIRECT("'Monthly Reading'!"&amp;UPPER($J$1)&amp;9)*'Homeowners Record'!$G14, 0)</f>
        <v>809.2192839506173</v>
      </c>
      <c r="J17" s="4">
        <f t="shared" ca="1" si="1"/>
        <v>809.2192839506173</v>
      </c>
    </row>
    <row r="18" spans="1:10" x14ac:dyDescent="0.25">
      <c r="A18" s="3">
        <f>'Monthly Reading'!$A26</f>
        <v>14</v>
      </c>
      <c r="B18" s="3" t="str">
        <f>'Monthly Reading'!$B26</f>
        <v>JUN PAGADOR</v>
      </c>
      <c r="C18" s="3" cm="1">
        <f t="array" aca="1" ref="C18" ca="1">INDIRECT("'Monthly Reading'!"&amp;UPPER($J$1)&amp;(ROW()+8))</f>
        <v>2454</v>
      </c>
      <c r="D18" s="3" cm="1">
        <f t="array" aca="1" ref="D18" ca="1">INDIRECT("'Monthly Reading'!"&amp;SUBSTITUTE(ADDRESS(1,COLUMN(INDIRECT("'Monthly Reading'!"&amp;UPPER($J$1)&amp;1))-1,4),1,"")&amp;(ROW()+8))</f>
        <v>2453</v>
      </c>
      <c r="E18" s="3">
        <f t="shared" ca="1" si="0"/>
        <v>1</v>
      </c>
      <c r="F18" s="4" cm="1">
        <f t="array" aca="1" ref="F18" ca="1">E18*INDIRECT("'Monthly Reading'!"&amp;UPPER($J$1)&amp;7)</f>
        <v>23.786098765432101</v>
      </c>
      <c r="G18" s="4" cm="1">
        <f t="array" aca="1" ref="G18" ca="1">IF(AND($C18&gt;0, $D18&gt;0), IF($F18&lt;INDIRECT("'Monthly Reading'!"&amp;UPPER($J$1)&amp;10), INDIRECT("'Monthly Reading'!"&amp;UPPER($J$1)&amp;10), $F18), 0)</f>
        <v>237.86098765432101</v>
      </c>
      <c r="H18" s="4" cm="1">
        <f t="array" aca="1" ref="H18" ca="1">IF(AND($C18&gt;0, $D18&gt;0), $G18+INDIRECT("'Monthly Reading'!"&amp;UPPER($J$1)&amp;8)*'Homeowners Record'!$F15, 0)</f>
        <v>287.86098765432098</v>
      </c>
      <c r="I18" s="4" cm="1">
        <f t="array" aca="1" ref="I18" ca="1">IF(AND($C18&gt;0, $D18&gt;0), $H18+INDIRECT("'Monthly Reading'!"&amp;UPPER($J$1)&amp;9)*'Homeowners Record'!$G15, 0)</f>
        <v>737.86098765432098</v>
      </c>
      <c r="J18" s="4">
        <f t="shared" ca="1" si="1"/>
        <v>737.86098765432098</v>
      </c>
    </row>
    <row r="19" spans="1:10" x14ac:dyDescent="0.25">
      <c r="A19" s="3">
        <f>'Monthly Reading'!$A27</f>
        <v>15</v>
      </c>
      <c r="B19" s="3" t="str">
        <f>'Monthly Reading'!$B27</f>
        <v>JUN LAZARO</v>
      </c>
      <c r="C19" s="3" cm="1">
        <f t="array" aca="1" ref="C19" ca="1">INDIRECT("'Monthly Reading'!"&amp;UPPER($J$1)&amp;(ROW()+8))</f>
        <v>3105</v>
      </c>
      <c r="D19" s="3" cm="1">
        <f t="array" aca="1" ref="D19" ca="1">INDIRECT("'Monthly Reading'!"&amp;SUBSTITUTE(ADDRESS(1,COLUMN(INDIRECT("'Monthly Reading'!"&amp;UPPER($J$1)&amp;1))-1,4),1,"")&amp;(ROW()+8))</f>
        <v>3082</v>
      </c>
      <c r="E19" s="3">
        <f t="shared" ca="1" si="0"/>
        <v>23</v>
      </c>
      <c r="F19" s="4" cm="1">
        <f t="array" aca="1" ref="F19" ca="1">E19*INDIRECT("'Monthly Reading'!"&amp;UPPER($J$1)&amp;7)</f>
        <v>547.08027160493828</v>
      </c>
      <c r="G19" s="4" cm="1">
        <f t="array" aca="1" ref="G19" ca="1">IF(AND($C19&gt;0, $D19&gt;0), IF($F19&lt;INDIRECT("'Monthly Reading'!"&amp;UPPER($J$1)&amp;10), INDIRECT("'Monthly Reading'!"&amp;UPPER($J$1)&amp;10), $F19), 0)</f>
        <v>547.08027160493828</v>
      </c>
      <c r="H19" s="4" cm="1">
        <f t="array" aca="1" ref="H19" ca="1">IF(AND($C19&gt;0, $D19&gt;0), $G19+INDIRECT("'Monthly Reading'!"&amp;UPPER($J$1)&amp;8)*'Homeowners Record'!$F16, 0)</f>
        <v>597.08027160493828</v>
      </c>
      <c r="I19" s="4" cm="1">
        <f t="array" aca="1" ref="I19" ca="1">IF(AND($C19&gt;0, $D19&gt;0), $H19+INDIRECT("'Monthly Reading'!"&amp;UPPER($J$1)&amp;9)*'Homeowners Record'!$G16, 0)</f>
        <v>1047.0802716049384</v>
      </c>
      <c r="J19" s="4">
        <f t="shared" ca="1" si="1"/>
        <v>1047.0802716049384</v>
      </c>
    </row>
    <row r="20" spans="1:10" x14ac:dyDescent="0.25">
      <c r="A20" s="3">
        <f>'Monthly Reading'!$A28</f>
        <v>16</v>
      </c>
      <c r="B20" s="3" t="str">
        <f>'Monthly Reading'!$B28</f>
        <v>EDWIN ROMANO</v>
      </c>
      <c r="C20" s="3" cm="1">
        <f t="array" aca="1" ref="C20" ca="1">INDIRECT("'Monthly Reading'!"&amp;UPPER($J$1)&amp;(ROW()+8))</f>
        <v>2632</v>
      </c>
      <c r="D20" s="3" cm="1">
        <f t="array" aca="1" ref="D20" ca="1">INDIRECT("'Monthly Reading'!"&amp;SUBSTITUTE(ADDRESS(1,COLUMN(INDIRECT("'Monthly Reading'!"&amp;UPPER($J$1)&amp;1))-1,4),1,"")&amp;(ROW()+8))</f>
        <v>2602</v>
      </c>
      <c r="E20" s="3">
        <f t="shared" ca="1" si="0"/>
        <v>30</v>
      </c>
      <c r="F20" s="4" cm="1">
        <f t="array" aca="1" ref="F20" ca="1">E20*INDIRECT("'Monthly Reading'!"&amp;UPPER($J$1)&amp;7)</f>
        <v>713.58296296296305</v>
      </c>
      <c r="G20" s="4" cm="1">
        <f t="array" aca="1" ref="G20" ca="1">IF(AND($C20&gt;0, $D20&gt;0), IF($F20&lt;INDIRECT("'Monthly Reading'!"&amp;UPPER($J$1)&amp;10), INDIRECT("'Monthly Reading'!"&amp;UPPER($J$1)&amp;10), $F20), 0)</f>
        <v>713.58296296296305</v>
      </c>
      <c r="H20" s="4" cm="1">
        <f t="array" aca="1" ref="H20" ca="1">IF(AND($C20&gt;0, $D20&gt;0), $G20+INDIRECT("'Monthly Reading'!"&amp;UPPER($J$1)&amp;8)*'Homeowners Record'!$F17, 0)</f>
        <v>763.58296296296305</v>
      </c>
      <c r="I20" s="4" cm="1">
        <f t="array" aca="1" ref="I20" ca="1">IF(AND($C20&gt;0, $D20&gt;0), $H20+INDIRECT("'Monthly Reading'!"&amp;UPPER($J$1)&amp;9)*'Homeowners Record'!$G17, 0)</f>
        <v>1213.5829629629629</v>
      </c>
      <c r="J20" s="4">
        <f t="shared" ca="1" si="1"/>
        <v>1213.5829629629629</v>
      </c>
    </row>
    <row r="21" spans="1:10" x14ac:dyDescent="0.25">
      <c r="A21" s="3">
        <f>'Monthly Reading'!$A29</f>
        <v>17</v>
      </c>
      <c r="B21" s="3" t="str">
        <f>'Monthly Reading'!$B29</f>
        <v>LUISITA ELLO</v>
      </c>
      <c r="C21" s="3" cm="1">
        <f t="array" aca="1" ref="C21" ca="1">INDIRECT("'Monthly Reading'!"&amp;UPPER($J$1)&amp;(ROW()+8))</f>
        <v>281</v>
      </c>
      <c r="D21" s="3" cm="1">
        <f t="array" aca="1" ref="D21" ca="1">INDIRECT("'Monthly Reading'!"&amp;SUBSTITUTE(ADDRESS(1,COLUMN(INDIRECT("'Monthly Reading'!"&amp;UPPER($J$1)&amp;1))-1,4),1,"")&amp;(ROW()+8))</f>
        <v>281</v>
      </c>
      <c r="E21" s="3">
        <f t="shared" ca="1" si="0"/>
        <v>0</v>
      </c>
      <c r="F21" s="4" cm="1">
        <f t="array" aca="1" ref="F21" ca="1">E21*INDIRECT("'Monthly Reading'!"&amp;UPPER($J$1)&amp;7)</f>
        <v>0</v>
      </c>
      <c r="G21" s="4" cm="1">
        <f t="array" aca="1" ref="G21" ca="1">IF(AND($C21&gt;0, $D21&gt;0), IF($F21&lt;INDIRECT("'Monthly Reading'!"&amp;UPPER($J$1)&amp;10), INDIRECT("'Monthly Reading'!"&amp;UPPER($J$1)&amp;10), $F21), 0)</f>
        <v>237.86098765432101</v>
      </c>
      <c r="H21" s="4" cm="1">
        <f t="array" aca="1" ref="H21" ca="1">IF(AND($C21&gt;0, $D21&gt;0), $G21+INDIRECT("'Monthly Reading'!"&amp;UPPER($J$1)&amp;8)*'Homeowners Record'!$F18, 0)</f>
        <v>287.86098765432098</v>
      </c>
      <c r="I21" s="4" cm="1">
        <f t="array" aca="1" ref="I21" ca="1">IF(AND($C21&gt;0, $D21&gt;0), $H21+INDIRECT("'Monthly Reading'!"&amp;UPPER($J$1)&amp;9)*'Homeowners Record'!$G18, 0)</f>
        <v>737.86098765432098</v>
      </c>
      <c r="J21" s="4">
        <f t="shared" ca="1" si="1"/>
        <v>737.86098765432098</v>
      </c>
    </row>
    <row r="22" spans="1:10" x14ac:dyDescent="0.25">
      <c r="A22" s="3">
        <f>'Monthly Reading'!$A30</f>
        <v>18</v>
      </c>
      <c r="B22" s="3" t="str">
        <f>'Monthly Reading'!$B30</f>
        <v>CHERRY MALLAPRE</v>
      </c>
      <c r="C22" s="3" cm="1">
        <f t="array" aca="1" ref="C22" ca="1">INDIRECT("'Monthly Reading'!"&amp;UPPER($J$1)&amp;(ROW()+8))</f>
        <v>4831</v>
      </c>
      <c r="D22" s="3" cm="1">
        <f t="array" aca="1" ref="D22" ca="1">INDIRECT("'Monthly Reading'!"&amp;SUBSTITUTE(ADDRESS(1,COLUMN(INDIRECT("'Monthly Reading'!"&amp;UPPER($J$1)&amp;1))-1,4),1,"")&amp;(ROW()+8))</f>
        <v>4800</v>
      </c>
      <c r="E22" s="3">
        <f t="shared" ca="1" si="0"/>
        <v>31</v>
      </c>
      <c r="F22" s="4" cm="1">
        <f t="array" aca="1" ref="F22" ca="1">E22*INDIRECT("'Monthly Reading'!"&amp;UPPER($J$1)&amp;7)</f>
        <v>737.36906172839508</v>
      </c>
      <c r="G22" s="4" cm="1">
        <f t="array" aca="1" ref="G22" ca="1">IF(AND($C22&gt;0, $D22&gt;0), IF($F22&lt;INDIRECT("'Monthly Reading'!"&amp;UPPER($J$1)&amp;10), INDIRECT("'Monthly Reading'!"&amp;UPPER($J$1)&amp;10), $F22), 0)</f>
        <v>737.36906172839508</v>
      </c>
      <c r="H22" s="4" cm="1">
        <f t="array" aca="1" ref="H22" ca="1">IF(AND($C22&gt;0, $D22&gt;0), $G22+INDIRECT("'Monthly Reading'!"&amp;UPPER($J$1)&amp;8)*'Homeowners Record'!$F19, 0)</f>
        <v>787.36906172839508</v>
      </c>
      <c r="I22" s="4" cm="1">
        <f t="array" aca="1" ref="I22" ca="1">IF(AND($C22&gt;0, $D22&gt;0), $H22+INDIRECT("'Monthly Reading'!"&amp;UPPER($J$1)&amp;9)*'Homeowners Record'!$G19, 0)</f>
        <v>1237.3690617283951</v>
      </c>
      <c r="J22" s="4">
        <f t="shared" ca="1" si="1"/>
        <v>1237.3690617283951</v>
      </c>
    </row>
    <row r="23" spans="1:10" x14ac:dyDescent="0.25">
      <c r="A23" s="3">
        <f>'Monthly Reading'!$A31</f>
        <v>19</v>
      </c>
      <c r="B23" s="3" t="str">
        <f>'Monthly Reading'!$B31</f>
        <v>C/O BANCO FILIPINO</v>
      </c>
      <c r="C23" s="3" cm="1">
        <f t="array" aca="1" ref="C23" ca="1">INDIRECT("'Monthly Reading'!"&amp;UPPER($J$1)&amp;(ROW()+8))</f>
        <v>4640</v>
      </c>
      <c r="D23" s="3" cm="1">
        <f t="array" aca="1" ref="D23" ca="1">INDIRECT("'Monthly Reading'!"&amp;SUBSTITUTE(ADDRESS(1,COLUMN(INDIRECT("'Monthly Reading'!"&amp;UPPER($J$1)&amp;1))-1,4),1,"")&amp;(ROW()+8))</f>
        <v>4578</v>
      </c>
      <c r="E23" s="3">
        <f t="shared" ca="1" si="0"/>
        <v>62</v>
      </c>
      <c r="F23" s="4" cm="1">
        <f t="array" aca="1" ref="F23" ca="1">E23*INDIRECT("'Monthly Reading'!"&amp;UPPER($J$1)&amp;7)</f>
        <v>1474.7381234567902</v>
      </c>
      <c r="G23" s="4" cm="1">
        <f t="array" aca="1" ref="G23" ca="1">IF(AND($C23&gt;0, $D23&gt;0), IF($F23&lt;INDIRECT("'Monthly Reading'!"&amp;UPPER($J$1)&amp;10), INDIRECT("'Monthly Reading'!"&amp;UPPER($J$1)&amp;10), $F23), 0)</f>
        <v>1474.7381234567902</v>
      </c>
      <c r="H23" s="4" cm="1">
        <f t="array" aca="1" ref="H23" ca="1">IF(AND($C23&gt;0, $D23&gt;0), $G23+INDIRECT("'Monthly Reading'!"&amp;UPPER($J$1)&amp;8)*'Homeowners Record'!$F20, 0)</f>
        <v>1524.7381234567902</v>
      </c>
      <c r="I23" s="4" cm="1">
        <f t="array" aca="1" ref="I23" ca="1">IF(AND($C23&gt;0, $D23&gt;0), $H23+INDIRECT("'Monthly Reading'!"&amp;UPPER($J$1)&amp;9)*'Homeowners Record'!$G20, 0)</f>
        <v>1974.7381234567902</v>
      </c>
      <c r="J23" s="4">
        <f t="shared" ca="1" si="1"/>
        <v>1974.7381234567902</v>
      </c>
    </row>
    <row r="24" spans="1:10" x14ac:dyDescent="0.25">
      <c r="A24" s="3">
        <f>'Monthly Reading'!$A32</f>
        <v>20</v>
      </c>
      <c r="B24" s="3" t="str">
        <f>'Monthly Reading'!$B32</f>
        <v>ANTHONY MOLANO</v>
      </c>
      <c r="C24" s="3" cm="1">
        <f t="array" aca="1" ref="C24" ca="1">INDIRECT("'Monthly Reading'!"&amp;UPPER($J$1)&amp;(ROW()+8))</f>
        <v>3460</v>
      </c>
      <c r="D24" s="3" cm="1">
        <f t="array" aca="1" ref="D24" ca="1">INDIRECT("'Monthly Reading'!"&amp;SUBSTITUTE(ADDRESS(1,COLUMN(INDIRECT("'Monthly Reading'!"&amp;UPPER($J$1)&amp;1))-1,4),1,"")&amp;(ROW()+8))</f>
        <v>3419</v>
      </c>
      <c r="E24" s="3">
        <f t="shared" ca="1" si="0"/>
        <v>41</v>
      </c>
      <c r="F24" s="4" cm="1">
        <f t="array" aca="1" ref="F24" ca="1">E24*INDIRECT("'Monthly Reading'!"&amp;UPPER($J$1)&amp;7)</f>
        <v>975.23004938271617</v>
      </c>
      <c r="G24" s="4" cm="1">
        <f t="array" aca="1" ref="G24" ca="1">IF(AND($C24&gt;0, $D24&gt;0), IF($F24&lt;INDIRECT("'Monthly Reading'!"&amp;UPPER($J$1)&amp;10), INDIRECT("'Monthly Reading'!"&amp;UPPER($J$1)&amp;10), $F24), 0)</f>
        <v>975.23004938271617</v>
      </c>
      <c r="H24" s="4" cm="1">
        <f t="array" aca="1" ref="H24" ca="1">IF(AND($C24&gt;0, $D24&gt;0), $G24+INDIRECT("'Monthly Reading'!"&amp;UPPER($J$1)&amp;8)*'Homeowners Record'!$F21, 0)</f>
        <v>1025.2300493827161</v>
      </c>
      <c r="I24" s="4" cm="1">
        <f t="array" aca="1" ref="I24" ca="1">IF(AND($C24&gt;0, $D24&gt;0), $H24+INDIRECT("'Monthly Reading'!"&amp;UPPER($J$1)&amp;9)*'Homeowners Record'!$G21, 0)</f>
        <v>1475.2300493827161</v>
      </c>
      <c r="J24" s="4">
        <f t="shared" ca="1" si="1"/>
        <v>1475.2300493827161</v>
      </c>
    </row>
    <row r="25" spans="1:10" x14ac:dyDescent="0.25">
      <c r="A25" s="3">
        <f>'Monthly Reading'!$A33</f>
        <v>21</v>
      </c>
      <c r="B25" s="3" t="str">
        <f>'Monthly Reading'!$B33</f>
        <v>ANTHONY MOLANO</v>
      </c>
      <c r="C25" s="3" cm="1">
        <f t="array" aca="1" ref="C25" ca="1">INDIRECT("'Monthly Reading'!"&amp;UPPER($J$1)&amp;(ROW()+8))</f>
        <v>3445</v>
      </c>
      <c r="D25" s="3" cm="1">
        <f t="array" aca="1" ref="D25" ca="1">INDIRECT("'Monthly Reading'!"&amp;SUBSTITUTE(ADDRESS(1,COLUMN(INDIRECT("'Monthly Reading'!"&amp;UPPER($J$1)&amp;1))-1,4),1,"")&amp;(ROW()+8))</f>
        <v>3445</v>
      </c>
      <c r="E25" s="3">
        <f t="shared" ca="1" si="0"/>
        <v>0</v>
      </c>
      <c r="F25" s="4" cm="1">
        <f t="array" aca="1" ref="F25" ca="1">E25*INDIRECT("'Monthly Reading'!"&amp;UPPER($J$1)&amp;7)</f>
        <v>0</v>
      </c>
      <c r="G25" s="4" cm="1">
        <f t="array" aca="1" ref="G25" ca="1">IF(AND($C25&gt;0, $D25&gt;0), IF($F25&lt;INDIRECT("'Monthly Reading'!"&amp;UPPER($J$1)&amp;10), INDIRECT("'Monthly Reading'!"&amp;UPPER($J$1)&amp;10), $F25), 0)</f>
        <v>237.86098765432101</v>
      </c>
      <c r="H25" s="4" cm="1">
        <f t="array" aca="1" ref="H25" ca="1">IF(AND($C25&gt;0, $D25&gt;0), $G25+INDIRECT("'Monthly Reading'!"&amp;UPPER($J$1)&amp;8)*'Homeowners Record'!$F22, 0)</f>
        <v>287.86098765432098</v>
      </c>
      <c r="I25" s="4" cm="1">
        <f t="array" aca="1" ref="I25" ca="1">IF(AND($C25&gt;0, $D25&gt;0), $H25+INDIRECT("'Monthly Reading'!"&amp;UPPER($J$1)&amp;9)*'Homeowners Record'!$G22, 0)</f>
        <v>737.86098765432098</v>
      </c>
      <c r="J25" s="4">
        <f t="shared" ca="1" si="1"/>
        <v>737.86098765432098</v>
      </c>
    </row>
    <row r="26" spans="1:10" x14ac:dyDescent="0.25">
      <c r="A26" s="3">
        <f>'Monthly Reading'!$A34</f>
        <v>22</v>
      </c>
      <c r="B26" s="3" t="str">
        <f>'Monthly Reading'!$B34</f>
        <v>ERICK CARIAGA</v>
      </c>
      <c r="C26" s="3" cm="1">
        <f t="array" aca="1" ref="C26" ca="1">INDIRECT("'Monthly Reading'!"&amp;UPPER($J$1)&amp;(ROW()+8))</f>
        <v>2633</v>
      </c>
      <c r="D26" s="3" cm="1">
        <f t="array" aca="1" ref="D26" ca="1">INDIRECT("'Monthly Reading'!"&amp;SUBSTITUTE(ADDRESS(1,COLUMN(INDIRECT("'Monthly Reading'!"&amp;UPPER($J$1)&amp;1))-1,4),1,"")&amp;(ROW()+8))</f>
        <v>2611</v>
      </c>
      <c r="E26" s="3">
        <f t="shared" ca="1" si="0"/>
        <v>22</v>
      </c>
      <c r="F26" s="4" cm="1">
        <f t="array" aca="1" ref="F26" ca="1">E26*INDIRECT("'Monthly Reading'!"&amp;UPPER($J$1)&amp;7)</f>
        <v>523.29417283950625</v>
      </c>
      <c r="G26" s="4" cm="1">
        <f t="array" aca="1" ref="G26" ca="1">IF(AND($C26&gt;0, $D26&gt;0), IF($F26&lt;INDIRECT("'Monthly Reading'!"&amp;UPPER($J$1)&amp;10), INDIRECT("'Monthly Reading'!"&amp;UPPER($J$1)&amp;10), $F26), 0)</f>
        <v>523.29417283950625</v>
      </c>
      <c r="H26" s="4" cm="1">
        <f t="array" aca="1" ref="H26" ca="1">IF(AND($C26&gt;0, $D26&gt;0), $G26+INDIRECT("'Monthly Reading'!"&amp;UPPER($J$1)&amp;8)*'Homeowners Record'!$F23, 0)</f>
        <v>573.29417283950625</v>
      </c>
      <c r="I26" s="4" cm="1">
        <f t="array" aca="1" ref="I26" ca="1">IF(AND($C26&gt;0, $D26&gt;0), $H26+INDIRECT("'Monthly Reading'!"&amp;UPPER($J$1)&amp;9)*'Homeowners Record'!$G23, 0)</f>
        <v>1023.2941728395062</v>
      </c>
      <c r="J26" s="4">
        <f t="shared" ca="1" si="1"/>
        <v>1023.2941728395062</v>
      </c>
    </row>
    <row r="27" spans="1:10" x14ac:dyDescent="0.25">
      <c r="A27" s="3">
        <f>'Monthly Reading'!$A35</f>
        <v>23</v>
      </c>
      <c r="B27" s="3" t="str">
        <f>'Monthly Reading'!$B35</f>
        <v>SALVADOR SORDO</v>
      </c>
      <c r="C27" s="3" cm="1">
        <f t="array" aca="1" ref="C27" ca="1">INDIRECT("'Monthly Reading'!"&amp;UPPER($J$1)&amp;(ROW()+8))</f>
        <v>0</v>
      </c>
      <c r="D27" s="3" cm="1">
        <f t="array" aca="1" ref="D27" ca="1">INDIRECT("'Monthly Reading'!"&amp;SUBSTITUTE(ADDRESS(1,COLUMN(INDIRECT("'Monthly Reading'!"&amp;UPPER($J$1)&amp;1))-1,4),1,"")&amp;(ROW()+8))</f>
        <v>0</v>
      </c>
      <c r="E27" s="3">
        <f t="shared" ca="1" si="0"/>
        <v>0</v>
      </c>
      <c r="F27" s="4" cm="1">
        <f t="array" aca="1" ref="F27" ca="1">E27*INDIRECT("'Monthly Reading'!"&amp;UPPER($J$1)&amp;7)</f>
        <v>0</v>
      </c>
      <c r="G27" s="4" cm="1">
        <f t="array" aca="1" ref="G27" ca="1">IF(AND($C27&gt;0, $D27&gt;0), IF($F27&lt;INDIRECT("'Monthly Reading'!"&amp;UPPER($J$1)&amp;10), INDIRECT("'Monthly Reading'!"&amp;UPPER($J$1)&amp;10), $F27), 0)</f>
        <v>0</v>
      </c>
      <c r="H27" s="4" cm="1">
        <f t="array" aca="1" ref="H27" ca="1">IF(AND($C27&gt;0, $D27&gt;0), $G27+INDIRECT("'Monthly Reading'!"&amp;UPPER($J$1)&amp;8)*'Homeowners Record'!$F24, 0)</f>
        <v>0</v>
      </c>
      <c r="I27" s="4" cm="1">
        <f t="array" aca="1" ref="I27" ca="1">IF(AND($C27&gt;0, $D27&gt;0), $H27+INDIRECT("'Monthly Reading'!"&amp;UPPER($J$1)&amp;9)*'Homeowners Record'!$G24, 0)</f>
        <v>0</v>
      </c>
      <c r="J27" s="4">
        <f t="shared" ca="1" si="1"/>
        <v>0</v>
      </c>
    </row>
    <row r="28" spans="1:10" x14ac:dyDescent="0.25">
      <c r="A28" s="3">
        <f>'Monthly Reading'!$A36</f>
        <v>24</v>
      </c>
      <c r="B28" s="3" t="str">
        <f>'Monthly Reading'!$B36</f>
        <v>C/O ROGER DE MESA</v>
      </c>
      <c r="C28" s="3" cm="1">
        <f t="array" aca="1" ref="C28" ca="1">INDIRECT("'Monthly Reading'!"&amp;UPPER($J$1)&amp;(ROW()+8))</f>
        <v>954</v>
      </c>
      <c r="D28" s="3" cm="1">
        <f t="array" aca="1" ref="D28" ca="1">INDIRECT("'Monthly Reading'!"&amp;SUBSTITUTE(ADDRESS(1,COLUMN(INDIRECT("'Monthly Reading'!"&amp;UPPER($J$1)&amp;1))-1,4),1,"")&amp;(ROW()+8))</f>
        <v>953.5</v>
      </c>
      <c r="E28" s="3">
        <f t="shared" ca="1" si="0"/>
        <v>0.5</v>
      </c>
      <c r="F28" s="4" cm="1">
        <f t="array" aca="1" ref="F28" ca="1">E28*INDIRECT("'Monthly Reading'!"&amp;UPPER($J$1)&amp;7)</f>
        <v>11.89304938271605</v>
      </c>
      <c r="G28" s="4" cm="1">
        <f t="array" aca="1" ref="G28" ca="1">IF(AND($C28&gt;0, $D28&gt;0), IF($F28&lt;INDIRECT("'Monthly Reading'!"&amp;UPPER($J$1)&amp;10), INDIRECT("'Monthly Reading'!"&amp;UPPER($J$1)&amp;10), $F28), 0)</f>
        <v>237.86098765432101</v>
      </c>
      <c r="H28" s="4" cm="1">
        <f t="array" aca="1" ref="H28" ca="1">IF(AND($C28&gt;0, $D28&gt;0), $G28+INDIRECT("'Monthly Reading'!"&amp;UPPER($J$1)&amp;8)*'Homeowners Record'!$F25, 0)</f>
        <v>287.86098765432098</v>
      </c>
      <c r="I28" s="4" cm="1">
        <f t="array" aca="1" ref="I28" ca="1">IF(AND($C28&gt;0, $D28&gt;0), $H28+INDIRECT("'Monthly Reading'!"&amp;UPPER($J$1)&amp;9)*'Homeowners Record'!$G25, 0)</f>
        <v>737.86098765432098</v>
      </c>
      <c r="J28" s="4">
        <f t="shared" ca="1" si="1"/>
        <v>737.86098765432098</v>
      </c>
    </row>
    <row r="29" spans="1:10" x14ac:dyDescent="0.25">
      <c r="A29" s="3">
        <f>'Monthly Reading'!$A37</f>
        <v>25</v>
      </c>
      <c r="B29" s="3" t="str">
        <f>'Monthly Reading'!$B37</f>
        <v>MANUEL JOSE OYSON III</v>
      </c>
      <c r="C29" s="3" cm="1">
        <f t="array" aca="1" ref="C29" ca="1">INDIRECT("'Monthly Reading'!"&amp;UPPER($J$1)&amp;(ROW()+8))</f>
        <v>3210</v>
      </c>
      <c r="D29" s="3" cm="1">
        <f t="array" aca="1" ref="D29" ca="1">INDIRECT("'Monthly Reading'!"&amp;SUBSTITUTE(ADDRESS(1,COLUMN(INDIRECT("'Monthly Reading'!"&amp;UPPER($J$1)&amp;1))-1,4),1,"")&amp;(ROW()+8))</f>
        <v>3182</v>
      </c>
      <c r="E29" s="3">
        <f t="shared" ca="1" si="0"/>
        <v>28</v>
      </c>
      <c r="F29" s="4" cm="1">
        <f t="array" aca="1" ref="F29" ca="1">E29*INDIRECT("'Monthly Reading'!"&amp;UPPER($J$1)&amp;7)</f>
        <v>666.01076543209888</v>
      </c>
      <c r="G29" s="4" cm="1">
        <f t="array" aca="1" ref="G29" ca="1">IF(AND($C29&gt;0, $D29&gt;0), IF($F29&lt;INDIRECT("'Monthly Reading'!"&amp;UPPER($J$1)&amp;10), INDIRECT("'Monthly Reading'!"&amp;UPPER($J$1)&amp;10), $F29), 0)</f>
        <v>666.01076543209888</v>
      </c>
      <c r="H29" s="4" cm="1">
        <f t="array" aca="1" ref="H29" ca="1">IF(AND($C29&gt;0, $D29&gt;0), $G29+INDIRECT("'Monthly Reading'!"&amp;UPPER($J$1)&amp;8)*'Homeowners Record'!$F26, 0)</f>
        <v>716.01076543209888</v>
      </c>
      <c r="I29" s="4" cm="1">
        <f t="array" aca="1" ref="I29" ca="1">IF(AND($C29&gt;0, $D29&gt;0), $H29+INDIRECT("'Monthly Reading'!"&amp;UPPER($J$1)&amp;9)*'Homeowners Record'!$G26, 0)</f>
        <v>1166.0107654320989</v>
      </c>
      <c r="J29" s="4">
        <f t="shared" ca="1" si="1"/>
        <v>1166.0107654320989</v>
      </c>
    </row>
    <row r="30" spans="1:10" x14ac:dyDescent="0.25">
      <c r="A30" s="3">
        <f>'Monthly Reading'!$A38</f>
        <v>26</v>
      </c>
      <c r="B30" s="3" t="str">
        <f>'Monthly Reading'!$B38</f>
        <v>NILO ADRIAS</v>
      </c>
      <c r="C30" s="3" cm="1">
        <f t="array" aca="1" ref="C30" ca="1">INDIRECT("'Monthly Reading'!"&amp;UPPER($J$1)&amp;(ROW()+8))</f>
        <v>3150</v>
      </c>
      <c r="D30" s="3" cm="1">
        <f t="array" aca="1" ref="D30" ca="1">INDIRECT("'Monthly Reading'!"&amp;SUBSTITUTE(ADDRESS(1,COLUMN(INDIRECT("'Monthly Reading'!"&amp;UPPER($J$1)&amp;1))-1,4),1,"")&amp;(ROW()+8))</f>
        <v>3131</v>
      </c>
      <c r="E30" s="3">
        <f t="shared" ca="1" si="0"/>
        <v>19</v>
      </c>
      <c r="F30" s="4" cm="1">
        <f t="array" aca="1" ref="F30" ca="1">E30*INDIRECT("'Monthly Reading'!"&amp;UPPER($J$1)&amp;7)</f>
        <v>451.93587654320993</v>
      </c>
      <c r="G30" s="4" cm="1">
        <f t="array" aca="1" ref="G30" ca="1">IF(AND($C30&gt;0, $D30&gt;0), IF($F30&lt;INDIRECT("'Monthly Reading'!"&amp;UPPER($J$1)&amp;10), INDIRECT("'Monthly Reading'!"&amp;UPPER($J$1)&amp;10), $F30), 0)</f>
        <v>451.93587654320993</v>
      </c>
      <c r="H30" s="4" cm="1">
        <f t="array" aca="1" ref="H30" ca="1">IF(AND($C30&gt;0, $D30&gt;0), $G30+INDIRECT("'Monthly Reading'!"&amp;UPPER($J$1)&amp;8)*'Homeowners Record'!$F27, 0)</f>
        <v>501.93587654320993</v>
      </c>
      <c r="I30" s="4" cm="1">
        <f t="array" aca="1" ref="I30" ca="1">IF(AND($C30&gt;0, $D30&gt;0), $H30+INDIRECT("'Monthly Reading'!"&amp;UPPER($J$1)&amp;9)*'Homeowners Record'!$G27, 0)</f>
        <v>951.93587654320993</v>
      </c>
      <c r="J30" s="4">
        <f t="shared" ca="1" si="1"/>
        <v>951.93587654320993</v>
      </c>
    </row>
    <row r="31" spans="1:10" x14ac:dyDescent="0.25">
      <c r="A31" s="3">
        <f>'Monthly Reading'!$A39</f>
        <v>27</v>
      </c>
      <c r="B31" s="3" t="str">
        <f>'Monthly Reading'!$B39</f>
        <v>CARLITO LIAMSON</v>
      </c>
      <c r="C31" s="3" cm="1">
        <f t="array" aca="1" ref="C31" ca="1">INDIRECT("'Monthly Reading'!"&amp;UPPER($J$1)&amp;(ROW()+8))</f>
        <v>1121</v>
      </c>
      <c r="D31" s="3" cm="1">
        <f t="array" aca="1" ref="D31" ca="1">INDIRECT("'Monthly Reading'!"&amp;SUBSTITUTE(ADDRESS(1,COLUMN(INDIRECT("'Monthly Reading'!"&amp;UPPER($J$1)&amp;1))-1,4),1,"")&amp;(ROW()+8))</f>
        <v>1105</v>
      </c>
      <c r="E31" s="3">
        <f t="shared" ca="1" si="0"/>
        <v>16</v>
      </c>
      <c r="F31" s="4" cm="1">
        <f t="array" aca="1" ref="F31" ca="1">E31*INDIRECT("'Monthly Reading'!"&amp;UPPER($J$1)&amp;7)</f>
        <v>380.57758024691361</v>
      </c>
      <c r="G31" s="4" cm="1">
        <f t="array" aca="1" ref="G31" ca="1">IF(AND($C31&gt;0, $D31&gt;0), IF($F31&lt;INDIRECT("'Monthly Reading'!"&amp;UPPER($J$1)&amp;10), INDIRECT("'Monthly Reading'!"&amp;UPPER($J$1)&amp;10), $F31), 0)</f>
        <v>380.57758024691361</v>
      </c>
      <c r="H31" s="4" cm="1">
        <f t="array" aca="1" ref="H31" ca="1">IF(AND($C31&gt;0, $D31&gt;0), $G31+INDIRECT("'Monthly Reading'!"&amp;UPPER($J$1)&amp;8)*'Homeowners Record'!$F28, 0)</f>
        <v>430.57758024691361</v>
      </c>
      <c r="I31" s="4" cm="1">
        <f t="array" aca="1" ref="I31" ca="1">IF(AND($C31&gt;0, $D31&gt;0), $H31+INDIRECT("'Monthly Reading'!"&amp;UPPER($J$1)&amp;9)*'Homeowners Record'!$G28, 0)</f>
        <v>880.57758024691361</v>
      </c>
      <c r="J31" s="4">
        <f t="shared" ca="1" si="1"/>
        <v>880.57758024691361</v>
      </c>
    </row>
    <row r="32" spans="1:10" x14ac:dyDescent="0.25">
      <c r="A32" s="3">
        <f>'Monthly Reading'!$A40</f>
        <v>28</v>
      </c>
      <c r="B32" s="3" t="str">
        <f>'Monthly Reading'!$B40</f>
        <v>POLLY DURAN</v>
      </c>
      <c r="C32" s="3" cm="1">
        <f t="array" aca="1" ref="C32" ca="1">INDIRECT("'Monthly Reading'!"&amp;UPPER($J$1)&amp;(ROW()+8))</f>
        <v>1570</v>
      </c>
      <c r="D32" s="3" cm="1">
        <f t="array" aca="1" ref="D32" ca="1">INDIRECT("'Monthly Reading'!"&amp;SUBSTITUTE(ADDRESS(1,COLUMN(INDIRECT("'Monthly Reading'!"&amp;UPPER($J$1)&amp;1))-1,4),1,"")&amp;(ROW()+8))</f>
        <v>1552</v>
      </c>
      <c r="E32" s="3">
        <f t="shared" ca="1" si="0"/>
        <v>18</v>
      </c>
      <c r="F32" s="4" cm="1">
        <f t="array" aca="1" ref="F32" ca="1">E32*INDIRECT("'Monthly Reading'!"&amp;UPPER($J$1)&amp;7)</f>
        <v>428.14977777777779</v>
      </c>
      <c r="G32" s="4" cm="1">
        <f t="array" aca="1" ref="G32" ca="1">IF(AND($C32&gt;0, $D32&gt;0), IF($F32&lt;INDIRECT("'Monthly Reading'!"&amp;UPPER($J$1)&amp;10), INDIRECT("'Monthly Reading'!"&amp;UPPER($J$1)&amp;10), $F32), 0)</f>
        <v>428.14977777777779</v>
      </c>
      <c r="H32" s="4" cm="1">
        <f t="array" aca="1" ref="H32" ca="1">IF(AND($C32&gt;0, $D32&gt;0), $G32+INDIRECT("'Monthly Reading'!"&amp;UPPER($J$1)&amp;8)*'Homeowners Record'!$F29, 0)</f>
        <v>478.14977777777779</v>
      </c>
      <c r="I32" s="4" cm="1">
        <f t="array" aca="1" ref="I32" ca="1">IF(AND($C32&gt;0, $D32&gt;0), $H32+INDIRECT("'Monthly Reading'!"&amp;UPPER($J$1)&amp;9)*'Homeowners Record'!$G29, 0)</f>
        <v>928.14977777777779</v>
      </c>
      <c r="J32" s="4">
        <f t="shared" ca="1" si="1"/>
        <v>928.14977777777779</v>
      </c>
    </row>
    <row r="33" spans="1:10" x14ac:dyDescent="0.25">
      <c r="A33" s="3">
        <f>'Monthly Reading'!$A41</f>
        <v>29</v>
      </c>
      <c r="B33" s="3" t="str">
        <f>'Monthly Reading'!$B41</f>
        <v>BETH CARILLO</v>
      </c>
      <c r="C33" s="3" cm="1">
        <f t="array" aca="1" ref="C33" ca="1">INDIRECT("'Monthly Reading'!"&amp;UPPER($J$1)&amp;(ROW()+8))</f>
        <v>0</v>
      </c>
      <c r="D33" s="3" cm="1">
        <f t="array" aca="1" ref="D33" ca="1">INDIRECT("'Monthly Reading'!"&amp;SUBSTITUTE(ADDRESS(1,COLUMN(INDIRECT("'Monthly Reading'!"&amp;UPPER($J$1)&amp;1))-1,4),1,"")&amp;(ROW()+8))</f>
        <v>0</v>
      </c>
      <c r="E33" s="3">
        <f t="shared" ca="1" si="0"/>
        <v>0</v>
      </c>
      <c r="F33" s="4" cm="1">
        <f t="array" aca="1" ref="F33" ca="1">E33*INDIRECT("'Monthly Reading'!"&amp;UPPER($J$1)&amp;7)</f>
        <v>0</v>
      </c>
      <c r="G33" s="4" cm="1">
        <f t="array" aca="1" ref="G33" ca="1">IF(AND($C33&gt;0, $D33&gt;0), IF($F33&lt;INDIRECT("'Monthly Reading'!"&amp;UPPER($J$1)&amp;10), INDIRECT("'Monthly Reading'!"&amp;UPPER($J$1)&amp;10), $F33), 0)</f>
        <v>0</v>
      </c>
      <c r="H33" s="4" cm="1">
        <f t="array" aca="1" ref="H33" ca="1">IF(AND($C33&gt;0, $D33&gt;0), $G33+INDIRECT("'Monthly Reading'!"&amp;UPPER($J$1)&amp;8)*'Homeowners Record'!$F30, 0)</f>
        <v>0</v>
      </c>
      <c r="I33" s="4" cm="1">
        <f t="array" aca="1" ref="I33" ca="1">IF(AND($C33&gt;0, $D33&gt;0), $H33+INDIRECT("'Monthly Reading'!"&amp;UPPER($J$1)&amp;9)*'Homeowners Record'!$G30, 0)</f>
        <v>0</v>
      </c>
      <c r="J33" s="4">
        <f t="shared" ca="1" si="1"/>
        <v>0</v>
      </c>
    </row>
    <row r="34" spans="1:10" x14ac:dyDescent="0.25">
      <c r="A34" s="3">
        <f>'Monthly Reading'!$A42</f>
        <v>30</v>
      </c>
      <c r="B34" s="3" t="str">
        <f>'Monthly Reading'!$B42</f>
        <v>MAGDALENA VILLASIS</v>
      </c>
      <c r="C34" s="3" cm="1">
        <f t="array" aca="1" ref="C34" ca="1">INDIRECT("'Monthly Reading'!"&amp;UPPER($J$1)&amp;(ROW()+8))</f>
        <v>1490</v>
      </c>
      <c r="D34" s="3" cm="1">
        <f t="array" aca="1" ref="D34" ca="1">INDIRECT("'Monthly Reading'!"&amp;SUBSTITUTE(ADDRESS(1,COLUMN(INDIRECT("'Monthly Reading'!"&amp;UPPER($J$1)&amp;1))-1,4),1,"")&amp;(ROW()+8))</f>
        <v>1472</v>
      </c>
      <c r="E34" s="3">
        <f t="shared" ca="1" si="0"/>
        <v>18</v>
      </c>
      <c r="F34" s="4" cm="1">
        <f t="array" aca="1" ref="F34" ca="1">E34*INDIRECT("'Monthly Reading'!"&amp;UPPER($J$1)&amp;7)</f>
        <v>428.14977777777779</v>
      </c>
      <c r="G34" s="4" cm="1">
        <f t="array" aca="1" ref="G34" ca="1">IF(AND($C34&gt;0, $D34&gt;0), IF($F34&lt;INDIRECT("'Monthly Reading'!"&amp;UPPER($J$1)&amp;10), INDIRECT("'Monthly Reading'!"&amp;UPPER($J$1)&amp;10), $F34), 0)</f>
        <v>428.14977777777779</v>
      </c>
      <c r="H34" s="4" cm="1">
        <f t="array" aca="1" ref="H34" ca="1">IF(AND($C34&gt;0, $D34&gt;0), $G34+INDIRECT("'Monthly Reading'!"&amp;UPPER($J$1)&amp;8)*'Homeowners Record'!$F31, 0)</f>
        <v>478.14977777777779</v>
      </c>
      <c r="I34" s="4" cm="1">
        <f t="array" aca="1" ref="I34" ca="1">IF(AND($C34&gt;0, $D34&gt;0), $H34+INDIRECT("'Monthly Reading'!"&amp;UPPER($J$1)&amp;9)*'Homeowners Record'!$G31, 0)</f>
        <v>928.14977777777779</v>
      </c>
      <c r="J34" s="4">
        <f t="shared" ca="1" si="1"/>
        <v>928.14977777777779</v>
      </c>
    </row>
    <row r="35" spans="1:10" x14ac:dyDescent="0.25">
      <c r="A35" s="3">
        <f>'Monthly Reading'!$A43</f>
        <v>31</v>
      </c>
      <c r="B35" s="3" t="str">
        <f>'Monthly Reading'!$B43</f>
        <v>RUE CELEBRE</v>
      </c>
      <c r="C35" s="3" cm="1">
        <f t="array" aca="1" ref="C35" ca="1">INDIRECT("'Monthly Reading'!"&amp;UPPER($J$1)&amp;(ROW()+8))</f>
        <v>4744</v>
      </c>
      <c r="D35" s="3" cm="1">
        <f t="array" aca="1" ref="D35" ca="1">INDIRECT("'Monthly Reading'!"&amp;SUBSTITUTE(ADDRESS(1,COLUMN(INDIRECT("'Monthly Reading'!"&amp;UPPER($J$1)&amp;1))-1,4),1,"")&amp;(ROW()+8))</f>
        <v>4728</v>
      </c>
      <c r="E35" s="3">
        <f t="shared" ca="1" si="0"/>
        <v>16</v>
      </c>
      <c r="F35" s="4" cm="1">
        <f t="array" aca="1" ref="F35" ca="1">E35*INDIRECT("'Monthly Reading'!"&amp;UPPER($J$1)&amp;7)</f>
        <v>380.57758024691361</v>
      </c>
      <c r="G35" s="4" cm="1">
        <f t="array" aca="1" ref="G35" ca="1">IF(AND($C35&gt;0, $D35&gt;0), IF($F35&lt;INDIRECT("'Monthly Reading'!"&amp;UPPER($J$1)&amp;10), INDIRECT("'Monthly Reading'!"&amp;UPPER($J$1)&amp;10), $F35), 0)</f>
        <v>380.57758024691361</v>
      </c>
      <c r="H35" s="4" cm="1">
        <f t="array" aca="1" ref="H35" ca="1">IF(AND($C35&gt;0, $D35&gt;0), $G35+INDIRECT("'Monthly Reading'!"&amp;UPPER($J$1)&amp;8)*'Homeowners Record'!$F32, 0)</f>
        <v>430.57758024691361</v>
      </c>
      <c r="I35" s="4" cm="1">
        <f t="array" aca="1" ref="I35" ca="1">IF(AND($C35&gt;0, $D35&gt;0), $H35+INDIRECT("'Monthly Reading'!"&amp;UPPER($J$1)&amp;9)*'Homeowners Record'!$G32, 0)</f>
        <v>880.57758024691361</v>
      </c>
      <c r="J35" s="4">
        <f t="shared" ca="1" si="1"/>
        <v>880.57758024691361</v>
      </c>
    </row>
    <row r="36" spans="1:10" x14ac:dyDescent="0.25">
      <c r="A36" s="3">
        <f>'Monthly Reading'!$A44</f>
        <v>32</v>
      </c>
      <c r="B36" s="3" t="str">
        <f>'Monthly Reading'!$B44</f>
        <v>VICKY CRUZ</v>
      </c>
      <c r="C36" s="3" cm="1">
        <f t="array" aca="1" ref="C36" ca="1">INDIRECT("'Monthly Reading'!"&amp;UPPER($J$1)&amp;(ROW()+8))</f>
        <v>943</v>
      </c>
      <c r="D36" s="3" cm="1">
        <f t="array" aca="1" ref="D36" ca="1">INDIRECT("'Monthly Reading'!"&amp;SUBSTITUTE(ADDRESS(1,COLUMN(INDIRECT("'Monthly Reading'!"&amp;UPPER($J$1)&amp;1))-1,4),1,"")&amp;(ROW()+8))</f>
        <v>938</v>
      </c>
      <c r="E36" s="3">
        <f t="shared" ca="1" si="0"/>
        <v>5</v>
      </c>
      <c r="F36" s="4" cm="1">
        <f t="array" aca="1" ref="F36" ca="1">E36*INDIRECT("'Monthly Reading'!"&amp;UPPER($J$1)&amp;7)</f>
        <v>118.9304938271605</v>
      </c>
      <c r="G36" s="4" cm="1">
        <f t="array" aca="1" ref="G36" ca="1">IF(AND($C36&gt;0, $D36&gt;0), IF($F36&lt;INDIRECT("'Monthly Reading'!"&amp;UPPER($J$1)&amp;10), INDIRECT("'Monthly Reading'!"&amp;UPPER($J$1)&amp;10), $F36), 0)</f>
        <v>237.86098765432101</v>
      </c>
      <c r="H36" s="4" cm="1">
        <f t="array" aca="1" ref="H36" ca="1">IF(AND($C36&gt;0, $D36&gt;0), $G36+INDIRECT("'Monthly Reading'!"&amp;UPPER($J$1)&amp;8)*'Homeowners Record'!$F33, 0)</f>
        <v>287.86098765432098</v>
      </c>
      <c r="I36" s="4" cm="1">
        <f t="array" aca="1" ref="I36" ca="1">IF(AND($C36&gt;0, $D36&gt;0), $H36+INDIRECT("'Monthly Reading'!"&amp;UPPER($J$1)&amp;9)*'Homeowners Record'!$G33, 0)</f>
        <v>737.86098765432098</v>
      </c>
      <c r="J36" s="4">
        <f t="shared" ca="1" si="1"/>
        <v>737.86098765432098</v>
      </c>
    </row>
    <row r="37" spans="1:10" x14ac:dyDescent="0.25">
      <c r="A37" s="3">
        <f>'Monthly Reading'!$A45</f>
        <v>33</v>
      </c>
      <c r="B37" s="3" t="str">
        <f>'Monthly Reading'!$B45</f>
        <v>VICKY CRUZ</v>
      </c>
      <c r="C37" s="3" cm="1">
        <f t="array" aca="1" ref="C37" ca="1">INDIRECT("'Monthly Reading'!"&amp;UPPER($J$1)&amp;(ROW()+8))</f>
        <v>2517</v>
      </c>
      <c r="D37" s="3" cm="1">
        <f t="array" aca="1" ref="D37" ca="1">INDIRECT("'Monthly Reading'!"&amp;SUBSTITUTE(ADDRESS(1,COLUMN(INDIRECT("'Monthly Reading'!"&amp;UPPER($J$1)&amp;1))-1,4),1,"")&amp;(ROW()+8))</f>
        <v>2492</v>
      </c>
      <c r="E37" s="3">
        <f t="shared" ca="1" si="0"/>
        <v>25</v>
      </c>
      <c r="F37" s="4" cm="1">
        <f t="array" aca="1" ref="F37" ca="1">E37*INDIRECT("'Monthly Reading'!"&amp;UPPER($J$1)&amp;7)</f>
        <v>594.65246913580256</v>
      </c>
      <c r="G37" s="4" cm="1">
        <f t="array" aca="1" ref="G37" ca="1">IF(AND($C37&gt;0, $D37&gt;0), IF($F37&lt;INDIRECT("'Monthly Reading'!"&amp;UPPER($J$1)&amp;10), INDIRECT("'Monthly Reading'!"&amp;UPPER($J$1)&amp;10), $F37), 0)</f>
        <v>594.65246913580256</v>
      </c>
      <c r="H37" s="4" cm="1">
        <f t="array" aca="1" ref="H37" ca="1">IF(AND($C37&gt;0, $D37&gt;0), $G37+INDIRECT("'Monthly Reading'!"&amp;UPPER($J$1)&amp;8)*'Homeowners Record'!$F34, 0)</f>
        <v>644.65246913580256</v>
      </c>
      <c r="I37" s="4" cm="1">
        <f t="array" aca="1" ref="I37" ca="1">IF(AND($C37&gt;0, $D37&gt;0), $H37+INDIRECT("'Monthly Reading'!"&amp;UPPER($J$1)&amp;9)*'Homeowners Record'!$G34, 0)</f>
        <v>1094.6524691358027</v>
      </c>
      <c r="J37" s="4">
        <f t="shared" ca="1" si="1"/>
        <v>1094.6524691358027</v>
      </c>
    </row>
    <row r="38" spans="1:10" x14ac:dyDescent="0.25">
      <c r="A38" s="3">
        <f>'Monthly Reading'!$A46</f>
        <v>34</v>
      </c>
      <c r="B38" s="3" t="str">
        <f>'Monthly Reading'!$B46</f>
        <v>JESAMIN CONCEPTION</v>
      </c>
      <c r="C38" s="3" cm="1">
        <f t="array" aca="1" ref="C38" ca="1">INDIRECT("'Monthly Reading'!"&amp;UPPER($J$1)&amp;(ROW()+8))</f>
        <v>3235</v>
      </c>
      <c r="D38" s="3" cm="1">
        <f t="array" aca="1" ref="D38" ca="1">INDIRECT("'Monthly Reading'!"&amp;SUBSTITUTE(ADDRESS(1,COLUMN(INDIRECT("'Monthly Reading'!"&amp;UPPER($J$1)&amp;1))-1,4),1,"")&amp;(ROW()+8))</f>
        <v>3223</v>
      </c>
      <c r="E38" s="3">
        <f t="shared" ca="1" si="0"/>
        <v>12</v>
      </c>
      <c r="F38" s="4" cm="1">
        <f t="array" aca="1" ref="F38" ca="1">E38*INDIRECT("'Monthly Reading'!"&amp;UPPER($J$1)&amp;7)</f>
        <v>285.43318518518521</v>
      </c>
      <c r="G38" s="4" cm="1">
        <f t="array" aca="1" ref="G38" ca="1">IF(AND($C38&gt;0, $D38&gt;0), IF($F38&lt;INDIRECT("'Monthly Reading'!"&amp;UPPER($J$1)&amp;10), INDIRECT("'Monthly Reading'!"&amp;UPPER($J$1)&amp;10), $F38), 0)</f>
        <v>285.43318518518521</v>
      </c>
      <c r="H38" s="4" cm="1">
        <f t="array" aca="1" ref="H38" ca="1">IF(AND($C38&gt;0, $D38&gt;0), $G38+INDIRECT("'Monthly Reading'!"&amp;UPPER($J$1)&amp;8)*'Homeowners Record'!$F35, 0)</f>
        <v>335.43318518518521</v>
      </c>
      <c r="I38" s="4" cm="1">
        <f t="array" aca="1" ref="I38" ca="1">IF(AND($C38&gt;0, $D38&gt;0), $H38+INDIRECT("'Monthly Reading'!"&amp;UPPER($J$1)&amp;9)*'Homeowners Record'!$G35, 0)</f>
        <v>785.43318518518527</v>
      </c>
      <c r="J38" s="4">
        <f t="shared" ca="1" si="1"/>
        <v>785.43318518518527</v>
      </c>
    </row>
    <row r="39" spans="1:10" x14ac:dyDescent="0.25">
      <c r="A39" s="3">
        <f>'Monthly Reading'!$A47</f>
        <v>35</v>
      </c>
      <c r="B39" s="3" t="str">
        <f>'Monthly Reading'!$B47</f>
        <v>ALFA GALLARDO</v>
      </c>
      <c r="C39" s="3" cm="1">
        <f t="array" aca="1" ref="C39" ca="1">INDIRECT("'Monthly Reading'!"&amp;UPPER($J$1)&amp;(ROW()+8))</f>
        <v>3883</v>
      </c>
      <c r="D39" s="3" cm="1">
        <f t="array" aca="1" ref="D39" ca="1">INDIRECT("'Monthly Reading'!"&amp;SUBSTITUTE(ADDRESS(1,COLUMN(INDIRECT("'Monthly Reading'!"&amp;UPPER($J$1)&amp;1))-1,4),1,"")&amp;(ROW()+8))</f>
        <v>3856</v>
      </c>
      <c r="E39" s="3">
        <f t="shared" ca="1" si="0"/>
        <v>27</v>
      </c>
      <c r="F39" s="4" cm="1">
        <f t="array" aca="1" ref="F39" ca="1">E39*INDIRECT("'Monthly Reading'!"&amp;UPPER($J$1)&amp;7)</f>
        <v>642.22466666666674</v>
      </c>
      <c r="G39" s="4" cm="1">
        <f t="array" aca="1" ref="G39" ca="1">IF(AND($C39&gt;0, $D39&gt;0), IF($F39&lt;INDIRECT("'Monthly Reading'!"&amp;UPPER($J$1)&amp;10), INDIRECT("'Monthly Reading'!"&amp;UPPER($J$1)&amp;10), $F39), 0)</f>
        <v>642.22466666666674</v>
      </c>
      <c r="H39" s="4" cm="1">
        <f t="array" aca="1" ref="H39" ca="1">IF(AND($C39&gt;0, $D39&gt;0), $G39+INDIRECT("'Monthly Reading'!"&amp;UPPER($J$1)&amp;8)*'Homeowners Record'!$F36, 0)</f>
        <v>692.22466666666674</v>
      </c>
      <c r="I39" s="4" cm="1">
        <f t="array" aca="1" ref="I39" ca="1">IF(AND($C39&gt;0, $D39&gt;0), $H39+INDIRECT("'Monthly Reading'!"&amp;UPPER($J$1)&amp;9)*'Homeowners Record'!$G36, 0)</f>
        <v>1142.2246666666667</v>
      </c>
      <c r="J39" s="4">
        <f t="shared" ca="1" si="1"/>
        <v>1142.2246666666667</v>
      </c>
    </row>
    <row r="40" spans="1:10" x14ac:dyDescent="0.25">
      <c r="A40" s="3">
        <f>'Monthly Reading'!$A48</f>
        <v>36</v>
      </c>
      <c r="B40" s="3" t="str">
        <f>'Monthly Reading'!$B48</f>
        <v>ADORACION HILDENBRAND</v>
      </c>
      <c r="C40" s="3" cm="1">
        <f t="array" aca="1" ref="C40" ca="1">INDIRECT("'Monthly Reading'!"&amp;UPPER($J$1)&amp;(ROW()+8))</f>
        <v>3356</v>
      </c>
      <c r="D40" s="3" cm="1">
        <f t="array" aca="1" ref="D40" ca="1">INDIRECT("'Monthly Reading'!"&amp;SUBSTITUTE(ADDRESS(1,COLUMN(INDIRECT("'Monthly Reading'!"&amp;UPPER($J$1)&amp;1))-1,4),1,"")&amp;(ROW()+8))</f>
        <v>3344</v>
      </c>
      <c r="E40" s="3">
        <f t="shared" ca="1" si="0"/>
        <v>12</v>
      </c>
      <c r="F40" s="4" cm="1">
        <f t="array" aca="1" ref="F40" ca="1">E40*INDIRECT("'Monthly Reading'!"&amp;UPPER($J$1)&amp;7)</f>
        <v>285.43318518518521</v>
      </c>
      <c r="G40" s="4" cm="1">
        <f t="array" aca="1" ref="G40" ca="1">IF(AND($C40&gt;0, $D40&gt;0), IF($F40&lt;INDIRECT("'Monthly Reading'!"&amp;UPPER($J$1)&amp;10), INDIRECT("'Monthly Reading'!"&amp;UPPER($J$1)&amp;10), $F40), 0)</f>
        <v>285.43318518518521</v>
      </c>
      <c r="H40" s="4" cm="1">
        <f t="array" aca="1" ref="H40" ca="1">IF(AND($C40&gt;0, $D40&gt;0), $G40+INDIRECT("'Monthly Reading'!"&amp;UPPER($J$1)&amp;8)*'Homeowners Record'!$F37, 0)</f>
        <v>335.43318518518521</v>
      </c>
      <c r="I40" s="4" cm="1">
        <f t="array" aca="1" ref="I40" ca="1">IF(AND($C40&gt;0, $D40&gt;0), $H40+INDIRECT("'Monthly Reading'!"&amp;UPPER($J$1)&amp;9)*'Homeowners Record'!$G37, 0)</f>
        <v>785.43318518518527</v>
      </c>
      <c r="J40" s="4">
        <f t="shared" ca="1" si="1"/>
        <v>785.43318518518527</v>
      </c>
    </row>
    <row r="41" spans="1:10" x14ac:dyDescent="0.25">
      <c r="A41" s="3">
        <f>'Monthly Reading'!$A49</f>
        <v>37</v>
      </c>
      <c r="B41" s="3" t="str">
        <f>'Monthly Reading'!$B49</f>
        <v>ALBERT CORREA</v>
      </c>
      <c r="C41" s="3" cm="1">
        <f t="array" aca="1" ref="C41" ca="1">INDIRECT("'Monthly Reading'!"&amp;UPPER($J$1)&amp;(ROW()+8))</f>
        <v>5877</v>
      </c>
      <c r="D41" s="3" cm="1">
        <f t="array" aca="1" ref="D41" ca="1">INDIRECT("'Monthly Reading'!"&amp;SUBSTITUTE(ADDRESS(1,COLUMN(INDIRECT("'Monthly Reading'!"&amp;UPPER($J$1)&amp;1))-1,4),1,"")&amp;(ROW()+8))</f>
        <v>5774</v>
      </c>
      <c r="E41" s="3">
        <f t="shared" ca="1" si="0"/>
        <v>103</v>
      </c>
      <c r="F41" s="4" cm="1">
        <f t="array" aca="1" ref="F41" ca="1">E41*INDIRECT("'Monthly Reading'!"&amp;UPPER($J$1)&amp;7)</f>
        <v>2449.9681728395062</v>
      </c>
      <c r="G41" s="4" cm="1">
        <f t="array" aca="1" ref="G41" ca="1">IF(AND($C41&gt;0, $D41&gt;0), IF($F41&lt;INDIRECT("'Monthly Reading'!"&amp;UPPER($J$1)&amp;10), INDIRECT("'Monthly Reading'!"&amp;UPPER($J$1)&amp;10), $F41), 0)</f>
        <v>2449.9681728395062</v>
      </c>
      <c r="H41" s="4" cm="1">
        <f t="array" aca="1" ref="H41" ca="1">IF(AND($C41&gt;0, $D41&gt;0), $G41+INDIRECT("'Monthly Reading'!"&amp;UPPER($J$1)&amp;8)*'Homeowners Record'!$F38, 0)</f>
        <v>2499.9681728395062</v>
      </c>
      <c r="I41" s="4" cm="1">
        <f t="array" aca="1" ref="I41" ca="1">IF(AND($C41&gt;0, $D41&gt;0), $H41+INDIRECT("'Monthly Reading'!"&amp;UPPER($J$1)&amp;9)*'Homeowners Record'!$G38, 0)</f>
        <v>2949.9681728395062</v>
      </c>
      <c r="J41" s="4">
        <f t="shared" ca="1" si="1"/>
        <v>2949.9681728395062</v>
      </c>
    </row>
    <row r="42" spans="1:10" x14ac:dyDescent="0.25">
      <c r="A42" s="3">
        <f>'Monthly Reading'!$A50</f>
        <v>38</v>
      </c>
      <c r="B42" s="3" t="str">
        <f>'Monthly Reading'!$B50</f>
        <v>DAN BAUSA</v>
      </c>
      <c r="C42" s="3" cm="1">
        <f t="array" aca="1" ref="C42" ca="1">INDIRECT("'Monthly Reading'!"&amp;UPPER($J$1)&amp;(ROW()+8))</f>
        <v>2524</v>
      </c>
      <c r="D42" s="3" cm="1">
        <f t="array" aca="1" ref="D42" ca="1">INDIRECT("'Monthly Reading'!"&amp;SUBSTITUTE(ADDRESS(1,COLUMN(INDIRECT("'Monthly Reading'!"&amp;UPPER($J$1)&amp;1))-1,4),1,"")&amp;(ROW()+8))</f>
        <v>2480</v>
      </c>
      <c r="E42" s="3">
        <f t="shared" ca="1" si="0"/>
        <v>44</v>
      </c>
      <c r="F42" s="4" cm="1">
        <f t="array" aca="1" ref="F42" ca="1">E42*INDIRECT("'Monthly Reading'!"&amp;UPPER($J$1)&amp;7)</f>
        <v>1046.5883456790125</v>
      </c>
      <c r="G42" s="4" cm="1">
        <f t="array" aca="1" ref="G42" ca="1">IF(AND($C42&gt;0, $D42&gt;0), IF($F42&lt;INDIRECT("'Monthly Reading'!"&amp;UPPER($J$1)&amp;10), INDIRECT("'Monthly Reading'!"&amp;UPPER($J$1)&amp;10), $F42), 0)</f>
        <v>1046.5883456790125</v>
      </c>
      <c r="H42" s="4" cm="1">
        <f t="array" aca="1" ref="H42" ca="1">IF(AND($C42&gt;0, $D42&gt;0), $G42+INDIRECT("'Monthly Reading'!"&amp;UPPER($J$1)&amp;8)*'Homeowners Record'!$F39, 0)</f>
        <v>1096.5883456790125</v>
      </c>
      <c r="I42" s="4" cm="1">
        <f t="array" aca="1" ref="I42" ca="1">IF(AND($C42&gt;0, $D42&gt;0), $H42+INDIRECT("'Monthly Reading'!"&amp;UPPER($J$1)&amp;9)*'Homeowners Record'!$G39, 0)</f>
        <v>1546.5883456790125</v>
      </c>
      <c r="J42" s="4">
        <f t="shared" ca="1" si="1"/>
        <v>1546.5883456790125</v>
      </c>
    </row>
    <row r="43" spans="1:10" x14ac:dyDescent="0.25">
      <c r="A43" s="3">
        <f>'Monthly Reading'!$A51</f>
        <v>39</v>
      </c>
      <c r="B43" s="3" t="str">
        <f>'Monthly Reading'!$B51</f>
        <v>ELMER/JOVELYN SORIANO</v>
      </c>
      <c r="C43" s="3" cm="1">
        <f t="array" aca="1" ref="C43" ca="1">INDIRECT("'Monthly Reading'!"&amp;UPPER($J$1)&amp;(ROW()+8))</f>
        <v>4054</v>
      </c>
      <c r="D43" s="3" cm="1">
        <f t="array" aca="1" ref="D43" ca="1">INDIRECT("'Monthly Reading'!"&amp;SUBSTITUTE(ADDRESS(1,COLUMN(INDIRECT("'Monthly Reading'!"&amp;UPPER($J$1)&amp;1))-1,4),1,"")&amp;(ROW()+8))</f>
        <v>4050</v>
      </c>
      <c r="E43" s="3">
        <f t="shared" ca="1" si="0"/>
        <v>4</v>
      </c>
      <c r="F43" s="4" cm="1">
        <f t="array" aca="1" ref="F43" ca="1">E43*INDIRECT("'Monthly Reading'!"&amp;UPPER($J$1)&amp;7)</f>
        <v>95.144395061728403</v>
      </c>
      <c r="G43" s="4" cm="1">
        <f t="array" aca="1" ref="G43" ca="1">IF(AND($C43&gt;0, $D43&gt;0), IF($F43&lt;INDIRECT("'Monthly Reading'!"&amp;UPPER($J$1)&amp;10), INDIRECT("'Monthly Reading'!"&amp;UPPER($J$1)&amp;10), $F43), 0)</f>
        <v>237.86098765432101</v>
      </c>
      <c r="H43" s="4" cm="1">
        <f t="array" aca="1" ref="H43" ca="1">IF(AND($C43&gt;0, $D43&gt;0), $G43+INDIRECT("'Monthly Reading'!"&amp;UPPER($J$1)&amp;8)*'Homeowners Record'!$F40, 0)</f>
        <v>287.86098765432098</v>
      </c>
      <c r="I43" s="4" cm="1">
        <f t="array" aca="1" ref="I43" ca="1">IF(AND($C43&gt;0, $D43&gt;0), $H43+INDIRECT("'Monthly Reading'!"&amp;UPPER($J$1)&amp;9)*'Homeowners Record'!$G40, 0)</f>
        <v>737.86098765432098</v>
      </c>
      <c r="J43" s="4">
        <f t="shared" ca="1" si="1"/>
        <v>737.86098765432098</v>
      </c>
    </row>
    <row r="44" spans="1:10" x14ac:dyDescent="0.25">
      <c r="A44" s="3">
        <f>'Monthly Reading'!$A52</f>
        <v>40</v>
      </c>
      <c r="B44" s="3" t="str">
        <f>'Monthly Reading'!$B52</f>
        <v>ESTRELITA PAULINO</v>
      </c>
      <c r="C44" s="3" cm="1">
        <f t="array" aca="1" ref="C44" ca="1">INDIRECT("'Monthly Reading'!"&amp;UPPER($J$1)&amp;(ROW()+8))</f>
        <v>66</v>
      </c>
      <c r="D44" s="3" cm="1">
        <f t="array" aca="1" ref="D44" ca="1">INDIRECT("'Monthly Reading'!"&amp;SUBSTITUTE(ADDRESS(1,COLUMN(INDIRECT("'Monthly Reading'!"&amp;UPPER($J$1)&amp;1))-1,4),1,"")&amp;(ROW()+8))</f>
        <v>38</v>
      </c>
      <c r="E44" s="3">
        <f t="shared" ca="1" si="0"/>
        <v>28</v>
      </c>
      <c r="F44" s="4" cm="1">
        <f t="array" aca="1" ref="F44" ca="1">E44*INDIRECT("'Monthly Reading'!"&amp;UPPER($J$1)&amp;7)</f>
        <v>666.01076543209888</v>
      </c>
      <c r="G44" s="4" cm="1">
        <f t="array" aca="1" ref="G44" ca="1">IF(AND($C44&gt;0, $D44&gt;0), IF($F44&lt;INDIRECT("'Monthly Reading'!"&amp;UPPER($J$1)&amp;10), INDIRECT("'Monthly Reading'!"&amp;UPPER($J$1)&amp;10), $F44), 0)</f>
        <v>666.01076543209888</v>
      </c>
      <c r="H44" s="4" cm="1">
        <f t="array" aca="1" ref="H44" ca="1">IF(AND($C44&gt;0, $D44&gt;0), $G44+INDIRECT("'Monthly Reading'!"&amp;UPPER($J$1)&amp;8)*'Homeowners Record'!$F41, 0)</f>
        <v>716.01076543209888</v>
      </c>
      <c r="I44" s="4" cm="1">
        <f t="array" aca="1" ref="I44" ca="1">IF(AND($C44&gt;0, $D44&gt;0), $H44+INDIRECT("'Monthly Reading'!"&amp;UPPER($J$1)&amp;9)*'Homeowners Record'!$G41, 0)</f>
        <v>1166.0107654320989</v>
      </c>
      <c r="J44" s="4">
        <f t="shared" ca="1" si="1"/>
        <v>1166.0107654320989</v>
      </c>
    </row>
    <row r="45" spans="1:10" x14ac:dyDescent="0.25">
      <c r="A45" s="3">
        <f>'Monthly Reading'!$A53</f>
        <v>41</v>
      </c>
      <c r="B45" s="3" t="str">
        <f>'Monthly Reading'!$B53</f>
        <v>JUN ESPINO</v>
      </c>
      <c r="C45" s="3" cm="1">
        <f t="array" aca="1" ref="C45" ca="1">INDIRECT("'Monthly Reading'!"&amp;UPPER($J$1)&amp;(ROW()+8))</f>
        <v>3624</v>
      </c>
      <c r="D45" s="3" cm="1">
        <f t="array" aca="1" ref="D45" ca="1">INDIRECT("'Monthly Reading'!"&amp;SUBSTITUTE(ADDRESS(1,COLUMN(INDIRECT("'Monthly Reading'!"&amp;UPPER($J$1)&amp;1))-1,4),1,"")&amp;(ROW()+8))</f>
        <v>3604</v>
      </c>
      <c r="E45" s="3">
        <f t="shared" ca="1" si="0"/>
        <v>20</v>
      </c>
      <c r="F45" s="4" cm="1">
        <f t="array" aca="1" ref="F45" ca="1">E45*INDIRECT("'Monthly Reading'!"&amp;UPPER($J$1)&amp;7)</f>
        <v>475.72197530864202</v>
      </c>
      <c r="G45" s="4" cm="1">
        <f t="array" aca="1" ref="G45" ca="1">IF(AND($C45&gt;0, $D45&gt;0), IF($F45&lt;INDIRECT("'Monthly Reading'!"&amp;UPPER($J$1)&amp;10), INDIRECT("'Monthly Reading'!"&amp;UPPER($J$1)&amp;10), $F45), 0)</f>
        <v>475.72197530864202</v>
      </c>
      <c r="H45" s="4" cm="1">
        <f t="array" aca="1" ref="H45" ca="1">IF(AND($C45&gt;0, $D45&gt;0), $G45+INDIRECT("'Monthly Reading'!"&amp;UPPER($J$1)&amp;8)*'Homeowners Record'!$F42, 0)</f>
        <v>525.72197530864196</v>
      </c>
      <c r="I45" s="4" cm="1">
        <f t="array" aca="1" ref="I45" ca="1">IF(AND($C45&gt;0, $D45&gt;0), $H45+INDIRECT("'Monthly Reading'!"&amp;UPPER($J$1)&amp;9)*'Homeowners Record'!$G42, 0)</f>
        <v>975.72197530864196</v>
      </c>
      <c r="J45" s="4">
        <f t="shared" ca="1" si="1"/>
        <v>975.72197530864196</v>
      </c>
    </row>
    <row r="46" spans="1:10" x14ac:dyDescent="0.25">
      <c r="A46" s="3">
        <f>'Monthly Reading'!$A54</f>
        <v>42</v>
      </c>
      <c r="B46" s="3" t="str">
        <f>'Monthly Reading'!$B54</f>
        <v>COL. GUALBERTO GRUSPE</v>
      </c>
      <c r="C46" s="3" cm="1">
        <f t="array" aca="1" ref="C46" ca="1">INDIRECT("'Monthly Reading'!"&amp;UPPER($J$1)&amp;(ROW()+8))</f>
        <v>2189</v>
      </c>
      <c r="D46" s="3" cm="1">
        <f t="array" aca="1" ref="D46" ca="1">INDIRECT("'Monthly Reading'!"&amp;SUBSTITUTE(ADDRESS(1,COLUMN(INDIRECT("'Monthly Reading'!"&amp;UPPER($J$1)&amp;1))-1,4),1,"")&amp;(ROW()+8))</f>
        <v>2189</v>
      </c>
      <c r="E46" s="3">
        <f t="shared" ca="1" si="0"/>
        <v>0</v>
      </c>
      <c r="F46" s="4" cm="1">
        <f t="array" aca="1" ref="F46" ca="1">E46*INDIRECT("'Monthly Reading'!"&amp;UPPER($J$1)&amp;7)</f>
        <v>0</v>
      </c>
      <c r="G46" s="4" cm="1">
        <f t="array" aca="1" ref="G46" ca="1">IF(AND($C46&gt;0, $D46&gt;0), IF($F46&lt;INDIRECT("'Monthly Reading'!"&amp;UPPER($J$1)&amp;10), INDIRECT("'Monthly Reading'!"&amp;UPPER($J$1)&amp;10), $F46), 0)</f>
        <v>237.86098765432101</v>
      </c>
      <c r="H46" s="4" cm="1">
        <f t="array" aca="1" ref="H46" ca="1">IF(AND($C46&gt;0, $D46&gt;0), $G46+INDIRECT("'Monthly Reading'!"&amp;UPPER($J$1)&amp;8)*'Homeowners Record'!$F43, 0)</f>
        <v>287.86098765432098</v>
      </c>
      <c r="I46" s="4" cm="1">
        <f t="array" aca="1" ref="I46" ca="1">IF(AND($C46&gt;0, $D46&gt;0), $H46+INDIRECT("'Monthly Reading'!"&amp;UPPER($J$1)&amp;9)*'Homeowners Record'!$G43, 0)</f>
        <v>737.86098765432098</v>
      </c>
      <c r="J46" s="4">
        <f t="shared" ca="1" si="1"/>
        <v>737.86098765432098</v>
      </c>
    </row>
    <row r="47" spans="1:10" x14ac:dyDescent="0.25">
      <c r="A47" s="3">
        <f>'Monthly Reading'!$A55</f>
        <v>43</v>
      </c>
      <c r="B47" s="3" t="str">
        <f>'Monthly Reading'!$B55</f>
        <v>BOY EVANGELISTA</v>
      </c>
      <c r="C47" s="3" cm="1">
        <f t="array" aca="1" ref="C47" ca="1">INDIRECT("'Monthly Reading'!"&amp;UPPER($J$1)&amp;(ROW()+8))</f>
        <v>2719</v>
      </c>
      <c r="D47" s="3" cm="1">
        <f t="array" aca="1" ref="D47" ca="1">INDIRECT("'Monthly Reading'!"&amp;SUBSTITUTE(ADDRESS(1,COLUMN(INDIRECT("'Monthly Reading'!"&amp;UPPER($J$1)&amp;1))-1,4),1,"")&amp;(ROW()+8))</f>
        <v>2708</v>
      </c>
      <c r="E47" s="3">
        <f t="shared" ca="1" si="0"/>
        <v>11</v>
      </c>
      <c r="F47" s="4" cm="1">
        <f t="array" aca="1" ref="F47" ca="1">E47*INDIRECT("'Monthly Reading'!"&amp;UPPER($J$1)&amp;7)</f>
        <v>261.64708641975312</v>
      </c>
      <c r="G47" s="4" cm="1">
        <f t="array" aca="1" ref="G47" ca="1">IF(AND($C47&gt;0, $D47&gt;0), IF($F47&lt;INDIRECT("'Monthly Reading'!"&amp;UPPER($J$1)&amp;10), INDIRECT("'Monthly Reading'!"&amp;UPPER($J$1)&amp;10), $F47), 0)</f>
        <v>261.64708641975312</v>
      </c>
      <c r="H47" s="4" cm="1">
        <f t="array" aca="1" ref="H47" ca="1">IF(AND($C47&gt;0, $D47&gt;0), $G47+INDIRECT("'Monthly Reading'!"&amp;UPPER($J$1)&amp;8)*'Homeowners Record'!$F44, 0)</f>
        <v>311.64708641975312</v>
      </c>
      <c r="I47" s="4" cm="1">
        <f t="array" aca="1" ref="I47" ca="1">IF(AND($C47&gt;0, $D47&gt;0), $H47+INDIRECT("'Monthly Reading'!"&amp;UPPER($J$1)&amp;9)*'Homeowners Record'!$G44, 0)</f>
        <v>761.64708641975312</v>
      </c>
      <c r="J47" s="4">
        <f t="shared" ca="1" si="1"/>
        <v>761.64708641975312</v>
      </c>
    </row>
    <row r="48" spans="1:10" x14ac:dyDescent="0.25">
      <c r="A48" s="3">
        <f>'Monthly Reading'!$A56</f>
        <v>44</v>
      </c>
      <c r="B48" s="3" t="str">
        <f>'Monthly Reading'!$B56</f>
        <v>DRA. PUA</v>
      </c>
      <c r="C48" s="3" cm="1">
        <f t="array" aca="1" ref="C48" ca="1">INDIRECT("'Monthly Reading'!"&amp;UPPER($J$1)&amp;(ROW()+8))</f>
        <v>14.53</v>
      </c>
      <c r="D48" s="3" cm="1">
        <f t="array" aca="1" ref="D48" ca="1">INDIRECT("'Monthly Reading'!"&amp;SUBSTITUTE(ADDRESS(1,COLUMN(INDIRECT("'Monthly Reading'!"&amp;UPPER($J$1)&amp;1))-1,4),1,"")&amp;(ROW()+8))</f>
        <v>7.03</v>
      </c>
      <c r="E48" s="3">
        <f t="shared" ca="1" si="0"/>
        <v>7.4999999999999991</v>
      </c>
      <c r="F48" s="4" cm="1">
        <f t="array" aca="1" ref="F48" ca="1">E48*INDIRECT("'Monthly Reading'!"&amp;UPPER($J$1)&amp;7)</f>
        <v>178.39574074074073</v>
      </c>
      <c r="G48" s="4" cm="1">
        <f t="array" aca="1" ref="G48" ca="1">IF(AND($C48&gt;0, $D48&gt;0), IF($F48&lt;INDIRECT("'Monthly Reading'!"&amp;UPPER($J$1)&amp;10), INDIRECT("'Monthly Reading'!"&amp;UPPER($J$1)&amp;10), $F48), 0)</f>
        <v>237.86098765432101</v>
      </c>
      <c r="H48" s="4" cm="1">
        <f t="array" aca="1" ref="H48" ca="1">IF(AND($C48&gt;0, $D48&gt;0), $G48+INDIRECT("'Monthly Reading'!"&amp;UPPER($J$1)&amp;8)*'Homeowners Record'!$F45, 0)</f>
        <v>287.86098765432098</v>
      </c>
      <c r="I48" s="4" cm="1">
        <f t="array" aca="1" ref="I48" ca="1">IF(AND($C48&gt;0, $D48&gt;0), $H48+INDIRECT("'Monthly Reading'!"&amp;UPPER($J$1)&amp;9)*'Homeowners Record'!$G45, 0)</f>
        <v>737.86098765432098</v>
      </c>
      <c r="J48" s="4">
        <f t="shared" ca="1" si="1"/>
        <v>737.86098765432098</v>
      </c>
    </row>
    <row r="49" spans="1:10" x14ac:dyDescent="0.25">
      <c r="A49" s="3">
        <f>'Monthly Reading'!$A57</f>
        <v>45</v>
      </c>
      <c r="B49" s="3" t="str">
        <f>'Monthly Reading'!$B57</f>
        <v>JOBEL AGNI</v>
      </c>
      <c r="C49" s="3" cm="1">
        <f t="array" aca="1" ref="C49" ca="1">INDIRECT("'Monthly Reading'!"&amp;UPPER($J$1)&amp;(ROW()+8))</f>
        <v>0</v>
      </c>
      <c r="D49" s="3" cm="1">
        <f t="array" aca="1" ref="D49" ca="1">INDIRECT("'Monthly Reading'!"&amp;SUBSTITUTE(ADDRESS(1,COLUMN(INDIRECT("'Monthly Reading'!"&amp;UPPER($J$1)&amp;1))-1,4),1,"")&amp;(ROW()+8))</f>
        <v>0</v>
      </c>
      <c r="E49" s="3">
        <f t="shared" ca="1" si="0"/>
        <v>0</v>
      </c>
      <c r="F49" s="4" cm="1">
        <f t="array" aca="1" ref="F49" ca="1">E49*INDIRECT("'Monthly Reading'!"&amp;UPPER($J$1)&amp;7)</f>
        <v>0</v>
      </c>
      <c r="G49" s="4" cm="1">
        <f t="array" aca="1" ref="G49" ca="1">IF(AND($C49&gt;0, $D49&gt;0), IF($F49&lt;INDIRECT("'Monthly Reading'!"&amp;UPPER($J$1)&amp;10), INDIRECT("'Monthly Reading'!"&amp;UPPER($J$1)&amp;10), $F49), 0)</f>
        <v>0</v>
      </c>
      <c r="H49" s="4" cm="1">
        <f t="array" aca="1" ref="H49" ca="1">IF(AND($C49&gt;0, $D49&gt;0), $G49+INDIRECT("'Monthly Reading'!"&amp;UPPER($J$1)&amp;8)*'Homeowners Record'!$F46, 0)</f>
        <v>0</v>
      </c>
      <c r="I49" s="4" cm="1">
        <f t="array" aca="1" ref="I49" ca="1">IF(AND($C49&gt;0, $D49&gt;0), $H49+INDIRECT("'Monthly Reading'!"&amp;UPPER($J$1)&amp;9)*'Homeowners Record'!$G46, 0)</f>
        <v>0</v>
      </c>
      <c r="J49" s="4">
        <f t="shared" ca="1" si="1"/>
        <v>0</v>
      </c>
    </row>
    <row r="50" spans="1:10" x14ac:dyDescent="0.25">
      <c r="A50" s="3">
        <f>'Monthly Reading'!$A58</f>
        <v>46</v>
      </c>
      <c r="B50" s="3" t="str">
        <f>'Monthly Reading'!$B58</f>
        <v>ATTY. DANILO CARIAGA</v>
      </c>
      <c r="C50" s="3" cm="1">
        <f t="array" aca="1" ref="C50" ca="1">INDIRECT("'Monthly Reading'!"&amp;UPPER($J$1)&amp;(ROW()+8))</f>
        <v>3106</v>
      </c>
      <c r="D50" s="3" cm="1">
        <f t="array" aca="1" ref="D50" ca="1">INDIRECT("'Monthly Reading'!"&amp;SUBSTITUTE(ADDRESS(1,COLUMN(INDIRECT("'Monthly Reading'!"&amp;UPPER($J$1)&amp;1))-1,4),1,"")&amp;(ROW()+8))</f>
        <v>3091</v>
      </c>
      <c r="E50" s="3">
        <f t="shared" ca="1" si="0"/>
        <v>15</v>
      </c>
      <c r="F50" s="4" cm="1">
        <f t="array" aca="1" ref="F50" ca="1">E50*INDIRECT("'Monthly Reading'!"&amp;UPPER($J$1)&amp;7)</f>
        <v>356.79148148148153</v>
      </c>
      <c r="G50" s="4" cm="1">
        <f t="array" aca="1" ref="G50" ca="1">IF(AND($C50&gt;0, $D50&gt;0), IF($F50&lt;INDIRECT("'Monthly Reading'!"&amp;UPPER($J$1)&amp;10), INDIRECT("'Monthly Reading'!"&amp;UPPER($J$1)&amp;10), $F50), 0)</f>
        <v>356.79148148148153</v>
      </c>
      <c r="H50" s="4" cm="1">
        <f t="array" aca="1" ref="H50" ca="1">IF(AND($C50&gt;0, $D50&gt;0), $G50+INDIRECT("'Monthly Reading'!"&amp;UPPER($J$1)&amp;8)*'Homeowners Record'!$F47, 0)</f>
        <v>406.79148148148153</v>
      </c>
      <c r="I50" s="4" cm="1">
        <f t="array" aca="1" ref="I50" ca="1">IF(AND($C50&gt;0, $D50&gt;0), $H50+INDIRECT("'Monthly Reading'!"&amp;UPPER($J$1)&amp;9)*'Homeowners Record'!$G47, 0)</f>
        <v>856.79148148148147</v>
      </c>
      <c r="J50" s="4">
        <f t="shared" ca="1" si="1"/>
        <v>856.79148148148147</v>
      </c>
    </row>
    <row r="51" spans="1:10" x14ac:dyDescent="0.25">
      <c r="A51" s="3">
        <f>'Monthly Reading'!$A59</f>
        <v>47</v>
      </c>
      <c r="B51" s="3" t="str">
        <f>'Monthly Reading'!$B59</f>
        <v>BING PARANIS</v>
      </c>
      <c r="C51" s="3" cm="1">
        <f t="array" aca="1" ref="C51" ca="1">INDIRECT("'Monthly Reading'!"&amp;UPPER($J$1)&amp;(ROW()+8))</f>
        <v>4383</v>
      </c>
      <c r="D51" s="3" cm="1">
        <f t="array" aca="1" ref="D51" ca="1">INDIRECT("'Monthly Reading'!"&amp;SUBSTITUTE(ADDRESS(1,COLUMN(INDIRECT("'Monthly Reading'!"&amp;UPPER($J$1)&amp;1))-1,4),1,"")&amp;(ROW()+8))</f>
        <v>4370</v>
      </c>
      <c r="E51" s="3">
        <f t="shared" ca="1" si="0"/>
        <v>13</v>
      </c>
      <c r="F51" s="4" cm="1">
        <f t="array" aca="1" ref="F51" ca="1">E51*INDIRECT("'Monthly Reading'!"&amp;UPPER($J$1)&amp;7)</f>
        <v>309.2192839506173</v>
      </c>
      <c r="G51" s="4" cm="1">
        <f t="array" aca="1" ref="G51" ca="1">IF(AND($C51&gt;0, $D51&gt;0), IF($F51&lt;INDIRECT("'Monthly Reading'!"&amp;UPPER($J$1)&amp;10), INDIRECT("'Monthly Reading'!"&amp;UPPER($J$1)&amp;10), $F51), 0)</f>
        <v>309.2192839506173</v>
      </c>
      <c r="H51" s="4" cm="1">
        <f t="array" aca="1" ref="H51" ca="1">IF(AND($C51&gt;0, $D51&gt;0), $G51+INDIRECT("'Monthly Reading'!"&amp;UPPER($J$1)&amp;8)*'Homeowners Record'!$F48, 0)</f>
        <v>359.2192839506173</v>
      </c>
      <c r="I51" s="4" cm="1">
        <f t="array" aca="1" ref="I51" ca="1">IF(AND($C51&gt;0, $D51&gt;0), $H51+INDIRECT("'Monthly Reading'!"&amp;UPPER($J$1)&amp;9)*'Homeowners Record'!$G48, 0)</f>
        <v>809.2192839506173</v>
      </c>
      <c r="J51" s="4">
        <f t="shared" ca="1" si="1"/>
        <v>809.2192839506173</v>
      </c>
    </row>
    <row r="52" spans="1:10" x14ac:dyDescent="0.25">
      <c r="A52" s="3">
        <f>'Monthly Reading'!$A60</f>
        <v>48</v>
      </c>
      <c r="B52" s="3" t="str">
        <f>'Monthly Reading'!$B60</f>
        <v>AMY GUDANI</v>
      </c>
      <c r="C52" s="3" cm="1">
        <f t="array" aca="1" ref="C52" ca="1">INDIRECT("'Monthly Reading'!"&amp;UPPER($J$1)&amp;(ROW()+8))</f>
        <v>3237</v>
      </c>
      <c r="D52" s="3" cm="1">
        <f t="array" aca="1" ref="D52" ca="1">INDIRECT("'Monthly Reading'!"&amp;SUBSTITUTE(ADDRESS(1,COLUMN(INDIRECT("'Monthly Reading'!"&amp;UPPER($J$1)&amp;1))-1,4),1,"")&amp;(ROW()+8))</f>
        <v>3217</v>
      </c>
      <c r="E52" s="3">
        <f t="shared" ca="1" si="0"/>
        <v>20</v>
      </c>
      <c r="F52" s="4" cm="1">
        <f t="array" aca="1" ref="F52" ca="1">E52*INDIRECT("'Monthly Reading'!"&amp;UPPER($J$1)&amp;7)</f>
        <v>475.72197530864202</v>
      </c>
      <c r="G52" s="4" cm="1">
        <f t="array" aca="1" ref="G52" ca="1">IF(AND($C52&gt;0, $D52&gt;0), IF($F52&lt;INDIRECT("'Monthly Reading'!"&amp;UPPER($J$1)&amp;10), INDIRECT("'Monthly Reading'!"&amp;UPPER($J$1)&amp;10), $F52), 0)</f>
        <v>475.72197530864202</v>
      </c>
      <c r="H52" s="4" cm="1">
        <f t="array" aca="1" ref="H52" ca="1">IF(AND($C52&gt;0, $D52&gt;0), $G52+INDIRECT("'Monthly Reading'!"&amp;UPPER($J$1)&amp;8)*'Homeowners Record'!$F49, 0)</f>
        <v>525.72197530864196</v>
      </c>
      <c r="I52" s="4" cm="1">
        <f t="array" aca="1" ref="I52" ca="1">IF(AND($C52&gt;0, $D52&gt;0), $H52+INDIRECT("'Monthly Reading'!"&amp;UPPER($J$1)&amp;9)*'Homeowners Record'!$G49, 0)</f>
        <v>975.72197530864196</v>
      </c>
      <c r="J52" s="4">
        <f t="shared" ca="1" si="1"/>
        <v>975.72197530864196</v>
      </c>
    </row>
    <row r="53" spans="1:10" x14ac:dyDescent="0.25">
      <c r="A53" s="3">
        <f>'Monthly Reading'!$A61</f>
        <v>49</v>
      </c>
      <c r="B53" s="3" t="str">
        <f>'Monthly Reading'!$B61</f>
        <v>RHYAN S. DIAZ</v>
      </c>
      <c r="C53" s="3" cm="1">
        <f t="array" aca="1" ref="C53" ca="1">INDIRECT("'Monthly Reading'!"&amp;UPPER($J$1)&amp;(ROW()+8))</f>
        <v>110</v>
      </c>
      <c r="D53" s="3" cm="1">
        <f t="array" aca="1" ref="D53" ca="1">INDIRECT("'Monthly Reading'!"&amp;SUBSTITUTE(ADDRESS(1,COLUMN(INDIRECT("'Monthly Reading'!"&amp;UPPER($J$1)&amp;1))-1,4),1,"")&amp;(ROW()+8))</f>
        <v>94</v>
      </c>
      <c r="E53" s="3">
        <f t="shared" ca="1" si="0"/>
        <v>16</v>
      </c>
      <c r="F53" s="4" cm="1">
        <f t="array" aca="1" ref="F53" ca="1">E53*INDIRECT("'Monthly Reading'!"&amp;UPPER($J$1)&amp;7)</f>
        <v>380.57758024691361</v>
      </c>
      <c r="G53" s="4" cm="1">
        <f t="array" aca="1" ref="G53" ca="1">IF(AND($C53&gt;0, $D53&gt;0), IF($F53&lt;INDIRECT("'Monthly Reading'!"&amp;UPPER($J$1)&amp;10), INDIRECT("'Monthly Reading'!"&amp;UPPER($J$1)&amp;10), $F53), 0)</f>
        <v>380.57758024691361</v>
      </c>
      <c r="H53" s="4" cm="1">
        <f t="array" aca="1" ref="H53" ca="1">IF(AND($C53&gt;0, $D53&gt;0), $G53+INDIRECT("'Monthly Reading'!"&amp;UPPER($J$1)&amp;8)*'Homeowners Record'!$F50, 0)</f>
        <v>430.57758024691361</v>
      </c>
      <c r="I53" s="4" cm="1">
        <f t="array" aca="1" ref="I53" ca="1">IF(AND($C53&gt;0, $D53&gt;0), $H53+INDIRECT("'Monthly Reading'!"&amp;UPPER($J$1)&amp;9)*'Homeowners Record'!$G50, 0)</f>
        <v>880.57758024691361</v>
      </c>
      <c r="J53" s="4">
        <f t="shared" ca="1" si="1"/>
        <v>880.57758024691361</v>
      </c>
    </row>
    <row r="54" spans="1:10" x14ac:dyDescent="0.25">
      <c r="A54" s="3">
        <f>'Monthly Reading'!$A62</f>
        <v>50</v>
      </c>
      <c r="B54" s="3" t="str">
        <f>'Monthly Reading'!$B62</f>
        <v>NENENG CHUAHIYONG</v>
      </c>
      <c r="C54" s="3" cm="1">
        <f t="array" aca="1" ref="C54" ca="1">INDIRECT("'Monthly Reading'!"&amp;UPPER($J$1)&amp;(ROW()+8))</f>
        <v>3589</v>
      </c>
      <c r="D54" s="3" cm="1">
        <f t="array" aca="1" ref="D54" ca="1">INDIRECT("'Monthly Reading'!"&amp;SUBSTITUTE(ADDRESS(1,COLUMN(INDIRECT("'Monthly Reading'!"&amp;UPPER($J$1)&amp;1))-1,4),1,"")&amp;(ROW()+8))</f>
        <v>3543</v>
      </c>
      <c r="E54" s="3">
        <f t="shared" ca="1" si="0"/>
        <v>46</v>
      </c>
      <c r="F54" s="4" cm="1">
        <f t="array" aca="1" ref="F54" ca="1">E54*INDIRECT("'Monthly Reading'!"&amp;UPPER($J$1)&amp;7)</f>
        <v>1094.1605432098766</v>
      </c>
      <c r="G54" s="4" cm="1">
        <f t="array" aca="1" ref="G54" ca="1">IF(AND($C54&gt;0, $D54&gt;0), IF($F54&lt;INDIRECT("'Monthly Reading'!"&amp;UPPER($J$1)&amp;10), INDIRECT("'Monthly Reading'!"&amp;UPPER($J$1)&amp;10), $F54), 0)</f>
        <v>1094.1605432098766</v>
      </c>
      <c r="H54" s="4" cm="1">
        <f t="array" aca="1" ref="H54" ca="1">IF(AND($C54&gt;0, $D54&gt;0), $G54+INDIRECT("'Monthly Reading'!"&amp;UPPER($J$1)&amp;8)*'Homeowners Record'!$F51, 0)</f>
        <v>1144.1605432098766</v>
      </c>
      <c r="I54" s="4" cm="1">
        <f t="array" aca="1" ref="I54" ca="1">IF(AND($C54&gt;0, $D54&gt;0), $H54+INDIRECT("'Monthly Reading'!"&amp;UPPER($J$1)&amp;9)*'Homeowners Record'!$G51, 0)</f>
        <v>1594.1605432098766</v>
      </c>
      <c r="J54" s="4">
        <f t="shared" ca="1" si="1"/>
        <v>1594.1605432098766</v>
      </c>
    </row>
    <row r="55" spans="1:10" x14ac:dyDescent="0.25">
      <c r="A55" s="3">
        <f>'Monthly Reading'!$A63</f>
        <v>51</v>
      </c>
      <c r="B55" s="3" t="str">
        <f>'Monthly Reading'!$B63</f>
        <v>VIOLA TABORA</v>
      </c>
      <c r="C55" s="3" cm="1">
        <f t="array" aca="1" ref="C55" ca="1">INDIRECT("'Monthly Reading'!"&amp;UPPER($J$1)&amp;(ROW()+8))</f>
        <v>67</v>
      </c>
      <c r="D55" s="3" cm="1">
        <f t="array" aca="1" ref="D55" ca="1">INDIRECT("'Monthly Reading'!"&amp;SUBSTITUTE(ADDRESS(1,COLUMN(INDIRECT("'Monthly Reading'!"&amp;UPPER($J$1)&amp;1))-1,4),1,"")&amp;(ROW()+8))</f>
        <v>58</v>
      </c>
      <c r="E55" s="3">
        <f t="shared" ca="1" si="0"/>
        <v>9</v>
      </c>
      <c r="F55" s="4" cm="1">
        <f t="array" aca="1" ref="F55" ca="1">E55*INDIRECT("'Monthly Reading'!"&amp;UPPER($J$1)&amp;7)</f>
        <v>214.07488888888889</v>
      </c>
      <c r="G55" s="4" cm="1">
        <f t="array" aca="1" ref="G55" ca="1">IF(AND($C55&gt;0, $D55&gt;0), IF($F55&lt;INDIRECT("'Monthly Reading'!"&amp;UPPER($J$1)&amp;10), INDIRECT("'Monthly Reading'!"&amp;UPPER($J$1)&amp;10), $F55), 0)</f>
        <v>237.86098765432101</v>
      </c>
      <c r="H55" s="4" cm="1">
        <f t="array" aca="1" ref="H55" ca="1">IF(AND($C55&gt;0, $D55&gt;0), $G55+INDIRECT("'Monthly Reading'!"&amp;UPPER($J$1)&amp;8)*'Homeowners Record'!$F52, 0)</f>
        <v>287.86098765432098</v>
      </c>
      <c r="I55" s="4" cm="1">
        <f t="array" aca="1" ref="I55" ca="1">IF(AND($C55&gt;0, $D55&gt;0), $H55+INDIRECT("'Monthly Reading'!"&amp;UPPER($J$1)&amp;9)*'Homeowners Record'!$G52, 0)</f>
        <v>737.86098765432098</v>
      </c>
      <c r="J55" s="4">
        <f t="shared" ca="1" si="1"/>
        <v>737.86098765432098</v>
      </c>
    </row>
    <row r="56" spans="1:10" x14ac:dyDescent="0.25">
      <c r="A56" s="3">
        <f>'Monthly Reading'!$A64</f>
        <v>52</v>
      </c>
      <c r="B56" s="3" t="str">
        <f>'Monthly Reading'!$B64</f>
        <v>JET CARIAGA</v>
      </c>
      <c r="C56" s="3" cm="1">
        <f t="array" aca="1" ref="C56" ca="1">INDIRECT("'Monthly Reading'!"&amp;UPPER($J$1)&amp;(ROW()+8))</f>
        <v>3432</v>
      </c>
      <c r="D56" s="3" cm="1">
        <f t="array" aca="1" ref="D56" ca="1">INDIRECT("'Monthly Reading'!"&amp;SUBSTITUTE(ADDRESS(1,COLUMN(INDIRECT("'Monthly Reading'!"&amp;UPPER($J$1)&amp;1))-1,4),1,"")&amp;(ROW()+8))</f>
        <v>3394</v>
      </c>
      <c r="E56" s="3">
        <f t="shared" ca="1" si="0"/>
        <v>38</v>
      </c>
      <c r="F56" s="4" cm="1">
        <f t="array" aca="1" ref="F56" ca="1">E56*INDIRECT("'Monthly Reading'!"&amp;UPPER($J$1)&amp;7)</f>
        <v>903.87175308641986</v>
      </c>
      <c r="G56" s="4" cm="1">
        <f t="array" aca="1" ref="G56" ca="1">IF(AND($C56&gt;0, $D56&gt;0), IF($F56&lt;INDIRECT("'Monthly Reading'!"&amp;UPPER($J$1)&amp;10), INDIRECT("'Monthly Reading'!"&amp;UPPER($J$1)&amp;10), $F56), 0)</f>
        <v>903.87175308641986</v>
      </c>
      <c r="H56" s="4" cm="1">
        <f t="array" aca="1" ref="H56" ca="1">IF(AND($C56&gt;0, $D56&gt;0), $G56+INDIRECT("'Monthly Reading'!"&amp;UPPER($J$1)&amp;8)*'Homeowners Record'!$F53, 0)</f>
        <v>953.87175308641986</v>
      </c>
      <c r="I56" s="4" cm="1">
        <f t="array" aca="1" ref="I56" ca="1">IF(AND($C56&gt;0, $D56&gt;0), $H56+INDIRECT("'Monthly Reading'!"&amp;UPPER($J$1)&amp;9)*'Homeowners Record'!$G53, 0)</f>
        <v>1403.8717530864199</v>
      </c>
      <c r="J56" s="4">
        <f t="shared" ca="1" si="1"/>
        <v>1403.8717530864199</v>
      </c>
    </row>
    <row r="57" spans="1:10" x14ac:dyDescent="0.25">
      <c r="A57" s="3">
        <f>'Monthly Reading'!$A65</f>
        <v>53</v>
      </c>
      <c r="B57" s="3" t="str">
        <f>'Monthly Reading'!$B65</f>
        <v>PATCHIE/EMMA MURRAY</v>
      </c>
      <c r="C57" s="3" cm="1">
        <f t="array" aca="1" ref="C57" ca="1">INDIRECT("'Monthly Reading'!"&amp;UPPER($J$1)&amp;(ROW()+8))</f>
        <v>1971</v>
      </c>
      <c r="D57" s="3" cm="1">
        <f t="array" aca="1" ref="D57" ca="1">INDIRECT("'Monthly Reading'!"&amp;SUBSTITUTE(ADDRESS(1,COLUMN(INDIRECT("'Monthly Reading'!"&amp;UPPER($J$1)&amp;1))-1,4),1,"")&amp;(ROW()+8))</f>
        <v>1958</v>
      </c>
      <c r="E57" s="3">
        <f t="shared" ca="1" si="0"/>
        <v>13</v>
      </c>
      <c r="F57" s="4" cm="1">
        <f t="array" aca="1" ref="F57" ca="1">E57*INDIRECT("'Monthly Reading'!"&amp;UPPER($J$1)&amp;7)</f>
        <v>309.2192839506173</v>
      </c>
      <c r="G57" s="4" cm="1">
        <f t="array" aca="1" ref="G57" ca="1">IF(AND($C57&gt;0, $D57&gt;0), IF($F57&lt;INDIRECT("'Monthly Reading'!"&amp;UPPER($J$1)&amp;10), INDIRECT("'Monthly Reading'!"&amp;UPPER($J$1)&amp;10), $F57), 0)</f>
        <v>309.2192839506173</v>
      </c>
      <c r="H57" s="4" cm="1">
        <f t="array" aca="1" ref="H57" ca="1">IF(AND($C57&gt;0, $D57&gt;0), $G57+INDIRECT("'Monthly Reading'!"&amp;UPPER($J$1)&amp;8)*'Homeowners Record'!$F54, 0)</f>
        <v>359.2192839506173</v>
      </c>
      <c r="I57" s="4" cm="1">
        <f t="array" aca="1" ref="I57" ca="1">IF(AND($C57&gt;0, $D57&gt;0), $H57+INDIRECT("'Monthly Reading'!"&amp;UPPER($J$1)&amp;9)*'Homeowners Record'!$G54, 0)</f>
        <v>809.2192839506173</v>
      </c>
      <c r="J57" s="4">
        <f t="shared" ca="1" si="1"/>
        <v>809.2192839506173</v>
      </c>
    </row>
    <row r="58" spans="1:10" x14ac:dyDescent="0.25">
      <c r="A58" s="3">
        <f>'Monthly Reading'!$A66</f>
        <v>54</v>
      </c>
      <c r="B58" s="3" t="str">
        <f>'Monthly Reading'!$B66</f>
        <v>CHONA GUIAM</v>
      </c>
      <c r="C58" s="3" cm="1">
        <f t="array" aca="1" ref="C58" ca="1">INDIRECT("'Monthly Reading'!"&amp;UPPER($J$1)&amp;(ROW()+8))</f>
        <v>2491</v>
      </c>
      <c r="D58" s="3" cm="1">
        <f t="array" aca="1" ref="D58" ca="1">INDIRECT("'Monthly Reading'!"&amp;SUBSTITUTE(ADDRESS(1,COLUMN(INDIRECT("'Monthly Reading'!"&amp;UPPER($J$1)&amp;1))-1,4),1,"")&amp;(ROW()+8))</f>
        <v>2474</v>
      </c>
      <c r="E58" s="3">
        <f t="shared" ca="1" si="0"/>
        <v>17</v>
      </c>
      <c r="F58" s="4" cm="1">
        <f t="array" aca="1" ref="F58" ca="1">E58*INDIRECT("'Monthly Reading'!"&amp;UPPER($J$1)&amp;7)</f>
        <v>404.3636790123457</v>
      </c>
      <c r="G58" s="4" cm="1">
        <f t="array" aca="1" ref="G58" ca="1">IF(AND($C58&gt;0, $D58&gt;0), IF($F58&lt;INDIRECT("'Monthly Reading'!"&amp;UPPER($J$1)&amp;10), INDIRECT("'Monthly Reading'!"&amp;UPPER($J$1)&amp;10), $F58), 0)</f>
        <v>404.3636790123457</v>
      </c>
      <c r="H58" s="4" cm="1">
        <f t="array" aca="1" ref="H58" ca="1">IF(AND($C58&gt;0, $D58&gt;0), $G58+INDIRECT("'Monthly Reading'!"&amp;UPPER($J$1)&amp;8)*'Homeowners Record'!$F55, 0)</f>
        <v>454.3636790123457</v>
      </c>
      <c r="I58" s="4" cm="1">
        <f t="array" aca="1" ref="I58" ca="1">IF(AND($C58&gt;0, $D58&gt;0), $H58+INDIRECT("'Monthly Reading'!"&amp;UPPER($J$1)&amp;9)*'Homeowners Record'!$G55, 0)</f>
        <v>904.36367901234576</v>
      </c>
      <c r="J58" s="4">
        <f t="shared" ca="1" si="1"/>
        <v>904.36367901234576</v>
      </c>
    </row>
    <row r="59" spans="1:10" x14ac:dyDescent="0.25">
      <c r="A59" s="3">
        <f>'Monthly Reading'!$A67</f>
        <v>55</v>
      </c>
      <c r="B59" s="3" t="str">
        <f>'Monthly Reading'!$B67</f>
        <v>ABDALA</v>
      </c>
      <c r="C59" s="3" cm="1">
        <f t="array" aca="1" ref="C59" ca="1">INDIRECT("'Monthly Reading'!"&amp;UPPER($J$1)&amp;(ROW()+8))</f>
        <v>0</v>
      </c>
      <c r="D59" s="3" cm="1">
        <f t="array" aca="1" ref="D59" ca="1">INDIRECT("'Monthly Reading'!"&amp;SUBSTITUTE(ADDRESS(1,COLUMN(INDIRECT("'Monthly Reading'!"&amp;UPPER($J$1)&amp;1))-1,4),1,"")&amp;(ROW()+8))</f>
        <v>0</v>
      </c>
      <c r="E59" s="3">
        <f t="shared" ca="1" si="0"/>
        <v>0</v>
      </c>
      <c r="F59" s="4" cm="1">
        <f t="array" aca="1" ref="F59" ca="1">E59*INDIRECT("'Monthly Reading'!"&amp;UPPER($J$1)&amp;7)</f>
        <v>0</v>
      </c>
      <c r="G59" s="4" cm="1">
        <f t="array" aca="1" ref="G59" ca="1">IF(AND($C59&gt;0, $D59&gt;0), IF($F59&lt;INDIRECT("'Monthly Reading'!"&amp;UPPER($J$1)&amp;10), INDIRECT("'Monthly Reading'!"&amp;UPPER($J$1)&amp;10), $F59), 0)</f>
        <v>0</v>
      </c>
      <c r="H59" s="4" cm="1">
        <f t="array" aca="1" ref="H59" ca="1">IF(AND($C59&gt;0, $D59&gt;0), $G59+INDIRECT("'Monthly Reading'!"&amp;UPPER($J$1)&amp;8)*'Homeowners Record'!$F56, 0)</f>
        <v>0</v>
      </c>
      <c r="I59" s="4" cm="1">
        <f t="array" aca="1" ref="I59" ca="1">IF(AND($C59&gt;0, $D59&gt;0), $H59+INDIRECT("'Monthly Reading'!"&amp;UPPER($J$1)&amp;9)*'Homeowners Record'!$G56, 0)</f>
        <v>0</v>
      </c>
      <c r="J59" s="4">
        <f t="shared" ca="1" si="1"/>
        <v>0</v>
      </c>
    </row>
    <row r="60" spans="1:10" x14ac:dyDescent="0.25">
      <c r="A60" s="3">
        <f>'Monthly Reading'!$A68</f>
        <v>56</v>
      </c>
      <c r="B60" s="3" t="str">
        <f>'Monthly Reading'!$B68</f>
        <v>AGNES CLAUDIO</v>
      </c>
      <c r="C60" s="3" cm="1">
        <f t="array" aca="1" ref="C60" ca="1">INDIRECT("'Monthly Reading'!"&amp;UPPER($J$1)&amp;(ROW()+8))</f>
        <v>3107</v>
      </c>
      <c r="D60" s="3" cm="1">
        <f t="array" aca="1" ref="D60" ca="1">INDIRECT("'Monthly Reading'!"&amp;SUBSTITUTE(ADDRESS(1,COLUMN(INDIRECT("'Monthly Reading'!"&amp;UPPER($J$1)&amp;1))-1,4),1,"")&amp;(ROW()+8))</f>
        <v>3002</v>
      </c>
      <c r="E60" s="3">
        <f t="shared" ca="1" si="0"/>
        <v>105</v>
      </c>
      <c r="F60" s="4" cm="1">
        <f t="array" aca="1" ref="F60" ca="1">E60*INDIRECT("'Monthly Reading'!"&amp;UPPER($J$1)&amp;7)</f>
        <v>2497.5403703703705</v>
      </c>
      <c r="G60" s="4" cm="1">
        <f t="array" aca="1" ref="G60" ca="1">IF(AND($C60&gt;0, $D60&gt;0), IF($F60&lt;INDIRECT("'Monthly Reading'!"&amp;UPPER($J$1)&amp;10), INDIRECT("'Monthly Reading'!"&amp;UPPER($J$1)&amp;10), $F60), 0)</f>
        <v>2497.5403703703705</v>
      </c>
      <c r="H60" s="4" cm="1">
        <f t="array" aca="1" ref="H60" ca="1">IF(AND($C60&gt;0, $D60&gt;0), $G60+INDIRECT("'Monthly Reading'!"&amp;UPPER($J$1)&amp;8)*'Homeowners Record'!$F57, 0)</f>
        <v>2547.5403703703705</v>
      </c>
      <c r="I60" s="4" cm="1">
        <f t="array" aca="1" ref="I60" ca="1">IF(AND($C60&gt;0, $D60&gt;0), $H60+INDIRECT("'Monthly Reading'!"&amp;UPPER($J$1)&amp;9)*'Homeowners Record'!$G57, 0)</f>
        <v>2997.5403703703705</v>
      </c>
      <c r="J60" s="4">
        <f t="shared" ca="1" si="1"/>
        <v>2997.5403703703705</v>
      </c>
    </row>
    <row r="61" spans="1:10" x14ac:dyDescent="0.25">
      <c r="A61" s="3">
        <f>'Monthly Reading'!$A69</f>
        <v>57</v>
      </c>
      <c r="B61" s="3" t="str">
        <f>'Monthly Reading'!$B69</f>
        <v>MARIPOL ABDALA</v>
      </c>
      <c r="C61" s="3" cm="1">
        <f t="array" aca="1" ref="C61" ca="1">INDIRECT("'Monthly Reading'!"&amp;UPPER($J$1)&amp;(ROW()+8))</f>
        <v>5879</v>
      </c>
      <c r="D61" s="3" cm="1">
        <f t="array" aca="1" ref="D61" ca="1">INDIRECT("'Monthly Reading'!"&amp;SUBSTITUTE(ADDRESS(1,COLUMN(INDIRECT("'Monthly Reading'!"&amp;UPPER($J$1)&amp;1))-1,4),1,"")&amp;(ROW()+8))</f>
        <v>5819</v>
      </c>
      <c r="E61" s="3">
        <f t="shared" ca="1" si="0"/>
        <v>60</v>
      </c>
      <c r="F61" s="4" cm="1">
        <f t="array" aca="1" ref="F61" ca="1">E61*INDIRECT("'Monthly Reading'!"&amp;UPPER($J$1)&amp;7)</f>
        <v>1427.1659259259261</v>
      </c>
      <c r="G61" s="4" cm="1">
        <f t="array" aca="1" ref="G61" ca="1">IF(AND($C61&gt;0, $D61&gt;0), IF($F61&lt;INDIRECT("'Monthly Reading'!"&amp;UPPER($J$1)&amp;10), INDIRECT("'Monthly Reading'!"&amp;UPPER($J$1)&amp;10), $F61), 0)</f>
        <v>1427.1659259259261</v>
      </c>
      <c r="H61" s="4" cm="1">
        <f t="array" aca="1" ref="H61" ca="1">IF(AND($C61&gt;0, $D61&gt;0), $G61+INDIRECT("'Monthly Reading'!"&amp;UPPER($J$1)&amp;8)*'Homeowners Record'!$F58, 0)</f>
        <v>1477.1659259259261</v>
      </c>
      <c r="I61" s="4" cm="1">
        <f t="array" aca="1" ref="I61" ca="1">IF(AND($C61&gt;0, $D61&gt;0), $H61+INDIRECT("'Monthly Reading'!"&amp;UPPER($J$1)&amp;9)*'Homeowners Record'!$G58, 0)</f>
        <v>1927.1659259259261</v>
      </c>
      <c r="J61" s="4">
        <f t="shared" ca="1" si="1"/>
        <v>1927.1659259259261</v>
      </c>
    </row>
    <row r="62" spans="1:10" x14ac:dyDescent="0.25">
      <c r="A62" s="3">
        <f>'Monthly Reading'!$A70</f>
        <v>58</v>
      </c>
      <c r="B62" s="3" t="str">
        <f>'Monthly Reading'!$B70</f>
        <v>PEPE DE VERA</v>
      </c>
      <c r="C62" s="3" cm="1">
        <f t="array" aca="1" ref="C62" ca="1">INDIRECT("'Monthly Reading'!"&amp;UPPER($J$1)&amp;(ROW()+8))</f>
        <v>1465</v>
      </c>
      <c r="D62" s="3" cm="1">
        <f t="array" aca="1" ref="D62" ca="1">INDIRECT("'Monthly Reading'!"&amp;SUBSTITUTE(ADDRESS(1,COLUMN(INDIRECT("'Monthly Reading'!"&amp;UPPER($J$1)&amp;1))-1,4),1,"")&amp;(ROW()+8))</f>
        <v>1434</v>
      </c>
      <c r="E62" s="3">
        <f t="shared" ca="1" si="0"/>
        <v>31</v>
      </c>
      <c r="F62" s="4" cm="1">
        <f t="array" aca="1" ref="F62" ca="1">E62*INDIRECT("'Monthly Reading'!"&amp;UPPER($J$1)&amp;7)</f>
        <v>737.36906172839508</v>
      </c>
      <c r="G62" s="4" cm="1">
        <f t="array" aca="1" ref="G62" ca="1">IF(AND($C62&gt;0, $D62&gt;0), IF($F62&lt;INDIRECT("'Monthly Reading'!"&amp;UPPER($J$1)&amp;10), INDIRECT("'Monthly Reading'!"&amp;UPPER($J$1)&amp;10), $F62), 0)</f>
        <v>737.36906172839508</v>
      </c>
      <c r="H62" s="4" cm="1">
        <f t="array" aca="1" ref="H62" ca="1">IF(AND($C62&gt;0, $D62&gt;0), $G62+INDIRECT("'Monthly Reading'!"&amp;UPPER($J$1)&amp;8)*'Homeowners Record'!$F59, 0)</f>
        <v>787.36906172839508</v>
      </c>
      <c r="I62" s="4" cm="1">
        <f t="array" aca="1" ref="I62" ca="1">IF(AND($C62&gt;0, $D62&gt;0), $H62+INDIRECT("'Monthly Reading'!"&amp;UPPER($J$1)&amp;9)*'Homeowners Record'!$G59, 0)</f>
        <v>1237.3690617283951</v>
      </c>
      <c r="J62" s="4">
        <f t="shared" ca="1" si="1"/>
        <v>1237.3690617283951</v>
      </c>
    </row>
    <row r="63" spans="1:10" x14ac:dyDescent="0.25">
      <c r="A63" s="3">
        <f>'Monthly Reading'!$A71</f>
        <v>59</v>
      </c>
      <c r="B63" s="3" t="str">
        <f>'Monthly Reading'!$B71</f>
        <v>MARIAN LLENA</v>
      </c>
      <c r="C63" s="3" cm="1">
        <f t="array" aca="1" ref="C63" ca="1">INDIRECT("'Monthly Reading'!"&amp;UPPER($J$1)&amp;(ROW()+8))</f>
        <v>2460</v>
      </c>
      <c r="D63" s="3" cm="1">
        <f t="array" aca="1" ref="D63" ca="1">INDIRECT("'Monthly Reading'!"&amp;SUBSTITUTE(ADDRESS(1,COLUMN(INDIRECT("'Monthly Reading'!"&amp;UPPER($J$1)&amp;1))-1,4),1,"")&amp;(ROW()+8))</f>
        <v>2437</v>
      </c>
      <c r="E63" s="3">
        <f t="shared" ca="1" si="0"/>
        <v>23</v>
      </c>
      <c r="F63" s="4" cm="1">
        <f t="array" aca="1" ref="F63" ca="1">E63*INDIRECT("'Monthly Reading'!"&amp;UPPER($J$1)&amp;7)</f>
        <v>547.08027160493828</v>
      </c>
      <c r="G63" s="4" cm="1">
        <f t="array" aca="1" ref="G63" ca="1">IF(AND($C63&gt;0, $D63&gt;0), IF($F63&lt;INDIRECT("'Monthly Reading'!"&amp;UPPER($J$1)&amp;10), INDIRECT("'Monthly Reading'!"&amp;UPPER($J$1)&amp;10), $F63), 0)</f>
        <v>547.08027160493828</v>
      </c>
      <c r="H63" s="4" cm="1">
        <f t="array" aca="1" ref="H63" ca="1">IF(AND($C63&gt;0, $D63&gt;0), $G63+INDIRECT("'Monthly Reading'!"&amp;UPPER($J$1)&amp;8)*'Homeowners Record'!$F60, 0)</f>
        <v>597.08027160493828</v>
      </c>
      <c r="I63" s="4" cm="1">
        <f t="array" aca="1" ref="I63" ca="1">IF(AND($C63&gt;0, $D63&gt;0), $H63+INDIRECT("'Monthly Reading'!"&amp;UPPER($J$1)&amp;9)*'Homeowners Record'!$G60, 0)</f>
        <v>1047.0802716049384</v>
      </c>
      <c r="J63" s="4">
        <f t="shared" ca="1" si="1"/>
        <v>1047.0802716049384</v>
      </c>
    </row>
    <row r="64" spans="1:10" x14ac:dyDescent="0.25">
      <c r="A64" s="3">
        <f>'Monthly Reading'!$A72</f>
        <v>60</v>
      </c>
      <c r="B64" s="3" t="str">
        <f>'Monthly Reading'!$B72</f>
        <v>LARY NONGA</v>
      </c>
      <c r="C64" s="3" cm="1">
        <f t="array" aca="1" ref="C64" ca="1">INDIRECT("'Monthly Reading'!"&amp;UPPER($J$1)&amp;(ROW()+8))</f>
        <v>2888</v>
      </c>
      <c r="D64" s="3" cm="1">
        <f t="array" aca="1" ref="D64" ca="1">INDIRECT("'Monthly Reading'!"&amp;SUBSTITUTE(ADDRESS(1,COLUMN(INDIRECT("'Monthly Reading'!"&amp;UPPER($J$1)&amp;1))-1,4),1,"")&amp;(ROW()+8))</f>
        <v>2877</v>
      </c>
      <c r="E64" s="3">
        <f t="shared" ca="1" si="0"/>
        <v>11</v>
      </c>
      <c r="F64" s="4" cm="1">
        <f t="array" aca="1" ref="F64" ca="1">E64*INDIRECT("'Monthly Reading'!"&amp;UPPER($J$1)&amp;7)</f>
        <v>261.64708641975312</v>
      </c>
      <c r="G64" s="4" cm="1">
        <f t="array" aca="1" ref="G64" ca="1">IF(AND($C64&gt;0, $D64&gt;0), IF($F64&lt;INDIRECT("'Monthly Reading'!"&amp;UPPER($J$1)&amp;10), INDIRECT("'Monthly Reading'!"&amp;UPPER($J$1)&amp;10), $F64), 0)</f>
        <v>261.64708641975312</v>
      </c>
      <c r="H64" s="4" cm="1">
        <f t="array" aca="1" ref="H64" ca="1">IF(AND($C64&gt;0, $D64&gt;0), $G64+INDIRECT("'Monthly Reading'!"&amp;UPPER($J$1)&amp;8)*'Homeowners Record'!$F61, 0)</f>
        <v>311.64708641975312</v>
      </c>
      <c r="I64" s="4" cm="1">
        <f t="array" aca="1" ref="I64" ca="1">IF(AND($C64&gt;0, $D64&gt;0), $H64+INDIRECT("'Monthly Reading'!"&amp;UPPER($J$1)&amp;9)*'Homeowners Record'!$G61, 0)</f>
        <v>761.64708641975312</v>
      </c>
      <c r="J64" s="4">
        <f t="shared" ca="1" si="1"/>
        <v>761.64708641975312</v>
      </c>
    </row>
    <row r="65" spans="1:11" x14ac:dyDescent="0.25">
      <c r="A65" s="3">
        <f>'Monthly Reading'!$A73</f>
        <v>61</v>
      </c>
      <c r="B65" s="3" t="str">
        <f>'Monthly Reading'!$B73</f>
        <v>JESUS LIM</v>
      </c>
      <c r="C65" s="3" cm="1">
        <f t="array" aca="1" ref="C65" ca="1">INDIRECT("'Monthly Reading'!"&amp;UPPER($J$1)&amp;(ROW()+8))</f>
        <v>883</v>
      </c>
      <c r="D65" s="3" cm="1">
        <f t="array" aca="1" ref="D65" ca="1">INDIRECT("'Monthly Reading'!"&amp;SUBSTITUTE(ADDRESS(1,COLUMN(INDIRECT("'Monthly Reading'!"&amp;UPPER($J$1)&amp;1))-1,4),1,"")&amp;(ROW()+8))</f>
        <v>864</v>
      </c>
      <c r="E65" s="3">
        <f t="shared" ca="1" si="0"/>
        <v>19</v>
      </c>
      <c r="F65" s="4" cm="1">
        <f t="array" aca="1" ref="F65" ca="1">E65*INDIRECT("'Monthly Reading'!"&amp;UPPER($J$1)&amp;7)</f>
        <v>451.93587654320993</v>
      </c>
      <c r="G65" s="4" cm="1">
        <f t="array" aca="1" ref="G65" ca="1">IF(AND($C65&gt;0, $D65&gt;0), IF($F65&lt;INDIRECT("'Monthly Reading'!"&amp;UPPER($J$1)&amp;10), INDIRECT("'Monthly Reading'!"&amp;UPPER($J$1)&amp;10), $F65), 0)</f>
        <v>451.93587654320993</v>
      </c>
      <c r="H65" s="4" cm="1">
        <f t="array" aca="1" ref="H65" ca="1">IF(AND($C65&gt;0, $D65&gt;0), $G65+INDIRECT("'Monthly Reading'!"&amp;UPPER($J$1)&amp;8)*'Homeowners Record'!$F62, 0)</f>
        <v>501.93587654320993</v>
      </c>
      <c r="I65" s="4" cm="1">
        <f t="array" aca="1" ref="I65" ca="1">IF(AND($C65&gt;0, $D65&gt;0), $H65+INDIRECT("'Monthly Reading'!"&amp;UPPER($J$1)&amp;9)*'Homeowners Record'!$G62, 0)</f>
        <v>951.93587654320993</v>
      </c>
      <c r="J65" s="4">
        <f t="shared" ca="1" si="1"/>
        <v>951.93587654320993</v>
      </c>
    </row>
    <row r="66" spans="1:11" x14ac:dyDescent="0.25">
      <c r="A66" s="3">
        <f>'Monthly Reading'!$A74</f>
        <v>62</v>
      </c>
      <c r="B66" s="3" t="str">
        <f>'Monthly Reading'!$B74</f>
        <v>MARCELINO GARCIA</v>
      </c>
      <c r="C66" s="3" cm="1">
        <f t="array" aca="1" ref="C66" ca="1">INDIRECT("'Monthly Reading'!"&amp;UPPER($J$1)&amp;(ROW()+8))</f>
        <v>3199</v>
      </c>
      <c r="D66" s="3" cm="1">
        <f t="array" aca="1" ref="D66" ca="1">INDIRECT("'Monthly Reading'!"&amp;SUBSTITUTE(ADDRESS(1,COLUMN(INDIRECT("'Monthly Reading'!"&amp;UPPER($J$1)&amp;1))-1,4),1,"")&amp;(ROW()+8))</f>
        <v>3184</v>
      </c>
      <c r="E66" s="3">
        <f t="shared" ca="1" si="0"/>
        <v>15</v>
      </c>
      <c r="F66" s="4" cm="1">
        <f t="array" aca="1" ref="F66" ca="1">E66*INDIRECT("'Monthly Reading'!"&amp;UPPER($J$1)&amp;7)</f>
        <v>356.79148148148153</v>
      </c>
      <c r="G66" s="4" cm="1">
        <f t="array" aca="1" ref="G66" ca="1">IF(AND($C66&gt;0, $D66&gt;0), IF($F66&lt;INDIRECT("'Monthly Reading'!"&amp;UPPER($J$1)&amp;10), INDIRECT("'Monthly Reading'!"&amp;UPPER($J$1)&amp;10), $F66), 0)</f>
        <v>356.79148148148153</v>
      </c>
      <c r="H66" s="4" cm="1">
        <f t="array" aca="1" ref="H66" ca="1">IF(AND($C66&gt;0, $D66&gt;0), $G66+INDIRECT("'Monthly Reading'!"&amp;UPPER($J$1)&amp;8)*'Homeowners Record'!$F63, 0)</f>
        <v>406.79148148148153</v>
      </c>
      <c r="I66" s="4" cm="1">
        <f t="array" aca="1" ref="I66" ca="1">IF(AND($C66&gt;0, $D66&gt;0), $H66+INDIRECT("'Monthly Reading'!"&amp;UPPER($J$1)&amp;9)*'Homeowners Record'!$G63, 0)</f>
        <v>856.79148148148147</v>
      </c>
      <c r="J66" s="4">
        <f t="shared" ca="1" si="1"/>
        <v>856.79148148148147</v>
      </c>
    </row>
    <row r="67" spans="1:11" x14ac:dyDescent="0.25">
      <c r="A67" s="3">
        <f>'Monthly Reading'!$A75</f>
        <v>63</v>
      </c>
      <c r="B67" s="3" t="str">
        <f>'Monthly Reading'!$B75</f>
        <v>ALLAN/DANG CRUZ</v>
      </c>
      <c r="C67" s="3" cm="1">
        <f t="array" aca="1" ref="C67" ca="1">INDIRECT("'Monthly Reading'!"&amp;UPPER($J$1)&amp;(ROW()+8))</f>
        <v>3435</v>
      </c>
      <c r="D67" s="3" cm="1">
        <f t="array" aca="1" ref="D67" ca="1">INDIRECT("'Monthly Reading'!"&amp;SUBSTITUTE(ADDRESS(1,COLUMN(INDIRECT("'Monthly Reading'!"&amp;UPPER($J$1)&amp;1))-1,4),1,"")&amp;(ROW()+8))</f>
        <v>3405</v>
      </c>
      <c r="E67" s="3">
        <f t="shared" ca="1" si="0"/>
        <v>30</v>
      </c>
      <c r="F67" s="4" cm="1">
        <f t="array" aca="1" ref="F67" ca="1">E67*INDIRECT("'Monthly Reading'!"&amp;UPPER($J$1)&amp;7)</f>
        <v>713.58296296296305</v>
      </c>
      <c r="G67" s="4" cm="1">
        <f t="array" aca="1" ref="G67" ca="1">IF(AND($C67&gt;0, $D67&gt;0), IF($F67&lt;INDIRECT("'Monthly Reading'!"&amp;UPPER($J$1)&amp;10), INDIRECT("'Monthly Reading'!"&amp;UPPER($J$1)&amp;10), $F67), 0)</f>
        <v>713.58296296296305</v>
      </c>
      <c r="H67" s="4" cm="1">
        <f t="array" aca="1" ref="H67" ca="1">IF(AND($C67&gt;0, $D67&gt;0), $G67+INDIRECT("'Monthly Reading'!"&amp;UPPER($J$1)&amp;8)*'Homeowners Record'!$F64, 0)</f>
        <v>763.58296296296305</v>
      </c>
      <c r="I67" s="4" cm="1">
        <f t="array" aca="1" ref="I67" ca="1">IF(AND($C67&gt;0, $D67&gt;0), $H67+INDIRECT("'Monthly Reading'!"&amp;UPPER($J$1)&amp;9)*'Homeowners Record'!$G64, 0)</f>
        <v>1213.5829629629629</v>
      </c>
      <c r="J67" s="4">
        <f t="shared" ca="1" si="1"/>
        <v>1213.5829629629629</v>
      </c>
    </row>
    <row r="68" spans="1:11" x14ac:dyDescent="0.25">
      <c r="A68" s="3">
        <f>'Monthly Reading'!$A76</f>
        <v>64</v>
      </c>
      <c r="B68" s="3" t="str">
        <f>'Monthly Reading'!$B76</f>
        <v>REY HONRADO</v>
      </c>
      <c r="C68" s="3" cm="1">
        <f t="array" aca="1" ref="C68" ca="1">INDIRECT("'Monthly Reading'!"&amp;UPPER($J$1)&amp;(ROW()+8))</f>
        <v>704</v>
      </c>
      <c r="D68" s="3" cm="1">
        <f t="array" aca="1" ref="D68" ca="1">INDIRECT("'Monthly Reading'!"&amp;SUBSTITUTE(ADDRESS(1,COLUMN(INDIRECT("'Monthly Reading'!"&amp;UPPER($J$1)&amp;1))-1,4),1,"")&amp;(ROW()+8))</f>
        <v>589</v>
      </c>
      <c r="E68" s="3">
        <f t="shared" ca="1" si="0"/>
        <v>115</v>
      </c>
      <c r="F68" s="4" cm="1">
        <f t="array" aca="1" ref="F68" ca="1">E68*INDIRECT("'Monthly Reading'!"&amp;UPPER($J$1)&amp;7)</f>
        <v>2735.4013580246915</v>
      </c>
      <c r="G68" s="4" cm="1">
        <f t="array" aca="1" ref="G68" ca="1">IF(AND($C68&gt;0, $D68&gt;0), IF($F68&lt;INDIRECT("'Monthly Reading'!"&amp;UPPER($J$1)&amp;10), INDIRECT("'Monthly Reading'!"&amp;UPPER($J$1)&amp;10), $F68), 0)</f>
        <v>2735.4013580246915</v>
      </c>
      <c r="H68" s="4" cm="1">
        <f t="array" aca="1" ref="H68" ca="1">IF(AND($C68&gt;0, $D68&gt;0), $G68+INDIRECT("'Monthly Reading'!"&amp;UPPER($J$1)&amp;8)*'Homeowners Record'!$F65, 0)</f>
        <v>2785.4013580246915</v>
      </c>
      <c r="I68" s="4" cm="1">
        <f t="array" aca="1" ref="I68" ca="1">IF(AND($C68&gt;0, $D68&gt;0), $H68+INDIRECT("'Monthly Reading'!"&amp;UPPER($J$1)&amp;9)*'Homeowners Record'!$G65, 0)</f>
        <v>3235.4013580246915</v>
      </c>
      <c r="J68" s="4">
        <f t="shared" ca="1" si="1"/>
        <v>3235.4013580246915</v>
      </c>
    </row>
    <row r="69" spans="1:11" s="6" customFormat="1" ht="24" customHeight="1" x14ac:dyDescent="0.3">
      <c r="A69" s="145" t="s">
        <v>197</v>
      </c>
      <c r="B69" s="146"/>
      <c r="C69" s="37"/>
      <c r="D69" s="37"/>
      <c r="E69" s="38">
        <f ca="1">SUM(E5:E68)</f>
        <v>1658.5</v>
      </c>
      <c r="F69" s="31">
        <f t="shared" ref="F69:J69" ca="1" si="2">SUM(F5:F68)</f>
        <v>39449.24480246914</v>
      </c>
      <c r="G69" s="31">
        <f t="shared" ca="1" si="2"/>
        <v>41340.239654320991</v>
      </c>
      <c r="H69" s="31">
        <f t="shared" ca="1" si="2"/>
        <v>44340.239654320991</v>
      </c>
      <c r="I69" s="31">
        <f t="shared" ca="1" si="2"/>
        <v>71340.239654320976</v>
      </c>
      <c r="J69" s="31">
        <f t="shared" ca="1" si="2"/>
        <v>71340.239654320976</v>
      </c>
    </row>
    <row r="70" spans="1:11" s="35" customFormat="1" ht="24" customHeight="1" x14ac:dyDescent="0.3">
      <c r="A70" s="36"/>
      <c r="B70" s="36"/>
      <c r="C70" s="39"/>
      <c r="D70" s="39"/>
      <c r="E70" s="40"/>
      <c r="F70" s="41"/>
      <c r="G70" s="41"/>
      <c r="H70" s="41"/>
      <c r="I70" s="41"/>
      <c r="J70" s="41"/>
    </row>
    <row r="71" spans="1:11" s="32" customFormat="1" x14ac:dyDescent="0.25">
      <c r="A71" s="45" cm="1">
        <f t="array" aca="1" ref="A71" ca="1">ROUND(INDIRECT("'Monthly Reading'!"&amp;UPPER($J$1)&amp;8), 2)</f>
        <v>50</v>
      </c>
      <c r="B71" s="33" t="s">
        <v>172</v>
      </c>
      <c r="C71" s="33" t="s">
        <v>171</v>
      </c>
      <c r="D71" s="33" t="s">
        <v>173</v>
      </c>
      <c r="E71" s="33" t="s">
        <v>174</v>
      </c>
      <c r="F71" s="33" t="s">
        <v>198</v>
      </c>
      <c r="G71" s="33" t="s">
        <v>199</v>
      </c>
      <c r="H71" s="33" t="s">
        <v>200</v>
      </c>
      <c r="I71" s="33" t="s">
        <v>201</v>
      </c>
      <c r="J71" s="33" t="s">
        <v>202</v>
      </c>
      <c r="K71" s="34"/>
    </row>
    <row r="72" spans="1:11" s="30" customFormat="1" ht="12.75" x14ac:dyDescent="0.2">
      <c r="A72" s="46" cm="1">
        <f t="array" aca="1" ref="A72" ca="1">ROUND(INDIRECT("'Monthly Reading'!"&amp;UPPER($J$1)&amp;9), 2)</f>
        <v>450</v>
      </c>
      <c r="B72" s="43" t="str" cm="1">
        <f t="array" aca="1" ref="B72" ca="1">INDIRECT("'Monthly Reading'!"&amp;UPPER($J$1)&amp;2)</f>
        <v>07 Sep to 06 Oct 2020</v>
      </c>
      <c r="C72" s="43" t="str" cm="1">
        <f t="array" aca="1" ref="C72" ca="1">TEXT(INDIRECT("'Monthly Reading'!"&amp;UPPER($J$1)&amp;1), "mmm-yy")</f>
        <v>Sep-20</v>
      </c>
      <c r="D72" s="43" t="str" cm="1">
        <f t="array" aca="1" ref="D72" ca="1">TEXT(INDIRECT("'Monthly Reading'!"&amp;UPPER($J$1)&amp;3), "mmm dd, yyyy")</f>
        <v>Oct 10, 2020</v>
      </c>
      <c r="E72" s="43" t="str" cm="1">
        <f t="array" aca="1" ref="E72" ca="1">TEXT(INDIRECT("'Monthly Reading'!"&amp;UPPER($J$1)&amp;4), "mmm dd, yyyy")</f>
        <v>Oct 13, 2020</v>
      </c>
      <c r="F72" s="43" cm="1">
        <f t="array" aca="1" ref="F72" ca="1">ROUND(INDIRECT("'Monthly Reading'!"&amp;UPPER($J$1)&amp;5), 2)</f>
        <v>1620</v>
      </c>
      <c r="G72" s="43" cm="1">
        <f t="array" aca="1" ref="G72" ca="1">ROUND(INDIRECT("'Monthly Reading'!"&amp;UPPER($J$1)&amp;6), 2)</f>
        <v>38533.480000000003</v>
      </c>
      <c r="H72" s="43" cm="1">
        <f t="array" aca="1" ref="H72" ca="1">ROUND(INDIRECT("'Monthly Reading'!"&amp;UPPER($J$1)&amp;7), 2)</f>
        <v>23.79</v>
      </c>
      <c r="I72" s="43" cm="1">
        <f t="array" aca="1" ref="I72" ca="1">ROUND(INDIRECT("'Monthly Reading'!"&amp;UPPER($J$1)&amp;10), 2)</f>
        <v>237.86</v>
      </c>
      <c r="J72" s="44">
        <f ca="1">ROUND(SUM(INDIRECT("'Monthly Reading'!"&amp;UPPER($J$1)&amp;8), INDIRECT("'Monthly Reading'!"&amp;UPPER($J$1)&amp;9),INDIRECT("'Monthly Reading'!"&amp;UPPER($J$1)&amp;10)), 2)</f>
        <v>737.86</v>
      </c>
      <c r="K72" s="42"/>
    </row>
  </sheetData>
  <mergeCells count="2">
    <mergeCell ref="A69:B69"/>
    <mergeCell ref="H1:I1"/>
  </mergeCells>
  <conditionalFormatting sqref="E5:E68">
    <cfRule type="cellIs" dxfId="0" priority="1" operator="lessThan">
      <formula>10</formula>
    </cfRule>
  </conditionalFormatting>
  <pageMargins left="0.7" right="0.7" top="0.75" bottom="0.75" header="0.3" footer="0.3"/>
  <pageSetup paperSize="9" fitToHeight="0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BD7D-A67F-41B0-8763-B724EC4CA2D0}">
  <sheetPr>
    <pageSetUpPr fitToPage="1"/>
  </sheetPr>
  <dimension ref="A1:T1791"/>
  <sheetViews>
    <sheetView topLeftCell="A73" workbookViewId="0">
      <selection activeCell="E8" sqref="E8"/>
    </sheetView>
  </sheetViews>
  <sheetFormatPr defaultRowHeight="14.25" x14ac:dyDescent="0.2"/>
  <cols>
    <col min="1" max="12" width="7.7109375" style="53" customWidth="1"/>
    <col min="13" max="16384" width="9.140625" style="53"/>
  </cols>
  <sheetData>
    <row r="1" spans="1:12" x14ac:dyDescent="0.2">
      <c r="A1" s="116" t="str">
        <f>Settings!$B$1</f>
        <v>VILLA AURORA TOWNHOMES HOMEOWNERS ASSOCIATION</v>
      </c>
      <c r="B1" s="52"/>
      <c r="D1" s="54"/>
      <c r="E1" s="54"/>
      <c r="H1" s="54"/>
      <c r="I1" s="54"/>
      <c r="K1" s="56"/>
      <c r="L1" s="114" t="str">
        <f>Settings!$B$3</f>
        <v>Please bring your water bill when paying</v>
      </c>
    </row>
    <row r="2" spans="1:12" x14ac:dyDescent="0.2">
      <c r="A2" s="68" t="str">
        <f>Settings!$B$2</f>
        <v>Aurora Blvd., Loyola Heights, Quezon City</v>
      </c>
      <c r="B2" s="52"/>
      <c r="D2" s="56"/>
      <c r="E2" s="56"/>
      <c r="H2" s="56"/>
      <c r="I2" s="56"/>
      <c r="K2" s="52"/>
      <c r="L2" s="114" t="str">
        <f>Settings!$B$4</f>
        <v>For inquiries pls. contact the water committee</v>
      </c>
    </row>
    <row r="3" spans="1:12" x14ac:dyDescent="0.2">
      <c r="A3" s="57">
        <v>2</v>
      </c>
      <c r="B3" s="57">
        <v>5</v>
      </c>
      <c r="D3" s="52"/>
      <c r="E3" s="52"/>
      <c r="H3" s="52"/>
      <c r="I3" s="52"/>
      <c r="K3" s="52"/>
      <c r="L3" s="114" t="str">
        <f>IF(Settings!$B$5="", "", Settings!$B$5)</f>
        <v>Jesus Lim at B3 L17</v>
      </c>
    </row>
    <row r="4" spans="1:12" x14ac:dyDescent="0.2">
      <c r="A4" s="52"/>
      <c r="B4" s="52"/>
      <c r="C4" s="132"/>
      <c r="D4" s="132"/>
      <c r="E4" s="132"/>
      <c r="F4" s="133"/>
      <c r="H4" s="52"/>
      <c r="I4" s="52"/>
      <c r="K4" s="52"/>
      <c r="L4" s="114" t="str">
        <f>IF(Settings!$B$6="", "", Settings!$B$6)</f>
        <v>Nida Monasteryo at B1 L12</v>
      </c>
    </row>
    <row r="5" spans="1:12" x14ac:dyDescent="0.2">
      <c r="A5" s="52"/>
      <c r="B5" s="52"/>
      <c r="C5" s="132">
        <v>2</v>
      </c>
      <c r="D5" s="132">
        <v>13</v>
      </c>
      <c r="E5" s="132">
        <v>79</v>
      </c>
      <c r="F5" s="133">
        <v>5</v>
      </c>
      <c r="H5" s="52"/>
      <c r="I5" s="52"/>
      <c r="J5" s="55" t="str">
        <f>IF(Settings!$B$7="", "", Settings!$B$7)</f>
        <v/>
      </c>
      <c r="K5" s="52"/>
      <c r="L5" s="52"/>
    </row>
    <row r="6" spans="1:12" x14ac:dyDescent="0.2">
      <c r="A6" s="58"/>
      <c r="B6" s="58"/>
      <c r="C6" s="58"/>
      <c r="D6" s="58"/>
      <c r="E6" s="58"/>
      <c r="F6" s="58"/>
      <c r="G6" s="59"/>
      <c r="H6" s="58"/>
      <c r="I6" s="58"/>
      <c r="J6" s="60" t="str">
        <f>IF(Settings!$B$8="", "", Settings!$B$8)</f>
        <v/>
      </c>
      <c r="K6" s="58"/>
      <c r="L6" s="58"/>
    </row>
    <row r="7" spans="1:12" x14ac:dyDescent="0.2">
      <c r="A7" s="61" t="s">
        <v>203</v>
      </c>
      <c r="B7" s="52"/>
      <c r="C7" s="52"/>
      <c r="E7" s="61" t="s">
        <v>38</v>
      </c>
      <c r="H7" s="61" t="s">
        <v>204</v>
      </c>
      <c r="J7" s="52"/>
      <c r="K7" s="61" t="s">
        <v>205</v>
      </c>
    </row>
    <row r="8" spans="1:12" s="75" customFormat="1" ht="15" x14ac:dyDescent="0.2">
      <c r="A8" s="62" t="str" cm="1">
        <f t="array" aca="1" ref="A8" ca="1">INDIRECT("'Homeowners Record'!$B"&amp;$C5)</f>
        <v>VIRGINIA AUSTRIA</v>
      </c>
      <c r="B8" s="74"/>
      <c r="C8" s="74"/>
      <c r="D8" s="74"/>
      <c r="E8" s="62" t="str" cm="1">
        <f t="array" aca="1" ref="E8" ca="1">INDIRECT("'Homeowners Record'!$C"&amp;$C5)</f>
        <v>BLK 1 LOT 1</v>
      </c>
      <c r="F8" s="74"/>
      <c r="G8" s="108"/>
      <c r="H8" s="152" cm="1">
        <f t="array" aca="1" ref="H8" ca="1">INDIRECT("'Homeowners Record'!$D"&amp;$C5)</f>
        <v>344040</v>
      </c>
      <c r="I8" s="152"/>
      <c r="J8" s="74"/>
      <c r="K8" s="149">
        <f ca="1">SUM(INDIRECT("'Unpaid Record'!$C"&amp;$F5&amp;":"&amp;'Generate Monthly Report'!$J$1&amp;$F5))</f>
        <v>1399.721975308642</v>
      </c>
      <c r="L8" s="149"/>
    </row>
    <row r="9" spans="1:12" x14ac:dyDescent="0.2">
      <c r="A9" s="61" t="s">
        <v>206</v>
      </c>
      <c r="B9" s="52"/>
      <c r="E9" s="61" t="s">
        <v>207</v>
      </c>
      <c r="H9" s="61" t="s">
        <v>208</v>
      </c>
      <c r="I9" s="52"/>
      <c r="J9" s="52"/>
      <c r="K9" s="151" t="s">
        <v>209</v>
      </c>
      <c r="L9" s="151"/>
    </row>
    <row r="10" spans="1:12" s="75" customFormat="1" ht="15" x14ac:dyDescent="0.2">
      <c r="A10" s="76" t="str">
        <f ca="1">TEXT('Generate Monthly Report'!$C$72, "MMMM YYYY")</f>
        <v>September 2020</v>
      </c>
      <c r="B10" s="74"/>
      <c r="C10" s="74"/>
      <c r="D10" s="74"/>
      <c r="E10" s="107" t="str">
        <f ca="1">'Generate Monthly Report'!$D$72</f>
        <v>Oct 10, 2020</v>
      </c>
      <c r="F10" s="74"/>
      <c r="G10" s="108"/>
      <c r="H10" s="107" t="str">
        <f ca="1">'Generate Monthly Report'!$B$72</f>
        <v>07 Sep to 06 Oct 2020</v>
      </c>
      <c r="I10" s="74"/>
      <c r="J10" s="74"/>
      <c r="K10" s="155" t="str">
        <f ca="1">'Generate Monthly Report'!$E$72</f>
        <v>Oct 13, 2020</v>
      </c>
      <c r="L10" s="155"/>
    </row>
    <row r="11" spans="1:12" x14ac:dyDescent="0.2">
      <c r="A11" s="64" t="s">
        <v>210</v>
      </c>
      <c r="H11" s="65" t="s">
        <v>211</v>
      </c>
    </row>
    <row r="12" spans="1:12" x14ac:dyDescent="0.2">
      <c r="A12" s="52" t="s">
        <v>212</v>
      </c>
      <c r="H12" s="67" t="s">
        <v>213</v>
      </c>
      <c r="K12" s="67"/>
      <c r="L12" s="67"/>
    </row>
    <row r="13" spans="1:12" ht="15" customHeight="1" x14ac:dyDescent="0.2">
      <c r="A13" s="101" t="s">
        <v>214</v>
      </c>
      <c r="B13" s="101"/>
      <c r="C13" s="69"/>
      <c r="E13" s="101" cm="1">
        <f t="array" aca="1" ref="E13" ca="1">INDIRECT("'Generate Monthly Report'!$C"&amp;$F5)</f>
        <v>2994</v>
      </c>
      <c r="H13" s="101" t="s">
        <v>215</v>
      </c>
      <c r="K13" s="156" cm="1">
        <f t="array" aca="1" ref="K13" ca="1">INDIRECT("'Generate Monthly Report'!$G"&amp;$F5)</f>
        <v>475.72197530864202</v>
      </c>
      <c r="L13" s="156"/>
    </row>
    <row r="14" spans="1:12" x14ac:dyDescent="0.2">
      <c r="A14" s="102" t="s">
        <v>216</v>
      </c>
      <c r="B14" s="102"/>
      <c r="C14" s="104"/>
      <c r="D14" s="63"/>
      <c r="E14" s="102" cm="1">
        <f t="array" aca="1" ref="E14" ca="1">INDIRECT("'Generate Monthly Report'!$D"&amp;$F5)</f>
        <v>2974</v>
      </c>
      <c r="H14" s="101" t="s">
        <v>217</v>
      </c>
      <c r="K14" s="69"/>
      <c r="L14" s="69">
        <f ca="1">'Generate Monthly Report'!$A$71</f>
        <v>50</v>
      </c>
    </row>
    <row r="15" spans="1:12" ht="15" x14ac:dyDescent="0.2">
      <c r="A15" s="69" t="s">
        <v>218</v>
      </c>
      <c r="B15" s="101"/>
      <c r="C15" s="52"/>
      <c r="E15" s="103" cm="1">
        <f t="array" aca="1" ref="E15" ca="1">INDIRECT("'Generate Monthly Report'!$E"&amp;$F5)</f>
        <v>20</v>
      </c>
      <c r="H15" s="102" t="s">
        <v>219</v>
      </c>
      <c r="I15" s="63"/>
      <c r="K15" s="69"/>
      <c r="L15" s="69">
        <f ca="1">'Generate Monthly Report'!$A$72</f>
        <v>450</v>
      </c>
    </row>
    <row r="16" spans="1:12" ht="15" x14ac:dyDescent="0.2">
      <c r="E16" s="77"/>
      <c r="H16" s="100" t="s">
        <v>220</v>
      </c>
      <c r="J16" s="70"/>
      <c r="K16" s="153" cm="1">
        <f t="array" aca="1" ref="K16" ca="1">INDIRECT("'Generate Monthly Report'!$J"&amp;$F5)</f>
        <v>975.72197530864196</v>
      </c>
      <c r="L16" s="153"/>
    </row>
    <row r="17" spans="1:20" x14ac:dyDescent="0.2">
      <c r="A17" s="109" t="s">
        <v>221</v>
      </c>
      <c r="B17" s="110"/>
      <c r="C17" s="111"/>
      <c r="D17" s="111"/>
      <c r="E17" s="117">
        <f ca="1">'Generate Monthly Report'!$F$72</f>
        <v>1620</v>
      </c>
      <c r="H17" s="67" t="s">
        <v>222</v>
      </c>
      <c r="K17" s="67"/>
      <c r="L17" s="67"/>
    </row>
    <row r="18" spans="1:20" ht="15" customHeight="1" x14ac:dyDescent="0.2">
      <c r="A18" s="112" t="s">
        <v>223</v>
      </c>
      <c r="B18" s="67"/>
      <c r="C18" s="66"/>
      <c r="D18" s="66"/>
      <c r="E18" s="129">
        <f ca="1">'Generate Monthly Report'!$G$72</f>
        <v>38533.480000000003</v>
      </c>
      <c r="H18" s="102" t="s">
        <v>224</v>
      </c>
      <c r="I18" s="63"/>
      <c r="J18" s="63"/>
      <c r="K18" s="154">
        <f ca="1">SUM(INDIRECT("'Unpaid Record'!$C"&amp;$F5&amp;":"&amp;'Generate Monthly Report'!$J$1&amp;$F5))-K16</f>
        <v>424</v>
      </c>
      <c r="L18" s="154"/>
    </row>
    <row r="19" spans="1:20" ht="15" x14ac:dyDescent="0.2">
      <c r="A19" s="112" t="s">
        <v>225</v>
      </c>
      <c r="B19" s="67"/>
      <c r="C19" s="66"/>
      <c r="D19" s="66"/>
      <c r="E19" s="118">
        <f ca="1">'Generate Monthly Report'!$H$72</f>
        <v>23.79</v>
      </c>
      <c r="H19" s="64" t="s">
        <v>205</v>
      </c>
      <c r="K19" s="150">
        <f ca="1">$K16+$K18</f>
        <v>1399.721975308642</v>
      </c>
      <c r="L19" s="150"/>
    </row>
    <row r="20" spans="1:20" x14ac:dyDescent="0.2">
      <c r="A20" s="113" t="s">
        <v>226</v>
      </c>
      <c r="B20" s="58"/>
      <c r="C20" s="63"/>
      <c r="D20" s="63"/>
      <c r="E20" s="119">
        <f ca="1">'Generate Monthly Report'!$J$72</f>
        <v>737.86</v>
      </c>
      <c r="L20" s="115" t="str">
        <f>Settings!$B$366</f>
        <v>REVISED OCTOBER 2020. THIS IS SYSTEM GENERATED</v>
      </c>
    </row>
    <row r="21" spans="1:20" x14ac:dyDescent="0.2">
      <c r="A21" s="73" t="s">
        <v>227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 spans="1:20" s="69" customFormat="1" ht="14.25" customHeight="1" x14ac:dyDescent="0.15">
      <c r="A22" s="71" t="str">
        <f ca="1">UPPER(TEXT(EDATE($A10, MOD(COLUMN(), 12)-12), "MMM"))</f>
        <v>OCT</v>
      </c>
      <c r="B22" s="71" t="str">
        <f t="shared" ref="B22:L22" ca="1" si="0">UPPER(TEXT(EDATE($A10, MOD(COLUMN(), 12)-12), "MMM"))</f>
        <v>NOV</v>
      </c>
      <c r="C22" s="71" t="str">
        <f t="shared" ca="1" si="0"/>
        <v>DEC</v>
      </c>
      <c r="D22" s="71" t="str">
        <f t="shared" ca="1" si="0"/>
        <v>JAN</v>
      </c>
      <c r="E22" s="71" t="str">
        <f t="shared" ca="1" si="0"/>
        <v>FEB</v>
      </c>
      <c r="F22" s="71" t="str">
        <f t="shared" ca="1" si="0"/>
        <v>MAR</v>
      </c>
      <c r="G22" s="71" t="str">
        <f t="shared" ca="1" si="0"/>
        <v>APR</v>
      </c>
      <c r="H22" s="71" t="str">
        <f t="shared" ca="1" si="0"/>
        <v>MAY</v>
      </c>
      <c r="I22" s="71" t="str">
        <f t="shared" ca="1" si="0"/>
        <v>JUN</v>
      </c>
      <c r="J22" s="71" t="str">
        <f t="shared" ca="1" si="0"/>
        <v>JUL</v>
      </c>
      <c r="K22" s="71" t="str">
        <f t="shared" ca="1" si="0"/>
        <v>AUG</v>
      </c>
      <c r="L22" s="71" t="str">
        <f t="shared" ca="1" si="0"/>
        <v>SEP</v>
      </c>
      <c r="M22" s="122"/>
    </row>
    <row r="23" spans="1:20" x14ac:dyDescent="0.2">
      <c r="A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B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C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D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E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F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G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H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I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J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K23" s="71" t="str">
        <f ca="1">IF( (COLUMN(INDIRECT('Generate Monthly Report'!$J$1&amp;$E5)) + (MOD(COLUMN(), 12)-12) ) &lt; 4, "--", INDIRECT("'Monthly Reading'!"&amp;SUBSTITUTE(ADDRESS(1,COLUMN(INDIRECT('Generate Monthly Report'!$J$1&amp;$E5)) + (MOD(COLUMN(), 12)-12),4),"1","")&amp;$E5) )</f>
        <v>--</v>
      </c>
      <c r="L23" s="71">
        <f ca="1">IF( (COLUMN(INDIRECT('Generate Monthly Report'!$J$1&amp;$E5)) + (MOD(COLUMN(), 12)) ) &lt; 4, "--", INDIRECT("'Monthly Reading'!"&amp;SUBSTITUTE(ADDRESS(1,COLUMN(INDIRECT('Generate Monthly Report'!$J$1&amp;$E$5)) + (MOD(COLUMN(), 12)),4),"1","")&amp;$E$5) )</f>
        <v>20</v>
      </c>
    </row>
    <row r="24" spans="1:20" x14ac:dyDescent="0.2">
      <c r="A24" s="73" t="s">
        <v>228</v>
      </c>
    </row>
    <row r="25" spans="1:20" x14ac:dyDescent="0.2">
      <c r="A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B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C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D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E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F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G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H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I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J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K25" s="71" t="str">
        <f ca="1">IF( (COLUMN(INDIRECT('Generate Monthly Report'!$J$1&amp;$E5)) + (MOD(COLUMN(), 12)-12) ) &lt; 4, "--", IF( INDIRECT("'Unpaid Record'!"&amp;SUBSTITUTE(ADDRESS(1,COLUMN(INDIRECT('Generate Monthly Report'!$J$1&amp;$E5)) + (MOD(COLUMN(), 12)-12),4),"1","")&amp;$F5) &gt; 0,
ROUND(INDIRECT("'Unpaid Record'!"&amp;SUBSTITUTE(ADDRESS(1,COLUMN(INDIRECT('Generate Monthly Report'!$J$1&amp;$E5)) + (MOD(COLUMN(), 12)-12),4),"1","")&amp;$F5), 2), "--") )</f>
        <v>--</v>
      </c>
      <c r="L25" s="71">
        <f ca="1">IF( (COLUMN(INDIRECT('Generate Monthly Report'!$J$1&amp;$E5)) + (MOD(COLUMN(), 12)) ) &lt; 4, "--", ROUND(INDIRECT("'Unpaid Record'!"&amp;SUBSTITUTE(ADDRESS(1,COLUMN(INDIRECT('Generate Monthly Report'!$J$1&amp;$E5)) + (MOD(COLUMN(), 12)),4),"1","")&amp;$F5), 2))</f>
        <v>975.72</v>
      </c>
      <c r="N25" s="64"/>
    </row>
    <row r="26" spans="1:20" x14ac:dyDescent="0.2">
      <c r="C26" s="157" t="str">
        <f>Settings!$B$9</f>
        <v>To avoid disconnection, please pay your bills on time.</v>
      </c>
      <c r="D26" s="157"/>
      <c r="E26" s="157"/>
      <c r="F26" s="157"/>
      <c r="G26" s="157"/>
      <c r="H26" s="157"/>
      <c r="I26" s="157"/>
      <c r="J26" s="157"/>
      <c r="K26" s="66"/>
      <c r="L26" s="66"/>
      <c r="N26" s="66"/>
      <c r="O26" s="67"/>
      <c r="P26" s="67"/>
      <c r="Q26" s="72"/>
      <c r="R26" s="67"/>
      <c r="S26" s="67"/>
      <c r="T26" s="67"/>
    </row>
    <row r="27" spans="1:20" x14ac:dyDescent="0.2">
      <c r="A27" s="66"/>
      <c r="B27" s="67"/>
      <c r="C27" s="67"/>
      <c r="D27" s="72"/>
      <c r="E27" s="67"/>
      <c r="F27" s="67"/>
      <c r="G27" s="67"/>
      <c r="H27" s="64"/>
      <c r="I27" s="67"/>
      <c r="J27" s="64"/>
      <c r="K27" s="66"/>
      <c r="L27" s="66"/>
    </row>
    <row r="28" spans="1:20" x14ac:dyDescent="0.2">
      <c r="A28" s="66"/>
      <c r="B28" s="67"/>
      <c r="K28" s="66"/>
      <c r="L28" s="66"/>
    </row>
    <row r="29" spans="1:20" x14ac:dyDescent="0.2">
      <c r="A29" s="116" t="str">
        <f>Settings!$B$1</f>
        <v>VILLA AURORA TOWNHOMES HOMEOWNERS ASSOCIATION</v>
      </c>
      <c r="B29" s="52"/>
      <c r="D29" s="54"/>
      <c r="E29" s="54"/>
      <c r="H29" s="54"/>
      <c r="I29" s="54"/>
      <c r="K29" s="56"/>
      <c r="L29" s="114" t="str">
        <f>Settings!$B$3</f>
        <v>Please bring your water bill when paying</v>
      </c>
    </row>
    <row r="30" spans="1:20" ht="15" customHeight="1" x14ac:dyDescent="0.2">
      <c r="A30" s="68" t="str">
        <f>Settings!$B$2</f>
        <v>Aurora Blvd., Loyola Heights, Quezon City</v>
      </c>
      <c r="B30" s="52"/>
      <c r="D30" s="56"/>
      <c r="E30" s="56"/>
      <c r="H30" s="56"/>
      <c r="I30" s="56"/>
      <c r="K30" s="52"/>
      <c r="L30" s="114" t="str">
        <f>Settings!$B$4</f>
        <v>For inquiries pls. contact the water committee</v>
      </c>
    </row>
    <row r="31" spans="1:20" ht="15" customHeight="1" x14ac:dyDescent="0.2">
      <c r="A31" s="57">
        <v>2</v>
      </c>
      <c r="B31" s="57">
        <v>5</v>
      </c>
      <c r="D31" s="52"/>
      <c r="E31" s="52"/>
      <c r="H31" s="52"/>
      <c r="I31" s="52"/>
      <c r="K31" s="52"/>
      <c r="L31" s="114" t="str">
        <f>IF(Settings!$B$5="", "", Settings!$B$5)</f>
        <v>Jesus Lim at B3 L17</v>
      </c>
    </row>
    <row r="32" spans="1:20" x14ac:dyDescent="0.2">
      <c r="A32" s="52"/>
      <c r="B32" s="52"/>
      <c r="C32" s="52"/>
      <c r="D32" s="52"/>
      <c r="E32" s="52"/>
      <c r="H32" s="52"/>
      <c r="I32" s="52"/>
      <c r="K32" s="52"/>
      <c r="L32" s="114" t="str">
        <f>IF(Settings!$B$6="", "", Settings!$B$6)</f>
        <v>Nida Monasteryo at B1 L12</v>
      </c>
    </row>
    <row r="33" spans="1:12" x14ac:dyDescent="0.2">
      <c r="A33" s="52"/>
      <c r="B33" s="52"/>
      <c r="C33" s="132">
        <f>$C5+1</f>
        <v>3</v>
      </c>
      <c r="D33" s="132">
        <f>$D5+1</f>
        <v>14</v>
      </c>
      <c r="E33" s="132">
        <f>$E5+1</f>
        <v>80</v>
      </c>
      <c r="F33" s="132">
        <f>$F5+1</f>
        <v>6</v>
      </c>
      <c r="H33" s="52"/>
      <c r="I33" s="52"/>
      <c r="J33" s="55" t="str">
        <f>IF(Settings!$B$7="", "", Settings!$B$7)</f>
        <v/>
      </c>
      <c r="K33" s="52"/>
      <c r="L33" s="52"/>
    </row>
    <row r="34" spans="1:12" x14ac:dyDescent="0.2">
      <c r="A34" s="58"/>
      <c r="B34" s="58"/>
      <c r="C34" s="58"/>
      <c r="D34" s="58"/>
      <c r="E34" s="58"/>
      <c r="F34" s="58"/>
      <c r="G34" s="59"/>
      <c r="H34" s="58"/>
      <c r="I34" s="58"/>
      <c r="J34" s="60" t="str">
        <f>IF(Settings!$B$8="", "", Settings!$B$8)</f>
        <v/>
      </c>
      <c r="K34" s="58"/>
      <c r="L34" s="58"/>
    </row>
    <row r="35" spans="1:12" x14ac:dyDescent="0.2">
      <c r="A35" s="61" t="str">
        <f>$A$7</f>
        <v>NAME OF OWNER/TENANT</v>
      </c>
      <c r="B35" s="52"/>
      <c r="C35" s="52"/>
      <c r="E35" s="61" t="str">
        <f>$E$7</f>
        <v>ADDRESS</v>
      </c>
      <c r="H35" s="61" t="str">
        <f>$H$7</f>
        <v>METER NUMBER</v>
      </c>
      <c r="J35" s="52"/>
      <c r="K35" s="61" t="str">
        <f>$K$7</f>
        <v>TOTAL AMOUNT DUE</v>
      </c>
    </row>
    <row r="36" spans="1:12" ht="15" x14ac:dyDescent="0.2">
      <c r="A36" s="62" t="str" cm="1">
        <f t="array" aca="1" ref="A36" ca="1">INDIRECT("'Homeowners Record'!$B"&amp;$C33)</f>
        <v>GARY SALCEDO</v>
      </c>
      <c r="B36" s="74"/>
      <c r="C36" s="74"/>
      <c r="D36" s="74"/>
      <c r="E36" s="62" t="str" cm="1">
        <f t="array" aca="1" ref="E36" ca="1">INDIRECT("'Homeowners Record'!$C"&amp;$C33)</f>
        <v>BLK 1 LOT 2</v>
      </c>
      <c r="F36" s="74"/>
      <c r="G36" s="108"/>
      <c r="H36" s="152" cm="1">
        <f t="array" aca="1" ref="H36" ca="1">INDIRECT("'Homeowners Record'!$D"&amp;$C33)</f>
        <v>347121</v>
      </c>
      <c r="I36" s="152"/>
      <c r="J36" s="74"/>
      <c r="K36" s="149">
        <f ca="1">SUM(INDIRECT("'Unpaid Record'!$C"&amp;$F33&amp;":"&amp;'Generate Monthly Report'!$J$1&amp;$F33))</f>
        <v>1662.9466419753087</v>
      </c>
      <c r="L36" s="149"/>
    </row>
    <row r="37" spans="1:12" x14ac:dyDescent="0.2">
      <c r="A37" s="61" t="str">
        <f>$A$9</f>
        <v>BILLING MONTH</v>
      </c>
      <c r="B37" s="52"/>
      <c r="E37" s="61" t="str">
        <f>$E$9</f>
        <v>BILL DATE</v>
      </c>
      <c r="H37" s="61" t="str">
        <f>$H$9</f>
        <v>BILLING PERIOD</v>
      </c>
      <c r="I37" s="52"/>
      <c r="J37" s="52"/>
      <c r="K37" s="151" t="str">
        <f>$K$9</f>
        <v>DUE DATE</v>
      </c>
      <c r="L37" s="151"/>
    </row>
    <row r="38" spans="1:12" ht="15" x14ac:dyDescent="0.2">
      <c r="A38" s="76" t="str">
        <f ca="1">TEXT('Generate Monthly Report'!$C$72, "MMMM YYYY")</f>
        <v>September 2020</v>
      </c>
      <c r="B38" s="74"/>
      <c r="C38" s="74"/>
      <c r="D38" s="74"/>
      <c r="E38" s="107" t="str">
        <f ca="1">'Generate Monthly Report'!$D$72</f>
        <v>Oct 10, 2020</v>
      </c>
      <c r="F38" s="74"/>
      <c r="G38" s="108"/>
      <c r="H38" s="107" t="str">
        <f ca="1">'Generate Monthly Report'!$B$72</f>
        <v>07 Sep to 06 Oct 2020</v>
      </c>
      <c r="I38" s="74"/>
      <c r="J38" s="74"/>
      <c r="K38" s="155" t="str">
        <f ca="1">'Generate Monthly Report'!$E$72</f>
        <v>Oct 13, 2020</v>
      </c>
      <c r="L38" s="155"/>
    </row>
    <row r="39" spans="1:12" x14ac:dyDescent="0.2">
      <c r="A39" s="64" t="str">
        <f>$A$11</f>
        <v>METER READING INFORMATION</v>
      </c>
      <c r="H39" s="65" t="str">
        <f>$H$11</f>
        <v>STATEMENT SUMMARY</v>
      </c>
    </row>
    <row r="40" spans="1:12" x14ac:dyDescent="0.2">
      <c r="A40" s="52" t="str">
        <f>$A$12</f>
        <v>Owner's Meter Reading</v>
      </c>
      <c r="H40" s="67" t="str">
        <f>$H$12</f>
        <v>Current Charges</v>
      </c>
      <c r="K40" s="67"/>
      <c r="L40" s="67"/>
    </row>
    <row r="41" spans="1:12" x14ac:dyDescent="0.2">
      <c r="A41" s="101" t="str">
        <f>$A$13</f>
        <v xml:space="preserve">    Present Reading</v>
      </c>
      <c r="B41" s="101"/>
      <c r="C41" s="69"/>
      <c r="E41" s="101" cm="1">
        <f t="array" aca="1" ref="E41" ca="1">INDIRECT("'Generate Monthly Report'!$C"&amp;$F33)</f>
        <v>9309</v>
      </c>
      <c r="H41" s="101" t="str">
        <f>$H$13</f>
        <v xml:space="preserve">    Water Bill</v>
      </c>
      <c r="K41" s="156" cm="1">
        <f t="array" aca="1" ref="K41" ca="1">INDIRECT("'Generate Monthly Report'!$G"&amp;$F33)</f>
        <v>1117.9466419753087</v>
      </c>
      <c r="L41" s="156"/>
    </row>
    <row r="42" spans="1:12" x14ac:dyDescent="0.2">
      <c r="A42" s="102" t="str">
        <f>$A$14</f>
        <v xml:space="preserve">    Previous Reading</v>
      </c>
      <c r="B42" s="102"/>
      <c r="C42" s="104"/>
      <c r="D42" s="63"/>
      <c r="E42" s="102" cm="1">
        <f t="array" aca="1" ref="E42" ca="1">INDIRECT("'Generate Monthly Report'!$D"&amp;$F33)</f>
        <v>9262</v>
      </c>
      <c r="H42" s="101" t="str">
        <f>$H$14</f>
        <v xml:space="preserve">    Miscellaneous</v>
      </c>
      <c r="K42" s="69"/>
      <c r="L42" s="69">
        <f ca="1">'Generate Monthly Report'!$A$71</f>
        <v>50</v>
      </c>
    </row>
    <row r="43" spans="1:12" ht="15" x14ac:dyDescent="0.2">
      <c r="A43" s="69" t="str">
        <f>$A$15</f>
        <v xml:space="preserve">    Consumption</v>
      </c>
      <c r="B43" s="101"/>
      <c r="C43" s="52"/>
      <c r="E43" s="103" cm="1">
        <f t="array" aca="1" ref="E43" ca="1">INDIRECT("'Generate Monthly Report'!$E"&amp;$F33)</f>
        <v>47</v>
      </c>
      <c r="H43" s="102" t="str">
        <f>$H$15</f>
        <v xml:space="preserve">    Monthly Dues</v>
      </c>
      <c r="I43" s="63"/>
      <c r="K43" s="69"/>
      <c r="L43" s="69">
        <f ca="1">'Generate Monthly Report'!$A$72</f>
        <v>450</v>
      </c>
    </row>
    <row r="44" spans="1:12" ht="15" x14ac:dyDescent="0.2">
      <c r="E44" s="77"/>
      <c r="H44" s="100" t="str">
        <f>$H$16</f>
        <v xml:space="preserve">    Total</v>
      </c>
      <c r="J44" s="70"/>
      <c r="K44" s="153" cm="1">
        <f t="array" aca="1" ref="K44" ca="1">INDIRECT("'Generate Monthly Report'!$J"&amp;$F33)</f>
        <v>1617.9466419753087</v>
      </c>
      <c r="L44" s="153"/>
    </row>
    <row r="45" spans="1:12" x14ac:dyDescent="0.2">
      <c r="A45" s="109" t="str">
        <f>$A$17</f>
        <v xml:space="preserve">    Manila Waters Reading</v>
      </c>
      <c r="B45" s="110"/>
      <c r="C45" s="111"/>
      <c r="D45" s="111"/>
      <c r="E45" s="117">
        <f ca="1">'Generate Monthly Report'!$F$72</f>
        <v>1620</v>
      </c>
      <c r="H45" s="67" t="str">
        <f>$H$17</f>
        <v>Previous Charges</v>
      </c>
      <c r="K45" s="67"/>
      <c r="L45" s="67"/>
    </row>
    <row r="46" spans="1:12" x14ac:dyDescent="0.2">
      <c r="A46" s="112" t="str">
        <f>$A$18</f>
        <v xml:space="preserve">    Amount Due to Manila Waters</v>
      </c>
      <c r="B46" s="67"/>
      <c r="C46" s="66"/>
      <c r="D46" s="66"/>
      <c r="E46" s="129">
        <f ca="1">'Generate Monthly Report'!$G$72</f>
        <v>38533.480000000003</v>
      </c>
      <c r="H46" s="102" t="str">
        <f>$H$18</f>
        <v xml:space="preserve">    Unpaid Previous Charges</v>
      </c>
      <c r="I46" s="63"/>
      <c r="J46" s="63"/>
      <c r="K46" s="154">
        <f ca="1">SUM(INDIRECT("'Unpaid Record'!$C"&amp;$F33&amp;":"&amp;'Generate Monthly Report'!$J$1&amp;$F33))-K44</f>
        <v>45</v>
      </c>
      <c r="L46" s="154"/>
    </row>
    <row r="47" spans="1:12" ht="15" x14ac:dyDescent="0.2">
      <c r="A47" s="112" t="str">
        <f>$A$19</f>
        <v xml:space="preserve">    Computed Amount per cu. meter</v>
      </c>
      <c r="B47" s="67"/>
      <c r="C47" s="66"/>
      <c r="D47" s="66"/>
      <c r="E47" s="118">
        <f ca="1">'Generate Monthly Report'!$H$72</f>
        <v>23.79</v>
      </c>
      <c r="H47" s="64" t="str">
        <f>$H$19</f>
        <v>TOTAL AMOUNT DUE</v>
      </c>
      <c r="K47" s="150">
        <f ca="1">$K44+$K46</f>
        <v>1662.9466419753087</v>
      </c>
      <c r="L47" s="150"/>
    </row>
    <row r="48" spans="1:12" x14ac:dyDescent="0.2">
      <c r="A48" s="113" t="str">
        <f>$A$20</f>
        <v xml:space="preserve">    Minimum Amount (with Misc + Monthly Dues)</v>
      </c>
      <c r="B48" s="58"/>
      <c r="C48" s="63"/>
      <c r="D48" s="63"/>
      <c r="E48" s="119">
        <f ca="1">'Generate Monthly Report'!$J$72</f>
        <v>737.86</v>
      </c>
      <c r="L48" s="115" t="str">
        <f>$L$20</f>
        <v>REVISED OCTOBER 2020. THIS IS SYSTEM GENERATED</v>
      </c>
    </row>
    <row r="49" spans="1:12" x14ac:dyDescent="0.2">
      <c r="A49" s="73" t="str">
        <f>$A$21</f>
        <v>YOUR MONTHLY CONSUMPTION IN THE LAST 12 MONTHS...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</row>
    <row r="50" spans="1:12" x14ac:dyDescent="0.2">
      <c r="A50" s="71" t="str">
        <f ca="1">UPPER(TEXT(EDATE($A38, MOD(COLUMN(), 12)-12), "MMM"))</f>
        <v>OCT</v>
      </c>
      <c r="B50" s="71" t="str">
        <f t="shared" ref="B50:L50" ca="1" si="1">UPPER(TEXT(EDATE($A38, MOD(COLUMN(), 12)-12), "MMM"))</f>
        <v>NOV</v>
      </c>
      <c r="C50" s="71" t="str">
        <f t="shared" ca="1" si="1"/>
        <v>DEC</v>
      </c>
      <c r="D50" s="71" t="str">
        <f t="shared" ca="1" si="1"/>
        <v>JAN</v>
      </c>
      <c r="E50" s="71" t="str">
        <f t="shared" ca="1" si="1"/>
        <v>FEB</v>
      </c>
      <c r="F50" s="71" t="str">
        <f t="shared" ca="1" si="1"/>
        <v>MAR</v>
      </c>
      <c r="G50" s="71" t="str">
        <f t="shared" ca="1" si="1"/>
        <v>APR</v>
      </c>
      <c r="H50" s="71" t="str">
        <f t="shared" ca="1" si="1"/>
        <v>MAY</v>
      </c>
      <c r="I50" s="71" t="str">
        <f t="shared" ca="1" si="1"/>
        <v>JUN</v>
      </c>
      <c r="J50" s="71" t="str">
        <f t="shared" ca="1" si="1"/>
        <v>JUL</v>
      </c>
      <c r="K50" s="71" t="str">
        <f t="shared" ca="1" si="1"/>
        <v>AUG</v>
      </c>
      <c r="L50" s="71" t="str">
        <f t="shared" ca="1" si="1"/>
        <v>SEP</v>
      </c>
    </row>
    <row r="51" spans="1:12" x14ac:dyDescent="0.2">
      <c r="A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B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C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D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E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F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G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H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I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J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K51" s="71" t="str">
        <f ca="1">IF( (COLUMN(INDIRECT('Generate Monthly Report'!$J$1&amp;$E33)) + (MOD(COLUMN(), 12)-12) ) &lt; 4, "--", INDIRECT("'Monthly Reading'!"&amp;SUBSTITUTE(ADDRESS(1,COLUMN(INDIRECT('Generate Monthly Report'!$J$1&amp;$E33)) + (MOD(COLUMN(), 12)-12),4),"1","")&amp;$E33) )</f>
        <v>--</v>
      </c>
      <c r="L51" s="71">
        <f ca="1">IF( (COLUMN(INDIRECT('Generate Monthly Report'!$J$1&amp;$E33)) + (MOD(COLUMN(), 12)) ) &lt; 4, "--", INDIRECT("'Monthly Reading'!"&amp;SUBSTITUTE(ADDRESS(1,COLUMN(INDIRECT('Generate Monthly Report'!$J$1&amp;$E$5)) + (MOD(COLUMN(), 12)),4),"1","")&amp;$E$5) )</f>
        <v>20</v>
      </c>
    </row>
    <row r="52" spans="1:12" x14ac:dyDescent="0.2">
      <c r="A52" s="73" t="str">
        <f>$A$24</f>
        <v>BREAKDOWN OF UNPAID WATER BILLS IN THE LAST 12 MONTHS</v>
      </c>
    </row>
    <row r="53" spans="1:12" x14ac:dyDescent="0.2">
      <c r="A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B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C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D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E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F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G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H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I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J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K53" s="71" t="str">
        <f ca="1">IF( (COLUMN(INDIRECT('Generate Monthly Report'!$J$1&amp;$E33)) + (MOD(COLUMN(), 12)-12) ) &lt; 4, "--", IF( INDIRECT("'Unpaid Record'!"&amp;SUBSTITUTE(ADDRESS(1,COLUMN(INDIRECT('Generate Monthly Report'!$J$1&amp;$E33)) + (MOD(COLUMN(), 12)-12),4),"1","")&amp;$F33) &gt; 0,
ROUND(INDIRECT("'Unpaid Record'!"&amp;SUBSTITUTE(ADDRESS(1,COLUMN(INDIRECT('Generate Monthly Report'!$J$1&amp;$E33)) + (MOD(COLUMN(), 12)-12),4),"1","")&amp;$F33), 2), "--") )</f>
        <v>--</v>
      </c>
      <c r="L53" s="71">
        <f ca="1">IF( (COLUMN(INDIRECT('Generate Monthly Report'!$J$1&amp;$E33)) + (MOD(COLUMN(), 12)) ) &lt; 4, "--", ROUND(INDIRECT("'Unpaid Record'!"&amp;SUBSTITUTE(ADDRESS(1,COLUMN(INDIRECT('Generate Monthly Report'!$J$1&amp;$E33)) + (MOD(COLUMN(), 12)),4),"1","")&amp;$F33), 2))</f>
        <v>1617.95</v>
      </c>
    </row>
    <row r="54" spans="1:12" x14ac:dyDescent="0.2">
      <c r="C54" s="157" t="str">
        <f>$C$26</f>
        <v>To avoid disconnection, please pay your bills on time.</v>
      </c>
      <c r="D54" s="157"/>
      <c r="E54" s="157"/>
      <c r="F54" s="157"/>
      <c r="G54" s="157"/>
      <c r="H54" s="157"/>
      <c r="I54" s="157"/>
      <c r="J54" s="157"/>
      <c r="K54" s="66"/>
      <c r="L54" s="66"/>
    </row>
    <row r="55" spans="1:12" x14ac:dyDescent="0.2">
      <c r="A55" s="66"/>
      <c r="B55" s="67"/>
      <c r="C55" s="67"/>
      <c r="D55" s="72"/>
      <c r="E55" s="67"/>
      <c r="F55" s="67"/>
      <c r="G55" s="67"/>
      <c r="H55" s="64"/>
      <c r="I55" s="67"/>
      <c r="J55" s="64"/>
      <c r="K55" s="66"/>
      <c r="L55" s="66"/>
    </row>
    <row r="56" spans="1:12" x14ac:dyDescent="0.2">
      <c r="A56" s="66"/>
      <c r="B56" s="67"/>
      <c r="K56" s="66"/>
      <c r="L56" s="66"/>
    </row>
    <row r="57" spans="1:12" x14ac:dyDescent="0.2">
      <c r="A57" s="116" t="str">
        <f>Settings!$B$1</f>
        <v>VILLA AURORA TOWNHOMES HOMEOWNERS ASSOCIATION</v>
      </c>
      <c r="B57" s="52"/>
      <c r="D57" s="54"/>
      <c r="E57" s="54"/>
      <c r="H57" s="54"/>
      <c r="I57" s="54"/>
      <c r="K57" s="56"/>
      <c r="L57" s="114" t="str">
        <f>Settings!$B$3</f>
        <v>Please bring your water bill when paying</v>
      </c>
    </row>
    <row r="58" spans="1:12" x14ac:dyDescent="0.2">
      <c r="A58" s="68" t="str">
        <f>Settings!$B$2</f>
        <v>Aurora Blvd., Loyola Heights, Quezon City</v>
      </c>
      <c r="B58" s="52"/>
      <c r="D58" s="56"/>
      <c r="E58" s="56"/>
      <c r="H58" s="56"/>
      <c r="I58" s="56"/>
      <c r="K58" s="52"/>
      <c r="L58" s="114" t="str">
        <f>Settings!$B$4</f>
        <v>For inquiries pls. contact the water committee</v>
      </c>
    </row>
    <row r="59" spans="1:12" x14ac:dyDescent="0.2">
      <c r="A59" s="57">
        <v>2</v>
      </c>
      <c r="B59" s="57">
        <v>5</v>
      </c>
      <c r="D59" s="52"/>
      <c r="E59" s="52"/>
      <c r="H59" s="52"/>
      <c r="I59" s="52"/>
      <c r="K59" s="52"/>
      <c r="L59" s="114" t="str">
        <f>IF(Settings!$B$5="", "", Settings!$B$5)</f>
        <v>Jesus Lim at B3 L17</v>
      </c>
    </row>
    <row r="60" spans="1:12" x14ac:dyDescent="0.2">
      <c r="A60" s="52"/>
      <c r="B60" s="52"/>
      <c r="C60" s="52"/>
      <c r="D60" s="52"/>
      <c r="E60" s="52"/>
      <c r="H60" s="52"/>
      <c r="I60" s="52"/>
      <c r="K60" s="52"/>
      <c r="L60" s="114" t="str">
        <f>IF(Settings!$B$6="", "", Settings!$B$6)</f>
        <v>Nida Monasteryo at B1 L12</v>
      </c>
    </row>
    <row r="61" spans="1:12" x14ac:dyDescent="0.2">
      <c r="A61" s="52"/>
      <c r="B61" s="52"/>
      <c r="C61" s="132">
        <f>$C33+1</f>
        <v>4</v>
      </c>
      <c r="D61" s="132">
        <f>$D33+1</f>
        <v>15</v>
      </c>
      <c r="E61" s="132">
        <f>$E33+1</f>
        <v>81</v>
      </c>
      <c r="F61" s="132">
        <f>$F33+1</f>
        <v>7</v>
      </c>
      <c r="H61" s="52"/>
      <c r="I61" s="52"/>
      <c r="J61" s="55" t="str">
        <f>IF(Settings!$B$7="", "", Settings!$B$7)</f>
        <v/>
      </c>
      <c r="K61" s="52"/>
      <c r="L61" s="52"/>
    </row>
    <row r="62" spans="1:12" x14ac:dyDescent="0.2">
      <c r="A62" s="58"/>
      <c r="B62" s="58"/>
      <c r="C62" s="58"/>
      <c r="D62" s="58"/>
      <c r="E62" s="58"/>
      <c r="F62" s="58"/>
      <c r="G62" s="59"/>
      <c r="H62" s="58"/>
      <c r="I62" s="58"/>
      <c r="J62" s="60" t="str">
        <f>IF(Settings!$B$8="", "", Settings!$B$8)</f>
        <v/>
      </c>
      <c r="K62" s="58"/>
      <c r="L62" s="58"/>
    </row>
    <row r="63" spans="1:12" x14ac:dyDescent="0.2">
      <c r="A63" s="61" t="str">
        <f>$A$7</f>
        <v>NAME OF OWNER/TENANT</v>
      </c>
      <c r="B63" s="52"/>
      <c r="C63" s="52"/>
      <c r="E63" s="61" t="str">
        <f>$E$7</f>
        <v>ADDRESS</v>
      </c>
      <c r="H63" s="61" t="str">
        <f>$H$7</f>
        <v>METER NUMBER</v>
      </c>
      <c r="J63" s="52"/>
      <c r="K63" s="61" t="str">
        <f>$K$7</f>
        <v>TOTAL AMOUNT DUE</v>
      </c>
    </row>
    <row r="64" spans="1:12" ht="15" x14ac:dyDescent="0.2">
      <c r="A64" s="62" t="str" cm="1">
        <f t="array" aca="1" ref="A64" ca="1">INDIRECT("'Homeowners Record'!$B"&amp;$C61)</f>
        <v>ESTER NAVARRO</v>
      </c>
      <c r="B64" s="74"/>
      <c r="C64" s="74"/>
      <c r="D64" s="74"/>
      <c r="E64" s="62" t="str" cm="1">
        <f t="array" aca="1" ref="E64" ca="1">INDIRECT("'Homeowners Record'!$C"&amp;$C61)</f>
        <v>BLK 1 LOT 3</v>
      </c>
      <c r="F64" s="74"/>
      <c r="G64" s="108"/>
      <c r="H64" s="152" cm="1">
        <f t="array" aca="1" ref="H64" ca="1">INDIRECT("'Homeowners Record'!$D"&amp;$C61)</f>
        <v>46982</v>
      </c>
      <c r="I64" s="152"/>
      <c r="J64" s="74"/>
      <c r="K64" s="149">
        <f ca="1">SUM(INDIRECT("'Unpaid Record'!$C"&amp;$F61&amp;":"&amp;'Generate Monthly Report'!$J$1&amp;$F61))</f>
        <v>1723.7968641975308</v>
      </c>
      <c r="L64" s="149"/>
    </row>
    <row r="65" spans="1:12" x14ac:dyDescent="0.2">
      <c r="A65" s="61" t="str">
        <f>$A$9</f>
        <v>BILLING MONTH</v>
      </c>
      <c r="B65" s="52"/>
      <c r="E65" s="61" t="str">
        <f>$E$9</f>
        <v>BILL DATE</v>
      </c>
      <c r="H65" s="61" t="str">
        <f>$H$9</f>
        <v>BILLING PERIOD</v>
      </c>
      <c r="I65" s="52"/>
      <c r="J65" s="52"/>
      <c r="K65" s="151" t="str">
        <f>$K$9</f>
        <v>DUE DATE</v>
      </c>
      <c r="L65" s="151"/>
    </row>
    <row r="66" spans="1:12" ht="15" x14ac:dyDescent="0.2">
      <c r="A66" s="76" t="str">
        <f ca="1">TEXT('Generate Monthly Report'!$C$72, "MMMM YYYY")</f>
        <v>September 2020</v>
      </c>
      <c r="B66" s="74"/>
      <c r="C66" s="74"/>
      <c r="D66" s="74"/>
      <c r="E66" s="107" t="str">
        <f ca="1">'Generate Monthly Report'!$D$72</f>
        <v>Oct 10, 2020</v>
      </c>
      <c r="F66" s="74"/>
      <c r="G66" s="108"/>
      <c r="H66" s="107" t="str">
        <f ca="1">'Generate Monthly Report'!$B$72</f>
        <v>07 Sep to 06 Oct 2020</v>
      </c>
      <c r="I66" s="74"/>
      <c r="J66" s="74"/>
      <c r="K66" s="155" t="str">
        <f ca="1">'Generate Monthly Report'!$E$72</f>
        <v>Oct 13, 2020</v>
      </c>
      <c r="L66" s="155"/>
    </row>
    <row r="67" spans="1:12" x14ac:dyDescent="0.2">
      <c r="A67" s="64" t="str">
        <f>$A$11</f>
        <v>METER READING INFORMATION</v>
      </c>
      <c r="H67" s="65" t="str">
        <f>$H$11</f>
        <v>STATEMENT SUMMARY</v>
      </c>
    </row>
    <row r="68" spans="1:12" x14ac:dyDescent="0.2">
      <c r="A68" s="52" t="str">
        <f>$A$12</f>
        <v>Owner's Meter Reading</v>
      </c>
      <c r="H68" s="67" t="str">
        <f>$H$12</f>
        <v>Current Charges</v>
      </c>
      <c r="K68" s="67"/>
      <c r="L68" s="67"/>
    </row>
    <row r="69" spans="1:12" x14ac:dyDescent="0.2">
      <c r="A69" s="101" t="str">
        <f>$A$13</f>
        <v xml:space="preserve">    Present Reading</v>
      </c>
      <c r="B69" s="101"/>
      <c r="C69" s="69"/>
      <c r="E69" s="101" cm="1">
        <f t="array" aca="1" ref="E69" ca="1">INDIRECT("'Generate Monthly Report'!$C"&amp;$F61)</f>
        <v>7203</v>
      </c>
      <c r="H69" s="101" t="str">
        <f>$H$13</f>
        <v xml:space="preserve">    Water Bill</v>
      </c>
      <c r="K69" s="156" cm="1">
        <f t="array" aca="1" ref="K69" ca="1">INDIRECT("'Generate Monthly Report'!$G"&amp;$F61)</f>
        <v>689.79686419753091</v>
      </c>
      <c r="L69" s="156"/>
    </row>
    <row r="70" spans="1:12" x14ac:dyDescent="0.2">
      <c r="A70" s="102" t="str">
        <f>$A$14</f>
        <v xml:space="preserve">    Previous Reading</v>
      </c>
      <c r="B70" s="102"/>
      <c r="C70" s="104"/>
      <c r="D70" s="63"/>
      <c r="E70" s="102" cm="1">
        <f t="array" aca="1" ref="E70" ca="1">INDIRECT("'Generate Monthly Report'!$D"&amp;$F61)</f>
        <v>7174</v>
      </c>
      <c r="H70" s="101" t="str">
        <f>$H$14</f>
        <v xml:space="preserve">    Miscellaneous</v>
      </c>
      <c r="K70" s="69"/>
      <c r="L70" s="69">
        <f ca="1">'Generate Monthly Report'!$A$71</f>
        <v>50</v>
      </c>
    </row>
    <row r="71" spans="1:12" ht="15" x14ac:dyDescent="0.2">
      <c r="A71" s="69" t="str">
        <f>$A$15</f>
        <v xml:space="preserve">    Consumption</v>
      </c>
      <c r="B71" s="101"/>
      <c r="C71" s="52"/>
      <c r="E71" s="103" cm="1">
        <f t="array" aca="1" ref="E71" ca="1">INDIRECT("'Generate Monthly Report'!$E"&amp;$F61)</f>
        <v>29</v>
      </c>
      <c r="H71" s="102" t="str">
        <f>$H$15</f>
        <v xml:space="preserve">    Monthly Dues</v>
      </c>
      <c r="I71" s="63"/>
      <c r="K71" s="69"/>
      <c r="L71" s="69">
        <f ca="1">'Generate Monthly Report'!$A$72</f>
        <v>450</v>
      </c>
    </row>
    <row r="72" spans="1:12" ht="15" x14ac:dyDescent="0.2">
      <c r="E72" s="77"/>
      <c r="H72" s="100" t="str">
        <f>$H$16</f>
        <v xml:space="preserve">    Total</v>
      </c>
      <c r="J72" s="70"/>
      <c r="K72" s="153" cm="1">
        <f t="array" aca="1" ref="K72" ca="1">INDIRECT("'Generate Monthly Report'!$J"&amp;$F61)</f>
        <v>1189.7968641975308</v>
      </c>
      <c r="L72" s="153"/>
    </row>
    <row r="73" spans="1:12" x14ac:dyDescent="0.2">
      <c r="A73" s="109" t="str">
        <f>$A$17</f>
        <v xml:space="preserve">    Manila Waters Reading</v>
      </c>
      <c r="B73" s="110"/>
      <c r="C73" s="111"/>
      <c r="D73" s="111"/>
      <c r="E73" s="117">
        <f ca="1">'Generate Monthly Report'!$F$72</f>
        <v>1620</v>
      </c>
      <c r="H73" s="67" t="str">
        <f>$H$17</f>
        <v>Previous Charges</v>
      </c>
      <c r="K73" s="67"/>
      <c r="L73" s="67"/>
    </row>
    <row r="74" spans="1:12" x14ac:dyDescent="0.2">
      <c r="A74" s="112" t="str">
        <f>$A$18</f>
        <v xml:space="preserve">    Amount Due to Manila Waters</v>
      </c>
      <c r="B74" s="67"/>
      <c r="C74" s="66"/>
      <c r="D74" s="66"/>
      <c r="E74" s="129">
        <f ca="1">'Generate Monthly Report'!$G$72</f>
        <v>38533.480000000003</v>
      </c>
      <c r="H74" s="102" t="str">
        <f>$H$18</f>
        <v xml:space="preserve">    Unpaid Previous Charges</v>
      </c>
      <c r="I74" s="63"/>
      <c r="J74" s="63"/>
      <c r="K74" s="154">
        <f ca="1">SUM(INDIRECT("'Unpaid Record'!$C"&amp;$F61&amp;":"&amp;'Generate Monthly Report'!$J$1&amp;$F61))-K72</f>
        <v>534</v>
      </c>
      <c r="L74" s="154"/>
    </row>
    <row r="75" spans="1:12" ht="15" x14ac:dyDescent="0.2">
      <c r="A75" s="112" t="str">
        <f>$A$19</f>
        <v xml:space="preserve">    Computed Amount per cu. meter</v>
      </c>
      <c r="B75" s="67"/>
      <c r="C75" s="66"/>
      <c r="D75" s="66"/>
      <c r="E75" s="118">
        <f ca="1">'Generate Monthly Report'!$H$72</f>
        <v>23.79</v>
      </c>
      <c r="H75" s="64" t="str">
        <f>$H$19</f>
        <v>TOTAL AMOUNT DUE</v>
      </c>
      <c r="K75" s="150">
        <f ca="1">$K72+$K74</f>
        <v>1723.7968641975308</v>
      </c>
      <c r="L75" s="150"/>
    </row>
    <row r="76" spans="1:12" x14ac:dyDescent="0.2">
      <c r="A76" s="113" t="str">
        <f>$A$20</f>
        <v xml:space="preserve">    Minimum Amount (with Misc + Monthly Dues)</v>
      </c>
      <c r="B76" s="58"/>
      <c r="C76" s="63"/>
      <c r="D76" s="63"/>
      <c r="E76" s="119">
        <f ca="1">'Generate Monthly Report'!$J$72</f>
        <v>737.86</v>
      </c>
      <c r="L76" s="115" t="str">
        <f>$L$20</f>
        <v>REVISED OCTOBER 2020. THIS IS SYSTEM GENERATED</v>
      </c>
    </row>
    <row r="77" spans="1:12" x14ac:dyDescent="0.2">
      <c r="A77" s="73" t="str">
        <f>$A$21</f>
        <v>YOUR MONTHLY CONSUMPTION IN THE LAST 12 MONTHS...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</row>
    <row r="78" spans="1:12" x14ac:dyDescent="0.2">
      <c r="A78" s="71" t="str">
        <f ca="1">UPPER(TEXT(EDATE($A66, MOD(COLUMN(), 12)-12), "MMM"))</f>
        <v>OCT</v>
      </c>
      <c r="B78" s="71" t="str">
        <f t="shared" ref="B78:L78" ca="1" si="2">UPPER(TEXT(EDATE($A66, MOD(COLUMN(), 12)-12), "MMM"))</f>
        <v>NOV</v>
      </c>
      <c r="C78" s="71" t="str">
        <f t="shared" ca="1" si="2"/>
        <v>DEC</v>
      </c>
      <c r="D78" s="71" t="str">
        <f t="shared" ca="1" si="2"/>
        <v>JAN</v>
      </c>
      <c r="E78" s="71" t="str">
        <f t="shared" ca="1" si="2"/>
        <v>FEB</v>
      </c>
      <c r="F78" s="71" t="str">
        <f t="shared" ca="1" si="2"/>
        <v>MAR</v>
      </c>
      <c r="G78" s="71" t="str">
        <f t="shared" ca="1" si="2"/>
        <v>APR</v>
      </c>
      <c r="H78" s="71" t="str">
        <f t="shared" ca="1" si="2"/>
        <v>MAY</v>
      </c>
      <c r="I78" s="71" t="str">
        <f t="shared" ca="1" si="2"/>
        <v>JUN</v>
      </c>
      <c r="J78" s="71" t="str">
        <f t="shared" ca="1" si="2"/>
        <v>JUL</v>
      </c>
      <c r="K78" s="71" t="str">
        <f t="shared" ca="1" si="2"/>
        <v>AUG</v>
      </c>
      <c r="L78" s="71" t="str">
        <f t="shared" ca="1" si="2"/>
        <v>SEP</v>
      </c>
    </row>
    <row r="79" spans="1:12" x14ac:dyDescent="0.2">
      <c r="A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B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C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D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E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F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G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H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I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J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K79" s="71" t="str">
        <f ca="1">IF( (COLUMN(INDIRECT('Generate Monthly Report'!$J$1&amp;$E61)) + (MOD(COLUMN(), 12)-12) ) &lt; 4, "--", INDIRECT("'Monthly Reading'!"&amp;SUBSTITUTE(ADDRESS(1,COLUMN(INDIRECT('Generate Monthly Report'!$J$1&amp;$E61)) + (MOD(COLUMN(), 12)-12),4),"1","")&amp;$E61) )</f>
        <v>--</v>
      </c>
      <c r="L79" s="71">
        <f ca="1">IF( (COLUMN(INDIRECT('Generate Monthly Report'!$J$1&amp;$E61)) + (MOD(COLUMN(), 12)) ) &lt; 4, "--", INDIRECT("'Monthly Reading'!"&amp;SUBSTITUTE(ADDRESS(1,COLUMN(INDIRECT('Generate Monthly Report'!$J$1&amp;$E$5)) + (MOD(COLUMN(), 12)),4),"1","")&amp;$E$5) )</f>
        <v>20</v>
      </c>
    </row>
    <row r="80" spans="1:12" x14ac:dyDescent="0.2">
      <c r="A80" s="73" t="str">
        <f>$A$24</f>
        <v>BREAKDOWN OF UNPAID WATER BILLS IN THE LAST 12 MONTHS</v>
      </c>
    </row>
    <row r="81" spans="1:12" x14ac:dyDescent="0.2">
      <c r="A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B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C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D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E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F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G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H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I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J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K81" s="71" t="str">
        <f ca="1">IF( (COLUMN(INDIRECT('Generate Monthly Report'!$J$1&amp;$E61)) + (MOD(COLUMN(), 12)-12) ) &lt; 4, "--", IF( INDIRECT("'Unpaid Record'!"&amp;SUBSTITUTE(ADDRESS(1,COLUMN(INDIRECT('Generate Monthly Report'!$J$1&amp;$E61)) + (MOD(COLUMN(), 12)-12),4),"1","")&amp;$F61) &gt; 0,
ROUND(INDIRECT("'Unpaid Record'!"&amp;SUBSTITUTE(ADDRESS(1,COLUMN(INDIRECT('Generate Monthly Report'!$J$1&amp;$E61)) + (MOD(COLUMN(), 12)-12),4),"1","")&amp;$F61), 2), "--") )</f>
        <v>--</v>
      </c>
      <c r="L81" s="71">
        <f ca="1">IF( (COLUMN(INDIRECT('Generate Monthly Report'!$J$1&amp;$E61)) + (MOD(COLUMN(), 12)) ) &lt; 4, "--", ROUND(INDIRECT("'Unpaid Record'!"&amp;SUBSTITUTE(ADDRESS(1,COLUMN(INDIRECT('Generate Monthly Report'!$J$1&amp;$E61)) + (MOD(COLUMN(), 12)),4),"1","")&amp;$F61), 2))</f>
        <v>1189.8</v>
      </c>
    </row>
    <row r="82" spans="1:12" x14ac:dyDescent="0.2">
      <c r="C82" s="157" t="str">
        <f>$C$26</f>
        <v>To avoid disconnection, please pay your bills on time.</v>
      </c>
      <c r="D82" s="157"/>
      <c r="E82" s="157"/>
      <c r="F82" s="157"/>
      <c r="G82" s="157"/>
      <c r="H82" s="157"/>
      <c r="I82" s="157"/>
      <c r="J82" s="157"/>
      <c r="K82" s="66"/>
      <c r="L82" s="66"/>
    </row>
    <row r="83" spans="1:12" x14ac:dyDescent="0.2">
      <c r="A83" s="66"/>
      <c r="B83" s="67"/>
      <c r="C83" s="67"/>
      <c r="D83" s="72"/>
      <c r="E83" s="67"/>
      <c r="F83" s="67"/>
      <c r="G83" s="67"/>
      <c r="H83" s="64"/>
      <c r="I83" s="67"/>
      <c r="J83" s="64"/>
      <c r="K83" s="66"/>
      <c r="L83" s="66"/>
    </row>
    <row r="84" spans="1:12" x14ac:dyDescent="0.2">
      <c r="A84" s="66"/>
      <c r="B84" s="67"/>
      <c r="K84" s="66"/>
      <c r="L84" s="66"/>
    </row>
    <row r="85" spans="1:12" x14ac:dyDescent="0.2">
      <c r="A85" s="116" t="str">
        <f>Settings!$B$1</f>
        <v>VILLA AURORA TOWNHOMES HOMEOWNERS ASSOCIATION</v>
      </c>
      <c r="B85" s="52"/>
      <c r="D85" s="54"/>
      <c r="E85" s="54"/>
      <c r="H85" s="54"/>
      <c r="I85" s="54"/>
      <c r="K85" s="56"/>
      <c r="L85" s="114" t="str">
        <f>Settings!$B$3</f>
        <v>Please bring your water bill when paying</v>
      </c>
    </row>
    <row r="86" spans="1:12" x14ac:dyDescent="0.2">
      <c r="A86" s="68" t="str">
        <f>Settings!$B$2</f>
        <v>Aurora Blvd., Loyola Heights, Quezon City</v>
      </c>
      <c r="B86" s="52"/>
      <c r="D86" s="56"/>
      <c r="E86" s="56"/>
      <c r="H86" s="56"/>
      <c r="I86" s="56"/>
      <c r="K86" s="52"/>
      <c r="L86" s="114" t="str">
        <f>Settings!$B$4</f>
        <v>For inquiries pls. contact the water committee</v>
      </c>
    </row>
    <row r="87" spans="1:12" x14ac:dyDescent="0.2">
      <c r="A87" s="57">
        <v>2</v>
      </c>
      <c r="B87" s="57">
        <v>5</v>
      </c>
      <c r="D87" s="52"/>
      <c r="E87" s="52"/>
      <c r="H87" s="52"/>
      <c r="I87" s="52"/>
      <c r="K87" s="52"/>
      <c r="L87" s="114" t="str">
        <f>IF(Settings!$B$5="", "", Settings!$B$5)</f>
        <v>Jesus Lim at B3 L17</v>
      </c>
    </row>
    <row r="88" spans="1:12" x14ac:dyDescent="0.2">
      <c r="A88" s="52"/>
      <c r="B88" s="52"/>
      <c r="C88" s="52"/>
      <c r="D88" s="52"/>
      <c r="E88" s="52"/>
      <c r="H88" s="52"/>
      <c r="I88" s="52"/>
      <c r="K88" s="52"/>
      <c r="L88" s="114" t="str">
        <f>IF(Settings!$B$6="", "", Settings!$B$6)</f>
        <v>Nida Monasteryo at B1 L12</v>
      </c>
    </row>
    <row r="89" spans="1:12" x14ac:dyDescent="0.2">
      <c r="A89" s="52"/>
      <c r="B89" s="52"/>
      <c r="C89" s="132">
        <f>$C61+1</f>
        <v>5</v>
      </c>
      <c r="D89" s="132">
        <f>$D61+1</f>
        <v>16</v>
      </c>
      <c r="E89" s="132">
        <f>$E61+1</f>
        <v>82</v>
      </c>
      <c r="F89" s="132">
        <f>$F61+1</f>
        <v>8</v>
      </c>
      <c r="H89" s="52"/>
      <c r="I89" s="52"/>
      <c r="J89" s="55" t="str">
        <f>IF(Settings!$B$7="", "", Settings!$B$7)</f>
        <v/>
      </c>
      <c r="K89" s="52"/>
      <c r="L89" s="52"/>
    </row>
    <row r="90" spans="1:12" x14ac:dyDescent="0.2">
      <c r="A90" s="58"/>
      <c r="B90" s="58"/>
      <c r="C90" s="58"/>
      <c r="D90" s="58"/>
      <c r="E90" s="58"/>
      <c r="F90" s="58"/>
      <c r="G90" s="59"/>
      <c r="H90" s="58"/>
      <c r="I90" s="58"/>
      <c r="J90" s="60" t="str">
        <f>IF(Settings!$B$8="", "", Settings!$B$8)</f>
        <v/>
      </c>
      <c r="K90" s="58"/>
      <c r="L90" s="58"/>
    </row>
    <row r="91" spans="1:12" x14ac:dyDescent="0.2">
      <c r="A91" s="61" t="str">
        <f>$A$7</f>
        <v>NAME OF OWNER/TENANT</v>
      </c>
      <c r="B91" s="52"/>
      <c r="C91" s="52"/>
      <c r="E91" s="61" t="str">
        <f>$E$7</f>
        <v>ADDRESS</v>
      </c>
      <c r="H91" s="61" t="str">
        <f>$H$7</f>
        <v>METER NUMBER</v>
      </c>
      <c r="J91" s="52"/>
      <c r="K91" s="61" t="str">
        <f>$K$7</f>
        <v>TOTAL AMOUNT DUE</v>
      </c>
    </row>
    <row r="92" spans="1:12" ht="15" x14ac:dyDescent="0.2">
      <c r="A92" s="62" t="str" cm="1">
        <f t="array" aca="1" ref="A92" ca="1">INDIRECT("'Homeowners Record'!$B"&amp;$C89)</f>
        <v>BETTY ARCEO</v>
      </c>
      <c r="B92" s="74"/>
      <c r="C92" s="74"/>
      <c r="D92" s="74"/>
      <c r="E92" s="62" t="str" cm="1">
        <f t="array" aca="1" ref="E92" ca="1">INDIRECT("'Homeowners Record'!$C"&amp;$C89)</f>
        <v>BLK 1 LOT 4</v>
      </c>
      <c r="F92" s="74"/>
      <c r="G92" s="108"/>
      <c r="H92" s="152" cm="1">
        <f t="array" aca="1" ref="H92" ca="1">INDIRECT("'Homeowners Record'!$D"&amp;$C89)</f>
        <v>344133</v>
      </c>
      <c r="I92" s="152"/>
      <c r="J92" s="74"/>
      <c r="K92" s="149">
        <f ca="1">SUM(INDIRECT("'Unpaid Record'!$C"&amp;$F89&amp;":"&amp;'Generate Monthly Report'!$J$1&amp;$F89))</f>
        <v>2009.2300493827161</v>
      </c>
      <c r="L92" s="149"/>
    </row>
    <row r="93" spans="1:12" x14ac:dyDescent="0.2">
      <c r="A93" s="61" t="str">
        <f>$A$9</f>
        <v>BILLING MONTH</v>
      </c>
      <c r="B93" s="52"/>
      <c r="E93" s="61" t="str">
        <f>$E$9</f>
        <v>BILL DATE</v>
      </c>
      <c r="H93" s="61" t="str">
        <f>$H$9</f>
        <v>BILLING PERIOD</v>
      </c>
      <c r="I93" s="52"/>
      <c r="J93" s="52"/>
      <c r="K93" s="151" t="str">
        <f>$K$9</f>
        <v>DUE DATE</v>
      </c>
      <c r="L93" s="151"/>
    </row>
    <row r="94" spans="1:12" ht="15" x14ac:dyDescent="0.2">
      <c r="A94" s="76" t="str">
        <f ca="1">TEXT('Generate Monthly Report'!$C$72, "MMMM YYYY")</f>
        <v>September 2020</v>
      </c>
      <c r="B94" s="74"/>
      <c r="C94" s="74"/>
      <c r="D94" s="74"/>
      <c r="E94" s="107" t="str">
        <f ca="1">'Generate Monthly Report'!$D$72</f>
        <v>Oct 10, 2020</v>
      </c>
      <c r="F94" s="74"/>
      <c r="G94" s="108"/>
      <c r="H94" s="107" t="str">
        <f ca="1">'Generate Monthly Report'!$B$72</f>
        <v>07 Sep to 06 Oct 2020</v>
      </c>
      <c r="I94" s="74"/>
      <c r="J94" s="74"/>
      <c r="K94" s="155" t="str">
        <f ca="1">'Generate Monthly Report'!$E$72</f>
        <v>Oct 13, 2020</v>
      </c>
      <c r="L94" s="155"/>
    </row>
    <row r="95" spans="1:12" x14ac:dyDescent="0.2">
      <c r="A95" s="64" t="str">
        <f>$A$11</f>
        <v>METER READING INFORMATION</v>
      </c>
      <c r="H95" s="65" t="str">
        <f>$H$11</f>
        <v>STATEMENT SUMMARY</v>
      </c>
    </row>
    <row r="96" spans="1:12" x14ac:dyDescent="0.2">
      <c r="A96" s="52" t="str">
        <f>$A$12</f>
        <v>Owner's Meter Reading</v>
      </c>
      <c r="H96" s="67" t="str">
        <f>$H$12</f>
        <v>Current Charges</v>
      </c>
      <c r="K96" s="67"/>
      <c r="L96" s="67"/>
    </row>
    <row r="97" spans="1:12" x14ac:dyDescent="0.2">
      <c r="A97" s="101" t="str">
        <f>$A$13</f>
        <v xml:space="preserve">    Present Reading</v>
      </c>
      <c r="B97" s="101"/>
      <c r="C97" s="69"/>
      <c r="E97" s="101" cm="1">
        <f t="array" aca="1" ref="E97" ca="1">INDIRECT("'Generate Monthly Report'!$C"&amp;$F89)</f>
        <v>7885</v>
      </c>
      <c r="H97" s="101" t="str">
        <f>$H$13</f>
        <v xml:space="preserve">    Water Bill</v>
      </c>
      <c r="K97" s="156" cm="1">
        <f t="array" aca="1" ref="K97" ca="1">INDIRECT("'Generate Monthly Report'!$G"&amp;$F89)</f>
        <v>975.23004938271617</v>
      </c>
      <c r="L97" s="156"/>
    </row>
    <row r="98" spans="1:12" x14ac:dyDescent="0.2">
      <c r="A98" s="102" t="str">
        <f>$A$14</f>
        <v xml:space="preserve">    Previous Reading</v>
      </c>
      <c r="B98" s="102"/>
      <c r="C98" s="104"/>
      <c r="D98" s="63"/>
      <c r="E98" s="102" cm="1">
        <f t="array" aca="1" ref="E98" ca="1">INDIRECT("'Generate Monthly Report'!$D"&amp;$F89)</f>
        <v>7844</v>
      </c>
      <c r="H98" s="101" t="str">
        <f>$H$14</f>
        <v xml:space="preserve">    Miscellaneous</v>
      </c>
      <c r="K98" s="69"/>
      <c r="L98" s="69">
        <f ca="1">'Generate Monthly Report'!$A$71</f>
        <v>50</v>
      </c>
    </row>
    <row r="99" spans="1:12" ht="15" x14ac:dyDescent="0.2">
      <c r="A99" s="69" t="str">
        <f>$A$15</f>
        <v xml:space="preserve">    Consumption</v>
      </c>
      <c r="B99" s="101"/>
      <c r="C99" s="52"/>
      <c r="E99" s="103" cm="1">
        <f t="array" aca="1" ref="E99" ca="1">INDIRECT("'Generate Monthly Report'!$E"&amp;$F89)</f>
        <v>41</v>
      </c>
      <c r="H99" s="102" t="str">
        <f>$H$15</f>
        <v xml:space="preserve">    Monthly Dues</v>
      </c>
      <c r="I99" s="63"/>
      <c r="K99" s="69"/>
      <c r="L99" s="69">
        <f ca="1">'Generate Monthly Report'!$A$72</f>
        <v>450</v>
      </c>
    </row>
    <row r="100" spans="1:12" ht="15" x14ac:dyDescent="0.2">
      <c r="E100" s="77"/>
      <c r="H100" s="100" t="str">
        <f>$H$16</f>
        <v xml:space="preserve">    Total</v>
      </c>
      <c r="J100" s="70"/>
      <c r="K100" s="153" cm="1">
        <f t="array" aca="1" ref="K100" ca="1">INDIRECT("'Generate Monthly Report'!$J"&amp;$F89)</f>
        <v>1475.2300493827161</v>
      </c>
      <c r="L100" s="153"/>
    </row>
    <row r="101" spans="1:12" x14ac:dyDescent="0.2">
      <c r="A101" s="109" t="str">
        <f>$A$17</f>
        <v xml:space="preserve">    Manila Waters Reading</v>
      </c>
      <c r="B101" s="110"/>
      <c r="C101" s="111"/>
      <c r="D101" s="111"/>
      <c r="E101" s="117">
        <f ca="1">'Generate Monthly Report'!$F$72</f>
        <v>1620</v>
      </c>
      <c r="H101" s="67" t="str">
        <f>$H$17</f>
        <v>Previous Charges</v>
      </c>
      <c r="K101" s="67"/>
      <c r="L101" s="67"/>
    </row>
    <row r="102" spans="1:12" x14ac:dyDescent="0.2">
      <c r="A102" s="112" t="str">
        <f>$A$18</f>
        <v xml:space="preserve">    Amount Due to Manila Waters</v>
      </c>
      <c r="B102" s="67"/>
      <c r="C102" s="66"/>
      <c r="D102" s="66"/>
      <c r="E102" s="129">
        <f ca="1">'Generate Monthly Report'!$G$72</f>
        <v>38533.480000000003</v>
      </c>
      <c r="H102" s="102" t="str">
        <f>$H$18</f>
        <v xml:space="preserve">    Unpaid Previous Charges</v>
      </c>
      <c r="I102" s="63"/>
      <c r="J102" s="63"/>
      <c r="K102" s="154">
        <f ca="1">SUM(INDIRECT("'Unpaid Record'!$C"&amp;$F89&amp;":"&amp;'Generate Monthly Report'!$J$1&amp;$F89))-K100</f>
        <v>534</v>
      </c>
      <c r="L102" s="154"/>
    </row>
    <row r="103" spans="1:12" ht="15" x14ac:dyDescent="0.2">
      <c r="A103" s="112" t="str">
        <f>$A$19</f>
        <v xml:space="preserve">    Computed Amount per cu. meter</v>
      </c>
      <c r="B103" s="67"/>
      <c r="C103" s="66"/>
      <c r="D103" s="66"/>
      <c r="E103" s="118">
        <f ca="1">'Generate Monthly Report'!$H$72</f>
        <v>23.79</v>
      </c>
      <c r="H103" s="64" t="str">
        <f>$H$19</f>
        <v>TOTAL AMOUNT DUE</v>
      </c>
      <c r="K103" s="150">
        <f ca="1">$K100+$K102</f>
        <v>2009.2300493827161</v>
      </c>
      <c r="L103" s="150"/>
    </row>
    <row r="104" spans="1:12" x14ac:dyDescent="0.2">
      <c r="A104" s="113" t="str">
        <f>$A$20</f>
        <v xml:space="preserve">    Minimum Amount (with Misc + Monthly Dues)</v>
      </c>
      <c r="B104" s="58"/>
      <c r="C104" s="63"/>
      <c r="D104" s="63"/>
      <c r="E104" s="119">
        <f ca="1">'Generate Monthly Report'!$J$72</f>
        <v>737.86</v>
      </c>
      <c r="L104" s="115" t="str">
        <f>$L$20</f>
        <v>REVISED OCTOBER 2020. THIS IS SYSTEM GENERATED</v>
      </c>
    </row>
    <row r="105" spans="1:12" x14ac:dyDescent="0.2">
      <c r="A105" s="73" t="str">
        <f>$A$21</f>
        <v>YOUR MONTHLY CONSUMPTION IN THE LAST 12 MONTHS...</v>
      </c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</row>
    <row r="106" spans="1:12" x14ac:dyDescent="0.2">
      <c r="A106" s="71" t="str">
        <f ca="1">UPPER(TEXT(EDATE($A94, MOD(COLUMN(), 12)-12), "MMM"))</f>
        <v>OCT</v>
      </c>
      <c r="B106" s="71" t="str">
        <f t="shared" ref="B106:L106" ca="1" si="3">UPPER(TEXT(EDATE($A94, MOD(COLUMN(), 12)-12), "MMM"))</f>
        <v>NOV</v>
      </c>
      <c r="C106" s="71" t="str">
        <f t="shared" ca="1" si="3"/>
        <v>DEC</v>
      </c>
      <c r="D106" s="71" t="str">
        <f t="shared" ca="1" si="3"/>
        <v>JAN</v>
      </c>
      <c r="E106" s="71" t="str">
        <f t="shared" ca="1" si="3"/>
        <v>FEB</v>
      </c>
      <c r="F106" s="71" t="str">
        <f t="shared" ca="1" si="3"/>
        <v>MAR</v>
      </c>
      <c r="G106" s="71" t="str">
        <f t="shared" ca="1" si="3"/>
        <v>APR</v>
      </c>
      <c r="H106" s="71" t="str">
        <f t="shared" ca="1" si="3"/>
        <v>MAY</v>
      </c>
      <c r="I106" s="71" t="str">
        <f t="shared" ca="1" si="3"/>
        <v>JUN</v>
      </c>
      <c r="J106" s="71" t="str">
        <f t="shared" ca="1" si="3"/>
        <v>JUL</v>
      </c>
      <c r="K106" s="71" t="str">
        <f t="shared" ca="1" si="3"/>
        <v>AUG</v>
      </c>
      <c r="L106" s="71" t="str">
        <f t="shared" ca="1" si="3"/>
        <v>SEP</v>
      </c>
    </row>
    <row r="107" spans="1:12" x14ac:dyDescent="0.2">
      <c r="A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B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C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D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E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F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G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H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I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J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K107" s="71" t="str">
        <f ca="1">IF( (COLUMN(INDIRECT('Generate Monthly Report'!$J$1&amp;$E89)) + (MOD(COLUMN(), 12)-12) ) &lt; 4, "--", INDIRECT("'Monthly Reading'!"&amp;SUBSTITUTE(ADDRESS(1,COLUMN(INDIRECT('Generate Monthly Report'!$J$1&amp;$E89)) + (MOD(COLUMN(), 12)-12),4),"1","")&amp;$E89) )</f>
        <v>--</v>
      </c>
      <c r="L107" s="71">
        <f ca="1">IF( (COLUMN(INDIRECT('Generate Monthly Report'!$J$1&amp;$E89)) + (MOD(COLUMN(), 12)) ) &lt; 4, "--", INDIRECT("'Monthly Reading'!"&amp;SUBSTITUTE(ADDRESS(1,COLUMN(INDIRECT('Generate Monthly Report'!$J$1&amp;$E$5)) + (MOD(COLUMN(), 12)),4),"1","")&amp;$E$5) )</f>
        <v>20</v>
      </c>
    </row>
    <row r="108" spans="1:12" x14ac:dyDescent="0.2">
      <c r="A108" s="73" t="str">
        <f>$A$24</f>
        <v>BREAKDOWN OF UNPAID WATER BILLS IN THE LAST 12 MONTHS</v>
      </c>
    </row>
    <row r="109" spans="1:12" x14ac:dyDescent="0.2">
      <c r="A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B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C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D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E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F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G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H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I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J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K109" s="71" t="str">
        <f ca="1">IF( (COLUMN(INDIRECT('Generate Monthly Report'!$J$1&amp;$E89)) + (MOD(COLUMN(), 12)-12) ) &lt; 4, "--", IF( INDIRECT("'Unpaid Record'!"&amp;SUBSTITUTE(ADDRESS(1,COLUMN(INDIRECT('Generate Monthly Report'!$J$1&amp;$E89)) + (MOD(COLUMN(), 12)-12),4),"1","")&amp;$F89) &gt; 0,
ROUND(INDIRECT("'Unpaid Record'!"&amp;SUBSTITUTE(ADDRESS(1,COLUMN(INDIRECT('Generate Monthly Report'!$J$1&amp;$E89)) + (MOD(COLUMN(), 12)-12),4),"1","")&amp;$F89), 2), "--") )</f>
        <v>--</v>
      </c>
      <c r="L109" s="71">
        <f ca="1">IF( (COLUMN(INDIRECT('Generate Monthly Report'!$J$1&amp;$E89)) + (MOD(COLUMN(), 12)) ) &lt; 4, "--", ROUND(INDIRECT("'Unpaid Record'!"&amp;SUBSTITUTE(ADDRESS(1,COLUMN(INDIRECT('Generate Monthly Report'!$J$1&amp;$E89)) + (MOD(COLUMN(), 12)),4),"1","")&amp;$F89), 2))</f>
        <v>1475.23</v>
      </c>
    </row>
    <row r="110" spans="1:12" x14ac:dyDescent="0.2">
      <c r="C110" s="157" t="str">
        <f>$C$26</f>
        <v>To avoid disconnection, please pay your bills on time.</v>
      </c>
      <c r="D110" s="157"/>
      <c r="E110" s="157"/>
      <c r="F110" s="157"/>
      <c r="G110" s="157"/>
      <c r="H110" s="157"/>
      <c r="I110" s="157"/>
      <c r="J110" s="157"/>
      <c r="K110" s="66"/>
      <c r="L110" s="66"/>
    </row>
    <row r="111" spans="1:12" x14ac:dyDescent="0.2">
      <c r="A111" s="66"/>
      <c r="B111" s="67"/>
      <c r="C111" s="67"/>
      <c r="D111" s="72"/>
      <c r="E111" s="67"/>
      <c r="F111" s="67"/>
      <c r="G111" s="67"/>
      <c r="H111" s="64"/>
      <c r="I111" s="67"/>
      <c r="J111" s="64"/>
      <c r="K111" s="66"/>
      <c r="L111" s="66"/>
    </row>
    <row r="112" spans="1:12" x14ac:dyDescent="0.2">
      <c r="A112" s="66"/>
      <c r="B112" s="67"/>
      <c r="K112" s="66"/>
      <c r="L112" s="66"/>
    </row>
    <row r="113" spans="1:12" x14ac:dyDescent="0.2">
      <c r="A113" s="116" t="str">
        <f>Settings!$B$1</f>
        <v>VILLA AURORA TOWNHOMES HOMEOWNERS ASSOCIATION</v>
      </c>
      <c r="B113" s="52"/>
      <c r="D113" s="54"/>
      <c r="E113" s="54"/>
      <c r="H113" s="54"/>
      <c r="I113" s="54"/>
      <c r="K113" s="56"/>
      <c r="L113" s="114" t="str">
        <f>Settings!$B$3</f>
        <v>Please bring your water bill when paying</v>
      </c>
    </row>
    <row r="114" spans="1:12" x14ac:dyDescent="0.2">
      <c r="A114" s="68" t="str">
        <f>Settings!$B$2</f>
        <v>Aurora Blvd., Loyola Heights, Quezon City</v>
      </c>
      <c r="B114" s="52"/>
      <c r="D114" s="56"/>
      <c r="E114" s="56"/>
      <c r="H114" s="56"/>
      <c r="I114" s="56"/>
      <c r="K114" s="52"/>
      <c r="L114" s="114" t="str">
        <f>Settings!$B$4</f>
        <v>For inquiries pls. contact the water committee</v>
      </c>
    </row>
    <row r="115" spans="1:12" x14ac:dyDescent="0.2">
      <c r="A115" s="57">
        <v>2</v>
      </c>
      <c r="B115" s="57">
        <v>5</v>
      </c>
      <c r="D115" s="52"/>
      <c r="E115" s="52"/>
      <c r="H115" s="52"/>
      <c r="I115" s="52"/>
      <c r="K115" s="52"/>
      <c r="L115" s="114" t="str">
        <f>IF(Settings!$B$5="", "", Settings!$B$5)</f>
        <v>Jesus Lim at B3 L17</v>
      </c>
    </row>
    <row r="116" spans="1:12" x14ac:dyDescent="0.2">
      <c r="A116" s="52"/>
      <c r="B116" s="52"/>
      <c r="C116" s="52"/>
      <c r="D116" s="52"/>
      <c r="E116" s="52"/>
      <c r="H116" s="52"/>
      <c r="I116" s="52"/>
      <c r="K116" s="52"/>
      <c r="L116" s="114" t="str">
        <f>IF(Settings!$B$6="", "", Settings!$B$6)</f>
        <v>Nida Monasteryo at B1 L12</v>
      </c>
    </row>
    <row r="117" spans="1:12" x14ac:dyDescent="0.2">
      <c r="A117" s="52"/>
      <c r="B117" s="52"/>
      <c r="C117" s="132">
        <f>$C89+1</f>
        <v>6</v>
      </c>
      <c r="D117" s="132">
        <f>$D89+1</f>
        <v>17</v>
      </c>
      <c r="E117" s="132">
        <f>$E89+1</f>
        <v>83</v>
      </c>
      <c r="F117" s="132">
        <f>$F89+1</f>
        <v>9</v>
      </c>
      <c r="H117" s="52"/>
      <c r="I117" s="52"/>
      <c r="J117" s="55" t="str">
        <f>IF(Settings!$B$7="", "", Settings!$B$7)</f>
        <v/>
      </c>
      <c r="K117" s="52"/>
      <c r="L117" s="52"/>
    </row>
    <row r="118" spans="1:12" x14ac:dyDescent="0.2">
      <c r="A118" s="58"/>
      <c r="B118" s="58"/>
      <c r="C118" s="58"/>
      <c r="D118" s="58"/>
      <c r="E118" s="58"/>
      <c r="F118" s="58"/>
      <c r="G118" s="59"/>
      <c r="H118" s="58"/>
      <c r="I118" s="58"/>
      <c r="J118" s="60" t="str">
        <f>IF(Settings!$B$8="", "", Settings!$B$8)</f>
        <v/>
      </c>
      <c r="K118" s="58"/>
      <c r="L118" s="58"/>
    </row>
    <row r="119" spans="1:12" x14ac:dyDescent="0.2">
      <c r="A119" s="61" t="str">
        <f>$A$7</f>
        <v>NAME OF OWNER/TENANT</v>
      </c>
      <c r="B119" s="52"/>
      <c r="C119" s="52"/>
      <c r="E119" s="61" t="str">
        <f>$E$7</f>
        <v>ADDRESS</v>
      </c>
      <c r="H119" s="61" t="str">
        <f>$H$7</f>
        <v>METER NUMBER</v>
      </c>
      <c r="J119" s="52"/>
      <c r="K119" s="61" t="str">
        <f>$K$7</f>
        <v>TOTAL AMOUNT DUE</v>
      </c>
    </row>
    <row r="120" spans="1:12" ht="15" x14ac:dyDescent="0.2">
      <c r="A120" s="62" t="str" cm="1">
        <f t="array" aca="1" ref="A120" ca="1">INDIRECT("'Homeowners Record'!$B"&amp;$C117)</f>
        <v>BELEN SEPILLO</v>
      </c>
      <c r="B120" s="74"/>
      <c r="C120" s="74"/>
      <c r="D120" s="74"/>
      <c r="E120" s="62" t="str" cm="1">
        <f t="array" aca="1" ref="E120" ca="1">INDIRECT("'Homeowners Record'!$C"&amp;$C117)</f>
        <v>BLK 1 LOT 5</v>
      </c>
      <c r="F120" s="74"/>
      <c r="G120" s="108"/>
      <c r="H120" s="152" cm="1">
        <f t="array" aca="1" ref="H120" ca="1">INDIRECT("'Homeowners Record'!$D"&amp;$C117)</f>
        <v>41772</v>
      </c>
      <c r="I120" s="152"/>
      <c r="J120" s="74"/>
      <c r="K120" s="149">
        <f ca="1">SUM(INDIRECT("'Unpaid Record'!$C"&amp;$F117&amp;":"&amp;'Generate Monthly Report'!$J$1&amp;$F117))</f>
        <v>4811.3690617283955</v>
      </c>
      <c r="L120" s="149"/>
    </row>
    <row r="121" spans="1:12" x14ac:dyDescent="0.2">
      <c r="A121" s="61" t="str">
        <f>$A$9</f>
        <v>BILLING MONTH</v>
      </c>
      <c r="B121" s="52"/>
      <c r="E121" s="61" t="str">
        <f>$E$9</f>
        <v>BILL DATE</v>
      </c>
      <c r="H121" s="61" t="str">
        <f>$H$9</f>
        <v>BILLING PERIOD</v>
      </c>
      <c r="I121" s="52"/>
      <c r="J121" s="52"/>
      <c r="K121" s="151" t="str">
        <f>$K$9</f>
        <v>DUE DATE</v>
      </c>
      <c r="L121" s="151"/>
    </row>
    <row r="122" spans="1:12" ht="15" x14ac:dyDescent="0.2">
      <c r="A122" s="76" t="str">
        <f ca="1">TEXT('Generate Monthly Report'!$C$72, "MMMM YYYY")</f>
        <v>September 2020</v>
      </c>
      <c r="B122" s="74"/>
      <c r="C122" s="74"/>
      <c r="D122" s="74"/>
      <c r="E122" s="107" t="str">
        <f ca="1">'Generate Monthly Report'!$D$72</f>
        <v>Oct 10, 2020</v>
      </c>
      <c r="F122" s="74"/>
      <c r="G122" s="108"/>
      <c r="H122" s="107" t="str">
        <f ca="1">'Generate Monthly Report'!$B$72</f>
        <v>07 Sep to 06 Oct 2020</v>
      </c>
      <c r="I122" s="74"/>
      <c r="J122" s="74"/>
      <c r="K122" s="155" t="str">
        <f ca="1">'Generate Monthly Report'!$E$72</f>
        <v>Oct 13, 2020</v>
      </c>
      <c r="L122" s="155"/>
    </row>
    <row r="123" spans="1:12" x14ac:dyDescent="0.2">
      <c r="A123" s="64" t="str">
        <f>$A$11</f>
        <v>METER READING INFORMATION</v>
      </c>
      <c r="H123" s="65" t="str">
        <f>$H$11</f>
        <v>STATEMENT SUMMARY</v>
      </c>
    </row>
    <row r="124" spans="1:12" x14ac:dyDescent="0.2">
      <c r="A124" s="52" t="str">
        <f>$A$12</f>
        <v>Owner's Meter Reading</v>
      </c>
      <c r="H124" s="67" t="str">
        <f>$H$12</f>
        <v>Current Charges</v>
      </c>
      <c r="K124" s="67"/>
      <c r="L124" s="67"/>
    </row>
    <row r="125" spans="1:12" x14ac:dyDescent="0.2">
      <c r="A125" s="101" t="str">
        <f>$A$13</f>
        <v xml:space="preserve">    Present Reading</v>
      </c>
      <c r="B125" s="101"/>
      <c r="C125" s="69"/>
      <c r="E125" s="101" cm="1">
        <f t="array" aca="1" ref="E125" ca="1">INDIRECT("'Generate Monthly Report'!$C"&amp;$F117)</f>
        <v>5289</v>
      </c>
      <c r="H125" s="101" t="str">
        <f>$H$13</f>
        <v xml:space="preserve">    Water Bill</v>
      </c>
      <c r="K125" s="156" cm="1">
        <f t="array" aca="1" ref="K125" ca="1">INDIRECT("'Generate Monthly Report'!$G"&amp;$F117)</f>
        <v>737.36906172839508</v>
      </c>
      <c r="L125" s="156"/>
    </row>
    <row r="126" spans="1:12" x14ac:dyDescent="0.2">
      <c r="A126" s="102" t="str">
        <f>$A$14</f>
        <v xml:space="preserve">    Previous Reading</v>
      </c>
      <c r="B126" s="102"/>
      <c r="C126" s="104"/>
      <c r="D126" s="63"/>
      <c r="E126" s="102" cm="1">
        <f t="array" aca="1" ref="E126" ca="1">INDIRECT("'Generate Monthly Report'!$D"&amp;$F117)</f>
        <v>5258</v>
      </c>
      <c r="H126" s="101" t="str">
        <f>$H$14</f>
        <v xml:space="preserve">    Miscellaneous</v>
      </c>
      <c r="K126" s="69"/>
      <c r="L126" s="69">
        <f ca="1">'Generate Monthly Report'!$A$71</f>
        <v>50</v>
      </c>
    </row>
    <row r="127" spans="1:12" ht="15" x14ac:dyDescent="0.2">
      <c r="A127" s="69" t="str">
        <f>$A$15</f>
        <v xml:space="preserve">    Consumption</v>
      </c>
      <c r="B127" s="101"/>
      <c r="C127" s="52"/>
      <c r="E127" s="103" cm="1">
        <f t="array" aca="1" ref="E127" ca="1">INDIRECT("'Generate Monthly Report'!$E"&amp;$F117)</f>
        <v>31</v>
      </c>
      <c r="H127" s="102" t="str">
        <f>$H$15</f>
        <v xml:space="preserve">    Monthly Dues</v>
      </c>
      <c r="I127" s="63"/>
      <c r="K127" s="69"/>
      <c r="L127" s="69">
        <f ca="1">'Generate Monthly Report'!$A$72</f>
        <v>450</v>
      </c>
    </row>
    <row r="128" spans="1:12" ht="15" x14ac:dyDescent="0.2">
      <c r="E128" s="77"/>
      <c r="H128" s="100" t="str">
        <f>$H$16</f>
        <v xml:space="preserve">    Total</v>
      </c>
      <c r="J128" s="70"/>
      <c r="K128" s="153" cm="1">
        <f t="array" aca="1" ref="K128" ca="1">INDIRECT("'Generate Monthly Report'!$J"&amp;$F117)</f>
        <v>1237.3690617283951</v>
      </c>
      <c r="L128" s="153"/>
    </row>
    <row r="129" spans="1:12" x14ac:dyDescent="0.2">
      <c r="A129" s="109" t="str">
        <f>$A$17</f>
        <v xml:space="preserve">    Manila Waters Reading</v>
      </c>
      <c r="B129" s="110"/>
      <c r="C129" s="111"/>
      <c r="D129" s="111"/>
      <c r="E129" s="117">
        <f ca="1">'Generate Monthly Report'!$F$72</f>
        <v>1620</v>
      </c>
      <c r="H129" s="67" t="str">
        <f>$H$17</f>
        <v>Previous Charges</v>
      </c>
      <c r="K129" s="67"/>
      <c r="L129" s="67"/>
    </row>
    <row r="130" spans="1:12" x14ac:dyDescent="0.2">
      <c r="A130" s="112" t="str">
        <f>$A$18</f>
        <v xml:space="preserve">    Amount Due to Manila Waters</v>
      </c>
      <c r="B130" s="67"/>
      <c r="C130" s="66"/>
      <c r="D130" s="66"/>
      <c r="E130" s="129">
        <f ca="1">'Generate Monthly Report'!$G$72</f>
        <v>38533.480000000003</v>
      </c>
      <c r="H130" s="102" t="str">
        <f>$H$18</f>
        <v xml:space="preserve">    Unpaid Previous Charges</v>
      </c>
      <c r="I130" s="63"/>
      <c r="J130" s="63"/>
      <c r="K130" s="154">
        <f ca="1">SUM(INDIRECT("'Unpaid Record'!$C"&amp;$F117&amp;":"&amp;'Generate Monthly Report'!$J$1&amp;$F117))-K128</f>
        <v>3574.0000000000005</v>
      </c>
      <c r="L130" s="154"/>
    </row>
    <row r="131" spans="1:12" ht="15" x14ac:dyDescent="0.2">
      <c r="A131" s="112" t="str">
        <f>$A$19</f>
        <v xml:space="preserve">    Computed Amount per cu. meter</v>
      </c>
      <c r="B131" s="67"/>
      <c r="C131" s="66"/>
      <c r="D131" s="66"/>
      <c r="E131" s="118">
        <f ca="1">'Generate Monthly Report'!$H$72</f>
        <v>23.79</v>
      </c>
      <c r="H131" s="64" t="str">
        <f>$H$19</f>
        <v>TOTAL AMOUNT DUE</v>
      </c>
      <c r="K131" s="150">
        <f ca="1">$K128+$K130</f>
        <v>4811.3690617283955</v>
      </c>
      <c r="L131" s="150"/>
    </row>
    <row r="132" spans="1:12" x14ac:dyDescent="0.2">
      <c r="A132" s="113" t="str">
        <f>$A$20</f>
        <v xml:space="preserve">    Minimum Amount (with Misc + Monthly Dues)</v>
      </c>
      <c r="B132" s="58"/>
      <c r="C132" s="63"/>
      <c r="D132" s="63"/>
      <c r="E132" s="119">
        <f ca="1">'Generate Monthly Report'!$J$72</f>
        <v>737.86</v>
      </c>
      <c r="L132" s="115" t="str">
        <f>$L$20</f>
        <v>REVISED OCTOBER 2020. THIS IS SYSTEM GENERATED</v>
      </c>
    </row>
    <row r="133" spans="1:12" x14ac:dyDescent="0.2">
      <c r="A133" s="73" t="str">
        <f>$A$21</f>
        <v>YOUR MONTHLY CONSUMPTION IN THE LAST 12 MONTHS...</v>
      </c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</row>
    <row r="134" spans="1:12" x14ac:dyDescent="0.2">
      <c r="A134" s="71" t="str">
        <f ca="1">UPPER(TEXT(EDATE($A122, MOD(COLUMN(), 12)-12), "MMM"))</f>
        <v>OCT</v>
      </c>
      <c r="B134" s="71" t="str">
        <f t="shared" ref="B134:L134" ca="1" si="4">UPPER(TEXT(EDATE($A122, MOD(COLUMN(), 12)-12), "MMM"))</f>
        <v>NOV</v>
      </c>
      <c r="C134" s="71" t="str">
        <f t="shared" ca="1" si="4"/>
        <v>DEC</v>
      </c>
      <c r="D134" s="71" t="str">
        <f t="shared" ca="1" si="4"/>
        <v>JAN</v>
      </c>
      <c r="E134" s="71" t="str">
        <f t="shared" ca="1" si="4"/>
        <v>FEB</v>
      </c>
      <c r="F134" s="71" t="str">
        <f t="shared" ca="1" si="4"/>
        <v>MAR</v>
      </c>
      <c r="G134" s="71" t="str">
        <f t="shared" ca="1" si="4"/>
        <v>APR</v>
      </c>
      <c r="H134" s="71" t="str">
        <f t="shared" ca="1" si="4"/>
        <v>MAY</v>
      </c>
      <c r="I134" s="71" t="str">
        <f t="shared" ca="1" si="4"/>
        <v>JUN</v>
      </c>
      <c r="J134" s="71" t="str">
        <f t="shared" ca="1" si="4"/>
        <v>JUL</v>
      </c>
      <c r="K134" s="71" t="str">
        <f t="shared" ca="1" si="4"/>
        <v>AUG</v>
      </c>
      <c r="L134" s="71" t="str">
        <f t="shared" ca="1" si="4"/>
        <v>SEP</v>
      </c>
    </row>
    <row r="135" spans="1:12" x14ac:dyDescent="0.2">
      <c r="A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B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C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D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E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F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G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H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I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J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K135" s="71" t="str">
        <f ca="1">IF( (COLUMN(INDIRECT('Generate Monthly Report'!$J$1&amp;$E117)) + (MOD(COLUMN(), 12)-12) ) &lt; 4, "--", INDIRECT("'Monthly Reading'!"&amp;SUBSTITUTE(ADDRESS(1,COLUMN(INDIRECT('Generate Monthly Report'!$J$1&amp;$E117)) + (MOD(COLUMN(), 12)-12),4),"1","")&amp;$E117) )</f>
        <v>--</v>
      </c>
      <c r="L135" s="71">
        <f ca="1">IF( (COLUMN(INDIRECT('Generate Monthly Report'!$J$1&amp;$E117)) + (MOD(COLUMN(), 12)) ) &lt; 4, "--", INDIRECT("'Monthly Reading'!"&amp;SUBSTITUTE(ADDRESS(1,COLUMN(INDIRECT('Generate Monthly Report'!$J$1&amp;$E$5)) + (MOD(COLUMN(), 12)),4),"1","")&amp;$E$5) )</f>
        <v>20</v>
      </c>
    </row>
    <row r="136" spans="1:12" x14ac:dyDescent="0.2">
      <c r="A136" s="73" t="str">
        <f>$A$24</f>
        <v>BREAKDOWN OF UNPAID WATER BILLS IN THE LAST 12 MONTHS</v>
      </c>
    </row>
    <row r="137" spans="1:12" x14ac:dyDescent="0.2">
      <c r="A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B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C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D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E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F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G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H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I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J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K137" s="71" t="str">
        <f ca="1">IF( (COLUMN(INDIRECT('Generate Monthly Report'!$J$1&amp;$E117)) + (MOD(COLUMN(), 12)-12) ) &lt; 4, "--", IF( INDIRECT("'Unpaid Record'!"&amp;SUBSTITUTE(ADDRESS(1,COLUMN(INDIRECT('Generate Monthly Report'!$J$1&amp;$E117)) + (MOD(COLUMN(), 12)-12),4),"1","")&amp;$F117) &gt; 0,
ROUND(INDIRECT("'Unpaid Record'!"&amp;SUBSTITUTE(ADDRESS(1,COLUMN(INDIRECT('Generate Monthly Report'!$J$1&amp;$E117)) + (MOD(COLUMN(), 12)-12),4),"1","")&amp;$F117), 2), "--") )</f>
        <v>--</v>
      </c>
      <c r="L137" s="71">
        <f ca="1">IF( (COLUMN(INDIRECT('Generate Monthly Report'!$J$1&amp;$E117)) + (MOD(COLUMN(), 12)) ) &lt; 4, "--", ROUND(INDIRECT("'Unpaid Record'!"&amp;SUBSTITUTE(ADDRESS(1,COLUMN(INDIRECT('Generate Monthly Report'!$J$1&amp;$E117)) + (MOD(COLUMN(), 12)),4),"1","")&amp;$F117), 2))</f>
        <v>1237.3699999999999</v>
      </c>
    </row>
    <row r="138" spans="1:12" x14ac:dyDescent="0.2">
      <c r="C138" s="157" t="str">
        <f>$C$26</f>
        <v>To avoid disconnection, please pay your bills on time.</v>
      </c>
      <c r="D138" s="157"/>
      <c r="E138" s="157"/>
      <c r="F138" s="157"/>
      <c r="G138" s="157"/>
      <c r="H138" s="157"/>
      <c r="I138" s="157"/>
      <c r="J138" s="157"/>
      <c r="K138" s="66"/>
      <c r="L138" s="66"/>
    </row>
    <row r="139" spans="1:12" x14ac:dyDescent="0.2">
      <c r="A139" s="66"/>
      <c r="B139" s="67"/>
      <c r="C139" s="67"/>
      <c r="D139" s="72"/>
      <c r="E139" s="67"/>
      <c r="F139" s="67"/>
      <c r="G139" s="67"/>
      <c r="H139" s="64"/>
      <c r="I139" s="67"/>
      <c r="J139" s="64"/>
      <c r="K139" s="66"/>
      <c r="L139" s="66"/>
    </row>
    <row r="140" spans="1:12" x14ac:dyDescent="0.2">
      <c r="A140" s="66"/>
      <c r="B140" s="67"/>
      <c r="K140" s="66"/>
      <c r="L140" s="66"/>
    </row>
    <row r="141" spans="1:12" x14ac:dyDescent="0.2">
      <c r="A141" s="116" t="str">
        <f>Settings!$B$1</f>
        <v>VILLA AURORA TOWNHOMES HOMEOWNERS ASSOCIATION</v>
      </c>
      <c r="B141" s="52"/>
      <c r="D141" s="54"/>
      <c r="E141" s="54"/>
      <c r="H141" s="54"/>
      <c r="I141" s="54"/>
      <c r="K141" s="56"/>
      <c r="L141" s="114" t="str">
        <f>Settings!$B$3</f>
        <v>Please bring your water bill when paying</v>
      </c>
    </row>
    <row r="142" spans="1:12" x14ac:dyDescent="0.2">
      <c r="A142" s="68" t="str">
        <f>Settings!$B$2</f>
        <v>Aurora Blvd., Loyola Heights, Quezon City</v>
      </c>
      <c r="B142" s="52"/>
      <c r="D142" s="56"/>
      <c r="E142" s="56"/>
      <c r="H142" s="56"/>
      <c r="I142" s="56"/>
      <c r="K142" s="52"/>
      <c r="L142" s="114" t="str">
        <f>Settings!$B$4</f>
        <v>For inquiries pls. contact the water committee</v>
      </c>
    </row>
    <row r="143" spans="1:12" x14ac:dyDescent="0.2">
      <c r="A143" s="57">
        <v>2</v>
      </c>
      <c r="B143" s="57">
        <v>5</v>
      </c>
      <c r="D143" s="52"/>
      <c r="E143" s="52"/>
      <c r="H143" s="52"/>
      <c r="I143" s="52"/>
      <c r="K143" s="52"/>
      <c r="L143" s="114" t="str">
        <f>IF(Settings!$B$5="", "", Settings!$B$5)</f>
        <v>Jesus Lim at B3 L17</v>
      </c>
    </row>
    <row r="144" spans="1:12" x14ac:dyDescent="0.2">
      <c r="A144" s="52"/>
      <c r="B144" s="52"/>
      <c r="C144" s="52"/>
      <c r="D144" s="52"/>
      <c r="E144" s="52"/>
      <c r="H144" s="52"/>
      <c r="I144" s="52"/>
      <c r="K144" s="52"/>
      <c r="L144" s="114" t="str">
        <f>IF(Settings!$B$6="", "", Settings!$B$6)</f>
        <v>Nida Monasteryo at B1 L12</v>
      </c>
    </row>
    <row r="145" spans="1:12" x14ac:dyDescent="0.2">
      <c r="A145" s="52"/>
      <c r="B145" s="52"/>
      <c r="C145" s="132">
        <f>$C117+1</f>
        <v>7</v>
      </c>
      <c r="D145" s="132">
        <f>$D117+1</f>
        <v>18</v>
      </c>
      <c r="E145" s="132">
        <f>$E117+1</f>
        <v>84</v>
      </c>
      <c r="F145" s="132">
        <f>$F117+1</f>
        <v>10</v>
      </c>
      <c r="H145" s="52"/>
      <c r="I145" s="52"/>
      <c r="J145" s="55" t="str">
        <f>IF(Settings!$B$7="", "", Settings!$B$7)</f>
        <v/>
      </c>
      <c r="K145" s="52"/>
      <c r="L145" s="52"/>
    </row>
    <row r="146" spans="1:12" x14ac:dyDescent="0.2">
      <c r="A146" s="58"/>
      <c r="B146" s="58"/>
      <c r="C146" s="58"/>
      <c r="D146" s="58"/>
      <c r="E146" s="58"/>
      <c r="F146" s="58"/>
      <c r="G146" s="59"/>
      <c r="H146" s="58"/>
      <c r="I146" s="58"/>
      <c r="J146" s="60" t="str">
        <f>IF(Settings!$B$8="", "", Settings!$B$8)</f>
        <v/>
      </c>
      <c r="K146" s="58"/>
      <c r="L146" s="58"/>
    </row>
    <row r="147" spans="1:12" x14ac:dyDescent="0.2">
      <c r="A147" s="61" t="str">
        <f>$A$7</f>
        <v>NAME OF OWNER/TENANT</v>
      </c>
      <c r="B147" s="52"/>
      <c r="C147" s="52"/>
      <c r="E147" s="61" t="str">
        <f>$E$7</f>
        <v>ADDRESS</v>
      </c>
      <c r="H147" s="61" t="str">
        <f>$H$7</f>
        <v>METER NUMBER</v>
      </c>
      <c r="J147" s="52"/>
      <c r="K147" s="61" t="str">
        <f>$K$7</f>
        <v>TOTAL AMOUNT DUE</v>
      </c>
    </row>
    <row r="148" spans="1:12" ht="15" x14ac:dyDescent="0.2">
      <c r="A148" s="62" t="str" cm="1">
        <f t="array" aca="1" ref="A148" ca="1">INDIRECT("'Homeowners Record'!$B"&amp;$C145)</f>
        <v>VANGIE AVILA</v>
      </c>
      <c r="B148" s="74"/>
      <c r="C148" s="74"/>
      <c r="D148" s="74"/>
      <c r="E148" s="62" t="str" cm="1">
        <f t="array" aca="1" ref="E148" ca="1">INDIRECT("'Homeowners Record'!$C"&amp;$C145)</f>
        <v>BLK 1 LOT 6</v>
      </c>
      <c r="F148" s="74"/>
      <c r="G148" s="108"/>
      <c r="H148" s="152" cm="1">
        <f t="array" aca="1" ref="H148" ca="1">INDIRECT("'Homeowners Record'!$D"&amp;$C145)</f>
        <v>339714</v>
      </c>
      <c r="I148" s="152"/>
      <c r="J148" s="74"/>
      <c r="K148" s="149">
        <f ca="1">SUM(INDIRECT("'Unpaid Record'!$C"&amp;$F145&amp;":"&amp;'Generate Monthly Report'!$J$1&amp;$F145))</f>
        <v>2638.3798271604937</v>
      </c>
      <c r="L148" s="149"/>
    </row>
    <row r="149" spans="1:12" x14ac:dyDescent="0.2">
      <c r="A149" s="61" t="str">
        <f>$A$9</f>
        <v>BILLING MONTH</v>
      </c>
      <c r="B149" s="52"/>
      <c r="E149" s="61" t="str">
        <f>$E$9</f>
        <v>BILL DATE</v>
      </c>
      <c r="H149" s="61" t="str">
        <f>$H$9</f>
        <v>BILLING PERIOD</v>
      </c>
      <c r="I149" s="52"/>
      <c r="J149" s="52"/>
      <c r="K149" s="151" t="str">
        <f>$K$9</f>
        <v>DUE DATE</v>
      </c>
      <c r="L149" s="151"/>
    </row>
    <row r="150" spans="1:12" ht="15" x14ac:dyDescent="0.2">
      <c r="A150" s="76" t="str">
        <f ca="1">TEXT('Generate Monthly Report'!$C$72, "MMMM YYYY")</f>
        <v>September 2020</v>
      </c>
      <c r="B150" s="74"/>
      <c r="C150" s="74"/>
      <c r="D150" s="74"/>
      <c r="E150" s="107" t="str">
        <f ca="1">'Generate Monthly Report'!$D$72</f>
        <v>Oct 10, 2020</v>
      </c>
      <c r="F150" s="74"/>
      <c r="G150" s="108"/>
      <c r="H150" s="107" t="str">
        <f ca="1">'Generate Monthly Report'!$B$72</f>
        <v>07 Sep to 06 Oct 2020</v>
      </c>
      <c r="I150" s="74"/>
      <c r="J150" s="74"/>
      <c r="K150" s="155" t="str">
        <f ca="1">'Generate Monthly Report'!$E$72</f>
        <v>Oct 13, 2020</v>
      </c>
      <c r="L150" s="155"/>
    </row>
    <row r="151" spans="1:12" x14ac:dyDescent="0.2">
      <c r="A151" s="64" t="str">
        <f>$A$11</f>
        <v>METER READING INFORMATION</v>
      </c>
      <c r="H151" s="65" t="str">
        <f>$H$11</f>
        <v>STATEMENT SUMMARY</v>
      </c>
    </row>
    <row r="152" spans="1:12" x14ac:dyDescent="0.2">
      <c r="A152" s="52" t="str">
        <f>$A$12</f>
        <v>Owner's Meter Reading</v>
      </c>
      <c r="H152" s="67" t="str">
        <f>$H$12</f>
        <v>Current Charges</v>
      </c>
      <c r="K152" s="67"/>
      <c r="L152" s="67"/>
    </row>
    <row r="153" spans="1:12" x14ac:dyDescent="0.2">
      <c r="A153" s="101" t="str">
        <f>$A$13</f>
        <v xml:space="preserve">    Present Reading</v>
      </c>
      <c r="B153" s="101"/>
      <c r="C153" s="69"/>
      <c r="E153" s="101" cm="1">
        <f t="array" aca="1" ref="E153" ca="1">INDIRECT("'Generate Monthly Report'!$C"&amp;$F145)</f>
        <v>8708</v>
      </c>
      <c r="H153" s="101" t="str">
        <f>$H$13</f>
        <v xml:space="preserve">    Water Bill</v>
      </c>
      <c r="K153" s="156" cm="1">
        <f t="array" aca="1" ref="K153" ca="1">INDIRECT("'Generate Monthly Report'!$G"&amp;$F145)</f>
        <v>1403.379827160494</v>
      </c>
      <c r="L153" s="156"/>
    </row>
    <row r="154" spans="1:12" x14ac:dyDescent="0.2">
      <c r="A154" s="102" t="str">
        <f>$A$14</f>
        <v xml:space="preserve">    Previous Reading</v>
      </c>
      <c r="B154" s="102"/>
      <c r="C154" s="104"/>
      <c r="D154" s="63"/>
      <c r="E154" s="102" cm="1">
        <f t="array" aca="1" ref="E154" ca="1">INDIRECT("'Generate Monthly Report'!$D"&amp;$F145)</f>
        <v>8649</v>
      </c>
      <c r="H154" s="101" t="str">
        <f>$H$14</f>
        <v xml:space="preserve">    Miscellaneous</v>
      </c>
      <c r="K154" s="69"/>
      <c r="L154" s="69">
        <f ca="1">'Generate Monthly Report'!$A$71</f>
        <v>50</v>
      </c>
    </row>
    <row r="155" spans="1:12" ht="15" x14ac:dyDescent="0.2">
      <c r="A155" s="69" t="str">
        <f>$A$15</f>
        <v xml:space="preserve">    Consumption</v>
      </c>
      <c r="B155" s="101"/>
      <c r="C155" s="52"/>
      <c r="E155" s="103" cm="1">
        <f t="array" aca="1" ref="E155" ca="1">INDIRECT("'Generate Monthly Report'!$E"&amp;$F145)</f>
        <v>59</v>
      </c>
      <c r="H155" s="102" t="str">
        <f>$H$15</f>
        <v xml:space="preserve">    Monthly Dues</v>
      </c>
      <c r="I155" s="63"/>
      <c r="K155" s="69"/>
      <c r="L155" s="69">
        <f ca="1">'Generate Monthly Report'!$A$72</f>
        <v>450</v>
      </c>
    </row>
    <row r="156" spans="1:12" ht="15" x14ac:dyDescent="0.2">
      <c r="E156" s="77"/>
      <c r="H156" s="100" t="str">
        <f>$H$16</f>
        <v xml:space="preserve">    Total</v>
      </c>
      <c r="J156" s="70"/>
      <c r="K156" s="153" cm="1">
        <f t="array" aca="1" ref="K156" ca="1">INDIRECT("'Generate Monthly Report'!$J"&amp;$F145)</f>
        <v>1903.379827160494</v>
      </c>
      <c r="L156" s="153"/>
    </row>
    <row r="157" spans="1:12" x14ac:dyDescent="0.2">
      <c r="A157" s="109" t="str">
        <f>$A$17</f>
        <v xml:space="preserve">    Manila Waters Reading</v>
      </c>
      <c r="B157" s="110"/>
      <c r="C157" s="111"/>
      <c r="D157" s="111"/>
      <c r="E157" s="117">
        <f ca="1">'Generate Monthly Report'!$F$72</f>
        <v>1620</v>
      </c>
      <c r="H157" s="67" t="str">
        <f>$H$17</f>
        <v>Previous Charges</v>
      </c>
      <c r="K157" s="67"/>
      <c r="L157" s="67"/>
    </row>
    <row r="158" spans="1:12" x14ac:dyDescent="0.2">
      <c r="A158" s="112" t="str">
        <f>$A$18</f>
        <v xml:space="preserve">    Amount Due to Manila Waters</v>
      </c>
      <c r="B158" s="67"/>
      <c r="C158" s="66"/>
      <c r="D158" s="66"/>
      <c r="E158" s="129">
        <f ca="1">'Generate Monthly Report'!$G$72</f>
        <v>38533.480000000003</v>
      </c>
      <c r="H158" s="102" t="str">
        <f>$H$18</f>
        <v xml:space="preserve">    Unpaid Previous Charges</v>
      </c>
      <c r="I158" s="63"/>
      <c r="J158" s="63"/>
      <c r="K158" s="154">
        <f ca="1">SUM(INDIRECT("'Unpaid Record'!$C"&amp;$F145&amp;":"&amp;'Generate Monthly Report'!$J$1&amp;$F145))-K156</f>
        <v>734.99999999999977</v>
      </c>
      <c r="L158" s="154"/>
    </row>
    <row r="159" spans="1:12" ht="15" x14ac:dyDescent="0.2">
      <c r="A159" s="112" t="str">
        <f>$A$19</f>
        <v xml:space="preserve">    Computed Amount per cu. meter</v>
      </c>
      <c r="B159" s="67"/>
      <c r="C159" s="66"/>
      <c r="D159" s="66"/>
      <c r="E159" s="118">
        <f ca="1">'Generate Monthly Report'!$H$72</f>
        <v>23.79</v>
      </c>
      <c r="H159" s="64" t="str">
        <f>$H$19</f>
        <v>TOTAL AMOUNT DUE</v>
      </c>
      <c r="K159" s="150">
        <f ca="1">$K156+$K158</f>
        <v>2638.3798271604937</v>
      </c>
      <c r="L159" s="150"/>
    </row>
    <row r="160" spans="1:12" x14ac:dyDescent="0.2">
      <c r="A160" s="113" t="str">
        <f>$A$20</f>
        <v xml:space="preserve">    Minimum Amount (with Misc + Monthly Dues)</v>
      </c>
      <c r="B160" s="58"/>
      <c r="C160" s="63"/>
      <c r="D160" s="63"/>
      <c r="E160" s="119">
        <f ca="1">'Generate Monthly Report'!$J$72</f>
        <v>737.86</v>
      </c>
      <c r="L160" s="115" t="str">
        <f>$L$20</f>
        <v>REVISED OCTOBER 2020. THIS IS SYSTEM GENERATED</v>
      </c>
    </row>
    <row r="161" spans="1:12" x14ac:dyDescent="0.2">
      <c r="A161" s="73" t="str">
        <f>$A$21</f>
        <v>YOUR MONTHLY CONSUMPTION IN THE LAST 12 MONTHS...</v>
      </c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</row>
    <row r="162" spans="1:12" x14ac:dyDescent="0.2">
      <c r="A162" s="71" t="str">
        <f ca="1">UPPER(TEXT(EDATE($A150, MOD(COLUMN(), 12)-12), "MMM"))</f>
        <v>OCT</v>
      </c>
      <c r="B162" s="71" t="str">
        <f t="shared" ref="B162:L162" ca="1" si="5">UPPER(TEXT(EDATE($A150, MOD(COLUMN(), 12)-12), "MMM"))</f>
        <v>NOV</v>
      </c>
      <c r="C162" s="71" t="str">
        <f t="shared" ca="1" si="5"/>
        <v>DEC</v>
      </c>
      <c r="D162" s="71" t="str">
        <f t="shared" ca="1" si="5"/>
        <v>JAN</v>
      </c>
      <c r="E162" s="71" t="str">
        <f t="shared" ca="1" si="5"/>
        <v>FEB</v>
      </c>
      <c r="F162" s="71" t="str">
        <f t="shared" ca="1" si="5"/>
        <v>MAR</v>
      </c>
      <c r="G162" s="71" t="str">
        <f t="shared" ca="1" si="5"/>
        <v>APR</v>
      </c>
      <c r="H162" s="71" t="str">
        <f t="shared" ca="1" si="5"/>
        <v>MAY</v>
      </c>
      <c r="I162" s="71" t="str">
        <f t="shared" ca="1" si="5"/>
        <v>JUN</v>
      </c>
      <c r="J162" s="71" t="str">
        <f t="shared" ca="1" si="5"/>
        <v>JUL</v>
      </c>
      <c r="K162" s="71" t="str">
        <f t="shared" ca="1" si="5"/>
        <v>AUG</v>
      </c>
      <c r="L162" s="71" t="str">
        <f t="shared" ca="1" si="5"/>
        <v>SEP</v>
      </c>
    </row>
    <row r="163" spans="1:12" x14ac:dyDescent="0.2">
      <c r="A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B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C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D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E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F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G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H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I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J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K163" s="71" t="str">
        <f ca="1">IF( (COLUMN(INDIRECT('Generate Monthly Report'!$J$1&amp;$E145)) + (MOD(COLUMN(), 12)-12) ) &lt; 4, "--", INDIRECT("'Monthly Reading'!"&amp;SUBSTITUTE(ADDRESS(1,COLUMN(INDIRECT('Generate Monthly Report'!$J$1&amp;$E145)) + (MOD(COLUMN(), 12)-12),4),"1","")&amp;$E145) )</f>
        <v>--</v>
      </c>
      <c r="L163" s="71">
        <f ca="1">IF( (COLUMN(INDIRECT('Generate Monthly Report'!$J$1&amp;$E145)) + (MOD(COLUMN(), 12)) ) &lt; 4, "--", INDIRECT("'Monthly Reading'!"&amp;SUBSTITUTE(ADDRESS(1,COLUMN(INDIRECT('Generate Monthly Report'!$J$1&amp;$E$5)) + (MOD(COLUMN(), 12)),4),"1","")&amp;$E$5) )</f>
        <v>20</v>
      </c>
    </row>
    <row r="164" spans="1:12" x14ac:dyDescent="0.2">
      <c r="A164" s="73" t="str">
        <f>$A$24</f>
        <v>BREAKDOWN OF UNPAID WATER BILLS IN THE LAST 12 MONTHS</v>
      </c>
    </row>
    <row r="165" spans="1:12" x14ac:dyDescent="0.2">
      <c r="A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B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C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D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E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F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G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H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I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J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K165" s="71" t="str">
        <f ca="1">IF( (COLUMN(INDIRECT('Generate Monthly Report'!$J$1&amp;$E145)) + (MOD(COLUMN(), 12)-12) ) &lt; 4, "--", IF( INDIRECT("'Unpaid Record'!"&amp;SUBSTITUTE(ADDRESS(1,COLUMN(INDIRECT('Generate Monthly Report'!$J$1&amp;$E145)) + (MOD(COLUMN(), 12)-12),4),"1","")&amp;$F145) &gt; 0,
ROUND(INDIRECT("'Unpaid Record'!"&amp;SUBSTITUTE(ADDRESS(1,COLUMN(INDIRECT('Generate Monthly Report'!$J$1&amp;$E145)) + (MOD(COLUMN(), 12)-12),4),"1","")&amp;$F145), 2), "--") )</f>
        <v>--</v>
      </c>
      <c r="L165" s="71">
        <f ca="1">IF( (COLUMN(INDIRECT('Generate Monthly Report'!$J$1&amp;$E145)) + (MOD(COLUMN(), 12)) ) &lt; 4, "--", ROUND(INDIRECT("'Unpaid Record'!"&amp;SUBSTITUTE(ADDRESS(1,COLUMN(INDIRECT('Generate Monthly Report'!$J$1&amp;$E145)) + (MOD(COLUMN(), 12)),4),"1","")&amp;$F145), 2))</f>
        <v>1903.38</v>
      </c>
    </row>
    <row r="166" spans="1:12" x14ac:dyDescent="0.2">
      <c r="C166" s="157" t="str">
        <f>$C$26</f>
        <v>To avoid disconnection, please pay your bills on time.</v>
      </c>
      <c r="D166" s="157"/>
      <c r="E166" s="157"/>
      <c r="F166" s="157"/>
      <c r="G166" s="157"/>
      <c r="H166" s="157"/>
      <c r="I166" s="157"/>
      <c r="J166" s="157"/>
      <c r="K166" s="66"/>
      <c r="L166" s="66"/>
    </row>
    <row r="167" spans="1:12" x14ac:dyDescent="0.2">
      <c r="A167" s="66"/>
      <c r="B167" s="67"/>
      <c r="C167" s="67"/>
      <c r="D167" s="72"/>
      <c r="E167" s="67"/>
      <c r="F167" s="67"/>
      <c r="G167" s="67"/>
      <c r="H167" s="64"/>
      <c r="I167" s="67"/>
      <c r="J167" s="64"/>
      <c r="K167" s="66"/>
      <c r="L167" s="66"/>
    </row>
    <row r="168" spans="1:12" x14ac:dyDescent="0.2">
      <c r="A168" s="66"/>
      <c r="B168" s="67"/>
      <c r="K168" s="66"/>
      <c r="L168" s="66"/>
    </row>
    <row r="169" spans="1:12" x14ac:dyDescent="0.2">
      <c r="A169" s="116" t="str">
        <f>Settings!$B$1</f>
        <v>VILLA AURORA TOWNHOMES HOMEOWNERS ASSOCIATION</v>
      </c>
      <c r="B169" s="52"/>
      <c r="D169" s="54"/>
      <c r="E169" s="54"/>
      <c r="H169" s="54"/>
      <c r="I169" s="54"/>
      <c r="K169" s="56"/>
      <c r="L169" s="114" t="str">
        <f>Settings!$B$3</f>
        <v>Please bring your water bill when paying</v>
      </c>
    </row>
    <row r="170" spans="1:12" x14ac:dyDescent="0.2">
      <c r="A170" s="68" t="str">
        <f>Settings!$B$2</f>
        <v>Aurora Blvd., Loyola Heights, Quezon City</v>
      </c>
      <c r="B170" s="52"/>
      <c r="D170" s="56"/>
      <c r="E170" s="56"/>
      <c r="H170" s="56"/>
      <c r="I170" s="56"/>
      <c r="K170" s="52"/>
      <c r="L170" s="114" t="str">
        <f>Settings!$B$4</f>
        <v>For inquiries pls. contact the water committee</v>
      </c>
    </row>
    <row r="171" spans="1:12" x14ac:dyDescent="0.2">
      <c r="A171" s="57">
        <v>2</v>
      </c>
      <c r="B171" s="57">
        <v>5</v>
      </c>
      <c r="D171" s="52"/>
      <c r="E171" s="52"/>
      <c r="H171" s="52"/>
      <c r="I171" s="52"/>
      <c r="K171" s="52"/>
      <c r="L171" s="114" t="str">
        <f>IF(Settings!$B$5="", "", Settings!$B$5)</f>
        <v>Jesus Lim at B3 L17</v>
      </c>
    </row>
    <row r="172" spans="1:12" x14ac:dyDescent="0.2">
      <c r="A172" s="52"/>
      <c r="B172" s="52"/>
      <c r="C172" s="52"/>
      <c r="D172" s="52"/>
      <c r="E172" s="52"/>
      <c r="H172" s="52"/>
      <c r="I172" s="52"/>
      <c r="K172" s="52"/>
      <c r="L172" s="114" t="str">
        <f>IF(Settings!$B$6="", "", Settings!$B$6)</f>
        <v>Nida Monasteryo at B1 L12</v>
      </c>
    </row>
    <row r="173" spans="1:12" x14ac:dyDescent="0.2">
      <c r="A173" s="52"/>
      <c r="B173" s="52"/>
      <c r="C173" s="132">
        <f>$C145+1</f>
        <v>8</v>
      </c>
      <c r="D173" s="132">
        <f>$D145+1</f>
        <v>19</v>
      </c>
      <c r="E173" s="132">
        <f>$E145+1</f>
        <v>85</v>
      </c>
      <c r="F173" s="132">
        <f>$F145+1</f>
        <v>11</v>
      </c>
      <c r="H173" s="52"/>
      <c r="I173" s="52"/>
      <c r="J173" s="55" t="str">
        <f>IF(Settings!$B$7="", "", Settings!$B$7)</f>
        <v/>
      </c>
      <c r="K173" s="52"/>
      <c r="L173" s="52"/>
    </row>
    <row r="174" spans="1:12" x14ac:dyDescent="0.2">
      <c r="A174" s="58"/>
      <c r="B174" s="58"/>
      <c r="C174" s="58"/>
      <c r="D174" s="58"/>
      <c r="E174" s="58"/>
      <c r="F174" s="58"/>
      <c r="G174" s="59"/>
      <c r="H174" s="58"/>
      <c r="I174" s="58"/>
      <c r="J174" s="60" t="str">
        <f>IF(Settings!$B$8="", "", Settings!$B$8)</f>
        <v/>
      </c>
      <c r="K174" s="58"/>
      <c r="L174" s="58"/>
    </row>
    <row r="175" spans="1:12" x14ac:dyDescent="0.2">
      <c r="A175" s="61" t="str">
        <f>$A$7</f>
        <v>NAME OF OWNER/TENANT</v>
      </c>
      <c r="B175" s="52"/>
      <c r="C175" s="52"/>
      <c r="E175" s="61" t="str">
        <f>$E$7</f>
        <v>ADDRESS</v>
      </c>
      <c r="H175" s="61" t="str">
        <f>$H$7</f>
        <v>METER NUMBER</v>
      </c>
      <c r="J175" s="52"/>
      <c r="K175" s="61" t="str">
        <f>$K$7</f>
        <v>TOTAL AMOUNT DUE</v>
      </c>
    </row>
    <row r="176" spans="1:12" ht="15" x14ac:dyDescent="0.2">
      <c r="A176" s="62" t="str" cm="1">
        <f t="array" aca="1" ref="A176" ca="1">INDIRECT("'Homeowners Record'!$B"&amp;$C173)</f>
        <v>AGNES TECSON</v>
      </c>
      <c r="B176" s="74"/>
      <c r="C176" s="74"/>
      <c r="D176" s="74"/>
      <c r="E176" s="62" t="str" cm="1">
        <f t="array" aca="1" ref="E176" ca="1">INDIRECT("'Homeowners Record'!$C"&amp;$C173)</f>
        <v>BLK 1 LOT 7</v>
      </c>
      <c r="F176" s="74"/>
      <c r="G176" s="108"/>
      <c r="H176" s="152" cm="1">
        <f t="array" aca="1" ref="H176" ca="1">INDIRECT("'Homeowners Record'!$D"&amp;$C173)</f>
        <v>345682</v>
      </c>
      <c r="I176" s="152"/>
      <c r="J176" s="74"/>
      <c r="K176" s="149">
        <f ca="1">SUM(INDIRECT("'Unpaid Record'!$C"&amp;$F173&amp;":"&amp;'Generate Monthly Report'!$J$1&amp;$F173))</f>
        <v>1512.860987654321</v>
      </c>
      <c r="L176" s="149"/>
    </row>
    <row r="177" spans="1:12" x14ac:dyDescent="0.2">
      <c r="A177" s="61" t="str">
        <f>$A$9</f>
        <v>BILLING MONTH</v>
      </c>
      <c r="B177" s="52"/>
      <c r="E177" s="61" t="str">
        <f>$E$9</f>
        <v>BILL DATE</v>
      </c>
      <c r="H177" s="61" t="str">
        <f>$H$9</f>
        <v>BILLING PERIOD</v>
      </c>
      <c r="I177" s="52"/>
      <c r="J177" s="52"/>
      <c r="K177" s="151" t="str">
        <f>$K$9</f>
        <v>DUE DATE</v>
      </c>
      <c r="L177" s="151"/>
    </row>
    <row r="178" spans="1:12" ht="15" x14ac:dyDescent="0.2">
      <c r="A178" s="76" t="str">
        <f ca="1">TEXT('Generate Monthly Report'!$C$72, "MMMM YYYY")</f>
        <v>September 2020</v>
      </c>
      <c r="B178" s="74"/>
      <c r="C178" s="74"/>
      <c r="D178" s="74"/>
      <c r="E178" s="107" t="str">
        <f ca="1">'Generate Monthly Report'!$D$72</f>
        <v>Oct 10, 2020</v>
      </c>
      <c r="F178" s="74"/>
      <c r="G178" s="108"/>
      <c r="H178" s="107" t="str">
        <f ca="1">'Generate Monthly Report'!$B$72</f>
        <v>07 Sep to 06 Oct 2020</v>
      </c>
      <c r="I178" s="74"/>
      <c r="J178" s="74"/>
      <c r="K178" s="155" t="str">
        <f ca="1">'Generate Monthly Report'!$E$72</f>
        <v>Oct 13, 2020</v>
      </c>
      <c r="L178" s="155"/>
    </row>
    <row r="179" spans="1:12" x14ac:dyDescent="0.2">
      <c r="A179" s="64" t="str">
        <f>$A$11</f>
        <v>METER READING INFORMATION</v>
      </c>
      <c r="H179" s="65" t="str">
        <f>$H$11</f>
        <v>STATEMENT SUMMARY</v>
      </c>
    </row>
    <row r="180" spans="1:12" x14ac:dyDescent="0.2">
      <c r="A180" s="52" t="str">
        <f>$A$12</f>
        <v>Owner's Meter Reading</v>
      </c>
      <c r="H180" s="67" t="str">
        <f>$H$12</f>
        <v>Current Charges</v>
      </c>
      <c r="K180" s="67"/>
      <c r="L180" s="67"/>
    </row>
    <row r="181" spans="1:12" x14ac:dyDescent="0.2">
      <c r="A181" s="101" t="str">
        <f>$A$13</f>
        <v xml:space="preserve">    Present Reading</v>
      </c>
      <c r="B181" s="101"/>
      <c r="C181" s="69"/>
      <c r="E181" s="101" cm="1">
        <f t="array" aca="1" ref="E181" ca="1">INDIRECT("'Generate Monthly Report'!$C"&amp;$F173)</f>
        <v>215.91</v>
      </c>
      <c r="H181" s="101" t="str">
        <f>$H$13</f>
        <v xml:space="preserve">    Water Bill</v>
      </c>
      <c r="K181" s="156" cm="1">
        <f t="array" aca="1" ref="K181" ca="1">INDIRECT("'Generate Monthly Report'!$G"&amp;$F173)</f>
        <v>237.86098765432101</v>
      </c>
      <c r="L181" s="156"/>
    </row>
    <row r="182" spans="1:12" x14ac:dyDescent="0.2">
      <c r="A182" s="102" t="str">
        <f>$A$14</f>
        <v xml:space="preserve">    Previous Reading</v>
      </c>
      <c r="B182" s="102"/>
      <c r="C182" s="104"/>
      <c r="D182" s="63"/>
      <c r="E182" s="102" cm="1">
        <f t="array" aca="1" ref="E182" ca="1">INDIRECT("'Generate Monthly Report'!$D"&amp;$F173)</f>
        <v>215.41</v>
      </c>
      <c r="H182" s="101" t="str">
        <f>$H$14</f>
        <v xml:space="preserve">    Miscellaneous</v>
      </c>
      <c r="K182" s="69"/>
      <c r="L182" s="69">
        <f ca="1">'Generate Monthly Report'!$A$71</f>
        <v>50</v>
      </c>
    </row>
    <row r="183" spans="1:12" ht="15" x14ac:dyDescent="0.2">
      <c r="A183" s="69" t="str">
        <f>$A$15</f>
        <v xml:space="preserve">    Consumption</v>
      </c>
      <c r="B183" s="101"/>
      <c r="C183" s="52"/>
      <c r="E183" s="103" cm="1">
        <f t="array" aca="1" ref="E183" ca="1">INDIRECT("'Generate Monthly Report'!$E"&amp;$F173)</f>
        <v>0.5</v>
      </c>
      <c r="H183" s="102" t="str">
        <f>$H$15</f>
        <v xml:space="preserve">    Monthly Dues</v>
      </c>
      <c r="I183" s="63"/>
      <c r="K183" s="69"/>
      <c r="L183" s="69">
        <f ca="1">'Generate Monthly Report'!$A$72</f>
        <v>450</v>
      </c>
    </row>
    <row r="184" spans="1:12" ht="15" x14ac:dyDescent="0.2">
      <c r="E184" s="77"/>
      <c r="H184" s="100" t="str">
        <f>$H$16</f>
        <v xml:space="preserve">    Total</v>
      </c>
      <c r="J184" s="70"/>
      <c r="K184" s="153" cm="1">
        <f t="array" aca="1" ref="K184" ca="1">INDIRECT("'Generate Monthly Report'!$J"&amp;$F173)</f>
        <v>737.86098765432098</v>
      </c>
      <c r="L184" s="153"/>
    </row>
    <row r="185" spans="1:12" x14ac:dyDescent="0.2">
      <c r="A185" s="109" t="str">
        <f>$A$17</f>
        <v xml:space="preserve">    Manila Waters Reading</v>
      </c>
      <c r="B185" s="110"/>
      <c r="C185" s="111"/>
      <c r="D185" s="111"/>
      <c r="E185" s="117">
        <f ca="1">'Generate Monthly Report'!$F$72</f>
        <v>1620</v>
      </c>
      <c r="H185" s="67" t="str">
        <f>$H$17</f>
        <v>Previous Charges</v>
      </c>
      <c r="K185" s="67"/>
      <c r="L185" s="67"/>
    </row>
    <row r="186" spans="1:12" x14ac:dyDescent="0.2">
      <c r="A186" s="112" t="str">
        <f>$A$18</f>
        <v xml:space="preserve">    Amount Due to Manila Waters</v>
      </c>
      <c r="B186" s="67"/>
      <c r="C186" s="66"/>
      <c r="D186" s="66"/>
      <c r="E186" s="129">
        <f ca="1">'Generate Monthly Report'!$G$72</f>
        <v>38533.480000000003</v>
      </c>
      <c r="H186" s="102" t="str">
        <f>$H$18</f>
        <v xml:space="preserve">    Unpaid Previous Charges</v>
      </c>
      <c r="I186" s="63"/>
      <c r="J186" s="63"/>
      <c r="K186" s="154">
        <f ca="1">SUM(INDIRECT("'Unpaid Record'!$C"&amp;$F173&amp;":"&amp;'Generate Monthly Report'!$J$1&amp;$F173))-K184</f>
        <v>775</v>
      </c>
      <c r="L186" s="154"/>
    </row>
    <row r="187" spans="1:12" ht="15" x14ac:dyDescent="0.2">
      <c r="A187" s="112" t="str">
        <f>$A$19</f>
        <v xml:space="preserve">    Computed Amount per cu. meter</v>
      </c>
      <c r="B187" s="67"/>
      <c r="C187" s="66"/>
      <c r="D187" s="66"/>
      <c r="E187" s="118">
        <f ca="1">'Generate Monthly Report'!$H$72</f>
        <v>23.79</v>
      </c>
      <c r="H187" s="64" t="str">
        <f>$H$19</f>
        <v>TOTAL AMOUNT DUE</v>
      </c>
      <c r="K187" s="150">
        <f ca="1">$K184+$K186</f>
        <v>1512.860987654321</v>
      </c>
      <c r="L187" s="150"/>
    </row>
    <row r="188" spans="1:12" x14ac:dyDescent="0.2">
      <c r="A188" s="113" t="str">
        <f>$A$20</f>
        <v xml:space="preserve">    Minimum Amount (with Misc + Monthly Dues)</v>
      </c>
      <c r="B188" s="58"/>
      <c r="C188" s="63"/>
      <c r="D188" s="63"/>
      <c r="E188" s="119">
        <f ca="1">'Generate Monthly Report'!$J$72</f>
        <v>737.86</v>
      </c>
      <c r="L188" s="115" t="str">
        <f>$L$20</f>
        <v>REVISED OCTOBER 2020. THIS IS SYSTEM GENERATED</v>
      </c>
    </row>
    <row r="189" spans="1:12" x14ac:dyDescent="0.2">
      <c r="A189" s="73" t="str">
        <f>$A$21</f>
        <v>YOUR MONTHLY CONSUMPTION IN THE LAST 12 MONTHS...</v>
      </c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</row>
    <row r="190" spans="1:12" x14ac:dyDescent="0.2">
      <c r="A190" s="71" t="str">
        <f ca="1">UPPER(TEXT(EDATE($A178, MOD(COLUMN(), 12)-12), "MMM"))</f>
        <v>OCT</v>
      </c>
      <c r="B190" s="71" t="str">
        <f t="shared" ref="B190:L190" ca="1" si="6">UPPER(TEXT(EDATE($A178, MOD(COLUMN(), 12)-12), "MMM"))</f>
        <v>NOV</v>
      </c>
      <c r="C190" s="71" t="str">
        <f t="shared" ca="1" si="6"/>
        <v>DEC</v>
      </c>
      <c r="D190" s="71" t="str">
        <f t="shared" ca="1" si="6"/>
        <v>JAN</v>
      </c>
      <c r="E190" s="71" t="str">
        <f t="shared" ca="1" si="6"/>
        <v>FEB</v>
      </c>
      <c r="F190" s="71" t="str">
        <f t="shared" ca="1" si="6"/>
        <v>MAR</v>
      </c>
      <c r="G190" s="71" t="str">
        <f t="shared" ca="1" si="6"/>
        <v>APR</v>
      </c>
      <c r="H190" s="71" t="str">
        <f t="shared" ca="1" si="6"/>
        <v>MAY</v>
      </c>
      <c r="I190" s="71" t="str">
        <f t="shared" ca="1" si="6"/>
        <v>JUN</v>
      </c>
      <c r="J190" s="71" t="str">
        <f t="shared" ca="1" si="6"/>
        <v>JUL</v>
      </c>
      <c r="K190" s="71" t="str">
        <f t="shared" ca="1" si="6"/>
        <v>AUG</v>
      </c>
      <c r="L190" s="71" t="str">
        <f t="shared" ca="1" si="6"/>
        <v>SEP</v>
      </c>
    </row>
    <row r="191" spans="1:12" x14ac:dyDescent="0.2">
      <c r="A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B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C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D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E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F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G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H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I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J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K191" s="71" t="str">
        <f ca="1">IF( (COLUMN(INDIRECT('Generate Monthly Report'!$J$1&amp;$E173)) + (MOD(COLUMN(), 12)-12) ) &lt; 4, "--", INDIRECT("'Monthly Reading'!"&amp;SUBSTITUTE(ADDRESS(1,COLUMN(INDIRECT('Generate Monthly Report'!$J$1&amp;$E173)) + (MOD(COLUMN(), 12)-12),4),"1","")&amp;$E173) )</f>
        <v>--</v>
      </c>
      <c r="L191" s="71">
        <f ca="1">IF( (COLUMN(INDIRECT('Generate Monthly Report'!$J$1&amp;$E173)) + (MOD(COLUMN(), 12)) ) &lt; 4, "--", INDIRECT("'Monthly Reading'!"&amp;SUBSTITUTE(ADDRESS(1,COLUMN(INDIRECT('Generate Monthly Report'!$J$1&amp;$E$5)) + (MOD(COLUMN(), 12)),4),"1","")&amp;$E$5) )</f>
        <v>20</v>
      </c>
    </row>
    <row r="192" spans="1:12" x14ac:dyDescent="0.2">
      <c r="A192" s="73" t="str">
        <f>$A$24</f>
        <v>BREAKDOWN OF UNPAID WATER BILLS IN THE LAST 12 MONTHS</v>
      </c>
    </row>
    <row r="193" spans="1:12" x14ac:dyDescent="0.2">
      <c r="A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B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C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D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E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F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G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H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I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J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K193" s="71" t="str">
        <f ca="1">IF( (COLUMN(INDIRECT('Generate Monthly Report'!$J$1&amp;$E173)) + (MOD(COLUMN(), 12)-12) ) &lt; 4, "--", IF( INDIRECT("'Unpaid Record'!"&amp;SUBSTITUTE(ADDRESS(1,COLUMN(INDIRECT('Generate Monthly Report'!$J$1&amp;$E173)) + (MOD(COLUMN(), 12)-12),4),"1","")&amp;$F173) &gt; 0,
ROUND(INDIRECT("'Unpaid Record'!"&amp;SUBSTITUTE(ADDRESS(1,COLUMN(INDIRECT('Generate Monthly Report'!$J$1&amp;$E173)) + (MOD(COLUMN(), 12)-12),4),"1","")&amp;$F173), 2), "--") )</f>
        <v>--</v>
      </c>
      <c r="L193" s="71">
        <f ca="1">IF( (COLUMN(INDIRECT('Generate Monthly Report'!$J$1&amp;$E173)) + (MOD(COLUMN(), 12)) ) &lt; 4, "--", ROUND(INDIRECT("'Unpaid Record'!"&amp;SUBSTITUTE(ADDRESS(1,COLUMN(INDIRECT('Generate Monthly Report'!$J$1&amp;$E173)) + (MOD(COLUMN(), 12)),4),"1","")&amp;$F173), 2))</f>
        <v>737.86</v>
      </c>
    </row>
    <row r="194" spans="1:12" x14ac:dyDescent="0.2">
      <c r="C194" s="157" t="str">
        <f>$C$26</f>
        <v>To avoid disconnection, please pay your bills on time.</v>
      </c>
      <c r="D194" s="157"/>
      <c r="E194" s="157"/>
      <c r="F194" s="157"/>
      <c r="G194" s="157"/>
      <c r="H194" s="157"/>
      <c r="I194" s="157"/>
      <c r="J194" s="157"/>
      <c r="K194" s="66"/>
      <c r="L194" s="66"/>
    </row>
    <row r="195" spans="1:12" x14ac:dyDescent="0.2">
      <c r="A195" s="66"/>
      <c r="B195" s="67"/>
      <c r="C195" s="67"/>
      <c r="D195" s="72"/>
      <c r="E195" s="67"/>
      <c r="F195" s="67"/>
      <c r="G195" s="67"/>
      <c r="H195" s="64"/>
      <c r="I195" s="67"/>
      <c r="J195" s="64"/>
      <c r="K195" s="66"/>
      <c r="L195" s="66"/>
    </row>
    <row r="196" spans="1:12" x14ac:dyDescent="0.2">
      <c r="A196" s="66"/>
      <c r="B196" s="67"/>
      <c r="K196" s="66"/>
      <c r="L196" s="66"/>
    </row>
    <row r="197" spans="1:12" x14ac:dyDescent="0.2">
      <c r="A197" s="116" t="str">
        <f>Settings!$B$1</f>
        <v>VILLA AURORA TOWNHOMES HOMEOWNERS ASSOCIATION</v>
      </c>
      <c r="B197" s="52"/>
      <c r="D197" s="54"/>
      <c r="E197" s="54"/>
      <c r="H197" s="54"/>
      <c r="I197" s="54"/>
      <c r="K197" s="56"/>
      <c r="L197" s="114" t="str">
        <f>Settings!$B$3</f>
        <v>Please bring your water bill when paying</v>
      </c>
    </row>
    <row r="198" spans="1:12" x14ac:dyDescent="0.2">
      <c r="A198" s="68" t="str">
        <f>Settings!$B$2</f>
        <v>Aurora Blvd., Loyola Heights, Quezon City</v>
      </c>
      <c r="B198" s="52"/>
      <c r="D198" s="56"/>
      <c r="E198" s="56"/>
      <c r="H198" s="56"/>
      <c r="I198" s="56"/>
      <c r="K198" s="52"/>
      <c r="L198" s="114" t="str">
        <f>Settings!$B$4</f>
        <v>For inquiries pls. contact the water committee</v>
      </c>
    </row>
    <row r="199" spans="1:12" x14ac:dyDescent="0.2">
      <c r="A199" s="57">
        <v>2</v>
      </c>
      <c r="B199" s="57">
        <v>5</v>
      </c>
      <c r="D199" s="52"/>
      <c r="E199" s="52"/>
      <c r="H199" s="52"/>
      <c r="I199" s="52"/>
      <c r="K199" s="52"/>
      <c r="L199" s="114" t="str">
        <f>IF(Settings!$B$5="", "", Settings!$B$5)</f>
        <v>Jesus Lim at B3 L17</v>
      </c>
    </row>
    <row r="200" spans="1:12" x14ac:dyDescent="0.2">
      <c r="A200" s="52"/>
      <c r="B200" s="52"/>
      <c r="C200" s="52"/>
      <c r="D200" s="52"/>
      <c r="E200" s="52"/>
      <c r="H200" s="52"/>
      <c r="I200" s="52"/>
      <c r="K200" s="52"/>
      <c r="L200" s="114" t="str">
        <f>IF(Settings!$B$6="", "", Settings!$B$6)</f>
        <v>Nida Monasteryo at B1 L12</v>
      </c>
    </row>
    <row r="201" spans="1:12" x14ac:dyDescent="0.2">
      <c r="A201" s="52"/>
      <c r="B201" s="52"/>
      <c r="C201" s="132">
        <f>$C173+1</f>
        <v>9</v>
      </c>
      <c r="D201" s="132">
        <f>$D173+1</f>
        <v>20</v>
      </c>
      <c r="E201" s="132">
        <f>$E173+1</f>
        <v>86</v>
      </c>
      <c r="F201" s="132">
        <f>$F173+1</f>
        <v>12</v>
      </c>
      <c r="H201" s="52"/>
      <c r="I201" s="52"/>
      <c r="J201" s="55" t="str">
        <f>IF(Settings!$B$7="", "", Settings!$B$7)</f>
        <v/>
      </c>
      <c r="K201" s="52"/>
      <c r="L201" s="52"/>
    </row>
    <row r="202" spans="1:12" x14ac:dyDescent="0.2">
      <c r="A202" s="58"/>
      <c r="B202" s="58"/>
      <c r="C202" s="58"/>
      <c r="D202" s="58"/>
      <c r="E202" s="58"/>
      <c r="F202" s="58"/>
      <c r="G202" s="59"/>
      <c r="H202" s="58"/>
      <c r="I202" s="58"/>
      <c r="J202" s="60" t="str">
        <f>IF(Settings!$B$8="", "", Settings!$B$8)</f>
        <v/>
      </c>
      <c r="K202" s="58"/>
      <c r="L202" s="58"/>
    </row>
    <row r="203" spans="1:12" x14ac:dyDescent="0.2">
      <c r="A203" s="61" t="str">
        <f>$A$7</f>
        <v>NAME OF OWNER/TENANT</v>
      </c>
      <c r="B203" s="52"/>
      <c r="C203" s="52"/>
      <c r="E203" s="61" t="str">
        <f>$E$7</f>
        <v>ADDRESS</v>
      </c>
      <c r="H203" s="61" t="str">
        <f>$H$7</f>
        <v>METER NUMBER</v>
      </c>
      <c r="J203" s="52"/>
      <c r="K203" s="61" t="str">
        <f>$K$7</f>
        <v>TOTAL AMOUNT DUE</v>
      </c>
    </row>
    <row r="204" spans="1:12" ht="15" x14ac:dyDescent="0.2">
      <c r="A204" s="62" t="str" cm="1">
        <f t="array" aca="1" ref="A204" ca="1">INDIRECT("'Homeowners Record'!$B"&amp;$C201)</f>
        <v>MARY GRACE DIAGONO</v>
      </c>
      <c r="B204" s="74"/>
      <c r="C204" s="74"/>
      <c r="D204" s="74"/>
      <c r="E204" s="62" t="str" cm="1">
        <f t="array" aca="1" ref="E204" ca="1">INDIRECT("'Homeowners Record'!$C"&amp;$C201)</f>
        <v>BLK 1 LOT 8</v>
      </c>
      <c r="F204" s="74"/>
      <c r="G204" s="108"/>
      <c r="H204" s="152" cm="1">
        <f t="array" aca="1" ref="H204" ca="1">INDIRECT("'Homeowners Record'!$D"&amp;$C201)</f>
        <v>45155</v>
      </c>
      <c r="I204" s="152"/>
      <c r="J204" s="74"/>
      <c r="K204" s="149">
        <f ca="1">SUM(INDIRECT("'Unpaid Record'!$C"&amp;$F201&amp;":"&amp;'Generate Monthly Report'!$J$1&amp;$F201))</f>
        <v>1744.7968641975308</v>
      </c>
      <c r="L204" s="149"/>
    </row>
    <row r="205" spans="1:12" x14ac:dyDescent="0.2">
      <c r="A205" s="61" t="str">
        <f>$A$9</f>
        <v>BILLING MONTH</v>
      </c>
      <c r="B205" s="52"/>
      <c r="E205" s="61" t="str">
        <f>$E$9</f>
        <v>BILL DATE</v>
      </c>
      <c r="H205" s="61" t="str">
        <f>$H$9</f>
        <v>BILLING PERIOD</v>
      </c>
      <c r="I205" s="52"/>
      <c r="J205" s="52"/>
      <c r="K205" s="151" t="str">
        <f>$K$9</f>
        <v>DUE DATE</v>
      </c>
      <c r="L205" s="151"/>
    </row>
    <row r="206" spans="1:12" ht="15" x14ac:dyDescent="0.2">
      <c r="A206" s="76" t="str">
        <f ca="1">TEXT('Generate Monthly Report'!$C$72, "MMMM YYYY")</f>
        <v>September 2020</v>
      </c>
      <c r="B206" s="74"/>
      <c r="C206" s="74"/>
      <c r="D206" s="74"/>
      <c r="E206" s="107" t="str">
        <f ca="1">'Generate Monthly Report'!$D$72</f>
        <v>Oct 10, 2020</v>
      </c>
      <c r="F206" s="74"/>
      <c r="G206" s="108"/>
      <c r="H206" s="107" t="str">
        <f ca="1">'Generate Monthly Report'!$B$72</f>
        <v>07 Sep to 06 Oct 2020</v>
      </c>
      <c r="I206" s="74"/>
      <c r="J206" s="74"/>
      <c r="K206" s="155" t="str">
        <f ca="1">'Generate Monthly Report'!$E$72</f>
        <v>Oct 13, 2020</v>
      </c>
      <c r="L206" s="155"/>
    </row>
    <row r="207" spans="1:12" x14ac:dyDescent="0.2">
      <c r="A207" s="64" t="str">
        <f>$A$11</f>
        <v>METER READING INFORMATION</v>
      </c>
      <c r="H207" s="65" t="str">
        <f>$H$11</f>
        <v>STATEMENT SUMMARY</v>
      </c>
    </row>
    <row r="208" spans="1:12" x14ac:dyDescent="0.2">
      <c r="A208" s="52" t="str">
        <f>$A$12</f>
        <v>Owner's Meter Reading</v>
      </c>
      <c r="H208" s="67" t="str">
        <f>$H$12</f>
        <v>Current Charges</v>
      </c>
      <c r="K208" s="67"/>
      <c r="L208" s="67"/>
    </row>
    <row r="209" spans="1:12" x14ac:dyDescent="0.2">
      <c r="A209" s="101" t="str">
        <f>$A$13</f>
        <v xml:space="preserve">    Present Reading</v>
      </c>
      <c r="B209" s="101"/>
      <c r="C209" s="69"/>
      <c r="E209" s="101" cm="1">
        <f t="array" aca="1" ref="E209" ca="1">INDIRECT("'Generate Monthly Report'!$C"&amp;$F201)</f>
        <v>4438</v>
      </c>
      <c r="H209" s="101" t="str">
        <f>$H$13</f>
        <v xml:space="preserve">    Water Bill</v>
      </c>
      <c r="K209" s="156" cm="1">
        <f t="array" aca="1" ref="K209" ca="1">INDIRECT("'Generate Monthly Report'!$G"&amp;$F201)</f>
        <v>689.79686419753091</v>
      </c>
      <c r="L209" s="156"/>
    </row>
    <row r="210" spans="1:12" x14ac:dyDescent="0.2">
      <c r="A210" s="102" t="str">
        <f>$A$14</f>
        <v xml:space="preserve">    Previous Reading</v>
      </c>
      <c r="B210" s="102"/>
      <c r="C210" s="104"/>
      <c r="D210" s="63"/>
      <c r="E210" s="102" cm="1">
        <f t="array" aca="1" ref="E210" ca="1">INDIRECT("'Generate Monthly Report'!$D"&amp;$F201)</f>
        <v>4409</v>
      </c>
      <c r="H210" s="101" t="str">
        <f>$H$14</f>
        <v xml:space="preserve">    Miscellaneous</v>
      </c>
      <c r="K210" s="69"/>
      <c r="L210" s="69">
        <f ca="1">'Generate Monthly Report'!$A$71</f>
        <v>50</v>
      </c>
    </row>
    <row r="211" spans="1:12" ht="15" x14ac:dyDescent="0.2">
      <c r="A211" s="69" t="str">
        <f>$A$15</f>
        <v xml:space="preserve">    Consumption</v>
      </c>
      <c r="B211" s="101"/>
      <c r="C211" s="52"/>
      <c r="E211" s="103" cm="1">
        <f t="array" aca="1" ref="E211" ca="1">INDIRECT("'Generate Monthly Report'!$E"&amp;$F201)</f>
        <v>29</v>
      </c>
      <c r="H211" s="102" t="str">
        <f>$H$15</f>
        <v xml:space="preserve">    Monthly Dues</v>
      </c>
      <c r="I211" s="63"/>
      <c r="K211" s="69"/>
      <c r="L211" s="69">
        <f ca="1">'Generate Monthly Report'!$A$72</f>
        <v>450</v>
      </c>
    </row>
    <row r="212" spans="1:12" ht="15" x14ac:dyDescent="0.2">
      <c r="E212" s="77"/>
      <c r="H212" s="100" t="str">
        <f>$H$16</f>
        <v xml:space="preserve">    Total</v>
      </c>
      <c r="J212" s="70"/>
      <c r="K212" s="153" cm="1">
        <f t="array" aca="1" ref="K212" ca="1">INDIRECT("'Generate Monthly Report'!$J"&amp;$F201)</f>
        <v>1189.7968641975308</v>
      </c>
      <c r="L212" s="153"/>
    </row>
    <row r="213" spans="1:12" x14ac:dyDescent="0.2">
      <c r="A213" s="109" t="str">
        <f>$A$17</f>
        <v xml:space="preserve">    Manila Waters Reading</v>
      </c>
      <c r="B213" s="110"/>
      <c r="C213" s="111"/>
      <c r="D213" s="111"/>
      <c r="E213" s="117">
        <f ca="1">'Generate Monthly Report'!$F$72</f>
        <v>1620</v>
      </c>
      <c r="H213" s="67" t="str">
        <f>$H$17</f>
        <v>Previous Charges</v>
      </c>
      <c r="K213" s="67"/>
      <c r="L213" s="67"/>
    </row>
    <row r="214" spans="1:12" x14ac:dyDescent="0.2">
      <c r="A214" s="112" t="str">
        <f>$A$18</f>
        <v xml:space="preserve">    Amount Due to Manila Waters</v>
      </c>
      <c r="B214" s="67"/>
      <c r="C214" s="66"/>
      <c r="D214" s="66"/>
      <c r="E214" s="129">
        <f ca="1">'Generate Monthly Report'!$G$72</f>
        <v>38533.480000000003</v>
      </c>
      <c r="H214" s="102" t="str">
        <f>$H$18</f>
        <v xml:space="preserve">    Unpaid Previous Charges</v>
      </c>
      <c r="I214" s="63"/>
      <c r="J214" s="63"/>
      <c r="K214" s="154">
        <f ca="1">SUM(INDIRECT("'Unpaid Record'!$C"&amp;$F201&amp;":"&amp;'Generate Monthly Report'!$J$1&amp;$F201))-K212</f>
        <v>555</v>
      </c>
      <c r="L214" s="154"/>
    </row>
    <row r="215" spans="1:12" ht="15" x14ac:dyDescent="0.2">
      <c r="A215" s="112" t="str">
        <f>$A$19</f>
        <v xml:space="preserve">    Computed Amount per cu. meter</v>
      </c>
      <c r="B215" s="67"/>
      <c r="C215" s="66"/>
      <c r="D215" s="66"/>
      <c r="E215" s="118">
        <f ca="1">'Generate Monthly Report'!$H$72</f>
        <v>23.79</v>
      </c>
      <c r="H215" s="64" t="str">
        <f>$H$19</f>
        <v>TOTAL AMOUNT DUE</v>
      </c>
      <c r="K215" s="150">
        <f ca="1">$K212+$K214</f>
        <v>1744.7968641975308</v>
      </c>
      <c r="L215" s="150"/>
    </row>
    <row r="216" spans="1:12" x14ac:dyDescent="0.2">
      <c r="A216" s="113" t="str">
        <f>$A$20</f>
        <v xml:space="preserve">    Minimum Amount (with Misc + Monthly Dues)</v>
      </c>
      <c r="B216" s="58"/>
      <c r="C216" s="63"/>
      <c r="D216" s="63"/>
      <c r="E216" s="119">
        <f ca="1">'Generate Monthly Report'!$J$72</f>
        <v>737.86</v>
      </c>
      <c r="L216" s="115" t="str">
        <f>$L$20</f>
        <v>REVISED OCTOBER 2020. THIS IS SYSTEM GENERATED</v>
      </c>
    </row>
    <row r="217" spans="1:12" x14ac:dyDescent="0.2">
      <c r="A217" s="73" t="str">
        <f>$A$21</f>
        <v>YOUR MONTHLY CONSUMPTION IN THE LAST 12 MONTHS...</v>
      </c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</row>
    <row r="218" spans="1:12" x14ac:dyDescent="0.2">
      <c r="A218" s="71" t="str">
        <f ca="1">UPPER(TEXT(EDATE($A206, MOD(COLUMN(), 12)-12), "MMM"))</f>
        <v>OCT</v>
      </c>
      <c r="B218" s="71" t="str">
        <f t="shared" ref="B218:L218" ca="1" si="7">UPPER(TEXT(EDATE($A206, MOD(COLUMN(), 12)-12), "MMM"))</f>
        <v>NOV</v>
      </c>
      <c r="C218" s="71" t="str">
        <f t="shared" ca="1" si="7"/>
        <v>DEC</v>
      </c>
      <c r="D218" s="71" t="str">
        <f t="shared" ca="1" si="7"/>
        <v>JAN</v>
      </c>
      <c r="E218" s="71" t="str">
        <f t="shared" ca="1" si="7"/>
        <v>FEB</v>
      </c>
      <c r="F218" s="71" t="str">
        <f t="shared" ca="1" si="7"/>
        <v>MAR</v>
      </c>
      <c r="G218" s="71" t="str">
        <f t="shared" ca="1" si="7"/>
        <v>APR</v>
      </c>
      <c r="H218" s="71" t="str">
        <f t="shared" ca="1" si="7"/>
        <v>MAY</v>
      </c>
      <c r="I218" s="71" t="str">
        <f t="shared" ca="1" si="7"/>
        <v>JUN</v>
      </c>
      <c r="J218" s="71" t="str">
        <f t="shared" ca="1" si="7"/>
        <v>JUL</v>
      </c>
      <c r="K218" s="71" t="str">
        <f t="shared" ca="1" si="7"/>
        <v>AUG</v>
      </c>
      <c r="L218" s="71" t="str">
        <f t="shared" ca="1" si="7"/>
        <v>SEP</v>
      </c>
    </row>
    <row r="219" spans="1:12" x14ac:dyDescent="0.2">
      <c r="A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B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C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D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E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F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G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H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I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J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K219" s="71" t="str">
        <f ca="1">IF( (COLUMN(INDIRECT('Generate Monthly Report'!$J$1&amp;$E201)) + (MOD(COLUMN(), 12)-12) ) &lt; 4, "--", INDIRECT("'Monthly Reading'!"&amp;SUBSTITUTE(ADDRESS(1,COLUMN(INDIRECT('Generate Monthly Report'!$J$1&amp;$E201)) + (MOD(COLUMN(), 12)-12),4),"1","")&amp;$E201) )</f>
        <v>--</v>
      </c>
      <c r="L219" s="71">
        <f ca="1">IF( (COLUMN(INDIRECT('Generate Monthly Report'!$J$1&amp;$E201)) + (MOD(COLUMN(), 12)) ) &lt; 4, "--", INDIRECT("'Monthly Reading'!"&amp;SUBSTITUTE(ADDRESS(1,COLUMN(INDIRECT('Generate Monthly Report'!$J$1&amp;$E$5)) + (MOD(COLUMN(), 12)),4),"1","")&amp;$E$5) )</f>
        <v>20</v>
      </c>
    </row>
    <row r="220" spans="1:12" x14ac:dyDescent="0.2">
      <c r="A220" s="73" t="str">
        <f>$A$24</f>
        <v>BREAKDOWN OF UNPAID WATER BILLS IN THE LAST 12 MONTHS</v>
      </c>
    </row>
    <row r="221" spans="1:12" x14ac:dyDescent="0.2">
      <c r="A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B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C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D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E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F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G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H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I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J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K221" s="71" t="str">
        <f ca="1">IF( (COLUMN(INDIRECT('Generate Monthly Report'!$J$1&amp;$E201)) + (MOD(COLUMN(), 12)-12) ) &lt; 4, "--", IF( INDIRECT("'Unpaid Record'!"&amp;SUBSTITUTE(ADDRESS(1,COLUMN(INDIRECT('Generate Monthly Report'!$J$1&amp;$E201)) + (MOD(COLUMN(), 12)-12),4),"1","")&amp;$F201) &gt; 0,
ROUND(INDIRECT("'Unpaid Record'!"&amp;SUBSTITUTE(ADDRESS(1,COLUMN(INDIRECT('Generate Monthly Report'!$J$1&amp;$E201)) + (MOD(COLUMN(), 12)-12),4),"1","")&amp;$F201), 2), "--") )</f>
        <v>--</v>
      </c>
      <c r="L221" s="71">
        <f ca="1">IF( (COLUMN(INDIRECT('Generate Monthly Report'!$J$1&amp;$E201)) + (MOD(COLUMN(), 12)) ) &lt; 4, "--", ROUND(INDIRECT("'Unpaid Record'!"&amp;SUBSTITUTE(ADDRESS(1,COLUMN(INDIRECT('Generate Monthly Report'!$J$1&amp;$E201)) + (MOD(COLUMN(), 12)),4),"1","")&amp;$F201), 2))</f>
        <v>1189.8</v>
      </c>
    </row>
    <row r="222" spans="1:12" x14ac:dyDescent="0.2">
      <c r="C222" s="157" t="str">
        <f>$C$26</f>
        <v>To avoid disconnection, please pay your bills on time.</v>
      </c>
      <c r="D222" s="157"/>
      <c r="E222" s="157"/>
      <c r="F222" s="157"/>
      <c r="G222" s="157"/>
      <c r="H222" s="157"/>
      <c r="I222" s="157"/>
      <c r="J222" s="157"/>
      <c r="K222" s="66"/>
      <c r="L222" s="66"/>
    </row>
    <row r="223" spans="1:12" x14ac:dyDescent="0.2">
      <c r="A223" s="66"/>
      <c r="B223" s="67"/>
      <c r="C223" s="67"/>
      <c r="D223" s="72"/>
      <c r="E223" s="67"/>
      <c r="F223" s="67"/>
      <c r="G223" s="67"/>
      <c r="H223" s="64"/>
      <c r="I223" s="67"/>
      <c r="J223" s="64"/>
      <c r="K223" s="66"/>
      <c r="L223" s="66"/>
    </row>
    <row r="224" spans="1:12" x14ac:dyDescent="0.2">
      <c r="A224" s="66"/>
      <c r="B224" s="67"/>
      <c r="K224" s="66"/>
      <c r="L224" s="66"/>
    </row>
    <row r="225" spans="1:12" x14ac:dyDescent="0.2">
      <c r="A225" s="116" t="str">
        <f>Settings!$B$1</f>
        <v>VILLA AURORA TOWNHOMES HOMEOWNERS ASSOCIATION</v>
      </c>
      <c r="B225" s="52"/>
      <c r="D225" s="54"/>
      <c r="E225" s="54"/>
      <c r="H225" s="54"/>
      <c r="I225" s="54"/>
      <c r="K225" s="56"/>
      <c r="L225" s="114" t="str">
        <f>Settings!$B$3</f>
        <v>Please bring your water bill when paying</v>
      </c>
    </row>
    <row r="226" spans="1:12" x14ac:dyDescent="0.2">
      <c r="A226" s="68" t="str">
        <f>Settings!$B$2</f>
        <v>Aurora Blvd., Loyola Heights, Quezon City</v>
      </c>
      <c r="B226" s="52"/>
      <c r="D226" s="56"/>
      <c r="E226" s="56"/>
      <c r="H226" s="56"/>
      <c r="I226" s="56"/>
      <c r="K226" s="52"/>
      <c r="L226" s="114" t="str">
        <f>Settings!$B$4</f>
        <v>For inquiries pls. contact the water committee</v>
      </c>
    </row>
    <row r="227" spans="1:12" x14ac:dyDescent="0.2">
      <c r="A227" s="57">
        <v>2</v>
      </c>
      <c r="B227" s="57">
        <v>5</v>
      </c>
      <c r="D227" s="52"/>
      <c r="E227" s="52"/>
      <c r="H227" s="52"/>
      <c r="I227" s="52"/>
      <c r="K227" s="52"/>
      <c r="L227" s="114" t="str">
        <f>IF(Settings!$B$5="", "", Settings!$B$5)</f>
        <v>Jesus Lim at B3 L17</v>
      </c>
    </row>
    <row r="228" spans="1:12" x14ac:dyDescent="0.2">
      <c r="A228" s="52"/>
      <c r="B228" s="52"/>
      <c r="C228" s="52"/>
      <c r="D228" s="52"/>
      <c r="E228" s="52"/>
      <c r="H228" s="52"/>
      <c r="I228" s="52"/>
      <c r="K228" s="52"/>
      <c r="L228" s="114" t="str">
        <f>IF(Settings!$B$6="", "", Settings!$B$6)</f>
        <v>Nida Monasteryo at B1 L12</v>
      </c>
    </row>
    <row r="229" spans="1:12" x14ac:dyDescent="0.2">
      <c r="A229" s="52"/>
      <c r="B229" s="52"/>
      <c r="C229" s="132">
        <f>$C201+1</f>
        <v>10</v>
      </c>
      <c r="D229" s="132">
        <f>$D201+1</f>
        <v>21</v>
      </c>
      <c r="E229" s="132">
        <f>$E201+1</f>
        <v>87</v>
      </c>
      <c r="F229" s="132">
        <f>$F201+1</f>
        <v>13</v>
      </c>
      <c r="H229" s="52"/>
      <c r="I229" s="52"/>
      <c r="J229" s="55" t="str">
        <f>IF(Settings!$B$7="", "", Settings!$B$7)</f>
        <v/>
      </c>
      <c r="K229" s="52"/>
      <c r="L229" s="52"/>
    </row>
    <row r="230" spans="1:12" x14ac:dyDescent="0.2">
      <c r="A230" s="58"/>
      <c r="B230" s="58"/>
      <c r="C230" s="58"/>
      <c r="D230" s="58"/>
      <c r="E230" s="58"/>
      <c r="F230" s="58"/>
      <c r="G230" s="59"/>
      <c r="H230" s="58"/>
      <c r="I230" s="58"/>
      <c r="J230" s="60" t="str">
        <f>IF(Settings!$B$8="", "", Settings!$B$8)</f>
        <v/>
      </c>
      <c r="K230" s="58"/>
      <c r="L230" s="58"/>
    </row>
    <row r="231" spans="1:12" x14ac:dyDescent="0.2">
      <c r="A231" s="61" t="str">
        <f>$A$7</f>
        <v>NAME OF OWNER/TENANT</v>
      </c>
      <c r="B231" s="52"/>
      <c r="C231" s="52"/>
      <c r="E231" s="61" t="str">
        <f>$E$7</f>
        <v>ADDRESS</v>
      </c>
      <c r="H231" s="61" t="str">
        <f>$H$7</f>
        <v>METER NUMBER</v>
      </c>
      <c r="J231" s="52"/>
      <c r="K231" s="61" t="str">
        <f>$K$7</f>
        <v>TOTAL AMOUNT DUE</v>
      </c>
    </row>
    <row r="232" spans="1:12" ht="15" x14ac:dyDescent="0.2">
      <c r="A232" s="62" t="str" cm="1">
        <f t="array" aca="1" ref="A232" ca="1">INDIRECT("'Homeowners Record'!$B"&amp;$C229)</f>
        <v>RYAN GAMBOA</v>
      </c>
      <c r="B232" s="74"/>
      <c r="C232" s="74"/>
      <c r="D232" s="74"/>
      <c r="E232" s="62" t="str" cm="1">
        <f t="array" aca="1" ref="E232" ca="1">INDIRECT("'Homeowners Record'!$C"&amp;$C229)</f>
        <v>BLK 1 LOT 9</v>
      </c>
      <c r="F232" s="74"/>
      <c r="G232" s="108"/>
      <c r="H232" s="152" t="str" cm="1">
        <f t="array" aca="1" ref="H232" ca="1">INDIRECT("'Homeowners Record'!$D"&amp;$C229)</f>
        <v>-</v>
      </c>
      <c r="I232" s="152"/>
      <c r="J232" s="74"/>
      <c r="K232" s="149">
        <f ca="1">SUM(INDIRECT("'Unpaid Record'!$C"&amp;$F229&amp;":"&amp;'Generate Monthly Report'!$J$1&amp;$F229))</f>
        <v>3439.9574074074076</v>
      </c>
      <c r="L232" s="149"/>
    </row>
    <row r="233" spans="1:12" x14ac:dyDescent="0.2">
      <c r="A233" s="61" t="str">
        <f>$A$9</f>
        <v>BILLING MONTH</v>
      </c>
      <c r="B233" s="52"/>
      <c r="E233" s="61" t="str">
        <f>$E$9</f>
        <v>BILL DATE</v>
      </c>
      <c r="H233" s="61" t="str">
        <f>$H$9</f>
        <v>BILLING PERIOD</v>
      </c>
      <c r="I233" s="52"/>
      <c r="J233" s="52"/>
      <c r="K233" s="151" t="str">
        <f>$K$9</f>
        <v>DUE DATE</v>
      </c>
      <c r="L233" s="151"/>
    </row>
    <row r="234" spans="1:12" ht="15" x14ac:dyDescent="0.2">
      <c r="A234" s="76" t="str">
        <f ca="1">TEXT('Generate Monthly Report'!$C$72, "MMMM YYYY")</f>
        <v>September 2020</v>
      </c>
      <c r="B234" s="74"/>
      <c r="C234" s="74"/>
      <c r="D234" s="74"/>
      <c r="E234" s="107" t="str">
        <f ca="1">'Generate Monthly Report'!$D$72</f>
        <v>Oct 10, 2020</v>
      </c>
      <c r="F234" s="74"/>
      <c r="G234" s="108"/>
      <c r="H234" s="107" t="str">
        <f ca="1">'Generate Monthly Report'!$B$72</f>
        <v>07 Sep to 06 Oct 2020</v>
      </c>
      <c r="I234" s="74"/>
      <c r="J234" s="74"/>
      <c r="K234" s="155" t="str">
        <f ca="1">'Generate Monthly Report'!$E$72</f>
        <v>Oct 13, 2020</v>
      </c>
      <c r="L234" s="155"/>
    </row>
    <row r="235" spans="1:12" x14ac:dyDescent="0.2">
      <c r="A235" s="64" t="str">
        <f>$A$11</f>
        <v>METER READING INFORMATION</v>
      </c>
      <c r="H235" s="65" t="str">
        <f>$H$11</f>
        <v>STATEMENT SUMMARY</v>
      </c>
    </row>
    <row r="236" spans="1:12" x14ac:dyDescent="0.2">
      <c r="A236" s="52" t="str">
        <f>$A$12</f>
        <v>Owner's Meter Reading</v>
      </c>
      <c r="H236" s="67" t="str">
        <f>$H$12</f>
        <v>Current Charges</v>
      </c>
      <c r="K236" s="67"/>
      <c r="L236" s="67"/>
    </row>
    <row r="237" spans="1:12" x14ac:dyDescent="0.2">
      <c r="A237" s="101" t="str">
        <f>$A$13</f>
        <v xml:space="preserve">    Present Reading</v>
      </c>
      <c r="B237" s="101"/>
      <c r="C237" s="69"/>
      <c r="E237" s="101" cm="1">
        <f t="array" aca="1" ref="E237" ca="1">INDIRECT("'Generate Monthly Report'!$C"&amp;$F229)</f>
        <v>2249</v>
      </c>
      <c r="H237" s="101" t="str">
        <f>$H$13</f>
        <v xml:space="preserve">    Water Bill</v>
      </c>
      <c r="K237" s="156" cm="1">
        <f t="array" aca="1" ref="K237" ca="1">INDIRECT("'Generate Monthly Report'!$G"&amp;$F229)</f>
        <v>1783.9574074074076</v>
      </c>
      <c r="L237" s="156"/>
    </row>
    <row r="238" spans="1:12" x14ac:dyDescent="0.2">
      <c r="A238" s="102" t="str">
        <f>$A$14</f>
        <v xml:space="preserve">    Previous Reading</v>
      </c>
      <c r="B238" s="102"/>
      <c r="C238" s="104"/>
      <c r="D238" s="63"/>
      <c r="E238" s="102" cm="1">
        <f t="array" aca="1" ref="E238" ca="1">INDIRECT("'Generate Monthly Report'!$D"&amp;$F229)</f>
        <v>2174</v>
      </c>
      <c r="H238" s="101" t="str">
        <f>$H$14</f>
        <v xml:space="preserve">    Miscellaneous</v>
      </c>
      <c r="K238" s="69"/>
      <c r="L238" s="69">
        <f ca="1">'Generate Monthly Report'!$A$71</f>
        <v>50</v>
      </c>
    </row>
    <row r="239" spans="1:12" ht="15" x14ac:dyDescent="0.2">
      <c r="A239" s="69" t="str">
        <f>$A$15</f>
        <v xml:space="preserve">    Consumption</v>
      </c>
      <c r="B239" s="101"/>
      <c r="C239" s="52"/>
      <c r="E239" s="103" cm="1">
        <f t="array" aca="1" ref="E239" ca="1">INDIRECT("'Generate Monthly Report'!$E"&amp;$F229)</f>
        <v>75</v>
      </c>
      <c r="H239" s="102" t="str">
        <f>$H$15</f>
        <v xml:space="preserve">    Monthly Dues</v>
      </c>
      <c r="I239" s="63"/>
      <c r="K239" s="69"/>
      <c r="L239" s="69">
        <f ca="1">'Generate Monthly Report'!$A$72</f>
        <v>450</v>
      </c>
    </row>
    <row r="240" spans="1:12" ht="15" x14ac:dyDescent="0.2">
      <c r="E240" s="77"/>
      <c r="H240" s="100" t="str">
        <f>$H$16</f>
        <v xml:space="preserve">    Total</v>
      </c>
      <c r="J240" s="70"/>
      <c r="K240" s="153" cm="1">
        <f t="array" aca="1" ref="K240" ca="1">INDIRECT("'Generate Monthly Report'!$J"&amp;$F229)</f>
        <v>2283.9574074074076</v>
      </c>
      <c r="L240" s="153"/>
    </row>
    <row r="241" spans="1:12" x14ac:dyDescent="0.2">
      <c r="A241" s="109" t="str">
        <f>$A$17</f>
        <v xml:space="preserve">    Manila Waters Reading</v>
      </c>
      <c r="B241" s="110"/>
      <c r="C241" s="111"/>
      <c r="D241" s="111"/>
      <c r="E241" s="117">
        <f ca="1">'Generate Monthly Report'!$F$72</f>
        <v>1620</v>
      </c>
      <c r="H241" s="67" t="str">
        <f>$H$17</f>
        <v>Previous Charges</v>
      </c>
      <c r="K241" s="67"/>
      <c r="L241" s="67"/>
    </row>
    <row r="242" spans="1:12" x14ac:dyDescent="0.2">
      <c r="A242" s="112" t="str">
        <f>$A$18</f>
        <v xml:space="preserve">    Amount Due to Manila Waters</v>
      </c>
      <c r="B242" s="67"/>
      <c r="C242" s="66"/>
      <c r="D242" s="66"/>
      <c r="E242" s="129">
        <f ca="1">'Generate Monthly Report'!$G$72</f>
        <v>38533.480000000003</v>
      </c>
      <c r="H242" s="102" t="str">
        <f>$H$18</f>
        <v xml:space="preserve">    Unpaid Previous Charges</v>
      </c>
      <c r="I242" s="63"/>
      <c r="J242" s="63"/>
      <c r="K242" s="154">
        <f ca="1">SUM(INDIRECT("'Unpaid Record'!$C"&amp;$F229&amp;":"&amp;'Generate Monthly Report'!$J$1&amp;$F229))-K240</f>
        <v>1156</v>
      </c>
      <c r="L242" s="154"/>
    </row>
    <row r="243" spans="1:12" ht="15" x14ac:dyDescent="0.2">
      <c r="A243" s="112" t="str">
        <f>$A$19</f>
        <v xml:space="preserve">    Computed Amount per cu. meter</v>
      </c>
      <c r="B243" s="67"/>
      <c r="C243" s="66"/>
      <c r="D243" s="66"/>
      <c r="E243" s="118">
        <f ca="1">'Generate Monthly Report'!$H$72</f>
        <v>23.79</v>
      </c>
      <c r="H243" s="64" t="str">
        <f>$H$19</f>
        <v>TOTAL AMOUNT DUE</v>
      </c>
      <c r="K243" s="150">
        <f ca="1">$K240+$K242</f>
        <v>3439.9574074074076</v>
      </c>
      <c r="L243" s="150"/>
    </row>
    <row r="244" spans="1:12" x14ac:dyDescent="0.2">
      <c r="A244" s="113" t="str">
        <f>$A$20</f>
        <v xml:space="preserve">    Minimum Amount (with Misc + Monthly Dues)</v>
      </c>
      <c r="B244" s="58"/>
      <c r="C244" s="63"/>
      <c r="D244" s="63"/>
      <c r="E244" s="119">
        <f ca="1">'Generate Monthly Report'!$J$72</f>
        <v>737.86</v>
      </c>
      <c r="L244" s="115" t="str">
        <f>$L$20</f>
        <v>REVISED OCTOBER 2020. THIS IS SYSTEM GENERATED</v>
      </c>
    </row>
    <row r="245" spans="1:12" x14ac:dyDescent="0.2">
      <c r="A245" s="73" t="str">
        <f>$A$21</f>
        <v>YOUR MONTHLY CONSUMPTION IN THE LAST 12 MONTHS...</v>
      </c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</row>
    <row r="246" spans="1:12" x14ac:dyDescent="0.2">
      <c r="A246" s="71" t="str">
        <f ca="1">UPPER(TEXT(EDATE($A234, MOD(COLUMN(), 12)-12), "MMM"))</f>
        <v>OCT</v>
      </c>
      <c r="B246" s="71" t="str">
        <f t="shared" ref="B246:L246" ca="1" si="8">UPPER(TEXT(EDATE($A234, MOD(COLUMN(), 12)-12), "MMM"))</f>
        <v>NOV</v>
      </c>
      <c r="C246" s="71" t="str">
        <f t="shared" ca="1" si="8"/>
        <v>DEC</v>
      </c>
      <c r="D246" s="71" t="str">
        <f t="shared" ca="1" si="8"/>
        <v>JAN</v>
      </c>
      <c r="E246" s="71" t="str">
        <f t="shared" ca="1" si="8"/>
        <v>FEB</v>
      </c>
      <c r="F246" s="71" t="str">
        <f t="shared" ca="1" si="8"/>
        <v>MAR</v>
      </c>
      <c r="G246" s="71" t="str">
        <f t="shared" ca="1" si="8"/>
        <v>APR</v>
      </c>
      <c r="H246" s="71" t="str">
        <f t="shared" ca="1" si="8"/>
        <v>MAY</v>
      </c>
      <c r="I246" s="71" t="str">
        <f t="shared" ca="1" si="8"/>
        <v>JUN</v>
      </c>
      <c r="J246" s="71" t="str">
        <f t="shared" ca="1" si="8"/>
        <v>JUL</v>
      </c>
      <c r="K246" s="71" t="str">
        <f t="shared" ca="1" si="8"/>
        <v>AUG</v>
      </c>
      <c r="L246" s="71" t="str">
        <f t="shared" ca="1" si="8"/>
        <v>SEP</v>
      </c>
    </row>
    <row r="247" spans="1:12" x14ac:dyDescent="0.2">
      <c r="A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B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C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D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E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F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G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H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I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J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K247" s="71" t="str">
        <f ca="1">IF( (COLUMN(INDIRECT('Generate Monthly Report'!$J$1&amp;$E229)) + (MOD(COLUMN(), 12)-12) ) &lt; 4, "--", INDIRECT("'Monthly Reading'!"&amp;SUBSTITUTE(ADDRESS(1,COLUMN(INDIRECT('Generate Monthly Report'!$J$1&amp;$E229)) + (MOD(COLUMN(), 12)-12),4),"1","")&amp;$E229) )</f>
        <v>--</v>
      </c>
      <c r="L247" s="71">
        <f ca="1">IF( (COLUMN(INDIRECT('Generate Monthly Report'!$J$1&amp;$E229)) + (MOD(COLUMN(), 12)) ) &lt; 4, "--", INDIRECT("'Monthly Reading'!"&amp;SUBSTITUTE(ADDRESS(1,COLUMN(INDIRECT('Generate Monthly Report'!$J$1&amp;$E$5)) + (MOD(COLUMN(), 12)),4),"1","")&amp;$E$5) )</f>
        <v>20</v>
      </c>
    </row>
    <row r="248" spans="1:12" x14ac:dyDescent="0.2">
      <c r="A248" s="73" t="str">
        <f>$A$24</f>
        <v>BREAKDOWN OF UNPAID WATER BILLS IN THE LAST 12 MONTHS</v>
      </c>
    </row>
    <row r="249" spans="1:12" x14ac:dyDescent="0.2">
      <c r="A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B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C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D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E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F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G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H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I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J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K249" s="71" t="str">
        <f ca="1">IF( (COLUMN(INDIRECT('Generate Monthly Report'!$J$1&amp;$E229)) + (MOD(COLUMN(), 12)-12) ) &lt; 4, "--", IF( INDIRECT("'Unpaid Record'!"&amp;SUBSTITUTE(ADDRESS(1,COLUMN(INDIRECT('Generate Monthly Report'!$J$1&amp;$E229)) + (MOD(COLUMN(), 12)-12),4),"1","")&amp;$F229) &gt; 0,
ROUND(INDIRECT("'Unpaid Record'!"&amp;SUBSTITUTE(ADDRESS(1,COLUMN(INDIRECT('Generate Monthly Report'!$J$1&amp;$E229)) + (MOD(COLUMN(), 12)-12),4),"1","")&amp;$F229), 2), "--") )</f>
        <v>--</v>
      </c>
      <c r="L249" s="71">
        <f ca="1">IF( (COLUMN(INDIRECT('Generate Monthly Report'!$J$1&amp;$E229)) + (MOD(COLUMN(), 12)) ) &lt; 4, "--", ROUND(INDIRECT("'Unpaid Record'!"&amp;SUBSTITUTE(ADDRESS(1,COLUMN(INDIRECT('Generate Monthly Report'!$J$1&amp;$E229)) + (MOD(COLUMN(), 12)),4),"1","")&amp;$F229), 2))</f>
        <v>2283.96</v>
      </c>
    </row>
    <row r="250" spans="1:12" x14ac:dyDescent="0.2">
      <c r="C250" s="157" t="str">
        <f>$C$26</f>
        <v>To avoid disconnection, please pay your bills on time.</v>
      </c>
      <c r="D250" s="157"/>
      <c r="E250" s="157"/>
      <c r="F250" s="157"/>
      <c r="G250" s="157"/>
      <c r="H250" s="157"/>
      <c r="I250" s="157"/>
      <c r="J250" s="157"/>
      <c r="K250" s="66"/>
      <c r="L250" s="66"/>
    </row>
    <row r="251" spans="1:12" x14ac:dyDescent="0.2">
      <c r="A251" s="66"/>
      <c r="B251" s="67"/>
      <c r="C251" s="67"/>
      <c r="D251" s="72"/>
      <c r="E251" s="67"/>
      <c r="F251" s="67"/>
      <c r="G251" s="67"/>
      <c r="H251" s="64"/>
      <c r="I251" s="67"/>
      <c r="J251" s="64"/>
      <c r="K251" s="66"/>
      <c r="L251" s="66"/>
    </row>
    <row r="252" spans="1:12" x14ac:dyDescent="0.2">
      <c r="A252" s="66"/>
      <c r="B252" s="67"/>
      <c r="K252" s="66"/>
      <c r="L252" s="66"/>
    </row>
    <row r="253" spans="1:12" x14ac:dyDescent="0.2">
      <c r="A253" s="116" t="str">
        <f>Settings!$B$1</f>
        <v>VILLA AURORA TOWNHOMES HOMEOWNERS ASSOCIATION</v>
      </c>
      <c r="B253" s="52"/>
      <c r="D253" s="54"/>
      <c r="E253" s="54"/>
      <c r="H253" s="54"/>
      <c r="I253" s="54"/>
      <c r="K253" s="56"/>
      <c r="L253" s="114" t="str">
        <f>Settings!$B$3</f>
        <v>Please bring your water bill when paying</v>
      </c>
    </row>
    <row r="254" spans="1:12" x14ac:dyDescent="0.2">
      <c r="A254" s="68" t="str">
        <f>Settings!$B$2</f>
        <v>Aurora Blvd., Loyola Heights, Quezon City</v>
      </c>
      <c r="B254" s="52"/>
      <c r="D254" s="56"/>
      <c r="E254" s="56"/>
      <c r="H254" s="56"/>
      <c r="I254" s="56"/>
      <c r="K254" s="52"/>
      <c r="L254" s="114" t="str">
        <f>Settings!$B$4</f>
        <v>For inquiries pls. contact the water committee</v>
      </c>
    </row>
    <row r="255" spans="1:12" x14ac:dyDescent="0.2">
      <c r="A255" s="57">
        <v>2</v>
      </c>
      <c r="B255" s="57">
        <v>5</v>
      </c>
      <c r="D255" s="52"/>
      <c r="E255" s="52"/>
      <c r="H255" s="52"/>
      <c r="I255" s="52"/>
      <c r="K255" s="52"/>
      <c r="L255" s="114" t="str">
        <f>IF(Settings!$B$5="", "", Settings!$B$5)</f>
        <v>Jesus Lim at B3 L17</v>
      </c>
    </row>
    <row r="256" spans="1:12" x14ac:dyDescent="0.2">
      <c r="A256" s="52"/>
      <c r="B256" s="52"/>
      <c r="C256" s="52"/>
      <c r="D256" s="52"/>
      <c r="E256" s="52"/>
      <c r="H256" s="52"/>
      <c r="I256" s="52"/>
      <c r="K256" s="52"/>
      <c r="L256" s="114" t="str">
        <f>IF(Settings!$B$6="", "", Settings!$B$6)</f>
        <v>Nida Monasteryo at B1 L12</v>
      </c>
    </row>
    <row r="257" spans="1:12" x14ac:dyDescent="0.2">
      <c r="A257" s="52"/>
      <c r="B257" s="52"/>
      <c r="C257" s="132">
        <f>$C229+1</f>
        <v>11</v>
      </c>
      <c r="D257" s="132">
        <f>$D229+1</f>
        <v>22</v>
      </c>
      <c r="E257" s="132">
        <f>$E229+1</f>
        <v>88</v>
      </c>
      <c r="F257" s="132">
        <f>$F229+1</f>
        <v>14</v>
      </c>
      <c r="H257" s="52"/>
      <c r="I257" s="52"/>
      <c r="J257" s="55" t="str">
        <f>IF(Settings!$B$7="", "", Settings!$B$7)</f>
        <v/>
      </c>
      <c r="K257" s="52"/>
      <c r="L257" s="52"/>
    </row>
    <row r="258" spans="1:12" x14ac:dyDescent="0.2">
      <c r="A258" s="58"/>
      <c r="B258" s="58"/>
      <c r="C258" s="58"/>
      <c r="D258" s="58"/>
      <c r="E258" s="58"/>
      <c r="F258" s="58"/>
      <c r="G258" s="59"/>
      <c r="H258" s="58"/>
      <c r="I258" s="58"/>
      <c r="J258" s="60" t="str">
        <f>IF(Settings!$B$8="", "", Settings!$B$8)</f>
        <v/>
      </c>
      <c r="K258" s="58"/>
      <c r="L258" s="58"/>
    </row>
    <row r="259" spans="1:12" x14ac:dyDescent="0.2">
      <c r="A259" s="61" t="str">
        <f>$A$7</f>
        <v>NAME OF OWNER/TENANT</v>
      </c>
      <c r="B259" s="52"/>
      <c r="C259" s="52"/>
      <c r="E259" s="61" t="str">
        <f>$E$7</f>
        <v>ADDRESS</v>
      </c>
      <c r="H259" s="61" t="str">
        <f>$H$7</f>
        <v>METER NUMBER</v>
      </c>
      <c r="J259" s="52"/>
      <c r="K259" s="61" t="str">
        <f>$K$7</f>
        <v>TOTAL AMOUNT DUE</v>
      </c>
    </row>
    <row r="260" spans="1:12" ht="15" x14ac:dyDescent="0.2">
      <c r="A260" s="62" t="str" cm="1">
        <f t="array" aca="1" ref="A260" ca="1">INDIRECT("'Homeowners Record'!$B"&amp;$C257)</f>
        <v>ROCHELLE MONTEMAYOR</v>
      </c>
      <c r="B260" s="74"/>
      <c r="C260" s="74"/>
      <c r="D260" s="74"/>
      <c r="E260" s="62" t="str" cm="1">
        <f t="array" aca="1" ref="E260" ca="1">INDIRECT("'Homeowners Record'!$C"&amp;$C257)</f>
        <v>BLK 1 LOT 10</v>
      </c>
      <c r="F260" s="74"/>
      <c r="G260" s="108"/>
      <c r="H260" s="152" cm="1">
        <f t="array" aca="1" ref="H260" ca="1">INDIRECT("'Homeowners Record'!$D"&amp;$C257)</f>
        <v>344981</v>
      </c>
      <c r="I260" s="152"/>
      <c r="J260" s="74"/>
      <c r="K260" s="149">
        <f ca="1">SUM(INDIRECT("'Unpaid Record'!$C"&amp;$F257&amp;":"&amp;'Generate Monthly Report'!$J$1&amp;$F257))</f>
        <v>1869.860987654321</v>
      </c>
      <c r="L260" s="149"/>
    </row>
    <row r="261" spans="1:12" x14ac:dyDescent="0.2">
      <c r="A261" s="61" t="str">
        <f>$A$9</f>
        <v>BILLING MONTH</v>
      </c>
      <c r="B261" s="52"/>
      <c r="E261" s="61" t="str">
        <f>$E$9</f>
        <v>BILL DATE</v>
      </c>
      <c r="H261" s="61" t="str">
        <f>$H$9</f>
        <v>BILLING PERIOD</v>
      </c>
      <c r="I261" s="52"/>
      <c r="J261" s="52"/>
      <c r="K261" s="151" t="str">
        <f>$K$9</f>
        <v>DUE DATE</v>
      </c>
      <c r="L261" s="151"/>
    </row>
    <row r="262" spans="1:12" ht="15" x14ac:dyDescent="0.2">
      <c r="A262" s="76" t="str">
        <f ca="1">TEXT('Generate Monthly Report'!$C$72, "MMMM YYYY")</f>
        <v>September 2020</v>
      </c>
      <c r="B262" s="74"/>
      <c r="C262" s="74"/>
      <c r="D262" s="74"/>
      <c r="E262" s="107" t="str">
        <f ca="1">'Generate Monthly Report'!$D$72</f>
        <v>Oct 10, 2020</v>
      </c>
      <c r="F262" s="74"/>
      <c r="G262" s="108"/>
      <c r="H262" s="107" t="str">
        <f ca="1">'Generate Monthly Report'!$B$72</f>
        <v>07 Sep to 06 Oct 2020</v>
      </c>
      <c r="I262" s="74"/>
      <c r="J262" s="74"/>
      <c r="K262" s="155" t="str">
        <f ca="1">'Generate Monthly Report'!$E$72</f>
        <v>Oct 13, 2020</v>
      </c>
      <c r="L262" s="155"/>
    </row>
    <row r="263" spans="1:12" x14ac:dyDescent="0.2">
      <c r="A263" s="64" t="str">
        <f>$A$11</f>
        <v>METER READING INFORMATION</v>
      </c>
      <c r="H263" s="65" t="str">
        <f>$H$11</f>
        <v>STATEMENT SUMMARY</v>
      </c>
    </row>
    <row r="264" spans="1:12" x14ac:dyDescent="0.2">
      <c r="A264" s="52" t="str">
        <f>$A$12</f>
        <v>Owner's Meter Reading</v>
      </c>
      <c r="H264" s="67" t="str">
        <f>$H$12</f>
        <v>Current Charges</v>
      </c>
      <c r="K264" s="67"/>
      <c r="L264" s="67"/>
    </row>
    <row r="265" spans="1:12" x14ac:dyDescent="0.2">
      <c r="A265" s="101" t="str">
        <f>$A$13</f>
        <v xml:space="preserve">    Present Reading</v>
      </c>
      <c r="B265" s="101"/>
      <c r="C265" s="69"/>
      <c r="E265" s="101" cm="1">
        <f t="array" aca="1" ref="E265" ca="1">INDIRECT("'Generate Monthly Report'!$C"&amp;$F257)</f>
        <v>937</v>
      </c>
      <c r="H265" s="101" t="str">
        <f>$H$13</f>
        <v xml:space="preserve">    Water Bill</v>
      </c>
      <c r="K265" s="156" cm="1">
        <f t="array" aca="1" ref="K265" ca="1">INDIRECT("'Generate Monthly Report'!$G"&amp;$F257)</f>
        <v>237.86098765432101</v>
      </c>
      <c r="L265" s="156"/>
    </row>
    <row r="266" spans="1:12" x14ac:dyDescent="0.2">
      <c r="A266" s="102" t="str">
        <f>$A$14</f>
        <v xml:space="preserve">    Previous Reading</v>
      </c>
      <c r="B266" s="102"/>
      <c r="C266" s="104"/>
      <c r="D266" s="63"/>
      <c r="E266" s="102" cm="1">
        <f t="array" aca="1" ref="E266" ca="1">INDIRECT("'Generate Monthly Report'!$D"&amp;$F257)</f>
        <v>934</v>
      </c>
      <c r="H266" s="101" t="str">
        <f>$H$14</f>
        <v xml:space="preserve">    Miscellaneous</v>
      </c>
      <c r="K266" s="69"/>
      <c r="L266" s="69">
        <f ca="1">'Generate Monthly Report'!$A$71</f>
        <v>50</v>
      </c>
    </row>
    <row r="267" spans="1:12" ht="15" x14ac:dyDescent="0.2">
      <c r="A267" s="69" t="str">
        <f>$A$15</f>
        <v xml:space="preserve">    Consumption</v>
      </c>
      <c r="B267" s="101"/>
      <c r="C267" s="52"/>
      <c r="E267" s="103" cm="1">
        <f t="array" aca="1" ref="E267" ca="1">INDIRECT("'Generate Monthly Report'!$E"&amp;$F257)</f>
        <v>3</v>
      </c>
      <c r="H267" s="102" t="str">
        <f>$H$15</f>
        <v xml:space="preserve">    Monthly Dues</v>
      </c>
      <c r="I267" s="63"/>
      <c r="K267" s="69"/>
      <c r="L267" s="69">
        <f ca="1">'Generate Monthly Report'!$A$72</f>
        <v>450</v>
      </c>
    </row>
    <row r="268" spans="1:12" ht="15" x14ac:dyDescent="0.2">
      <c r="E268" s="77"/>
      <c r="H268" s="100" t="str">
        <f>$H$16</f>
        <v xml:space="preserve">    Total</v>
      </c>
      <c r="J268" s="70"/>
      <c r="K268" s="153" cm="1">
        <f t="array" aca="1" ref="K268" ca="1">INDIRECT("'Generate Monthly Report'!$J"&amp;$F257)</f>
        <v>737.86098765432098</v>
      </c>
      <c r="L268" s="153"/>
    </row>
    <row r="269" spans="1:12" x14ac:dyDescent="0.2">
      <c r="A269" s="109" t="str">
        <f>$A$17</f>
        <v xml:space="preserve">    Manila Waters Reading</v>
      </c>
      <c r="B269" s="110"/>
      <c r="C269" s="111"/>
      <c r="D269" s="111"/>
      <c r="E269" s="117">
        <f ca="1">'Generate Monthly Report'!$F$72</f>
        <v>1620</v>
      </c>
      <c r="H269" s="67" t="str">
        <f>$H$17</f>
        <v>Previous Charges</v>
      </c>
      <c r="K269" s="67"/>
      <c r="L269" s="67"/>
    </row>
    <row r="270" spans="1:12" x14ac:dyDescent="0.2">
      <c r="A270" s="112" t="str">
        <f>$A$18</f>
        <v xml:space="preserve">    Amount Due to Manila Waters</v>
      </c>
      <c r="B270" s="67"/>
      <c r="C270" s="66"/>
      <c r="D270" s="66"/>
      <c r="E270" s="129">
        <f ca="1">'Generate Monthly Report'!$G$72</f>
        <v>38533.480000000003</v>
      </c>
      <c r="H270" s="102" t="str">
        <f>$H$18</f>
        <v xml:space="preserve">    Unpaid Previous Charges</v>
      </c>
      <c r="I270" s="63"/>
      <c r="J270" s="63"/>
      <c r="K270" s="154">
        <f ca="1">SUM(INDIRECT("'Unpaid Record'!$C"&amp;$F257&amp;":"&amp;'Generate Monthly Report'!$J$1&amp;$F257))-K268</f>
        <v>1132</v>
      </c>
      <c r="L270" s="154"/>
    </row>
    <row r="271" spans="1:12" ht="15" x14ac:dyDescent="0.2">
      <c r="A271" s="112" t="str">
        <f>$A$19</f>
        <v xml:space="preserve">    Computed Amount per cu. meter</v>
      </c>
      <c r="B271" s="67"/>
      <c r="C271" s="66"/>
      <c r="D271" s="66"/>
      <c r="E271" s="118">
        <f ca="1">'Generate Monthly Report'!$H$72</f>
        <v>23.79</v>
      </c>
      <c r="H271" s="64" t="str">
        <f>$H$19</f>
        <v>TOTAL AMOUNT DUE</v>
      </c>
      <c r="K271" s="150">
        <f ca="1">$K268+$K270</f>
        <v>1869.860987654321</v>
      </c>
      <c r="L271" s="150"/>
    </row>
    <row r="272" spans="1:12" x14ac:dyDescent="0.2">
      <c r="A272" s="113" t="str">
        <f>$A$20</f>
        <v xml:space="preserve">    Minimum Amount (with Misc + Monthly Dues)</v>
      </c>
      <c r="B272" s="58"/>
      <c r="C272" s="63"/>
      <c r="D272" s="63"/>
      <c r="E272" s="119">
        <f ca="1">'Generate Monthly Report'!$J$72</f>
        <v>737.86</v>
      </c>
      <c r="L272" s="115" t="str">
        <f>$L$20</f>
        <v>REVISED OCTOBER 2020. THIS IS SYSTEM GENERATED</v>
      </c>
    </row>
    <row r="273" spans="1:12" x14ac:dyDescent="0.2">
      <c r="A273" s="73" t="str">
        <f>$A$21</f>
        <v>YOUR MONTHLY CONSUMPTION IN THE LAST 12 MONTHS...</v>
      </c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</row>
    <row r="274" spans="1:12" x14ac:dyDescent="0.2">
      <c r="A274" s="71" t="str">
        <f ca="1">UPPER(TEXT(EDATE($A262, MOD(COLUMN(), 12)-12), "MMM"))</f>
        <v>OCT</v>
      </c>
      <c r="B274" s="71" t="str">
        <f t="shared" ref="B274:L274" ca="1" si="9">UPPER(TEXT(EDATE($A262, MOD(COLUMN(), 12)-12), "MMM"))</f>
        <v>NOV</v>
      </c>
      <c r="C274" s="71" t="str">
        <f t="shared" ca="1" si="9"/>
        <v>DEC</v>
      </c>
      <c r="D274" s="71" t="str">
        <f t="shared" ca="1" si="9"/>
        <v>JAN</v>
      </c>
      <c r="E274" s="71" t="str">
        <f t="shared" ca="1" si="9"/>
        <v>FEB</v>
      </c>
      <c r="F274" s="71" t="str">
        <f t="shared" ca="1" si="9"/>
        <v>MAR</v>
      </c>
      <c r="G274" s="71" t="str">
        <f t="shared" ca="1" si="9"/>
        <v>APR</v>
      </c>
      <c r="H274" s="71" t="str">
        <f t="shared" ca="1" si="9"/>
        <v>MAY</v>
      </c>
      <c r="I274" s="71" t="str">
        <f t="shared" ca="1" si="9"/>
        <v>JUN</v>
      </c>
      <c r="J274" s="71" t="str">
        <f t="shared" ca="1" si="9"/>
        <v>JUL</v>
      </c>
      <c r="K274" s="71" t="str">
        <f t="shared" ca="1" si="9"/>
        <v>AUG</v>
      </c>
      <c r="L274" s="71" t="str">
        <f t="shared" ca="1" si="9"/>
        <v>SEP</v>
      </c>
    </row>
    <row r="275" spans="1:12" x14ac:dyDescent="0.2">
      <c r="A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B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C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D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E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F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G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H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I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J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K275" s="71" t="str">
        <f ca="1">IF( (COLUMN(INDIRECT('Generate Monthly Report'!$J$1&amp;$E257)) + (MOD(COLUMN(), 12)-12) ) &lt; 4, "--", INDIRECT("'Monthly Reading'!"&amp;SUBSTITUTE(ADDRESS(1,COLUMN(INDIRECT('Generate Monthly Report'!$J$1&amp;$E257)) + (MOD(COLUMN(), 12)-12),4),"1","")&amp;$E257) )</f>
        <v>--</v>
      </c>
      <c r="L275" s="71">
        <f ca="1">IF( (COLUMN(INDIRECT('Generate Monthly Report'!$J$1&amp;$E257)) + (MOD(COLUMN(), 12)) ) &lt; 4, "--", INDIRECT("'Monthly Reading'!"&amp;SUBSTITUTE(ADDRESS(1,COLUMN(INDIRECT('Generate Monthly Report'!$J$1&amp;$E$5)) + (MOD(COLUMN(), 12)),4),"1","")&amp;$E$5) )</f>
        <v>20</v>
      </c>
    </row>
    <row r="276" spans="1:12" x14ac:dyDescent="0.2">
      <c r="A276" s="73" t="str">
        <f>$A$24</f>
        <v>BREAKDOWN OF UNPAID WATER BILLS IN THE LAST 12 MONTHS</v>
      </c>
    </row>
    <row r="277" spans="1:12" x14ac:dyDescent="0.2">
      <c r="A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B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C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D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E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F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G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H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I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J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K277" s="71" t="str">
        <f ca="1">IF( (COLUMN(INDIRECT('Generate Monthly Report'!$J$1&amp;$E257)) + (MOD(COLUMN(), 12)-12) ) &lt; 4, "--", IF( INDIRECT("'Unpaid Record'!"&amp;SUBSTITUTE(ADDRESS(1,COLUMN(INDIRECT('Generate Monthly Report'!$J$1&amp;$E257)) + (MOD(COLUMN(), 12)-12),4),"1","")&amp;$F257) &gt; 0,
ROUND(INDIRECT("'Unpaid Record'!"&amp;SUBSTITUTE(ADDRESS(1,COLUMN(INDIRECT('Generate Monthly Report'!$J$1&amp;$E257)) + (MOD(COLUMN(), 12)-12),4),"1","")&amp;$F257), 2), "--") )</f>
        <v>--</v>
      </c>
      <c r="L277" s="71">
        <f ca="1">IF( (COLUMN(INDIRECT('Generate Monthly Report'!$J$1&amp;$E257)) + (MOD(COLUMN(), 12)) ) &lt; 4, "--", ROUND(INDIRECT("'Unpaid Record'!"&amp;SUBSTITUTE(ADDRESS(1,COLUMN(INDIRECT('Generate Monthly Report'!$J$1&amp;$E257)) + (MOD(COLUMN(), 12)),4),"1","")&amp;$F257), 2))</f>
        <v>737.86</v>
      </c>
    </row>
    <row r="278" spans="1:12" x14ac:dyDescent="0.2">
      <c r="C278" s="157" t="str">
        <f>$C$26</f>
        <v>To avoid disconnection, please pay your bills on time.</v>
      </c>
      <c r="D278" s="157"/>
      <c r="E278" s="157"/>
      <c r="F278" s="157"/>
      <c r="G278" s="157"/>
      <c r="H278" s="157"/>
      <c r="I278" s="157"/>
      <c r="J278" s="157"/>
      <c r="K278" s="66"/>
      <c r="L278" s="66"/>
    </row>
    <row r="279" spans="1:12" x14ac:dyDescent="0.2">
      <c r="A279" s="66"/>
      <c r="B279" s="67"/>
      <c r="C279" s="67"/>
      <c r="D279" s="72"/>
      <c r="E279" s="67"/>
      <c r="F279" s="67"/>
      <c r="G279" s="67"/>
      <c r="H279" s="64"/>
      <c r="I279" s="67"/>
      <c r="J279" s="64"/>
      <c r="K279" s="66"/>
      <c r="L279" s="66"/>
    </row>
    <row r="280" spans="1:12" x14ac:dyDescent="0.2">
      <c r="A280" s="66"/>
      <c r="B280" s="67"/>
      <c r="K280" s="66"/>
      <c r="L280" s="66"/>
    </row>
    <row r="281" spans="1:12" x14ac:dyDescent="0.2">
      <c r="A281" s="116" t="str">
        <f>Settings!$B$1</f>
        <v>VILLA AURORA TOWNHOMES HOMEOWNERS ASSOCIATION</v>
      </c>
      <c r="B281" s="52"/>
      <c r="D281" s="54"/>
      <c r="E281" s="54"/>
      <c r="H281" s="54"/>
      <c r="I281" s="54"/>
      <c r="K281" s="56"/>
      <c r="L281" s="114" t="str">
        <f>Settings!$B$3</f>
        <v>Please bring your water bill when paying</v>
      </c>
    </row>
    <row r="282" spans="1:12" x14ac:dyDescent="0.2">
      <c r="A282" s="68" t="str">
        <f>Settings!$B$2</f>
        <v>Aurora Blvd., Loyola Heights, Quezon City</v>
      </c>
      <c r="B282" s="52"/>
      <c r="D282" s="56"/>
      <c r="E282" s="56"/>
      <c r="H282" s="56"/>
      <c r="I282" s="56"/>
      <c r="K282" s="52"/>
      <c r="L282" s="114" t="str">
        <f>Settings!$B$4</f>
        <v>For inquiries pls. contact the water committee</v>
      </c>
    </row>
    <row r="283" spans="1:12" x14ac:dyDescent="0.2">
      <c r="A283" s="57">
        <v>2</v>
      </c>
      <c r="B283" s="57">
        <v>5</v>
      </c>
      <c r="D283" s="52"/>
      <c r="E283" s="52"/>
      <c r="H283" s="52"/>
      <c r="I283" s="52"/>
      <c r="K283" s="52"/>
      <c r="L283" s="114" t="str">
        <f>IF(Settings!$B$5="", "", Settings!$B$5)</f>
        <v>Jesus Lim at B3 L17</v>
      </c>
    </row>
    <row r="284" spans="1:12" x14ac:dyDescent="0.2">
      <c r="A284" s="52"/>
      <c r="B284" s="52"/>
      <c r="C284" s="52"/>
      <c r="D284" s="52"/>
      <c r="E284" s="52"/>
      <c r="H284" s="52"/>
      <c r="I284" s="52"/>
      <c r="K284" s="52"/>
      <c r="L284" s="114" t="str">
        <f>IF(Settings!$B$6="", "", Settings!$B$6)</f>
        <v>Nida Monasteryo at B1 L12</v>
      </c>
    </row>
    <row r="285" spans="1:12" x14ac:dyDescent="0.2">
      <c r="A285" s="52"/>
      <c r="B285" s="52"/>
      <c r="C285" s="132">
        <f>$C257+1</f>
        <v>12</v>
      </c>
      <c r="D285" s="132">
        <f>$D257+1</f>
        <v>23</v>
      </c>
      <c r="E285" s="132">
        <f>$E257+1</f>
        <v>89</v>
      </c>
      <c r="F285" s="132">
        <f>$F257+1</f>
        <v>15</v>
      </c>
      <c r="H285" s="52"/>
      <c r="I285" s="52"/>
      <c r="J285" s="55" t="str">
        <f>IF(Settings!$B$7="", "", Settings!$B$7)</f>
        <v/>
      </c>
      <c r="K285" s="52"/>
      <c r="L285" s="52"/>
    </row>
    <row r="286" spans="1:12" x14ac:dyDescent="0.2">
      <c r="A286" s="58"/>
      <c r="B286" s="58"/>
      <c r="C286" s="58"/>
      <c r="D286" s="58"/>
      <c r="E286" s="58"/>
      <c r="F286" s="58"/>
      <c r="G286" s="59"/>
      <c r="H286" s="58"/>
      <c r="I286" s="58"/>
      <c r="J286" s="60" t="str">
        <f>IF(Settings!$B$8="", "", Settings!$B$8)</f>
        <v/>
      </c>
      <c r="K286" s="58"/>
      <c r="L286" s="58"/>
    </row>
    <row r="287" spans="1:12" x14ac:dyDescent="0.2">
      <c r="A287" s="61" t="str">
        <f>$A$7</f>
        <v>NAME OF OWNER/TENANT</v>
      </c>
      <c r="B287" s="52"/>
      <c r="C287" s="52"/>
      <c r="E287" s="61" t="str">
        <f>$E$7</f>
        <v>ADDRESS</v>
      </c>
      <c r="H287" s="61" t="str">
        <f>$H$7</f>
        <v>METER NUMBER</v>
      </c>
      <c r="J287" s="52"/>
      <c r="K287" s="61" t="str">
        <f>$K$7</f>
        <v>TOTAL AMOUNT DUE</v>
      </c>
    </row>
    <row r="288" spans="1:12" ht="15" x14ac:dyDescent="0.2">
      <c r="A288" s="62" t="str" cm="1">
        <f t="array" aca="1" ref="A288" ca="1">INDIRECT("'Homeowners Record'!$B"&amp;$C285)</f>
        <v>EDGARDO SILANG</v>
      </c>
      <c r="B288" s="74"/>
      <c r="C288" s="74"/>
      <c r="D288" s="74"/>
      <c r="E288" s="62" t="str" cm="1">
        <f t="array" aca="1" ref="E288" ca="1">INDIRECT("'Homeowners Record'!$C"&amp;$C285)</f>
        <v>BLK 1 LOT 11</v>
      </c>
      <c r="F288" s="74"/>
      <c r="G288" s="108"/>
      <c r="H288" s="152" t="str" cm="1">
        <f t="array" aca="1" ref="H288" ca="1">INDIRECT("'Homeowners Record'!$D"&amp;$C285)</f>
        <v>C2007-07-09919</v>
      </c>
      <c r="I288" s="152"/>
      <c r="J288" s="74"/>
      <c r="K288" s="149">
        <f ca="1">SUM(INDIRECT("'Unpaid Record'!$C"&amp;$F285&amp;":"&amp;'Generate Monthly Report'!$J$1&amp;$F285))</f>
        <v>2326.8663703703705</v>
      </c>
      <c r="L288" s="149"/>
    </row>
    <row r="289" spans="1:12" x14ac:dyDescent="0.2">
      <c r="A289" s="61" t="str">
        <f>$A$9</f>
        <v>BILLING MONTH</v>
      </c>
      <c r="B289" s="52"/>
      <c r="E289" s="61" t="str">
        <f>$E$9</f>
        <v>BILL DATE</v>
      </c>
      <c r="H289" s="61" t="str">
        <f>$H$9</f>
        <v>BILLING PERIOD</v>
      </c>
      <c r="I289" s="52"/>
      <c r="J289" s="52"/>
      <c r="K289" s="151" t="str">
        <f>$K$9</f>
        <v>DUE DATE</v>
      </c>
      <c r="L289" s="151"/>
    </row>
    <row r="290" spans="1:12" ht="15" x14ac:dyDescent="0.2">
      <c r="A290" s="76" t="str">
        <f ca="1">TEXT('Generate Monthly Report'!$C$72, "MMMM YYYY")</f>
        <v>September 2020</v>
      </c>
      <c r="B290" s="74"/>
      <c r="C290" s="74"/>
      <c r="D290" s="74"/>
      <c r="E290" s="107" t="str">
        <f ca="1">'Generate Monthly Report'!$D$72</f>
        <v>Oct 10, 2020</v>
      </c>
      <c r="F290" s="74"/>
      <c r="G290" s="108"/>
      <c r="H290" s="107" t="str">
        <f ca="1">'Generate Monthly Report'!$B$72</f>
        <v>07 Sep to 06 Oct 2020</v>
      </c>
      <c r="I290" s="74"/>
      <c r="J290" s="74"/>
      <c r="K290" s="155" t="str">
        <f ca="1">'Generate Monthly Report'!$E$72</f>
        <v>Oct 13, 2020</v>
      </c>
      <c r="L290" s="155"/>
    </row>
    <row r="291" spans="1:12" x14ac:dyDescent="0.2">
      <c r="A291" s="64" t="str">
        <f>$A$11</f>
        <v>METER READING INFORMATION</v>
      </c>
      <c r="H291" s="65" t="str">
        <f>$H$11</f>
        <v>STATEMENT SUMMARY</v>
      </c>
    </row>
    <row r="292" spans="1:12" x14ac:dyDescent="0.2">
      <c r="A292" s="52" t="str">
        <f>$A$12</f>
        <v>Owner's Meter Reading</v>
      </c>
      <c r="H292" s="67" t="str">
        <f>$H$12</f>
        <v>Current Charges</v>
      </c>
      <c r="K292" s="67"/>
      <c r="L292" s="67"/>
    </row>
    <row r="293" spans="1:12" x14ac:dyDescent="0.2">
      <c r="A293" s="101" t="str">
        <f>$A$13</f>
        <v xml:space="preserve">    Present Reading</v>
      </c>
      <c r="B293" s="101"/>
      <c r="C293" s="69"/>
      <c r="E293" s="101" cm="1">
        <f t="array" aca="1" ref="E293" ca="1">INDIRECT("'Generate Monthly Report'!$C"&amp;$F285)</f>
        <v>3086</v>
      </c>
      <c r="H293" s="101" t="str">
        <f>$H$13</f>
        <v xml:space="preserve">    Water Bill</v>
      </c>
      <c r="K293" s="156" cm="1">
        <f t="array" aca="1" ref="K293" ca="1">INDIRECT("'Generate Monthly Report'!$G"&amp;$F285)</f>
        <v>570.86637037037042</v>
      </c>
      <c r="L293" s="156"/>
    </row>
    <row r="294" spans="1:12" x14ac:dyDescent="0.2">
      <c r="A294" s="102" t="str">
        <f>$A$14</f>
        <v xml:space="preserve">    Previous Reading</v>
      </c>
      <c r="B294" s="102"/>
      <c r="C294" s="104"/>
      <c r="D294" s="63"/>
      <c r="E294" s="102" cm="1">
        <f t="array" aca="1" ref="E294" ca="1">INDIRECT("'Generate Monthly Report'!$D"&amp;$F285)</f>
        <v>3062</v>
      </c>
      <c r="H294" s="101" t="str">
        <f>$H$14</f>
        <v xml:space="preserve">    Miscellaneous</v>
      </c>
      <c r="K294" s="69"/>
      <c r="L294" s="69">
        <f ca="1">'Generate Monthly Report'!$A$71</f>
        <v>50</v>
      </c>
    </row>
    <row r="295" spans="1:12" ht="15" x14ac:dyDescent="0.2">
      <c r="A295" s="69" t="str">
        <f>$A$15</f>
        <v xml:space="preserve">    Consumption</v>
      </c>
      <c r="B295" s="101"/>
      <c r="C295" s="52"/>
      <c r="E295" s="103" cm="1">
        <f t="array" aca="1" ref="E295" ca="1">INDIRECT("'Generate Monthly Report'!$E"&amp;$F285)</f>
        <v>24</v>
      </c>
      <c r="H295" s="102" t="str">
        <f>$H$15</f>
        <v xml:space="preserve">    Monthly Dues</v>
      </c>
      <c r="I295" s="63"/>
      <c r="K295" s="69"/>
      <c r="L295" s="69">
        <f ca="1">'Generate Monthly Report'!$A$72</f>
        <v>450</v>
      </c>
    </row>
    <row r="296" spans="1:12" ht="15" x14ac:dyDescent="0.2">
      <c r="E296" s="77"/>
      <c r="H296" s="100" t="str">
        <f>$H$16</f>
        <v xml:space="preserve">    Total</v>
      </c>
      <c r="J296" s="70"/>
      <c r="K296" s="153" cm="1">
        <f t="array" aca="1" ref="K296" ca="1">INDIRECT("'Generate Monthly Report'!$J"&amp;$F285)</f>
        <v>1070.8663703703705</v>
      </c>
      <c r="L296" s="153"/>
    </row>
    <row r="297" spans="1:12" x14ac:dyDescent="0.2">
      <c r="A297" s="109" t="str">
        <f>$A$17</f>
        <v xml:space="preserve">    Manila Waters Reading</v>
      </c>
      <c r="B297" s="110"/>
      <c r="C297" s="111"/>
      <c r="D297" s="111"/>
      <c r="E297" s="117">
        <f ca="1">'Generate Monthly Report'!$F$72</f>
        <v>1620</v>
      </c>
      <c r="H297" s="67" t="str">
        <f>$H$17</f>
        <v>Previous Charges</v>
      </c>
      <c r="K297" s="67"/>
      <c r="L297" s="67"/>
    </row>
    <row r="298" spans="1:12" x14ac:dyDescent="0.2">
      <c r="A298" s="112" t="str">
        <f>$A$18</f>
        <v xml:space="preserve">    Amount Due to Manila Waters</v>
      </c>
      <c r="B298" s="67"/>
      <c r="C298" s="66"/>
      <c r="D298" s="66"/>
      <c r="E298" s="129">
        <f ca="1">'Generate Monthly Report'!$G$72</f>
        <v>38533.480000000003</v>
      </c>
      <c r="H298" s="102" t="str">
        <f>$H$18</f>
        <v xml:space="preserve">    Unpaid Previous Charges</v>
      </c>
      <c r="I298" s="63"/>
      <c r="J298" s="63"/>
      <c r="K298" s="154">
        <f ca="1">SUM(INDIRECT("'Unpaid Record'!$C"&amp;$F285&amp;":"&amp;'Generate Monthly Report'!$J$1&amp;$F285))-K296</f>
        <v>1256</v>
      </c>
      <c r="L298" s="154"/>
    </row>
    <row r="299" spans="1:12" ht="15" x14ac:dyDescent="0.2">
      <c r="A299" s="112" t="str">
        <f>$A$19</f>
        <v xml:space="preserve">    Computed Amount per cu. meter</v>
      </c>
      <c r="B299" s="67"/>
      <c r="C299" s="66"/>
      <c r="D299" s="66"/>
      <c r="E299" s="118">
        <f ca="1">'Generate Monthly Report'!$H$72</f>
        <v>23.79</v>
      </c>
      <c r="H299" s="64" t="str">
        <f>$H$19</f>
        <v>TOTAL AMOUNT DUE</v>
      </c>
      <c r="K299" s="150">
        <f ca="1">$K296+$K298</f>
        <v>2326.8663703703705</v>
      </c>
      <c r="L299" s="150"/>
    </row>
    <row r="300" spans="1:12" x14ac:dyDescent="0.2">
      <c r="A300" s="113" t="str">
        <f>$A$20</f>
        <v xml:space="preserve">    Minimum Amount (with Misc + Monthly Dues)</v>
      </c>
      <c r="B300" s="58"/>
      <c r="C300" s="63"/>
      <c r="D300" s="63"/>
      <c r="E300" s="119">
        <f ca="1">'Generate Monthly Report'!$J$72</f>
        <v>737.86</v>
      </c>
      <c r="L300" s="115" t="str">
        <f>$L$20</f>
        <v>REVISED OCTOBER 2020. THIS IS SYSTEM GENERATED</v>
      </c>
    </row>
    <row r="301" spans="1:12" x14ac:dyDescent="0.2">
      <c r="A301" s="73" t="str">
        <f>$A$21</f>
        <v>YOUR MONTHLY CONSUMPTION IN THE LAST 12 MONTHS...</v>
      </c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</row>
    <row r="302" spans="1:12" x14ac:dyDescent="0.2">
      <c r="A302" s="71" t="str">
        <f ca="1">UPPER(TEXT(EDATE($A290, MOD(COLUMN(), 12)-12), "MMM"))</f>
        <v>OCT</v>
      </c>
      <c r="B302" s="71" t="str">
        <f t="shared" ref="B302:L302" ca="1" si="10">UPPER(TEXT(EDATE($A290, MOD(COLUMN(), 12)-12), "MMM"))</f>
        <v>NOV</v>
      </c>
      <c r="C302" s="71" t="str">
        <f t="shared" ca="1" si="10"/>
        <v>DEC</v>
      </c>
      <c r="D302" s="71" t="str">
        <f t="shared" ca="1" si="10"/>
        <v>JAN</v>
      </c>
      <c r="E302" s="71" t="str">
        <f t="shared" ca="1" si="10"/>
        <v>FEB</v>
      </c>
      <c r="F302" s="71" t="str">
        <f t="shared" ca="1" si="10"/>
        <v>MAR</v>
      </c>
      <c r="G302" s="71" t="str">
        <f t="shared" ca="1" si="10"/>
        <v>APR</v>
      </c>
      <c r="H302" s="71" t="str">
        <f t="shared" ca="1" si="10"/>
        <v>MAY</v>
      </c>
      <c r="I302" s="71" t="str">
        <f t="shared" ca="1" si="10"/>
        <v>JUN</v>
      </c>
      <c r="J302" s="71" t="str">
        <f t="shared" ca="1" si="10"/>
        <v>JUL</v>
      </c>
      <c r="K302" s="71" t="str">
        <f t="shared" ca="1" si="10"/>
        <v>AUG</v>
      </c>
      <c r="L302" s="71" t="str">
        <f t="shared" ca="1" si="10"/>
        <v>SEP</v>
      </c>
    </row>
    <row r="303" spans="1:12" x14ac:dyDescent="0.2">
      <c r="A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B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C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D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E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F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G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H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I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J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K303" s="71" t="str">
        <f ca="1">IF( (COLUMN(INDIRECT('Generate Monthly Report'!$J$1&amp;$E285)) + (MOD(COLUMN(), 12)-12) ) &lt; 4, "--", INDIRECT("'Monthly Reading'!"&amp;SUBSTITUTE(ADDRESS(1,COLUMN(INDIRECT('Generate Monthly Report'!$J$1&amp;$E285)) + (MOD(COLUMN(), 12)-12),4),"1","")&amp;$E285) )</f>
        <v>--</v>
      </c>
      <c r="L303" s="71">
        <f ca="1">IF( (COLUMN(INDIRECT('Generate Monthly Report'!$J$1&amp;$E285)) + (MOD(COLUMN(), 12)) ) &lt; 4, "--", INDIRECT("'Monthly Reading'!"&amp;SUBSTITUTE(ADDRESS(1,COLUMN(INDIRECT('Generate Monthly Report'!$J$1&amp;$E$5)) + (MOD(COLUMN(), 12)),4),"1","")&amp;$E$5) )</f>
        <v>20</v>
      </c>
    </row>
    <row r="304" spans="1:12" x14ac:dyDescent="0.2">
      <c r="A304" s="73" t="str">
        <f>$A$24</f>
        <v>BREAKDOWN OF UNPAID WATER BILLS IN THE LAST 12 MONTHS</v>
      </c>
    </row>
    <row r="305" spans="1:12" x14ac:dyDescent="0.2">
      <c r="A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B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C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D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E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F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G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H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I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J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K305" s="71" t="str">
        <f ca="1">IF( (COLUMN(INDIRECT('Generate Monthly Report'!$J$1&amp;$E285)) + (MOD(COLUMN(), 12)-12) ) &lt; 4, "--", IF( INDIRECT("'Unpaid Record'!"&amp;SUBSTITUTE(ADDRESS(1,COLUMN(INDIRECT('Generate Monthly Report'!$J$1&amp;$E285)) + (MOD(COLUMN(), 12)-12),4),"1","")&amp;$F285) &gt; 0,
ROUND(INDIRECT("'Unpaid Record'!"&amp;SUBSTITUTE(ADDRESS(1,COLUMN(INDIRECT('Generate Monthly Report'!$J$1&amp;$E285)) + (MOD(COLUMN(), 12)-12),4),"1","")&amp;$F285), 2), "--") )</f>
        <v>--</v>
      </c>
      <c r="L305" s="71">
        <f ca="1">IF( (COLUMN(INDIRECT('Generate Monthly Report'!$J$1&amp;$E285)) + (MOD(COLUMN(), 12)) ) &lt; 4, "--", ROUND(INDIRECT("'Unpaid Record'!"&amp;SUBSTITUTE(ADDRESS(1,COLUMN(INDIRECT('Generate Monthly Report'!$J$1&amp;$E285)) + (MOD(COLUMN(), 12)),4),"1","")&amp;$F285), 2))</f>
        <v>1070.8699999999999</v>
      </c>
    </row>
    <row r="306" spans="1:12" x14ac:dyDescent="0.2">
      <c r="C306" s="157" t="str">
        <f>$C$26</f>
        <v>To avoid disconnection, please pay your bills on time.</v>
      </c>
      <c r="D306" s="157"/>
      <c r="E306" s="157"/>
      <c r="F306" s="157"/>
      <c r="G306" s="157"/>
      <c r="H306" s="157"/>
      <c r="I306" s="157"/>
      <c r="J306" s="157"/>
      <c r="K306" s="66"/>
      <c r="L306" s="66"/>
    </row>
    <row r="307" spans="1:12" x14ac:dyDescent="0.2">
      <c r="A307" s="66"/>
      <c r="B307" s="67"/>
      <c r="C307" s="67"/>
      <c r="D307" s="72"/>
      <c r="E307" s="67"/>
      <c r="F307" s="67"/>
      <c r="G307" s="67"/>
      <c r="H307" s="64"/>
      <c r="I307" s="67"/>
      <c r="J307" s="64"/>
      <c r="K307" s="66"/>
      <c r="L307" s="66"/>
    </row>
    <row r="308" spans="1:12" x14ac:dyDescent="0.2">
      <c r="A308" s="66"/>
      <c r="B308" s="67"/>
      <c r="K308" s="66"/>
      <c r="L308" s="66"/>
    </row>
    <row r="309" spans="1:12" x14ac:dyDescent="0.2">
      <c r="A309" s="116" t="str">
        <f>Settings!$B$1</f>
        <v>VILLA AURORA TOWNHOMES HOMEOWNERS ASSOCIATION</v>
      </c>
      <c r="B309" s="52"/>
      <c r="D309" s="54"/>
      <c r="E309" s="54"/>
      <c r="H309" s="54"/>
      <c r="I309" s="54"/>
      <c r="K309" s="56"/>
      <c r="L309" s="114" t="str">
        <f>Settings!$B$3</f>
        <v>Please bring your water bill when paying</v>
      </c>
    </row>
    <row r="310" spans="1:12" x14ac:dyDescent="0.2">
      <c r="A310" s="68" t="str">
        <f>Settings!$B$2</f>
        <v>Aurora Blvd., Loyola Heights, Quezon City</v>
      </c>
      <c r="B310" s="52"/>
      <c r="D310" s="56"/>
      <c r="E310" s="56"/>
      <c r="H310" s="56"/>
      <c r="I310" s="56"/>
      <c r="K310" s="52"/>
      <c r="L310" s="114" t="str">
        <f>Settings!$B$4</f>
        <v>For inquiries pls. contact the water committee</v>
      </c>
    </row>
    <row r="311" spans="1:12" x14ac:dyDescent="0.2">
      <c r="A311" s="57">
        <v>2</v>
      </c>
      <c r="B311" s="57">
        <v>5</v>
      </c>
      <c r="D311" s="52"/>
      <c r="E311" s="52"/>
      <c r="H311" s="52"/>
      <c r="I311" s="52"/>
      <c r="K311" s="52"/>
      <c r="L311" s="114" t="str">
        <f>IF(Settings!$B$5="", "", Settings!$B$5)</f>
        <v>Jesus Lim at B3 L17</v>
      </c>
    </row>
    <row r="312" spans="1:12" x14ac:dyDescent="0.2">
      <c r="A312" s="52"/>
      <c r="B312" s="52"/>
      <c r="C312" s="52"/>
      <c r="D312" s="52"/>
      <c r="E312" s="52"/>
      <c r="H312" s="52"/>
      <c r="I312" s="52"/>
      <c r="K312" s="52"/>
      <c r="L312" s="114" t="str">
        <f>IF(Settings!$B$6="", "", Settings!$B$6)</f>
        <v>Nida Monasteryo at B1 L12</v>
      </c>
    </row>
    <row r="313" spans="1:12" x14ac:dyDescent="0.2">
      <c r="A313" s="52"/>
      <c r="B313" s="52"/>
      <c r="C313" s="132">
        <f>$C285+1</f>
        <v>13</v>
      </c>
      <c r="D313" s="132">
        <f>$D285+1</f>
        <v>24</v>
      </c>
      <c r="E313" s="132">
        <f>$E285+1</f>
        <v>90</v>
      </c>
      <c r="F313" s="132">
        <f>$F285+1</f>
        <v>16</v>
      </c>
      <c r="H313" s="52"/>
      <c r="I313" s="52"/>
      <c r="J313" s="55" t="str">
        <f>IF(Settings!$B$7="", "", Settings!$B$7)</f>
        <v/>
      </c>
      <c r="K313" s="52"/>
      <c r="L313" s="52"/>
    </row>
    <row r="314" spans="1:12" x14ac:dyDescent="0.2">
      <c r="A314" s="58"/>
      <c r="B314" s="58"/>
      <c r="C314" s="58"/>
      <c r="D314" s="58"/>
      <c r="E314" s="58"/>
      <c r="F314" s="58"/>
      <c r="G314" s="59"/>
      <c r="H314" s="58"/>
      <c r="I314" s="58"/>
      <c r="J314" s="60" t="str">
        <f>IF(Settings!$B$8="", "", Settings!$B$8)</f>
        <v/>
      </c>
      <c r="K314" s="58"/>
      <c r="L314" s="58"/>
    </row>
    <row r="315" spans="1:12" x14ac:dyDescent="0.2">
      <c r="A315" s="61" t="str">
        <f>$A$7</f>
        <v>NAME OF OWNER/TENANT</v>
      </c>
      <c r="B315" s="52"/>
      <c r="C315" s="52"/>
      <c r="E315" s="61" t="str">
        <f>$E$7</f>
        <v>ADDRESS</v>
      </c>
      <c r="H315" s="61" t="str">
        <f>$H$7</f>
        <v>METER NUMBER</v>
      </c>
      <c r="J315" s="52"/>
      <c r="K315" s="61" t="str">
        <f>$K$7</f>
        <v>TOTAL AMOUNT DUE</v>
      </c>
    </row>
    <row r="316" spans="1:12" ht="15" x14ac:dyDescent="0.2">
      <c r="A316" s="62" t="str" cm="1">
        <f t="array" aca="1" ref="A316" ca="1">INDIRECT("'Homeowners Record'!$B"&amp;$C313)</f>
        <v>ATTY. OVIEDO</v>
      </c>
      <c r="B316" s="74"/>
      <c r="C316" s="74"/>
      <c r="D316" s="74"/>
      <c r="E316" s="62" t="str" cm="1">
        <f t="array" aca="1" ref="E316" ca="1">INDIRECT("'Homeowners Record'!$C"&amp;$C313)</f>
        <v>BLK 1 LOT 12</v>
      </c>
      <c r="F316" s="74"/>
      <c r="G316" s="108"/>
      <c r="H316" s="152" cm="1">
        <f t="array" aca="1" ref="H316" ca="1">INDIRECT("'Homeowners Record'!$D"&amp;$C313)</f>
        <v>7833</v>
      </c>
      <c r="I316" s="152"/>
      <c r="J316" s="74"/>
      <c r="K316" s="149">
        <f ca="1">SUM(INDIRECT("'Unpaid Record'!$C"&amp;$F313&amp;":"&amp;'Generate Monthly Report'!$J$1&amp;$F313))</f>
        <v>3938.6686172839509</v>
      </c>
      <c r="L316" s="149"/>
    </row>
    <row r="317" spans="1:12" x14ac:dyDescent="0.2">
      <c r="A317" s="61" t="str">
        <f>$A$9</f>
        <v>BILLING MONTH</v>
      </c>
      <c r="B317" s="52"/>
      <c r="E317" s="61" t="str">
        <f>$E$9</f>
        <v>BILL DATE</v>
      </c>
      <c r="H317" s="61" t="str">
        <f>$H$9</f>
        <v>BILLING PERIOD</v>
      </c>
      <c r="I317" s="52"/>
      <c r="J317" s="52"/>
      <c r="K317" s="151" t="str">
        <f>$K$9</f>
        <v>DUE DATE</v>
      </c>
      <c r="L317" s="151"/>
    </row>
    <row r="318" spans="1:12" ht="15" x14ac:dyDescent="0.2">
      <c r="A318" s="76" t="str">
        <f ca="1">TEXT('Generate Monthly Report'!$C$72, "MMMM YYYY")</f>
        <v>September 2020</v>
      </c>
      <c r="B318" s="74"/>
      <c r="C318" s="74"/>
      <c r="D318" s="74"/>
      <c r="E318" s="107" t="str">
        <f ca="1">'Generate Monthly Report'!$D$72</f>
        <v>Oct 10, 2020</v>
      </c>
      <c r="F318" s="74"/>
      <c r="G318" s="108"/>
      <c r="H318" s="107" t="str">
        <f ca="1">'Generate Monthly Report'!$B$72</f>
        <v>07 Sep to 06 Oct 2020</v>
      </c>
      <c r="I318" s="74"/>
      <c r="J318" s="74"/>
      <c r="K318" s="155" t="str">
        <f ca="1">'Generate Monthly Report'!$E$72</f>
        <v>Oct 13, 2020</v>
      </c>
      <c r="L318" s="155"/>
    </row>
    <row r="319" spans="1:12" x14ac:dyDescent="0.2">
      <c r="A319" s="64" t="str">
        <f>$A$11</f>
        <v>METER READING INFORMATION</v>
      </c>
      <c r="H319" s="65" t="str">
        <f>$H$11</f>
        <v>STATEMENT SUMMARY</v>
      </c>
    </row>
    <row r="320" spans="1:12" x14ac:dyDescent="0.2">
      <c r="A320" s="52" t="str">
        <f>$A$12</f>
        <v>Owner's Meter Reading</v>
      </c>
      <c r="H320" s="67" t="str">
        <f>$H$12</f>
        <v>Current Charges</v>
      </c>
      <c r="K320" s="67"/>
      <c r="L320" s="67"/>
    </row>
    <row r="321" spans="1:12" x14ac:dyDescent="0.2">
      <c r="A321" s="101" t="str">
        <f>$A$13</f>
        <v xml:space="preserve">    Present Reading</v>
      </c>
      <c r="B321" s="101"/>
      <c r="C321" s="69"/>
      <c r="E321" s="101" cm="1">
        <f t="array" aca="1" ref="E321" ca="1">INDIRECT("'Generate Monthly Report'!$C"&amp;$F313)</f>
        <v>3126</v>
      </c>
      <c r="H321" s="101" t="str">
        <f>$H$13</f>
        <v xml:space="preserve">    Water Bill</v>
      </c>
      <c r="K321" s="156" cm="1">
        <f t="array" aca="1" ref="K321" ca="1">INDIRECT("'Generate Monthly Report'!$G"&amp;$F313)</f>
        <v>1593.6686172839507</v>
      </c>
      <c r="L321" s="156"/>
    </row>
    <row r="322" spans="1:12" x14ac:dyDescent="0.2">
      <c r="A322" s="102" t="str">
        <f>$A$14</f>
        <v xml:space="preserve">    Previous Reading</v>
      </c>
      <c r="B322" s="102"/>
      <c r="C322" s="104"/>
      <c r="D322" s="63"/>
      <c r="E322" s="102" cm="1">
        <f t="array" aca="1" ref="E322" ca="1">INDIRECT("'Generate Monthly Report'!$D"&amp;$F313)</f>
        <v>3059</v>
      </c>
      <c r="H322" s="101" t="str">
        <f>$H$14</f>
        <v xml:space="preserve">    Miscellaneous</v>
      </c>
      <c r="K322" s="69"/>
      <c r="L322" s="69">
        <f ca="1">'Generate Monthly Report'!$A$71</f>
        <v>50</v>
      </c>
    </row>
    <row r="323" spans="1:12" ht="15" x14ac:dyDescent="0.2">
      <c r="A323" s="69" t="str">
        <f>$A$15</f>
        <v xml:space="preserve">    Consumption</v>
      </c>
      <c r="B323" s="101"/>
      <c r="C323" s="52"/>
      <c r="E323" s="103" cm="1">
        <f t="array" aca="1" ref="E323" ca="1">INDIRECT("'Generate Monthly Report'!$E"&amp;$F313)</f>
        <v>67</v>
      </c>
      <c r="H323" s="102" t="str">
        <f>$H$15</f>
        <v xml:space="preserve">    Monthly Dues</v>
      </c>
      <c r="I323" s="63"/>
      <c r="K323" s="69"/>
      <c r="L323" s="69">
        <f ca="1">'Generate Monthly Report'!$A$72</f>
        <v>450</v>
      </c>
    </row>
    <row r="324" spans="1:12" ht="15" x14ac:dyDescent="0.2">
      <c r="E324" s="77"/>
      <c r="H324" s="100" t="str">
        <f>$H$16</f>
        <v xml:space="preserve">    Total</v>
      </c>
      <c r="J324" s="70"/>
      <c r="K324" s="153" cm="1">
        <f t="array" aca="1" ref="K324" ca="1">INDIRECT("'Generate Monthly Report'!$J"&amp;$F313)</f>
        <v>2093.6686172839509</v>
      </c>
      <c r="L324" s="153"/>
    </row>
    <row r="325" spans="1:12" x14ac:dyDescent="0.2">
      <c r="A325" s="109" t="str">
        <f>$A$17</f>
        <v xml:space="preserve">    Manila Waters Reading</v>
      </c>
      <c r="B325" s="110"/>
      <c r="C325" s="111"/>
      <c r="D325" s="111"/>
      <c r="E325" s="117">
        <f ca="1">'Generate Monthly Report'!$F$72</f>
        <v>1620</v>
      </c>
      <c r="H325" s="67" t="str">
        <f>$H$17</f>
        <v>Previous Charges</v>
      </c>
      <c r="K325" s="67"/>
      <c r="L325" s="67"/>
    </row>
    <row r="326" spans="1:12" x14ac:dyDescent="0.2">
      <c r="A326" s="112" t="str">
        <f>$A$18</f>
        <v xml:space="preserve">    Amount Due to Manila Waters</v>
      </c>
      <c r="B326" s="67"/>
      <c r="C326" s="66"/>
      <c r="D326" s="66"/>
      <c r="E326" s="129">
        <f ca="1">'Generate Monthly Report'!$G$72</f>
        <v>38533.480000000003</v>
      </c>
      <c r="H326" s="102" t="str">
        <f>$H$18</f>
        <v xml:space="preserve">    Unpaid Previous Charges</v>
      </c>
      <c r="I326" s="63"/>
      <c r="J326" s="63"/>
      <c r="K326" s="154">
        <f ca="1">SUM(INDIRECT("'Unpaid Record'!$C"&amp;$F313&amp;":"&amp;'Generate Monthly Report'!$J$1&amp;$F313))-K324</f>
        <v>1845</v>
      </c>
      <c r="L326" s="154"/>
    </row>
    <row r="327" spans="1:12" ht="15" x14ac:dyDescent="0.2">
      <c r="A327" s="112" t="str">
        <f>$A$19</f>
        <v xml:space="preserve">    Computed Amount per cu. meter</v>
      </c>
      <c r="B327" s="67"/>
      <c r="C327" s="66"/>
      <c r="D327" s="66"/>
      <c r="E327" s="118">
        <f ca="1">'Generate Monthly Report'!$H$72</f>
        <v>23.79</v>
      </c>
      <c r="H327" s="64" t="str">
        <f>$H$19</f>
        <v>TOTAL AMOUNT DUE</v>
      </c>
      <c r="K327" s="150">
        <f ca="1">$K324+$K326</f>
        <v>3938.6686172839509</v>
      </c>
      <c r="L327" s="150"/>
    </row>
    <row r="328" spans="1:12" x14ac:dyDescent="0.2">
      <c r="A328" s="113" t="str">
        <f>$A$20</f>
        <v xml:space="preserve">    Minimum Amount (with Misc + Monthly Dues)</v>
      </c>
      <c r="B328" s="58"/>
      <c r="C328" s="63"/>
      <c r="D328" s="63"/>
      <c r="E328" s="119">
        <f ca="1">'Generate Monthly Report'!$J$72</f>
        <v>737.86</v>
      </c>
      <c r="L328" s="115" t="str">
        <f>$L$20</f>
        <v>REVISED OCTOBER 2020. THIS IS SYSTEM GENERATED</v>
      </c>
    </row>
    <row r="329" spans="1:12" x14ac:dyDescent="0.2">
      <c r="A329" s="73" t="str">
        <f>$A$21</f>
        <v>YOUR MONTHLY CONSUMPTION IN THE LAST 12 MONTHS...</v>
      </c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</row>
    <row r="330" spans="1:12" x14ac:dyDescent="0.2">
      <c r="A330" s="71" t="str">
        <f ca="1">UPPER(TEXT(EDATE($A318, MOD(COLUMN(), 12)-12), "MMM"))</f>
        <v>OCT</v>
      </c>
      <c r="B330" s="71" t="str">
        <f t="shared" ref="B330:L330" ca="1" si="11">UPPER(TEXT(EDATE($A318, MOD(COLUMN(), 12)-12), "MMM"))</f>
        <v>NOV</v>
      </c>
      <c r="C330" s="71" t="str">
        <f t="shared" ca="1" si="11"/>
        <v>DEC</v>
      </c>
      <c r="D330" s="71" t="str">
        <f t="shared" ca="1" si="11"/>
        <v>JAN</v>
      </c>
      <c r="E330" s="71" t="str">
        <f t="shared" ca="1" si="11"/>
        <v>FEB</v>
      </c>
      <c r="F330" s="71" t="str">
        <f t="shared" ca="1" si="11"/>
        <v>MAR</v>
      </c>
      <c r="G330" s="71" t="str">
        <f t="shared" ca="1" si="11"/>
        <v>APR</v>
      </c>
      <c r="H330" s="71" t="str">
        <f t="shared" ca="1" si="11"/>
        <v>MAY</v>
      </c>
      <c r="I330" s="71" t="str">
        <f t="shared" ca="1" si="11"/>
        <v>JUN</v>
      </c>
      <c r="J330" s="71" t="str">
        <f t="shared" ca="1" si="11"/>
        <v>JUL</v>
      </c>
      <c r="K330" s="71" t="str">
        <f t="shared" ca="1" si="11"/>
        <v>AUG</v>
      </c>
      <c r="L330" s="71" t="str">
        <f t="shared" ca="1" si="11"/>
        <v>SEP</v>
      </c>
    </row>
    <row r="331" spans="1:12" x14ac:dyDescent="0.2">
      <c r="A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B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C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D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E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F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G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H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I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J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K331" s="71" t="str">
        <f ca="1">IF( (COLUMN(INDIRECT('Generate Monthly Report'!$J$1&amp;$E313)) + (MOD(COLUMN(), 12)-12) ) &lt; 4, "--", INDIRECT("'Monthly Reading'!"&amp;SUBSTITUTE(ADDRESS(1,COLUMN(INDIRECT('Generate Monthly Report'!$J$1&amp;$E313)) + (MOD(COLUMN(), 12)-12),4),"1","")&amp;$E313) )</f>
        <v>--</v>
      </c>
      <c r="L331" s="71">
        <f ca="1">IF( (COLUMN(INDIRECT('Generate Monthly Report'!$J$1&amp;$E313)) + (MOD(COLUMN(), 12)) ) &lt; 4, "--", INDIRECT("'Monthly Reading'!"&amp;SUBSTITUTE(ADDRESS(1,COLUMN(INDIRECT('Generate Monthly Report'!$J$1&amp;$E$5)) + (MOD(COLUMN(), 12)),4),"1","")&amp;$E$5) )</f>
        <v>20</v>
      </c>
    </row>
    <row r="332" spans="1:12" x14ac:dyDescent="0.2">
      <c r="A332" s="73" t="str">
        <f>$A$24</f>
        <v>BREAKDOWN OF UNPAID WATER BILLS IN THE LAST 12 MONTHS</v>
      </c>
    </row>
    <row r="333" spans="1:12" x14ac:dyDescent="0.2">
      <c r="A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B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C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D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E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F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G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H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I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J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K333" s="71" t="str">
        <f ca="1">IF( (COLUMN(INDIRECT('Generate Monthly Report'!$J$1&amp;$E313)) + (MOD(COLUMN(), 12)-12) ) &lt; 4, "--", IF( INDIRECT("'Unpaid Record'!"&amp;SUBSTITUTE(ADDRESS(1,COLUMN(INDIRECT('Generate Monthly Report'!$J$1&amp;$E313)) + (MOD(COLUMN(), 12)-12),4),"1","")&amp;$F313) &gt; 0,
ROUND(INDIRECT("'Unpaid Record'!"&amp;SUBSTITUTE(ADDRESS(1,COLUMN(INDIRECT('Generate Monthly Report'!$J$1&amp;$E313)) + (MOD(COLUMN(), 12)-12),4),"1","")&amp;$F313), 2), "--") )</f>
        <v>--</v>
      </c>
      <c r="L333" s="71">
        <f ca="1">IF( (COLUMN(INDIRECT('Generate Monthly Report'!$J$1&amp;$E313)) + (MOD(COLUMN(), 12)) ) &lt; 4, "--", ROUND(INDIRECT("'Unpaid Record'!"&amp;SUBSTITUTE(ADDRESS(1,COLUMN(INDIRECT('Generate Monthly Report'!$J$1&amp;$E313)) + (MOD(COLUMN(), 12)),4),"1","")&amp;$F313), 2))</f>
        <v>2093.67</v>
      </c>
    </row>
    <row r="334" spans="1:12" x14ac:dyDescent="0.2">
      <c r="C334" s="157" t="str">
        <f>$C$26</f>
        <v>To avoid disconnection, please pay your bills on time.</v>
      </c>
      <c r="D334" s="157"/>
      <c r="E334" s="157"/>
      <c r="F334" s="157"/>
      <c r="G334" s="157"/>
      <c r="H334" s="157"/>
      <c r="I334" s="157"/>
      <c r="J334" s="157"/>
      <c r="K334" s="66"/>
      <c r="L334" s="66"/>
    </row>
    <row r="335" spans="1:12" x14ac:dyDescent="0.2">
      <c r="A335" s="66"/>
      <c r="B335" s="67"/>
      <c r="C335" s="67"/>
      <c r="D335" s="72"/>
      <c r="E335" s="67"/>
      <c r="F335" s="67"/>
      <c r="G335" s="67"/>
      <c r="H335" s="64"/>
      <c r="I335" s="67"/>
      <c r="J335" s="64"/>
      <c r="K335" s="66"/>
      <c r="L335" s="66"/>
    </row>
    <row r="336" spans="1:12" x14ac:dyDescent="0.2">
      <c r="A336" s="66"/>
      <c r="B336" s="67"/>
      <c r="K336" s="66"/>
      <c r="L336" s="66"/>
    </row>
    <row r="337" spans="1:12" x14ac:dyDescent="0.2">
      <c r="A337" s="116" t="str">
        <f>Settings!$B$1</f>
        <v>VILLA AURORA TOWNHOMES HOMEOWNERS ASSOCIATION</v>
      </c>
      <c r="B337" s="52"/>
      <c r="D337" s="54"/>
      <c r="E337" s="54"/>
      <c r="H337" s="54"/>
      <c r="I337" s="54"/>
      <c r="K337" s="56"/>
      <c r="L337" s="114" t="str">
        <f>Settings!$B$3</f>
        <v>Please bring your water bill when paying</v>
      </c>
    </row>
    <row r="338" spans="1:12" x14ac:dyDescent="0.2">
      <c r="A338" s="68" t="str">
        <f>Settings!$B$2</f>
        <v>Aurora Blvd., Loyola Heights, Quezon City</v>
      </c>
      <c r="B338" s="52"/>
      <c r="D338" s="56"/>
      <c r="E338" s="56"/>
      <c r="H338" s="56"/>
      <c r="I338" s="56"/>
      <c r="K338" s="52"/>
      <c r="L338" s="114" t="str">
        <f>Settings!$B$4</f>
        <v>For inquiries pls. contact the water committee</v>
      </c>
    </row>
    <row r="339" spans="1:12" x14ac:dyDescent="0.2">
      <c r="A339" s="57">
        <v>2</v>
      </c>
      <c r="B339" s="57">
        <v>5</v>
      </c>
      <c r="D339" s="52"/>
      <c r="E339" s="52"/>
      <c r="H339" s="52"/>
      <c r="I339" s="52"/>
      <c r="K339" s="52"/>
      <c r="L339" s="114" t="str">
        <f>IF(Settings!$B$5="", "", Settings!$B$5)</f>
        <v>Jesus Lim at B3 L17</v>
      </c>
    </row>
    <row r="340" spans="1:12" x14ac:dyDescent="0.2">
      <c r="A340" s="52"/>
      <c r="B340" s="52"/>
      <c r="C340" s="52"/>
      <c r="D340" s="52"/>
      <c r="E340" s="52"/>
      <c r="H340" s="52"/>
      <c r="I340" s="52"/>
      <c r="K340" s="52"/>
      <c r="L340" s="114" t="str">
        <f>IF(Settings!$B$6="", "", Settings!$B$6)</f>
        <v>Nida Monasteryo at B1 L12</v>
      </c>
    </row>
    <row r="341" spans="1:12" x14ac:dyDescent="0.2">
      <c r="A341" s="52"/>
      <c r="B341" s="52"/>
      <c r="C341" s="132">
        <f>$C313+1</f>
        <v>14</v>
      </c>
      <c r="D341" s="132">
        <f>$D313+1</f>
        <v>25</v>
      </c>
      <c r="E341" s="132">
        <f>$E313+1</f>
        <v>91</v>
      </c>
      <c r="F341" s="132">
        <f>$F313+1</f>
        <v>17</v>
      </c>
      <c r="H341" s="52"/>
      <c r="I341" s="52"/>
      <c r="J341" s="55" t="str">
        <f>IF(Settings!$B$7="", "", Settings!$B$7)</f>
        <v/>
      </c>
      <c r="K341" s="52"/>
      <c r="L341" s="52"/>
    </row>
    <row r="342" spans="1:12" x14ac:dyDescent="0.2">
      <c r="A342" s="58"/>
      <c r="B342" s="58"/>
      <c r="C342" s="58"/>
      <c r="D342" s="58"/>
      <c r="E342" s="58"/>
      <c r="F342" s="58"/>
      <c r="G342" s="59"/>
      <c r="H342" s="58"/>
      <c r="I342" s="58"/>
      <c r="J342" s="60" t="str">
        <f>IF(Settings!$B$8="", "", Settings!$B$8)</f>
        <v/>
      </c>
      <c r="K342" s="58"/>
      <c r="L342" s="58"/>
    </row>
    <row r="343" spans="1:12" x14ac:dyDescent="0.2">
      <c r="A343" s="61" t="str">
        <f>$A$7</f>
        <v>NAME OF OWNER/TENANT</v>
      </c>
      <c r="B343" s="52"/>
      <c r="C343" s="52"/>
      <c r="E343" s="61" t="str">
        <f>$E$7</f>
        <v>ADDRESS</v>
      </c>
      <c r="H343" s="61" t="str">
        <f>$H$7</f>
        <v>METER NUMBER</v>
      </c>
      <c r="J343" s="52"/>
      <c r="K343" s="61" t="str">
        <f>$K$7</f>
        <v>TOTAL AMOUNT DUE</v>
      </c>
    </row>
    <row r="344" spans="1:12" ht="15" x14ac:dyDescent="0.2">
      <c r="A344" s="62" t="str" cm="1">
        <f t="array" aca="1" ref="A344" ca="1">INDIRECT("'Homeowners Record'!$B"&amp;$C341)</f>
        <v>PJ SALAS</v>
      </c>
      <c r="B344" s="74"/>
      <c r="C344" s="74"/>
      <c r="D344" s="74"/>
      <c r="E344" s="62" t="str" cm="1">
        <f t="array" aca="1" ref="E344" ca="1">INDIRECT("'Homeowners Record'!$C"&amp;$C341)</f>
        <v>BLK 1 LOT 13</v>
      </c>
      <c r="F344" s="74"/>
      <c r="G344" s="108"/>
      <c r="H344" s="152" cm="1">
        <f t="array" aca="1" ref="H344" ca="1">INDIRECT("'Homeowners Record'!$D"&amp;$C341)</f>
        <v>3417674</v>
      </c>
      <c r="I344" s="152"/>
      <c r="J344" s="74"/>
      <c r="K344" s="149">
        <f ca="1">SUM(INDIRECT("'Unpaid Record'!$C"&amp;$F341&amp;":"&amp;'Generate Monthly Report'!$J$1&amp;$F341))</f>
        <v>2373.2192839506174</v>
      </c>
      <c r="L344" s="149"/>
    </row>
    <row r="345" spans="1:12" x14ac:dyDescent="0.2">
      <c r="A345" s="61" t="str">
        <f>$A$9</f>
        <v>BILLING MONTH</v>
      </c>
      <c r="B345" s="52"/>
      <c r="E345" s="61" t="str">
        <f>$E$9</f>
        <v>BILL DATE</v>
      </c>
      <c r="H345" s="61" t="str">
        <f>$H$9</f>
        <v>BILLING PERIOD</v>
      </c>
      <c r="I345" s="52"/>
      <c r="J345" s="52"/>
      <c r="K345" s="151" t="str">
        <f>$K$9</f>
        <v>DUE DATE</v>
      </c>
      <c r="L345" s="151"/>
    </row>
    <row r="346" spans="1:12" ht="15" x14ac:dyDescent="0.2">
      <c r="A346" s="76" t="str">
        <f ca="1">TEXT('Generate Monthly Report'!$C$72, "MMMM YYYY")</f>
        <v>September 2020</v>
      </c>
      <c r="B346" s="74"/>
      <c r="C346" s="74"/>
      <c r="D346" s="74"/>
      <c r="E346" s="107" t="str">
        <f ca="1">'Generate Monthly Report'!$D$72</f>
        <v>Oct 10, 2020</v>
      </c>
      <c r="F346" s="74"/>
      <c r="G346" s="108"/>
      <c r="H346" s="107" t="str">
        <f ca="1">'Generate Monthly Report'!$B$72</f>
        <v>07 Sep to 06 Oct 2020</v>
      </c>
      <c r="I346" s="74"/>
      <c r="J346" s="74"/>
      <c r="K346" s="155" t="str">
        <f ca="1">'Generate Monthly Report'!$E$72</f>
        <v>Oct 13, 2020</v>
      </c>
      <c r="L346" s="155"/>
    </row>
    <row r="347" spans="1:12" x14ac:dyDescent="0.2">
      <c r="A347" s="64" t="str">
        <f>$A$11</f>
        <v>METER READING INFORMATION</v>
      </c>
      <c r="H347" s="65" t="str">
        <f>$H$11</f>
        <v>STATEMENT SUMMARY</v>
      </c>
    </row>
    <row r="348" spans="1:12" x14ac:dyDescent="0.2">
      <c r="A348" s="52" t="str">
        <f>$A$12</f>
        <v>Owner's Meter Reading</v>
      </c>
      <c r="H348" s="67" t="str">
        <f>$H$12</f>
        <v>Current Charges</v>
      </c>
      <c r="K348" s="67"/>
      <c r="L348" s="67"/>
    </row>
    <row r="349" spans="1:12" x14ac:dyDescent="0.2">
      <c r="A349" s="101" t="str">
        <f>$A$13</f>
        <v xml:space="preserve">    Present Reading</v>
      </c>
      <c r="B349" s="101"/>
      <c r="C349" s="69"/>
      <c r="E349" s="101" cm="1">
        <f t="array" aca="1" ref="E349" ca="1">INDIRECT("'Generate Monthly Report'!$C"&amp;$F341)</f>
        <v>2474</v>
      </c>
      <c r="H349" s="101" t="str">
        <f>$H$13</f>
        <v xml:space="preserve">    Water Bill</v>
      </c>
      <c r="K349" s="156" cm="1">
        <f t="array" aca="1" ref="K349" ca="1">INDIRECT("'Generate Monthly Report'!$G"&amp;$F341)</f>
        <v>309.2192839506173</v>
      </c>
      <c r="L349" s="156"/>
    </row>
    <row r="350" spans="1:12" x14ac:dyDescent="0.2">
      <c r="A350" s="102" t="str">
        <f>$A$14</f>
        <v xml:space="preserve">    Previous Reading</v>
      </c>
      <c r="B350" s="102"/>
      <c r="C350" s="104"/>
      <c r="D350" s="63"/>
      <c r="E350" s="102" cm="1">
        <f t="array" aca="1" ref="E350" ca="1">INDIRECT("'Generate Monthly Report'!$D"&amp;$F341)</f>
        <v>2461</v>
      </c>
      <c r="H350" s="101" t="str">
        <f>$H$14</f>
        <v xml:space="preserve">    Miscellaneous</v>
      </c>
      <c r="K350" s="69"/>
      <c r="L350" s="69">
        <f ca="1">'Generate Monthly Report'!$A$71</f>
        <v>50</v>
      </c>
    </row>
    <row r="351" spans="1:12" ht="15" x14ac:dyDescent="0.2">
      <c r="A351" s="69" t="str">
        <f>$A$15</f>
        <v xml:space="preserve">    Consumption</v>
      </c>
      <c r="B351" s="101"/>
      <c r="C351" s="52"/>
      <c r="E351" s="103" cm="1">
        <f t="array" aca="1" ref="E351" ca="1">INDIRECT("'Generate Monthly Report'!$E"&amp;$F341)</f>
        <v>13</v>
      </c>
      <c r="H351" s="102" t="str">
        <f>$H$15</f>
        <v xml:space="preserve">    Monthly Dues</v>
      </c>
      <c r="I351" s="63"/>
      <c r="K351" s="69"/>
      <c r="L351" s="69">
        <f ca="1">'Generate Monthly Report'!$A$72</f>
        <v>450</v>
      </c>
    </row>
    <row r="352" spans="1:12" ht="15" x14ac:dyDescent="0.2">
      <c r="E352" s="77"/>
      <c r="H352" s="100" t="str">
        <f>$H$16</f>
        <v xml:space="preserve">    Total</v>
      </c>
      <c r="J352" s="70"/>
      <c r="K352" s="153" cm="1">
        <f t="array" aca="1" ref="K352" ca="1">INDIRECT("'Generate Monthly Report'!$J"&amp;$F341)</f>
        <v>809.2192839506173</v>
      </c>
      <c r="L352" s="153"/>
    </row>
    <row r="353" spans="1:12" x14ac:dyDescent="0.2">
      <c r="A353" s="109" t="str">
        <f>$A$17</f>
        <v xml:space="preserve">    Manila Waters Reading</v>
      </c>
      <c r="B353" s="110"/>
      <c r="C353" s="111"/>
      <c r="D353" s="111"/>
      <c r="E353" s="117">
        <f ca="1">'Generate Monthly Report'!$F$72</f>
        <v>1620</v>
      </c>
      <c r="H353" s="67" t="str">
        <f>$H$17</f>
        <v>Previous Charges</v>
      </c>
      <c r="K353" s="67"/>
      <c r="L353" s="67"/>
    </row>
    <row r="354" spans="1:12" x14ac:dyDescent="0.2">
      <c r="A354" s="112" t="str">
        <f>$A$18</f>
        <v xml:space="preserve">    Amount Due to Manila Waters</v>
      </c>
      <c r="B354" s="67"/>
      <c r="C354" s="66"/>
      <c r="D354" s="66"/>
      <c r="E354" s="129">
        <f ca="1">'Generate Monthly Report'!$G$72</f>
        <v>38533.480000000003</v>
      </c>
      <c r="H354" s="102" t="str">
        <f>$H$18</f>
        <v xml:space="preserve">    Unpaid Previous Charges</v>
      </c>
      <c r="I354" s="63"/>
      <c r="J354" s="63"/>
      <c r="K354" s="154">
        <f ca="1">SUM(INDIRECT("'Unpaid Record'!$C"&amp;$F341&amp;":"&amp;'Generate Monthly Report'!$J$1&amp;$F341))-K352</f>
        <v>1564</v>
      </c>
      <c r="L354" s="154"/>
    </row>
    <row r="355" spans="1:12" ht="15" x14ac:dyDescent="0.2">
      <c r="A355" s="112" t="str">
        <f>$A$19</f>
        <v xml:space="preserve">    Computed Amount per cu. meter</v>
      </c>
      <c r="B355" s="67"/>
      <c r="C355" s="66"/>
      <c r="D355" s="66"/>
      <c r="E355" s="118">
        <f ca="1">'Generate Monthly Report'!$H$72</f>
        <v>23.79</v>
      </c>
      <c r="H355" s="64" t="str">
        <f>$H$19</f>
        <v>TOTAL AMOUNT DUE</v>
      </c>
      <c r="K355" s="150">
        <f ca="1">$K352+$K354</f>
        <v>2373.2192839506174</v>
      </c>
      <c r="L355" s="150"/>
    </row>
    <row r="356" spans="1:12" x14ac:dyDescent="0.2">
      <c r="A356" s="113" t="str">
        <f>$A$20</f>
        <v xml:space="preserve">    Minimum Amount (with Misc + Monthly Dues)</v>
      </c>
      <c r="B356" s="58"/>
      <c r="C356" s="63"/>
      <c r="D356" s="63"/>
      <c r="E356" s="119">
        <f ca="1">'Generate Monthly Report'!$J$72</f>
        <v>737.86</v>
      </c>
      <c r="L356" s="115" t="str">
        <f>$L$20</f>
        <v>REVISED OCTOBER 2020. THIS IS SYSTEM GENERATED</v>
      </c>
    </row>
    <row r="357" spans="1:12" x14ac:dyDescent="0.2">
      <c r="A357" s="73" t="str">
        <f>$A$21</f>
        <v>YOUR MONTHLY CONSUMPTION IN THE LAST 12 MONTHS...</v>
      </c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</row>
    <row r="358" spans="1:12" x14ac:dyDescent="0.2">
      <c r="A358" s="71" t="str">
        <f ca="1">UPPER(TEXT(EDATE($A346, MOD(COLUMN(), 12)-12), "MMM"))</f>
        <v>OCT</v>
      </c>
      <c r="B358" s="71" t="str">
        <f t="shared" ref="B358:L358" ca="1" si="12">UPPER(TEXT(EDATE($A346, MOD(COLUMN(), 12)-12), "MMM"))</f>
        <v>NOV</v>
      </c>
      <c r="C358" s="71" t="str">
        <f t="shared" ca="1" si="12"/>
        <v>DEC</v>
      </c>
      <c r="D358" s="71" t="str">
        <f t="shared" ca="1" si="12"/>
        <v>JAN</v>
      </c>
      <c r="E358" s="71" t="str">
        <f t="shared" ca="1" si="12"/>
        <v>FEB</v>
      </c>
      <c r="F358" s="71" t="str">
        <f t="shared" ca="1" si="12"/>
        <v>MAR</v>
      </c>
      <c r="G358" s="71" t="str">
        <f t="shared" ca="1" si="12"/>
        <v>APR</v>
      </c>
      <c r="H358" s="71" t="str">
        <f t="shared" ca="1" si="12"/>
        <v>MAY</v>
      </c>
      <c r="I358" s="71" t="str">
        <f t="shared" ca="1" si="12"/>
        <v>JUN</v>
      </c>
      <c r="J358" s="71" t="str">
        <f t="shared" ca="1" si="12"/>
        <v>JUL</v>
      </c>
      <c r="K358" s="71" t="str">
        <f t="shared" ca="1" si="12"/>
        <v>AUG</v>
      </c>
      <c r="L358" s="71" t="str">
        <f t="shared" ca="1" si="12"/>
        <v>SEP</v>
      </c>
    </row>
    <row r="359" spans="1:12" x14ac:dyDescent="0.2">
      <c r="A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B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C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D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E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F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G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H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I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J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K359" s="71" t="str">
        <f ca="1">IF( (COLUMN(INDIRECT('Generate Monthly Report'!$J$1&amp;$E341)) + (MOD(COLUMN(), 12)-12) ) &lt; 4, "--", INDIRECT("'Monthly Reading'!"&amp;SUBSTITUTE(ADDRESS(1,COLUMN(INDIRECT('Generate Monthly Report'!$J$1&amp;$E341)) + (MOD(COLUMN(), 12)-12),4),"1","")&amp;$E341) )</f>
        <v>--</v>
      </c>
      <c r="L359" s="71">
        <f ca="1">IF( (COLUMN(INDIRECT('Generate Monthly Report'!$J$1&amp;$E341)) + (MOD(COLUMN(), 12)) ) &lt; 4, "--", INDIRECT("'Monthly Reading'!"&amp;SUBSTITUTE(ADDRESS(1,COLUMN(INDIRECT('Generate Monthly Report'!$J$1&amp;$E$5)) + (MOD(COLUMN(), 12)),4),"1","")&amp;$E$5) )</f>
        <v>20</v>
      </c>
    </row>
    <row r="360" spans="1:12" x14ac:dyDescent="0.2">
      <c r="A360" s="73" t="str">
        <f>$A$24</f>
        <v>BREAKDOWN OF UNPAID WATER BILLS IN THE LAST 12 MONTHS</v>
      </c>
    </row>
    <row r="361" spans="1:12" x14ac:dyDescent="0.2">
      <c r="A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B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C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D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E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F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G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H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I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J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K361" s="71" t="str">
        <f ca="1">IF( (COLUMN(INDIRECT('Generate Monthly Report'!$J$1&amp;$E341)) + (MOD(COLUMN(), 12)-12) ) &lt; 4, "--", IF( INDIRECT("'Unpaid Record'!"&amp;SUBSTITUTE(ADDRESS(1,COLUMN(INDIRECT('Generate Monthly Report'!$J$1&amp;$E341)) + (MOD(COLUMN(), 12)-12),4),"1","")&amp;$F341) &gt; 0,
ROUND(INDIRECT("'Unpaid Record'!"&amp;SUBSTITUTE(ADDRESS(1,COLUMN(INDIRECT('Generate Monthly Report'!$J$1&amp;$E341)) + (MOD(COLUMN(), 12)-12),4),"1","")&amp;$F341), 2), "--") )</f>
        <v>--</v>
      </c>
      <c r="L361" s="71">
        <f ca="1">IF( (COLUMN(INDIRECT('Generate Monthly Report'!$J$1&amp;$E341)) + (MOD(COLUMN(), 12)) ) &lt; 4, "--", ROUND(INDIRECT("'Unpaid Record'!"&amp;SUBSTITUTE(ADDRESS(1,COLUMN(INDIRECT('Generate Monthly Report'!$J$1&amp;$E341)) + (MOD(COLUMN(), 12)),4),"1","")&amp;$F341), 2))</f>
        <v>809.22</v>
      </c>
    </row>
    <row r="362" spans="1:12" x14ac:dyDescent="0.2">
      <c r="C362" s="157" t="str">
        <f>$C$26</f>
        <v>To avoid disconnection, please pay your bills on time.</v>
      </c>
      <c r="D362" s="157"/>
      <c r="E362" s="157"/>
      <c r="F362" s="157"/>
      <c r="G362" s="157"/>
      <c r="H362" s="157"/>
      <c r="I362" s="157"/>
      <c r="J362" s="157"/>
      <c r="K362" s="66"/>
      <c r="L362" s="66"/>
    </row>
    <row r="363" spans="1:12" x14ac:dyDescent="0.2">
      <c r="A363" s="66"/>
      <c r="B363" s="67"/>
      <c r="C363" s="67"/>
      <c r="D363" s="72"/>
      <c r="E363" s="67"/>
      <c r="F363" s="67"/>
      <c r="G363" s="67"/>
      <c r="H363" s="64"/>
      <c r="I363" s="67"/>
      <c r="J363" s="64"/>
      <c r="K363" s="66"/>
      <c r="L363" s="66"/>
    </row>
    <row r="364" spans="1:12" x14ac:dyDescent="0.2">
      <c r="A364" s="66"/>
      <c r="B364" s="67"/>
      <c r="K364" s="66"/>
      <c r="L364" s="66"/>
    </row>
    <row r="365" spans="1:12" x14ac:dyDescent="0.2">
      <c r="A365" s="116" t="str">
        <f>Settings!$B$1</f>
        <v>VILLA AURORA TOWNHOMES HOMEOWNERS ASSOCIATION</v>
      </c>
      <c r="B365" s="52"/>
      <c r="D365" s="54"/>
      <c r="E365" s="54"/>
      <c r="H365" s="54"/>
      <c r="I365" s="54"/>
      <c r="K365" s="56"/>
      <c r="L365" s="114" t="str">
        <f>Settings!$B$3</f>
        <v>Please bring your water bill when paying</v>
      </c>
    </row>
    <row r="366" spans="1:12" x14ac:dyDescent="0.2">
      <c r="A366" s="68" t="str">
        <f>Settings!$B$2</f>
        <v>Aurora Blvd., Loyola Heights, Quezon City</v>
      </c>
      <c r="B366" s="52"/>
      <c r="D366" s="56"/>
      <c r="E366" s="56"/>
      <c r="H366" s="56"/>
      <c r="I366" s="56"/>
      <c r="K366" s="52"/>
      <c r="L366" s="114" t="str">
        <f>Settings!$B$4</f>
        <v>For inquiries pls. contact the water committee</v>
      </c>
    </row>
    <row r="367" spans="1:12" x14ac:dyDescent="0.2">
      <c r="A367" s="57">
        <v>2</v>
      </c>
      <c r="B367" s="57">
        <v>5</v>
      </c>
      <c r="D367" s="52"/>
      <c r="E367" s="52"/>
      <c r="H367" s="52"/>
      <c r="I367" s="52"/>
      <c r="K367" s="52"/>
      <c r="L367" s="114" t="str">
        <f>IF(Settings!$B$5="", "", Settings!$B$5)</f>
        <v>Jesus Lim at B3 L17</v>
      </c>
    </row>
    <row r="368" spans="1:12" x14ac:dyDescent="0.2">
      <c r="A368" s="52"/>
      <c r="B368" s="52"/>
      <c r="C368" s="52"/>
      <c r="D368" s="52"/>
      <c r="E368" s="52"/>
      <c r="H368" s="52"/>
      <c r="I368" s="52"/>
      <c r="K368" s="52"/>
      <c r="L368" s="114" t="str">
        <f>IF(Settings!$B$6="", "", Settings!$B$6)</f>
        <v>Nida Monasteryo at B1 L12</v>
      </c>
    </row>
    <row r="369" spans="1:12" x14ac:dyDescent="0.2">
      <c r="A369" s="52"/>
      <c r="B369" s="52"/>
      <c r="C369" s="132">
        <f>$C341+1</f>
        <v>15</v>
      </c>
      <c r="D369" s="132">
        <f>$D341+1</f>
        <v>26</v>
      </c>
      <c r="E369" s="132">
        <f>$E341+1</f>
        <v>92</v>
      </c>
      <c r="F369" s="132">
        <f>$F341+1</f>
        <v>18</v>
      </c>
      <c r="H369" s="52"/>
      <c r="I369" s="52"/>
      <c r="J369" s="55" t="str">
        <f>IF(Settings!$B$7="", "", Settings!$B$7)</f>
        <v/>
      </c>
      <c r="K369" s="52"/>
      <c r="L369" s="52"/>
    </row>
    <row r="370" spans="1:12" x14ac:dyDescent="0.2">
      <c r="A370" s="58"/>
      <c r="B370" s="58"/>
      <c r="C370" s="58"/>
      <c r="D370" s="58"/>
      <c r="E370" s="58"/>
      <c r="F370" s="58"/>
      <c r="G370" s="59"/>
      <c r="H370" s="58"/>
      <c r="I370" s="58"/>
      <c r="J370" s="60" t="str">
        <f>IF(Settings!$B$8="", "", Settings!$B$8)</f>
        <v/>
      </c>
      <c r="K370" s="58"/>
      <c r="L370" s="58"/>
    </row>
    <row r="371" spans="1:12" x14ac:dyDescent="0.2">
      <c r="A371" s="61" t="str">
        <f>$A$7</f>
        <v>NAME OF OWNER/TENANT</v>
      </c>
      <c r="B371" s="52"/>
      <c r="C371" s="52"/>
      <c r="E371" s="61" t="str">
        <f>$E$7</f>
        <v>ADDRESS</v>
      </c>
      <c r="H371" s="61" t="str">
        <f>$H$7</f>
        <v>METER NUMBER</v>
      </c>
      <c r="J371" s="52"/>
      <c r="K371" s="61" t="str">
        <f>$K$7</f>
        <v>TOTAL AMOUNT DUE</v>
      </c>
    </row>
    <row r="372" spans="1:12" ht="15" x14ac:dyDescent="0.2">
      <c r="A372" s="62" t="str" cm="1">
        <f t="array" aca="1" ref="A372" ca="1">INDIRECT("'Homeowners Record'!$B"&amp;$C369)</f>
        <v>JUN PAGADOR</v>
      </c>
      <c r="B372" s="74"/>
      <c r="C372" s="74"/>
      <c r="D372" s="74"/>
      <c r="E372" s="62" t="str" cm="1">
        <f t="array" aca="1" ref="E372" ca="1">INDIRECT("'Homeowners Record'!$C"&amp;$C369)</f>
        <v>BLK 1 LOT 14</v>
      </c>
      <c r="F372" s="74"/>
      <c r="G372" s="108"/>
      <c r="H372" s="152" cm="1">
        <f t="array" aca="1" ref="H372" ca="1">INDIRECT("'Homeowners Record'!$D"&amp;$C369)</f>
        <v>346478</v>
      </c>
      <c r="I372" s="152"/>
      <c r="J372" s="74"/>
      <c r="K372" s="149">
        <f ca="1">SUM(INDIRECT("'Unpaid Record'!$C"&amp;$F369&amp;":"&amp;'Generate Monthly Report'!$J$1&amp;$F369))</f>
        <v>1161.860987654321</v>
      </c>
      <c r="L372" s="149"/>
    </row>
    <row r="373" spans="1:12" x14ac:dyDescent="0.2">
      <c r="A373" s="61" t="str">
        <f>$A$9</f>
        <v>BILLING MONTH</v>
      </c>
      <c r="B373" s="52"/>
      <c r="E373" s="61" t="str">
        <f>$E$9</f>
        <v>BILL DATE</v>
      </c>
      <c r="H373" s="61" t="str">
        <f>$H$9</f>
        <v>BILLING PERIOD</v>
      </c>
      <c r="I373" s="52"/>
      <c r="J373" s="52"/>
      <c r="K373" s="151" t="str">
        <f>$K$9</f>
        <v>DUE DATE</v>
      </c>
      <c r="L373" s="151"/>
    </row>
    <row r="374" spans="1:12" ht="15" x14ac:dyDescent="0.2">
      <c r="A374" s="76" t="str">
        <f ca="1">TEXT('Generate Monthly Report'!$C$72, "MMMM YYYY")</f>
        <v>September 2020</v>
      </c>
      <c r="B374" s="74"/>
      <c r="C374" s="74"/>
      <c r="D374" s="74"/>
      <c r="E374" s="107" t="str">
        <f ca="1">'Generate Monthly Report'!$D$72</f>
        <v>Oct 10, 2020</v>
      </c>
      <c r="F374" s="74"/>
      <c r="G374" s="108"/>
      <c r="H374" s="107" t="str">
        <f ca="1">'Generate Monthly Report'!$B$72</f>
        <v>07 Sep to 06 Oct 2020</v>
      </c>
      <c r="I374" s="74"/>
      <c r="J374" s="74"/>
      <c r="K374" s="155" t="str">
        <f ca="1">'Generate Monthly Report'!$E$72</f>
        <v>Oct 13, 2020</v>
      </c>
      <c r="L374" s="155"/>
    </row>
    <row r="375" spans="1:12" x14ac:dyDescent="0.2">
      <c r="A375" s="64" t="str">
        <f>$A$11</f>
        <v>METER READING INFORMATION</v>
      </c>
      <c r="H375" s="65" t="str">
        <f>$H$11</f>
        <v>STATEMENT SUMMARY</v>
      </c>
    </row>
    <row r="376" spans="1:12" x14ac:dyDescent="0.2">
      <c r="A376" s="52" t="str">
        <f>$A$12</f>
        <v>Owner's Meter Reading</v>
      </c>
      <c r="H376" s="67" t="str">
        <f>$H$12</f>
        <v>Current Charges</v>
      </c>
      <c r="K376" s="67"/>
      <c r="L376" s="67"/>
    </row>
    <row r="377" spans="1:12" x14ac:dyDescent="0.2">
      <c r="A377" s="101" t="str">
        <f>$A$13</f>
        <v xml:space="preserve">    Present Reading</v>
      </c>
      <c r="B377" s="101"/>
      <c r="C377" s="69"/>
      <c r="E377" s="101" cm="1">
        <f t="array" aca="1" ref="E377" ca="1">INDIRECT("'Generate Monthly Report'!$C"&amp;$F369)</f>
        <v>2454</v>
      </c>
      <c r="H377" s="101" t="str">
        <f>$H$13</f>
        <v xml:space="preserve">    Water Bill</v>
      </c>
      <c r="K377" s="156" cm="1">
        <f t="array" aca="1" ref="K377" ca="1">INDIRECT("'Generate Monthly Report'!$G"&amp;$F369)</f>
        <v>237.86098765432101</v>
      </c>
      <c r="L377" s="156"/>
    </row>
    <row r="378" spans="1:12" x14ac:dyDescent="0.2">
      <c r="A378" s="102" t="str">
        <f>$A$14</f>
        <v xml:space="preserve">    Previous Reading</v>
      </c>
      <c r="B378" s="102"/>
      <c r="C378" s="104"/>
      <c r="D378" s="63"/>
      <c r="E378" s="102" cm="1">
        <f t="array" aca="1" ref="E378" ca="1">INDIRECT("'Generate Monthly Report'!$D"&amp;$F369)</f>
        <v>2453</v>
      </c>
      <c r="H378" s="101" t="str">
        <f>$H$14</f>
        <v xml:space="preserve">    Miscellaneous</v>
      </c>
      <c r="K378" s="69"/>
      <c r="L378" s="69">
        <f ca="1">'Generate Monthly Report'!$A$71</f>
        <v>50</v>
      </c>
    </row>
    <row r="379" spans="1:12" ht="15" x14ac:dyDescent="0.2">
      <c r="A379" s="69" t="str">
        <f>$A$15</f>
        <v xml:space="preserve">    Consumption</v>
      </c>
      <c r="B379" s="101"/>
      <c r="C379" s="52"/>
      <c r="E379" s="103" cm="1">
        <f t="array" aca="1" ref="E379" ca="1">INDIRECT("'Generate Monthly Report'!$E"&amp;$F369)</f>
        <v>1</v>
      </c>
      <c r="H379" s="102" t="str">
        <f>$H$15</f>
        <v xml:space="preserve">    Monthly Dues</v>
      </c>
      <c r="I379" s="63"/>
      <c r="K379" s="69"/>
      <c r="L379" s="69">
        <f ca="1">'Generate Monthly Report'!$A$72</f>
        <v>450</v>
      </c>
    </row>
    <row r="380" spans="1:12" ht="15" x14ac:dyDescent="0.2">
      <c r="E380" s="77"/>
      <c r="H380" s="100" t="str">
        <f>$H$16</f>
        <v xml:space="preserve">    Total</v>
      </c>
      <c r="J380" s="70"/>
      <c r="K380" s="153" cm="1">
        <f t="array" aca="1" ref="K380" ca="1">INDIRECT("'Generate Monthly Report'!$J"&amp;$F369)</f>
        <v>737.86098765432098</v>
      </c>
      <c r="L380" s="153"/>
    </row>
    <row r="381" spans="1:12" x14ac:dyDescent="0.2">
      <c r="A381" s="109" t="str">
        <f>$A$17</f>
        <v xml:space="preserve">    Manila Waters Reading</v>
      </c>
      <c r="B381" s="110"/>
      <c r="C381" s="111"/>
      <c r="D381" s="111"/>
      <c r="E381" s="117">
        <f ca="1">'Generate Monthly Report'!$F$72</f>
        <v>1620</v>
      </c>
      <c r="H381" s="67" t="str">
        <f>$H$17</f>
        <v>Previous Charges</v>
      </c>
      <c r="K381" s="67"/>
      <c r="L381" s="67"/>
    </row>
    <row r="382" spans="1:12" x14ac:dyDescent="0.2">
      <c r="A382" s="112" t="str">
        <f>$A$18</f>
        <v xml:space="preserve">    Amount Due to Manila Waters</v>
      </c>
      <c r="B382" s="67"/>
      <c r="C382" s="66"/>
      <c r="D382" s="66"/>
      <c r="E382" s="129">
        <f ca="1">'Generate Monthly Report'!$G$72</f>
        <v>38533.480000000003</v>
      </c>
      <c r="H382" s="102" t="str">
        <f>$H$18</f>
        <v xml:space="preserve">    Unpaid Previous Charges</v>
      </c>
      <c r="I382" s="63"/>
      <c r="J382" s="63"/>
      <c r="K382" s="154">
        <f ca="1">SUM(INDIRECT("'Unpaid Record'!$C"&amp;$F369&amp;":"&amp;'Generate Monthly Report'!$J$1&amp;$F369))-K380</f>
        <v>424</v>
      </c>
      <c r="L382" s="154"/>
    </row>
    <row r="383" spans="1:12" ht="15" x14ac:dyDescent="0.2">
      <c r="A383" s="112" t="str">
        <f>$A$19</f>
        <v xml:space="preserve">    Computed Amount per cu. meter</v>
      </c>
      <c r="B383" s="67"/>
      <c r="C383" s="66"/>
      <c r="D383" s="66"/>
      <c r="E383" s="118">
        <f ca="1">'Generate Monthly Report'!$H$72</f>
        <v>23.79</v>
      </c>
      <c r="H383" s="64" t="str">
        <f>$H$19</f>
        <v>TOTAL AMOUNT DUE</v>
      </c>
      <c r="K383" s="150">
        <f ca="1">$K380+$K382</f>
        <v>1161.860987654321</v>
      </c>
      <c r="L383" s="150"/>
    </row>
    <row r="384" spans="1:12" x14ac:dyDescent="0.2">
      <c r="A384" s="113" t="str">
        <f>$A$20</f>
        <v xml:space="preserve">    Minimum Amount (with Misc + Monthly Dues)</v>
      </c>
      <c r="B384" s="58"/>
      <c r="C384" s="63"/>
      <c r="D384" s="63"/>
      <c r="E384" s="119">
        <f ca="1">'Generate Monthly Report'!$J$72</f>
        <v>737.86</v>
      </c>
      <c r="L384" s="115" t="str">
        <f>$L$20</f>
        <v>REVISED OCTOBER 2020. THIS IS SYSTEM GENERATED</v>
      </c>
    </row>
    <row r="385" spans="1:12" x14ac:dyDescent="0.2">
      <c r="A385" s="73" t="str">
        <f>$A$21</f>
        <v>YOUR MONTHLY CONSUMPTION IN THE LAST 12 MONTHS...</v>
      </c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</row>
    <row r="386" spans="1:12" x14ac:dyDescent="0.2">
      <c r="A386" s="71" t="str">
        <f ca="1">UPPER(TEXT(EDATE($A374, MOD(COLUMN(), 12)-12), "MMM"))</f>
        <v>OCT</v>
      </c>
      <c r="B386" s="71" t="str">
        <f t="shared" ref="B386:L386" ca="1" si="13">UPPER(TEXT(EDATE($A374, MOD(COLUMN(), 12)-12), "MMM"))</f>
        <v>NOV</v>
      </c>
      <c r="C386" s="71" t="str">
        <f t="shared" ca="1" si="13"/>
        <v>DEC</v>
      </c>
      <c r="D386" s="71" t="str">
        <f t="shared" ca="1" si="13"/>
        <v>JAN</v>
      </c>
      <c r="E386" s="71" t="str">
        <f t="shared" ca="1" si="13"/>
        <v>FEB</v>
      </c>
      <c r="F386" s="71" t="str">
        <f t="shared" ca="1" si="13"/>
        <v>MAR</v>
      </c>
      <c r="G386" s="71" t="str">
        <f t="shared" ca="1" si="13"/>
        <v>APR</v>
      </c>
      <c r="H386" s="71" t="str">
        <f t="shared" ca="1" si="13"/>
        <v>MAY</v>
      </c>
      <c r="I386" s="71" t="str">
        <f t="shared" ca="1" si="13"/>
        <v>JUN</v>
      </c>
      <c r="J386" s="71" t="str">
        <f t="shared" ca="1" si="13"/>
        <v>JUL</v>
      </c>
      <c r="K386" s="71" t="str">
        <f t="shared" ca="1" si="13"/>
        <v>AUG</v>
      </c>
      <c r="L386" s="71" t="str">
        <f t="shared" ca="1" si="13"/>
        <v>SEP</v>
      </c>
    </row>
    <row r="387" spans="1:12" x14ac:dyDescent="0.2">
      <c r="A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B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C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D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E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F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G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H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I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J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K387" s="71" t="str">
        <f ca="1">IF( (COLUMN(INDIRECT('Generate Monthly Report'!$J$1&amp;$E369)) + (MOD(COLUMN(), 12)-12) ) &lt; 4, "--", INDIRECT("'Monthly Reading'!"&amp;SUBSTITUTE(ADDRESS(1,COLUMN(INDIRECT('Generate Monthly Report'!$J$1&amp;$E369)) + (MOD(COLUMN(), 12)-12),4),"1","")&amp;$E369) )</f>
        <v>--</v>
      </c>
      <c r="L387" s="71">
        <f ca="1">IF( (COLUMN(INDIRECT('Generate Monthly Report'!$J$1&amp;$E369)) + (MOD(COLUMN(), 12)) ) &lt; 4, "--", INDIRECT("'Monthly Reading'!"&amp;SUBSTITUTE(ADDRESS(1,COLUMN(INDIRECT('Generate Monthly Report'!$J$1&amp;$E$5)) + (MOD(COLUMN(), 12)),4),"1","")&amp;$E$5) )</f>
        <v>20</v>
      </c>
    </row>
    <row r="388" spans="1:12" x14ac:dyDescent="0.2">
      <c r="A388" s="73" t="str">
        <f>$A$24</f>
        <v>BREAKDOWN OF UNPAID WATER BILLS IN THE LAST 12 MONTHS</v>
      </c>
    </row>
    <row r="389" spans="1:12" x14ac:dyDescent="0.2">
      <c r="A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B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C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D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E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F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G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H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I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J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K389" s="71" t="str">
        <f ca="1">IF( (COLUMN(INDIRECT('Generate Monthly Report'!$J$1&amp;$E369)) + (MOD(COLUMN(), 12)-12) ) &lt; 4, "--", IF( INDIRECT("'Unpaid Record'!"&amp;SUBSTITUTE(ADDRESS(1,COLUMN(INDIRECT('Generate Monthly Report'!$J$1&amp;$E369)) + (MOD(COLUMN(), 12)-12),4),"1","")&amp;$F369) &gt; 0,
ROUND(INDIRECT("'Unpaid Record'!"&amp;SUBSTITUTE(ADDRESS(1,COLUMN(INDIRECT('Generate Monthly Report'!$J$1&amp;$E369)) + (MOD(COLUMN(), 12)-12),4),"1","")&amp;$F369), 2), "--") )</f>
        <v>--</v>
      </c>
      <c r="L389" s="71">
        <f ca="1">IF( (COLUMN(INDIRECT('Generate Monthly Report'!$J$1&amp;$E369)) + (MOD(COLUMN(), 12)) ) &lt; 4, "--", ROUND(INDIRECT("'Unpaid Record'!"&amp;SUBSTITUTE(ADDRESS(1,COLUMN(INDIRECT('Generate Monthly Report'!$J$1&amp;$E369)) + (MOD(COLUMN(), 12)),4),"1","")&amp;$F369), 2))</f>
        <v>737.86</v>
      </c>
    </row>
    <row r="390" spans="1:12" x14ac:dyDescent="0.2">
      <c r="C390" s="157" t="str">
        <f>$C$26</f>
        <v>To avoid disconnection, please pay your bills on time.</v>
      </c>
      <c r="D390" s="157"/>
      <c r="E390" s="157"/>
      <c r="F390" s="157"/>
      <c r="G390" s="157"/>
      <c r="H390" s="157"/>
      <c r="I390" s="157"/>
      <c r="J390" s="157"/>
      <c r="K390" s="66"/>
      <c r="L390" s="66"/>
    </row>
    <row r="391" spans="1:12" x14ac:dyDescent="0.2">
      <c r="A391" s="66"/>
      <c r="B391" s="67"/>
      <c r="C391" s="67"/>
      <c r="D391" s="72"/>
      <c r="E391" s="67"/>
      <c r="F391" s="67"/>
      <c r="G391" s="67"/>
      <c r="H391" s="64"/>
      <c r="I391" s="67"/>
      <c r="J391" s="64"/>
      <c r="K391" s="66"/>
      <c r="L391" s="66"/>
    </row>
    <row r="392" spans="1:12" x14ac:dyDescent="0.2">
      <c r="A392" s="66"/>
      <c r="B392" s="67"/>
      <c r="K392" s="66"/>
      <c r="L392" s="66"/>
    </row>
    <row r="393" spans="1:12" x14ac:dyDescent="0.2">
      <c r="A393" s="116" t="str">
        <f>Settings!$B$1</f>
        <v>VILLA AURORA TOWNHOMES HOMEOWNERS ASSOCIATION</v>
      </c>
      <c r="B393" s="52"/>
      <c r="D393" s="54"/>
      <c r="E393" s="54"/>
      <c r="H393" s="54"/>
      <c r="I393" s="54"/>
      <c r="K393" s="56"/>
      <c r="L393" s="114" t="str">
        <f>Settings!$B$3</f>
        <v>Please bring your water bill when paying</v>
      </c>
    </row>
    <row r="394" spans="1:12" x14ac:dyDescent="0.2">
      <c r="A394" s="68" t="str">
        <f>Settings!$B$2</f>
        <v>Aurora Blvd., Loyola Heights, Quezon City</v>
      </c>
      <c r="B394" s="52"/>
      <c r="D394" s="56"/>
      <c r="E394" s="56"/>
      <c r="H394" s="56"/>
      <c r="I394" s="56"/>
      <c r="K394" s="52"/>
      <c r="L394" s="114" t="str">
        <f>Settings!$B$4</f>
        <v>For inquiries pls. contact the water committee</v>
      </c>
    </row>
    <row r="395" spans="1:12" x14ac:dyDescent="0.2">
      <c r="A395" s="57">
        <v>2</v>
      </c>
      <c r="B395" s="57">
        <v>5</v>
      </c>
      <c r="D395" s="52"/>
      <c r="E395" s="52"/>
      <c r="H395" s="52"/>
      <c r="I395" s="52"/>
      <c r="K395" s="52"/>
      <c r="L395" s="114" t="str">
        <f>IF(Settings!$B$5="", "", Settings!$B$5)</f>
        <v>Jesus Lim at B3 L17</v>
      </c>
    </row>
    <row r="396" spans="1:12" x14ac:dyDescent="0.2">
      <c r="A396" s="52"/>
      <c r="B396" s="52"/>
      <c r="C396" s="52"/>
      <c r="D396" s="52"/>
      <c r="E396" s="52"/>
      <c r="H396" s="52"/>
      <c r="I396" s="52"/>
      <c r="K396" s="52"/>
      <c r="L396" s="114" t="str">
        <f>IF(Settings!$B$6="", "", Settings!$B$6)</f>
        <v>Nida Monasteryo at B1 L12</v>
      </c>
    </row>
    <row r="397" spans="1:12" x14ac:dyDescent="0.2">
      <c r="A397" s="52"/>
      <c r="B397" s="52"/>
      <c r="C397" s="132">
        <f>$C369+1</f>
        <v>16</v>
      </c>
      <c r="D397" s="132">
        <f>$D369+1</f>
        <v>27</v>
      </c>
      <c r="E397" s="132">
        <f>$E369+1</f>
        <v>93</v>
      </c>
      <c r="F397" s="132">
        <f>$F369+1</f>
        <v>19</v>
      </c>
      <c r="H397" s="52"/>
      <c r="I397" s="52"/>
      <c r="J397" s="55" t="str">
        <f>IF(Settings!$B$7="", "", Settings!$B$7)</f>
        <v/>
      </c>
      <c r="K397" s="52"/>
      <c r="L397" s="52"/>
    </row>
    <row r="398" spans="1:12" x14ac:dyDescent="0.2">
      <c r="A398" s="58"/>
      <c r="B398" s="58"/>
      <c r="C398" s="58"/>
      <c r="D398" s="58"/>
      <c r="E398" s="58"/>
      <c r="F398" s="58"/>
      <c r="G398" s="59"/>
      <c r="H398" s="58"/>
      <c r="I398" s="58"/>
      <c r="J398" s="60" t="str">
        <f>IF(Settings!$B$8="", "", Settings!$B$8)</f>
        <v/>
      </c>
      <c r="K398" s="58"/>
      <c r="L398" s="58"/>
    </row>
    <row r="399" spans="1:12" x14ac:dyDescent="0.2">
      <c r="A399" s="61" t="str">
        <f>$A$7</f>
        <v>NAME OF OWNER/TENANT</v>
      </c>
      <c r="B399" s="52"/>
      <c r="C399" s="52"/>
      <c r="E399" s="61" t="str">
        <f>$E$7</f>
        <v>ADDRESS</v>
      </c>
      <c r="H399" s="61" t="str">
        <f>$H$7</f>
        <v>METER NUMBER</v>
      </c>
      <c r="J399" s="52"/>
      <c r="K399" s="61" t="str">
        <f>$K$7</f>
        <v>TOTAL AMOUNT DUE</v>
      </c>
    </row>
    <row r="400" spans="1:12" ht="15" x14ac:dyDescent="0.2">
      <c r="A400" s="62" t="str" cm="1">
        <f t="array" aca="1" ref="A400" ca="1">INDIRECT("'Homeowners Record'!$B"&amp;$C397)</f>
        <v>JUN LAZARO</v>
      </c>
      <c r="B400" s="74"/>
      <c r="C400" s="74"/>
      <c r="D400" s="74"/>
      <c r="E400" s="62" t="str" cm="1">
        <f t="array" aca="1" ref="E400" ca="1">INDIRECT("'Homeowners Record'!$C"&amp;$C397)</f>
        <v>BLK 1 LOT 15</v>
      </c>
      <c r="F400" s="74"/>
      <c r="G400" s="108"/>
      <c r="H400" s="152" cm="1">
        <f t="array" aca="1" ref="H400" ca="1">INDIRECT("'Homeowners Record'!$D"&amp;$C397)</f>
        <v>346012</v>
      </c>
      <c r="I400" s="152"/>
      <c r="J400" s="74"/>
      <c r="K400" s="149">
        <f ca="1">SUM(INDIRECT("'Unpaid Record'!$C"&amp;$F397&amp;":"&amp;'Generate Monthly Report'!$J$1&amp;$F397))</f>
        <v>1092.0802716049384</v>
      </c>
      <c r="L400" s="149"/>
    </row>
    <row r="401" spans="1:12" x14ac:dyDescent="0.2">
      <c r="A401" s="61" t="str">
        <f>$A$9</f>
        <v>BILLING MONTH</v>
      </c>
      <c r="B401" s="52"/>
      <c r="E401" s="61" t="str">
        <f>$E$9</f>
        <v>BILL DATE</v>
      </c>
      <c r="H401" s="61" t="str">
        <f>$H$9</f>
        <v>BILLING PERIOD</v>
      </c>
      <c r="I401" s="52"/>
      <c r="J401" s="52"/>
      <c r="K401" s="151" t="str">
        <f>$K$9</f>
        <v>DUE DATE</v>
      </c>
      <c r="L401" s="151"/>
    </row>
    <row r="402" spans="1:12" ht="15" x14ac:dyDescent="0.2">
      <c r="A402" s="76" t="str">
        <f ca="1">TEXT('Generate Monthly Report'!$C$72, "MMMM YYYY")</f>
        <v>September 2020</v>
      </c>
      <c r="B402" s="74"/>
      <c r="C402" s="74"/>
      <c r="D402" s="74"/>
      <c r="E402" s="107" t="str">
        <f ca="1">'Generate Monthly Report'!$D$72</f>
        <v>Oct 10, 2020</v>
      </c>
      <c r="F402" s="74"/>
      <c r="G402" s="108"/>
      <c r="H402" s="107" t="str">
        <f ca="1">'Generate Monthly Report'!$B$72</f>
        <v>07 Sep to 06 Oct 2020</v>
      </c>
      <c r="I402" s="74"/>
      <c r="J402" s="74"/>
      <c r="K402" s="155" t="str">
        <f ca="1">'Generate Monthly Report'!$E$72</f>
        <v>Oct 13, 2020</v>
      </c>
      <c r="L402" s="155"/>
    </row>
    <row r="403" spans="1:12" x14ac:dyDescent="0.2">
      <c r="A403" s="64" t="str">
        <f>$A$11</f>
        <v>METER READING INFORMATION</v>
      </c>
      <c r="H403" s="65" t="str">
        <f>$H$11</f>
        <v>STATEMENT SUMMARY</v>
      </c>
    </row>
    <row r="404" spans="1:12" x14ac:dyDescent="0.2">
      <c r="A404" s="52" t="str">
        <f>$A$12</f>
        <v>Owner's Meter Reading</v>
      </c>
      <c r="H404" s="67" t="str">
        <f>$H$12</f>
        <v>Current Charges</v>
      </c>
      <c r="K404" s="67"/>
      <c r="L404" s="67"/>
    </row>
    <row r="405" spans="1:12" x14ac:dyDescent="0.2">
      <c r="A405" s="101" t="str">
        <f>$A$13</f>
        <v xml:space="preserve">    Present Reading</v>
      </c>
      <c r="B405" s="101"/>
      <c r="C405" s="69"/>
      <c r="E405" s="101" cm="1">
        <f t="array" aca="1" ref="E405" ca="1">INDIRECT("'Generate Monthly Report'!$C"&amp;$F397)</f>
        <v>3105</v>
      </c>
      <c r="H405" s="101" t="str">
        <f>$H$13</f>
        <v xml:space="preserve">    Water Bill</v>
      </c>
      <c r="K405" s="156" cm="1">
        <f t="array" aca="1" ref="K405" ca="1">INDIRECT("'Generate Monthly Report'!$G"&amp;$F397)</f>
        <v>547.08027160493828</v>
      </c>
      <c r="L405" s="156"/>
    </row>
    <row r="406" spans="1:12" x14ac:dyDescent="0.2">
      <c r="A406" s="102" t="str">
        <f>$A$14</f>
        <v xml:space="preserve">    Previous Reading</v>
      </c>
      <c r="B406" s="102"/>
      <c r="C406" s="104"/>
      <c r="D406" s="63"/>
      <c r="E406" s="102" cm="1">
        <f t="array" aca="1" ref="E406" ca="1">INDIRECT("'Generate Monthly Report'!$D"&amp;$F397)</f>
        <v>3082</v>
      </c>
      <c r="H406" s="101" t="str">
        <f>$H$14</f>
        <v xml:space="preserve">    Miscellaneous</v>
      </c>
      <c r="K406" s="69"/>
      <c r="L406" s="69">
        <f ca="1">'Generate Monthly Report'!$A$71</f>
        <v>50</v>
      </c>
    </row>
    <row r="407" spans="1:12" ht="15" x14ac:dyDescent="0.2">
      <c r="A407" s="69" t="str">
        <f>$A$15</f>
        <v xml:space="preserve">    Consumption</v>
      </c>
      <c r="B407" s="101"/>
      <c r="C407" s="52"/>
      <c r="E407" s="103" cm="1">
        <f t="array" aca="1" ref="E407" ca="1">INDIRECT("'Generate Monthly Report'!$E"&amp;$F397)</f>
        <v>23</v>
      </c>
      <c r="H407" s="102" t="str">
        <f>$H$15</f>
        <v xml:space="preserve">    Monthly Dues</v>
      </c>
      <c r="I407" s="63"/>
      <c r="K407" s="69"/>
      <c r="L407" s="69">
        <f ca="1">'Generate Monthly Report'!$A$72</f>
        <v>450</v>
      </c>
    </row>
    <row r="408" spans="1:12" ht="15" x14ac:dyDescent="0.2">
      <c r="E408" s="77"/>
      <c r="H408" s="100" t="str">
        <f>$H$16</f>
        <v xml:space="preserve">    Total</v>
      </c>
      <c r="J408" s="70"/>
      <c r="K408" s="153" cm="1">
        <f t="array" aca="1" ref="K408" ca="1">INDIRECT("'Generate Monthly Report'!$J"&amp;$F397)</f>
        <v>1047.0802716049384</v>
      </c>
      <c r="L408" s="153"/>
    </row>
    <row r="409" spans="1:12" x14ac:dyDescent="0.2">
      <c r="A409" s="109" t="str">
        <f>$A$17</f>
        <v xml:space="preserve">    Manila Waters Reading</v>
      </c>
      <c r="B409" s="110"/>
      <c r="C409" s="111"/>
      <c r="D409" s="111"/>
      <c r="E409" s="117">
        <f ca="1">'Generate Monthly Report'!$F$72</f>
        <v>1620</v>
      </c>
      <c r="H409" s="67" t="str">
        <f>$H$17</f>
        <v>Previous Charges</v>
      </c>
      <c r="K409" s="67"/>
      <c r="L409" s="67"/>
    </row>
    <row r="410" spans="1:12" x14ac:dyDescent="0.2">
      <c r="A410" s="112" t="str">
        <f>$A$18</f>
        <v xml:space="preserve">    Amount Due to Manila Waters</v>
      </c>
      <c r="B410" s="67"/>
      <c r="C410" s="66"/>
      <c r="D410" s="66"/>
      <c r="E410" s="129">
        <f ca="1">'Generate Monthly Report'!$G$72</f>
        <v>38533.480000000003</v>
      </c>
      <c r="H410" s="102" t="str">
        <f>$H$18</f>
        <v xml:space="preserve">    Unpaid Previous Charges</v>
      </c>
      <c r="I410" s="63"/>
      <c r="J410" s="63"/>
      <c r="K410" s="154">
        <f ca="1">SUM(INDIRECT("'Unpaid Record'!$C"&amp;$F397&amp;":"&amp;'Generate Monthly Report'!$J$1&amp;$F397))-K408</f>
        <v>45</v>
      </c>
      <c r="L410" s="154"/>
    </row>
    <row r="411" spans="1:12" ht="15" x14ac:dyDescent="0.2">
      <c r="A411" s="112" t="str">
        <f>$A$19</f>
        <v xml:space="preserve">    Computed Amount per cu. meter</v>
      </c>
      <c r="B411" s="67"/>
      <c r="C411" s="66"/>
      <c r="D411" s="66"/>
      <c r="E411" s="118">
        <f ca="1">'Generate Monthly Report'!$H$72</f>
        <v>23.79</v>
      </c>
      <c r="H411" s="64" t="str">
        <f>$H$19</f>
        <v>TOTAL AMOUNT DUE</v>
      </c>
      <c r="K411" s="150">
        <f ca="1">$K408+$K410</f>
        <v>1092.0802716049384</v>
      </c>
      <c r="L411" s="150"/>
    </row>
    <row r="412" spans="1:12" x14ac:dyDescent="0.2">
      <c r="A412" s="113" t="str">
        <f>$A$20</f>
        <v xml:space="preserve">    Minimum Amount (with Misc + Monthly Dues)</v>
      </c>
      <c r="B412" s="58"/>
      <c r="C412" s="63"/>
      <c r="D412" s="63"/>
      <c r="E412" s="119">
        <f ca="1">'Generate Monthly Report'!$J$72</f>
        <v>737.86</v>
      </c>
      <c r="L412" s="115" t="str">
        <f>$L$20</f>
        <v>REVISED OCTOBER 2020. THIS IS SYSTEM GENERATED</v>
      </c>
    </row>
    <row r="413" spans="1:12" x14ac:dyDescent="0.2">
      <c r="A413" s="73" t="str">
        <f>$A$21</f>
        <v>YOUR MONTHLY CONSUMPTION IN THE LAST 12 MONTHS...</v>
      </c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</row>
    <row r="414" spans="1:12" x14ac:dyDescent="0.2">
      <c r="A414" s="71" t="str">
        <f ca="1">UPPER(TEXT(EDATE($A402, MOD(COLUMN(), 12)-12), "MMM"))</f>
        <v>OCT</v>
      </c>
      <c r="B414" s="71" t="str">
        <f t="shared" ref="B414:L414" ca="1" si="14">UPPER(TEXT(EDATE($A402, MOD(COLUMN(), 12)-12), "MMM"))</f>
        <v>NOV</v>
      </c>
      <c r="C414" s="71" t="str">
        <f t="shared" ca="1" si="14"/>
        <v>DEC</v>
      </c>
      <c r="D414" s="71" t="str">
        <f t="shared" ca="1" si="14"/>
        <v>JAN</v>
      </c>
      <c r="E414" s="71" t="str">
        <f t="shared" ca="1" si="14"/>
        <v>FEB</v>
      </c>
      <c r="F414" s="71" t="str">
        <f t="shared" ca="1" si="14"/>
        <v>MAR</v>
      </c>
      <c r="G414" s="71" t="str">
        <f t="shared" ca="1" si="14"/>
        <v>APR</v>
      </c>
      <c r="H414" s="71" t="str">
        <f t="shared" ca="1" si="14"/>
        <v>MAY</v>
      </c>
      <c r="I414" s="71" t="str">
        <f t="shared" ca="1" si="14"/>
        <v>JUN</v>
      </c>
      <c r="J414" s="71" t="str">
        <f t="shared" ca="1" si="14"/>
        <v>JUL</v>
      </c>
      <c r="K414" s="71" t="str">
        <f t="shared" ca="1" si="14"/>
        <v>AUG</v>
      </c>
      <c r="L414" s="71" t="str">
        <f t="shared" ca="1" si="14"/>
        <v>SEP</v>
      </c>
    </row>
    <row r="415" spans="1:12" x14ac:dyDescent="0.2">
      <c r="A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B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C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D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E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F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G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H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I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J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K415" s="71" t="str">
        <f ca="1">IF( (COLUMN(INDIRECT('Generate Monthly Report'!$J$1&amp;$E397)) + (MOD(COLUMN(), 12)-12) ) &lt; 4, "--", INDIRECT("'Monthly Reading'!"&amp;SUBSTITUTE(ADDRESS(1,COLUMN(INDIRECT('Generate Monthly Report'!$J$1&amp;$E397)) + (MOD(COLUMN(), 12)-12),4),"1","")&amp;$E397) )</f>
        <v>--</v>
      </c>
      <c r="L415" s="71">
        <f ca="1">IF( (COLUMN(INDIRECT('Generate Monthly Report'!$J$1&amp;$E397)) + (MOD(COLUMN(), 12)) ) &lt; 4, "--", INDIRECT("'Monthly Reading'!"&amp;SUBSTITUTE(ADDRESS(1,COLUMN(INDIRECT('Generate Monthly Report'!$J$1&amp;$E$5)) + (MOD(COLUMN(), 12)),4),"1","")&amp;$E$5) )</f>
        <v>20</v>
      </c>
    </row>
    <row r="416" spans="1:12" x14ac:dyDescent="0.2">
      <c r="A416" s="73" t="str">
        <f>$A$24</f>
        <v>BREAKDOWN OF UNPAID WATER BILLS IN THE LAST 12 MONTHS</v>
      </c>
    </row>
    <row r="417" spans="1:12" x14ac:dyDescent="0.2">
      <c r="A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B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C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D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E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F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G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H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I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J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K417" s="71" t="str">
        <f ca="1">IF( (COLUMN(INDIRECT('Generate Monthly Report'!$J$1&amp;$E397)) + (MOD(COLUMN(), 12)-12) ) &lt; 4, "--", IF( INDIRECT("'Unpaid Record'!"&amp;SUBSTITUTE(ADDRESS(1,COLUMN(INDIRECT('Generate Monthly Report'!$J$1&amp;$E397)) + (MOD(COLUMN(), 12)-12),4),"1","")&amp;$F397) &gt; 0,
ROUND(INDIRECT("'Unpaid Record'!"&amp;SUBSTITUTE(ADDRESS(1,COLUMN(INDIRECT('Generate Monthly Report'!$J$1&amp;$E397)) + (MOD(COLUMN(), 12)-12),4),"1","")&amp;$F397), 2), "--") )</f>
        <v>--</v>
      </c>
      <c r="L417" s="71">
        <f ca="1">IF( (COLUMN(INDIRECT('Generate Monthly Report'!$J$1&amp;$E397)) + (MOD(COLUMN(), 12)) ) &lt; 4, "--", ROUND(INDIRECT("'Unpaid Record'!"&amp;SUBSTITUTE(ADDRESS(1,COLUMN(INDIRECT('Generate Monthly Report'!$J$1&amp;$E397)) + (MOD(COLUMN(), 12)),4),"1","")&amp;$F397), 2))</f>
        <v>1047.08</v>
      </c>
    </row>
    <row r="418" spans="1:12" x14ac:dyDescent="0.2">
      <c r="C418" s="157" t="str">
        <f>$C$26</f>
        <v>To avoid disconnection, please pay your bills on time.</v>
      </c>
      <c r="D418" s="157"/>
      <c r="E418" s="157"/>
      <c r="F418" s="157"/>
      <c r="G418" s="157"/>
      <c r="H418" s="157"/>
      <c r="I418" s="157"/>
      <c r="J418" s="157"/>
      <c r="K418" s="66"/>
      <c r="L418" s="66"/>
    </row>
    <row r="419" spans="1:12" x14ac:dyDescent="0.2">
      <c r="A419" s="66"/>
      <c r="B419" s="67"/>
      <c r="C419" s="67"/>
      <c r="D419" s="72"/>
      <c r="E419" s="67"/>
      <c r="F419" s="67"/>
      <c r="G419" s="67"/>
      <c r="H419" s="64"/>
      <c r="I419" s="67"/>
      <c r="J419" s="64"/>
      <c r="K419" s="66"/>
      <c r="L419" s="66"/>
    </row>
    <row r="420" spans="1:12" x14ac:dyDescent="0.2">
      <c r="A420" s="66"/>
      <c r="B420" s="67"/>
      <c r="K420" s="66"/>
      <c r="L420" s="66"/>
    </row>
    <row r="421" spans="1:12" x14ac:dyDescent="0.2">
      <c r="A421" s="116" t="str">
        <f>Settings!$B$1</f>
        <v>VILLA AURORA TOWNHOMES HOMEOWNERS ASSOCIATION</v>
      </c>
      <c r="B421" s="52"/>
      <c r="D421" s="54"/>
      <c r="E421" s="54"/>
      <c r="H421" s="54"/>
      <c r="I421" s="54"/>
      <c r="K421" s="56"/>
      <c r="L421" s="114" t="str">
        <f>Settings!$B$3</f>
        <v>Please bring your water bill when paying</v>
      </c>
    </row>
    <row r="422" spans="1:12" x14ac:dyDescent="0.2">
      <c r="A422" s="68" t="str">
        <f>Settings!$B$2</f>
        <v>Aurora Blvd., Loyola Heights, Quezon City</v>
      </c>
      <c r="B422" s="52"/>
      <c r="D422" s="56"/>
      <c r="E422" s="56"/>
      <c r="H422" s="56"/>
      <c r="I422" s="56"/>
      <c r="K422" s="52"/>
      <c r="L422" s="114" t="str">
        <f>Settings!$B$4</f>
        <v>For inquiries pls. contact the water committee</v>
      </c>
    </row>
    <row r="423" spans="1:12" x14ac:dyDescent="0.2">
      <c r="A423" s="57">
        <v>2</v>
      </c>
      <c r="B423" s="57">
        <v>5</v>
      </c>
      <c r="D423" s="52"/>
      <c r="E423" s="52"/>
      <c r="H423" s="52"/>
      <c r="I423" s="52"/>
      <c r="K423" s="52"/>
      <c r="L423" s="114" t="str">
        <f>IF(Settings!$B$5="", "", Settings!$B$5)</f>
        <v>Jesus Lim at B3 L17</v>
      </c>
    </row>
    <row r="424" spans="1:12" x14ac:dyDescent="0.2">
      <c r="A424" s="52"/>
      <c r="B424" s="52"/>
      <c r="C424" s="52"/>
      <c r="D424" s="52"/>
      <c r="E424" s="52"/>
      <c r="H424" s="52"/>
      <c r="I424" s="52"/>
      <c r="K424" s="52"/>
      <c r="L424" s="114" t="str">
        <f>IF(Settings!$B$6="", "", Settings!$B$6)</f>
        <v>Nida Monasteryo at B1 L12</v>
      </c>
    </row>
    <row r="425" spans="1:12" x14ac:dyDescent="0.2">
      <c r="A425" s="52"/>
      <c r="B425" s="52"/>
      <c r="C425" s="132">
        <f>$C397+1</f>
        <v>17</v>
      </c>
      <c r="D425" s="132">
        <f>$D397+1</f>
        <v>28</v>
      </c>
      <c r="E425" s="132">
        <f>$E397+1</f>
        <v>94</v>
      </c>
      <c r="F425" s="132">
        <f>$F397+1</f>
        <v>20</v>
      </c>
      <c r="H425" s="52"/>
      <c r="I425" s="52"/>
      <c r="J425" s="55" t="str">
        <f>IF(Settings!$B$7="", "", Settings!$B$7)</f>
        <v/>
      </c>
      <c r="K425" s="52"/>
      <c r="L425" s="52"/>
    </row>
    <row r="426" spans="1:12" x14ac:dyDescent="0.2">
      <c r="A426" s="58"/>
      <c r="B426" s="58"/>
      <c r="C426" s="58"/>
      <c r="D426" s="58"/>
      <c r="E426" s="58"/>
      <c r="F426" s="58"/>
      <c r="G426" s="59"/>
      <c r="H426" s="58"/>
      <c r="I426" s="58"/>
      <c r="J426" s="60" t="str">
        <f>IF(Settings!$B$8="", "", Settings!$B$8)</f>
        <v/>
      </c>
      <c r="K426" s="58"/>
      <c r="L426" s="58"/>
    </row>
    <row r="427" spans="1:12" x14ac:dyDescent="0.2">
      <c r="A427" s="61" t="str">
        <f>$A$7</f>
        <v>NAME OF OWNER/TENANT</v>
      </c>
      <c r="B427" s="52"/>
      <c r="C427" s="52"/>
      <c r="E427" s="61" t="str">
        <f>$E$7</f>
        <v>ADDRESS</v>
      </c>
      <c r="H427" s="61" t="str">
        <f>$H$7</f>
        <v>METER NUMBER</v>
      </c>
      <c r="J427" s="52"/>
      <c r="K427" s="61" t="str">
        <f>$K$7</f>
        <v>TOTAL AMOUNT DUE</v>
      </c>
    </row>
    <row r="428" spans="1:12" ht="15" x14ac:dyDescent="0.2">
      <c r="A428" s="62" t="str" cm="1">
        <f t="array" aca="1" ref="A428" ca="1">INDIRECT("'Homeowners Record'!$B"&amp;$C425)</f>
        <v>EDWIN ROMANO</v>
      </c>
      <c r="B428" s="74"/>
      <c r="C428" s="74"/>
      <c r="D428" s="74"/>
      <c r="E428" s="62" t="str" cm="1">
        <f t="array" aca="1" ref="E428" ca="1">INDIRECT("'Homeowners Record'!$C"&amp;$C425)</f>
        <v>BLK 1 LOT 16</v>
      </c>
      <c r="F428" s="74"/>
      <c r="G428" s="108"/>
      <c r="H428" s="152" cm="1">
        <f t="array" aca="1" ref="H428" ca="1">INDIRECT("'Homeowners Record'!$D"&amp;$C425)</f>
        <v>340949</v>
      </c>
      <c r="I428" s="152"/>
      <c r="J428" s="74"/>
      <c r="K428" s="149">
        <f ca="1">SUM(INDIRECT("'Unpaid Record'!$C"&amp;$F425&amp;":"&amp;'Generate Monthly Report'!$J$1&amp;$F425))</f>
        <v>1747.5829629629629</v>
      </c>
      <c r="L428" s="149"/>
    </row>
    <row r="429" spans="1:12" x14ac:dyDescent="0.2">
      <c r="A429" s="61" t="str">
        <f>$A$9</f>
        <v>BILLING MONTH</v>
      </c>
      <c r="B429" s="52"/>
      <c r="E429" s="61" t="str">
        <f>$E$9</f>
        <v>BILL DATE</v>
      </c>
      <c r="H429" s="61" t="str">
        <f>$H$9</f>
        <v>BILLING PERIOD</v>
      </c>
      <c r="I429" s="52"/>
      <c r="J429" s="52"/>
      <c r="K429" s="151" t="str">
        <f>$K$9</f>
        <v>DUE DATE</v>
      </c>
      <c r="L429" s="151"/>
    </row>
    <row r="430" spans="1:12" ht="15" x14ac:dyDescent="0.2">
      <c r="A430" s="76" t="str">
        <f ca="1">TEXT('Generate Monthly Report'!$C$72, "MMMM YYYY")</f>
        <v>September 2020</v>
      </c>
      <c r="B430" s="74"/>
      <c r="C430" s="74"/>
      <c r="D430" s="74"/>
      <c r="E430" s="107" t="str">
        <f ca="1">'Generate Monthly Report'!$D$72</f>
        <v>Oct 10, 2020</v>
      </c>
      <c r="F430" s="74"/>
      <c r="G430" s="108"/>
      <c r="H430" s="107" t="str">
        <f ca="1">'Generate Monthly Report'!$B$72</f>
        <v>07 Sep to 06 Oct 2020</v>
      </c>
      <c r="I430" s="74"/>
      <c r="J430" s="74"/>
      <c r="K430" s="155" t="str">
        <f ca="1">'Generate Monthly Report'!$E$72</f>
        <v>Oct 13, 2020</v>
      </c>
      <c r="L430" s="155"/>
    </row>
    <row r="431" spans="1:12" x14ac:dyDescent="0.2">
      <c r="A431" s="64" t="str">
        <f>$A$11</f>
        <v>METER READING INFORMATION</v>
      </c>
      <c r="H431" s="65" t="str">
        <f>$H$11</f>
        <v>STATEMENT SUMMARY</v>
      </c>
    </row>
    <row r="432" spans="1:12" x14ac:dyDescent="0.2">
      <c r="A432" s="52" t="str">
        <f>$A$12</f>
        <v>Owner's Meter Reading</v>
      </c>
      <c r="H432" s="67" t="str">
        <f>$H$12</f>
        <v>Current Charges</v>
      </c>
      <c r="K432" s="67"/>
      <c r="L432" s="67"/>
    </row>
    <row r="433" spans="1:12" x14ac:dyDescent="0.2">
      <c r="A433" s="101" t="str">
        <f>$A$13</f>
        <v xml:space="preserve">    Present Reading</v>
      </c>
      <c r="B433" s="101"/>
      <c r="C433" s="69"/>
      <c r="E433" s="101" cm="1">
        <f t="array" aca="1" ref="E433" ca="1">INDIRECT("'Generate Monthly Report'!$C"&amp;$F425)</f>
        <v>2632</v>
      </c>
      <c r="H433" s="101" t="str">
        <f>$H$13</f>
        <v xml:space="preserve">    Water Bill</v>
      </c>
      <c r="K433" s="156" cm="1">
        <f t="array" aca="1" ref="K433" ca="1">INDIRECT("'Generate Monthly Report'!$G"&amp;$F425)</f>
        <v>713.58296296296305</v>
      </c>
      <c r="L433" s="156"/>
    </row>
    <row r="434" spans="1:12" x14ac:dyDescent="0.2">
      <c r="A434" s="102" t="str">
        <f>$A$14</f>
        <v xml:space="preserve">    Previous Reading</v>
      </c>
      <c r="B434" s="102"/>
      <c r="C434" s="104"/>
      <c r="D434" s="63"/>
      <c r="E434" s="102" cm="1">
        <f t="array" aca="1" ref="E434" ca="1">INDIRECT("'Generate Monthly Report'!$D"&amp;$F425)</f>
        <v>2602</v>
      </c>
      <c r="H434" s="101" t="str">
        <f>$H$14</f>
        <v xml:space="preserve">    Miscellaneous</v>
      </c>
      <c r="K434" s="69"/>
      <c r="L434" s="69">
        <f ca="1">'Generate Monthly Report'!$A$71</f>
        <v>50</v>
      </c>
    </row>
    <row r="435" spans="1:12" ht="15" x14ac:dyDescent="0.2">
      <c r="A435" s="69" t="str">
        <f>$A$15</f>
        <v xml:space="preserve">    Consumption</v>
      </c>
      <c r="B435" s="101"/>
      <c r="C435" s="52"/>
      <c r="E435" s="103" cm="1">
        <f t="array" aca="1" ref="E435" ca="1">INDIRECT("'Generate Monthly Report'!$E"&amp;$F425)</f>
        <v>30</v>
      </c>
      <c r="H435" s="102" t="str">
        <f>$H$15</f>
        <v xml:space="preserve">    Monthly Dues</v>
      </c>
      <c r="I435" s="63"/>
      <c r="K435" s="69"/>
      <c r="L435" s="69">
        <f ca="1">'Generate Monthly Report'!$A$72</f>
        <v>450</v>
      </c>
    </row>
    <row r="436" spans="1:12" ht="15" x14ac:dyDescent="0.2">
      <c r="E436" s="77"/>
      <c r="H436" s="100" t="str">
        <f>$H$16</f>
        <v xml:space="preserve">    Total</v>
      </c>
      <c r="J436" s="70"/>
      <c r="K436" s="153" cm="1">
        <f t="array" aca="1" ref="K436" ca="1">INDIRECT("'Generate Monthly Report'!$J"&amp;$F425)</f>
        <v>1213.5829629629629</v>
      </c>
      <c r="L436" s="153"/>
    </row>
    <row r="437" spans="1:12" x14ac:dyDescent="0.2">
      <c r="A437" s="109" t="str">
        <f>$A$17</f>
        <v xml:space="preserve">    Manila Waters Reading</v>
      </c>
      <c r="B437" s="110"/>
      <c r="C437" s="111"/>
      <c r="D437" s="111"/>
      <c r="E437" s="117">
        <f ca="1">'Generate Monthly Report'!$F$72</f>
        <v>1620</v>
      </c>
      <c r="H437" s="67" t="str">
        <f>$H$17</f>
        <v>Previous Charges</v>
      </c>
      <c r="K437" s="67"/>
      <c r="L437" s="67"/>
    </row>
    <row r="438" spans="1:12" x14ac:dyDescent="0.2">
      <c r="A438" s="112" t="str">
        <f>$A$18</f>
        <v xml:space="preserve">    Amount Due to Manila Waters</v>
      </c>
      <c r="B438" s="67"/>
      <c r="C438" s="66"/>
      <c r="D438" s="66"/>
      <c r="E438" s="129">
        <f ca="1">'Generate Monthly Report'!$G$72</f>
        <v>38533.480000000003</v>
      </c>
      <c r="H438" s="102" t="str">
        <f>$H$18</f>
        <v xml:space="preserve">    Unpaid Previous Charges</v>
      </c>
      <c r="I438" s="63"/>
      <c r="J438" s="63"/>
      <c r="K438" s="154">
        <f ca="1">SUM(INDIRECT("'Unpaid Record'!$C"&amp;$F425&amp;":"&amp;'Generate Monthly Report'!$J$1&amp;$F425))-K436</f>
        <v>534</v>
      </c>
      <c r="L438" s="154"/>
    </row>
    <row r="439" spans="1:12" ht="15" x14ac:dyDescent="0.2">
      <c r="A439" s="112" t="str">
        <f>$A$19</f>
        <v xml:space="preserve">    Computed Amount per cu. meter</v>
      </c>
      <c r="B439" s="67"/>
      <c r="C439" s="66"/>
      <c r="D439" s="66"/>
      <c r="E439" s="118">
        <f ca="1">'Generate Monthly Report'!$H$72</f>
        <v>23.79</v>
      </c>
      <c r="H439" s="64" t="str">
        <f>$H$19</f>
        <v>TOTAL AMOUNT DUE</v>
      </c>
      <c r="K439" s="150">
        <f ca="1">$K436+$K438</f>
        <v>1747.5829629629629</v>
      </c>
      <c r="L439" s="150"/>
    </row>
    <row r="440" spans="1:12" x14ac:dyDescent="0.2">
      <c r="A440" s="113" t="str">
        <f>$A$20</f>
        <v xml:space="preserve">    Minimum Amount (with Misc + Monthly Dues)</v>
      </c>
      <c r="B440" s="58"/>
      <c r="C440" s="63"/>
      <c r="D440" s="63"/>
      <c r="E440" s="119">
        <f ca="1">'Generate Monthly Report'!$J$72</f>
        <v>737.86</v>
      </c>
      <c r="L440" s="115" t="str">
        <f>$L$20</f>
        <v>REVISED OCTOBER 2020. THIS IS SYSTEM GENERATED</v>
      </c>
    </row>
    <row r="441" spans="1:12" x14ac:dyDescent="0.2">
      <c r="A441" s="73" t="str">
        <f>$A$21</f>
        <v>YOUR MONTHLY CONSUMPTION IN THE LAST 12 MONTHS...</v>
      </c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</row>
    <row r="442" spans="1:12" x14ac:dyDescent="0.2">
      <c r="A442" s="71" t="str">
        <f ca="1">UPPER(TEXT(EDATE($A430, MOD(COLUMN(), 12)-12), "MMM"))</f>
        <v>OCT</v>
      </c>
      <c r="B442" s="71" t="str">
        <f t="shared" ref="B442:L442" ca="1" si="15">UPPER(TEXT(EDATE($A430, MOD(COLUMN(), 12)-12), "MMM"))</f>
        <v>NOV</v>
      </c>
      <c r="C442" s="71" t="str">
        <f t="shared" ca="1" si="15"/>
        <v>DEC</v>
      </c>
      <c r="D442" s="71" t="str">
        <f t="shared" ca="1" si="15"/>
        <v>JAN</v>
      </c>
      <c r="E442" s="71" t="str">
        <f t="shared" ca="1" si="15"/>
        <v>FEB</v>
      </c>
      <c r="F442" s="71" t="str">
        <f t="shared" ca="1" si="15"/>
        <v>MAR</v>
      </c>
      <c r="G442" s="71" t="str">
        <f t="shared" ca="1" si="15"/>
        <v>APR</v>
      </c>
      <c r="H442" s="71" t="str">
        <f t="shared" ca="1" si="15"/>
        <v>MAY</v>
      </c>
      <c r="I442" s="71" t="str">
        <f t="shared" ca="1" si="15"/>
        <v>JUN</v>
      </c>
      <c r="J442" s="71" t="str">
        <f t="shared" ca="1" si="15"/>
        <v>JUL</v>
      </c>
      <c r="K442" s="71" t="str">
        <f t="shared" ca="1" si="15"/>
        <v>AUG</v>
      </c>
      <c r="L442" s="71" t="str">
        <f t="shared" ca="1" si="15"/>
        <v>SEP</v>
      </c>
    </row>
    <row r="443" spans="1:12" x14ac:dyDescent="0.2">
      <c r="A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B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C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D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E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F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G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H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I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J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K443" s="71" t="str">
        <f ca="1">IF( (COLUMN(INDIRECT('Generate Monthly Report'!$J$1&amp;$E425)) + (MOD(COLUMN(), 12)-12) ) &lt; 4, "--", INDIRECT("'Monthly Reading'!"&amp;SUBSTITUTE(ADDRESS(1,COLUMN(INDIRECT('Generate Monthly Report'!$J$1&amp;$E425)) + (MOD(COLUMN(), 12)-12),4),"1","")&amp;$E425) )</f>
        <v>--</v>
      </c>
      <c r="L443" s="71">
        <f ca="1">IF( (COLUMN(INDIRECT('Generate Monthly Report'!$J$1&amp;$E425)) + (MOD(COLUMN(), 12)) ) &lt; 4, "--", INDIRECT("'Monthly Reading'!"&amp;SUBSTITUTE(ADDRESS(1,COLUMN(INDIRECT('Generate Monthly Report'!$J$1&amp;$E$5)) + (MOD(COLUMN(), 12)),4),"1","")&amp;$E$5) )</f>
        <v>20</v>
      </c>
    </row>
    <row r="444" spans="1:12" x14ac:dyDescent="0.2">
      <c r="A444" s="73" t="str">
        <f>$A$24</f>
        <v>BREAKDOWN OF UNPAID WATER BILLS IN THE LAST 12 MONTHS</v>
      </c>
    </row>
    <row r="445" spans="1:12" x14ac:dyDescent="0.2">
      <c r="A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B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C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D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E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F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G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H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I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J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K445" s="71" t="str">
        <f ca="1">IF( (COLUMN(INDIRECT('Generate Monthly Report'!$J$1&amp;$E425)) + (MOD(COLUMN(), 12)-12) ) &lt; 4, "--", IF( INDIRECT("'Unpaid Record'!"&amp;SUBSTITUTE(ADDRESS(1,COLUMN(INDIRECT('Generate Monthly Report'!$J$1&amp;$E425)) + (MOD(COLUMN(), 12)-12),4),"1","")&amp;$F425) &gt; 0,
ROUND(INDIRECT("'Unpaid Record'!"&amp;SUBSTITUTE(ADDRESS(1,COLUMN(INDIRECT('Generate Monthly Report'!$J$1&amp;$E425)) + (MOD(COLUMN(), 12)-12),4),"1","")&amp;$F425), 2), "--") )</f>
        <v>--</v>
      </c>
      <c r="L445" s="71">
        <f ca="1">IF( (COLUMN(INDIRECT('Generate Monthly Report'!$J$1&amp;$E425)) + (MOD(COLUMN(), 12)) ) &lt; 4, "--", ROUND(INDIRECT("'Unpaid Record'!"&amp;SUBSTITUTE(ADDRESS(1,COLUMN(INDIRECT('Generate Monthly Report'!$J$1&amp;$E425)) + (MOD(COLUMN(), 12)),4),"1","")&amp;$F425), 2))</f>
        <v>1213.58</v>
      </c>
    </row>
    <row r="446" spans="1:12" x14ac:dyDescent="0.2">
      <c r="C446" s="157" t="str">
        <f>$C$26</f>
        <v>To avoid disconnection, please pay your bills on time.</v>
      </c>
      <c r="D446" s="157"/>
      <c r="E446" s="157"/>
      <c r="F446" s="157"/>
      <c r="G446" s="157"/>
      <c r="H446" s="157"/>
      <c r="I446" s="157"/>
      <c r="J446" s="157"/>
      <c r="K446" s="66"/>
      <c r="L446" s="66"/>
    </row>
    <row r="447" spans="1:12" x14ac:dyDescent="0.2">
      <c r="A447" s="66"/>
      <c r="B447" s="67"/>
      <c r="C447" s="67"/>
      <c r="D447" s="72"/>
      <c r="E447" s="67"/>
      <c r="F447" s="67"/>
      <c r="G447" s="67"/>
      <c r="H447" s="64"/>
      <c r="I447" s="67"/>
      <c r="J447" s="64"/>
      <c r="K447" s="66"/>
      <c r="L447" s="66"/>
    </row>
    <row r="448" spans="1:12" x14ac:dyDescent="0.2">
      <c r="A448" s="66"/>
      <c r="B448" s="67"/>
      <c r="K448" s="66"/>
      <c r="L448" s="66"/>
    </row>
    <row r="449" spans="1:12" x14ac:dyDescent="0.2">
      <c r="A449" s="116" t="str">
        <f>Settings!$B$1</f>
        <v>VILLA AURORA TOWNHOMES HOMEOWNERS ASSOCIATION</v>
      </c>
      <c r="B449" s="52"/>
      <c r="D449" s="54"/>
      <c r="E449" s="54"/>
      <c r="H449" s="54"/>
      <c r="I449" s="54"/>
      <c r="K449" s="56"/>
      <c r="L449" s="114" t="str">
        <f>Settings!$B$3</f>
        <v>Please bring your water bill when paying</v>
      </c>
    </row>
    <row r="450" spans="1:12" x14ac:dyDescent="0.2">
      <c r="A450" s="68" t="str">
        <f>Settings!$B$2</f>
        <v>Aurora Blvd., Loyola Heights, Quezon City</v>
      </c>
      <c r="B450" s="52"/>
      <c r="D450" s="56"/>
      <c r="E450" s="56"/>
      <c r="H450" s="56"/>
      <c r="I450" s="56"/>
      <c r="K450" s="52"/>
      <c r="L450" s="114" t="str">
        <f>Settings!$B$4</f>
        <v>For inquiries pls. contact the water committee</v>
      </c>
    </row>
    <row r="451" spans="1:12" x14ac:dyDescent="0.2">
      <c r="A451" s="57">
        <v>2</v>
      </c>
      <c r="B451" s="57">
        <v>5</v>
      </c>
      <c r="D451" s="52"/>
      <c r="E451" s="52"/>
      <c r="H451" s="52"/>
      <c r="I451" s="52"/>
      <c r="K451" s="52"/>
      <c r="L451" s="114" t="str">
        <f>IF(Settings!$B$5="", "", Settings!$B$5)</f>
        <v>Jesus Lim at B3 L17</v>
      </c>
    </row>
    <row r="452" spans="1:12" x14ac:dyDescent="0.2">
      <c r="A452" s="52"/>
      <c r="B452" s="52"/>
      <c r="C452" s="52"/>
      <c r="D452" s="52"/>
      <c r="E452" s="52"/>
      <c r="H452" s="52"/>
      <c r="I452" s="52"/>
      <c r="K452" s="52"/>
      <c r="L452" s="114" t="str">
        <f>IF(Settings!$B$6="", "", Settings!$B$6)</f>
        <v>Nida Monasteryo at B1 L12</v>
      </c>
    </row>
    <row r="453" spans="1:12" x14ac:dyDescent="0.2">
      <c r="A453" s="52"/>
      <c r="B453" s="52"/>
      <c r="C453" s="132">
        <f>$C425+1</f>
        <v>18</v>
      </c>
      <c r="D453" s="132">
        <f>$D425+1</f>
        <v>29</v>
      </c>
      <c r="E453" s="132">
        <f>$E425+1</f>
        <v>95</v>
      </c>
      <c r="F453" s="132">
        <f>$F425+1</f>
        <v>21</v>
      </c>
      <c r="H453" s="52"/>
      <c r="I453" s="52"/>
      <c r="J453" s="55" t="str">
        <f>IF(Settings!$B$7="", "", Settings!$B$7)</f>
        <v/>
      </c>
      <c r="K453" s="52"/>
      <c r="L453" s="52"/>
    </row>
    <row r="454" spans="1:12" x14ac:dyDescent="0.2">
      <c r="A454" s="58"/>
      <c r="B454" s="58"/>
      <c r="C454" s="58"/>
      <c r="D454" s="58"/>
      <c r="E454" s="58"/>
      <c r="F454" s="58"/>
      <c r="G454" s="59"/>
      <c r="H454" s="58"/>
      <c r="I454" s="58"/>
      <c r="J454" s="60" t="str">
        <f>IF(Settings!$B$8="", "", Settings!$B$8)</f>
        <v/>
      </c>
      <c r="K454" s="58"/>
      <c r="L454" s="58"/>
    </row>
    <row r="455" spans="1:12" x14ac:dyDescent="0.2">
      <c r="A455" s="61" t="str">
        <f>$A$7</f>
        <v>NAME OF OWNER/TENANT</v>
      </c>
      <c r="B455" s="52"/>
      <c r="C455" s="52"/>
      <c r="E455" s="61" t="str">
        <f>$E$7</f>
        <v>ADDRESS</v>
      </c>
      <c r="H455" s="61" t="str">
        <f>$H$7</f>
        <v>METER NUMBER</v>
      </c>
      <c r="J455" s="52"/>
      <c r="K455" s="61" t="str">
        <f>$K$7</f>
        <v>TOTAL AMOUNT DUE</v>
      </c>
    </row>
    <row r="456" spans="1:12" ht="15" x14ac:dyDescent="0.2">
      <c r="A456" s="62" t="str" cm="1">
        <f t="array" aca="1" ref="A456" ca="1">INDIRECT("'Homeowners Record'!$B"&amp;$C453)</f>
        <v>LUISITA ELLO</v>
      </c>
      <c r="B456" s="74"/>
      <c r="C456" s="74"/>
      <c r="D456" s="74"/>
      <c r="E456" s="62" t="str" cm="1">
        <f t="array" aca="1" ref="E456" ca="1">INDIRECT("'Homeowners Record'!$C"&amp;$C453)</f>
        <v>BLK 1 LOT 17</v>
      </c>
      <c r="F456" s="74"/>
      <c r="G456" s="108"/>
      <c r="H456" s="152" cm="1">
        <f t="array" aca="1" ref="H456" ca="1">INDIRECT("'Homeowners Record'!$D"&amp;$C453)</f>
        <v>347827</v>
      </c>
      <c r="I456" s="152"/>
      <c r="J456" s="74"/>
      <c r="K456" s="149">
        <f ca="1">SUM(INDIRECT("'Unpaid Record'!$C"&amp;$F453&amp;":"&amp;'Generate Monthly Report'!$J$1&amp;$F453))</f>
        <v>1271.860987654321</v>
      </c>
      <c r="L456" s="149"/>
    </row>
    <row r="457" spans="1:12" x14ac:dyDescent="0.2">
      <c r="A457" s="61" t="str">
        <f>$A$9</f>
        <v>BILLING MONTH</v>
      </c>
      <c r="B457" s="52"/>
      <c r="E457" s="61" t="str">
        <f>$E$9</f>
        <v>BILL DATE</v>
      </c>
      <c r="H457" s="61" t="str">
        <f>$H$9</f>
        <v>BILLING PERIOD</v>
      </c>
      <c r="I457" s="52"/>
      <c r="J457" s="52"/>
      <c r="K457" s="151" t="str">
        <f>$K$9</f>
        <v>DUE DATE</v>
      </c>
      <c r="L457" s="151"/>
    </row>
    <row r="458" spans="1:12" ht="15" x14ac:dyDescent="0.2">
      <c r="A458" s="76" t="str">
        <f ca="1">TEXT('Generate Monthly Report'!$C$72, "MMMM YYYY")</f>
        <v>September 2020</v>
      </c>
      <c r="B458" s="74"/>
      <c r="C458" s="74"/>
      <c r="D458" s="74"/>
      <c r="E458" s="107" t="str">
        <f ca="1">'Generate Monthly Report'!$D$72</f>
        <v>Oct 10, 2020</v>
      </c>
      <c r="F458" s="74"/>
      <c r="G458" s="108"/>
      <c r="H458" s="107" t="str">
        <f ca="1">'Generate Monthly Report'!$B$72</f>
        <v>07 Sep to 06 Oct 2020</v>
      </c>
      <c r="I458" s="74"/>
      <c r="J458" s="74"/>
      <c r="K458" s="155" t="str">
        <f ca="1">'Generate Monthly Report'!$E$72</f>
        <v>Oct 13, 2020</v>
      </c>
      <c r="L458" s="155"/>
    </row>
    <row r="459" spans="1:12" x14ac:dyDescent="0.2">
      <c r="A459" s="64" t="str">
        <f>$A$11</f>
        <v>METER READING INFORMATION</v>
      </c>
      <c r="H459" s="65" t="str">
        <f>$H$11</f>
        <v>STATEMENT SUMMARY</v>
      </c>
    </row>
    <row r="460" spans="1:12" x14ac:dyDescent="0.2">
      <c r="A460" s="52" t="str">
        <f>$A$12</f>
        <v>Owner's Meter Reading</v>
      </c>
      <c r="H460" s="67" t="str">
        <f>$H$12</f>
        <v>Current Charges</v>
      </c>
      <c r="K460" s="67"/>
      <c r="L460" s="67"/>
    </row>
    <row r="461" spans="1:12" x14ac:dyDescent="0.2">
      <c r="A461" s="101" t="str">
        <f>$A$13</f>
        <v xml:space="preserve">    Present Reading</v>
      </c>
      <c r="B461" s="101"/>
      <c r="C461" s="69"/>
      <c r="E461" s="101" cm="1">
        <f t="array" aca="1" ref="E461" ca="1">INDIRECT("'Generate Monthly Report'!$C"&amp;$F453)</f>
        <v>281</v>
      </c>
      <c r="H461" s="101" t="str">
        <f>$H$13</f>
        <v xml:space="preserve">    Water Bill</v>
      </c>
      <c r="K461" s="156" cm="1">
        <f t="array" aca="1" ref="K461" ca="1">INDIRECT("'Generate Monthly Report'!$G"&amp;$F453)</f>
        <v>237.86098765432101</v>
      </c>
      <c r="L461" s="156"/>
    </row>
    <row r="462" spans="1:12" x14ac:dyDescent="0.2">
      <c r="A462" s="102" t="str">
        <f>$A$14</f>
        <v xml:space="preserve">    Previous Reading</v>
      </c>
      <c r="B462" s="102"/>
      <c r="C462" s="104"/>
      <c r="D462" s="63"/>
      <c r="E462" s="102" cm="1">
        <f t="array" aca="1" ref="E462" ca="1">INDIRECT("'Generate Monthly Report'!$D"&amp;$F453)</f>
        <v>281</v>
      </c>
      <c r="H462" s="101" t="str">
        <f>$H$14</f>
        <v xml:space="preserve">    Miscellaneous</v>
      </c>
      <c r="K462" s="69"/>
      <c r="L462" s="69">
        <f ca="1">'Generate Monthly Report'!$A$71</f>
        <v>50</v>
      </c>
    </row>
    <row r="463" spans="1:12" ht="15" x14ac:dyDescent="0.2">
      <c r="A463" s="69" t="str">
        <f>$A$15</f>
        <v xml:space="preserve">    Consumption</v>
      </c>
      <c r="B463" s="101"/>
      <c r="C463" s="52"/>
      <c r="E463" s="103" cm="1">
        <f t="array" aca="1" ref="E463" ca="1">INDIRECT("'Generate Monthly Report'!$E"&amp;$F453)</f>
        <v>0</v>
      </c>
      <c r="H463" s="102" t="str">
        <f>$H$15</f>
        <v xml:space="preserve">    Monthly Dues</v>
      </c>
      <c r="I463" s="63"/>
      <c r="K463" s="69"/>
      <c r="L463" s="69">
        <f ca="1">'Generate Monthly Report'!$A$72</f>
        <v>450</v>
      </c>
    </row>
    <row r="464" spans="1:12" ht="15" x14ac:dyDescent="0.2">
      <c r="E464" s="77"/>
      <c r="H464" s="100" t="str">
        <f>$H$16</f>
        <v xml:space="preserve">    Total</v>
      </c>
      <c r="J464" s="70"/>
      <c r="K464" s="153" cm="1">
        <f t="array" aca="1" ref="K464" ca="1">INDIRECT("'Generate Monthly Report'!$J"&amp;$F453)</f>
        <v>737.86098765432098</v>
      </c>
      <c r="L464" s="153"/>
    </row>
    <row r="465" spans="1:12" x14ac:dyDescent="0.2">
      <c r="A465" s="109" t="str">
        <f>$A$17</f>
        <v xml:space="preserve">    Manila Waters Reading</v>
      </c>
      <c r="B465" s="110"/>
      <c r="C465" s="111"/>
      <c r="D465" s="111"/>
      <c r="E465" s="117">
        <f ca="1">'Generate Monthly Report'!$F$72</f>
        <v>1620</v>
      </c>
      <c r="H465" s="67" t="str">
        <f>$H$17</f>
        <v>Previous Charges</v>
      </c>
      <c r="K465" s="67"/>
      <c r="L465" s="67"/>
    </row>
    <row r="466" spans="1:12" x14ac:dyDescent="0.2">
      <c r="A466" s="112" t="str">
        <f>$A$18</f>
        <v xml:space="preserve">    Amount Due to Manila Waters</v>
      </c>
      <c r="B466" s="67"/>
      <c r="C466" s="66"/>
      <c r="D466" s="66"/>
      <c r="E466" s="129">
        <f ca="1">'Generate Monthly Report'!$G$72</f>
        <v>38533.480000000003</v>
      </c>
      <c r="H466" s="102" t="str">
        <f>$H$18</f>
        <v xml:space="preserve">    Unpaid Previous Charges</v>
      </c>
      <c r="I466" s="63"/>
      <c r="J466" s="63"/>
      <c r="K466" s="154">
        <f ca="1">SUM(INDIRECT("'Unpaid Record'!$C"&amp;$F453&amp;":"&amp;'Generate Monthly Report'!$J$1&amp;$F453))-K464</f>
        <v>534</v>
      </c>
      <c r="L466" s="154"/>
    </row>
    <row r="467" spans="1:12" ht="15" x14ac:dyDescent="0.2">
      <c r="A467" s="112" t="str">
        <f>$A$19</f>
        <v xml:space="preserve">    Computed Amount per cu. meter</v>
      </c>
      <c r="B467" s="67"/>
      <c r="C467" s="66"/>
      <c r="D467" s="66"/>
      <c r="E467" s="118">
        <f ca="1">'Generate Monthly Report'!$H$72</f>
        <v>23.79</v>
      </c>
      <c r="H467" s="64" t="str">
        <f>$H$19</f>
        <v>TOTAL AMOUNT DUE</v>
      </c>
      <c r="K467" s="150">
        <f ca="1">$K464+$K466</f>
        <v>1271.860987654321</v>
      </c>
      <c r="L467" s="150"/>
    </row>
    <row r="468" spans="1:12" x14ac:dyDescent="0.2">
      <c r="A468" s="113" t="str">
        <f>$A$20</f>
        <v xml:space="preserve">    Minimum Amount (with Misc + Monthly Dues)</v>
      </c>
      <c r="B468" s="58"/>
      <c r="C468" s="63"/>
      <c r="D468" s="63"/>
      <c r="E468" s="119">
        <f ca="1">'Generate Monthly Report'!$J$72</f>
        <v>737.86</v>
      </c>
      <c r="L468" s="115" t="str">
        <f>$L$20</f>
        <v>REVISED OCTOBER 2020. THIS IS SYSTEM GENERATED</v>
      </c>
    </row>
    <row r="469" spans="1:12" x14ac:dyDescent="0.2">
      <c r="A469" s="73" t="str">
        <f>$A$21</f>
        <v>YOUR MONTHLY CONSUMPTION IN THE LAST 12 MONTHS...</v>
      </c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</row>
    <row r="470" spans="1:12" x14ac:dyDescent="0.2">
      <c r="A470" s="71" t="str">
        <f ca="1">UPPER(TEXT(EDATE($A458, MOD(COLUMN(), 12)-12), "MMM"))</f>
        <v>OCT</v>
      </c>
      <c r="B470" s="71" t="str">
        <f t="shared" ref="B470:L470" ca="1" si="16">UPPER(TEXT(EDATE($A458, MOD(COLUMN(), 12)-12), "MMM"))</f>
        <v>NOV</v>
      </c>
      <c r="C470" s="71" t="str">
        <f t="shared" ca="1" si="16"/>
        <v>DEC</v>
      </c>
      <c r="D470" s="71" t="str">
        <f t="shared" ca="1" si="16"/>
        <v>JAN</v>
      </c>
      <c r="E470" s="71" t="str">
        <f t="shared" ca="1" si="16"/>
        <v>FEB</v>
      </c>
      <c r="F470" s="71" t="str">
        <f t="shared" ca="1" si="16"/>
        <v>MAR</v>
      </c>
      <c r="G470" s="71" t="str">
        <f t="shared" ca="1" si="16"/>
        <v>APR</v>
      </c>
      <c r="H470" s="71" t="str">
        <f t="shared" ca="1" si="16"/>
        <v>MAY</v>
      </c>
      <c r="I470" s="71" t="str">
        <f t="shared" ca="1" si="16"/>
        <v>JUN</v>
      </c>
      <c r="J470" s="71" t="str">
        <f t="shared" ca="1" si="16"/>
        <v>JUL</v>
      </c>
      <c r="K470" s="71" t="str">
        <f t="shared" ca="1" si="16"/>
        <v>AUG</v>
      </c>
      <c r="L470" s="71" t="str">
        <f t="shared" ca="1" si="16"/>
        <v>SEP</v>
      </c>
    </row>
    <row r="471" spans="1:12" x14ac:dyDescent="0.2">
      <c r="A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B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C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D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E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F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G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H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I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J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K471" s="71" t="str">
        <f ca="1">IF( (COLUMN(INDIRECT('Generate Monthly Report'!$J$1&amp;$E453)) + (MOD(COLUMN(), 12)-12) ) &lt; 4, "--", INDIRECT("'Monthly Reading'!"&amp;SUBSTITUTE(ADDRESS(1,COLUMN(INDIRECT('Generate Monthly Report'!$J$1&amp;$E453)) + (MOD(COLUMN(), 12)-12),4),"1","")&amp;$E453) )</f>
        <v>--</v>
      </c>
      <c r="L471" s="71">
        <f ca="1">IF( (COLUMN(INDIRECT('Generate Monthly Report'!$J$1&amp;$E453)) + (MOD(COLUMN(), 12)) ) &lt; 4, "--", INDIRECT("'Monthly Reading'!"&amp;SUBSTITUTE(ADDRESS(1,COLUMN(INDIRECT('Generate Monthly Report'!$J$1&amp;$E$5)) + (MOD(COLUMN(), 12)),4),"1","")&amp;$E$5) )</f>
        <v>20</v>
      </c>
    </row>
    <row r="472" spans="1:12" x14ac:dyDescent="0.2">
      <c r="A472" s="73" t="str">
        <f>$A$24</f>
        <v>BREAKDOWN OF UNPAID WATER BILLS IN THE LAST 12 MONTHS</v>
      </c>
    </row>
    <row r="473" spans="1:12" x14ac:dyDescent="0.2">
      <c r="A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B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C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D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E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F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G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H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I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J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K473" s="71" t="str">
        <f ca="1">IF( (COLUMN(INDIRECT('Generate Monthly Report'!$J$1&amp;$E453)) + (MOD(COLUMN(), 12)-12) ) &lt; 4, "--", IF( INDIRECT("'Unpaid Record'!"&amp;SUBSTITUTE(ADDRESS(1,COLUMN(INDIRECT('Generate Monthly Report'!$J$1&amp;$E453)) + (MOD(COLUMN(), 12)-12),4),"1","")&amp;$F453) &gt; 0,
ROUND(INDIRECT("'Unpaid Record'!"&amp;SUBSTITUTE(ADDRESS(1,COLUMN(INDIRECT('Generate Monthly Report'!$J$1&amp;$E453)) + (MOD(COLUMN(), 12)-12),4),"1","")&amp;$F453), 2), "--") )</f>
        <v>--</v>
      </c>
      <c r="L473" s="71">
        <f ca="1">IF( (COLUMN(INDIRECT('Generate Monthly Report'!$J$1&amp;$E453)) + (MOD(COLUMN(), 12)) ) &lt; 4, "--", ROUND(INDIRECT("'Unpaid Record'!"&amp;SUBSTITUTE(ADDRESS(1,COLUMN(INDIRECT('Generate Monthly Report'!$J$1&amp;$E453)) + (MOD(COLUMN(), 12)),4),"1","")&amp;$F453), 2))</f>
        <v>737.86</v>
      </c>
    </row>
    <row r="474" spans="1:12" x14ac:dyDescent="0.2">
      <c r="C474" s="157" t="str">
        <f>$C$26</f>
        <v>To avoid disconnection, please pay your bills on time.</v>
      </c>
      <c r="D474" s="157"/>
      <c r="E474" s="157"/>
      <c r="F474" s="157"/>
      <c r="G474" s="157"/>
      <c r="H474" s="157"/>
      <c r="I474" s="157"/>
      <c r="J474" s="157"/>
      <c r="K474" s="66"/>
      <c r="L474" s="66"/>
    </row>
    <row r="475" spans="1:12" x14ac:dyDescent="0.2">
      <c r="A475" s="66"/>
      <c r="B475" s="67"/>
      <c r="C475" s="67"/>
      <c r="D475" s="72"/>
      <c r="E475" s="67"/>
      <c r="F475" s="67"/>
      <c r="G475" s="67"/>
      <c r="H475" s="64"/>
      <c r="I475" s="67"/>
      <c r="J475" s="64"/>
      <c r="K475" s="66"/>
      <c r="L475" s="66"/>
    </row>
    <row r="476" spans="1:12" x14ac:dyDescent="0.2">
      <c r="A476" s="66"/>
      <c r="B476" s="67"/>
      <c r="K476" s="66"/>
      <c r="L476" s="66"/>
    </row>
    <row r="477" spans="1:12" x14ac:dyDescent="0.2">
      <c r="A477" s="116" t="str">
        <f>Settings!$B$1</f>
        <v>VILLA AURORA TOWNHOMES HOMEOWNERS ASSOCIATION</v>
      </c>
      <c r="B477" s="52"/>
      <c r="D477" s="54"/>
      <c r="E477" s="54"/>
      <c r="H477" s="54"/>
      <c r="I477" s="54"/>
      <c r="K477" s="56"/>
      <c r="L477" s="114" t="str">
        <f>Settings!$B$3</f>
        <v>Please bring your water bill when paying</v>
      </c>
    </row>
    <row r="478" spans="1:12" x14ac:dyDescent="0.2">
      <c r="A478" s="68" t="str">
        <f>Settings!$B$2</f>
        <v>Aurora Blvd., Loyola Heights, Quezon City</v>
      </c>
      <c r="B478" s="52"/>
      <c r="D478" s="56"/>
      <c r="E478" s="56"/>
      <c r="H478" s="56"/>
      <c r="I478" s="56"/>
      <c r="K478" s="52"/>
      <c r="L478" s="114" t="str">
        <f>Settings!$B$4</f>
        <v>For inquiries pls. contact the water committee</v>
      </c>
    </row>
    <row r="479" spans="1:12" x14ac:dyDescent="0.2">
      <c r="A479" s="57">
        <v>2</v>
      </c>
      <c r="B479" s="57">
        <v>5</v>
      </c>
      <c r="D479" s="52"/>
      <c r="E479" s="52"/>
      <c r="H479" s="52"/>
      <c r="I479" s="52"/>
      <c r="K479" s="52"/>
      <c r="L479" s="114" t="str">
        <f>IF(Settings!$B$5="", "", Settings!$B$5)</f>
        <v>Jesus Lim at B3 L17</v>
      </c>
    </row>
    <row r="480" spans="1:12" x14ac:dyDescent="0.2">
      <c r="A480" s="52"/>
      <c r="B480" s="52"/>
      <c r="C480" s="52"/>
      <c r="D480" s="52"/>
      <c r="E480" s="52"/>
      <c r="H480" s="52"/>
      <c r="I480" s="52"/>
      <c r="K480" s="52"/>
      <c r="L480" s="114" t="str">
        <f>IF(Settings!$B$6="", "", Settings!$B$6)</f>
        <v>Nida Monasteryo at B1 L12</v>
      </c>
    </row>
    <row r="481" spans="1:12" x14ac:dyDescent="0.2">
      <c r="A481" s="52"/>
      <c r="B481" s="52"/>
      <c r="C481" s="132">
        <f>$C453+1</f>
        <v>19</v>
      </c>
      <c r="D481" s="132">
        <f>$D453+1</f>
        <v>30</v>
      </c>
      <c r="E481" s="132">
        <f>$E453+1</f>
        <v>96</v>
      </c>
      <c r="F481" s="132">
        <f>$F453+1</f>
        <v>22</v>
      </c>
      <c r="H481" s="52"/>
      <c r="I481" s="52"/>
      <c r="J481" s="55" t="str">
        <f>IF(Settings!$B$7="", "", Settings!$B$7)</f>
        <v/>
      </c>
      <c r="K481" s="52"/>
      <c r="L481" s="52"/>
    </row>
    <row r="482" spans="1:12" x14ac:dyDescent="0.2">
      <c r="A482" s="58"/>
      <c r="B482" s="58"/>
      <c r="C482" s="58"/>
      <c r="D482" s="58"/>
      <c r="E482" s="58"/>
      <c r="F482" s="58"/>
      <c r="G482" s="59"/>
      <c r="H482" s="58"/>
      <c r="I482" s="58"/>
      <c r="J482" s="60" t="str">
        <f>IF(Settings!$B$8="", "", Settings!$B$8)</f>
        <v/>
      </c>
      <c r="K482" s="58"/>
      <c r="L482" s="58"/>
    </row>
    <row r="483" spans="1:12" x14ac:dyDescent="0.2">
      <c r="A483" s="61" t="str">
        <f>$A$7</f>
        <v>NAME OF OWNER/TENANT</v>
      </c>
      <c r="B483" s="52"/>
      <c r="C483" s="52"/>
      <c r="E483" s="61" t="str">
        <f>$E$7</f>
        <v>ADDRESS</v>
      </c>
      <c r="H483" s="61" t="str">
        <f>$H$7</f>
        <v>METER NUMBER</v>
      </c>
      <c r="J483" s="52"/>
      <c r="K483" s="61" t="str">
        <f>$K$7</f>
        <v>TOTAL AMOUNT DUE</v>
      </c>
    </row>
    <row r="484" spans="1:12" ht="15" x14ac:dyDescent="0.2">
      <c r="A484" s="62" t="str" cm="1">
        <f t="array" aca="1" ref="A484" ca="1">INDIRECT("'Homeowners Record'!$B"&amp;$C481)</f>
        <v>CHERRY MALLAPRE</v>
      </c>
      <c r="B484" s="74"/>
      <c r="C484" s="74"/>
      <c r="D484" s="74"/>
      <c r="E484" s="62" t="str" cm="1">
        <f t="array" aca="1" ref="E484" ca="1">INDIRECT("'Homeowners Record'!$C"&amp;$C481)</f>
        <v>BLK 1 LOT 18</v>
      </c>
      <c r="F484" s="74"/>
      <c r="G484" s="108"/>
      <c r="H484" s="152" cm="1">
        <f t="array" aca="1" ref="H484" ca="1">INDIRECT("'Homeowners Record'!$D"&amp;$C481)</f>
        <v>4917</v>
      </c>
      <c r="I484" s="152"/>
      <c r="J484" s="74"/>
      <c r="K484" s="149">
        <f ca="1">SUM(INDIRECT("'Unpaid Record'!$C"&amp;$F481&amp;":"&amp;'Generate Monthly Report'!$J$1&amp;$F481))</f>
        <v>4811.3690617283955</v>
      </c>
      <c r="L484" s="149"/>
    </row>
    <row r="485" spans="1:12" x14ac:dyDescent="0.2">
      <c r="A485" s="61" t="str">
        <f>$A$9</f>
        <v>BILLING MONTH</v>
      </c>
      <c r="B485" s="52"/>
      <c r="E485" s="61" t="str">
        <f>$E$9</f>
        <v>BILL DATE</v>
      </c>
      <c r="H485" s="61" t="str">
        <f>$H$9</f>
        <v>BILLING PERIOD</v>
      </c>
      <c r="I485" s="52"/>
      <c r="J485" s="52"/>
      <c r="K485" s="151" t="str">
        <f>$K$9</f>
        <v>DUE DATE</v>
      </c>
      <c r="L485" s="151"/>
    </row>
    <row r="486" spans="1:12" ht="15" x14ac:dyDescent="0.2">
      <c r="A486" s="76" t="str">
        <f ca="1">TEXT('Generate Monthly Report'!$C$72, "MMMM YYYY")</f>
        <v>September 2020</v>
      </c>
      <c r="B486" s="74"/>
      <c r="C486" s="74"/>
      <c r="D486" s="74"/>
      <c r="E486" s="107" t="str">
        <f ca="1">'Generate Monthly Report'!$D$72</f>
        <v>Oct 10, 2020</v>
      </c>
      <c r="F486" s="74"/>
      <c r="G486" s="108"/>
      <c r="H486" s="107" t="str">
        <f ca="1">'Generate Monthly Report'!$B$72</f>
        <v>07 Sep to 06 Oct 2020</v>
      </c>
      <c r="I486" s="74"/>
      <c r="J486" s="74"/>
      <c r="K486" s="155" t="str">
        <f ca="1">'Generate Monthly Report'!$E$72</f>
        <v>Oct 13, 2020</v>
      </c>
      <c r="L486" s="155"/>
    </row>
    <row r="487" spans="1:12" x14ac:dyDescent="0.2">
      <c r="A487" s="64" t="str">
        <f>$A$11</f>
        <v>METER READING INFORMATION</v>
      </c>
      <c r="H487" s="65" t="str">
        <f>$H$11</f>
        <v>STATEMENT SUMMARY</v>
      </c>
    </row>
    <row r="488" spans="1:12" x14ac:dyDescent="0.2">
      <c r="A488" s="52" t="str">
        <f>$A$12</f>
        <v>Owner's Meter Reading</v>
      </c>
      <c r="H488" s="67" t="str">
        <f>$H$12</f>
        <v>Current Charges</v>
      </c>
      <c r="K488" s="67"/>
      <c r="L488" s="67"/>
    </row>
    <row r="489" spans="1:12" x14ac:dyDescent="0.2">
      <c r="A489" s="101" t="str">
        <f>$A$13</f>
        <v xml:space="preserve">    Present Reading</v>
      </c>
      <c r="B489" s="101"/>
      <c r="C489" s="69"/>
      <c r="E489" s="101" cm="1">
        <f t="array" aca="1" ref="E489" ca="1">INDIRECT("'Generate Monthly Report'!$C"&amp;$F481)</f>
        <v>4831</v>
      </c>
      <c r="H489" s="101" t="str">
        <f>$H$13</f>
        <v xml:space="preserve">    Water Bill</v>
      </c>
      <c r="K489" s="156" cm="1">
        <f t="array" aca="1" ref="K489" ca="1">INDIRECT("'Generate Monthly Report'!$G"&amp;$F481)</f>
        <v>737.36906172839508</v>
      </c>
      <c r="L489" s="156"/>
    </row>
    <row r="490" spans="1:12" x14ac:dyDescent="0.2">
      <c r="A490" s="102" t="str">
        <f>$A$14</f>
        <v xml:space="preserve">    Previous Reading</v>
      </c>
      <c r="B490" s="102"/>
      <c r="C490" s="104"/>
      <c r="D490" s="63"/>
      <c r="E490" s="102" cm="1">
        <f t="array" aca="1" ref="E490" ca="1">INDIRECT("'Generate Monthly Report'!$D"&amp;$F481)</f>
        <v>4800</v>
      </c>
      <c r="H490" s="101" t="str">
        <f>$H$14</f>
        <v xml:space="preserve">    Miscellaneous</v>
      </c>
      <c r="K490" s="69"/>
      <c r="L490" s="69">
        <f ca="1">'Generate Monthly Report'!$A$71</f>
        <v>50</v>
      </c>
    </row>
    <row r="491" spans="1:12" ht="15" x14ac:dyDescent="0.2">
      <c r="A491" s="69" t="str">
        <f>$A$15</f>
        <v xml:space="preserve">    Consumption</v>
      </c>
      <c r="B491" s="101"/>
      <c r="C491" s="52"/>
      <c r="E491" s="103" cm="1">
        <f t="array" aca="1" ref="E491" ca="1">INDIRECT("'Generate Monthly Report'!$E"&amp;$F481)</f>
        <v>31</v>
      </c>
      <c r="H491" s="102" t="str">
        <f>$H$15</f>
        <v xml:space="preserve">    Monthly Dues</v>
      </c>
      <c r="I491" s="63"/>
      <c r="K491" s="69"/>
      <c r="L491" s="69">
        <f ca="1">'Generate Monthly Report'!$A$72</f>
        <v>450</v>
      </c>
    </row>
    <row r="492" spans="1:12" ht="15" x14ac:dyDescent="0.2">
      <c r="E492" s="77"/>
      <c r="H492" s="100" t="str">
        <f>$H$16</f>
        <v xml:space="preserve">    Total</v>
      </c>
      <c r="J492" s="70"/>
      <c r="K492" s="153" cm="1">
        <f t="array" aca="1" ref="K492" ca="1">INDIRECT("'Generate Monthly Report'!$J"&amp;$F481)</f>
        <v>1237.3690617283951</v>
      </c>
      <c r="L492" s="153"/>
    </row>
    <row r="493" spans="1:12" x14ac:dyDescent="0.2">
      <c r="A493" s="109" t="str">
        <f>$A$17</f>
        <v xml:space="preserve">    Manila Waters Reading</v>
      </c>
      <c r="B493" s="110"/>
      <c r="C493" s="111"/>
      <c r="D493" s="111"/>
      <c r="E493" s="117">
        <f ca="1">'Generate Monthly Report'!$F$72</f>
        <v>1620</v>
      </c>
      <c r="H493" s="67" t="str">
        <f>$H$17</f>
        <v>Previous Charges</v>
      </c>
      <c r="K493" s="67"/>
      <c r="L493" s="67"/>
    </row>
    <row r="494" spans="1:12" x14ac:dyDescent="0.2">
      <c r="A494" s="112" t="str">
        <f>$A$18</f>
        <v xml:space="preserve">    Amount Due to Manila Waters</v>
      </c>
      <c r="B494" s="67"/>
      <c r="C494" s="66"/>
      <c r="D494" s="66"/>
      <c r="E494" s="129">
        <f ca="1">'Generate Monthly Report'!$G$72</f>
        <v>38533.480000000003</v>
      </c>
      <c r="H494" s="102" t="str">
        <f>$H$18</f>
        <v xml:space="preserve">    Unpaid Previous Charges</v>
      </c>
      <c r="I494" s="63"/>
      <c r="J494" s="63"/>
      <c r="K494" s="154">
        <f ca="1">SUM(INDIRECT("'Unpaid Record'!$C"&amp;$F481&amp;":"&amp;'Generate Monthly Report'!$J$1&amp;$F481))-K492</f>
        <v>3574.0000000000005</v>
      </c>
      <c r="L494" s="154"/>
    </row>
    <row r="495" spans="1:12" ht="15" x14ac:dyDescent="0.2">
      <c r="A495" s="112" t="str">
        <f>$A$19</f>
        <v xml:space="preserve">    Computed Amount per cu. meter</v>
      </c>
      <c r="B495" s="67"/>
      <c r="C495" s="66"/>
      <c r="D495" s="66"/>
      <c r="E495" s="118">
        <f ca="1">'Generate Monthly Report'!$H$72</f>
        <v>23.79</v>
      </c>
      <c r="H495" s="64" t="str">
        <f>$H$19</f>
        <v>TOTAL AMOUNT DUE</v>
      </c>
      <c r="K495" s="150">
        <f ca="1">$K492+$K494</f>
        <v>4811.3690617283955</v>
      </c>
      <c r="L495" s="150"/>
    </row>
    <row r="496" spans="1:12" x14ac:dyDescent="0.2">
      <c r="A496" s="113" t="str">
        <f>$A$20</f>
        <v xml:space="preserve">    Minimum Amount (with Misc + Monthly Dues)</v>
      </c>
      <c r="B496" s="58"/>
      <c r="C496" s="63"/>
      <c r="D496" s="63"/>
      <c r="E496" s="119">
        <f ca="1">'Generate Monthly Report'!$J$72</f>
        <v>737.86</v>
      </c>
      <c r="L496" s="115" t="str">
        <f>$L$20</f>
        <v>REVISED OCTOBER 2020. THIS IS SYSTEM GENERATED</v>
      </c>
    </row>
    <row r="497" spans="1:12" x14ac:dyDescent="0.2">
      <c r="A497" s="73" t="str">
        <f>$A$21</f>
        <v>YOUR MONTHLY CONSUMPTION IN THE LAST 12 MONTHS...</v>
      </c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</row>
    <row r="498" spans="1:12" x14ac:dyDescent="0.2">
      <c r="A498" s="71" t="str">
        <f ca="1">UPPER(TEXT(EDATE($A486, MOD(COLUMN(), 12)-12), "MMM"))</f>
        <v>OCT</v>
      </c>
      <c r="B498" s="71" t="str">
        <f t="shared" ref="B498:L498" ca="1" si="17">UPPER(TEXT(EDATE($A486, MOD(COLUMN(), 12)-12), "MMM"))</f>
        <v>NOV</v>
      </c>
      <c r="C498" s="71" t="str">
        <f t="shared" ca="1" si="17"/>
        <v>DEC</v>
      </c>
      <c r="D498" s="71" t="str">
        <f t="shared" ca="1" si="17"/>
        <v>JAN</v>
      </c>
      <c r="E498" s="71" t="str">
        <f t="shared" ca="1" si="17"/>
        <v>FEB</v>
      </c>
      <c r="F498" s="71" t="str">
        <f t="shared" ca="1" si="17"/>
        <v>MAR</v>
      </c>
      <c r="G498" s="71" t="str">
        <f t="shared" ca="1" si="17"/>
        <v>APR</v>
      </c>
      <c r="H498" s="71" t="str">
        <f t="shared" ca="1" si="17"/>
        <v>MAY</v>
      </c>
      <c r="I498" s="71" t="str">
        <f t="shared" ca="1" si="17"/>
        <v>JUN</v>
      </c>
      <c r="J498" s="71" t="str">
        <f t="shared" ca="1" si="17"/>
        <v>JUL</v>
      </c>
      <c r="K498" s="71" t="str">
        <f t="shared" ca="1" si="17"/>
        <v>AUG</v>
      </c>
      <c r="L498" s="71" t="str">
        <f t="shared" ca="1" si="17"/>
        <v>SEP</v>
      </c>
    </row>
    <row r="499" spans="1:12" x14ac:dyDescent="0.2">
      <c r="A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B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C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D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E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F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G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H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I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J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K499" s="71" t="str">
        <f ca="1">IF( (COLUMN(INDIRECT('Generate Monthly Report'!$J$1&amp;$E481)) + (MOD(COLUMN(), 12)-12) ) &lt; 4, "--", INDIRECT("'Monthly Reading'!"&amp;SUBSTITUTE(ADDRESS(1,COLUMN(INDIRECT('Generate Monthly Report'!$J$1&amp;$E481)) + (MOD(COLUMN(), 12)-12),4),"1","")&amp;$E481) )</f>
        <v>--</v>
      </c>
      <c r="L499" s="71">
        <f ca="1">IF( (COLUMN(INDIRECT('Generate Monthly Report'!$J$1&amp;$E481)) + (MOD(COLUMN(), 12)) ) &lt; 4, "--", INDIRECT("'Monthly Reading'!"&amp;SUBSTITUTE(ADDRESS(1,COLUMN(INDIRECT('Generate Monthly Report'!$J$1&amp;$E$5)) + (MOD(COLUMN(), 12)),4),"1","")&amp;$E$5) )</f>
        <v>20</v>
      </c>
    </row>
    <row r="500" spans="1:12" x14ac:dyDescent="0.2">
      <c r="A500" s="73" t="str">
        <f>$A$24</f>
        <v>BREAKDOWN OF UNPAID WATER BILLS IN THE LAST 12 MONTHS</v>
      </c>
    </row>
    <row r="501" spans="1:12" x14ac:dyDescent="0.2">
      <c r="A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B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C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D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E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F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G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H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I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J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K501" s="71" t="str">
        <f ca="1">IF( (COLUMN(INDIRECT('Generate Monthly Report'!$J$1&amp;$E481)) + (MOD(COLUMN(), 12)-12) ) &lt; 4, "--", IF( INDIRECT("'Unpaid Record'!"&amp;SUBSTITUTE(ADDRESS(1,COLUMN(INDIRECT('Generate Monthly Report'!$J$1&amp;$E481)) + (MOD(COLUMN(), 12)-12),4),"1","")&amp;$F481) &gt; 0,
ROUND(INDIRECT("'Unpaid Record'!"&amp;SUBSTITUTE(ADDRESS(1,COLUMN(INDIRECT('Generate Monthly Report'!$J$1&amp;$E481)) + (MOD(COLUMN(), 12)-12),4),"1","")&amp;$F481), 2), "--") )</f>
        <v>--</v>
      </c>
      <c r="L501" s="71">
        <f ca="1">IF( (COLUMN(INDIRECT('Generate Monthly Report'!$J$1&amp;$E481)) + (MOD(COLUMN(), 12)) ) &lt; 4, "--", ROUND(INDIRECT("'Unpaid Record'!"&amp;SUBSTITUTE(ADDRESS(1,COLUMN(INDIRECT('Generate Monthly Report'!$J$1&amp;$E481)) + (MOD(COLUMN(), 12)),4),"1","")&amp;$F481), 2))</f>
        <v>1237.3699999999999</v>
      </c>
    </row>
    <row r="502" spans="1:12" x14ac:dyDescent="0.2">
      <c r="C502" s="157" t="str">
        <f>$C$26</f>
        <v>To avoid disconnection, please pay your bills on time.</v>
      </c>
      <c r="D502" s="157"/>
      <c r="E502" s="157"/>
      <c r="F502" s="157"/>
      <c r="G502" s="157"/>
      <c r="H502" s="157"/>
      <c r="I502" s="157"/>
      <c r="J502" s="157"/>
      <c r="K502" s="66"/>
      <c r="L502" s="66"/>
    </row>
    <row r="503" spans="1:12" x14ac:dyDescent="0.2">
      <c r="A503" s="66"/>
      <c r="B503" s="67"/>
      <c r="C503" s="67"/>
      <c r="D503" s="72"/>
      <c r="E503" s="67"/>
      <c r="F503" s="67"/>
      <c r="G503" s="67"/>
      <c r="H503" s="64"/>
      <c r="I503" s="67"/>
      <c r="J503" s="64"/>
      <c r="K503" s="66"/>
      <c r="L503" s="66"/>
    </row>
    <row r="504" spans="1:12" x14ac:dyDescent="0.2">
      <c r="A504" s="66"/>
      <c r="B504" s="67"/>
      <c r="K504" s="66"/>
      <c r="L504" s="66"/>
    </row>
    <row r="505" spans="1:12" x14ac:dyDescent="0.2">
      <c r="A505" s="116" t="str">
        <f>Settings!$B$1</f>
        <v>VILLA AURORA TOWNHOMES HOMEOWNERS ASSOCIATION</v>
      </c>
      <c r="B505" s="52"/>
      <c r="D505" s="54"/>
      <c r="E505" s="54"/>
      <c r="H505" s="54"/>
      <c r="I505" s="54"/>
      <c r="K505" s="56"/>
      <c r="L505" s="114" t="str">
        <f>Settings!$B$3</f>
        <v>Please bring your water bill when paying</v>
      </c>
    </row>
    <row r="506" spans="1:12" x14ac:dyDescent="0.2">
      <c r="A506" s="68" t="str">
        <f>Settings!$B$2</f>
        <v>Aurora Blvd., Loyola Heights, Quezon City</v>
      </c>
      <c r="B506" s="52"/>
      <c r="D506" s="56"/>
      <c r="E506" s="56"/>
      <c r="H506" s="56"/>
      <c r="I506" s="56"/>
      <c r="K506" s="52"/>
      <c r="L506" s="114" t="str">
        <f>Settings!$B$4</f>
        <v>For inquiries pls. contact the water committee</v>
      </c>
    </row>
    <row r="507" spans="1:12" x14ac:dyDescent="0.2">
      <c r="A507" s="57">
        <v>2</v>
      </c>
      <c r="B507" s="57">
        <v>5</v>
      </c>
      <c r="D507" s="52"/>
      <c r="E507" s="52"/>
      <c r="H507" s="52"/>
      <c r="I507" s="52"/>
      <c r="K507" s="52"/>
      <c r="L507" s="114" t="str">
        <f>IF(Settings!$B$5="", "", Settings!$B$5)</f>
        <v>Jesus Lim at B3 L17</v>
      </c>
    </row>
    <row r="508" spans="1:12" x14ac:dyDescent="0.2">
      <c r="A508" s="52"/>
      <c r="B508" s="52"/>
      <c r="C508" s="52"/>
      <c r="D508" s="52"/>
      <c r="E508" s="52"/>
      <c r="H508" s="52"/>
      <c r="I508" s="52"/>
      <c r="K508" s="52"/>
      <c r="L508" s="114" t="str">
        <f>IF(Settings!$B$6="", "", Settings!$B$6)</f>
        <v>Nida Monasteryo at B1 L12</v>
      </c>
    </row>
    <row r="509" spans="1:12" x14ac:dyDescent="0.2">
      <c r="A509" s="52"/>
      <c r="B509" s="52"/>
      <c r="C509" s="132">
        <f>$C481+1</f>
        <v>20</v>
      </c>
      <c r="D509" s="132">
        <f>$D481+1</f>
        <v>31</v>
      </c>
      <c r="E509" s="132">
        <f>$E481+1</f>
        <v>97</v>
      </c>
      <c r="F509" s="132">
        <f>$F481+1</f>
        <v>23</v>
      </c>
      <c r="H509" s="52"/>
      <c r="I509" s="52"/>
      <c r="J509" s="55" t="str">
        <f>IF(Settings!$B$7="", "", Settings!$B$7)</f>
        <v/>
      </c>
      <c r="K509" s="52"/>
      <c r="L509" s="52"/>
    </row>
    <row r="510" spans="1:12" x14ac:dyDescent="0.2">
      <c r="A510" s="58"/>
      <c r="B510" s="58"/>
      <c r="C510" s="58"/>
      <c r="D510" s="58"/>
      <c r="E510" s="58"/>
      <c r="F510" s="58"/>
      <c r="G510" s="59"/>
      <c r="H510" s="58"/>
      <c r="I510" s="58"/>
      <c r="J510" s="60" t="str">
        <f>IF(Settings!$B$8="", "", Settings!$B$8)</f>
        <v/>
      </c>
      <c r="K510" s="58"/>
      <c r="L510" s="58"/>
    </row>
    <row r="511" spans="1:12" x14ac:dyDescent="0.2">
      <c r="A511" s="61" t="str">
        <f>$A$7</f>
        <v>NAME OF OWNER/TENANT</v>
      </c>
      <c r="B511" s="52"/>
      <c r="C511" s="52"/>
      <c r="E511" s="61" t="str">
        <f>$E$7</f>
        <v>ADDRESS</v>
      </c>
      <c r="H511" s="61" t="str">
        <f>$H$7</f>
        <v>METER NUMBER</v>
      </c>
      <c r="J511" s="52"/>
      <c r="K511" s="61" t="str">
        <f>$K$7</f>
        <v>TOTAL AMOUNT DUE</v>
      </c>
    </row>
    <row r="512" spans="1:12" ht="15" x14ac:dyDescent="0.2">
      <c r="A512" s="62" t="str" cm="1">
        <f t="array" aca="1" ref="A512" ca="1">INDIRECT("'Homeowners Record'!$B"&amp;$C509)</f>
        <v>C/O BANCO FILIPINO</v>
      </c>
      <c r="B512" s="74"/>
      <c r="C512" s="74"/>
      <c r="D512" s="74"/>
      <c r="E512" s="62" t="str" cm="1">
        <f t="array" aca="1" ref="E512" ca="1">INDIRECT("'Homeowners Record'!$C"&amp;$C509)</f>
        <v>BLK 1 LOT 19</v>
      </c>
      <c r="F512" s="74"/>
      <c r="G512" s="108"/>
      <c r="H512" s="152" t="str" cm="1">
        <f t="array" aca="1" ref="H512" ca="1">INDIRECT("'Homeowners Record'!$D"&amp;$C509)</f>
        <v>-</v>
      </c>
      <c r="I512" s="152"/>
      <c r="J512" s="74"/>
      <c r="K512" s="149">
        <f ca="1">SUM(INDIRECT("'Unpaid Record'!$C"&amp;$F509&amp;":"&amp;'Generate Monthly Report'!$J$1&amp;$F509))</f>
        <v>2709.7381234567902</v>
      </c>
      <c r="L512" s="149"/>
    </row>
    <row r="513" spans="1:12" x14ac:dyDescent="0.2">
      <c r="A513" s="61" t="str">
        <f>$A$9</f>
        <v>BILLING MONTH</v>
      </c>
      <c r="B513" s="52"/>
      <c r="E513" s="61" t="str">
        <f>$E$9</f>
        <v>BILL DATE</v>
      </c>
      <c r="H513" s="61" t="str">
        <f>$H$9</f>
        <v>BILLING PERIOD</v>
      </c>
      <c r="I513" s="52"/>
      <c r="J513" s="52"/>
      <c r="K513" s="151" t="str">
        <f>$K$9</f>
        <v>DUE DATE</v>
      </c>
      <c r="L513" s="151"/>
    </row>
    <row r="514" spans="1:12" ht="15" x14ac:dyDescent="0.2">
      <c r="A514" s="76" t="str">
        <f ca="1">TEXT('Generate Monthly Report'!$C$72, "MMMM YYYY")</f>
        <v>September 2020</v>
      </c>
      <c r="B514" s="74"/>
      <c r="C514" s="74"/>
      <c r="D514" s="74"/>
      <c r="E514" s="107" t="str">
        <f ca="1">'Generate Monthly Report'!$D$72</f>
        <v>Oct 10, 2020</v>
      </c>
      <c r="F514" s="74"/>
      <c r="G514" s="108"/>
      <c r="H514" s="107" t="str">
        <f ca="1">'Generate Monthly Report'!$B$72</f>
        <v>07 Sep to 06 Oct 2020</v>
      </c>
      <c r="I514" s="74"/>
      <c r="J514" s="74"/>
      <c r="K514" s="155" t="str">
        <f ca="1">'Generate Monthly Report'!$E$72</f>
        <v>Oct 13, 2020</v>
      </c>
      <c r="L514" s="155"/>
    </row>
    <row r="515" spans="1:12" x14ac:dyDescent="0.2">
      <c r="A515" s="64" t="str">
        <f>$A$11</f>
        <v>METER READING INFORMATION</v>
      </c>
      <c r="H515" s="65" t="str">
        <f>$H$11</f>
        <v>STATEMENT SUMMARY</v>
      </c>
    </row>
    <row r="516" spans="1:12" x14ac:dyDescent="0.2">
      <c r="A516" s="52" t="str">
        <f>$A$12</f>
        <v>Owner's Meter Reading</v>
      </c>
      <c r="H516" s="67" t="str">
        <f>$H$12</f>
        <v>Current Charges</v>
      </c>
      <c r="K516" s="67"/>
      <c r="L516" s="67"/>
    </row>
    <row r="517" spans="1:12" x14ac:dyDescent="0.2">
      <c r="A517" s="101" t="str">
        <f>$A$13</f>
        <v xml:space="preserve">    Present Reading</v>
      </c>
      <c r="B517" s="101"/>
      <c r="C517" s="69"/>
      <c r="E517" s="101" cm="1">
        <f t="array" aca="1" ref="E517" ca="1">INDIRECT("'Generate Monthly Report'!$C"&amp;$F509)</f>
        <v>4640</v>
      </c>
      <c r="H517" s="101" t="str">
        <f>$H$13</f>
        <v xml:space="preserve">    Water Bill</v>
      </c>
      <c r="K517" s="156" cm="1">
        <f t="array" aca="1" ref="K517" ca="1">INDIRECT("'Generate Monthly Report'!$G"&amp;$F509)</f>
        <v>1474.7381234567902</v>
      </c>
      <c r="L517" s="156"/>
    </row>
    <row r="518" spans="1:12" x14ac:dyDescent="0.2">
      <c r="A518" s="102" t="str">
        <f>$A$14</f>
        <v xml:space="preserve">    Previous Reading</v>
      </c>
      <c r="B518" s="102"/>
      <c r="C518" s="104"/>
      <c r="D518" s="63"/>
      <c r="E518" s="102" cm="1">
        <f t="array" aca="1" ref="E518" ca="1">INDIRECT("'Generate Monthly Report'!$D"&amp;$F509)</f>
        <v>4578</v>
      </c>
      <c r="H518" s="101" t="str">
        <f>$H$14</f>
        <v xml:space="preserve">    Miscellaneous</v>
      </c>
      <c r="K518" s="69"/>
      <c r="L518" s="69">
        <f ca="1">'Generate Monthly Report'!$A$71</f>
        <v>50</v>
      </c>
    </row>
    <row r="519" spans="1:12" ht="15" x14ac:dyDescent="0.2">
      <c r="A519" s="69" t="str">
        <f>$A$15</f>
        <v xml:space="preserve">    Consumption</v>
      </c>
      <c r="B519" s="101"/>
      <c r="C519" s="52"/>
      <c r="E519" s="103" cm="1">
        <f t="array" aca="1" ref="E519" ca="1">INDIRECT("'Generate Monthly Report'!$E"&amp;$F509)</f>
        <v>62</v>
      </c>
      <c r="H519" s="102" t="str">
        <f>$H$15</f>
        <v xml:space="preserve">    Monthly Dues</v>
      </c>
      <c r="I519" s="63"/>
      <c r="K519" s="69"/>
      <c r="L519" s="69">
        <f ca="1">'Generate Monthly Report'!$A$72</f>
        <v>450</v>
      </c>
    </row>
    <row r="520" spans="1:12" ht="15" x14ac:dyDescent="0.2">
      <c r="E520" s="77"/>
      <c r="H520" s="100" t="str">
        <f>$H$16</f>
        <v xml:space="preserve">    Total</v>
      </c>
      <c r="J520" s="70"/>
      <c r="K520" s="153" cm="1">
        <f t="array" aca="1" ref="K520" ca="1">INDIRECT("'Generate Monthly Report'!$J"&amp;$F509)</f>
        <v>1974.7381234567902</v>
      </c>
      <c r="L520" s="153"/>
    </row>
    <row r="521" spans="1:12" x14ac:dyDescent="0.2">
      <c r="A521" s="109" t="str">
        <f>$A$17</f>
        <v xml:space="preserve">    Manila Waters Reading</v>
      </c>
      <c r="B521" s="110"/>
      <c r="C521" s="111"/>
      <c r="D521" s="111"/>
      <c r="E521" s="117">
        <f ca="1">'Generate Monthly Report'!$F$72</f>
        <v>1620</v>
      </c>
      <c r="H521" s="67" t="str">
        <f>$H$17</f>
        <v>Previous Charges</v>
      </c>
      <c r="K521" s="67"/>
      <c r="L521" s="67"/>
    </row>
    <row r="522" spans="1:12" x14ac:dyDescent="0.2">
      <c r="A522" s="112" t="str">
        <f>$A$18</f>
        <v xml:space="preserve">    Amount Due to Manila Waters</v>
      </c>
      <c r="B522" s="67"/>
      <c r="C522" s="66"/>
      <c r="D522" s="66"/>
      <c r="E522" s="129">
        <f ca="1">'Generate Monthly Report'!$G$72</f>
        <v>38533.480000000003</v>
      </c>
      <c r="H522" s="102" t="str">
        <f>$H$18</f>
        <v xml:space="preserve">    Unpaid Previous Charges</v>
      </c>
      <c r="I522" s="63"/>
      <c r="J522" s="63"/>
      <c r="K522" s="154">
        <f ca="1">SUM(INDIRECT("'Unpaid Record'!$C"&amp;$F509&amp;":"&amp;'Generate Monthly Report'!$J$1&amp;$F509))-K520</f>
        <v>735</v>
      </c>
      <c r="L522" s="154"/>
    </row>
    <row r="523" spans="1:12" ht="15" x14ac:dyDescent="0.2">
      <c r="A523" s="112" t="str">
        <f>$A$19</f>
        <v xml:space="preserve">    Computed Amount per cu. meter</v>
      </c>
      <c r="B523" s="67"/>
      <c r="C523" s="66"/>
      <c r="D523" s="66"/>
      <c r="E523" s="118">
        <f ca="1">'Generate Monthly Report'!$H$72</f>
        <v>23.79</v>
      </c>
      <c r="H523" s="64" t="str">
        <f>$H$19</f>
        <v>TOTAL AMOUNT DUE</v>
      </c>
      <c r="K523" s="150">
        <f ca="1">$K520+$K522</f>
        <v>2709.7381234567902</v>
      </c>
      <c r="L523" s="150"/>
    </row>
    <row r="524" spans="1:12" x14ac:dyDescent="0.2">
      <c r="A524" s="113" t="str">
        <f>$A$20</f>
        <v xml:space="preserve">    Minimum Amount (with Misc + Monthly Dues)</v>
      </c>
      <c r="B524" s="58"/>
      <c r="C524" s="63"/>
      <c r="D524" s="63"/>
      <c r="E524" s="119">
        <f ca="1">'Generate Monthly Report'!$J$72</f>
        <v>737.86</v>
      </c>
      <c r="L524" s="115" t="str">
        <f>$L$20</f>
        <v>REVISED OCTOBER 2020. THIS IS SYSTEM GENERATED</v>
      </c>
    </row>
    <row r="525" spans="1:12" x14ac:dyDescent="0.2">
      <c r="A525" s="73" t="str">
        <f>$A$21</f>
        <v>YOUR MONTHLY CONSUMPTION IN THE LAST 12 MONTHS...</v>
      </c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</row>
    <row r="526" spans="1:12" x14ac:dyDescent="0.2">
      <c r="A526" s="71" t="str">
        <f ca="1">UPPER(TEXT(EDATE($A514, MOD(COLUMN(), 12)-12), "MMM"))</f>
        <v>OCT</v>
      </c>
      <c r="B526" s="71" t="str">
        <f t="shared" ref="B526:L526" ca="1" si="18">UPPER(TEXT(EDATE($A514, MOD(COLUMN(), 12)-12), "MMM"))</f>
        <v>NOV</v>
      </c>
      <c r="C526" s="71" t="str">
        <f t="shared" ca="1" si="18"/>
        <v>DEC</v>
      </c>
      <c r="D526" s="71" t="str">
        <f t="shared" ca="1" si="18"/>
        <v>JAN</v>
      </c>
      <c r="E526" s="71" t="str">
        <f t="shared" ca="1" si="18"/>
        <v>FEB</v>
      </c>
      <c r="F526" s="71" t="str">
        <f t="shared" ca="1" si="18"/>
        <v>MAR</v>
      </c>
      <c r="G526" s="71" t="str">
        <f t="shared" ca="1" si="18"/>
        <v>APR</v>
      </c>
      <c r="H526" s="71" t="str">
        <f t="shared" ca="1" si="18"/>
        <v>MAY</v>
      </c>
      <c r="I526" s="71" t="str">
        <f t="shared" ca="1" si="18"/>
        <v>JUN</v>
      </c>
      <c r="J526" s="71" t="str">
        <f t="shared" ca="1" si="18"/>
        <v>JUL</v>
      </c>
      <c r="K526" s="71" t="str">
        <f t="shared" ca="1" si="18"/>
        <v>AUG</v>
      </c>
      <c r="L526" s="71" t="str">
        <f t="shared" ca="1" si="18"/>
        <v>SEP</v>
      </c>
    </row>
    <row r="527" spans="1:12" x14ac:dyDescent="0.2">
      <c r="A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B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C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D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E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F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G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H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I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J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K527" s="71" t="str">
        <f ca="1">IF( (COLUMN(INDIRECT('Generate Monthly Report'!$J$1&amp;$E509)) + (MOD(COLUMN(), 12)-12) ) &lt; 4, "--", INDIRECT("'Monthly Reading'!"&amp;SUBSTITUTE(ADDRESS(1,COLUMN(INDIRECT('Generate Monthly Report'!$J$1&amp;$E509)) + (MOD(COLUMN(), 12)-12),4),"1","")&amp;$E509) )</f>
        <v>--</v>
      </c>
      <c r="L527" s="71">
        <f ca="1">IF( (COLUMN(INDIRECT('Generate Monthly Report'!$J$1&amp;$E509)) + (MOD(COLUMN(), 12)) ) &lt; 4, "--", INDIRECT("'Monthly Reading'!"&amp;SUBSTITUTE(ADDRESS(1,COLUMN(INDIRECT('Generate Monthly Report'!$J$1&amp;$E$5)) + (MOD(COLUMN(), 12)),4),"1","")&amp;$E$5) )</f>
        <v>20</v>
      </c>
    </row>
    <row r="528" spans="1:12" x14ac:dyDescent="0.2">
      <c r="A528" s="73" t="str">
        <f>$A$24</f>
        <v>BREAKDOWN OF UNPAID WATER BILLS IN THE LAST 12 MONTHS</v>
      </c>
    </row>
    <row r="529" spans="1:12" x14ac:dyDescent="0.2">
      <c r="A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B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C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D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E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F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G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H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I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J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K529" s="71" t="str">
        <f ca="1">IF( (COLUMN(INDIRECT('Generate Monthly Report'!$J$1&amp;$E509)) + (MOD(COLUMN(), 12)-12) ) &lt; 4, "--", IF( INDIRECT("'Unpaid Record'!"&amp;SUBSTITUTE(ADDRESS(1,COLUMN(INDIRECT('Generate Monthly Report'!$J$1&amp;$E509)) + (MOD(COLUMN(), 12)-12),4),"1","")&amp;$F509) &gt; 0,
ROUND(INDIRECT("'Unpaid Record'!"&amp;SUBSTITUTE(ADDRESS(1,COLUMN(INDIRECT('Generate Monthly Report'!$J$1&amp;$E509)) + (MOD(COLUMN(), 12)-12),4),"1","")&amp;$F509), 2), "--") )</f>
        <v>--</v>
      </c>
      <c r="L529" s="71">
        <f ca="1">IF( (COLUMN(INDIRECT('Generate Monthly Report'!$J$1&amp;$E509)) + (MOD(COLUMN(), 12)) ) &lt; 4, "--", ROUND(INDIRECT("'Unpaid Record'!"&amp;SUBSTITUTE(ADDRESS(1,COLUMN(INDIRECT('Generate Monthly Report'!$J$1&amp;$E509)) + (MOD(COLUMN(), 12)),4),"1","")&amp;$F509), 2))</f>
        <v>1974.74</v>
      </c>
    </row>
    <row r="530" spans="1:12" x14ac:dyDescent="0.2">
      <c r="C530" s="157" t="str">
        <f>$C$26</f>
        <v>To avoid disconnection, please pay your bills on time.</v>
      </c>
      <c r="D530" s="157"/>
      <c r="E530" s="157"/>
      <c r="F530" s="157"/>
      <c r="G530" s="157"/>
      <c r="H530" s="157"/>
      <c r="I530" s="157"/>
      <c r="J530" s="157"/>
      <c r="K530" s="66"/>
      <c r="L530" s="66"/>
    </row>
    <row r="531" spans="1:12" x14ac:dyDescent="0.2">
      <c r="A531" s="66"/>
      <c r="B531" s="67"/>
      <c r="C531" s="67"/>
      <c r="D531" s="72"/>
      <c r="E531" s="67"/>
      <c r="F531" s="67"/>
      <c r="G531" s="67"/>
      <c r="H531" s="64"/>
      <c r="I531" s="67"/>
      <c r="J531" s="64"/>
      <c r="K531" s="66"/>
      <c r="L531" s="66"/>
    </row>
    <row r="532" spans="1:12" x14ac:dyDescent="0.2">
      <c r="A532" s="66"/>
      <c r="B532" s="67"/>
      <c r="K532" s="66"/>
      <c r="L532" s="66"/>
    </row>
    <row r="533" spans="1:12" x14ac:dyDescent="0.2">
      <c r="A533" s="116" t="str">
        <f>Settings!$B$1</f>
        <v>VILLA AURORA TOWNHOMES HOMEOWNERS ASSOCIATION</v>
      </c>
      <c r="B533" s="52"/>
      <c r="D533" s="54"/>
      <c r="E533" s="54"/>
      <c r="H533" s="54"/>
      <c r="I533" s="54"/>
      <c r="K533" s="56"/>
      <c r="L533" s="114" t="str">
        <f>Settings!$B$3</f>
        <v>Please bring your water bill when paying</v>
      </c>
    </row>
    <row r="534" spans="1:12" x14ac:dyDescent="0.2">
      <c r="A534" s="68" t="str">
        <f>Settings!$B$2</f>
        <v>Aurora Blvd., Loyola Heights, Quezon City</v>
      </c>
      <c r="B534" s="52"/>
      <c r="D534" s="56"/>
      <c r="E534" s="56"/>
      <c r="H534" s="56"/>
      <c r="I534" s="56"/>
      <c r="K534" s="52"/>
      <c r="L534" s="114" t="str">
        <f>Settings!$B$4</f>
        <v>For inquiries pls. contact the water committee</v>
      </c>
    </row>
    <row r="535" spans="1:12" x14ac:dyDescent="0.2">
      <c r="A535" s="57">
        <v>2</v>
      </c>
      <c r="B535" s="57">
        <v>5</v>
      </c>
      <c r="D535" s="52"/>
      <c r="E535" s="52"/>
      <c r="H535" s="52"/>
      <c r="I535" s="52"/>
      <c r="K535" s="52"/>
      <c r="L535" s="114" t="str">
        <f>IF(Settings!$B$5="", "", Settings!$B$5)</f>
        <v>Jesus Lim at B3 L17</v>
      </c>
    </row>
    <row r="536" spans="1:12" x14ac:dyDescent="0.2">
      <c r="A536" s="52"/>
      <c r="B536" s="52"/>
      <c r="C536" s="52"/>
      <c r="D536" s="52"/>
      <c r="E536" s="52"/>
      <c r="H536" s="52"/>
      <c r="I536" s="52"/>
      <c r="K536" s="52"/>
      <c r="L536" s="114" t="str">
        <f>IF(Settings!$B$6="", "", Settings!$B$6)</f>
        <v>Nida Monasteryo at B1 L12</v>
      </c>
    </row>
    <row r="537" spans="1:12" x14ac:dyDescent="0.2">
      <c r="A537" s="52"/>
      <c r="B537" s="52"/>
      <c r="C537" s="132">
        <f>$C509+1</f>
        <v>21</v>
      </c>
      <c r="D537" s="132">
        <f>$D509+1</f>
        <v>32</v>
      </c>
      <c r="E537" s="132">
        <f>$E509+1</f>
        <v>98</v>
      </c>
      <c r="F537" s="132">
        <f>$F509+1</f>
        <v>24</v>
      </c>
      <c r="H537" s="52"/>
      <c r="I537" s="52"/>
      <c r="J537" s="55" t="str">
        <f>IF(Settings!$B$7="", "", Settings!$B$7)</f>
        <v/>
      </c>
      <c r="K537" s="52"/>
      <c r="L537" s="52"/>
    </row>
    <row r="538" spans="1:12" x14ac:dyDescent="0.2">
      <c r="A538" s="58"/>
      <c r="B538" s="58"/>
      <c r="C538" s="58"/>
      <c r="D538" s="58"/>
      <c r="E538" s="58"/>
      <c r="F538" s="58"/>
      <c r="G538" s="59"/>
      <c r="H538" s="58"/>
      <c r="I538" s="58"/>
      <c r="J538" s="60" t="str">
        <f>IF(Settings!$B$8="", "", Settings!$B$8)</f>
        <v/>
      </c>
      <c r="K538" s="58"/>
      <c r="L538" s="58"/>
    </row>
    <row r="539" spans="1:12" x14ac:dyDescent="0.2">
      <c r="A539" s="61" t="str">
        <f>$A$7</f>
        <v>NAME OF OWNER/TENANT</v>
      </c>
      <c r="B539" s="52"/>
      <c r="C539" s="52"/>
      <c r="E539" s="61" t="str">
        <f>$E$7</f>
        <v>ADDRESS</v>
      </c>
      <c r="H539" s="61" t="str">
        <f>$H$7</f>
        <v>METER NUMBER</v>
      </c>
      <c r="J539" s="52"/>
      <c r="K539" s="61" t="str">
        <f>$K$7</f>
        <v>TOTAL AMOUNT DUE</v>
      </c>
    </row>
    <row r="540" spans="1:12" ht="15" x14ac:dyDescent="0.2">
      <c r="A540" s="62" t="str" cm="1">
        <f t="array" aca="1" ref="A540" ca="1">INDIRECT("'Homeowners Record'!$B"&amp;$C537)</f>
        <v>ANTHONY MOLANO</v>
      </c>
      <c r="B540" s="74"/>
      <c r="C540" s="74"/>
      <c r="D540" s="74"/>
      <c r="E540" s="62" t="str" cm="1">
        <f t="array" aca="1" ref="E540" ca="1">INDIRECT("'Homeowners Record'!$C"&amp;$C537)</f>
        <v>BLK 1 LOT 20</v>
      </c>
      <c r="F540" s="74"/>
      <c r="G540" s="108"/>
      <c r="H540" s="152" cm="1">
        <f t="array" aca="1" ref="H540" ca="1">INDIRECT("'Homeowners Record'!$D"&amp;$C537)</f>
        <v>343909</v>
      </c>
      <c r="I540" s="152"/>
      <c r="J540" s="74"/>
      <c r="K540" s="149">
        <f ca="1">SUM(INDIRECT("'Unpaid Record'!$C"&amp;$F537&amp;":"&amp;'Generate Monthly Report'!$J$1&amp;$F537))</f>
        <v>2250.2300493827161</v>
      </c>
      <c r="L540" s="149"/>
    </row>
    <row r="541" spans="1:12" x14ac:dyDescent="0.2">
      <c r="A541" s="61" t="str">
        <f>$A$9</f>
        <v>BILLING MONTH</v>
      </c>
      <c r="B541" s="52"/>
      <c r="E541" s="61" t="str">
        <f>$E$9</f>
        <v>BILL DATE</v>
      </c>
      <c r="H541" s="61" t="str">
        <f>$H$9</f>
        <v>BILLING PERIOD</v>
      </c>
      <c r="I541" s="52"/>
      <c r="J541" s="52"/>
      <c r="K541" s="151" t="str">
        <f>$K$9</f>
        <v>DUE DATE</v>
      </c>
      <c r="L541" s="151"/>
    </row>
    <row r="542" spans="1:12" ht="15" x14ac:dyDescent="0.2">
      <c r="A542" s="76" t="str">
        <f ca="1">TEXT('Generate Monthly Report'!$C$72, "MMMM YYYY")</f>
        <v>September 2020</v>
      </c>
      <c r="B542" s="74"/>
      <c r="C542" s="74"/>
      <c r="D542" s="74"/>
      <c r="E542" s="107" t="str">
        <f ca="1">'Generate Monthly Report'!$D$72</f>
        <v>Oct 10, 2020</v>
      </c>
      <c r="F542" s="74"/>
      <c r="G542" s="108"/>
      <c r="H542" s="107" t="str">
        <f ca="1">'Generate Monthly Report'!$B$72</f>
        <v>07 Sep to 06 Oct 2020</v>
      </c>
      <c r="I542" s="74"/>
      <c r="J542" s="74"/>
      <c r="K542" s="155" t="str">
        <f ca="1">'Generate Monthly Report'!$E$72</f>
        <v>Oct 13, 2020</v>
      </c>
      <c r="L542" s="155"/>
    </row>
    <row r="543" spans="1:12" x14ac:dyDescent="0.2">
      <c r="A543" s="64" t="str">
        <f>$A$11</f>
        <v>METER READING INFORMATION</v>
      </c>
      <c r="H543" s="65" t="str">
        <f>$H$11</f>
        <v>STATEMENT SUMMARY</v>
      </c>
    </row>
    <row r="544" spans="1:12" x14ac:dyDescent="0.2">
      <c r="A544" s="52" t="str">
        <f>$A$12</f>
        <v>Owner's Meter Reading</v>
      </c>
      <c r="H544" s="67" t="str">
        <f>$H$12</f>
        <v>Current Charges</v>
      </c>
      <c r="K544" s="67"/>
      <c r="L544" s="67"/>
    </row>
    <row r="545" spans="1:12" x14ac:dyDescent="0.2">
      <c r="A545" s="101" t="str">
        <f>$A$13</f>
        <v xml:space="preserve">    Present Reading</v>
      </c>
      <c r="B545" s="101"/>
      <c r="C545" s="69"/>
      <c r="E545" s="101" cm="1">
        <f t="array" aca="1" ref="E545" ca="1">INDIRECT("'Generate Monthly Report'!$C"&amp;$F537)</f>
        <v>3460</v>
      </c>
      <c r="H545" s="101" t="str">
        <f>$H$13</f>
        <v xml:space="preserve">    Water Bill</v>
      </c>
      <c r="K545" s="156" cm="1">
        <f t="array" aca="1" ref="K545" ca="1">INDIRECT("'Generate Monthly Report'!$G"&amp;$F537)</f>
        <v>975.23004938271617</v>
      </c>
      <c r="L545" s="156"/>
    </row>
    <row r="546" spans="1:12" x14ac:dyDescent="0.2">
      <c r="A546" s="102" t="str">
        <f>$A$14</f>
        <v xml:space="preserve">    Previous Reading</v>
      </c>
      <c r="B546" s="102"/>
      <c r="C546" s="104"/>
      <c r="D546" s="63"/>
      <c r="E546" s="102" cm="1">
        <f t="array" aca="1" ref="E546" ca="1">INDIRECT("'Generate Monthly Report'!$D"&amp;$F537)</f>
        <v>3419</v>
      </c>
      <c r="H546" s="101" t="str">
        <f>$H$14</f>
        <v xml:space="preserve">    Miscellaneous</v>
      </c>
      <c r="K546" s="69"/>
      <c r="L546" s="69">
        <f ca="1">'Generate Monthly Report'!$A$71</f>
        <v>50</v>
      </c>
    </row>
    <row r="547" spans="1:12" ht="15" x14ac:dyDescent="0.2">
      <c r="A547" s="69" t="str">
        <f>$A$15</f>
        <v xml:space="preserve">    Consumption</v>
      </c>
      <c r="B547" s="101"/>
      <c r="C547" s="52"/>
      <c r="E547" s="103" cm="1">
        <f t="array" aca="1" ref="E547" ca="1">INDIRECT("'Generate Monthly Report'!$E"&amp;$F537)</f>
        <v>41</v>
      </c>
      <c r="H547" s="102" t="str">
        <f>$H$15</f>
        <v xml:space="preserve">    Monthly Dues</v>
      </c>
      <c r="I547" s="63"/>
      <c r="K547" s="69"/>
      <c r="L547" s="69">
        <f ca="1">'Generate Monthly Report'!$A$72</f>
        <v>450</v>
      </c>
    </row>
    <row r="548" spans="1:12" ht="15" x14ac:dyDescent="0.2">
      <c r="E548" s="77"/>
      <c r="H548" s="100" t="str">
        <f>$H$16</f>
        <v xml:space="preserve">    Total</v>
      </c>
      <c r="J548" s="70"/>
      <c r="K548" s="153" cm="1">
        <f t="array" aca="1" ref="K548" ca="1">INDIRECT("'Generate Monthly Report'!$J"&amp;$F537)</f>
        <v>1475.2300493827161</v>
      </c>
      <c r="L548" s="153"/>
    </row>
    <row r="549" spans="1:12" x14ac:dyDescent="0.2">
      <c r="A549" s="109" t="str">
        <f>$A$17</f>
        <v xml:space="preserve">    Manila Waters Reading</v>
      </c>
      <c r="B549" s="110"/>
      <c r="C549" s="111"/>
      <c r="D549" s="111"/>
      <c r="E549" s="117">
        <f ca="1">'Generate Monthly Report'!$F$72</f>
        <v>1620</v>
      </c>
      <c r="H549" s="67" t="str">
        <f>$H$17</f>
        <v>Previous Charges</v>
      </c>
      <c r="K549" s="67"/>
      <c r="L549" s="67"/>
    </row>
    <row r="550" spans="1:12" x14ac:dyDescent="0.2">
      <c r="A550" s="112" t="str">
        <f>$A$18</f>
        <v xml:space="preserve">    Amount Due to Manila Waters</v>
      </c>
      <c r="B550" s="67"/>
      <c r="C550" s="66"/>
      <c r="D550" s="66"/>
      <c r="E550" s="129">
        <f ca="1">'Generate Monthly Report'!$G$72</f>
        <v>38533.480000000003</v>
      </c>
      <c r="H550" s="102" t="str">
        <f>$H$18</f>
        <v xml:space="preserve">    Unpaid Previous Charges</v>
      </c>
      <c r="I550" s="63"/>
      <c r="J550" s="63"/>
      <c r="K550" s="154">
        <f ca="1">SUM(INDIRECT("'Unpaid Record'!$C"&amp;$F537&amp;":"&amp;'Generate Monthly Report'!$J$1&amp;$F537))-K548</f>
        <v>775</v>
      </c>
      <c r="L550" s="154"/>
    </row>
    <row r="551" spans="1:12" ht="15" x14ac:dyDescent="0.2">
      <c r="A551" s="112" t="str">
        <f>$A$19</f>
        <v xml:space="preserve">    Computed Amount per cu. meter</v>
      </c>
      <c r="B551" s="67"/>
      <c r="C551" s="66"/>
      <c r="D551" s="66"/>
      <c r="E551" s="118">
        <f ca="1">'Generate Monthly Report'!$H$72</f>
        <v>23.79</v>
      </c>
      <c r="H551" s="64" t="str">
        <f>$H$19</f>
        <v>TOTAL AMOUNT DUE</v>
      </c>
      <c r="K551" s="150">
        <f ca="1">$K548+$K550</f>
        <v>2250.2300493827161</v>
      </c>
      <c r="L551" s="150"/>
    </row>
    <row r="552" spans="1:12" x14ac:dyDescent="0.2">
      <c r="A552" s="113" t="str">
        <f>$A$20</f>
        <v xml:space="preserve">    Minimum Amount (with Misc + Monthly Dues)</v>
      </c>
      <c r="B552" s="58"/>
      <c r="C552" s="63"/>
      <c r="D552" s="63"/>
      <c r="E552" s="119">
        <f ca="1">'Generate Monthly Report'!$J$72</f>
        <v>737.86</v>
      </c>
      <c r="L552" s="115" t="str">
        <f>$L$20</f>
        <v>REVISED OCTOBER 2020. THIS IS SYSTEM GENERATED</v>
      </c>
    </row>
    <row r="553" spans="1:12" x14ac:dyDescent="0.2">
      <c r="A553" s="73" t="str">
        <f>$A$21</f>
        <v>YOUR MONTHLY CONSUMPTION IN THE LAST 12 MONTHS...</v>
      </c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</row>
    <row r="554" spans="1:12" x14ac:dyDescent="0.2">
      <c r="A554" s="71" t="str">
        <f ca="1">UPPER(TEXT(EDATE($A542, MOD(COLUMN(), 12)-12), "MMM"))</f>
        <v>OCT</v>
      </c>
      <c r="B554" s="71" t="str">
        <f t="shared" ref="B554:L554" ca="1" si="19">UPPER(TEXT(EDATE($A542, MOD(COLUMN(), 12)-12), "MMM"))</f>
        <v>NOV</v>
      </c>
      <c r="C554" s="71" t="str">
        <f t="shared" ca="1" si="19"/>
        <v>DEC</v>
      </c>
      <c r="D554" s="71" t="str">
        <f t="shared" ca="1" si="19"/>
        <v>JAN</v>
      </c>
      <c r="E554" s="71" t="str">
        <f t="shared" ca="1" si="19"/>
        <v>FEB</v>
      </c>
      <c r="F554" s="71" t="str">
        <f t="shared" ca="1" si="19"/>
        <v>MAR</v>
      </c>
      <c r="G554" s="71" t="str">
        <f t="shared" ca="1" si="19"/>
        <v>APR</v>
      </c>
      <c r="H554" s="71" t="str">
        <f t="shared" ca="1" si="19"/>
        <v>MAY</v>
      </c>
      <c r="I554" s="71" t="str">
        <f t="shared" ca="1" si="19"/>
        <v>JUN</v>
      </c>
      <c r="J554" s="71" t="str">
        <f t="shared" ca="1" si="19"/>
        <v>JUL</v>
      </c>
      <c r="K554" s="71" t="str">
        <f t="shared" ca="1" si="19"/>
        <v>AUG</v>
      </c>
      <c r="L554" s="71" t="str">
        <f t="shared" ca="1" si="19"/>
        <v>SEP</v>
      </c>
    </row>
    <row r="555" spans="1:12" x14ac:dyDescent="0.2">
      <c r="A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B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C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D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E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F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G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H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I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J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K555" s="71" t="str">
        <f ca="1">IF( (COLUMN(INDIRECT('Generate Monthly Report'!$J$1&amp;$E537)) + (MOD(COLUMN(), 12)-12) ) &lt; 4, "--", INDIRECT("'Monthly Reading'!"&amp;SUBSTITUTE(ADDRESS(1,COLUMN(INDIRECT('Generate Monthly Report'!$J$1&amp;$E537)) + (MOD(COLUMN(), 12)-12),4),"1","")&amp;$E537) )</f>
        <v>--</v>
      </c>
      <c r="L555" s="71">
        <f ca="1">IF( (COLUMN(INDIRECT('Generate Monthly Report'!$J$1&amp;$E537)) + (MOD(COLUMN(), 12)) ) &lt; 4, "--", INDIRECT("'Monthly Reading'!"&amp;SUBSTITUTE(ADDRESS(1,COLUMN(INDIRECT('Generate Monthly Report'!$J$1&amp;$E$5)) + (MOD(COLUMN(), 12)),4),"1","")&amp;$E$5) )</f>
        <v>20</v>
      </c>
    </row>
    <row r="556" spans="1:12" x14ac:dyDescent="0.2">
      <c r="A556" s="73" t="str">
        <f>$A$24</f>
        <v>BREAKDOWN OF UNPAID WATER BILLS IN THE LAST 12 MONTHS</v>
      </c>
    </row>
    <row r="557" spans="1:12" x14ac:dyDescent="0.2">
      <c r="A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B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C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D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E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F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G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H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I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J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K557" s="71" t="str">
        <f ca="1">IF( (COLUMN(INDIRECT('Generate Monthly Report'!$J$1&amp;$E537)) + (MOD(COLUMN(), 12)-12) ) &lt; 4, "--", IF( INDIRECT("'Unpaid Record'!"&amp;SUBSTITUTE(ADDRESS(1,COLUMN(INDIRECT('Generate Monthly Report'!$J$1&amp;$E537)) + (MOD(COLUMN(), 12)-12),4),"1","")&amp;$F537) &gt; 0,
ROUND(INDIRECT("'Unpaid Record'!"&amp;SUBSTITUTE(ADDRESS(1,COLUMN(INDIRECT('Generate Monthly Report'!$J$1&amp;$E537)) + (MOD(COLUMN(), 12)-12),4),"1","")&amp;$F537), 2), "--") )</f>
        <v>--</v>
      </c>
      <c r="L557" s="71">
        <f ca="1">IF( (COLUMN(INDIRECT('Generate Monthly Report'!$J$1&amp;$E537)) + (MOD(COLUMN(), 12)) ) &lt; 4, "--", ROUND(INDIRECT("'Unpaid Record'!"&amp;SUBSTITUTE(ADDRESS(1,COLUMN(INDIRECT('Generate Monthly Report'!$J$1&amp;$E537)) + (MOD(COLUMN(), 12)),4),"1","")&amp;$F537), 2))</f>
        <v>1475.23</v>
      </c>
    </row>
    <row r="558" spans="1:12" x14ac:dyDescent="0.2">
      <c r="C558" s="157" t="str">
        <f>$C$26</f>
        <v>To avoid disconnection, please pay your bills on time.</v>
      </c>
      <c r="D558" s="157"/>
      <c r="E558" s="157"/>
      <c r="F558" s="157"/>
      <c r="G558" s="157"/>
      <c r="H558" s="157"/>
      <c r="I558" s="157"/>
      <c r="J558" s="157"/>
      <c r="K558" s="66"/>
      <c r="L558" s="66"/>
    </row>
    <row r="559" spans="1:12" x14ac:dyDescent="0.2">
      <c r="A559" s="66"/>
      <c r="B559" s="67"/>
      <c r="C559" s="67"/>
      <c r="D559" s="72"/>
      <c r="E559" s="67"/>
      <c r="F559" s="67"/>
      <c r="G559" s="67"/>
      <c r="H559" s="64"/>
      <c r="I559" s="67"/>
      <c r="J559" s="64"/>
      <c r="K559" s="66"/>
      <c r="L559" s="66"/>
    </row>
    <row r="560" spans="1:12" x14ac:dyDescent="0.2">
      <c r="A560" s="66"/>
      <c r="B560" s="67"/>
      <c r="K560" s="66"/>
      <c r="L560" s="66"/>
    </row>
    <row r="561" spans="1:12" x14ac:dyDescent="0.2">
      <c r="A561" s="116" t="str">
        <f>Settings!$B$1</f>
        <v>VILLA AURORA TOWNHOMES HOMEOWNERS ASSOCIATION</v>
      </c>
      <c r="B561" s="52"/>
      <c r="D561" s="54"/>
      <c r="E561" s="54"/>
      <c r="H561" s="54"/>
      <c r="I561" s="54"/>
      <c r="K561" s="56"/>
      <c r="L561" s="114" t="str">
        <f>Settings!$B$3</f>
        <v>Please bring your water bill when paying</v>
      </c>
    </row>
    <row r="562" spans="1:12" x14ac:dyDescent="0.2">
      <c r="A562" s="68" t="str">
        <f>Settings!$B$2</f>
        <v>Aurora Blvd., Loyola Heights, Quezon City</v>
      </c>
      <c r="B562" s="52"/>
      <c r="D562" s="56"/>
      <c r="E562" s="56"/>
      <c r="H562" s="56"/>
      <c r="I562" s="56"/>
      <c r="K562" s="52"/>
      <c r="L562" s="114" t="str">
        <f>Settings!$B$4</f>
        <v>For inquiries pls. contact the water committee</v>
      </c>
    </row>
    <row r="563" spans="1:12" x14ac:dyDescent="0.2">
      <c r="A563" s="57">
        <v>2</v>
      </c>
      <c r="B563" s="57">
        <v>5</v>
      </c>
      <c r="D563" s="52"/>
      <c r="E563" s="52"/>
      <c r="H563" s="52"/>
      <c r="I563" s="52"/>
      <c r="K563" s="52"/>
      <c r="L563" s="114" t="str">
        <f>IF(Settings!$B$5="", "", Settings!$B$5)</f>
        <v>Jesus Lim at B3 L17</v>
      </c>
    </row>
    <row r="564" spans="1:12" x14ac:dyDescent="0.2">
      <c r="A564" s="52"/>
      <c r="B564" s="52"/>
      <c r="C564" s="52"/>
      <c r="D564" s="52"/>
      <c r="E564" s="52"/>
      <c r="H564" s="52"/>
      <c r="I564" s="52"/>
      <c r="K564" s="52"/>
      <c r="L564" s="114" t="str">
        <f>IF(Settings!$B$6="", "", Settings!$B$6)</f>
        <v>Nida Monasteryo at B1 L12</v>
      </c>
    </row>
    <row r="565" spans="1:12" x14ac:dyDescent="0.2">
      <c r="A565" s="52"/>
      <c r="B565" s="52"/>
      <c r="C565" s="132">
        <f>$C537+1</f>
        <v>22</v>
      </c>
      <c r="D565" s="132">
        <f>$D537+1</f>
        <v>33</v>
      </c>
      <c r="E565" s="132">
        <f>$E537+1</f>
        <v>99</v>
      </c>
      <c r="F565" s="132">
        <f>$F537+1</f>
        <v>25</v>
      </c>
      <c r="H565" s="52"/>
      <c r="I565" s="52"/>
      <c r="J565" s="55" t="str">
        <f>IF(Settings!$B$7="", "", Settings!$B$7)</f>
        <v/>
      </c>
      <c r="K565" s="52"/>
      <c r="L565" s="52"/>
    </row>
    <row r="566" spans="1:12" x14ac:dyDescent="0.2">
      <c r="A566" s="58"/>
      <c r="B566" s="58"/>
      <c r="C566" s="58"/>
      <c r="D566" s="58"/>
      <c r="E566" s="58"/>
      <c r="F566" s="58"/>
      <c r="G566" s="59"/>
      <c r="H566" s="58"/>
      <c r="I566" s="58"/>
      <c r="J566" s="60" t="str">
        <f>IF(Settings!$B$8="", "", Settings!$B$8)</f>
        <v/>
      </c>
      <c r="K566" s="58"/>
      <c r="L566" s="58"/>
    </row>
    <row r="567" spans="1:12" x14ac:dyDescent="0.2">
      <c r="A567" s="61" t="str">
        <f>$A$7</f>
        <v>NAME OF OWNER/TENANT</v>
      </c>
      <c r="B567" s="52"/>
      <c r="C567" s="52"/>
      <c r="E567" s="61" t="str">
        <f>$E$7</f>
        <v>ADDRESS</v>
      </c>
      <c r="H567" s="61" t="str">
        <f>$H$7</f>
        <v>METER NUMBER</v>
      </c>
      <c r="J567" s="52"/>
      <c r="K567" s="61" t="str">
        <f>$K$7</f>
        <v>TOTAL AMOUNT DUE</v>
      </c>
    </row>
    <row r="568" spans="1:12" ht="15" x14ac:dyDescent="0.2">
      <c r="A568" s="62" t="str" cm="1">
        <f t="array" aca="1" ref="A568" ca="1">INDIRECT("'Homeowners Record'!$B"&amp;$C565)</f>
        <v>ANTHONY MOLANO</v>
      </c>
      <c r="B568" s="74"/>
      <c r="C568" s="74"/>
      <c r="D568" s="74"/>
      <c r="E568" s="62" t="str" cm="1">
        <f t="array" aca="1" ref="E568" ca="1">INDIRECT("'Homeowners Record'!$C"&amp;$C565)</f>
        <v>BLK 1 LOT 21</v>
      </c>
      <c r="F568" s="74"/>
      <c r="G568" s="108"/>
      <c r="H568" s="152" cm="1">
        <f t="array" aca="1" ref="H568" ca="1">INDIRECT("'Homeowners Record'!$D"&amp;$C565)</f>
        <v>346036</v>
      </c>
      <c r="I568" s="152"/>
      <c r="J568" s="74"/>
      <c r="K568" s="149">
        <f ca="1">SUM(INDIRECT("'Unpaid Record'!$C"&amp;$F565&amp;":"&amp;'Generate Monthly Report'!$J$1&amp;$F565))</f>
        <v>1292.860987654321</v>
      </c>
      <c r="L568" s="149"/>
    </row>
    <row r="569" spans="1:12" x14ac:dyDescent="0.2">
      <c r="A569" s="61" t="str">
        <f>$A$9</f>
        <v>BILLING MONTH</v>
      </c>
      <c r="B569" s="52"/>
      <c r="E569" s="61" t="str">
        <f>$E$9</f>
        <v>BILL DATE</v>
      </c>
      <c r="H569" s="61" t="str">
        <f>$H$9</f>
        <v>BILLING PERIOD</v>
      </c>
      <c r="I569" s="52"/>
      <c r="J569" s="52"/>
      <c r="K569" s="151" t="str">
        <f>$K$9</f>
        <v>DUE DATE</v>
      </c>
      <c r="L569" s="151"/>
    </row>
    <row r="570" spans="1:12" ht="15" x14ac:dyDescent="0.2">
      <c r="A570" s="76" t="str">
        <f ca="1">TEXT('Generate Monthly Report'!$C$72, "MMMM YYYY")</f>
        <v>September 2020</v>
      </c>
      <c r="B570" s="74"/>
      <c r="C570" s="74"/>
      <c r="D570" s="74"/>
      <c r="E570" s="107" t="str">
        <f ca="1">'Generate Monthly Report'!$D$72</f>
        <v>Oct 10, 2020</v>
      </c>
      <c r="F570" s="74"/>
      <c r="G570" s="108"/>
      <c r="H570" s="107" t="str">
        <f ca="1">'Generate Monthly Report'!$B$72</f>
        <v>07 Sep to 06 Oct 2020</v>
      </c>
      <c r="I570" s="74"/>
      <c r="J570" s="74"/>
      <c r="K570" s="155" t="str">
        <f ca="1">'Generate Monthly Report'!$E$72</f>
        <v>Oct 13, 2020</v>
      </c>
      <c r="L570" s="155"/>
    </row>
    <row r="571" spans="1:12" x14ac:dyDescent="0.2">
      <c r="A571" s="64" t="str">
        <f>$A$11</f>
        <v>METER READING INFORMATION</v>
      </c>
      <c r="H571" s="65" t="str">
        <f>$H$11</f>
        <v>STATEMENT SUMMARY</v>
      </c>
    </row>
    <row r="572" spans="1:12" x14ac:dyDescent="0.2">
      <c r="A572" s="52" t="str">
        <f>$A$12</f>
        <v>Owner's Meter Reading</v>
      </c>
      <c r="H572" s="67" t="str">
        <f>$H$12</f>
        <v>Current Charges</v>
      </c>
      <c r="K572" s="67"/>
      <c r="L572" s="67"/>
    </row>
    <row r="573" spans="1:12" x14ac:dyDescent="0.2">
      <c r="A573" s="101" t="str">
        <f>$A$13</f>
        <v xml:space="preserve">    Present Reading</v>
      </c>
      <c r="B573" s="101"/>
      <c r="C573" s="69"/>
      <c r="E573" s="101" cm="1">
        <f t="array" aca="1" ref="E573" ca="1">INDIRECT("'Generate Monthly Report'!$C"&amp;$F565)</f>
        <v>3445</v>
      </c>
      <c r="H573" s="101" t="str">
        <f>$H$13</f>
        <v xml:space="preserve">    Water Bill</v>
      </c>
      <c r="K573" s="156" cm="1">
        <f t="array" aca="1" ref="K573" ca="1">INDIRECT("'Generate Monthly Report'!$G"&amp;$F565)</f>
        <v>237.86098765432101</v>
      </c>
      <c r="L573" s="156"/>
    </row>
    <row r="574" spans="1:12" x14ac:dyDescent="0.2">
      <c r="A574" s="102" t="str">
        <f>$A$14</f>
        <v xml:space="preserve">    Previous Reading</v>
      </c>
      <c r="B574" s="102"/>
      <c r="C574" s="104"/>
      <c r="D574" s="63"/>
      <c r="E574" s="102" cm="1">
        <f t="array" aca="1" ref="E574" ca="1">INDIRECT("'Generate Monthly Report'!$D"&amp;$F565)</f>
        <v>3445</v>
      </c>
      <c r="H574" s="101" t="str">
        <f>$H$14</f>
        <v xml:space="preserve">    Miscellaneous</v>
      </c>
      <c r="K574" s="69"/>
      <c r="L574" s="69">
        <f ca="1">'Generate Monthly Report'!$A$71</f>
        <v>50</v>
      </c>
    </row>
    <row r="575" spans="1:12" ht="15" x14ac:dyDescent="0.2">
      <c r="A575" s="69" t="str">
        <f>$A$15</f>
        <v xml:space="preserve">    Consumption</v>
      </c>
      <c r="B575" s="101"/>
      <c r="C575" s="52"/>
      <c r="E575" s="103" cm="1">
        <f t="array" aca="1" ref="E575" ca="1">INDIRECT("'Generate Monthly Report'!$E"&amp;$F565)</f>
        <v>0</v>
      </c>
      <c r="H575" s="102" t="str">
        <f>$H$15</f>
        <v xml:space="preserve">    Monthly Dues</v>
      </c>
      <c r="I575" s="63"/>
      <c r="K575" s="69"/>
      <c r="L575" s="69">
        <f ca="1">'Generate Monthly Report'!$A$72</f>
        <v>450</v>
      </c>
    </row>
    <row r="576" spans="1:12" ht="15" x14ac:dyDescent="0.2">
      <c r="E576" s="77"/>
      <c r="H576" s="100" t="str">
        <f>$H$16</f>
        <v xml:space="preserve">    Total</v>
      </c>
      <c r="J576" s="70"/>
      <c r="K576" s="153" cm="1">
        <f t="array" aca="1" ref="K576" ca="1">INDIRECT("'Generate Monthly Report'!$J"&amp;$F565)</f>
        <v>737.86098765432098</v>
      </c>
      <c r="L576" s="153"/>
    </row>
    <row r="577" spans="1:12" x14ac:dyDescent="0.2">
      <c r="A577" s="109" t="str">
        <f>$A$17</f>
        <v xml:space="preserve">    Manila Waters Reading</v>
      </c>
      <c r="B577" s="110"/>
      <c r="C577" s="111"/>
      <c r="D577" s="111"/>
      <c r="E577" s="117">
        <f ca="1">'Generate Monthly Report'!$F$72</f>
        <v>1620</v>
      </c>
      <c r="H577" s="67" t="str">
        <f>$H$17</f>
        <v>Previous Charges</v>
      </c>
      <c r="K577" s="67"/>
      <c r="L577" s="67"/>
    </row>
    <row r="578" spans="1:12" x14ac:dyDescent="0.2">
      <c r="A578" s="112" t="str">
        <f>$A$18</f>
        <v xml:space="preserve">    Amount Due to Manila Waters</v>
      </c>
      <c r="B578" s="67"/>
      <c r="C578" s="66"/>
      <c r="D578" s="66"/>
      <c r="E578" s="129">
        <f ca="1">'Generate Monthly Report'!$G$72</f>
        <v>38533.480000000003</v>
      </c>
      <c r="H578" s="102" t="str">
        <f>$H$18</f>
        <v xml:space="preserve">    Unpaid Previous Charges</v>
      </c>
      <c r="I578" s="63"/>
      <c r="J578" s="63"/>
      <c r="K578" s="154">
        <f ca="1">SUM(INDIRECT("'Unpaid Record'!$C"&amp;$F565&amp;":"&amp;'Generate Monthly Report'!$J$1&amp;$F565))-K576</f>
        <v>555</v>
      </c>
      <c r="L578" s="154"/>
    </row>
    <row r="579" spans="1:12" ht="15" x14ac:dyDescent="0.2">
      <c r="A579" s="112" t="str">
        <f>$A$19</f>
        <v xml:space="preserve">    Computed Amount per cu. meter</v>
      </c>
      <c r="B579" s="67"/>
      <c r="C579" s="66"/>
      <c r="D579" s="66"/>
      <c r="E579" s="118">
        <f ca="1">'Generate Monthly Report'!$H$72</f>
        <v>23.79</v>
      </c>
      <c r="H579" s="64" t="str">
        <f>$H$19</f>
        <v>TOTAL AMOUNT DUE</v>
      </c>
      <c r="K579" s="150">
        <f ca="1">$K576+$K578</f>
        <v>1292.860987654321</v>
      </c>
      <c r="L579" s="150"/>
    </row>
    <row r="580" spans="1:12" x14ac:dyDescent="0.2">
      <c r="A580" s="113" t="str">
        <f>$A$20</f>
        <v xml:space="preserve">    Minimum Amount (with Misc + Monthly Dues)</v>
      </c>
      <c r="B580" s="58"/>
      <c r="C580" s="63"/>
      <c r="D580" s="63"/>
      <c r="E580" s="119">
        <f ca="1">'Generate Monthly Report'!$J$72</f>
        <v>737.86</v>
      </c>
      <c r="L580" s="115" t="str">
        <f>$L$20</f>
        <v>REVISED OCTOBER 2020. THIS IS SYSTEM GENERATED</v>
      </c>
    </row>
    <row r="581" spans="1:12" x14ac:dyDescent="0.2">
      <c r="A581" s="73" t="str">
        <f>$A$21</f>
        <v>YOUR MONTHLY CONSUMPTION IN THE LAST 12 MONTHS...</v>
      </c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</row>
    <row r="582" spans="1:12" x14ac:dyDescent="0.2">
      <c r="A582" s="71" t="str">
        <f ca="1">UPPER(TEXT(EDATE($A570, MOD(COLUMN(), 12)-12), "MMM"))</f>
        <v>OCT</v>
      </c>
      <c r="B582" s="71" t="str">
        <f t="shared" ref="B582:L582" ca="1" si="20">UPPER(TEXT(EDATE($A570, MOD(COLUMN(), 12)-12), "MMM"))</f>
        <v>NOV</v>
      </c>
      <c r="C582" s="71" t="str">
        <f t="shared" ca="1" si="20"/>
        <v>DEC</v>
      </c>
      <c r="D582" s="71" t="str">
        <f t="shared" ca="1" si="20"/>
        <v>JAN</v>
      </c>
      <c r="E582" s="71" t="str">
        <f t="shared" ca="1" si="20"/>
        <v>FEB</v>
      </c>
      <c r="F582" s="71" t="str">
        <f t="shared" ca="1" si="20"/>
        <v>MAR</v>
      </c>
      <c r="G582" s="71" t="str">
        <f t="shared" ca="1" si="20"/>
        <v>APR</v>
      </c>
      <c r="H582" s="71" t="str">
        <f t="shared" ca="1" si="20"/>
        <v>MAY</v>
      </c>
      <c r="I582" s="71" t="str">
        <f t="shared" ca="1" si="20"/>
        <v>JUN</v>
      </c>
      <c r="J582" s="71" t="str">
        <f t="shared" ca="1" si="20"/>
        <v>JUL</v>
      </c>
      <c r="K582" s="71" t="str">
        <f t="shared" ca="1" si="20"/>
        <v>AUG</v>
      </c>
      <c r="L582" s="71" t="str">
        <f t="shared" ca="1" si="20"/>
        <v>SEP</v>
      </c>
    </row>
    <row r="583" spans="1:12" x14ac:dyDescent="0.2">
      <c r="A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B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C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D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E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F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G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H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I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J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K583" s="71" t="str">
        <f ca="1">IF( (COLUMN(INDIRECT('Generate Monthly Report'!$J$1&amp;$E565)) + (MOD(COLUMN(), 12)-12) ) &lt; 4, "--", INDIRECT("'Monthly Reading'!"&amp;SUBSTITUTE(ADDRESS(1,COLUMN(INDIRECT('Generate Monthly Report'!$J$1&amp;$E565)) + (MOD(COLUMN(), 12)-12),4),"1","")&amp;$E565) )</f>
        <v>--</v>
      </c>
      <c r="L583" s="71">
        <f ca="1">IF( (COLUMN(INDIRECT('Generate Monthly Report'!$J$1&amp;$E565)) + (MOD(COLUMN(), 12)) ) &lt; 4, "--", INDIRECT("'Monthly Reading'!"&amp;SUBSTITUTE(ADDRESS(1,COLUMN(INDIRECT('Generate Monthly Report'!$J$1&amp;$E$5)) + (MOD(COLUMN(), 12)),4),"1","")&amp;$E$5) )</f>
        <v>20</v>
      </c>
    </row>
    <row r="584" spans="1:12" x14ac:dyDescent="0.2">
      <c r="A584" s="73" t="str">
        <f>$A$24</f>
        <v>BREAKDOWN OF UNPAID WATER BILLS IN THE LAST 12 MONTHS</v>
      </c>
    </row>
    <row r="585" spans="1:12" x14ac:dyDescent="0.2">
      <c r="A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B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C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D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E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F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G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H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I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J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K585" s="71" t="str">
        <f ca="1">IF( (COLUMN(INDIRECT('Generate Monthly Report'!$J$1&amp;$E565)) + (MOD(COLUMN(), 12)-12) ) &lt; 4, "--", IF( INDIRECT("'Unpaid Record'!"&amp;SUBSTITUTE(ADDRESS(1,COLUMN(INDIRECT('Generate Monthly Report'!$J$1&amp;$E565)) + (MOD(COLUMN(), 12)-12),4),"1","")&amp;$F565) &gt; 0,
ROUND(INDIRECT("'Unpaid Record'!"&amp;SUBSTITUTE(ADDRESS(1,COLUMN(INDIRECT('Generate Monthly Report'!$J$1&amp;$E565)) + (MOD(COLUMN(), 12)-12),4),"1","")&amp;$F565), 2), "--") )</f>
        <v>--</v>
      </c>
      <c r="L585" s="71">
        <f ca="1">IF( (COLUMN(INDIRECT('Generate Monthly Report'!$J$1&amp;$E565)) + (MOD(COLUMN(), 12)) ) &lt; 4, "--", ROUND(INDIRECT("'Unpaid Record'!"&amp;SUBSTITUTE(ADDRESS(1,COLUMN(INDIRECT('Generate Monthly Report'!$J$1&amp;$E565)) + (MOD(COLUMN(), 12)),4),"1","")&amp;$F565), 2))</f>
        <v>737.86</v>
      </c>
    </row>
    <row r="586" spans="1:12" x14ac:dyDescent="0.2">
      <c r="C586" s="157" t="str">
        <f>$C$26</f>
        <v>To avoid disconnection, please pay your bills on time.</v>
      </c>
      <c r="D586" s="157"/>
      <c r="E586" s="157"/>
      <c r="F586" s="157"/>
      <c r="G586" s="157"/>
      <c r="H586" s="157"/>
      <c r="I586" s="157"/>
      <c r="J586" s="157"/>
      <c r="K586" s="66"/>
      <c r="L586" s="66"/>
    </row>
    <row r="587" spans="1:12" x14ac:dyDescent="0.2">
      <c r="A587" s="66"/>
      <c r="B587" s="67"/>
      <c r="C587" s="67"/>
      <c r="D587" s="72"/>
      <c r="E587" s="67"/>
      <c r="F587" s="67"/>
      <c r="G587" s="67"/>
      <c r="H587" s="64"/>
      <c r="I587" s="67"/>
      <c r="J587" s="64"/>
      <c r="K587" s="66"/>
      <c r="L587" s="66"/>
    </row>
    <row r="588" spans="1:12" x14ac:dyDescent="0.2">
      <c r="A588" s="66"/>
      <c r="B588" s="67"/>
      <c r="K588" s="66"/>
      <c r="L588" s="66"/>
    </row>
    <row r="589" spans="1:12" x14ac:dyDescent="0.2">
      <c r="A589" s="116" t="str">
        <f>Settings!$B$1</f>
        <v>VILLA AURORA TOWNHOMES HOMEOWNERS ASSOCIATION</v>
      </c>
      <c r="B589" s="52"/>
      <c r="D589" s="54"/>
      <c r="E589" s="54"/>
      <c r="H589" s="54"/>
      <c r="I589" s="54"/>
      <c r="K589" s="56"/>
      <c r="L589" s="114" t="str">
        <f>Settings!$B$3</f>
        <v>Please bring your water bill when paying</v>
      </c>
    </row>
    <row r="590" spans="1:12" x14ac:dyDescent="0.2">
      <c r="A590" s="68" t="str">
        <f>Settings!$B$2</f>
        <v>Aurora Blvd., Loyola Heights, Quezon City</v>
      </c>
      <c r="B590" s="52"/>
      <c r="D590" s="56"/>
      <c r="E590" s="56"/>
      <c r="H590" s="56"/>
      <c r="I590" s="56"/>
      <c r="K590" s="52"/>
      <c r="L590" s="114" t="str">
        <f>Settings!$B$4</f>
        <v>For inquiries pls. contact the water committee</v>
      </c>
    </row>
    <row r="591" spans="1:12" x14ac:dyDescent="0.2">
      <c r="A591" s="57">
        <v>2</v>
      </c>
      <c r="B591" s="57">
        <v>5</v>
      </c>
      <c r="D591" s="52"/>
      <c r="E591" s="52"/>
      <c r="H591" s="52"/>
      <c r="I591" s="52"/>
      <c r="K591" s="52"/>
      <c r="L591" s="114" t="str">
        <f>IF(Settings!$B$5="", "", Settings!$B$5)</f>
        <v>Jesus Lim at B3 L17</v>
      </c>
    </row>
    <row r="592" spans="1:12" x14ac:dyDescent="0.2">
      <c r="A592" s="52"/>
      <c r="B592" s="52"/>
      <c r="C592" s="52"/>
      <c r="D592" s="52"/>
      <c r="E592" s="52"/>
      <c r="H592" s="52"/>
      <c r="I592" s="52"/>
      <c r="K592" s="52"/>
      <c r="L592" s="114" t="str">
        <f>IF(Settings!$B$6="", "", Settings!$B$6)</f>
        <v>Nida Monasteryo at B1 L12</v>
      </c>
    </row>
    <row r="593" spans="1:12" x14ac:dyDescent="0.2">
      <c r="A593" s="52"/>
      <c r="B593" s="52"/>
      <c r="C593" s="132">
        <f>$C565+1</f>
        <v>23</v>
      </c>
      <c r="D593" s="132">
        <f>$D565+1</f>
        <v>34</v>
      </c>
      <c r="E593" s="132">
        <f>$E565+1</f>
        <v>100</v>
      </c>
      <c r="F593" s="132">
        <f>$F565+1</f>
        <v>26</v>
      </c>
      <c r="H593" s="52"/>
      <c r="I593" s="52"/>
      <c r="J593" s="55" t="str">
        <f>IF(Settings!$B$7="", "", Settings!$B$7)</f>
        <v/>
      </c>
      <c r="K593" s="52"/>
      <c r="L593" s="52"/>
    </row>
    <row r="594" spans="1:12" x14ac:dyDescent="0.2">
      <c r="A594" s="58"/>
      <c r="B594" s="58"/>
      <c r="C594" s="58"/>
      <c r="D594" s="58"/>
      <c r="E594" s="58"/>
      <c r="F594" s="58"/>
      <c r="G594" s="59"/>
      <c r="H594" s="58"/>
      <c r="I594" s="58"/>
      <c r="J594" s="60" t="str">
        <f>IF(Settings!$B$8="", "", Settings!$B$8)</f>
        <v/>
      </c>
      <c r="K594" s="58"/>
      <c r="L594" s="58"/>
    </row>
    <row r="595" spans="1:12" x14ac:dyDescent="0.2">
      <c r="A595" s="61" t="str">
        <f>$A$7</f>
        <v>NAME OF OWNER/TENANT</v>
      </c>
      <c r="B595" s="52"/>
      <c r="C595" s="52"/>
      <c r="E595" s="61" t="str">
        <f>$E$7</f>
        <v>ADDRESS</v>
      </c>
      <c r="H595" s="61" t="str">
        <f>$H$7</f>
        <v>METER NUMBER</v>
      </c>
      <c r="J595" s="52"/>
      <c r="K595" s="61" t="str">
        <f>$K$7</f>
        <v>TOTAL AMOUNT DUE</v>
      </c>
    </row>
    <row r="596" spans="1:12" ht="15" x14ac:dyDescent="0.2">
      <c r="A596" s="62" t="str" cm="1">
        <f t="array" aca="1" ref="A596" ca="1">INDIRECT("'Homeowners Record'!$B"&amp;$C593)</f>
        <v>ERICK CARIAGA</v>
      </c>
      <c r="B596" s="74"/>
      <c r="C596" s="74"/>
      <c r="D596" s="74"/>
      <c r="E596" s="62" t="str" cm="1">
        <f t="array" aca="1" ref="E596" ca="1">INDIRECT("'Homeowners Record'!$C"&amp;$C593)</f>
        <v>BLK 1 LOT 22</v>
      </c>
      <c r="F596" s="74"/>
      <c r="G596" s="108"/>
      <c r="H596" s="152" cm="1">
        <f t="array" aca="1" ref="H596" ca="1">INDIRECT("'Homeowners Record'!$D"&amp;$C593)</f>
        <v>344954</v>
      </c>
      <c r="I596" s="152"/>
      <c r="J596" s="74"/>
      <c r="K596" s="149">
        <f ca="1">SUM(INDIRECT("'Unpaid Record'!$C"&amp;$F593&amp;":"&amp;'Generate Monthly Report'!$J$1&amp;$F593))</f>
        <v>2179.2941728395062</v>
      </c>
      <c r="L596" s="149"/>
    </row>
    <row r="597" spans="1:12" x14ac:dyDescent="0.2">
      <c r="A597" s="61" t="str">
        <f>$A$9</f>
        <v>BILLING MONTH</v>
      </c>
      <c r="B597" s="52"/>
      <c r="E597" s="61" t="str">
        <f>$E$9</f>
        <v>BILL DATE</v>
      </c>
      <c r="H597" s="61" t="str">
        <f>$H$9</f>
        <v>BILLING PERIOD</v>
      </c>
      <c r="I597" s="52"/>
      <c r="J597" s="52"/>
      <c r="K597" s="151" t="str">
        <f>$K$9</f>
        <v>DUE DATE</v>
      </c>
      <c r="L597" s="151"/>
    </row>
    <row r="598" spans="1:12" ht="15" x14ac:dyDescent="0.2">
      <c r="A598" s="76" t="str">
        <f ca="1">TEXT('Generate Monthly Report'!$C$72, "MMMM YYYY")</f>
        <v>September 2020</v>
      </c>
      <c r="B598" s="74"/>
      <c r="C598" s="74"/>
      <c r="D598" s="74"/>
      <c r="E598" s="107" t="str">
        <f ca="1">'Generate Monthly Report'!$D$72</f>
        <v>Oct 10, 2020</v>
      </c>
      <c r="F598" s="74"/>
      <c r="G598" s="108"/>
      <c r="H598" s="107" t="str">
        <f ca="1">'Generate Monthly Report'!$B$72</f>
        <v>07 Sep to 06 Oct 2020</v>
      </c>
      <c r="I598" s="74"/>
      <c r="J598" s="74"/>
      <c r="K598" s="155" t="str">
        <f ca="1">'Generate Monthly Report'!$E$72</f>
        <v>Oct 13, 2020</v>
      </c>
      <c r="L598" s="155"/>
    </row>
    <row r="599" spans="1:12" x14ac:dyDescent="0.2">
      <c r="A599" s="64" t="str">
        <f>$A$11</f>
        <v>METER READING INFORMATION</v>
      </c>
      <c r="H599" s="65" t="str">
        <f>$H$11</f>
        <v>STATEMENT SUMMARY</v>
      </c>
    </row>
    <row r="600" spans="1:12" x14ac:dyDescent="0.2">
      <c r="A600" s="52" t="str">
        <f>$A$12</f>
        <v>Owner's Meter Reading</v>
      </c>
      <c r="H600" s="67" t="str">
        <f>$H$12</f>
        <v>Current Charges</v>
      </c>
      <c r="K600" s="67"/>
      <c r="L600" s="67"/>
    </row>
    <row r="601" spans="1:12" x14ac:dyDescent="0.2">
      <c r="A601" s="101" t="str">
        <f>$A$13</f>
        <v xml:space="preserve">    Present Reading</v>
      </c>
      <c r="B601" s="101"/>
      <c r="C601" s="69"/>
      <c r="E601" s="101" cm="1">
        <f t="array" aca="1" ref="E601" ca="1">INDIRECT("'Generate Monthly Report'!$C"&amp;$F593)</f>
        <v>2633</v>
      </c>
      <c r="H601" s="101" t="str">
        <f>$H$13</f>
        <v xml:space="preserve">    Water Bill</v>
      </c>
      <c r="K601" s="156" cm="1">
        <f t="array" aca="1" ref="K601" ca="1">INDIRECT("'Generate Monthly Report'!$G"&amp;$F593)</f>
        <v>523.29417283950625</v>
      </c>
      <c r="L601" s="156"/>
    </row>
    <row r="602" spans="1:12" x14ac:dyDescent="0.2">
      <c r="A602" s="102" t="str">
        <f>$A$14</f>
        <v xml:space="preserve">    Previous Reading</v>
      </c>
      <c r="B602" s="102"/>
      <c r="C602" s="104"/>
      <c r="D602" s="63"/>
      <c r="E602" s="102" cm="1">
        <f t="array" aca="1" ref="E602" ca="1">INDIRECT("'Generate Monthly Report'!$D"&amp;$F593)</f>
        <v>2611</v>
      </c>
      <c r="H602" s="101" t="str">
        <f>$H$14</f>
        <v xml:space="preserve">    Miscellaneous</v>
      </c>
      <c r="K602" s="69"/>
      <c r="L602" s="69">
        <f ca="1">'Generate Monthly Report'!$A$71</f>
        <v>50</v>
      </c>
    </row>
    <row r="603" spans="1:12" ht="15" x14ac:dyDescent="0.2">
      <c r="A603" s="69" t="str">
        <f>$A$15</f>
        <v xml:space="preserve">    Consumption</v>
      </c>
      <c r="B603" s="101"/>
      <c r="C603" s="52"/>
      <c r="E603" s="103" cm="1">
        <f t="array" aca="1" ref="E603" ca="1">INDIRECT("'Generate Monthly Report'!$E"&amp;$F593)</f>
        <v>22</v>
      </c>
      <c r="H603" s="102" t="str">
        <f>$H$15</f>
        <v xml:space="preserve">    Monthly Dues</v>
      </c>
      <c r="I603" s="63"/>
      <c r="K603" s="69"/>
      <c r="L603" s="69">
        <f ca="1">'Generate Monthly Report'!$A$72</f>
        <v>450</v>
      </c>
    </row>
    <row r="604" spans="1:12" ht="15" x14ac:dyDescent="0.2">
      <c r="E604" s="77"/>
      <c r="H604" s="100" t="str">
        <f>$H$16</f>
        <v xml:space="preserve">    Total</v>
      </c>
      <c r="J604" s="70"/>
      <c r="K604" s="153" cm="1">
        <f t="array" aca="1" ref="K604" ca="1">INDIRECT("'Generate Monthly Report'!$J"&amp;$F593)</f>
        <v>1023.2941728395062</v>
      </c>
      <c r="L604" s="153"/>
    </row>
    <row r="605" spans="1:12" x14ac:dyDescent="0.2">
      <c r="A605" s="109" t="str">
        <f>$A$17</f>
        <v xml:space="preserve">    Manila Waters Reading</v>
      </c>
      <c r="B605" s="110"/>
      <c r="C605" s="111"/>
      <c r="D605" s="111"/>
      <c r="E605" s="117">
        <f ca="1">'Generate Monthly Report'!$F$72</f>
        <v>1620</v>
      </c>
      <c r="H605" s="67" t="str">
        <f>$H$17</f>
        <v>Previous Charges</v>
      </c>
      <c r="K605" s="67"/>
      <c r="L605" s="67"/>
    </row>
    <row r="606" spans="1:12" x14ac:dyDescent="0.2">
      <c r="A606" s="112" t="str">
        <f>$A$18</f>
        <v xml:space="preserve">    Amount Due to Manila Waters</v>
      </c>
      <c r="B606" s="67"/>
      <c r="C606" s="66"/>
      <c r="D606" s="66"/>
      <c r="E606" s="129">
        <f ca="1">'Generate Monthly Report'!$G$72</f>
        <v>38533.480000000003</v>
      </c>
      <c r="H606" s="102" t="str">
        <f>$H$18</f>
        <v xml:space="preserve">    Unpaid Previous Charges</v>
      </c>
      <c r="I606" s="63"/>
      <c r="J606" s="63"/>
      <c r="K606" s="154">
        <f ca="1">SUM(INDIRECT("'Unpaid Record'!$C"&amp;$F593&amp;":"&amp;'Generate Monthly Report'!$J$1&amp;$F593))-K604</f>
        <v>1156</v>
      </c>
      <c r="L606" s="154"/>
    </row>
    <row r="607" spans="1:12" ht="15" x14ac:dyDescent="0.2">
      <c r="A607" s="112" t="str">
        <f>$A$19</f>
        <v xml:space="preserve">    Computed Amount per cu. meter</v>
      </c>
      <c r="B607" s="67"/>
      <c r="C607" s="66"/>
      <c r="D607" s="66"/>
      <c r="E607" s="118">
        <f ca="1">'Generate Monthly Report'!$H$72</f>
        <v>23.79</v>
      </c>
      <c r="H607" s="64" t="str">
        <f>$H$19</f>
        <v>TOTAL AMOUNT DUE</v>
      </c>
      <c r="K607" s="150">
        <f ca="1">$K604+$K606</f>
        <v>2179.2941728395062</v>
      </c>
      <c r="L607" s="150"/>
    </row>
    <row r="608" spans="1:12" x14ac:dyDescent="0.2">
      <c r="A608" s="113" t="str">
        <f>$A$20</f>
        <v xml:space="preserve">    Minimum Amount (with Misc + Monthly Dues)</v>
      </c>
      <c r="B608" s="58"/>
      <c r="C608" s="63"/>
      <c r="D608" s="63"/>
      <c r="E608" s="119">
        <f ca="1">'Generate Monthly Report'!$J$72</f>
        <v>737.86</v>
      </c>
      <c r="L608" s="115" t="str">
        <f>$L$20</f>
        <v>REVISED OCTOBER 2020. THIS IS SYSTEM GENERATED</v>
      </c>
    </row>
    <row r="609" spans="1:12" x14ac:dyDescent="0.2">
      <c r="A609" s="73" t="str">
        <f>$A$21</f>
        <v>YOUR MONTHLY CONSUMPTION IN THE LAST 12 MONTHS...</v>
      </c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</row>
    <row r="610" spans="1:12" x14ac:dyDescent="0.2">
      <c r="A610" s="71" t="str">
        <f ca="1">UPPER(TEXT(EDATE($A598, MOD(COLUMN(), 12)-12), "MMM"))</f>
        <v>OCT</v>
      </c>
      <c r="B610" s="71" t="str">
        <f t="shared" ref="B610:L610" ca="1" si="21">UPPER(TEXT(EDATE($A598, MOD(COLUMN(), 12)-12), "MMM"))</f>
        <v>NOV</v>
      </c>
      <c r="C610" s="71" t="str">
        <f t="shared" ca="1" si="21"/>
        <v>DEC</v>
      </c>
      <c r="D610" s="71" t="str">
        <f t="shared" ca="1" si="21"/>
        <v>JAN</v>
      </c>
      <c r="E610" s="71" t="str">
        <f t="shared" ca="1" si="21"/>
        <v>FEB</v>
      </c>
      <c r="F610" s="71" t="str">
        <f t="shared" ca="1" si="21"/>
        <v>MAR</v>
      </c>
      <c r="G610" s="71" t="str">
        <f t="shared" ca="1" si="21"/>
        <v>APR</v>
      </c>
      <c r="H610" s="71" t="str">
        <f t="shared" ca="1" si="21"/>
        <v>MAY</v>
      </c>
      <c r="I610" s="71" t="str">
        <f t="shared" ca="1" si="21"/>
        <v>JUN</v>
      </c>
      <c r="J610" s="71" t="str">
        <f t="shared" ca="1" si="21"/>
        <v>JUL</v>
      </c>
      <c r="K610" s="71" t="str">
        <f t="shared" ca="1" si="21"/>
        <v>AUG</v>
      </c>
      <c r="L610" s="71" t="str">
        <f t="shared" ca="1" si="21"/>
        <v>SEP</v>
      </c>
    </row>
    <row r="611" spans="1:12" x14ac:dyDescent="0.2">
      <c r="A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B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C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D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E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F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G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H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I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J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K611" s="71" t="str">
        <f ca="1">IF( (COLUMN(INDIRECT('Generate Monthly Report'!$J$1&amp;$E593)) + (MOD(COLUMN(), 12)-12) ) &lt; 4, "--", INDIRECT("'Monthly Reading'!"&amp;SUBSTITUTE(ADDRESS(1,COLUMN(INDIRECT('Generate Monthly Report'!$J$1&amp;$E593)) + (MOD(COLUMN(), 12)-12),4),"1","")&amp;$E593) )</f>
        <v>--</v>
      </c>
      <c r="L611" s="71">
        <f ca="1">IF( (COLUMN(INDIRECT('Generate Monthly Report'!$J$1&amp;$E593)) + (MOD(COLUMN(), 12)) ) &lt; 4, "--", INDIRECT("'Monthly Reading'!"&amp;SUBSTITUTE(ADDRESS(1,COLUMN(INDIRECT('Generate Monthly Report'!$J$1&amp;$E$5)) + (MOD(COLUMN(), 12)),4),"1","")&amp;$E$5) )</f>
        <v>20</v>
      </c>
    </row>
    <row r="612" spans="1:12" x14ac:dyDescent="0.2">
      <c r="A612" s="73" t="str">
        <f>$A$24</f>
        <v>BREAKDOWN OF UNPAID WATER BILLS IN THE LAST 12 MONTHS</v>
      </c>
    </row>
    <row r="613" spans="1:12" x14ac:dyDescent="0.2">
      <c r="A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B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C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D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E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F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G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H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I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J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K613" s="71" t="str">
        <f ca="1">IF( (COLUMN(INDIRECT('Generate Monthly Report'!$J$1&amp;$E593)) + (MOD(COLUMN(), 12)-12) ) &lt; 4, "--", IF( INDIRECT("'Unpaid Record'!"&amp;SUBSTITUTE(ADDRESS(1,COLUMN(INDIRECT('Generate Monthly Report'!$J$1&amp;$E593)) + (MOD(COLUMN(), 12)-12),4),"1","")&amp;$F593) &gt; 0,
ROUND(INDIRECT("'Unpaid Record'!"&amp;SUBSTITUTE(ADDRESS(1,COLUMN(INDIRECT('Generate Monthly Report'!$J$1&amp;$E593)) + (MOD(COLUMN(), 12)-12),4),"1","")&amp;$F593), 2), "--") )</f>
        <v>--</v>
      </c>
      <c r="L613" s="71">
        <f ca="1">IF( (COLUMN(INDIRECT('Generate Monthly Report'!$J$1&amp;$E593)) + (MOD(COLUMN(), 12)) ) &lt; 4, "--", ROUND(INDIRECT("'Unpaid Record'!"&amp;SUBSTITUTE(ADDRESS(1,COLUMN(INDIRECT('Generate Monthly Report'!$J$1&amp;$E593)) + (MOD(COLUMN(), 12)),4),"1","")&amp;$F593), 2))</f>
        <v>1023.29</v>
      </c>
    </row>
    <row r="614" spans="1:12" x14ac:dyDescent="0.2">
      <c r="C614" s="157" t="str">
        <f>$C$26</f>
        <v>To avoid disconnection, please pay your bills on time.</v>
      </c>
      <c r="D614" s="157"/>
      <c r="E614" s="157"/>
      <c r="F614" s="157"/>
      <c r="G614" s="157"/>
      <c r="H614" s="157"/>
      <c r="I614" s="157"/>
      <c r="J614" s="157"/>
      <c r="K614" s="66"/>
      <c r="L614" s="66"/>
    </row>
    <row r="615" spans="1:12" x14ac:dyDescent="0.2">
      <c r="A615" s="66"/>
      <c r="B615" s="67"/>
      <c r="C615" s="67"/>
      <c r="D615" s="72"/>
      <c r="E615" s="67"/>
      <c r="F615" s="67"/>
      <c r="G615" s="67"/>
      <c r="H615" s="64"/>
      <c r="I615" s="67"/>
      <c r="J615" s="64"/>
      <c r="K615" s="66"/>
      <c r="L615" s="66"/>
    </row>
    <row r="616" spans="1:12" x14ac:dyDescent="0.2">
      <c r="A616" s="66"/>
      <c r="B616" s="67"/>
      <c r="K616" s="66"/>
      <c r="L616" s="66"/>
    </row>
    <row r="617" spans="1:12" x14ac:dyDescent="0.2">
      <c r="A617" s="116" t="str">
        <f>Settings!$B$1</f>
        <v>VILLA AURORA TOWNHOMES HOMEOWNERS ASSOCIATION</v>
      </c>
      <c r="B617" s="52"/>
      <c r="D617" s="54"/>
      <c r="E617" s="54"/>
      <c r="H617" s="54"/>
      <c r="I617" s="54"/>
      <c r="K617" s="56"/>
      <c r="L617" s="114" t="str">
        <f>Settings!$B$3</f>
        <v>Please bring your water bill when paying</v>
      </c>
    </row>
    <row r="618" spans="1:12" x14ac:dyDescent="0.2">
      <c r="A618" s="68" t="str">
        <f>Settings!$B$2</f>
        <v>Aurora Blvd., Loyola Heights, Quezon City</v>
      </c>
      <c r="B618" s="52"/>
      <c r="D618" s="56"/>
      <c r="E618" s="56"/>
      <c r="H618" s="56"/>
      <c r="I618" s="56"/>
      <c r="K618" s="52"/>
      <c r="L618" s="114" t="str">
        <f>Settings!$B$4</f>
        <v>For inquiries pls. contact the water committee</v>
      </c>
    </row>
    <row r="619" spans="1:12" x14ac:dyDescent="0.2">
      <c r="A619" s="57">
        <v>2</v>
      </c>
      <c r="B619" s="57">
        <v>5</v>
      </c>
      <c r="D619" s="52"/>
      <c r="E619" s="52"/>
      <c r="H619" s="52"/>
      <c r="I619" s="52"/>
      <c r="K619" s="52"/>
      <c r="L619" s="114" t="str">
        <f>IF(Settings!$B$5="", "", Settings!$B$5)</f>
        <v>Jesus Lim at B3 L17</v>
      </c>
    </row>
    <row r="620" spans="1:12" x14ac:dyDescent="0.2">
      <c r="A620" s="52"/>
      <c r="B620" s="52"/>
      <c r="C620" s="52"/>
      <c r="D620" s="52"/>
      <c r="E620" s="52"/>
      <c r="H620" s="52"/>
      <c r="I620" s="52"/>
      <c r="K620" s="52"/>
      <c r="L620" s="114" t="str">
        <f>IF(Settings!$B$6="", "", Settings!$B$6)</f>
        <v>Nida Monasteryo at B1 L12</v>
      </c>
    </row>
    <row r="621" spans="1:12" x14ac:dyDescent="0.2">
      <c r="A621" s="52"/>
      <c r="B621" s="52"/>
      <c r="C621" s="132">
        <f>$C593+1</f>
        <v>24</v>
      </c>
      <c r="D621" s="132">
        <f>$D593+1</f>
        <v>35</v>
      </c>
      <c r="E621" s="132">
        <f>$E593+1</f>
        <v>101</v>
      </c>
      <c r="F621" s="132">
        <f>$F593+1</f>
        <v>27</v>
      </c>
      <c r="H621" s="52"/>
      <c r="I621" s="52"/>
      <c r="J621" s="55" t="str">
        <f>IF(Settings!$B$7="", "", Settings!$B$7)</f>
        <v/>
      </c>
      <c r="K621" s="52"/>
      <c r="L621" s="52"/>
    </row>
    <row r="622" spans="1:12" x14ac:dyDescent="0.2">
      <c r="A622" s="58"/>
      <c r="B622" s="58"/>
      <c r="C622" s="58"/>
      <c r="D622" s="58"/>
      <c r="E622" s="58"/>
      <c r="F622" s="58"/>
      <c r="G622" s="59"/>
      <c r="H622" s="58"/>
      <c r="I622" s="58"/>
      <c r="J622" s="60" t="str">
        <f>IF(Settings!$B$8="", "", Settings!$B$8)</f>
        <v/>
      </c>
      <c r="K622" s="58"/>
      <c r="L622" s="58"/>
    </row>
    <row r="623" spans="1:12" x14ac:dyDescent="0.2">
      <c r="A623" s="61" t="str">
        <f>$A$7</f>
        <v>NAME OF OWNER/TENANT</v>
      </c>
      <c r="B623" s="52"/>
      <c r="C623" s="52"/>
      <c r="E623" s="61" t="str">
        <f>$E$7</f>
        <v>ADDRESS</v>
      </c>
      <c r="H623" s="61" t="str">
        <f>$H$7</f>
        <v>METER NUMBER</v>
      </c>
      <c r="J623" s="52"/>
      <c r="K623" s="61" t="str">
        <f>$K$7</f>
        <v>TOTAL AMOUNT DUE</v>
      </c>
    </row>
    <row r="624" spans="1:12" ht="15" x14ac:dyDescent="0.2">
      <c r="A624" s="62" t="str" cm="1">
        <f t="array" aca="1" ref="A624" ca="1">INDIRECT("'Homeowners Record'!$B"&amp;$C621)</f>
        <v>SALVADOR SORDO</v>
      </c>
      <c r="B624" s="74"/>
      <c r="C624" s="74"/>
      <c r="D624" s="74"/>
      <c r="E624" s="62" t="str" cm="1">
        <f t="array" aca="1" ref="E624" ca="1">INDIRECT("'Homeowners Record'!$C"&amp;$C621)</f>
        <v>BLK 1 LOT 23</v>
      </c>
      <c r="F624" s="74"/>
      <c r="G624" s="108"/>
      <c r="H624" s="152" t="str" cm="1">
        <f t="array" aca="1" ref="H624" ca="1">INDIRECT("'Homeowners Record'!$D"&amp;$C621)</f>
        <v>-</v>
      </c>
      <c r="I624" s="152"/>
      <c r="J624" s="74"/>
      <c r="K624" s="149">
        <f ca="1">SUM(INDIRECT("'Unpaid Record'!$C"&amp;$F621&amp;":"&amp;'Generate Monthly Report'!$J$1&amp;$F621))</f>
        <v>1869.860987654321</v>
      </c>
      <c r="L624" s="149"/>
    </row>
    <row r="625" spans="1:12" x14ac:dyDescent="0.2">
      <c r="A625" s="61" t="str">
        <f>$A$9</f>
        <v>BILLING MONTH</v>
      </c>
      <c r="B625" s="52"/>
      <c r="E625" s="61" t="str">
        <f>$E$9</f>
        <v>BILL DATE</v>
      </c>
      <c r="H625" s="61" t="str">
        <f>$H$9</f>
        <v>BILLING PERIOD</v>
      </c>
      <c r="I625" s="52"/>
      <c r="J625" s="52"/>
      <c r="K625" s="151" t="str">
        <f>$K$9</f>
        <v>DUE DATE</v>
      </c>
      <c r="L625" s="151"/>
    </row>
    <row r="626" spans="1:12" ht="15" x14ac:dyDescent="0.2">
      <c r="A626" s="76" t="str">
        <f ca="1">TEXT('Generate Monthly Report'!$C$72, "MMMM YYYY")</f>
        <v>September 2020</v>
      </c>
      <c r="B626" s="74"/>
      <c r="C626" s="74"/>
      <c r="D626" s="74"/>
      <c r="E626" s="107" t="str">
        <f ca="1">'Generate Monthly Report'!$D$72</f>
        <v>Oct 10, 2020</v>
      </c>
      <c r="F626" s="74"/>
      <c r="G626" s="108"/>
      <c r="H626" s="107" t="str">
        <f ca="1">'Generate Monthly Report'!$B$72</f>
        <v>07 Sep to 06 Oct 2020</v>
      </c>
      <c r="I626" s="74"/>
      <c r="J626" s="74"/>
      <c r="K626" s="155" t="str">
        <f ca="1">'Generate Monthly Report'!$E$72</f>
        <v>Oct 13, 2020</v>
      </c>
      <c r="L626" s="155"/>
    </row>
    <row r="627" spans="1:12" x14ac:dyDescent="0.2">
      <c r="A627" s="64" t="str">
        <f>$A$11</f>
        <v>METER READING INFORMATION</v>
      </c>
      <c r="H627" s="65" t="str">
        <f>$H$11</f>
        <v>STATEMENT SUMMARY</v>
      </c>
    </row>
    <row r="628" spans="1:12" x14ac:dyDescent="0.2">
      <c r="A628" s="52" t="str">
        <f>$A$12</f>
        <v>Owner's Meter Reading</v>
      </c>
      <c r="H628" s="67" t="str">
        <f>$H$12</f>
        <v>Current Charges</v>
      </c>
      <c r="K628" s="67"/>
      <c r="L628" s="67"/>
    </row>
    <row r="629" spans="1:12" x14ac:dyDescent="0.2">
      <c r="A629" s="101" t="str">
        <f>$A$13</f>
        <v xml:space="preserve">    Present Reading</v>
      </c>
      <c r="B629" s="101"/>
      <c r="C629" s="69"/>
      <c r="E629" s="101" cm="1">
        <f t="array" aca="1" ref="E629" ca="1">INDIRECT("'Generate Monthly Report'!$C"&amp;$F621)</f>
        <v>0</v>
      </c>
      <c r="H629" s="101" t="str">
        <f>$H$13</f>
        <v xml:space="preserve">    Water Bill</v>
      </c>
      <c r="K629" s="156" cm="1">
        <f t="array" aca="1" ref="K629" ca="1">INDIRECT("'Generate Monthly Report'!$G"&amp;$F621)</f>
        <v>0</v>
      </c>
      <c r="L629" s="156"/>
    </row>
    <row r="630" spans="1:12" x14ac:dyDescent="0.2">
      <c r="A630" s="102" t="str">
        <f>$A$14</f>
        <v xml:space="preserve">    Previous Reading</v>
      </c>
      <c r="B630" s="102"/>
      <c r="C630" s="104"/>
      <c r="D630" s="63"/>
      <c r="E630" s="102" cm="1">
        <f t="array" aca="1" ref="E630" ca="1">INDIRECT("'Generate Monthly Report'!$D"&amp;$F621)</f>
        <v>0</v>
      </c>
      <c r="H630" s="101" t="str">
        <f>$H$14</f>
        <v xml:space="preserve">    Miscellaneous</v>
      </c>
      <c r="K630" s="69"/>
      <c r="L630" s="69">
        <f ca="1">'Generate Monthly Report'!$A$71</f>
        <v>50</v>
      </c>
    </row>
    <row r="631" spans="1:12" ht="15" x14ac:dyDescent="0.2">
      <c r="A631" s="69" t="str">
        <f>$A$15</f>
        <v xml:space="preserve">    Consumption</v>
      </c>
      <c r="B631" s="101"/>
      <c r="C631" s="52"/>
      <c r="E631" s="103" cm="1">
        <f t="array" aca="1" ref="E631" ca="1">INDIRECT("'Generate Monthly Report'!$E"&amp;$F621)</f>
        <v>0</v>
      </c>
      <c r="H631" s="102" t="str">
        <f>$H$15</f>
        <v xml:space="preserve">    Monthly Dues</v>
      </c>
      <c r="I631" s="63"/>
      <c r="K631" s="69"/>
      <c r="L631" s="69">
        <f ca="1">'Generate Monthly Report'!$A$72</f>
        <v>450</v>
      </c>
    </row>
    <row r="632" spans="1:12" ht="15" x14ac:dyDescent="0.2">
      <c r="E632" s="77"/>
      <c r="H632" s="100" t="str">
        <f>$H$16</f>
        <v xml:space="preserve">    Total</v>
      </c>
      <c r="J632" s="70"/>
      <c r="K632" s="153" cm="1">
        <f t="array" aca="1" ref="K632" ca="1">INDIRECT("'Generate Monthly Report'!$J"&amp;$F621)</f>
        <v>0</v>
      </c>
      <c r="L632" s="153"/>
    </row>
    <row r="633" spans="1:12" x14ac:dyDescent="0.2">
      <c r="A633" s="109" t="str">
        <f>$A$17</f>
        <v xml:space="preserve">    Manila Waters Reading</v>
      </c>
      <c r="B633" s="110"/>
      <c r="C633" s="111"/>
      <c r="D633" s="111"/>
      <c r="E633" s="117">
        <f ca="1">'Generate Monthly Report'!$F$72</f>
        <v>1620</v>
      </c>
      <c r="H633" s="67" t="str">
        <f>$H$17</f>
        <v>Previous Charges</v>
      </c>
      <c r="K633" s="67"/>
      <c r="L633" s="67"/>
    </row>
    <row r="634" spans="1:12" x14ac:dyDescent="0.2">
      <c r="A634" s="112" t="str">
        <f>$A$18</f>
        <v xml:space="preserve">    Amount Due to Manila Waters</v>
      </c>
      <c r="B634" s="67"/>
      <c r="C634" s="66"/>
      <c r="D634" s="66"/>
      <c r="E634" s="129">
        <f ca="1">'Generate Monthly Report'!$G$72</f>
        <v>38533.480000000003</v>
      </c>
      <c r="H634" s="102" t="str">
        <f>$H$18</f>
        <v xml:space="preserve">    Unpaid Previous Charges</v>
      </c>
      <c r="I634" s="63"/>
      <c r="J634" s="63"/>
      <c r="K634" s="154">
        <f ca="1">SUM(INDIRECT("'Unpaid Record'!$C"&amp;$F621&amp;":"&amp;'Generate Monthly Report'!$J$1&amp;$F621))-K632</f>
        <v>1869.860987654321</v>
      </c>
      <c r="L634" s="154"/>
    </row>
    <row r="635" spans="1:12" ht="15" x14ac:dyDescent="0.2">
      <c r="A635" s="112" t="str">
        <f>$A$19</f>
        <v xml:space="preserve">    Computed Amount per cu. meter</v>
      </c>
      <c r="B635" s="67"/>
      <c r="C635" s="66"/>
      <c r="D635" s="66"/>
      <c r="E635" s="118">
        <f ca="1">'Generate Monthly Report'!$H$72</f>
        <v>23.79</v>
      </c>
      <c r="H635" s="64" t="str">
        <f>$H$19</f>
        <v>TOTAL AMOUNT DUE</v>
      </c>
      <c r="K635" s="150">
        <f ca="1">$K632+$K634</f>
        <v>1869.860987654321</v>
      </c>
      <c r="L635" s="150"/>
    </row>
    <row r="636" spans="1:12" x14ac:dyDescent="0.2">
      <c r="A636" s="113" t="str">
        <f>$A$20</f>
        <v xml:space="preserve">    Minimum Amount (with Misc + Monthly Dues)</v>
      </c>
      <c r="B636" s="58"/>
      <c r="C636" s="63"/>
      <c r="D636" s="63"/>
      <c r="E636" s="119">
        <f ca="1">'Generate Monthly Report'!$J$72</f>
        <v>737.86</v>
      </c>
      <c r="L636" s="115" t="str">
        <f>$L$20</f>
        <v>REVISED OCTOBER 2020. THIS IS SYSTEM GENERATED</v>
      </c>
    </row>
    <row r="637" spans="1:12" x14ac:dyDescent="0.2">
      <c r="A637" s="73" t="str">
        <f>$A$21</f>
        <v>YOUR MONTHLY CONSUMPTION IN THE LAST 12 MONTHS...</v>
      </c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</row>
    <row r="638" spans="1:12" x14ac:dyDescent="0.2">
      <c r="A638" s="71" t="str">
        <f ca="1">UPPER(TEXT(EDATE($A626, MOD(COLUMN(), 12)-12), "MMM"))</f>
        <v>OCT</v>
      </c>
      <c r="B638" s="71" t="str">
        <f t="shared" ref="B638:L638" ca="1" si="22">UPPER(TEXT(EDATE($A626, MOD(COLUMN(), 12)-12), "MMM"))</f>
        <v>NOV</v>
      </c>
      <c r="C638" s="71" t="str">
        <f t="shared" ca="1" si="22"/>
        <v>DEC</v>
      </c>
      <c r="D638" s="71" t="str">
        <f t="shared" ca="1" si="22"/>
        <v>JAN</v>
      </c>
      <c r="E638" s="71" t="str">
        <f t="shared" ca="1" si="22"/>
        <v>FEB</v>
      </c>
      <c r="F638" s="71" t="str">
        <f t="shared" ca="1" si="22"/>
        <v>MAR</v>
      </c>
      <c r="G638" s="71" t="str">
        <f t="shared" ca="1" si="22"/>
        <v>APR</v>
      </c>
      <c r="H638" s="71" t="str">
        <f t="shared" ca="1" si="22"/>
        <v>MAY</v>
      </c>
      <c r="I638" s="71" t="str">
        <f t="shared" ca="1" si="22"/>
        <v>JUN</v>
      </c>
      <c r="J638" s="71" t="str">
        <f t="shared" ca="1" si="22"/>
        <v>JUL</v>
      </c>
      <c r="K638" s="71" t="str">
        <f t="shared" ca="1" si="22"/>
        <v>AUG</v>
      </c>
      <c r="L638" s="71" t="str">
        <f t="shared" ca="1" si="22"/>
        <v>SEP</v>
      </c>
    </row>
    <row r="639" spans="1:12" x14ac:dyDescent="0.2">
      <c r="A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B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C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D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E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F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G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H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I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J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K639" s="71" t="str">
        <f ca="1">IF( (COLUMN(INDIRECT('Generate Monthly Report'!$J$1&amp;$E621)) + (MOD(COLUMN(), 12)-12) ) &lt; 4, "--", INDIRECT("'Monthly Reading'!"&amp;SUBSTITUTE(ADDRESS(1,COLUMN(INDIRECT('Generate Monthly Report'!$J$1&amp;$E621)) + (MOD(COLUMN(), 12)-12),4),"1","")&amp;$E621) )</f>
        <v>--</v>
      </c>
      <c r="L639" s="71">
        <f ca="1">IF( (COLUMN(INDIRECT('Generate Monthly Report'!$J$1&amp;$E621)) + (MOD(COLUMN(), 12)) ) &lt; 4, "--", INDIRECT("'Monthly Reading'!"&amp;SUBSTITUTE(ADDRESS(1,COLUMN(INDIRECT('Generate Monthly Report'!$J$1&amp;$E$5)) + (MOD(COLUMN(), 12)),4),"1","")&amp;$E$5) )</f>
        <v>20</v>
      </c>
    </row>
    <row r="640" spans="1:12" x14ac:dyDescent="0.2">
      <c r="A640" s="73" t="str">
        <f>$A$24</f>
        <v>BREAKDOWN OF UNPAID WATER BILLS IN THE LAST 12 MONTHS</v>
      </c>
    </row>
    <row r="641" spans="1:12" x14ac:dyDescent="0.2">
      <c r="A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B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C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D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E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F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G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H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I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J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K641" s="71" t="str">
        <f ca="1">IF( (COLUMN(INDIRECT('Generate Monthly Report'!$J$1&amp;$E621)) + (MOD(COLUMN(), 12)-12) ) &lt; 4, "--", IF( INDIRECT("'Unpaid Record'!"&amp;SUBSTITUTE(ADDRESS(1,COLUMN(INDIRECT('Generate Monthly Report'!$J$1&amp;$E621)) + (MOD(COLUMN(), 12)-12),4),"1","")&amp;$F621) &gt; 0,
ROUND(INDIRECT("'Unpaid Record'!"&amp;SUBSTITUTE(ADDRESS(1,COLUMN(INDIRECT('Generate Monthly Report'!$J$1&amp;$E621)) + (MOD(COLUMN(), 12)-12),4),"1","")&amp;$F621), 2), "--") )</f>
        <v>--</v>
      </c>
      <c r="L641" s="71">
        <f ca="1">IF( (COLUMN(INDIRECT('Generate Monthly Report'!$J$1&amp;$E621)) + (MOD(COLUMN(), 12)) ) &lt; 4, "--", ROUND(INDIRECT("'Unpaid Record'!"&amp;SUBSTITUTE(ADDRESS(1,COLUMN(INDIRECT('Generate Monthly Report'!$J$1&amp;$E621)) + (MOD(COLUMN(), 12)),4),"1","")&amp;$F621), 2))</f>
        <v>737.86</v>
      </c>
    </row>
    <row r="642" spans="1:12" x14ac:dyDescent="0.2">
      <c r="C642" s="157" t="str">
        <f>$C$26</f>
        <v>To avoid disconnection, please pay your bills on time.</v>
      </c>
      <c r="D642" s="157"/>
      <c r="E642" s="157"/>
      <c r="F642" s="157"/>
      <c r="G642" s="157"/>
      <c r="H642" s="157"/>
      <c r="I642" s="157"/>
      <c r="J642" s="157"/>
      <c r="K642" s="66"/>
      <c r="L642" s="66"/>
    </row>
    <row r="643" spans="1:12" x14ac:dyDescent="0.2">
      <c r="A643" s="66"/>
      <c r="B643" s="67"/>
      <c r="C643" s="67"/>
      <c r="D643" s="72"/>
      <c r="E643" s="67"/>
      <c r="F643" s="67"/>
      <c r="G643" s="67"/>
      <c r="H643" s="64"/>
      <c r="I643" s="67"/>
      <c r="J643" s="64"/>
      <c r="K643" s="66"/>
      <c r="L643" s="66"/>
    </row>
    <row r="644" spans="1:12" x14ac:dyDescent="0.2">
      <c r="A644" s="66"/>
      <c r="B644" s="67"/>
      <c r="K644" s="66"/>
      <c r="L644" s="66"/>
    </row>
    <row r="645" spans="1:12" x14ac:dyDescent="0.2">
      <c r="A645" s="116" t="str">
        <f>Settings!$B$1</f>
        <v>VILLA AURORA TOWNHOMES HOMEOWNERS ASSOCIATION</v>
      </c>
      <c r="B645" s="52"/>
      <c r="D645" s="54"/>
      <c r="E645" s="54"/>
      <c r="H645" s="54"/>
      <c r="I645" s="54"/>
      <c r="K645" s="56"/>
      <c r="L645" s="114" t="str">
        <f>Settings!$B$3</f>
        <v>Please bring your water bill when paying</v>
      </c>
    </row>
    <row r="646" spans="1:12" x14ac:dyDescent="0.2">
      <c r="A646" s="68" t="str">
        <f>Settings!$B$2</f>
        <v>Aurora Blvd., Loyola Heights, Quezon City</v>
      </c>
      <c r="B646" s="52"/>
      <c r="D646" s="56"/>
      <c r="E646" s="56"/>
      <c r="H646" s="56"/>
      <c r="I646" s="56"/>
      <c r="K646" s="52"/>
      <c r="L646" s="114" t="str">
        <f>Settings!$B$4</f>
        <v>For inquiries pls. contact the water committee</v>
      </c>
    </row>
    <row r="647" spans="1:12" x14ac:dyDescent="0.2">
      <c r="A647" s="57">
        <v>2</v>
      </c>
      <c r="B647" s="57">
        <v>5</v>
      </c>
      <c r="D647" s="52"/>
      <c r="E647" s="52"/>
      <c r="H647" s="52"/>
      <c r="I647" s="52"/>
      <c r="K647" s="52"/>
      <c r="L647" s="114" t="str">
        <f>IF(Settings!$B$5="", "", Settings!$B$5)</f>
        <v>Jesus Lim at B3 L17</v>
      </c>
    </row>
    <row r="648" spans="1:12" x14ac:dyDescent="0.2">
      <c r="A648" s="52"/>
      <c r="B648" s="52"/>
      <c r="C648" s="52"/>
      <c r="D648" s="52"/>
      <c r="E648" s="52"/>
      <c r="H648" s="52"/>
      <c r="I648" s="52"/>
      <c r="K648" s="52"/>
      <c r="L648" s="114" t="str">
        <f>IF(Settings!$B$6="", "", Settings!$B$6)</f>
        <v>Nida Monasteryo at B1 L12</v>
      </c>
    </row>
    <row r="649" spans="1:12" x14ac:dyDescent="0.2">
      <c r="A649" s="52"/>
      <c r="B649" s="52"/>
      <c r="C649" s="132">
        <f>$C621+1</f>
        <v>25</v>
      </c>
      <c r="D649" s="132">
        <f>$D621+1</f>
        <v>36</v>
      </c>
      <c r="E649" s="132">
        <f>$E621+1</f>
        <v>102</v>
      </c>
      <c r="F649" s="132">
        <f>$F621+1</f>
        <v>28</v>
      </c>
      <c r="H649" s="52"/>
      <c r="I649" s="52"/>
      <c r="J649" s="55" t="str">
        <f>IF(Settings!$B$7="", "", Settings!$B$7)</f>
        <v/>
      </c>
      <c r="K649" s="52"/>
      <c r="L649" s="52"/>
    </row>
    <row r="650" spans="1:12" x14ac:dyDescent="0.2">
      <c r="A650" s="58"/>
      <c r="B650" s="58"/>
      <c r="C650" s="58"/>
      <c r="D650" s="58"/>
      <c r="E650" s="58"/>
      <c r="F650" s="58"/>
      <c r="G650" s="59"/>
      <c r="H650" s="58"/>
      <c r="I650" s="58"/>
      <c r="J650" s="60" t="str">
        <f>IF(Settings!$B$8="", "", Settings!$B$8)</f>
        <v/>
      </c>
      <c r="K650" s="58"/>
      <c r="L650" s="58"/>
    </row>
    <row r="651" spans="1:12" x14ac:dyDescent="0.2">
      <c r="A651" s="61" t="str">
        <f>$A$7</f>
        <v>NAME OF OWNER/TENANT</v>
      </c>
      <c r="B651" s="52"/>
      <c r="C651" s="52"/>
      <c r="E651" s="61" t="str">
        <f>$E$7</f>
        <v>ADDRESS</v>
      </c>
      <c r="H651" s="61" t="str">
        <f>$H$7</f>
        <v>METER NUMBER</v>
      </c>
      <c r="J651" s="52"/>
      <c r="K651" s="61" t="str">
        <f>$K$7</f>
        <v>TOTAL AMOUNT DUE</v>
      </c>
    </row>
    <row r="652" spans="1:12" ht="15" x14ac:dyDescent="0.2">
      <c r="A652" s="62" t="str" cm="1">
        <f t="array" aca="1" ref="A652" ca="1">INDIRECT("'Homeowners Record'!$B"&amp;$C649)</f>
        <v>C/O ROGER DE MESA</v>
      </c>
      <c r="B652" s="74"/>
      <c r="C652" s="74"/>
      <c r="D652" s="74"/>
      <c r="E652" s="62" t="str" cm="1">
        <f t="array" aca="1" ref="E652" ca="1">INDIRECT("'Homeowners Record'!$C"&amp;$C649)</f>
        <v>BLK 1 LOT 24</v>
      </c>
      <c r="F652" s="74"/>
      <c r="G652" s="108"/>
      <c r="H652" s="152" t="str" cm="1">
        <f t="array" aca="1" ref="H652" ca="1">INDIRECT("'Homeowners Record'!$D"&amp;$C649)</f>
        <v>-</v>
      </c>
      <c r="I652" s="152"/>
      <c r="J652" s="74"/>
      <c r="K652" s="149">
        <f ca="1">SUM(INDIRECT("'Unpaid Record'!$C"&amp;$F649&amp;":"&amp;'Generate Monthly Report'!$J$1&amp;$F649))</f>
        <v>1993.860987654321</v>
      </c>
      <c r="L652" s="149"/>
    </row>
    <row r="653" spans="1:12" x14ac:dyDescent="0.2">
      <c r="A653" s="61" t="str">
        <f>$A$9</f>
        <v>BILLING MONTH</v>
      </c>
      <c r="B653" s="52"/>
      <c r="E653" s="61" t="str">
        <f>$E$9</f>
        <v>BILL DATE</v>
      </c>
      <c r="H653" s="61" t="str">
        <f>$H$9</f>
        <v>BILLING PERIOD</v>
      </c>
      <c r="I653" s="52"/>
      <c r="J653" s="52"/>
      <c r="K653" s="151" t="str">
        <f>$K$9</f>
        <v>DUE DATE</v>
      </c>
      <c r="L653" s="151"/>
    </row>
    <row r="654" spans="1:12" ht="15" x14ac:dyDescent="0.2">
      <c r="A654" s="76" t="str">
        <f ca="1">TEXT('Generate Monthly Report'!$C$72, "MMMM YYYY")</f>
        <v>September 2020</v>
      </c>
      <c r="B654" s="74"/>
      <c r="C654" s="74"/>
      <c r="D654" s="74"/>
      <c r="E654" s="107" t="str">
        <f ca="1">'Generate Monthly Report'!$D$72</f>
        <v>Oct 10, 2020</v>
      </c>
      <c r="F654" s="74"/>
      <c r="G654" s="108"/>
      <c r="H654" s="107" t="str">
        <f ca="1">'Generate Monthly Report'!$B$72</f>
        <v>07 Sep to 06 Oct 2020</v>
      </c>
      <c r="I654" s="74"/>
      <c r="J654" s="74"/>
      <c r="K654" s="155" t="str">
        <f ca="1">'Generate Monthly Report'!$E$72</f>
        <v>Oct 13, 2020</v>
      </c>
      <c r="L654" s="155"/>
    </row>
    <row r="655" spans="1:12" x14ac:dyDescent="0.2">
      <c r="A655" s="64" t="str">
        <f>$A$11</f>
        <v>METER READING INFORMATION</v>
      </c>
      <c r="H655" s="65" t="str">
        <f>$H$11</f>
        <v>STATEMENT SUMMARY</v>
      </c>
    </row>
    <row r="656" spans="1:12" x14ac:dyDescent="0.2">
      <c r="A656" s="52" t="str">
        <f>$A$12</f>
        <v>Owner's Meter Reading</v>
      </c>
      <c r="H656" s="67" t="str">
        <f>$H$12</f>
        <v>Current Charges</v>
      </c>
      <c r="K656" s="67"/>
      <c r="L656" s="67"/>
    </row>
    <row r="657" spans="1:12" x14ac:dyDescent="0.2">
      <c r="A657" s="101" t="str">
        <f>$A$13</f>
        <v xml:space="preserve">    Present Reading</v>
      </c>
      <c r="B657" s="101"/>
      <c r="C657" s="69"/>
      <c r="E657" s="101" cm="1">
        <f t="array" aca="1" ref="E657" ca="1">INDIRECT("'Generate Monthly Report'!$C"&amp;$F649)</f>
        <v>954</v>
      </c>
      <c r="H657" s="101" t="str">
        <f>$H$13</f>
        <v xml:space="preserve">    Water Bill</v>
      </c>
      <c r="K657" s="156" cm="1">
        <f t="array" aca="1" ref="K657" ca="1">INDIRECT("'Generate Monthly Report'!$G"&amp;$F649)</f>
        <v>237.86098765432101</v>
      </c>
      <c r="L657" s="156"/>
    </row>
    <row r="658" spans="1:12" x14ac:dyDescent="0.2">
      <c r="A658" s="102" t="str">
        <f>$A$14</f>
        <v xml:space="preserve">    Previous Reading</v>
      </c>
      <c r="B658" s="102"/>
      <c r="C658" s="104"/>
      <c r="D658" s="63"/>
      <c r="E658" s="102" cm="1">
        <f t="array" aca="1" ref="E658" ca="1">INDIRECT("'Generate Monthly Report'!$D"&amp;$F649)</f>
        <v>953.5</v>
      </c>
      <c r="H658" s="101" t="str">
        <f>$H$14</f>
        <v xml:space="preserve">    Miscellaneous</v>
      </c>
      <c r="K658" s="69"/>
      <c r="L658" s="69">
        <f ca="1">'Generate Monthly Report'!$A$71</f>
        <v>50</v>
      </c>
    </row>
    <row r="659" spans="1:12" ht="15" x14ac:dyDescent="0.2">
      <c r="A659" s="69" t="str">
        <f>$A$15</f>
        <v xml:space="preserve">    Consumption</v>
      </c>
      <c r="B659" s="101"/>
      <c r="C659" s="52"/>
      <c r="E659" s="103" cm="1">
        <f t="array" aca="1" ref="E659" ca="1">INDIRECT("'Generate Monthly Report'!$E"&amp;$F649)</f>
        <v>0.5</v>
      </c>
      <c r="H659" s="102" t="str">
        <f>$H$15</f>
        <v xml:space="preserve">    Monthly Dues</v>
      </c>
      <c r="I659" s="63"/>
      <c r="K659" s="69"/>
      <c r="L659" s="69">
        <f ca="1">'Generate Monthly Report'!$A$72</f>
        <v>450</v>
      </c>
    </row>
    <row r="660" spans="1:12" ht="15" x14ac:dyDescent="0.2">
      <c r="E660" s="77"/>
      <c r="H660" s="100" t="str">
        <f>$H$16</f>
        <v xml:space="preserve">    Total</v>
      </c>
      <c r="J660" s="70"/>
      <c r="K660" s="153" cm="1">
        <f t="array" aca="1" ref="K660" ca="1">INDIRECT("'Generate Monthly Report'!$J"&amp;$F649)</f>
        <v>737.86098765432098</v>
      </c>
      <c r="L660" s="153"/>
    </row>
    <row r="661" spans="1:12" x14ac:dyDescent="0.2">
      <c r="A661" s="109" t="str">
        <f>$A$17</f>
        <v xml:space="preserve">    Manila Waters Reading</v>
      </c>
      <c r="B661" s="110"/>
      <c r="C661" s="111"/>
      <c r="D661" s="111"/>
      <c r="E661" s="117">
        <f ca="1">'Generate Monthly Report'!$F$72</f>
        <v>1620</v>
      </c>
      <c r="H661" s="67" t="str">
        <f>$H$17</f>
        <v>Previous Charges</v>
      </c>
      <c r="K661" s="67"/>
      <c r="L661" s="67"/>
    </row>
    <row r="662" spans="1:12" x14ac:dyDescent="0.2">
      <c r="A662" s="112" t="str">
        <f>$A$18</f>
        <v xml:space="preserve">    Amount Due to Manila Waters</v>
      </c>
      <c r="B662" s="67"/>
      <c r="C662" s="66"/>
      <c r="D662" s="66"/>
      <c r="E662" s="129">
        <f ca="1">'Generate Monthly Report'!$G$72</f>
        <v>38533.480000000003</v>
      </c>
      <c r="H662" s="102" t="str">
        <f>$H$18</f>
        <v xml:space="preserve">    Unpaid Previous Charges</v>
      </c>
      <c r="I662" s="63"/>
      <c r="J662" s="63"/>
      <c r="K662" s="154">
        <f ca="1">SUM(INDIRECT("'Unpaid Record'!$C"&amp;$F649&amp;":"&amp;'Generate Monthly Report'!$J$1&amp;$F649))-K660</f>
        <v>1256</v>
      </c>
      <c r="L662" s="154"/>
    </row>
    <row r="663" spans="1:12" ht="15" x14ac:dyDescent="0.2">
      <c r="A663" s="112" t="str">
        <f>$A$19</f>
        <v xml:space="preserve">    Computed Amount per cu. meter</v>
      </c>
      <c r="B663" s="67"/>
      <c r="C663" s="66"/>
      <c r="D663" s="66"/>
      <c r="E663" s="118">
        <f ca="1">'Generate Monthly Report'!$H$72</f>
        <v>23.79</v>
      </c>
      <c r="H663" s="64" t="str">
        <f>$H$19</f>
        <v>TOTAL AMOUNT DUE</v>
      </c>
      <c r="K663" s="150">
        <f ca="1">$K660+$K662</f>
        <v>1993.860987654321</v>
      </c>
      <c r="L663" s="150"/>
    </row>
    <row r="664" spans="1:12" x14ac:dyDescent="0.2">
      <c r="A664" s="113" t="str">
        <f>$A$20</f>
        <v xml:space="preserve">    Minimum Amount (with Misc + Monthly Dues)</v>
      </c>
      <c r="B664" s="58"/>
      <c r="C664" s="63"/>
      <c r="D664" s="63"/>
      <c r="E664" s="119">
        <f ca="1">'Generate Monthly Report'!$J$72</f>
        <v>737.86</v>
      </c>
      <c r="L664" s="115" t="str">
        <f>$L$20</f>
        <v>REVISED OCTOBER 2020. THIS IS SYSTEM GENERATED</v>
      </c>
    </row>
    <row r="665" spans="1:12" x14ac:dyDescent="0.2">
      <c r="A665" s="73" t="str">
        <f>$A$21</f>
        <v>YOUR MONTHLY CONSUMPTION IN THE LAST 12 MONTHS...</v>
      </c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</row>
    <row r="666" spans="1:12" x14ac:dyDescent="0.2">
      <c r="A666" s="71" t="str">
        <f ca="1">UPPER(TEXT(EDATE($A654, MOD(COLUMN(), 12)-12), "MMM"))</f>
        <v>OCT</v>
      </c>
      <c r="B666" s="71" t="str">
        <f t="shared" ref="B666:L666" ca="1" si="23">UPPER(TEXT(EDATE($A654, MOD(COLUMN(), 12)-12), "MMM"))</f>
        <v>NOV</v>
      </c>
      <c r="C666" s="71" t="str">
        <f t="shared" ca="1" si="23"/>
        <v>DEC</v>
      </c>
      <c r="D666" s="71" t="str">
        <f t="shared" ca="1" si="23"/>
        <v>JAN</v>
      </c>
      <c r="E666" s="71" t="str">
        <f t="shared" ca="1" si="23"/>
        <v>FEB</v>
      </c>
      <c r="F666" s="71" t="str">
        <f t="shared" ca="1" si="23"/>
        <v>MAR</v>
      </c>
      <c r="G666" s="71" t="str">
        <f t="shared" ca="1" si="23"/>
        <v>APR</v>
      </c>
      <c r="H666" s="71" t="str">
        <f t="shared" ca="1" si="23"/>
        <v>MAY</v>
      </c>
      <c r="I666" s="71" t="str">
        <f t="shared" ca="1" si="23"/>
        <v>JUN</v>
      </c>
      <c r="J666" s="71" t="str">
        <f t="shared" ca="1" si="23"/>
        <v>JUL</v>
      </c>
      <c r="K666" s="71" t="str">
        <f t="shared" ca="1" si="23"/>
        <v>AUG</v>
      </c>
      <c r="L666" s="71" t="str">
        <f t="shared" ca="1" si="23"/>
        <v>SEP</v>
      </c>
    </row>
    <row r="667" spans="1:12" x14ac:dyDescent="0.2">
      <c r="A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B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C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D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E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F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G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H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I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J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K667" s="71" t="str">
        <f ca="1">IF( (COLUMN(INDIRECT('Generate Monthly Report'!$J$1&amp;$E649)) + (MOD(COLUMN(), 12)-12) ) &lt; 4, "--", INDIRECT("'Monthly Reading'!"&amp;SUBSTITUTE(ADDRESS(1,COLUMN(INDIRECT('Generate Monthly Report'!$J$1&amp;$E649)) + (MOD(COLUMN(), 12)-12),4),"1","")&amp;$E649) )</f>
        <v>--</v>
      </c>
      <c r="L667" s="71">
        <f ca="1">IF( (COLUMN(INDIRECT('Generate Monthly Report'!$J$1&amp;$E649)) + (MOD(COLUMN(), 12)) ) &lt; 4, "--", INDIRECT("'Monthly Reading'!"&amp;SUBSTITUTE(ADDRESS(1,COLUMN(INDIRECT('Generate Monthly Report'!$J$1&amp;$E$5)) + (MOD(COLUMN(), 12)),4),"1","")&amp;$E$5) )</f>
        <v>20</v>
      </c>
    </row>
    <row r="668" spans="1:12" x14ac:dyDescent="0.2">
      <c r="A668" s="73" t="str">
        <f>$A$24</f>
        <v>BREAKDOWN OF UNPAID WATER BILLS IN THE LAST 12 MONTHS</v>
      </c>
    </row>
    <row r="669" spans="1:12" x14ac:dyDescent="0.2">
      <c r="A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B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C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D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E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F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G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H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I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J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K669" s="71" t="str">
        <f ca="1">IF( (COLUMN(INDIRECT('Generate Monthly Report'!$J$1&amp;$E649)) + (MOD(COLUMN(), 12)-12) ) &lt; 4, "--", IF( INDIRECT("'Unpaid Record'!"&amp;SUBSTITUTE(ADDRESS(1,COLUMN(INDIRECT('Generate Monthly Report'!$J$1&amp;$E649)) + (MOD(COLUMN(), 12)-12),4),"1","")&amp;$F649) &gt; 0,
ROUND(INDIRECT("'Unpaid Record'!"&amp;SUBSTITUTE(ADDRESS(1,COLUMN(INDIRECT('Generate Monthly Report'!$J$1&amp;$E649)) + (MOD(COLUMN(), 12)-12),4),"1","")&amp;$F649), 2), "--") )</f>
        <v>--</v>
      </c>
      <c r="L669" s="71">
        <f ca="1">IF( (COLUMN(INDIRECT('Generate Monthly Report'!$J$1&amp;$E649)) + (MOD(COLUMN(), 12)) ) &lt; 4, "--", ROUND(INDIRECT("'Unpaid Record'!"&amp;SUBSTITUTE(ADDRESS(1,COLUMN(INDIRECT('Generate Monthly Report'!$J$1&amp;$E649)) + (MOD(COLUMN(), 12)),4),"1","")&amp;$F649), 2))</f>
        <v>737.86</v>
      </c>
    </row>
    <row r="670" spans="1:12" x14ac:dyDescent="0.2">
      <c r="C670" s="157" t="str">
        <f>$C$26</f>
        <v>To avoid disconnection, please pay your bills on time.</v>
      </c>
      <c r="D670" s="157"/>
      <c r="E670" s="157"/>
      <c r="F670" s="157"/>
      <c r="G670" s="157"/>
      <c r="H670" s="157"/>
      <c r="I670" s="157"/>
      <c r="J670" s="157"/>
      <c r="K670" s="66"/>
      <c r="L670" s="66"/>
    </row>
    <row r="671" spans="1:12" x14ac:dyDescent="0.2">
      <c r="A671" s="66"/>
      <c r="B671" s="67"/>
      <c r="C671" s="67"/>
      <c r="D671" s="72"/>
      <c r="E671" s="67"/>
      <c r="F671" s="67"/>
      <c r="G671" s="67"/>
      <c r="H671" s="64"/>
      <c r="I671" s="67"/>
      <c r="J671" s="64"/>
      <c r="K671" s="66"/>
      <c r="L671" s="66"/>
    </row>
    <row r="672" spans="1:12" x14ac:dyDescent="0.2">
      <c r="A672" s="66"/>
      <c r="B672" s="67"/>
      <c r="K672" s="66"/>
      <c r="L672" s="66"/>
    </row>
    <row r="673" spans="1:12" x14ac:dyDescent="0.2">
      <c r="A673" s="116" t="str">
        <f>Settings!$B$1</f>
        <v>VILLA AURORA TOWNHOMES HOMEOWNERS ASSOCIATION</v>
      </c>
      <c r="B673" s="52"/>
      <c r="D673" s="54"/>
      <c r="E673" s="54"/>
      <c r="H673" s="54"/>
      <c r="I673" s="54"/>
      <c r="K673" s="56"/>
      <c r="L673" s="114" t="str">
        <f>Settings!$B$3</f>
        <v>Please bring your water bill when paying</v>
      </c>
    </row>
    <row r="674" spans="1:12" x14ac:dyDescent="0.2">
      <c r="A674" s="68" t="str">
        <f>Settings!$B$2</f>
        <v>Aurora Blvd., Loyola Heights, Quezon City</v>
      </c>
      <c r="B674" s="52"/>
      <c r="D674" s="56"/>
      <c r="E674" s="56"/>
      <c r="H674" s="56"/>
      <c r="I674" s="56"/>
      <c r="K674" s="52"/>
      <c r="L674" s="114" t="str">
        <f>Settings!$B$4</f>
        <v>For inquiries pls. contact the water committee</v>
      </c>
    </row>
    <row r="675" spans="1:12" x14ac:dyDescent="0.2">
      <c r="A675" s="57">
        <v>2</v>
      </c>
      <c r="B675" s="57">
        <v>5</v>
      </c>
      <c r="D675" s="52"/>
      <c r="E675" s="52"/>
      <c r="H675" s="52"/>
      <c r="I675" s="52"/>
      <c r="K675" s="52"/>
      <c r="L675" s="114" t="str">
        <f>IF(Settings!$B$5="", "", Settings!$B$5)</f>
        <v>Jesus Lim at B3 L17</v>
      </c>
    </row>
    <row r="676" spans="1:12" x14ac:dyDescent="0.2">
      <c r="A676" s="52"/>
      <c r="B676" s="52"/>
      <c r="C676" s="52"/>
      <c r="D676" s="52"/>
      <c r="E676" s="52"/>
      <c r="H676" s="52"/>
      <c r="I676" s="52"/>
      <c r="K676" s="52"/>
      <c r="L676" s="114" t="str">
        <f>IF(Settings!$B$6="", "", Settings!$B$6)</f>
        <v>Nida Monasteryo at B1 L12</v>
      </c>
    </row>
    <row r="677" spans="1:12" x14ac:dyDescent="0.2">
      <c r="A677" s="52"/>
      <c r="B677" s="52"/>
      <c r="C677" s="132">
        <f>$C649+1</f>
        <v>26</v>
      </c>
      <c r="D677" s="132">
        <f>$D649+1</f>
        <v>37</v>
      </c>
      <c r="E677" s="132">
        <f>$E649+1</f>
        <v>103</v>
      </c>
      <c r="F677" s="132">
        <f>$F649+1</f>
        <v>29</v>
      </c>
      <c r="H677" s="52"/>
      <c r="I677" s="52"/>
      <c r="J677" s="55" t="str">
        <f>IF(Settings!$B$7="", "", Settings!$B$7)</f>
        <v/>
      </c>
      <c r="K677" s="52"/>
      <c r="L677" s="52"/>
    </row>
    <row r="678" spans="1:12" x14ac:dyDescent="0.2">
      <c r="A678" s="58"/>
      <c r="B678" s="58"/>
      <c r="C678" s="58"/>
      <c r="D678" s="58"/>
      <c r="E678" s="58"/>
      <c r="F678" s="58"/>
      <c r="G678" s="59"/>
      <c r="H678" s="58"/>
      <c r="I678" s="58"/>
      <c r="J678" s="60" t="str">
        <f>IF(Settings!$B$8="", "", Settings!$B$8)</f>
        <v/>
      </c>
      <c r="K678" s="58"/>
      <c r="L678" s="58"/>
    </row>
    <row r="679" spans="1:12" x14ac:dyDescent="0.2">
      <c r="A679" s="61" t="str">
        <f>$A$7</f>
        <v>NAME OF OWNER/TENANT</v>
      </c>
      <c r="B679" s="52"/>
      <c r="C679" s="52"/>
      <c r="E679" s="61" t="str">
        <f>$E$7</f>
        <v>ADDRESS</v>
      </c>
      <c r="H679" s="61" t="str">
        <f>$H$7</f>
        <v>METER NUMBER</v>
      </c>
      <c r="J679" s="52"/>
      <c r="K679" s="61" t="str">
        <f>$K$7</f>
        <v>TOTAL AMOUNT DUE</v>
      </c>
    </row>
    <row r="680" spans="1:12" ht="15" x14ac:dyDescent="0.2">
      <c r="A680" s="62" t="str" cm="1">
        <f t="array" aca="1" ref="A680" ca="1">INDIRECT("'Homeowners Record'!$B"&amp;$C677)</f>
        <v>MANUEL JOSE OYSON III</v>
      </c>
      <c r="B680" s="74"/>
      <c r="C680" s="74"/>
      <c r="D680" s="74"/>
      <c r="E680" s="62" t="str" cm="1">
        <f t="array" aca="1" ref="E680" ca="1">INDIRECT("'Homeowners Record'!$C"&amp;$C677)</f>
        <v>BLK 1 LOT 25</v>
      </c>
      <c r="F680" s="74"/>
      <c r="G680" s="108"/>
      <c r="H680" s="152" cm="1">
        <f t="array" aca="1" ref="H680" ca="1">INDIRECT("'Homeowners Record'!$D"&amp;$C677)</f>
        <v>178671</v>
      </c>
      <c r="I680" s="152"/>
      <c r="J680" s="74"/>
      <c r="K680" s="149">
        <f ca="1">SUM(INDIRECT("'Unpaid Record'!$C"&amp;$F677&amp;":"&amp;'Generate Monthly Report'!$J$1&amp;$F677))</f>
        <v>3011.0107654320991</v>
      </c>
      <c r="L680" s="149"/>
    </row>
    <row r="681" spans="1:12" x14ac:dyDescent="0.2">
      <c r="A681" s="61" t="str">
        <f>$A$9</f>
        <v>BILLING MONTH</v>
      </c>
      <c r="B681" s="52"/>
      <c r="E681" s="61" t="str">
        <f>$E$9</f>
        <v>BILL DATE</v>
      </c>
      <c r="H681" s="61" t="str">
        <f>$H$9</f>
        <v>BILLING PERIOD</v>
      </c>
      <c r="I681" s="52"/>
      <c r="J681" s="52"/>
      <c r="K681" s="151" t="str">
        <f>$K$9</f>
        <v>DUE DATE</v>
      </c>
      <c r="L681" s="151"/>
    </row>
    <row r="682" spans="1:12" ht="15" x14ac:dyDescent="0.2">
      <c r="A682" s="76" t="str">
        <f ca="1">TEXT('Generate Monthly Report'!$C$72, "MMMM YYYY")</f>
        <v>September 2020</v>
      </c>
      <c r="B682" s="74"/>
      <c r="C682" s="74"/>
      <c r="D682" s="74"/>
      <c r="E682" s="107" t="str">
        <f ca="1">'Generate Monthly Report'!$D$72</f>
        <v>Oct 10, 2020</v>
      </c>
      <c r="F682" s="74"/>
      <c r="G682" s="108"/>
      <c r="H682" s="107" t="str">
        <f ca="1">'Generate Monthly Report'!$B$72</f>
        <v>07 Sep to 06 Oct 2020</v>
      </c>
      <c r="I682" s="74"/>
      <c r="J682" s="74"/>
      <c r="K682" s="155" t="str">
        <f ca="1">'Generate Monthly Report'!$E$72</f>
        <v>Oct 13, 2020</v>
      </c>
      <c r="L682" s="155"/>
    </row>
    <row r="683" spans="1:12" x14ac:dyDescent="0.2">
      <c r="A683" s="64" t="str">
        <f>$A$11</f>
        <v>METER READING INFORMATION</v>
      </c>
      <c r="H683" s="65" t="str">
        <f>$H$11</f>
        <v>STATEMENT SUMMARY</v>
      </c>
    </row>
    <row r="684" spans="1:12" x14ac:dyDescent="0.2">
      <c r="A684" s="52" t="str">
        <f>$A$12</f>
        <v>Owner's Meter Reading</v>
      </c>
      <c r="H684" s="67" t="str">
        <f>$H$12</f>
        <v>Current Charges</v>
      </c>
      <c r="K684" s="67"/>
      <c r="L684" s="67"/>
    </row>
    <row r="685" spans="1:12" x14ac:dyDescent="0.2">
      <c r="A685" s="101" t="str">
        <f>$A$13</f>
        <v xml:space="preserve">    Present Reading</v>
      </c>
      <c r="B685" s="101"/>
      <c r="C685" s="69"/>
      <c r="E685" s="101" cm="1">
        <f t="array" aca="1" ref="E685" ca="1">INDIRECT("'Generate Monthly Report'!$C"&amp;$F677)</f>
        <v>3210</v>
      </c>
      <c r="H685" s="101" t="str">
        <f>$H$13</f>
        <v xml:space="preserve">    Water Bill</v>
      </c>
      <c r="K685" s="156" cm="1">
        <f t="array" aca="1" ref="K685" ca="1">INDIRECT("'Generate Monthly Report'!$G"&amp;$F677)</f>
        <v>666.01076543209888</v>
      </c>
      <c r="L685" s="156"/>
    </row>
    <row r="686" spans="1:12" x14ac:dyDescent="0.2">
      <c r="A686" s="102" t="str">
        <f>$A$14</f>
        <v xml:space="preserve">    Previous Reading</v>
      </c>
      <c r="B686" s="102"/>
      <c r="C686" s="104"/>
      <c r="D686" s="63"/>
      <c r="E686" s="102" cm="1">
        <f t="array" aca="1" ref="E686" ca="1">INDIRECT("'Generate Monthly Report'!$D"&amp;$F677)</f>
        <v>3182</v>
      </c>
      <c r="H686" s="101" t="str">
        <f>$H$14</f>
        <v xml:space="preserve">    Miscellaneous</v>
      </c>
      <c r="K686" s="69"/>
      <c r="L686" s="69">
        <f ca="1">'Generate Monthly Report'!$A$71</f>
        <v>50</v>
      </c>
    </row>
    <row r="687" spans="1:12" ht="15" x14ac:dyDescent="0.2">
      <c r="A687" s="69" t="str">
        <f>$A$15</f>
        <v xml:space="preserve">    Consumption</v>
      </c>
      <c r="B687" s="101"/>
      <c r="C687" s="52"/>
      <c r="E687" s="103" cm="1">
        <f t="array" aca="1" ref="E687" ca="1">INDIRECT("'Generate Monthly Report'!$E"&amp;$F677)</f>
        <v>28</v>
      </c>
      <c r="H687" s="102" t="str">
        <f>$H$15</f>
        <v xml:space="preserve">    Monthly Dues</v>
      </c>
      <c r="I687" s="63"/>
      <c r="K687" s="69"/>
      <c r="L687" s="69">
        <f ca="1">'Generate Monthly Report'!$A$72</f>
        <v>450</v>
      </c>
    </row>
    <row r="688" spans="1:12" ht="15" x14ac:dyDescent="0.2">
      <c r="E688" s="77"/>
      <c r="H688" s="100" t="str">
        <f>$H$16</f>
        <v xml:space="preserve">    Total</v>
      </c>
      <c r="J688" s="70"/>
      <c r="K688" s="153" cm="1">
        <f t="array" aca="1" ref="K688" ca="1">INDIRECT("'Generate Monthly Report'!$J"&amp;$F677)</f>
        <v>1166.0107654320989</v>
      </c>
      <c r="L688" s="153"/>
    </row>
    <row r="689" spans="1:12" x14ac:dyDescent="0.2">
      <c r="A689" s="109" t="str">
        <f>$A$17</f>
        <v xml:space="preserve">    Manila Waters Reading</v>
      </c>
      <c r="B689" s="110"/>
      <c r="C689" s="111"/>
      <c r="D689" s="111"/>
      <c r="E689" s="117">
        <f ca="1">'Generate Monthly Report'!$F$72</f>
        <v>1620</v>
      </c>
      <c r="H689" s="67" t="str">
        <f>$H$17</f>
        <v>Previous Charges</v>
      </c>
      <c r="K689" s="67"/>
      <c r="L689" s="67"/>
    </row>
    <row r="690" spans="1:12" x14ac:dyDescent="0.2">
      <c r="A690" s="112" t="str">
        <f>$A$18</f>
        <v xml:space="preserve">    Amount Due to Manila Waters</v>
      </c>
      <c r="B690" s="67"/>
      <c r="C690" s="66"/>
      <c r="D690" s="66"/>
      <c r="E690" s="129">
        <f ca="1">'Generate Monthly Report'!$G$72</f>
        <v>38533.480000000003</v>
      </c>
      <c r="H690" s="102" t="str">
        <f>$H$18</f>
        <v xml:space="preserve">    Unpaid Previous Charges</v>
      </c>
      <c r="I690" s="63"/>
      <c r="J690" s="63"/>
      <c r="K690" s="154">
        <f ca="1">SUM(INDIRECT("'Unpaid Record'!$C"&amp;$F677&amp;":"&amp;'Generate Monthly Report'!$J$1&amp;$F677))-K688</f>
        <v>1845.0000000000002</v>
      </c>
      <c r="L690" s="154"/>
    </row>
    <row r="691" spans="1:12" ht="15" x14ac:dyDescent="0.2">
      <c r="A691" s="112" t="str">
        <f>$A$19</f>
        <v xml:space="preserve">    Computed Amount per cu. meter</v>
      </c>
      <c r="B691" s="67"/>
      <c r="C691" s="66"/>
      <c r="D691" s="66"/>
      <c r="E691" s="118">
        <f ca="1">'Generate Monthly Report'!$H$72</f>
        <v>23.79</v>
      </c>
      <c r="H691" s="64" t="str">
        <f>$H$19</f>
        <v>TOTAL AMOUNT DUE</v>
      </c>
      <c r="K691" s="150">
        <f ca="1">$K688+$K690</f>
        <v>3011.0107654320991</v>
      </c>
      <c r="L691" s="150"/>
    </row>
    <row r="692" spans="1:12" x14ac:dyDescent="0.2">
      <c r="A692" s="113" t="str">
        <f>$A$20</f>
        <v xml:space="preserve">    Minimum Amount (with Misc + Monthly Dues)</v>
      </c>
      <c r="B692" s="58"/>
      <c r="C692" s="63"/>
      <c r="D692" s="63"/>
      <c r="E692" s="119">
        <f ca="1">'Generate Monthly Report'!$J$72</f>
        <v>737.86</v>
      </c>
      <c r="L692" s="115" t="str">
        <f>$L$20</f>
        <v>REVISED OCTOBER 2020. THIS IS SYSTEM GENERATED</v>
      </c>
    </row>
    <row r="693" spans="1:12" x14ac:dyDescent="0.2">
      <c r="A693" s="73" t="str">
        <f>$A$21</f>
        <v>YOUR MONTHLY CONSUMPTION IN THE LAST 12 MONTHS...</v>
      </c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</row>
    <row r="694" spans="1:12" x14ac:dyDescent="0.2">
      <c r="A694" s="71" t="str">
        <f ca="1">UPPER(TEXT(EDATE($A682, MOD(COLUMN(), 12)-12), "MMM"))</f>
        <v>OCT</v>
      </c>
      <c r="B694" s="71" t="str">
        <f t="shared" ref="B694:L694" ca="1" si="24">UPPER(TEXT(EDATE($A682, MOD(COLUMN(), 12)-12), "MMM"))</f>
        <v>NOV</v>
      </c>
      <c r="C694" s="71" t="str">
        <f t="shared" ca="1" si="24"/>
        <v>DEC</v>
      </c>
      <c r="D694" s="71" t="str">
        <f t="shared" ca="1" si="24"/>
        <v>JAN</v>
      </c>
      <c r="E694" s="71" t="str">
        <f t="shared" ca="1" si="24"/>
        <v>FEB</v>
      </c>
      <c r="F694" s="71" t="str">
        <f t="shared" ca="1" si="24"/>
        <v>MAR</v>
      </c>
      <c r="G694" s="71" t="str">
        <f t="shared" ca="1" si="24"/>
        <v>APR</v>
      </c>
      <c r="H694" s="71" t="str">
        <f t="shared" ca="1" si="24"/>
        <v>MAY</v>
      </c>
      <c r="I694" s="71" t="str">
        <f t="shared" ca="1" si="24"/>
        <v>JUN</v>
      </c>
      <c r="J694" s="71" t="str">
        <f t="shared" ca="1" si="24"/>
        <v>JUL</v>
      </c>
      <c r="K694" s="71" t="str">
        <f t="shared" ca="1" si="24"/>
        <v>AUG</v>
      </c>
      <c r="L694" s="71" t="str">
        <f t="shared" ca="1" si="24"/>
        <v>SEP</v>
      </c>
    </row>
    <row r="695" spans="1:12" x14ac:dyDescent="0.2">
      <c r="A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B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C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D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E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F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G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H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I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J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K695" s="71" t="str">
        <f ca="1">IF( (COLUMN(INDIRECT('Generate Monthly Report'!$J$1&amp;$E677)) + (MOD(COLUMN(), 12)-12) ) &lt; 4, "--", INDIRECT("'Monthly Reading'!"&amp;SUBSTITUTE(ADDRESS(1,COLUMN(INDIRECT('Generate Monthly Report'!$J$1&amp;$E677)) + (MOD(COLUMN(), 12)-12),4),"1","")&amp;$E677) )</f>
        <v>--</v>
      </c>
      <c r="L695" s="71">
        <f ca="1">IF( (COLUMN(INDIRECT('Generate Monthly Report'!$J$1&amp;$E677)) + (MOD(COLUMN(), 12)) ) &lt; 4, "--", INDIRECT("'Monthly Reading'!"&amp;SUBSTITUTE(ADDRESS(1,COLUMN(INDIRECT('Generate Monthly Report'!$J$1&amp;$E$5)) + (MOD(COLUMN(), 12)),4),"1","")&amp;$E$5) )</f>
        <v>20</v>
      </c>
    </row>
    <row r="696" spans="1:12" x14ac:dyDescent="0.2">
      <c r="A696" s="73" t="str">
        <f>$A$24</f>
        <v>BREAKDOWN OF UNPAID WATER BILLS IN THE LAST 12 MONTHS</v>
      </c>
    </row>
    <row r="697" spans="1:12" x14ac:dyDescent="0.2">
      <c r="A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B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C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D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E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F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G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H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I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J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K697" s="71" t="str">
        <f ca="1">IF( (COLUMN(INDIRECT('Generate Monthly Report'!$J$1&amp;$E677)) + (MOD(COLUMN(), 12)-12) ) &lt; 4, "--", IF( INDIRECT("'Unpaid Record'!"&amp;SUBSTITUTE(ADDRESS(1,COLUMN(INDIRECT('Generate Monthly Report'!$J$1&amp;$E677)) + (MOD(COLUMN(), 12)-12),4),"1","")&amp;$F677) &gt; 0,
ROUND(INDIRECT("'Unpaid Record'!"&amp;SUBSTITUTE(ADDRESS(1,COLUMN(INDIRECT('Generate Monthly Report'!$J$1&amp;$E677)) + (MOD(COLUMN(), 12)-12),4),"1","")&amp;$F677), 2), "--") )</f>
        <v>--</v>
      </c>
      <c r="L697" s="71">
        <f ca="1">IF( (COLUMN(INDIRECT('Generate Monthly Report'!$J$1&amp;$E677)) + (MOD(COLUMN(), 12)) ) &lt; 4, "--", ROUND(INDIRECT("'Unpaid Record'!"&amp;SUBSTITUTE(ADDRESS(1,COLUMN(INDIRECT('Generate Monthly Report'!$J$1&amp;$E677)) + (MOD(COLUMN(), 12)),4),"1","")&amp;$F677), 2))</f>
        <v>1166.01</v>
      </c>
    </row>
    <row r="698" spans="1:12" x14ac:dyDescent="0.2">
      <c r="C698" s="157" t="str">
        <f>$C$26</f>
        <v>To avoid disconnection, please pay your bills on time.</v>
      </c>
      <c r="D698" s="157"/>
      <c r="E698" s="157"/>
      <c r="F698" s="157"/>
      <c r="G698" s="157"/>
      <c r="H698" s="157"/>
      <c r="I698" s="157"/>
      <c r="J698" s="157"/>
      <c r="K698" s="66"/>
      <c r="L698" s="66"/>
    </row>
    <row r="699" spans="1:12" x14ac:dyDescent="0.2">
      <c r="A699" s="66"/>
      <c r="B699" s="67"/>
      <c r="C699" s="67"/>
      <c r="D699" s="72"/>
      <c r="E699" s="67"/>
      <c r="F699" s="67"/>
      <c r="G699" s="67"/>
      <c r="H699" s="64"/>
      <c r="I699" s="67"/>
      <c r="J699" s="64"/>
      <c r="K699" s="66"/>
      <c r="L699" s="66"/>
    </row>
    <row r="700" spans="1:12" x14ac:dyDescent="0.2">
      <c r="A700" s="66"/>
      <c r="B700" s="67"/>
      <c r="K700" s="66"/>
      <c r="L700" s="66"/>
    </row>
    <row r="701" spans="1:12" x14ac:dyDescent="0.2">
      <c r="A701" s="116" t="str">
        <f>Settings!$B$1</f>
        <v>VILLA AURORA TOWNHOMES HOMEOWNERS ASSOCIATION</v>
      </c>
      <c r="B701" s="52"/>
      <c r="D701" s="54"/>
      <c r="E701" s="54"/>
      <c r="H701" s="54"/>
      <c r="I701" s="54"/>
      <c r="K701" s="56"/>
      <c r="L701" s="114" t="str">
        <f>Settings!$B$3</f>
        <v>Please bring your water bill when paying</v>
      </c>
    </row>
    <row r="702" spans="1:12" x14ac:dyDescent="0.2">
      <c r="A702" s="68" t="str">
        <f>Settings!$B$2</f>
        <v>Aurora Blvd., Loyola Heights, Quezon City</v>
      </c>
      <c r="B702" s="52"/>
      <c r="D702" s="56"/>
      <c r="E702" s="56"/>
      <c r="H702" s="56"/>
      <c r="I702" s="56"/>
      <c r="K702" s="52"/>
      <c r="L702" s="114" t="str">
        <f>Settings!$B$4</f>
        <v>For inquiries pls. contact the water committee</v>
      </c>
    </row>
    <row r="703" spans="1:12" x14ac:dyDescent="0.2">
      <c r="A703" s="57">
        <v>2</v>
      </c>
      <c r="B703" s="57">
        <v>5</v>
      </c>
      <c r="D703" s="52"/>
      <c r="E703" s="52"/>
      <c r="H703" s="52"/>
      <c r="I703" s="52"/>
      <c r="K703" s="52"/>
      <c r="L703" s="114" t="str">
        <f>IF(Settings!$B$5="", "", Settings!$B$5)</f>
        <v>Jesus Lim at B3 L17</v>
      </c>
    </row>
    <row r="704" spans="1:12" x14ac:dyDescent="0.2">
      <c r="A704" s="52"/>
      <c r="B704" s="52"/>
      <c r="C704" s="52"/>
      <c r="D704" s="52"/>
      <c r="E704" s="52"/>
      <c r="H704" s="52"/>
      <c r="I704" s="52"/>
      <c r="K704" s="52"/>
      <c r="L704" s="114" t="str">
        <f>IF(Settings!$B$6="", "", Settings!$B$6)</f>
        <v>Nida Monasteryo at B1 L12</v>
      </c>
    </row>
    <row r="705" spans="1:12" x14ac:dyDescent="0.2">
      <c r="A705" s="52"/>
      <c r="B705" s="52"/>
      <c r="C705" s="132">
        <f>$C677+1</f>
        <v>27</v>
      </c>
      <c r="D705" s="132">
        <f>$D677+1</f>
        <v>38</v>
      </c>
      <c r="E705" s="132">
        <f>$E677+1</f>
        <v>104</v>
      </c>
      <c r="F705" s="132">
        <f>$F677+1</f>
        <v>30</v>
      </c>
      <c r="H705" s="52"/>
      <c r="I705" s="52"/>
      <c r="J705" s="55" t="str">
        <f>IF(Settings!$B$7="", "", Settings!$B$7)</f>
        <v/>
      </c>
      <c r="K705" s="52"/>
      <c r="L705" s="52"/>
    </row>
    <row r="706" spans="1:12" x14ac:dyDescent="0.2">
      <c r="A706" s="58"/>
      <c r="B706" s="58"/>
      <c r="C706" s="58"/>
      <c r="D706" s="58"/>
      <c r="E706" s="58"/>
      <c r="F706" s="58"/>
      <c r="G706" s="59"/>
      <c r="H706" s="58"/>
      <c r="I706" s="58"/>
      <c r="J706" s="60" t="str">
        <f>IF(Settings!$B$8="", "", Settings!$B$8)</f>
        <v/>
      </c>
      <c r="K706" s="58"/>
      <c r="L706" s="58"/>
    </row>
    <row r="707" spans="1:12" x14ac:dyDescent="0.2">
      <c r="A707" s="61" t="str">
        <f>$A$7</f>
        <v>NAME OF OWNER/TENANT</v>
      </c>
      <c r="B707" s="52"/>
      <c r="C707" s="52"/>
      <c r="E707" s="61" t="str">
        <f>$E$7</f>
        <v>ADDRESS</v>
      </c>
      <c r="H707" s="61" t="str">
        <f>$H$7</f>
        <v>METER NUMBER</v>
      </c>
      <c r="J707" s="52"/>
      <c r="K707" s="61" t="str">
        <f>$K$7</f>
        <v>TOTAL AMOUNT DUE</v>
      </c>
    </row>
    <row r="708" spans="1:12" ht="15" x14ac:dyDescent="0.2">
      <c r="A708" s="62" t="str" cm="1">
        <f t="array" aca="1" ref="A708" ca="1">INDIRECT("'Homeowners Record'!$B"&amp;$C705)</f>
        <v>NILO ADRIAS</v>
      </c>
      <c r="B708" s="74"/>
      <c r="C708" s="74"/>
      <c r="D708" s="74"/>
      <c r="E708" s="62" t="str" cm="1">
        <f t="array" aca="1" ref="E708" ca="1">INDIRECT("'Homeowners Record'!$C"&amp;$C705)</f>
        <v>BLK 1 LOT 26</v>
      </c>
      <c r="F708" s="74"/>
      <c r="G708" s="108"/>
      <c r="H708" s="152" cm="1">
        <f t="array" aca="1" ref="H708" ca="1">INDIRECT("'Homeowners Record'!$D"&amp;$C705)</f>
        <v>346255</v>
      </c>
      <c r="I708" s="152"/>
      <c r="J708" s="74"/>
      <c r="K708" s="149">
        <f ca="1">SUM(INDIRECT("'Unpaid Record'!$C"&amp;$F705&amp;":"&amp;'Generate Monthly Report'!$J$1&amp;$F705))</f>
        <v>2515.9358765432098</v>
      </c>
      <c r="L708" s="149"/>
    </row>
    <row r="709" spans="1:12" x14ac:dyDescent="0.2">
      <c r="A709" s="61" t="str">
        <f>$A$9</f>
        <v>BILLING MONTH</v>
      </c>
      <c r="B709" s="52"/>
      <c r="E709" s="61" t="str">
        <f>$E$9</f>
        <v>BILL DATE</v>
      </c>
      <c r="H709" s="61" t="str">
        <f>$H$9</f>
        <v>BILLING PERIOD</v>
      </c>
      <c r="I709" s="52"/>
      <c r="J709" s="52"/>
      <c r="K709" s="151" t="str">
        <f>$K$9</f>
        <v>DUE DATE</v>
      </c>
      <c r="L709" s="151"/>
    </row>
    <row r="710" spans="1:12" ht="15" x14ac:dyDescent="0.2">
      <c r="A710" s="76" t="str">
        <f ca="1">TEXT('Generate Monthly Report'!$C$72, "MMMM YYYY")</f>
        <v>September 2020</v>
      </c>
      <c r="B710" s="74"/>
      <c r="C710" s="74"/>
      <c r="D710" s="74"/>
      <c r="E710" s="107" t="str">
        <f ca="1">'Generate Monthly Report'!$D$72</f>
        <v>Oct 10, 2020</v>
      </c>
      <c r="F710" s="74"/>
      <c r="G710" s="108"/>
      <c r="H710" s="107" t="str">
        <f ca="1">'Generate Monthly Report'!$B$72</f>
        <v>07 Sep to 06 Oct 2020</v>
      </c>
      <c r="I710" s="74"/>
      <c r="J710" s="74"/>
      <c r="K710" s="155" t="str">
        <f ca="1">'Generate Monthly Report'!$E$72</f>
        <v>Oct 13, 2020</v>
      </c>
      <c r="L710" s="155"/>
    </row>
    <row r="711" spans="1:12" x14ac:dyDescent="0.2">
      <c r="A711" s="64" t="str">
        <f>$A$11</f>
        <v>METER READING INFORMATION</v>
      </c>
      <c r="H711" s="65" t="str">
        <f>$H$11</f>
        <v>STATEMENT SUMMARY</v>
      </c>
    </row>
    <row r="712" spans="1:12" x14ac:dyDescent="0.2">
      <c r="A712" s="52" t="str">
        <f>$A$12</f>
        <v>Owner's Meter Reading</v>
      </c>
      <c r="H712" s="67" t="str">
        <f>$H$12</f>
        <v>Current Charges</v>
      </c>
      <c r="K712" s="67"/>
      <c r="L712" s="67"/>
    </row>
    <row r="713" spans="1:12" x14ac:dyDescent="0.2">
      <c r="A713" s="101" t="str">
        <f>$A$13</f>
        <v xml:space="preserve">    Present Reading</v>
      </c>
      <c r="B713" s="101"/>
      <c r="C713" s="69"/>
      <c r="E713" s="101" cm="1">
        <f t="array" aca="1" ref="E713" ca="1">INDIRECT("'Generate Monthly Report'!$C"&amp;$F705)</f>
        <v>3150</v>
      </c>
      <c r="H713" s="101" t="str">
        <f>$H$13</f>
        <v xml:space="preserve">    Water Bill</v>
      </c>
      <c r="K713" s="156" cm="1">
        <f t="array" aca="1" ref="K713" ca="1">INDIRECT("'Generate Monthly Report'!$G"&amp;$F705)</f>
        <v>451.93587654320993</v>
      </c>
      <c r="L713" s="156"/>
    </row>
    <row r="714" spans="1:12" x14ac:dyDescent="0.2">
      <c r="A714" s="102" t="str">
        <f>$A$14</f>
        <v xml:space="preserve">    Previous Reading</v>
      </c>
      <c r="B714" s="102"/>
      <c r="C714" s="104"/>
      <c r="D714" s="63"/>
      <c r="E714" s="102" cm="1">
        <f t="array" aca="1" ref="E714" ca="1">INDIRECT("'Generate Monthly Report'!$D"&amp;$F705)</f>
        <v>3131</v>
      </c>
      <c r="H714" s="101" t="str">
        <f>$H$14</f>
        <v xml:space="preserve">    Miscellaneous</v>
      </c>
      <c r="K714" s="69"/>
      <c r="L714" s="69">
        <f ca="1">'Generate Monthly Report'!$A$71</f>
        <v>50</v>
      </c>
    </row>
    <row r="715" spans="1:12" ht="15" x14ac:dyDescent="0.2">
      <c r="A715" s="69" t="str">
        <f>$A$15</f>
        <v xml:space="preserve">    Consumption</v>
      </c>
      <c r="B715" s="101"/>
      <c r="C715" s="52"/>
      <c r="E715" s="103" cm="1">
        <f t="array" aca="1" ref="E715" ca="1">INDIRECT("'Generate Monthly Report'!$E"&amp;$F705)</f>
        <v>19</v>
      </c>
      <c r="H715" s="102" t="str">
        <f>$H$15</f>
        <v xml:space="preserve">    Monthly Dues</v>
      </c>
      <c r="I715" s="63"/>
      <c r="K715" s="69"/>
      <c r="L715" s="69">
        <f ca="1">'Generate Monthly Report'!$A$72</f>
        <v>450</v>
      </c>
    </row>
    <row r="716" spans="1:12" ht="15" x14ac:dyDescent="0.2">
      <c r="E716" s="77"/>
      <c r="H716" s="100" t="str">
        <f>$H$16</f>
        <v xml:space="preserve">    Total</v>
      </c>
      <c r="J716" s="70"/>
      <c r="K716" s="153" cm="1">
        <f t="array" aca="1" ref="K716" ca="1">INDIRECT("'Generate Monthly Report'!$J"&amp;$F705)</f>
        <v>951.93587654320993</v>
      </c>
      <c r="L716" s="153"/>
    </row>
    <row r="717" spans="1:12" x14ac:dyDescent="0.2">
      <c r="A717" s="109" t="str">
        <f>$A$17</f>
        <v xml:space="preserve">    Manila Waters Reading</v>
      </c>
      <c r="B717" s="110"/>
      <c r="C717" s="111"/>
      <c r="D717" s="111"/>
      <c r="E717" s="117">
        <f ca="1">'Generate Monthly Report'!$F$72</f>
        <v>1620</v>
      </c>
      <c r="H717" s="67" t="str">
        <f>$H$17</f>
        <v>Previous Charges</v>
      </c>
      <c r="K717" s="67"/>
      <c r="L717" s="67"/>
    </row>
    <row r="718" spans="1:12" x14ac:dyDescent="0.2">
      <c r="A718" s="112" t="str">
        <f>$A$18</f>
        <v xml:space="preserve">    Amount Due to Manila Waters</v>
      </c>
      <c r="B718" s="67"/>
      <c r="C718" s="66"/>
      <c r="D718" s="66"/>
      <c r="E718" s="129">
        <f ca="1">'Generate Monthly Report'!$G$72</f>
        <v>38533.480000000003</v>
      </c>
      <c r="H718" s="102" t="str">
        <f>$H$18</f>
        <v xml:space="preserve">    Unpaid Previous Charges</v>
      </c>
      <c r="I718" s="63"/>
      <c r="J718" s="63"/>
      <c r="K718" s="154">
        <f ca="1">SUM(INDIRECT("'Unpaid Record'!$C"&amp;$F705&amp;":"&amp;'Generate Monthly Report'!$J$1&amp;$F705))-K716</f>
        <v>1564</v>
      </c>
      <c r="L718" s="154"/>
    </row>
    <row r="719" spans="1:12" ht="15" x14ac:dyDescent="0.2">
      <c r="A719" s="112" t="str">
        <f>$A$19</f>
        <v xml:space="preserve">    Computed Amount per cu. meter</v>
      </c>
      <c r="B719" s="67"/>
      <c r="C719" s="66"/>
      <c r="D719" s="66"/>
      <c r="E719" s="118">
        <f ca="1">'Generate Monthly Report'!$H$72</f>
        <v>23.79</v>
      </c>
      <c r="H719" s="64" t="str">
        <f>$H$19</f>
        <v>TOTAL AMOUNT DUE</v>
      </c>
      <c r="K719" s="150">
        <f ca="1">$K716+$K718</f>
        <v>2515.9358765432098</v>
      </c>
      <c r="L719" s="150"/>
    </row>
    <row r="720" spans="1:12" x14ac:dyDescent="0.2">
      <c r="A720" s="113" t="str">
        <f>$A$20</f>
        <v xml:space="preserve">    Minimum Amount (with Misc + Monthly Dues)</v>
      </c>
      <c r="B720" s="58"/>
      <c r="C720" s="63"/>
      <c r="D720" s="63"/>
      <c r="E720" s="119">
        <f ca="1">'Generate Monthly Report'!$J$72</f>
        <v>737.86</v>
      </c>
      <c r="L720" s="115" t="str">
        <f>$L$20</f>
        <v>REVISED OCTOBER 2020. THIS IS SYSTEM GENERATED</v>
      </c>
    </row>
    <row r="721" spans="1:12" x14ac:dyDescent="0.2">
      <c r="A721" s="73" t="str">
        <f>$A$21</f>
        <v>YOUR MONTHLY CONSUMPTION IN THE LAST 12 MONTHS...</v>
      </c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</row>
    <row r="722" spans="1:12" x14ac:dyDescent="0.2">
      <c r="A722" s="71" t="str">
        <f ca="1">UPPER(TEXT(EDATE($A710, MOD(COLUMN(), 12)-12), "MMM"))</f>
        <v>OCT</v>
      </c>
      <c r="B722" s="71" t="str">
        <f t="shared" ref="B722:L722" ca="1" si="25">UPPER(TEXT(EDATE($A710, MOD(COLUMN(), 12)-12), "MMM"))</f>
        <v>NOV</v>
      </c>
      <c r="C722" s="71" t="str">
        <f t="shared" ca="1" si="25"/>
        <v>DEC</v>
      </c>
      <c r="D722" s="71" t="str">
        <f t="shared" ca="1" si="25"/>
        <v>JAN</v>
      </c>
      <c r="E722" s="71" t="str">
        <f t="shared" ca="1" si="25"/>
        <v>FEB</v>
      </c>
      <c r="F722" s="71" t="str">
        <f t="shared" ca="1" si="25"/>
        <v>MAR</v>
      </c>
      <c r="G722" s="71" t="str">
        <f t="shared" ca="1" si="25"/>
        <v>APR</v>
      </c>
      <c r="H722" s="71" t="str">
        <f t="shared" ca="1" si="25"/>
        <v>MAY</v>
      </c>
      <c r="I722" s="71" t="str">
        <f t="shared" ca="1" si="25"/>
        <v>JUN</v>
      </c>
      <c r="J722" s="71" t="str">
        <f t="shared" ca="1" si="25"/>
        <v>JUL</v>
      </c>
      <c r="K722" s="71" t="str">
        <f t="shared" ca="1" si="25"/>
        <v>AUG</v>
      </c>
      <c r="L722" s="71" t="str">
        <f t="shared" ca="1" si="25"/>
        <v>SEP</v>
      </c>
    </row>
    <row r="723" spans="1:12" x14ac:dyDescent="0.2">
      <c r="A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B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C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D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E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F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G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H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I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J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K723" s="71" t="str">
        <f ca="1">IF( (COLUMN(INDIRECT('Generate Monthly Report'!$J$1&amp;$E705)) + (MOD(COLUMN(), 12)-12) ) &lt; 4, "--", INDIRECT("'Monthly Reading'!"&amp;SUBSTITUTE(ADDRESS(1,COLUMN(INDIRECT('Generate Monthly Report'!$J$1&amp;$E705)) + (MOD(COLUMN(), 12)-12),4),"1","")&amp;$E705) )</f>
        <v>--</v>
      </c>
      <c r="L723" s="71">
        <f ca="1">IF( (COLUMN(INDIRECT('Generate Monthly Report'!$J$1&amp;$E705)) + (MOD(COLUMN(), 12)) ) &lt; 4, "--", INDIRECT("'Monthly Reading'!"&amp;SUBSTITUTE(ADDRESS(1,COLUMN(INDIRECT('Generate Monthly Report'!$J$1&amp;$E$5)) + (MOD(COLUMN(), 12)),4),"1","")&amp;$E$5) )</f>
        <v>20</v>
      </c>
    </row>
    <row r="724" spans="1:12" x14ac:dyDescent="0.2">
      <c r="A724" s="73" t="str">
        <f>$A$24</f>
        <v>BREAKDOWN OF UNPAID WATER BILLS IN THE LAST 12 MONTHS</v>
      </c>
    </row>
    <row r="725" spans="1:12" x14ac:dyDescent="0.2">
      <c r="A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B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C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D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E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F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G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H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I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J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K725" s="71" t="str">
        <f ca="1">IF( (COLUMN(INDIRECT('Generate Monthly Report'!$J$1&amp;$E705)) + (MOD(COLUMN(), 12)-12) ) &lt; 4, "--", IF( INDIRECT("'Unpaid Record'!"&amp;SUBSTITUTE(ADDRESS(1,COLUMN(INDIRECT('Generate Monthly Report'!$J$1&amp;$E705)) + (MOD(COLUMN(), 12)-12),4),"1","")&amp;$F705) &gt; 0,
ROUND(INDIRECT("'Unpaid Record'!"&amp;SUBSTITUTE(ADDRESS(1,COLUMN(INDIRECT('Generate Monthly Report'!$J$1&amp;$E705)) + (MOD(COLUMN(), 12)-12),4),"1","")&amp;$F705), 2), "--") )</f>
        <v>--</v>
      </c>
      <c r="L725" s="71">
        <f ca="1">IF( (COLUMN(INDIRECT('Generate Monthly Report'!$J$1&amp;$E705)) + (MOD(COLUMN(), 12)) ) &lt; 4, "--", ROUND(INDIRECT("'Unpaid Record'!"&amp;SUBSTITUTE(ADDRESS(1,COLUMN(INDIRECT('Generate Monthly Report'!$J$1&amp;$E705)) + (MOD(COLUMN(), 12)),4),"1","")&amp;$F705), 2))</f>
        <v>951.94</v>
      </c>
    </row>
    <row r="726" spans="1:12" x14ac:dyDescent="0.2">
      <c r="C726" s="157" t="str">
        <f>$C$26</f>
        <v>To avoid disconnection, please pay your bills on time.</v>
      </c>
      <c r="D726" s="157"/>
      <c r="E726" s="157"/>
      <c r="F726" s="157"/>
      <c r="G726" s="157"/>
      <c r="H726" s="157"/>
      <c r="I726" s="157"/>
      <c r="J726" s="157"/>
      <c r="K726" s="66"/>
      <c r="L726" s="66"/>
    </row>
    <row r="727" spans="1:12" x14ac:dyDescent="0.2">
      <c r="A727" s="66"/>
      <c r="B727" s="67"/>
      <c r="C727" s="67"/>
      <c r="D727" s="72"/>
      <c r="E727" s="67"/>
      <c r="F727" s="67"/>
      <c r="G727" s="67"/>
      <c r="H727" s="64"/>
      <c r="I727" s="67"/>
      <c r="J727" s="64"/>
      <c r="K727" s="66"/>
      <c r="L727" s="66"/>
    </row>
    <row r="728" spans="1:12" x14ac:dyDescent="0.2">
      <c r="A728" s="66"/>
      <c r="B728" s="67"/>
      <c r="K728" s="66"/>
      <c r="L728" s="66"/>
    </row>
    <row r="729" spans="1:12" x14ac:dyDescent="0.2">
      <c r="A729" s="116" t="str">
        <f>Settings!$B$1</f>
        <v>VILLA AURORA TOWNHOMES HOMEOWNERS ASSOCIATION</v>
      </c>
      <c r="B729" s="52"/>
      <c r="D729" s="54"/>
      <c r="E729" s="54"/>
      <c r="H729" s="54"/>
      <c r="I729" s="54"/>
      <c r="K729" s="56"/>
      <c r="L729" s="114" t="str">
        <f>Settings!$B$3</f>
        <v>Please bring your water bill when paying</v>
      </c>
    </row>
    <row r="730" spans="1:12" x14ac:dyDescent="0.2">
      <c r="A730" s="68" t="str">
        <f>Settings!$B$2</f>
        <v>Aurora Blvd., Loyola Heights, Quezon City</v>
      </c>
      <c r="B730" s="52"/>
      <c r="D730" s="56"/>
      <c r="E730" s="56"/>
      <c r="H730" s="56"/>
      <c r="I730" s="56"/>
      <c r="K730" s="52"/>
      <c r="L730" s="114" t="str">
        <f>Settings!$B$4</f>
        <v>For inquiries pls. contact the water committee</v>
      </c>
    </row>
    <row r="731" spans="1:12" x14ac:dyDescent="0.2">
      <c r="A731" s="57">
        <v>2</v>
      </c>
      <c r="B731" s="57">
        <v>5</v>
      </c>
      <c r="D731" s="52"/>
      <c r="E731" s="52"/>
      <c r="H731" s="52"/>
      <c r="I731" s="52"/>
      <c r="K731" s="52"/>
      <c r="L731" s="114" t="str">
        <f>IF(Settings!$B$5="", "", Settings!$B$5)</f>
        <v>Jesus Lim at B3 L17</v>
      </c>
    </row>
    <row r="732" spans="1:12" x14ac:dyDescent="0.2">
      <c r="A732" s="52"/>
      <c r="B732" s="52"/>
      <c r="C732" s="52"/>
      <c r="D732" s="52"/>
      <c r="E732" s="52"/>
      <c r="H732" s="52"/>
      <c r="I732" s="52"/>
      <c r="K732" s="52"/>
      <c r="L732" s="114" t="str">
        <f>IF(Settings!$B$6="", "", Settings!$B$6)</f>
        <v>Nida Monasteryo at B1 L12</v>
      </c>
    </row>
    <row r="733" spans="1:12" x14ac:dyDescent="0.2">
      <c r="A733" s="52"/>
      <c r="B733" s="52"/>
      <c r="C733" s="132">
        <f>$C705+1</f>
        <v>28</v>
      </c>
      <c r="D733" s="132">
        <f>$D705+1</f>
        <v>39</v>
      </c>
      <c r="E733" s="132">
        <f>$E705+1</f>
        <v>105</v>
      </c>
      <c r="F733" s="132">
        <f>$F705+1</f>
        <v>31</v>
      </c>
      <c r="H733" s="52"/>
      <c r="I733" s="52"/>
      <c r="J733" s="55" t="str">
        <f>IF(Settings!$B$7="", "", Settings!$B$7)</f>
        <v/>
      </c>
      <c r="K733" s="52"/>
      <c r="L733" s="52"/>
    </row>
    <row r="734" spans="1:12" x14ac:dyDescent="0.2">
      <c r="A734" s="58"/>
      <c r="B734" s="58"/>
      <c r="C734" s="58"/>
      <c r="D734" s="58"/>
      <c r="E734" s="58"/>
      <c r="F734" s="58"/>
      <c r="G734" s="59"/>
      <c r="H734" s="58"/>
      <c r="I734" s="58"/>
      <c r="J734" s="60" t="str">
        <f>IF(Settings!$B$8="", "", Settings!$B$8)</f>
        <v/>
      </c>
      <c r="K734" s="58"/>
      <c r="L734" s="58"/>
    </row>
    <row r="735" spans="1:12" x14ac:dyDescent="0.2">
      <c r="A735" s="61" t="str">
        <f>$A$7</f>
        <v>NAME OF OWNER/TENANT</v>
      </c>
      <c r="B735" s="52"/>
      <c r="C735" s="52"/>
      <c r="E735" s="61" t="str">
        <f>$E$7</f>
        <v>ADDRESS</v>
      </c>
      <c r="H735" s="61" t="str">
        <f>$H$7</f>
        <v>METER NUMBER</v>
      </c>
      <c r="J735" s="52"/>
      <c r="K735" s="61" t="str">
        <f>$K$7</f>
        <v>TOTAL AMOUNT DUE</v>
      </c>
    </row>
    <row r="736" spans="1:12" ht="15" x14ac:dyDescent="0.2">
      <c r="A736" s="62" t="str" cm="1">
        <f t="array" aca="1" ref="A736" ca="1">INDIRECT("'Homeowners Record'!$B"&amp;$C733)</f>
        <v>CARLITO LIAMSON</v>
      </c>
      <c r="B736" s="74"/>
      <c r="C736" s="74"/>
      <c r="D736" s="74"/>
      <c r="E736" s="62" t="str" cm="1">
        <f t="array" aca="1" ref="E736" ca="1">INDIRECT("'Homeowners Record'!$C"&amp;$C733)</f>
        <v>BLK 1 LOT 27</v>
      </c>
      <c r="F736" s="74"/>
      <c r="G736" s="108"/>
      <c r="H736" s="152" cm="1">
        <f t="array" aca="1" ref="H736" ca="1">INDIRECT("'Homeowners Record'!$D"&amp;$C733)</f>
        <v>5447</v>
      </c>
      <c r="I736" s="152"/>
      <c r="J736" s="74"/>
      <c r="K736" s="149">
        <f ca="1">SUM(INDIRECT("'Unpaid Record'!$C"&amp;$F733&amp;":"&amp;'Generate Monthly Report'!$J$1&amp;$F733))</f>
        <v>1304.5775802469136</v>
      </c>
      <c r="L736" s="149"/>
    </row>
    <row r="737" spans="1:12" x14ac:dyDescent="0.2">
      <c r="A737" s="61" t="str">
        <f>$A$9</f>
        <v>BILLING MONTH</v>
      </c>
      <c r="B737" s="52"/>
      <c r="E737" s="61" t="str">
        <f>$E$9</f>
        <v>BILL DATE</v>
      </c>
      <c r="H737" s="61" t="str">
        <f>$H$9</f>
        <v>BILLING PERIOD</v>
      </c>
      <c r="I737" s="52"/>
      <c r="J737" s="52"/>
      <c r="K737" s="151" t="str">
        <f>$K$9</f>
        <v>DUE DATE</v>
      </c>
      <c r="L737" s="151"/>
    </row>
    <row r="738" spans="1:12" ht="15" x14ac:dyDescent="0.2">
      <c r="A738" s="76" t="str">
        <f ca="1">TEXT('Generate Monthly Report'!$C$72, "MMMM YYYY")</f>
        <v>September 2020</v>
      </c>
      <c r="B738" s="74"/>
      <c r="C738" s="74"/>
      <c r="D738" s="74"/>
      <c r="E738" s="107" t="str">
        <f ca="1">'Generate Monthly Report'!$D$72</f>
        <v>Oct 10, 2020</v>
      </c>
      <c r="F738" s="74"/>
      <c r="G738" s="108"/>
      <c r="H738" s="107" t="str">
        <f ca="1">'Generate Monthly Report'!$B$72</f>
        <v>07 Sep to 06 Oct 2020</v>
      </c>
      <c r="I738" s="74"/>
      <c r="J738" s="74"/>
      <c r="K738" s="155" t="str">
        <f ca="1">'Generate Monthly Report'!$E$72</f>
        <v>Oct 13, 2020</v>
      </c>
      <c r="L738" s="155"/>
    </row>
    <row r="739" spans="1:12" x14ac:dyDescent="0.2">
      <c r="A739" s="64" t="str">
        <f>$A$11</f>
        <v>METER READING INFORMATION</v>
      </c>
      <c r="H739" s="65" t="str">
        <f>$H$11</f>
        <v>STATEMENT SUMMARY</v>
      </c>
    </row>
    <row r="740" spans="1:12" x14ac:dyDescent="0.2">
      <c r="A740" s="52" t="str">
        <f>$A$12</f>
        <v>Owner's Meter Reading</v>
      </c>
      <c r="H740" s="67" t="str">
        <f>$H$12</f>
        <v>Current Charges</v>
      </c>
      <c r="K740" s="67"/>
      <c r="L740" s="67"/>
    </row>
    <row r="741" spans="1:12" x14ac:dyDescent="0.2">
      <c r="A741" s="101" t="str">
        <f>$A$13</f>
        <v xml:space="preserve">    Present Reading</v>
      </c>
      <c r="B741" s="101"/>
      <c r="C741" s="69"/>
      <c r="E741" s="101" cm="1">
        <f t="array" aca="1" ref="E741" ca="1">INDIRECT("'Generate Monthly Report'!$C"&amp;$F733)</f>
        <v>1121</v>
      </c>
      <c r="H741" s="101" t="str">
        <f>$H$13</f>
        <v xml:space="preserve">    Water Bill</v>
      </c>
      <c r="K741" s="156" cm="1">
        <f t="array" aca="1" ref="K741" ca="1">INDIRECT("'Generate Monthly Report'!$G"&amp;$F733)</f>
        <v>380.57758024691361</v>
      </c>
      <c r="L741" s="156"/>
    </row>
    <row r="742" spans="1:12" x14ac:dyDescent="0.2">
      <c r="A742" s="102" t="str">
        <f>$A$14</f>
        <v xml:space="preserve">    Previous Reading</v>
      </c>
      <c r="B742" s="102"/>
      <c r="C742" s="104"/>
      <c r="D742" s="63"/>
      <c r="E742" s="102" cm="1">
        <f t="array" aca="1" ref="E742" ca="1">INDIRECT("'Generate Monthly Report'!$D"&amp;$F733)</f>
        <v>1105</v>
      </c>
      <c r="H742" s="101" t="str">
        <f>$H$14</f>
        <v xml:space="preserve">    Miscellaneous</v>
      </c>
      <c r="K742" s="69"/>
      <c r="L742" s="69">
        <f ca="1">'Generate Monthly Report'!$A$71</f>
        <v>50</v>
      </c>
    </row>
    <row r="743" spans="1:12" ht="15" x14ac:dyDescent="0.2">
      <c r="A743" s="69" t="str">
        <f>$A$15</f>
        <v xml:space="preserve">    Consumption</v>
      </c>
      <c r="B743" s="101"/>
      <c r="C743" s="52"/>
      <c r="E743" s="103" cm="1">
        <f t="array" aca="1" ref="E743" ca="1">INDIRECT("'Generate Monthly Report'!$E"&amp;$F733)</f>
        <v>16</v>
      </c>
      <c r="H743" s="102" t="str">
        <f>$H$15</f>
        <v xml:space="preserve">    Monthly Dues</v>
      </c>
      <c r="I743" s="63"/>
      <c r="K743" s="69"/>
      <c r="L743" s="69">
        <f ca="1">'Generate Monthly Report'!$A$72</f>
        <v>450</v>
      </c>
    </row>
    <row r="744" spans="1:12" ht="15" x14ac:dyDescent="0.2">
      <c r="E744" s="77"/>
      <c r="H744" s="100" t="str">
        <f>$H$16</f>
        <v xml:space="preserve">    Total</v>
      </c>
      <c r="J744" s="70"/>
      <c r="K744" s="153" cm="1">
        <f t="array" aca="1" ref="K744" ca="1">INDIRECT("'Generate Monthly Report'!$J"&amp;$F733)</f>
        <v>880.57758024691361</v>
      </c>
      <c r="L744" s="153"/>
    </row>
    <row r="745" spans="1:12" x14ac:dyDescent="0.2">
      <c r="A745" s="109" t="str">
        <f>$A$17</f>
        <v xml:space="preserve">    Manila Waters Reading</v>
      </c>
      <c r="B745" s="110"/>
      <c r="C745" s="111"/>
      <c r="D745" s="111"/>
      <c r="E745" s="117">
        <f ca="1">'Generate Monthly Report'!$F$72</f>
        <v>1620</v>
      </c>
      <c r="H745" s="67" t="str">
        <f>$H$17</f>
        <v>Previous Charges</v>
      </c>
      <c r="K745" s="67"/>
      <c r="L745" s="67"/>
    </row>
    <row r="746" spans="1:12" x14ac:dyDescent="0.2">
      <c r="A746" s="112" t="str">
        <f>$A$18</f>
        <v xml:space="preserve">    Amount Due to Manila Waters</v>
      </c>
      <c r="B746" s="67"/>
      <c r="C746" s="66"/>
      <c r="D746" s="66"/>
      <c r="E746" s="129">
        <f ca="1">'Generate Monthly Report'!$G$72</f>
        <v>38533.480000000003</v>
      </c>
      <c r="H746" s="102" t="str">
        <f>$H$18</f>
        <v xml:space="preserve">    Unpaid Previous Charges</v>
      </c>
      <c r="I746" s="63"/>
      <c r="J746" s="63"/>
      <c r="K746" s="154">
        <f ca="1">SUM(INDIRECT("'Unpaid Record'!$C"&amp;$F733&amp;":"&amp;'Generate Monthly Report'!$J$1&amp;$F733))-K744</f>
        <v>424</v>
      </c>
      <c r="L746" s="154"/>
    </row>
    <row r="747" spans="1:12" ht="15" x14ac:dyDescent="0.2">
      <c r="A747" s="112" t="str">
        <f>$A$19</f>
        <v xml:space="preserve">    Computed Amount per cu. meter</v>
      </c>
      <c r="B747" s="67"/>
      <c r="C747" s="66"/>
      <c r="D747" s="66"/>
      <c r="E747" s="118">
        <f ca="1">'Generate Monthly Report'!$H$72</f>
        <v>23.79</v>
      </c>
      <c r="H747" s="64" t="str">
        <f>$H$19</f>
        <v>TOTAL AMOUNT DUE</v>
      </c>
      <c r="K747" s="150">
        <f ca="1">$K744+$K746</f>
        <v>1304.5775802469136</v>
      </c>
      <c r="L747" s="150"/>
    </row>
    <row r="748" spans="1:12" x14ac:dyDescent="0.2">
      <c r="A748" s="113" t="str">
        <f>$A$20</f>
        <v xml:space="preserve">    Minimum Amount (with Misc + Monthly Dues)</v>
      </c>
      <c r="B748" s="58"/>
      <c r="C748" s="63"/>
      <c r="D748" s="63"/>
      <c r="E748" s="119">
        <f ca="1">'Generate Monthly Report'!$J$72</f>
        <v>737.86</v>
      </c>
      <c r="L748" s="115" t="str">
        <f>$L$20</f>
        <v>REVISED OCTOBER 2020. THIS IS SYSTEM GENERATED</v>
      </c>
    </row>
    <row r="749" spans="1:12" x14ac:dyDescent="0.2">
      <c r="A749" s="73" t="str">
        <f>$A$21</f>
        <v>YOUR MONTHLY CONSUMPTION IN THE LAST 12 MONTHS...</v>
      </c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</row>
    <row r="750" spans="1:12" x14ac:dyDescent="0.2">
      <c r="A750" s="71" t="str">
        <f ca="1">UPPER(TEXT(EDATE($A738, MOD(COLUMN(), 12)-12), "MMM"))</f>
        <v>OCT</v>
      </c>
      <c r="B750" s="71" t="str">
        <f t="shared" ref="B750:L750" ca="1" si="26">UPPER(TEXT(EDATE($A738, MOD(COLUMN(), 12)-12), "MMM"))</f>
        <v>NOV</v>
      </c>
      <c r="C750" s="71" t="str">
        <f t="shared" ca="1" si="26"/>
        <v>DEC</v>
      </c>
      <c r="D750" s="71" t="str">
        <f t="shared" ca="1" si="26"/>
        <v>JAN</v>
      </c>
      <c r="E750" s="71" t="str">
        <f t="shared" ca="1" si="26"/>
        <v>FEB</v>
      </c>
      <c r="F750" s="71" t="str">
        <f t="shared" ca="1" si="26"/>
        <v>MAR</v>
      </c>
      <c r="G750" s="71" t="str">
        <f t="shared" ca="1" si="26"/>
        <v>APR</v>
      </c>
      <c r="H750" s="71" t="str">
        <f t="shared" ca="1" si="26"/>
        <v>MAY</v>
      </c>
      <c r="I750" s="71" t="str">
        <f t="shared" ca="1" si="26"/>
        <v>JUN</v>
      </c>
      <c r="J750" s="71" t="str">
        <f t="shared" ca="1" si="26"/>
        <v>JUL</v>
      </c>
      <c r="K750" s="71" t="str">
        <f t="shared" ca="1" si="26"/>
        <v>AUG</v>
      </c>
      <c r="L750" s="71" t="str">
        <f t="shared" ca="1" si="26"/>
        <v>SEP</v>
      </c>
    </row>
    <row r="751" spans="1:12" x14ac:dyDescent="0.2">
      <c r="A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B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C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D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E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F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G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H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I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J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K751" s="71" t="str">
        <f ca="1">IF( (COLUMN(INDIRECT('Generate Monthly Report'!$J$1&amp;$E733)) + (MOD(COLUMN(), 12)-12) ) &lt; 4, "--", INDIRECT("'Monthly Reading'!"&amp;SUBSTITUTE(ADDRESS(1,COLUMN(INDIRECT('Generate Monthly Report'!$J$1&amp;$E733)) + (MOD(COLUMN(), 12)-12),4),"1","")&amp;$E733) )</f>
        <v>--</v>
      </c>
      <c r="L751" s="71">
        <f ca="1">IF( (COLUMN(INDIRECT('Generate Monthly Report'!$J$1&amp;$E733)) + (MOD(COLUMN(), 12)) ) &lt; 4, "--", INDIRECT("'Monthly Reading'!"&amp;SUBSTITUTE(ADDRESS(1,COLUMN(INDIRECT('Generate Monthly Report'!$J$1&amp;$E$5)) + (MOD(COLUMN(), 12)),4),"1","")&amp;$E$5) )</f>
        <v>20</v>
      </c>
    </row>
    <row r="752" spans="1:12" x14ac:dyDescent="0.2">
      <c r="A752" s="73" t="str">
        <f>$A$24</f>
        <v>BREAKDOWN OF UNPAID WATER BILLS IN THE LAST 12 MONTHS</v>
      </c>
    </row>
    <row r="753" spans="1:12" x14ac:dyDescent="0.2">
      <c r="A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B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C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D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E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F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G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H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I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J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K753" s="71" t="str">
        <f ca="1">IF( (COLUMN(INDIRECT('Generate Monthly Report'!$J$1&amp;$E733)) + (MOD(COLUMN(), 12)-12) ) &lt; 4, "--", IF( INDIRECT("'Unpaid Record'!"&amp;SUBSTITUTE(ADDRESS(1,COLUMN(INDIRECT('Generate Monthly Report'!$J$1&amp;$E733)) + (MOD(COLUMN(), 12)-12),4),"1","")&amp;$F733) &gt; 0,
ROUND(INDIRECT("'Unpaid Record'!"&amp;SUBSTITUTE(ADDRESS(1,COLUMN(INDIRECT('Generate Monthly Report'!$J$1&amp;$E733)) + (MOD(COLUMN(), 12)-12),4),"1","")&amp;$F733), 2), "--") )</f>
        <v>--</v>
      </c>
      <c r="L753" s="71">
        <f ca="1">IF( (COLUMN(INDIRECT('Generate Monthly Report'!$J$1&amp;$E733)) + (MOD(COLUMN(), 12)) ) &lt; 4, "--", ROUND(INDIRECT("'Unpaid Record'!"&amp;SUBSTITUTE(ADDRESS(1,COLUMN(INDIRECT('Generate Monthly Report'!$J$1&amp;$E733)) + (MOD(COLUMN(), 12)),4),"1","")&amp;$F733), 2))</f>
        <v>880.58</v>
      </c>
    </row>
    <row r="754" spans="1:12" x14ac:dyDescent="0.2">
      <c r="C754" s="157" t="str">
        <f>$C$26</f>
        <v>To avoid disconnection, please pay your bills on time.</v>
      </c>
      <c r="D754" s="157"/>
      <c r="E754" s="157"/>
      <c r="F754" s="157"/>
      <c r="G754" s="157"/>
      <c r="H754" s="157"/>
      <c r="I754" s="157"/>
      <c r="J754" s="157"/>
      <c r="K754" s="66"/>
      <c r="L754" s="66"/>
    </row>
    <row r="755" spans="1:12" x14ac:dyDescent="0.2">
      <c r="A755" s="66"/>
      <c r="B755" s="67"/>
      <c r="C755" s="67"/>
      <c r="D755" s="72"/>
      <c r="E755" s="67"/>
      <c r="F755" s="67"/>
      <c r="G755" s="67"/>
      <c r="H755" s="64"/>
      <c r="I755" s="67"/>
      <c r="J755" s="64"/>
      <c r="K755" s="66"/>
      <c r="L755" s="66"/>
    </row>
    <row r="756" spans="1:12" x14ac:dyDescent="0.2">
      <c r="A756" s="66"/>
      <c r="B756" s="67"/>
      <c r="K756" s="66"/>
      <c r="L756" s="66"/>
    </row>
    <row r="757" spans="1:12" x14ac:dyDescent="0.2">
      <c r="A757" s="116" t="str">
        <f>Settings!$B$1</f>
        <v>VILLA AURORA TOWNHOMES HOMEOWNERS ASSOCIATION</v>
      </c>
      <c r="B757" s="52"/>
      <c r="D757" s="54"/>
      <c r="E757" s="54"/>
      <c r="H757" s="54"/>
      <c r="I757" s="54"/>
      <c r="K757" s="56"/>
      <c r="L757" s="114" t="str">
        <f>Settings!$B$3</f>
        <v>Please bring your water bill when paying</v>
      </c>
    </row>
    <row r="758" spans="1:12" x14ac:dyDescent="0.2">
      <c r="A758" s="68" t="str">
        <f>Settings!$B$2</f>
        <v>Aurora Blvd., Loyola Heights, Quezon City</v>
      </c>
      <c r="B758" s="52"/>
      <c r="D758" s="56"/>
      <c r="E758" s="56"/>
      <c r="H758" s="56"/>
      <c r="I758" s="56"/>
      <c r="K758" s="52"/>
      <c r="L758" s="114" t="str">
        <f>Settings!$B$4</f>
        <v>For inquiries pls. contact the water committee</v>
      </c>
    </row>
    <row r="759" spans="1:12" x14ac:dyDescent="0.2">
      <c r="A759" s="57">
        <v>2</v>
      </c>
      <c r="B759" s="57">
        <v>5</v>
      </c>
      <c r="D759" s="52"/>
      <c r="E759" s="52"/>
      <c r="H759" s="52"/>
      <c r="I759" s="52"/>
      <c r="K759" s="52"/>
      <c r="L759" s="114" t="str">
        <f>IF(Settings!$B$5="", "", Settings!$B$5)</f>
        <v>Jesus Lim at B3 L17</v>
      </c>
    </row>
    <row r="760" spans="1:12" x14ac:dyDescent="0.2">
      <c r="A760" s="52"/>
      <c r="B760" s="52"/>
      <c r="C760" s="52"/>
      <c r="D760" s="52"/>
      <c r="E760" s="52"/>
      <c r="H760" s="52"/>
      <c r="I760" s="52"/>
      <c r="K760" s="52"/>
      <c r="L760" s="114" t="str">
        <f>IF(Settings!$B$6="", "", Settings!$B$6)</f>
        <v>Nida Monasteryo at B1 L12</v>
      </c>
    </row>
    <row r="761" spans="1:12" x14ac:dyDescent="0.2">
      <c r="A761" s="52"/>
      <c r="B761" s="52"/>
      <c r="C761" s="132">
        <f>$C733+1</f>
        <v>29</v>
      </c>
      <c r="D761" s="132">
        <f>$D733+1</f>
        <v>40</v>
      </c>
      <c r="E761" s="132">
        <f>$E733+1</f>
        <v>106</v>
      </c>
      <c r="F761" s="132">
        <f>$F733+1</f>
        <v>32</v>
      </c>
      <c r="H761" s="52"/>
      <c r="I761" s="52"/>
      <c r="J761" s="55" t="str">
        <f>IF(Settings!$B$7="", "", Settings!$B$7)</f>
        <v/>
      </c>
      <c r="K761" s="52"/>
      <c r="L761" s="52"/>
    </row>
    <row r="762" spans="1:12" x14ac:dyDescent="0.2">
      <c r="A762" s="58"/>
      <c r="B762" s="58"/>
      <c r="C762" s="58"/>
      <c r="D762" s="58"/>
      <c r="E762" s="58"/>
      <c r="F762" s="58"/>
      <c r="G762" s="59"/>
      <c r="H762" s="58"/>
      <c r="I762" s="58"/>
      <c r="J762" s="60" t="str">
        <f>IF(Settings!$B$8="", "", Settings!$B$8)</f>
        <v/>
      </c>
      <c r="K762" s="58"/>
      <c r="L762" s="58"/>
    </row>
    <row r="763" spans="1:12" x14ac:dyDescent="0.2">
      <c r="A763" s="61" t="str">
        <f>$A$7</f>
        <v>NAME OF OWNER/TENANT</v>
      </c>
      <c r="B763" s="52"/>
      <c r="C763" s="52"/>
      <c r="E763" s="61" t="str">
        <f>$E$7</f>
        <v>ADDRESS</v>
      </c>
      <c r="H763" s="61" t="str">
        <f>$H$7</f>
        <v>METER NUMBER</v>
      </c>
      <c r="J763" s="52"/>
      <c r="K763" s="61" t="str">
        <f>$K$7</f>
        <v>TOTAL AMOUNT DUE</v>
      </c>
    </row>
    <row r="764" spans="1:12" ht="15" x14ac:dyDescent="0.2">
      <c r="A764" s="62" t="str" cm="1">
        <f t="array" aca="1" ref="A764" ca="1">INDIRECT("'Homeowners Record'!$B"&amp;$C761)</f>
        <v>POLLY DURAN</v>
      </c>
      <c r="B764" s="74"/>
      <c r="C764" s="74"/>
      <c r="D764" s="74"/>
      <c r="E764" s="62" t="str" cm="1">
        <f t="array" aca="1" ref="E764" ca="1">INDIRECT("'Homeowners Record'!$C"&amp;$C761)</f>
        <v>BLK 1 LOT 28</v>
      </c>
      <c r="F764" s="74"/>
      <c r="G764" s="108"/>
      <c r="H764" s="152" cm="1">
        <f t="array" aca="1" ref="H764" ca="1">INDIRECT("'Homeowners Record'!$D"&amp;$C761)</f>
        <v>34487</v>
      </c>
      <c r="I764" s="152"/>
      <c r="J764" s="74"/>
      <c r="K764" s="149">
        <f ca="1">SUM(INDIRECT("'Unpaid Record'!$C"&amp;$F761&amp;":"&amp;'Generate Monthly Report'!$J$1&amp;$F761))</f>
        <v>973.14977777777779</v>
      </c>
      <c r="L764" s="149"/>
    </row>
    <row r="765" spans="1:12" x14ac:dyDescent="0.2">
      <c r="A765" s="61" t="str">
        <f>$A$9</f>
        <v>BILLING MONTH</v>
      </c>
      <c r="B765" s="52"/>
      <c r="E765" s="61" t="str">
        <f>$E$9</f>
        <v>BILL DATE</v>
      </c>
      <c r="H765" s="61" t="str">
        <f>$H$9</f>
        <v>BILLING PERIOD</v>
      </c>
      <c r="I765" s="52"/>
      <c r="J765" s="52"/>
      <c r="K765" s="151" t="str">
        <f>$K$9</f>
        <v>DUE DATE</v>
      </c>
      <c r="L765" s="151"/>
    </row>
    <row r="766" spans="1:12" ht="15" x14ac:dyDescent="0.2">
      <c r="A766" s="76" t="str">
        <f ca="1">TEXT('Generate Monthly Report'!$C$72, "MMMM YYYY")</f>
        <v>September 2020</v>
      </c>
      <c r="B766" s="74"/>
      <c r="C766" s="74"/>
      <c r="D766" s="74"/>
      <c r="E766" s="107" t="str">
        <f ca="1">'Generate Monthly Report'!$D$72</f>
        <v>Oct 10, 2020</v>
      </c>
      <c r="F766" s="74"/>
      <c r="G766" s="108"/>
      <c r="H766" s="107" t="str">
        <f ca="1">'Generate Monthly Report'!$B$72</f>
        <v>07 Sep to 06 Oct 2020</v>
      </c>
      <c r="I766" s="74"/>
      <c r="J766" s="74"/>
      <c r="K766" s="155" t="str">
        <f ca="1">'Generate Monthly Report'!$E$72</f>
        <v>Oct 13, 2020</v>
      </c>
      <c r="L766" s="155"/>
    </row>
    <row r="767" spans="1:12" x14ac:dyDescent="0.2">
      <c r="A767" s="64" t="str">
        <f>$A$11</f>
        <v>METER READING INFORMATION</v>
      </c>
      <c r="H767" s="65" t="str">
        <f>$H$11</f>
        <v>STATEMENT SUMMARY</v>
      </c>
    </row>
    <row r="768" spans="1:12" x14ac:dyDescent="0.2">
      <c r="A768" s="52" t="str">
        <f>$A$12</f>
        <v>Owner's Meter Reading</v>
      </c>
      <c r="H768" s="67" t="str">
        <f>$H$12</f>
        <v>Current Charges</v>
      </c>
      <c r="K768" s="67"/>
      <c r="L768" s="67"/>
    </row>
    <row r="769" spans="1:12" x14ac:dyDescent="0.2">
      <c r="A769" s="101" t="str">
        <f>$A$13</f>
        <v xml:space="preserve">    Present Reading</v>
      </c>
      <c r="B769" s="101"/>
      <c r="C769" s="69"/>
      <c r="E769" s="101" cm="1">
        <f t="array" aca="1" ref="E769" ca="1">INDIRECT("'Generate Monthly Report'!$C"&amp;$F761)</f>
        <v>1570</v>
      </c>
      <c r="H769" s="101" t="str">
        <f>$H$13</f>
        <v xml:space="preserve">    Water Bill</v>
      </c>
      <c r="K769" s="156" cm="1">
        <f t="array" aca="1" ref="K769" ca="1">INDIRECT("'Generate Monthly Report'!$G"&amp;$F761)</f>
        <v>428.14977777777779</v>
      </c>
      <c r="L769" s="156"/>
    </row>
    <row r="770" spans="1:12" x14ac:dyDescent="0.2">
      <c r="A770" s="102" t="str">
        <f>$A$14</f>
        <v xml:space="preserve">    Previous Reading</v>
      </c>
      <c r="B770" s="102"/>
      <c r="C770" s="104"/>
      <c r="D770" s="63"/>
      <c r="E770" s="102" cm="1">
        <f t="array" aca="1" ref="E770" ca="1">INDIRECT("'Generate Monthly Report'!$D"&amp;$F761)</f>
        <v>1552</v>
      </c>
      <c r="H770" s="101" t="str">
        <f>$H$14</f>
        <v xml:space="preserve">    Miscellaneous</v>
      </c>
      <c r="K770" s="69"/>
      <c r="L770" s="69">
        <f ca="1">'Generate Monthly Report'!$A$71</f>
        <v>50</v>
      </c>
    </row>
    <row r="771" spans="1:12" ht="15" x14ac:dyDescent="0.2">
      <c r="A771" s="69" t="str">
        <f>$A$15</f>
        <v xml:space="preserve">    Consumption</v>
      </c>
      <c r="B771" s="101"/>
      <c r="C771" s="52"/>
      <c r="E771" s="103" cm="1">
        <f t="array" aca="1" ref="E771" ca="1">INDIRECT("'Generate Monthly Report'!$E"&amp;$F761)</f>
        <v>18</v>
      </c>
      <c r="H771" s="102" t="str">
        <f>$H$15</f>
        <v xml:space="preserve">    Monthly Dues</v>
      </c>
      <c r="I771" s="63"/>
      <c r="K771" s="69"/>
      <c r="L771" s="69">
        <f ca="1">'Generate Monthly Report'!$A$72</f>
        <v>450</v>
      </c>
    </row>
    <row r="772" spans="1:12" ht="15" x14ac:dyDescent="0.2">
      <c r="E772" s="77"/>
      <c r="H772" s="100" t="str">
        <f>$H$16</f>
        <v xml:space="preserve">    Total</v>
      </c>
      <c r="J772" s="70"/>
      <c r="K772" s="153" cm="1">
        <f t="array" aca="1" ref="K772" ca="1">INDIRECT("'Generate Monthly Report'!$J"&amp;$F761)</f>
        <v>928.14977777777779</v>
      </c>
      <c r="L772" s="153"/>
    </row>
    <row r="773" spans="1:12" x14ac:dyDescent="0.2">
      <c r="A773" s="109" t="str">
        <f>$A$17</f>
        <v xml:space="preserve">    Manila Waters Reading</v>
      </c>
      <c r="B773" s="110"/>
      <c r="C773" s="111"/>
      <c r="D773" s="111"/>
      <c r="E773" s="117">
        <f ca="1">'Generate Monthly Report'!$F$72</f>
        <v>1620</v>
      </c>
      <c r="H773" s="67" t="str">
        <f>$H$17</f>
        <v>Previous Charges</v>
      </c>
      <c r="K773" s="67"/>
      <c r="L773" s="67"/>
    </row>
    <row r="774" spans="1:12" x14ac:dyDescent="0.2">
      <c r="A774" s="112" t="str">
        <f>$A$18</f>
        <v xml:space="preserve">    Amount Due to Manila Waters</v>
      </c>
      <c r="B774" s="67"/>
      <c r="C774" s="66"/>
      <c r="D774" s="66"/>
      <c r="E774" s="129">
        <f ca="1">'Generate Monthly Report'!$G$72</f>
        <v>38533.480000000003</v>
      </c>
      <c r="H774" s="102" t="str">
        <f>$H$18</f>
        <v xml:space="preserve">    Unpaid Previous Charges</v>
      </c>
      <c r="I774" s="63"/>
      <c r="J774" s="63"/>
      <c r="K774" s="154">
        <f ca="1">SUM(INDIRECT("'Unpaid Record'!$C"&amp;$F761&amp;":"&amp;'Generate Monthly Report'!$J$1&amp;$F761))-K772</f>
        <v>45</v>
      </c>
      <c r="L774" s="154"/>
    </row>
    <row r="775" spans="1:12" ht="15" x14ac:dyDescent="0.2">
      <c r="A775" s="112" t="str">
        <f>$A$19</f>
        <v xml:space="preserve">    Computed Amount per cu. meter</v>
      </c>
      <c r="B775" s="67"/>
      <c r="C775" s="66"/>
      <c r="D775" s="66"/>
      <c r="E775" s="118">
        <f ca="1">'Generate Monthly Report'!$H$72</f>
        <v>23.79</v>
      </c>
      <c r="H775" s="64" t="str">
        <f>$H$19</f>
        <v>TOTAL AMOUNT DUE</v>
      </c>
      <c r="K775" s="150">
        <f ca="1">$K772+$K774</f>
        <v>973.14977777777779</v>
      </c>
      <c r="L775" s="150"/>
    </row>
    <row r="776" spans="1:12" x14ac:dyDescent="0.2">
      <c r="A776" s="113" t="str">
        <f>$A$20</f>
        <v xml:space="preserve">    Minimum Amount (with Misc + Monthly Dues)</v>
      </c>
      <c r="B776" s="58"/>
      <c r="C776" s="63"/>
      <c r="D776" s="63"/>
      <c r="E776" s="119">
        <f ca="1">'Generate Monthly Report'!$J$72</f>
        <v>737.86</v>
      </c>
      <c r="L776" s="115" t="str">
        <f>$L$20</f>
        <v>REVISED OCTOBER 2020. THIS IS SYSTEM GENERATED</v>
      </c>
    </row>
    <row r="777" spans="1:12" x14ac:dyDescent="0.2">
      <c r="A777" s="73" t="str">
        <f>$A$21</f>
        <v>YOUR MONTHLY CONSUMPTION IN THE LAST 12 MONTHS...</v>
      </c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</row>
    <row r="778" spans="1:12" x14ac:dyDescent="0.2">
      <c r="A778" s="71" t="str">
        <f ca="1">UPPER(TEXT(EDATE($A766, MOD(COLUMN(), 12)-12), "MMM"))</f>
        <v>OCT</v>
      </c>
      <c r="B778" s="71" t="str">
        <f t="shared" ref="B778:L778" ca="1" si="27">UPPER(TEXT(EDATE($A766, MOD(COLUMN(), 12)-12), "MMM"))</f>
        <v>NOV</v>
      </c>
      <c r="C778" s="71" t="str">
        <f t="shared" ca="1" si="27"/>
        <v>DEC</v>
      </c>
      <c r="D778" s="71" t="str">
        <f t="shared" ca="1" si="27"/>
        <v>JAN</v>
      </c>
      <c r="E778" s="71" t="str">
        <f t="shared" ca="1" si="27"/>
        <v>FEB</v>
      </c>
      <c r="F778" s="71" t="str">
        <f t="shared" ca="1" si="27"/>
        <v>MAR</v>
      </c>
      <c r="G778" s="71" t="str">
        <f t="shared" ca="1" si="27"/>
        <v>APR</v>
      </c>
      <c r="H778" s="71" t="str">
        <f t="shared" ca="1" si="27"/>
        <v>MAY</v>
      </c>
      <c r="I778" s="71" t="str">
        <f t="shared" ca="1" si="27"/>
        <v>JUN</v>
      </c>
      <c r="J778" s="71" t="str">
        <f t="shared" ca="1" si="27"/>
        <v>JUL</v>
      </c>
      <c r="K778" s="71" t="str">
        <f t="shared" ca="1" si="27"/>
        <v>AUG</v>
      </c>
      <c r="L778" s="71" t="str">
        <f t="shared" ca="1" si="27"/>
        <v>SEP</v>
      </c>
    </row>
    <row r="779" spans="1:12" x14ac:dyDescent="0.2">
      <c r="A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B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C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D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E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F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G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H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I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J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K779" s="71" t="str">
        <f ca="1">IF( (COLUMN(INDIRECT('Generate Monthly Report'!$J$1&amp;$E761)) + (MOD(COLUMN(), 12)-12) ) &lt; 4, "--", INDIRECT("'Monthly Reading'!"&amp;SUBSTITUTE(ADDRESS(1,COLUMN(INDIRECT('Generate Monthly Report'!$J$1&amp;$E761)) + (MOD(COLUMN(), 12)-12),4),"1","")&amp;$E761) )</f>
        <v>--</v>
      </c>
      <c r="L779" s="71">
        <f ca="1">IF( (COLUMN(INDIRECT('Generate Monthly Report'!$J$1&amp;$E761)) + (MOD(COLUMN(), 12)) ) &lt; 4, "--", INDIRECT("'Monthly Reading'!"&amp;SUBSTITUTE(ADDRESS(1,COLUMN(INDIRECT('Generate Monthly Report'!$J$1&amp;$E$5)) + (MOD(COLUMN(), 12)),4),"1","")&amp;$E$5) )</f>
        <v>20</v>
      </c>
    </row>
    <row r="780" spans="1:12" x14ac:dyDescent="0.2">
      <c r="A780" s="73" t="str">
        <f>$A$24</f>
        <v>BREAKDOWN OF UNPAID WATER BILLS IN THE LAST 12 MONTHS</v>
      </c>
    </row>
    <row r="781" spans="1:12" x14ac:dyDescent="0.2">
      <c r="A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B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C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D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E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F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G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H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I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J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K781" s="71" t="str">
        <f ca="1">IF( (COLUMN(INDIRECT('Generate Monthly Report'!$J$1&amp;$E761)) + (MOD(COLUMN(), 12)-12) ) &lt; 4, "--", IF( INDIRECT("'Unpaid Record'!"&amp;SUBSTITUTE(ADDRESS(1,COLUMN(INDIRECT('Generate Monthly Report'!$J$1&amp;$E761)) + (MOD(COLUMN(), 12)-12),4),"1","")&amp;$F761) &gt; 0,
ROUND(INDIRECT("'Unpaid Record'!"&amp;SUBSTITUTE(ADDRESS(1,COLUMN(INDIRECT('Generate Monthly Report'!$J$1&amp;$E761)) + (MOD(COLUMN(), 12)-12),4),"1","")&amp;$F761), 2), "--") )</f>
        <v>--</v>
      </c>
      <c r="L781" s="71">
        <f ca="1">IF( (COLUMN(INDIRECT('Generate Monthly Report'!$J$1&amp;$E761)) + (MOD(COLUMN(), 12)) ) &lt; 4, "--", ROUND(INDIRECT("'Unpaid Record'!"&amp;SUBSTITUTE(ADDRESS(1,COLUMN(INDIRECT('Generate Monthly Report'!$J$1&amp;$E761)) + (MOD(COLUMN(), 12)),4),"1","")&amp;$F761), 2))</f>
        <v>928.15</v>
      </c>
    </row>
    <row r="782" spans="1:12" x14ac:dyDescent="0.2">
      <c r="C782" s="157" t="str">
        <f>$C$26</f>
        <v>To avoid disconnection, please pay your bills on time.</v>
      </c>
      <c r="D782" s="157"/>
      <c r="E782" s="157"/>
      <c r="F782" s="157"/>
      <c r="G782" s="157"/>
      <c r="H782" s="157"/>
      <c r="I782" s="157"/>
      <c r="J782" s="157"/>
      <c r="K782" s="66"/>
      <c r="L782" s="66"/>
    </row>
    <row r="783" spans="1:12" x14ac:dyDescent="0.2">
      <c r="A783" s="66"/>
      <c r="B783" s="67"/>
      <c r="C783" s="67"/>
      <c r="D783" s="72"/>
      <c r="E783" s="67"/>
      <c r="F783" s="67"/>
      <c r="G783" s="67"/>
      <c r="H783" s="64"/>
      <c r="I783" s="67"/>
      <c r="J783" s="64"/>
      <c r="K783" s="66"/>
      <c r="L783" s="66"/>
    </row>
    <row r="784" spans="1:12" x14ac:dyDescent="0.2">
      <c r="A784" s="66"/>
      <c r="B784" s="67"/>
      <c r="K784" s="66"/>
      <c r="L784" s="66"/>
    </row>
    <row r="785" spans="1:12" x14ac:dyDescent="0.2">
      <c r="A785" s="116" t="str">
        <f>Settings!$B$1</f>
        <v>VILLA AURORA TOWNHOMES HOMEOWNERS ASSOCIATION</v>
      </c>
      <c r="B785" s="52"/>
      <c r="D785" s="54"/>
      <c r="E785" s="54"/>
      <c r="H785" s="54"/>
      <c r="I785" s="54"/>
      <c r="K785" s="56"/>
      <c r="L785" s="114" t="str">
        <f>Settings!$B$3</f>
        <v>Please bring your water bill when paying</v>
      </c>
    </row>
    <row r="786" spans="1:12" x14ac:dyDescent="0.2">
      <c r="A786" s="68" t="str">
        <f>Settings!$B$2</f>
        <v>Aurora Blvd., Loyola Heights, Quezon City</v>
      </c>
      <c r="B786" s="52"/>
      <c r="D786" s="56"/>
      <c r="E786" s="56"/>
      <c r="H786" s="56"/>
      <c r="I786" s="56"/>
      <c r="K786" s="52"/>
      <c r="L786" s="114" t="str">
        <f>Settings!$B$4</f>
        <v>For inquiries pls. contact the water committee</v>
      </c>
    </row>
    <row r="787" spans="1:12" x14ac:dyDescent="0.2">
      <c r="A787" s="57">
        <v>2</v>
      </c>
      <c r="B787" s="57">
        <v>5</v>
      </c>
      <c r="D787" s="52"/>
      <c r="E787" s="52"/>
      <c r="H787" s="52"/>
      <c r="I787" s="52"/>
      <c r="K787" s="52"/>
      <c r="L787" s="114" t="str">
        <f>IF(Settings!$B$5="", "", Settings!$B$5)</f>
        <v>Jesus Lim at B3 L17</v>
      </c>
    </row>
    <row r="788" spans="1:12" x14ac:dyDescent="0.2">
      <c r="A788" s="52"/>
      <c r="B788" s="52"/>
      <c r="C788" s="52"/>
      <c r="D788" s="52"/>
      <c r="E788" s="52"/>
      <c r="H788" s="52"/>
      <c r="I788" s="52"/>
      <c r="K788" s="52"/>
      <c r="L788" s="114" t="str">
        <f>IF(Settings!$B$6="", "", Settings!$B$6)</f>
        <v>Nida Monasteryo at B1 L12</v>
      </c>
    </row>
    <row r="789" spans="1:12" x14ac:dyDescent="0.2">
      <c r="A789" s="52"/>
      <c r="B789" s="52"/>
      <c r="C789" s="132">
        <f>$C761+1</f>
        <v>30</v>
      </c>
      <c r="D789" s="132">
        <f>$D761+1</f>
        <v>41</v>
      </c>
      <c r="E789" s="132">
        <f>$E761+1</f>
        <v>107</v>
      </c>
      <c r="F789" s="132">
        <f>$F761+1</f>
        <v>33</v>
      </c>
      <c r="H789" s="52"/>
      <c r="I789" s="52"/>
      <c r="J789" s="55" t="str">
        <f>IF(Settings!$B$7="", "", Settings!$B$7)</f>
        <v/>
      </c>
      <c r="K789" s="52"/>
      <c r="L789" s="52"/>
    </row>
    <row r="790" spans="1:12" x14ac:dyDescent="0.2">
      <c r="A790" s="58"/>
      <c r="B790" s="58"/>
      <c r="C790" s="58"/>
      <c r="D790" s="58"/>
      <c r="E790" s="58"/>
      <c r="F790" s="58"/>
      <c r="G790" s="59"/>
      <c r="H790" s="58"/>
      <c r="I790" s="58"/>
      <c r="J790" s="60" t="str">
        <f>IF(Settings!$B$8="", "", Settings!$B$8)</f>
        <v/>
      </c>
      <c r="K790" s="58"/>
      <c r="L790" s="58"/>
    </row>
    <row r="791" spans="1:12" x14ac:dyDescent="0.2">
      <c r="A791" s="61" t="str">
        <f>$A$7</f>
        <v>NAME OF OWNER/TENANT</v>
      </c>
      <c r="B791" s="52"/>
      <c r="C791" s="52"/>
      <c r="E791" s="61" t="str">
        <f>$E$7</f>
        <v>ADDRESS</v>
      </c>
      <c r="H791" s="61" t="str">
        <f>$H$7</f>
        <v>METER NUMBER</v>
      </c>
      <c r="J791" s="52"/>
      <c r="K791" s="61" t="str">
        <f>$K$7</f>
        <v>TOTAL AMOUNT DUE</v>
      </c>
    </row>
    <row r="792" spans="1:12" ht="15" x14ac:dyDescent="0.2">
      <c r="A792" s="62" t="str" cm="1">
        <f t="array" aca="1" ref="A792" ca="1">INDIRECT("'Homeowners Record'!$B"&amp;$C789)</f>
        <v>BETH CARILLO</v>
      </c>
      <c r="B792" s="74"/>
      <c r="C792" s="74"/>
      <c r="D792" s="74"/>
      <c r="E792" s="62" t="str" cm="1">
        <f t="array" aca="1" ref="E792" ca="1">INDIRECT("'Homeowners Record'!$C"&amp;$C789)</f>
        <v>BLK 1 LOT 29</v>
      </c>
      <c r="F792" s="74"/>
      <c r="G792" s="108"/>
      <c r="H792" s="152" t="str" cm="1">
        <f t="array" aca="1" ref="H792" ca="1">INDIRECT("'Homeowners Record'!$D"&amp;$C789)</f>
        <v>-</v>
      </c>
      <c r="I792" s="152"/>
      <c r="J792" s="74"/>
      <c r="K792" s="149">
        <f ca="1">SUM(INDIRECT("'Unpaid Record'!$C"&amp;$F789&amp;":"&amp;'Generate Monthly Report'!$J$1&amp;$F789))</f>
        <v>1271.860987654321</v>
      </c>
      <c r="L792" s="149"/>
    </row>
    <row r="793" spans="1:12" x14ac:dyDescent="0.2">
      <c r="A793" s="61" t="str">
        <f>$A$9</f>
        <v>BILLING MONTH</v>
      </c>
      <c r="B793" s="52"/>
      <c r="E793" s="61" t="str">
        <f>$E$9</f>
        <v>BILL DATE</v>
      </c>
      <c r="H793" s="61" t="str">
        <f>$H$9</f>
        <v>BILLING PERIOD</v>
      </c>
      <c r="I793" s="52"/>
      <c r="J793" s="52"/>
      <c r="K793" s="151" t="str">
        <f>$K$9</f>
        <v>DUE DATE</v>
      </c>
      <c r="L793" s="151"/>
    </row>
    <row r="794" spans="1:12" ht="15" x14ac:dyDescent="0.2">
      <c r="A794" s="76" t="str">
        <f ca="1">TEXT('Generate Monthly Report'!$C$72, "MMMM YYYY")</f>
        <v>September 2020</v>
      </c>
      <c r="B794" s="74"/>
      <c r="C794" s="74"/>
      <c r="D794" s="74"/>
      <c r="E794" s="107" t="str">
        <f ca="1">'Generate Monthly Report'!$D$72</f>
        <v>Oct 10, 2020</v>
      </c>
      <c r="F794" s="74"/>
      <c r="G794" s="108"/>
      <c r="H794" s="107" t="str">
        <f ca="1">'Generate Monthly Report'!$B$72</f>
        <v>07 Sep to 06 Oct 2020</v>
      </c>
      <c r="I794" s="74"/>
      <c r="J794" s="74"/>
      <c r="K794" s="155" t="str">
        <f ca="1">'Generate Monthly Report'!$E$72</f>
        <v>Oct 13, 2020</v>
      </c>
      <c r="L794" s="155"/>
    </row>
    <row r="795" spans="1:12" x14ac:dyDescent="0.2">
      <c r="A795" s="64" t="str">
        <f>$A$11</f>
        <v>METER READING INFORMATION</v>
      </c>
      <c r="H795" s="65" t="str">
        <f>$H$11</f>
        <v>STATEMENT SUMMARY</v>
      </c>
    </row>
    <row r="796" spans="1:12" x14ac:dyDescent="0.2">
      <c r="A796" s="52" t="str">
        <f>$A$12</f>
        <v>Owner's Meter Reading</v>
      </c>
      <c r="H796" s="67" t="str">
        <f>$H$12</f>
        <v>Current Charges</v>
      </c>
      <c r="K796" s="67"/>
      <c r="L796" s="67"/>
    </row>
    <row r="797" spans="1:12" x14ac:dyDescent="0.2">
      <c r="A797" s="101" t="str">
        <f>$A$13</f>
        <v xml:space="preserve">    Present Reading</v>
      </c>
      <c r="B797" s="101"/>
      <c r="C797" s="69"/>
      <c r="E797" s="101" cm="1">
        <f t="array" aca="1" ref="E797" ca="1">INDIRECT("'Generate Monthly Report'!$C"&amp;$F789)</f>
        <v>0</v>
      </c>
      <c r="H797" s="101" t="str">
        <f>$H$13</f>
        <v xml:space="preserve">    Water Bill</v>
      </c>
      <c r="K797" s="156" cm="1">
        <f t="array" aca="1" ref="K797" ca="1">INDIRECT("'Generate Monthly Report'!$G"&amp;$F789)</f>
        <v>0</v>
      </c>
      <c r="L797" s="156"/>
    </row>
    <row r="798" spans="1:12" x14ac:dyDescent="0.2">
      <c r="A798" s="102" t="str">
        <f>$A$14</f>
        <v xml:space="preserve">    Previous Reading</v>
      </c>
      <c r="B798" s="102"/>
      <c r="C798" s="104"/>
      <c r="D798" s="63"/>
      <c r="E798" s="102" cm="1">
        <f t="array" aca="1" ref="E798" ca="1">INDIRECT("'Generate Monthly Report'!$D"&amp;$F789)</f>
        <v>0</v>
      </c>
      <c r="H798" s="101" t="str">
        <f>$H$14</f>
        <v xml:space="preserve">    Miscellaneous</v>
      </c>
      <c r="K798" s="69"/>
      <c r="L798" s="69">
        <f ca="1">'Generate Monthly Report'!$A$71</f>
        <v>50</v>
      </c>
    </row>
    <row r="799" spans="1:12" ht="15" x14ac:dyDescent="0.2">
      <c r="A799" s="69" t="str">
        <f>$A$15</f>
        <v xml:space="preserve">    Consumption</v>
      </c>
      <c r="B799" s="101"/>
      <c r="C799" s="52"/>
      <c r="E799" s="103" cm="1">
        <f t="array" aca="1" ref="E799" ca="1">INDIRECT("'Generate Monthly Report'!$E"&amp;$F789)</f>
        <v>0</v>
      </c>
      <c r="H799" s="102" t="str">
        <f>$H$15</f>
        <v xml:space="preserve">    Monthly Dues</v>
      </c>
      <c r="I799" s="63"/>
      <c r="K799" s="69"/>
      <c r="L799" s="69">
        <f ca="1">'Generate Monthly Report'!$A$72</f>
        <v>450</v>
      </c>
    </row>
    <row r="800" spans="1:12" ht="15" x14ac:dyDescent="0.2">
      <c r="E800" s="77"/>
      <c r="H800" s="100" t="str">
        <f>$H$16</f>
        <v xml:space="preserve">    Total</v>
      </c>
      <c r="J800" s="70"/>
      <c r="K800" s="153" cm="1">
        <f t="array" aca="1" ref="K800" ca="1">INDIRECT("'Generate Monthly Report'!$J"&amp;$F789)</f>
        <v>0</v>
      </c>
      <c r="L800" s="153"/>
    </row>
    <row r="801" spans="1:12" x14ac:dyDescent="0.2">
      <c r="A801" s="109" t="str">
        <f>$A$17</f>
        <v xml:space="preserve">    Manila Waters Reading</v>
      </c>
      <c r="B801" s="110"/>
      <c r="C801" s="111"/>
      <c r="D801" s="111"/>
      <c r="E801" s="117">
        <f ca="1">'Generate Monthly Report'!$F$72</f>
        <v>1620</v>
      </c>
      <c r="H801" s="67" t="str">
        <f>$H$17</f>
        <v>Previous Charges</v>
      </c>
      <c r="K801" s="67"/>
      <c r="L801" s="67"/>
    </row>
    <row r="802" spans="1:12" x14ac:dyDescent="0.2">
      <c r="A802" s="112" t="str">
        <f>$A$18</f>
        <v xml:space="preserve">    Amount Due to Manila Waters</v>
      </c>
      <c r="B802" s="67"/>
      <c r="C802" s="66"/>
      <c r="D802" s="66"/>
      <c r="E802" s="129">
        <f ca="1">'Generate Monthly Report'!$G$72</f>
        <v>38533.480000000003</v>
      </c>
      <c r="H802" s="102" t="str">
        <f>$H$18</f>
        <v xml:space="preserve">    Unpaid Previous Charges</v>
      </c>
      <c r="I802" s="63"/>
      <c r="J802" s="63"/>
      <c r="K802" s="154">
        <f ca="1">SUM(INDIRECT("'Unpaid Record'!$C"&amp;$F789&amp;":"&amp;'Generate Monthly Report'!$J$1&amp;$F789))-K800</f>
        <v>1271.860987654321</v>
      </c>
      <c r="L802" s="154"/>
    </row>
    <row r="803" spans="1:12" ht="15" x14ac:dyDescent="0.2">
      <c r="A803" s="112" t="str">
        <f>$A$19</f>
        <v xml:space="preserve">    Computed Amount per cu. meter</v>
      </c>
      <c r="B803" s="67"/>
      <c r="C803" s="66"/>
      <c r="D803" s="66"/>
      <c r="E803" s="118">
        <f ca="1">'Generate Monthly Report'!$H$72</f>
        <v>23.79</v>
      </c>
      <c r="H803" s="64" t="str">
        <f>$H$19</f>
        <v>TOTAL AMOUNT DUE</v>
      </c>
      <c r="K803" s="150">
        <f ca="1">$K800+$K802</f>
        <v>1271.860987654321</v>
      </c>
      <c r="L803" s="150"/>
    </row>
    <row r="804" spans="1:12" x14ac:dyDescent="0.2">
      <c r="A804" s="113" t="str">
        <f>$A$20</f>
        <v xml:space="preserve">    Minimum Amount (with Misc + Monthly Dues)</v>
      </c>
      <c r="B804" s="58"/>
      <c r="C804" s="63"/>
      <c r="D804" s="63"/>
      <c r="E804" s="119">
        <f ca="1">'Generate Monthly Report'!$J$72</f>
        <v>737.86</v>
      </c>
      <c r="L804" s="115" t="str">
        <f>$L$20</f>
        <v>REVISED OCTOBER 2020. THIS IS SYSTEM GENERATED</v>
      </c>
    </row>
    <row r="805" spans="1:12" x14ac:dyDescent="0.2">
      <c r="A805" s="73" t="str">
        <f>$A$21</f>
        <v>YOUR MONTHLY CONSUMPTION IN THE LAST 12 MONTHS...</v>
      </c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</row>
    <row r="806" spans="1:12" x14ac:dyDescent="0.2">
      <c r="A806" s="71" t="str">
        <f ca="1">UPPER(TEXT(EDATE($A794, MOD(COLUMN(), 12)-12), "MMM"))</f>
        <v>OCT</v>
      </c>
      <c r="B806" s="71" t="str">
        <f t="shared" ref="B806:L806" ca="1" si="28">UPPER(TEXT(EDATE($A794, MOD(COLUMN(), 12)-12), "MMM"))</f>
        <v>NOV</v>
      </c>
      <c r="C806" s="71" t="str">
        <f t="shared" ca="1" si="28"/>
        <v>DEC</v>
      </c>
      <c r="D806" s="71" t="str">
        <f t="shared" ca="1" si="28"/>
        <v>JAN</v>
      </c>
      <c r="E806" s="71" t="str">
        <f t="shared" ca="1" si="28"/>
        <v>FEB</v>
      </c>
      <c r="F806" s="71" t="str">
        <f t="shared" ca="1" si="28"/>
        <v>MAR</v>
      </c>
      <c r="G806" s="71" t="str">
        <f t="shared" ca="1" si="28"/>
        <v>APR</v>
      </c>
      <c r="H806" s="71" t="str">
        <f t="shared" ca="1" si="28"/>
        <v>MAY</v>
      </c>
      <c r="I806" s="71" t="str">
        <f t="shared" ca="1" si="28"/>
        <v>JUN</v>
      </c>
      <c r="J806" s="71" t="str">
        <f t="shared" ca="1" si="28"/>
        <v>JUL</v>
      </c>
      <c r="K806" s="71" t="str">
        <f t="shared" ca="1" si="28"/>
        <v>AUG</v>
      </c>
      <c r="L806" s="71" t="str">
        <f t="shared" ca="1" si="28"/>
        <v>SEP</v>
      </c>
    </row>
    <row r="807" spans="1:12" x14ac:dyDescent="0.2">
      <c r="A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B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C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D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E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F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G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H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I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J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K807" s="71" t="str">
        <f ca="1">IF( (COLUMN(INDIRECT('Generate Monthly Report'!$J$1&amp;$E789)) + (MOD(COLUMN(), 12)-12) ) &lt; 4, "--", INDIRECT("'Monthly Reading'!"&amp;SUBSTITUTE(ADDRESS(1,COLUMN(INDIRECT('Generate Monthly Report'!$J$1&amp;$E789)) + (MOD(COLUMN(), 12)-12),4),"1","")&amp;$E789) )</f>
        <v>--</v>
      </c>
      <c r="L807" s="71">
        <f ca="1">IF( (COLUMN(INDIRECT('Generate Monthly Report'!$J$1&amp;$E789)) + (MOD(COLUMN(), 12)) ) &lt; 4, "--", INDIRECT("'Monthly Reading'!"&amp;SUBSTITUTE(ADDRESS(1,COLUMN(INDIRECT('Generate Monthly Report'!$J$1&amp;$E$5)) + (MOD(COLUMN(), 12)),4),"1","")&amp;$E$5) )</f>
        <v>20</v>
      </c>
    </row>
    <row r="808" spans="1:12" x14ac:dyDescent="0.2">
      <c r="A808" s="73" t="str">
        <f>$A$24</f>
        <v>BREAKDOWN OF UNPAID WATER BILLS IN THE LAST 12 MONTHS</v>
      </c>
    </row>
    <row r="809" spans="1:12" x14ac:dyDescent="0.2">
      <c r="A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B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C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D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E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F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G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H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I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J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K809" s="71" t="str">
        <f ca="1">IF( (COLUMN(INDIRECT('Generate Monthly Report'!$J$1&amp;$E789)) + (MOD(COLUMN(), 12)-12) ) &lt; 4, "--", IF( INDIRECT("'Unpaid Record'!"&amp;SUBSTITUTE(ADDRESS(1,COLUMN(INDIRECT('Generate Monthly Report'!$J$1&amp;$E789)) + (MOD(COLUMN(), 12)-12),4),"1","")&amp;$F789) &gt; 0,
ROUND(INDIRECT("'Unpaid Record'!"&amp;SUBSTITUTE(ADDRESS(1,COLUMN(INDIRECT('Generate Monthly Report'!$J$1&amp;$E789)) + (MOD(COLUMN(), 12)-12),4),"1","")&amp;$F789), 2), "--") )</f>
        <v>--</v>
      </c>
      <c r="L809" s="71">
        <f ca="1">IF( (COLUMN(INDIRECT('Generate Monthly Report'!$J$1&amp;$E789)) + (MOD(COLUMN(), 12)) ) &lt; 4, "--", ROUND(INDIRECT("'Unpaid Record'!"&amp;SUBSTITUTE(ADDRESS(1,COLUMN(INDIRECT('Generate Monthly Report'!$J$1&amp;$E789)) + (MOD(COLUMN(), 12)),4),"1","")&amp;$F789), 2))</f>
        <v>737.86</v>
      </c>
    </row>
    <row r="810" spans="1:12" x14ac:dyDescent="0.2">
      <c r="C810" s="157" t="str">
        <f>$C$26</f>
        <v>To avoid disconnection, please pay your bills on time.</v>
      </c>
      <c r="D810" s="157"/>
      <c r="E810" s="157"/>
      <c r="F810" s="157"/>
      <c r="G810" s="157"/>
      <c r="H810" s="157"/>
      <c r="I810" s="157"/>
      <c r="J810" s="157"/>
      <c r="K810" s="66"/>
      <c r="L810" s="66"/>
    </row>
    <row r="811" spans="1:12" x14ac:dyDescent="0.2">
      <c r="A811" s="66"/>
      <c r="B811" s="67"/>
      <c r="C811" s="67"/>
      <c r="D811" s="72"/>
      <c r="E811" s="67"/>
      <c r="F811" s="67"/>
      <c r="G811" s="67"/>
      <c r="H811" s="64"/>
      <c r="I811" s="67"/>
      <c r="J811" s="64"/>
      <c r="K811" s="66"/>
      <c r="L811" s="66"/>
    </row>
    <row r="812" spans="1:12" x14ac:dyDescent="0.2">
      <c r="A812" s="66"/>
      <c r="B812" s="67"/>
      <c r="K812" s="66"/>
      <c r="L812" s="66"/>
    </row>
    <row r="813" spans="1:12" x14ac:dyDescent="0.2">
      <c r="A813" s="116" t="str">
        <f>Settings!$B$1</f>
        <v>VILLA AURORA TOWNHOMES HOMEOWNERS ASSOCIATION</v>
      </c>
      <c r="B813" s="52"/>
      <c r="D813" s="54"/>
      <c r="E813" s="54"/>
      <c r="H813" s="54"/>
      <c r="I813" s="54"/>
      <c r="K813" s="56"/>
      <c r="L813" s="114" t="str">
        <f>Settings!$B$3</f>
        <v>Please bring your water bill when paying</v>
      </c>
    </row>
    <row r="814" spans="1:12" x14ac:dyDescent="0.2">
      <c r="A814" s="68" t="str">
        <f>Settings!$B$2</f>
        <v>Aurora Blvd., Loyola Heights, Quezon City</v>
      </c>
      <c r="B814" s="52"/>
      <c r="D814" s="56"/>
      <c r="E814" s="56"/>
      <c r="H814" s="56"/>
      <c r="I814" s="56"/>
      <c r="K814" s="52"/>
      <c r="L814" s="114" t="str">
        <f>Settings!$B$4</f>
        <v>For inquiries pls. contact the water committee</v>
      </c>
    </row>
    <row r="815" spans="1:12" x14ac:dyDescent="0.2">
      <c r="A815" s="57">
        <v>2</v>
      </c>
      <c r="B815" s="57">
        <v>5</v>
      </c>
      <c r="D815" s="52"/>
      <c r="E815" s="52"/>
      <c r="H815" s="52"/>
      <c r="I815" s="52"/>
      <c r="K815" s="52"/>
      <c r="L815" s="114" t="str">
        <f>IF(Settings!$B$5="", "", Settings!$B$5)</f>
        <v>Jesus Lim at B3 L17</v>
      </c>
    </row>
    <row r="816" spans="1:12" x14ac:dyDescent="0.2">
      <c r="A816" s="52"/>
      <c r="B816" s="52"/>
      <c r="C816" s="52"/>
      <c r="D816" s="52"/>
      <c r="E816" s="52"/>
      <c r="H816" s="52"/>
      <c r="I816" s="52"/>
      <c r="K816" s="52"/>
      <c r="L816" s="114" t="str">
        <f>IF(Settings!$B$6="", "", Settings!$B$6)</f>
        <v>Nida Monasteryo at B1 L12</v>
      </c>
    </row>
    <row r="817" spans="1:12" x14ac:dyDescent="0.2">
      <c r="A817" s="52"/>
      <c r="B817" s="52"/>
      <c r="C817" s="132">
        <f>$C789+1</f>
        <v>31</v>
      </c>
      <c r="D817" s="132">
        <f>$D789+1</f>
        <v>42</v>
      </c>
      <c r="E817" s="132">
        <f>$E789+1</f>
        <v>108</v>
      </c>
      <c r="F817" s="132">
        <f>$F789+1</f>
        <v>34</v>
      </c>
      <c r="H817" s="52"/>
      <c r="I817" s="52"/>
      <c r="J817" s="55" t="str">
        <f>IF(Settings!$B$7="", "", Settings!$B$7)</f>
        <v/>
      </c>
      <c r="K817" s="52"/>
      <c r="L817" s="52"/>
    </row>
    <row r="818" spans="1:12" x14ac:dyDescent="0.2">
      <c r="A818" s="58"/>
      <c r="B818" s="58"/>
      <c r="C818" s="58"/>
      <c r="D818" s="58"/>
      <c r="E818" s="58"/>
      <c r="F818" s="58"/>
      <c r="G818" s="59"/>
      <c r="H818" s="58"/>
      <c r="I818" s="58"/>
      <c r="J818" s="60" t="str">
        <f>IF(Settings!$B$8="", "", Settings!$B$8)</f>
        <v/>
      </c>
      <c r="K818" s="58"/>
      <c r="L818" s="58"/>
    </row>
    <row r="819" spans="1:12" x14ac:dyDescent="0.2">
      <c r="A819" s="61" t="str">
        <f>$A$7</f>
        <v>NAME OF OWNER/TENANT</v>
      </c>
      <c r="B819" s="52"/>
      <c r="C819" s="52"/>
      <c r="E819" s="61" t="str">
        <f>$E$7</f>
        <v>ADDRESS</v>
      </c>
      <c r="H819" s="61" t="str">
        <f>$H$7</f>
        <v>METER NUMBER</v>
      </c>
      <c r="J819" s="52"/>
      <c r="K819" s="61" t="str">
        <f>$K$7</f>
        <v>TOTAL AMOUNT DUE</v>
      </c>
    </row>
    <row r="820" spans="1:12" ht="15" x14ac:dyDescent="0.2">
      <c r="A820" s="62" t="str" cm="1">
        <f t="array" aca="1" ref="A820" ca="1">INDIRECT("'Homeowners Record'!$B"&amp;$C817)</f>
        <v>MAGDALENA VILLASIS</v>
      </c>
      <c r="B820" s="74"/>
      <c r="C820" s="74"/>
      <c r="D820" s="74"/>
      <c r="E820" s="62" t="str" cm="1">
        <f t="array" aca="1" ref="E820" ca="1">INDIRECT("'Homeowners Record'!$C"&amp;$C817)</f>
        <v>BLK 1 LOT 30</v>
      </c>
      <c r="F820" s="74"/>
      <c r="G820" s="108"/>
      <c r="H820" s="152" cm="1">
        <f t="array" aca="1" ref="H820" ca="1">INDIRECT("'Homeowners Record'!$D"&amp;$C817)</f>
        <v>342426</v>
      </c>
      <c r="I820" s="152"/>
      <c r="J820" s="74"/>
      <c r="K820" s="149">
        <f ca="1">SUM(INDIRECT("'Unpaid Record'!$C"&amp;$F817&amp;":"&amp;'Generate Monthly Report'!$J$1&amp;$F817))</f>
        <v>1462.1497777777777</v>
      </c>
      <c r="L820" s="149"/>
    </row>
    <row r="821" spans="1:12" x14ac:dyDescent="0.2">
      <c r="A821" s="61" t="str">
        <f>$A$9</f>
        <v>BILLING MONTH</v>
      </c>
      <c r="B821" s="52"/>
      <c r="E821" s="61" t="str">
        <f>$E$9</f>
        <v>BILL DATE</v>
      </c>
      <c r="H821" s="61" t="str">
        <f>$H$9</f>
        <v>BILLING PERIOD</v>
      </c>
      <c r="I821" s="52"/>
      <c r="J821" s="52"/>
      <c r="K821" s="151" t="str">
        <f>$K$9</f>
        <v>DUE DATE</v>
      </c>
      <c r="L821" s="151"/>
    </row>
    <row r="822" spans="1:12" ht="15" x14ac:dyDescent="0.2">
      <c r="A822" s="76" t="str">
        <f ca="1">TEXT('Generate Monthly Report'!$C$72, "MMMM YYYY")</f>
        <v>September 2020</v>
      </c>
      <c r="B822" s="74"/>
      <c r="C822" s="74"/>
      <c r="D822" s="74"/>
      <c r="E822" s="107" t="str">
        <f ca="1">'Generate Monthly Report'!$D$72</f>
        <v>Oct 10, 2020</v>
      </c>
      <c r="F822" s="74"/>
      <c r="G822" s="108"/>
      <c r="H822" s="107" t="str">
        <f ca="1">'Generate Monthly Report'!$B$72</f>
        <v>07 Sep to 06 Oct 2020</v>
      </c>
      <c r="I822" s="74"/>
      <c r="J822" s="74"/>
      <c r="K822" s="155" t="str">
        <f ca="1">'Generate Monthly Report'!$E$72</f>
        <v>Oct 13, 2020</v>
      </c>
      <c r="L822" s="155"/>
    </row>
    <row r="823" spans="1:12" x14ac:dyDescent="0.2">
      <c r="A823" s="64" t="str">
        <f>$A$11</f>
        <v>METER READING INFORMATION</v>
      </c>
      <c r="H823" s="65" t="str">
        <f>$H$11</f>
        <v>STATEMENT SUMMARY</v>
      </c>
    </row>
    <row r="824" spans="1:12" x14ac:dyDescent="0.2">
      <c r="A824" s="52" t="str">
        <f>$A$12</f>
        <v>Owner's Meter Reading</v>
      </c>
      <c r="H824" s="67" t="str">
        <f>$H$12</f>
        <v>Current Charges</v>
      </c>
      <c r="K824" s="67"/>
      <c r="L824" s="67"/>
    </row>
    <row r="825" spans="1:12" x14ac:dyDescent="0.2">
      <c r="A825" s="101" t="str">
        <f>$A$13</f>
        <v xml:space="preserve">    Present Reading</v>
      </c>
      <c r="B825" s="101"/>
      <c r="C825" s="69"/>
      <c r="E825" s="101" cm="1">
        <f t="array" aca="1" ref="E825" ca="1">INDIRECT("'Generate Monthly Report'!$C"&amp;$F817)</f>
        <v>1490</v>
      </c>
      <c r="H825" s="101" t="str">
        <f>$H$13</f>
        <v xml:space="preserve">    Water Bill</v>
      </c>
      <c r="K825" s="156" cm="1">
        <f t="array" aca="1" ref="K825" ca="1">INDIRECT("'Generate Monthly Report'!$G"&amp;$F817)</f>
        <v>428.14977777777779</v>
      </c>
      <c r="L825" s="156"/>
    </row>
    <row r="826" spans="1:12" x14ac:dyDescent="0.2">
      <c r="A826" s="102" t="str">
        <f>$A$14</f>
        <v xml:space="preserve">    Previous Reading</v>
      </c>
      <c r="B826" s="102"/>
      <c r="C826" s="104"/>
      <c r="D826" s="63"/>
      <c r="E826" s="102" cm="1">
        <f t="array" aca="1" ref="E826" ca="1">INDIRECT("'Generate Monthly Report'!$D"&amp;$F817)</f>
        <v>1472</v>
      </c>
      <c r="H826" s="101" t="str">
        <f>$H$14</f>
        <v xml:space="preserve">    Miscellaneous</v>
      </c>
      <c r="K826" s="69"/>
      <c r="L826" s="69">
        <f ca="1">'Generate Monthly Report'!$A$71</f>
        <v>50</v>
      </c>
    </row>
    <row r="827" spans="1:12" ht="15" x14ac:dyDescent="0.2">
      <c r="A827" s="69" t="str">
        <f>$A$15</f>
        <v xml:space="preserve">    Consumption</v>
      </c>
      <c r="B827" s="101"/>
      <c r="C827" s="52"/>
      <c r="E827" s="103" cm="1">
        <f t="array" aca="1" ref="E827" ca="1">INDIRECT("'Generate Monthly Report'!$E"&amp;$F817)</f>
        <v>18</v>
      </c>
      <c r="H827" s="102" t="str">
        <f>$H$15</f>
        <v xml:space="preserve">    Monthly Dues</v>
      </c>
      <c r="I827" s="63"/>
      <c r="K827" s="69"/>
      <c r="L827" s="69">
        <f ca="1">'Generate Monthly Report'!$A$72</f>
        <v>450</v>
      </c>
    </row>
    <row r="828" spans="1:12" ht="15" x14ac:dyDescent="0.2">
      <c r="E828" s="77"/>
      <c r="H828" s="100" t="str">
        <f>$H$16</f>
        <v xml:space="preserve">    Total</v>
      </c>
      <c r="J828" s="70"/>
      <c r="K828" s="153" cm="1">
        <f t="array" aca="1" ref="K828" ca="1">INDIRECT("'Generate Monthly Report'!$J"&amp;$F817)</f>
        <v>928.14977777777779</v>
      </c>
      <c r="L828" s="153"/>
    </row>
    <row r="829" spans="1:12" x14ac:dyDescent="0.2">
      <c r="A829" s="109" t="str">
        <f>$A$17</f>
        <v xml:space="preserve">    Manila Waters Reading</v>
      </c>
      <c r="B829" s="110"/>
      <c r="C829" s="111"/>
      <c r="D829" s="111"/>
      <c r="E829" s="117">
        <f ca="1">'Generate Monthly Report'!$F$72</f>
        <v>1620</v>
      </c>
      <c r="H829" s="67" t="str">
        <f>$H$17</f>
        <v>Previous Charges</v>
      </c>
      <c r="K829" s="67"/>
      <c r="L829" s="67"/>
    </row>
    <row r="830" spans="1:12" x14ac:dyDescent="0.2">
      <c r="A830" s="112" t="str">
        <f>$A$18</f>
        <v xml:space="preserve">    Amount Due to Manila Waters</v>
      </c>
      <c r="B830" s="67"/>
      <c r="C830" s="66"/>
      <c r="D830" s="66"/>
      <c r="E830" s="129">
        <f ca="1">'Generate Monthly Report'!$G$72</f>
        <v>38533.480000000003</v>
      </c>
      <c r="H830" s="102" t="str">
        <f>$H$18</f>
        <v xml:space="preserve">    Unpaid Previous Charges</v>
      </c>
      <c r="I830" s="63"/>
      <c r="J830" s="63"/>
      <c r="K830" s="154">
        <f ca="1">SUM(INDIRECT("'Unpaid Record'!$C"&amp;$F817&amp;":"&amp;'Generate Monthly Report'!$J$1&amp;$F817))-K828</f>
        <v>533.99999999999989</v>
      </c>
      <c r="L830" s="154"/>
    </row>
    <row r="831" spans="1:12" ht="15" x14ac:dyDescent="0.2">
      <c r="A831" s="112" t="str">
        <f>$A$19</f>
        <v xml:space="preserve">    Computed Amount per cu. meter</v>
      </c>
      <c r="B831" s="67"/>
      <c r="C831" s="66"/>
      <c r="D831" s="66"/>
      <c r="E831" s="118">
        <f ca="1">'Generate Monthly Report'!$H$72</f>
        <v>23.79</v>
      </c>
      <c r="H831" s="64" t="str">
        <f>$H$19</f>
        <v>TOTAL AMOUNT DUE</v>
      </c>
      <c r="K831" s="150">
        <f ca="1">$K828+$K830</f>
        <v>1462.1497777777777</v>
      </c>
      <c r="L831" s="150"/>
    </row>
    <row r="832" spans="1:12" x14ac:dyDescent="0.2">
      <c r="A832" s="113" t="str">
        <f>$A$20</f>
        <v xml:space="preserve">    Minimum Amount (with Misc + Monthly Dues)</v>
      </c>
      <c r="B832" s="58"/>
      <c r="C832" s="63"/>
      <c r="D832" s="63"/>
      <c r="E832" s="119">
        <f ca="1">'Generate Monthly Report'!$J$72</f>
        <v>737.86</v>
      </c>
      <c r="L832" s="115" t="str">
        <f>$L$20</f>
        <v>REVISED OCTOBER 2020. THIS IS SYSTEM GENERATED</v>
      </c>
    </row>
    <row r="833" spans="1:12" x14ac:dyDescent="0.2">
      <c r="A833" s="73" t="str">
        <f>$A$21</f>
        <v>YOUR MONTHLY CONSUMPTION IN THE LAST 12 MONTHS...</v>
      </c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</row>
    <row r="834" spans="1:12" x14ac:dyDescent="0.2">
      <c r="A834" s="71" t="str">
        <f ca="1">UPPER(TEXT(EDATE($A822, MOD(COLUMN(), 12)-12), "MMM"))</f>
        <v>OCT</v>
      </c>
      <c r="B834" s="71" t="str">
        <f t="shared" ref="B834:L834" ca="1" si="29">UPPER(TEXT(EDATE($A822, MOD(COLUMN(), 12)-12), "MMM"))</f>
        <v>NOV</v>
      </c>
      <c r="C834" s="71" t="str">
        <f t="shared" ca="1" si="29"/>
        <v>DEC</v>
      </c>
      <c r="D834" s="71" t="str">
        <f t="shared" ca="1" si="29"/>
        <v>JAN</v>
      </c>
      <c r="E834" s="71" t="str">
        <f t="shared" ca="1" si="29"/>
        <v>FEB</v>
      </c>
      <c r="F834" s="71" t="str">
        <f t="shared" ca="1" si="29"/>
        <v>MAR</v>
      </c>
      <c r="G834" s="71" t="str">
        <f t="shared" ca="1" si="29"/>
        <v>APR</v>
      </c>
      <c r="H834" s="71" t="str">
        <f t="shared" ca="1" si="29"/>
        <v>MAY</v>
      </c>
      <c r="I834" s="71" t="str">
        <f t="shared" ca="1" si="29"/>
        <v>JUN</v>
      </c>
      <c r="J834" s="71" t="str">
        <f t="shared" ca="1" si="29"/>
        <v>JUL</v>
      </c>
      <c r="K834" s="71" t="str">
        <f t="shared" ca="1" si="29"/>
        <v>AUG</v>
      </c>
      <c r="L834" s="71" t="str">
        <f t="shared" ca="1" si="29"/>
        <v>SEP</v>
      </c>
    </row>
    <row r="835" spans="1:12" x14ac:dyDescent="0.2">
      <c r="A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B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C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D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E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F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G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H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I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J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K835" s="71" t="str">
        <f ca="1">IF( (COLUMN(INDIRECT('Generate Monthly Report'!$J$1&amp;$E817)) + (MOD(COLUMN(), 12)-12) ) &lt; 4, "--", INDIRECT("'Monthly Reading'!"&amp;SUBSTITUTE(ADDRESS(1,COLUMN(INDIRECT('Generate Monthly Report'!$J$1&amp;$E817)) + (MOD(COLUMN(), 12)-12),4),"1","")&amp;$E817) )</f>
        <v>--</v>
      </c>
      <c r="L835" s="71">
        <f ca="1">IF( (COLUMN(INDIRECT('Generate Monthly Report'!$J$1&amp;$E817)) + (MOD(COLUMN(), 12)) ) &lt; 4, "--", INDIRECT("'Monthly Reading'!"&amp;SUBSTITUTE(ADDRESS(1,COLUMN(INDIRECT('Generate Monthly Report'!$J$1&amp;$E$5)) + (MOD(COLUMN(), 12)),4),"1","")&amp;$E$5) )</f>
        <v>20</v>
      </c>
    </row>
    <row r="836" spans="1:12" x14ac:dyDescent="0.2">
      <c r="A836" s="73" t="str">
        <f>$A$24</f>
        <v>BREAKDOWN OF UNPAID WATER BILLS IN THE LAST 12 MONTHS</v>
      </c>
    </row>
    <row r="837" spans="1:12" x14ac:dyDescent="0.2">
      <c r="A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B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C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D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E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F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G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H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I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J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K837" s="71" t="str">
        <f ca="1">IF( (COLUMN(INDIRECT('Generate Monthly Report'!$J$1&amp;$E817)) + (MOD(COLUMN(), 12)-12) ) &lt; 4, "--", IF( INDIRECT("'Unpaid Record'!"&amp;SUBSTITUTE(ADDRESS(1,COLUMN(INDIRECT('Generate Monthly Report'!$J$1&amp;$E817)) + (MOD(COLUMN(), 12)-12),4),"1","")&amp;$F817) &gt; 0,
ROUND(INDIRECT("'Unpaid Record'!"&amp;SUBSTITUTE(ADDRESS(1,COLUMN(INDIRECT('Generate Monthly Report'!$J$1&amp;$E817)) + (MOD(COLUMN(), 12)-12),4),"1","")&amp;$F817), 2), "--") )</f>
        <v>--</v>
      </c>
      <c r="L837" s="71">
        <f ca="1">IF( (COLUMN(INDIRECT('Generate Monthly Report'!$J$1&amp;$E817)) + (MOD(COLUMN(), 12)) ) &lt; 4, "--", ROUND(INDIRECT("'Unpaid Record'!"&amp;SUBSTITUTE(ADDRESS(1,COLUMN(INDIRECT('Generate Monthly Report'!$J$1&amp;$E817)) + (MOD(COLUMN(), 12)),4),"1","")&amp;$F817), 2))</f>
        <v>928.15</v>
      </c>
    </row>
    <row r="838" spans="1:12" x14ac:dyDescent="0.2">
      <c r="C838" s="157" t="str">
        <f>$C$26</f>
        <v>To avoid disconnection, please pay your bills on time.</v>
      </c>
      <c r="D838" s="157"/>
      <c r="E838" s="157"/>
      <c r="F838" s="157"/>
      <c r="G838" s="157"/>
      <c r="H838" s="157"/>
      <c r="I838" s="157"/>
      <c r="J838" s="157"/>
      <c r="K838" s="66"/>
      <c r="L838" s="66"/>
    </row>
    <row r="839" spans="1:12" x14ac:dyDescent="0.2">
      <c r="A839" s="66"/>
      <c r="B839" s="67"/>
      <c r="C839" s="67"/>
      <c r="D839" s="72"/>
      <c r="E839" s="67"/>
      <c r="F839" s="67"/>
      <c r="G839" s="67"/>
      <c r="H839" s="64"/>
      <c r="I839" s="67"/>
      <c r="J839" s="64"/>
      <c r="K839" s="66"/>
      <c r="L839" s="66"/>
    </row>
    <row r="840" spans="1:12" x14ac:dyDescent="0.2">
      <c r="A840" s="66"/>
      <c r="B840" s="67"/>
      <c r="K840" s="66"/>
      <c r="L840" s="66"/>
    </row>
    <row r="841" spans="1:12" x14ac:dyDescent="0.2">
      <c r="A841" s="116" t="str">
        <f>Settings!$B$1</f>
        <v>VILLA AURORA TOWNHOMES HOMEOWNERS ASSOCIATION</v>
      </c>
      <c r="B841" s="52"/>
      <c r="D841" s="54"/>
      <c r="E841" s="54"/>
      <c r="H841" s="54"/>
      <c r="I841" s="54"/>
      <c r="K841" s="56"/>
      <c r="L841" s="114" t="str">
        <f>Settings!$B$3</f>
        <v>Please bring your water bill when paying</v>
      </c>
    </row>
    <row r="842" spans="1:12" x14ac:dyDescent="0.2">
      <c r="A842" s="68" t="str">
        <f>Settings!$B$2</f>
        <v>Aurora Blvd., Loyola Heights, Quezon City</v>
      </c>
      <c r="B842" s="52"/>
      <c r="D842" s="56"/>
      <c r="E842" s="56"/>
      <c r="H842" s="56"/>
      <c r="I842" s="56"/>
      <c r="K842" s="52"/>
      <c r="L842" s="114" t="str">
        <f>Settings!$B$4</f>
        <v>For inquiries pls. contact the water committee</v>
      </c>
    </row>
    <row r="843" spans="1:12" x14ac:dyDescent="0.2">
      <c r="A843" s="57">
        <v>2</v>
      </c>
      <c r="B843" s="57">
        <v>5</v>
      </c>
      <c r="D843" s="52"/>
      <c r="E843" s="52"/>
      <c r="H843" s="52"/>
      <c r="I843" s="52"/>
      <c r="K843" s="52"/>
      <c r="L843" s="114" t="str">
        <f>IF(Settings!$B$5="", "", Settings!$B$5)</f>
        <v>Jesus Lim at B3 L17</v>
      </c>
    </row>
    <row r="844" spans="1:12" x14ac:dyDescent="0.2">
      <c r="A844" s="52"/>
      <c r="B844" s="52"/>
      <c r="C844" s="52"/>
      <c r="D844" s="52"/>
      <c r="E844" s="52"/>
      <c r="H844" s="52"/>
      <c r="I844" s="52"/>
      <c r="K844" s="52"/>
      <c r="L844" s="114" t="str">
        <f>IF(Settings!$B$6="", "", Settings!$B$6)</f>
        <v>Nida Monasteryo at B1 L12</v>
      </c>
    </row>
    <row r="845" spans="1:12" x14ac:dyDescent="0.2">
      <c r="A845" s="52"/>
      <c r="B845" s="52"/>
      <c r="C845" s="132">
        <f>$C817+1</f>
        <v>32</v>
      </c>
      <c r="D845" s="132">
        <f>$D817+1</f>
        <v>43</v>
      </c>
      <c r="E845" s="132">
        <f>$E817+1</f>
        <v>109</v>
      </c>
      <c r="F845" s="132">
        <f>$F817+1</f>
        <v>35</v>
      </c>
      <c r="H845" s="52"/>
      <c r="I845" s="52"/>
      <c r="J845" s="55" t="str">
        <f>IF(Settings!$B$7="", "", Settings!$B$7)</f>
        <v/>
      </c>
      <c r="K845" s="52"/>
      <c r="L845" s="52"/>
    </row>
    <row r="846" spans="1:12" x14ac:dyDescent="0.2">
      <c r="A846" s="58"/>
      <c r="B846" s="58"/>
      <c r="C846" s="58"/>
      <c r="D846" s="58"/>
      <c r="E846" s="58"/>
      <c r="F846" s="58"/>
      <c r="G846" s="59"/>
      <c r="H846" s="58"/>
      <c r="I846" s="58"/>
      <c r="J846" s="60" t="str">
        <f>IF(Settings!$B$8="", "", Settings!$B$8)</f>
        <v/>
      </c>
      <c r="K846" s="58"/>
      <c r="L846" s="58"/>
    </row>
    <row r="847" spans="1:12" x14ac:dyDescent="0.2">
      <c r="A847" s="61" t="str">
        <f>$A$7</f>
        <v>NAME OF OWNER/TENANT</v>
      </c>
      <c r="B847" s="52"/>
      <c r="C847" s="52"/>
      <c r="E847" s="61" t="str">
        <f>$E$7</f>
        <v>ADDRESS</v>
      </c>
      <c r="H847" s="61" t="str">
        <f>$H$7</f>
        <v>METER NUMBER</v>
      </c>
      <c r="J847" s="52"/>
      <c r="K847" s="61" t="str">
        <f>$K$7</f>
        <v>TOTAL AMOUNT DUE</v>
      </c>
    </row>
    <row r="848" spans="1:12" ht="15" x14ac:dyDescent="0.2">
      <c r="A848" s="62" t="str" cm="1">
        <f t="array" aca="1" ref="A848" ca="1">INDIRECT("'Homeowners Record'!$B"&amp;$C845)</f>
        <v>RUE CELEBRE</v>
      </c>
      <c r="B848" s="74"/>
      <c r="C848" s="74"/>
      <c r="D848" s="74"/>
      <c r="E848" s="62" t="str" cm="1">
        <f t="array" aca="1" ref="E848" ca="1">INDIRECT("'Homeowners Record'!$C"&amp;$C845)</f>
        <v>BLK 1 LOT 31</v>
      </c>
      <c r="F848" s="74"/>
      <c r="G848" s="108"/>
      <c r="H848" s="152" cm="1">
        <f t="array" aca="1" ref="H848" ca="1">INDIRECT("'Homeowners Record'!$D"&amp;$C845)</f>
        <v>136945</v>
      </c>
      <c r="I848" s="152"/>
      <c r="J848" s="74"/>
      <c r="K848" s="149">
        <f ca="1">SUM(INDIRECT("'Unpaid Record'!$C"&amp;$F845&amp;":"&amp;'Generate Monthly Report'!$J$1&amp;$F845))</f>
        <v>4454.5775802469134</v>
      </c>
      <c r="L848" s="149"/>
    </row>
    <row r="849" spans="1:12" x14ac:dyDescent="0.2">
      <c r="A849" s="61" t="str">
        <f>$A$9</f>
        <v>BILLING MONTH</v>
      </c>
      <c r="B849" s="52"/>
      <c r="E849" s="61" t="str">
        <f>$E$9</f>
        <v>BILL DATE</v>
      </c>
      <c r="H849" s="61" t="str">
        <f>$H$9</f>
        <v>BILLING PERIOD</v>
      </c>
      <c r="I849" s="52"/>
      <c r="J849" s="52"/>
      <c r="K849" s="151" t="str">
        <f>$K$9</f>
        <v>DUE DATE</v>
      </c>
      <c r="L849" s="151"/>
    </row>
    <row r="850" spans="1:12" ht="15" x14ac:dyDescent="0.2">
      <c r="A850" s="76" t="str">
        <f ca="1">TEXT('Generate Monthly Report'!$C$72, "MMMM YYYY")</f>
        <v>September 2020</v>
      </c>
      <c r="B850" s="74"/>
      <c r="C850" s="74"/>
      <c r="D850" s="74"/>
      <c r="E850" s="107" t="str">
        <f ca="1">'Generate Monthly Report'!$D$72</f>
        <v>Oct 10, 2020</v>
      </c>
      <c r="F850" s="74"/>
      <c r="G850" s="108"/>
      <c r="H850" s="107" t="str">
        <f ca="1">'Generate Monthly Report'!$B$72</f>
        <v>07 Sep to 06 Oct 2020</v>
      </c>
      <c r="I850" s="74"/>
      <c r="J850" s="74"/>
      <c r="K850" s="155" t="str">
        <f ca="1">'Generate Monthly Report'!$E$72</f>
        <v>Oct 13, 2020</v>
      </c>
      <c r="L850" s="155"/>
    </row>
    <row r="851" spans="1:12" x14ac:dyDescent="0.2">
      <c r="A851" s="64" t="str">
        <f>$A$11</f>
        <v>METER READING INFORMATION</v>
      </c>
      <c r="H851" s="65" t="str">
        <f>$H$11</f>
        <v>STATEMENT SUMMARY</v>
      </c>
    </row>
    <row r="852" spans="1:12" x14ac:dyDescent="0.2">
      <c r="A852" s="52" t="str">
        <f>$A$12</f>
        <v>Owner's Meter Reading</v>
      </c>
      <c r="H852" s="67" t="str">
        <f>$H$12</f>
        <v>Current Charges</v>
      </c>
      <c r="K852" s="67"/>
      <c r="L852" s="67"/>
    </row>
    <row r="853" spans="1:12" x14ac:dyDescent="0.2">
      <c r="A853" s="101" t="str">
        <f>$A$13</f>
        <v xml:space="preserve">    Present Reading</v>
      </c>
      <c r="B853" s="101"/>
      <c r="C853" s="69"/>
      <c r="E853" s="101" cm="1">
        <f t="array" aca="1" ref="E853" ca="1">INDIRECT("'Generate Monthly Report'!$C"&amp;$F845)</f>
        <v>4744</v>
      </c>
      <c r="H853" s="101" t="str">
        <f>$H$13</f>
        <v xml:space="preserve">    Water Bill</v>
      </c>
      <c r="K853" s="156" cm="1">
        <f t="array" aca="1" ref="K853" ca="1">INDIRECT("'Generate Monthly Report'!$G"&amp;$F845)</f>
        <v>380.57758024691361</v>
      </c>
      <c r="L853" s="156"/>
    </row>
    <row r="854" spans="1:12" x14ac:dyDescent="0.2">
      <c r="A854" s="102" t="str">
        <f>$A$14</f>
        <v xml:space="preserve">    Previous Reading</v>
      </c>
      <c r="B854" s="102"/>
      <c r="C854" s="104"/>
      <c r="D854" s="63"/>
      <c r="E854" s="102" cm="1">
        <f t="array" aca="1" ref="E854" ca="1">INDIRECT("'Generate Monthly Report'!$D"&amp;$F845)</f>
        <v>4728</v>
      </c>
      <c r="H854" s="101" t="str">
        <f>$H$14</f>
        <v xml:space="preserve">    Miscellaneous</v>
      </c>
      <c r="K854" s="69"/>
      <c r="L854" s="69">
        <f ca="1">'Generate Monthly Report'!$A$71</f>
        <v>50</v>
      </c>
    </row>
    <row r="855" spans="1:12" ht="15" x14ac:dyDescent="0.2">
      <c r="A855" s="69" t="str">
        <f>$A$15</f>
        <v xml:space="preserve">    Consumption</v>
      </c>
      <c r="B855" s="101"/>
      <c r="C855" s="52"/>
      <c r="E855" s="103" cm="1">
        <f t="array" aca="1" ref="E855" ca="1">INDIRECT("'Generate Monthly Report'!$E"&amp;$F845)</f>
        <v>16</v>
      </c>
      <c r="H855" s="102" t="str">
        <f>$H$15</f>
        <v xml:space="preserve">    Monthly Dues</v>
      </c>
      <c r="I855" s="63"/>
      <c r="K855" s="69"/>
      <c r="L855" s="69">
        <f ca="1">'Generate Monthly Report'!$A$72</f>
        <v>450</v>
      </c>
    </row>
    <row r="856" spans="1:12" ht="15" x14ac:dyDescent="0.2">
      <c r="E856" s="77"/>
      <c r="H856" s="100" t="str">
        <f>$H$16</f>
        <v xml:space="preserve">    Total</v>
      </c>
      <c r="J856" s="70"/>
      <c r="K856" s="153" cm="1">
        <f t="array" aca="1" ref="K856" ca="1">INDIRECT("'Generate Monthly Report'!$J"&amp;$F845)</f>
        <v>880.57758024691361</v>
      </c>
      <c r="L856" s="153"/>
    </row>
    <row r="857" spans="1:12" x14ac:dyDescent="0.2">
      <c r="A857" s="109" t="str">
        <f>$A$17</f>
        <v xml:space="preserve">    Manila Waters Reading</v>
      </c>
      <c r="B857" s="110"/>
      <c r="C857" s="111"/>
      <c r="D857" s="111"/>
      <c r="E857" s="117">
        <f ca="1">'Generate Monthly Report'!$F$72</f>
        <v>1620</v>
      </c>
      <c r="H857" s="67" t="str">
        <f>$H$17</f>
        <v>Previous Charges</v>
      </c>
      <c r="K857" s="67"/>
      <c r="L857" s="67"/>
    </row>
    <row r="858" spans="1:12" x14ac:dyDescent="0.2">
      <c r="A858" s="112" t="str">
        <f>$A$18</f>
        <v xml:space="preserve">    Amount Due to Manila Waters</v>
      </c>
      <c r="B858" s="67"/>
      <c r="C858" s="66"/>
      <c r="D858" s="66"/>
      <c r="E858" s="129">
        <f ca="1">'Generate Monthly Report'!$G$72</f>
        <v>38533.480000000003</v>
      </c>
      <c r="H858" s="102" t="str">
        <f>$H$18</f>
        <v xml:space="preserve">    Unpaid Previous Charges</v>
      </c>
      <c r="I858" s="63"/>
      <c r="J858" s="63"/>
      <c r="K858" s="154">
        <f ca="1">SUM(INDIRECT("'Unpaid Record'!$C"&amp;$F845&amp;":"&amp;'Generate Monthly Report'!$J$1&amp;$F845))-K856</f>
        <v>3574</v>
      </c>
      <c r="L858" s="154"/>
    </row>
    <row r="859" spans="1:12" ht="15" x14ac:dyDescent="0.2">
      <c r="A859" s="112" t="str">
        <f>$A$19</f>
        <v xml:space="preserve">    Computed Amount per cu. meter</v>
      </c>
      <c r="B859" s="67"/>
      <c r="C859" s="66"/>
      <c r="D859" s="66"/>
      <c r="E859" s="118">
        <f ca="1">'Generate Monthly Report'!$H$72</f>
        <v>23.79</v>
      </c>
      <c r="H859" s="64" t="str">
        <f>$H$19</f>
        <v>TOTAL AMOUNT DUE</v>
      </c>
      <c r="K859" s="150">
        <f ca="1">$K856+$K858</f>
        <v>4454.5775802469134</v>
      </c>
      <c r="L859" s="150"/>
    </row>
    <row r="860" spans="1:12" x14ac:dyDescent="0.2">
      <c r="A860" s="113" t="str">
        <f>$A$20</f>
        <v xml:space="preserve">    Minimum Amount (with Misc + Monthly Dues)</v>
      </c>
      <c r="B860" s="58"/>
      <c r="C860" s="63"/>
      <c r="D860" s="63"/>
      <c r="E860" s="119">
        <f ca="1">'Generate Monthly Report'!$J$72</f>
        <v>737.86</v>
      </c>
      <c r="L860" s="115" t="str">
        <f>$L$20</f>
        <v>REVISED OCTOBER 2020. THIS IS SYSTEM GENERATED</v>
      </c>
    </row>
    <row r="861" spans="1:12" x14ac:dyDescent="0.2">
      <c r="A861" s="73" t="str">
        <f>$A$21</f>
        <v>YOUR MONTHLY CONSUMPTION IN THE LAST 12 MONTHS...</v>
      </c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</row>
    <row r="862" spans="1:12" x14ac:dyDescent="0.2">
      <c r="A862" s="71" t="str">
        <f ca="1">UPPER(TEXT(EDATE($A850, MOD(COLUMN(), 12)-12), "MMM"))</f>
        <v>OCT</v>
      </c>
      <c r="B862" s="71" t="str">
        <f t="shared" ref="B862:L862" ca="1" si="30">UPPER(TEXT(EDATE($A850, MOD(COLUMN(), 12)-12), "MMM"))</f>
        <v>NOV</v>
      </c>
      <c r="C862" s="71" t="str">
        <f t="shared" ca="1" si="30"/>
        <v>DEC</v>
      </c>
      <c r="D862" s="71" t="str">
        <f t="shared" ca="1" si="30"/>
        <v>JAN</v>
      </c>
      <c r="E862" s="71" t="str">
        <f t="shared" ca="1" si="30"/>
        <v>FEB</v>
      </c>
      <c r="F862" s="71" t="str">
        <f t="shared" ca="1" si="30"/>
        <v>MAR</v>
      </c>
      <c r="G862" s="71" t="str">
        <f t="shared" ca="1" si="30"/>
        <v>APR</v>
      </c>
      <c r="H862" s="71" t="str">
        <f t="shared" ca="1" si="30"/>
        <v>MAY</v>
      </c>
      <c r="I862" s="71" t="str">
        <f t="shared" ca="1" si="30"/>
        <v>JUN</v>
      </c>
      <c r="J862" s="71" t="str">
        <f t="shared" ca="1" si="30"/>
        <v>JUL</v>
      </c>
      <c r="K862" s="71" t="str">
        <f t="shared" ca="1" si="30"/>
        <v>AUG</v>
      </c>
      <c r="L862" s="71" t="str">
        <f t="shared" ca="1" si="30"/>
        <v>SEP</v>
      </c>
    </row>
    <row r="863" spans="1:12" x14ac:dyDescent="0.2">
      <c r="A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B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C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D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E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F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G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H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I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J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K863" s="71" t="str">
        <f ca="1">IF( (COLUMN(INDIRECT('Generate Monthly Report'!$J$1&amp;$E845)) + (MOD(COLUMN(), 12)-12) ) &lt; 4, "--", INDIRECT("'Monthly Reading'!"&amp;SUBSTITUTE(ADDRESS(1,COLUMN(INDIRECT('Generate Monthly Report'!$J$1&amp;$E845)) + (MOD(COLUMN(), 12)-12),4),"1","")&amp;$E845) )</f>
        <v>--</v>
      </c>
      <c r="L863" s="71">
        <f ca="1">IF( (COLUMN(INDIRECT('Generate Monthly Report'!$J$1&amp;$E845)) + (MOD(COLUMN(), 12)) ) &lt; 4, "--", INDIRECT("'Monthly Reading'!"&amp;SUBSTITUTE(ADDRESS(1,COLUMN(INDIRECT('Generate Monthly Report'!$J$1&amp;$E$5)) + (MOD(COLUMN(), 12)),4),"1","")&amp;$E$5) )</f>
        <v>20</v>
      </c>
    </row>
    <row r="864" spans="1:12" x14ac:dyDescent="0.2">
      <c r="A864" s="73" t="str">
        <f>$A$24</f>
        <v>BREAKDOWN OF UNPAID WATER BILLS IN THE LAST 12 MONTHS</v>
      </c>
    </row>
    <row r="865" spans="1:12" x14ac:dyDescent="0.2">
      <c r="A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B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C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D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E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F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G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H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I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J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K865" s="71" t="str">
        <f ca="1">IF( (COLUMN(INDIRECT('Generate Monthly Report'!$J$1&amp;$E845)) + (MOD(COLUMN(), 12)-12) ) &lt; 4, "--", IF( INDIRECT("'Unpaid Record'!"&amp;SUBSTITUTE(ADDRESS(1,COLUMN(INDIRECT('Generate Monthly Report'!$J$1&amp;$E845)) + (MOD(COLUMN(), 12)-12),4),"1","")&amp;$F845) &gt; 0,
ROUND(INDIRECT("'Unpaid Record'!"&amp;SUBSTITUTE(ADDRESS(1,COLUMN(INDIRECT('Generate Monthly Report'!$J$1&amp;$E845)) + (MOD(COLUMN(), 12)-12),4),"1","")&amp;$F845), 2), "--") )</f>
        <v>--</v>
      </c>
      <c r="L865" s="71">
        <f ca="1">IF( (COLUMN(INDIRECT('Generate Monthly Report'!$J$1&amp;$E845)) + (MOD(COLUMN(), 12)) ) &lt; 4, "--", ROUND(INDIRECT("'Unpaid Record'!"&amp;SUBSTITUTE(ADDRESS(1,COLUMN(INDIRECT('Generate Monthly Report'!$J$1&amp;$E845)) + (MOD(COLUMN(), 12)),4),"1","")&amp;$F845), 2))</f>
        <v>880.58</v>
      </c>
    </row>
    <row r="866" spans="1:12" x14ac:dyDescent="0.2">
      <c r="C866" s="157" t="str">
        <f>$C$26</f>
        <v>To avoid disconnection, please pay your bills on time.</v>
      </c>
      <c r="D866" s="157"/>
      <c r="E866" s="157"/>
      <c r="F866" s="157"/>
      <c r="G866" s="157"/>
      <c r="H866" s="157"/>
      <c r="I866" s="157"/>
      <c r="J866" s="157"/>
      <c r="K866" s="66"/>
      <c r="L866" s="66"/>
    </row>
    <row r="867" spans="1:12" x14ac:dyDescent="0.2">
      <c r="A867" s="66"/>
      <c r="B867" s="67"/>
      <c r="C867" s="67"/>
      <c r="D867" s="72"/>
      <c r="E867" s="67"/>
      <c r="F867" s="67"/>
      <c r="G867" s="67"/>
      <c r="H867" s="64"/>
      <c r="I867" s="67"/>
      <c r="J867" s="64"/>
      <c r="K867" s="66"/>
      <c r="L867" s="66"/>
    </row>
    <row r="868" spans="1:12" x14ac:dyDescent="0.2">
      <c r="A868" s="66"/>
      <c r="B868" s="67"/>
      <c r="K868" s="66"/>
      <c r="L868" s="66"/>
    </row>
    <row r="869" spans="1:12" x14ac:dyDescent="0.2">
      <c r="A869" s="116" t="str">
        <f>Settings!$B$1</f>
        <v>VILLA AURORA TOWNHOMES HOMEOWNERS ASSOCIATION</v>
      </c>
      <c r="B869" s="52"/>
      <c r="D869" s="54"/>
      <c r="E869" s="54"/>
      <c r="H869" s="54"/>
      <c r="I869" s="54"/>
      <c r="K869" s="56"/>
      <c r="L869" s="114" t="str">
        <f>Settings!$B$3</f>
        <v>Please bring your water bill when paying</v>
      </c>
    </row>
    <row r="870" spans="1:12" x14ac:dyDescent="0.2">
      <c r="A870" s="68" t="str">
        <f>Settings!$B$2</f>
        <v>Aurora Blvd., Loyola Heights, Quezon City</v>
      </c>
      <c r="B870" s="52"/>
      <c r="D870" s="56"/>
      <c r="E870" s="56"/>
      <c r="H870" s="56"/>
      <c r="I870" s="56"/>
      <c r="K870" s="52"/>
      <c r="L870" s="114" t="str">
        <f>Settings!$B$4</f>
        <v>For inquiries pls. contact the water committee</v>
      </c>
    </row>
    <row r="871" spans="1:12" x14ac:dyDescent="0.2">
      <c r="A871" s="57">
        <v>2</v>
      </c>
      <c r="B871" s="57">
        <v>5</v>
      </c>
      <c r="D871" s="52"/>
      <c r="E871" s="52"/>
      <c r="H871" s="52"/>
      <c r="I871" s="52"/>
      <c r="K871" s="52"/>
      <c r="L871" s="114" t="str">
        <f>IF(Settings!$B$5="", "", Settings!$B$5)</f>
        <v>Jesus Lim at B3 L17</v>
      </c>
    </row>
    <row r="872" spans="1:12" x14ac:dyDescent="0.2">
      <c r="A872" s="52"/>
      <c r="B872" s="52"/>
      <c r="C872" s="52"/>
      <c r="D872" s="52"/>
      <c r="E872" s="52"/>
      <c r="H872" s="52"/>
      <c r="I872" s="52"/>
      <c r="K872" s="52"/>
      <c r="L872" s="114" t="str">
        <f>IF(Settings!$B$6="", "", Settings!$B$6)</f>
        <v>Nida Monasteryo at B1 L12</v>
      </c>
    </row>
    <row r="873" spans="1:12" x14ac:dyDescent="0.2">
      <c r="A873" s="52"/>
      <c r="B873" s="52"/>
      <c r="C873" s="132">
        <f>$C845+1</f>
        <v>33</v>
      </c>
      <c r="D873" s="132">
        <f>$D845+1</f>
        <v>44</v>
      </c>
      <c r="E873" s="132">
        <f>$E845+1</f>
        <v>110</v>
      </c>
      <c r="F873" s="132">
        <f>$F845+1</f>
        <v>36</v>
      </c>
      <c r="H873" s="52"/>
      <c r="I873" s="52"/>
      <c r="J873" s="55" t="str">
        <f>IF(Settings!$B$7="", "", Settings!$B$7)</f>
        <v/>
      </c>
      <c r="K873" s="52"/>
      <c r="L873" s="52"/>
    </row>
    <row r="874" spans="1:12" x14ac:dyDescent="0.2">
      <c r="A874" s="58"/>
      <c r="B874" s="58"/>
      <c r="C874" s="58"/>
      <c r="D874" s="58"/>
      <c r="E874" s="58"/>
      <c r="F874" s="58"/>
      <c r="G874" s="59"/>
      <c r="H874" s="58"/>
      <c r="I874" s="58"/>
      <c r="J874" s="60" t="str">
        <f>IF(Settings!$B$8="", "", Settings!$B$8)</f>
        <v/>
      </c>
      <c r="K874" s="58"/>
      <c r="L874" s="58"/>
    </row>
    <row r="875" spans="1:12" x14ac:dyDescent="0.2">
      <c r="A875" s="61" t="str">
        <f>$A$7</f>
        <v>NAME OF OWNER/TENANT</v>
      </c>
      <c r="B875" s="52"/>
      <c r="C875" s="52"/>
      <c r="E875" s="61" t="str">
        <f>$E$7</f>
        <v>ADDRESS</v>
      </c>
      <c r="H875" s="61" t="str">
        <f>$H$7</f>
        <v>METER NUMBER</v>
      </c>
      <c r="J875" s="52"/>
      <c r="K875" s="61" t="str">
        <f>$K$7</f>
        <v>TOTAL AMOUNT DUE</v>
      </c>
    </row>
    <row r="876" spans="1:12" ht="15" x14ac:dyDescent="0.2">
      <c r="A876" s="62" t="str" cm="1">
        <f t="array" aca="1" ref="A876" ca="1">INDIRECT("'Homeowners Record'!$B"&amp;$C873)</f>
        <v>VICKY CRUZ</v>
      </c>
      <c r="B876" s="74"/>
      <c r="C876" s="74"/>
      <c r="D876" s="74"/>
      <c r="E876" s="62" t="str" cm="1">
        <f t="array" aca="1" ref="E876" ca="1">INDIRECT("'Homeowners Record'!$C"&amp;$C873)</f>
        <v>BLK 2 LOT 1</v>
      </c>
      <c r="F876" s="74"/>
      <c r="G876" s="108"/>
      <c r="H876" s="152" cm="1">
        <f t="array" aca="1" ref="H876" ca="1">INDIRECT("'Homeowners Record'!$D"&amp;$C873)</f>
        <v>47087</v>
      </c>
      <c r="I876" s="152"/>
      <c r="J876" s="74"/>
      <c r="K876" s="149">
        <f ca="1">SUM(INDIRECT("'Unpaid Record'!$C"&amp;$F873&amp;":"&amp;'Generate Monthly Report'!$J$1&amp;$F873))</f>
        <v>1472.860987654321</v>
      </c>
      <c r="L876" s="149"/>
    </row>
    <row r="877" spans="1:12" x14ac:dyDescent="0.2">
      <c r="A877" s="61" t="str">
        <f>$A$9</f>
        <v>BILLING MONTH</v>
      </c>
      <c r="B877" s="52"/>
      <c r="E877" s="61" t="str">
        <f>$E$9</f>
        <v>BILL DATE</v>
      </c>
      <c r="H877" s="61" t="str">
        <f>$H$9</f>
        <v>BILLING PERIOD</v>
      </c>
      <c r="I877" s="52"/>
      <c r="J877" s="52"/>
      <c r="K877" s="151" t="str">
        <f>$K$9</f>
        <v>DUE DATE</v>
      </c>
      <c r="L877" s="151"/>
    </row>
    <row r="878" spans="1:12" ht="15" x14ac:dyDescent="0.2">
      <c r="A878" s="76" t="str">
        <f ca="1">TEXT('Generate Monthly Report'!$C$72, "MMMM YYYY")</f>
        <v>September 2020</v>
      </c>
      <c r="B878" s="74"/>
      <c r="C878" s="74"/>
      <c r="D878" s="74"/>
      <c r="E878" s="107" t="str">
        <f ca="1">'Generate Monthly Report'!$D$72</f>
        <v>Oct 10, 2020</v>
      </c>
      <c r="F878" s="74"/>
      <c r="G878" s="108"/>
      <c r="H878" s="107" t="str">
        <f ca="1">'Generate Monthly Report'!$B$72</f>
        <v>07 Sep to 06 Oct 2020</v>
      </c>
      <c r="I878" s="74"/>
      <c r="J878" s="74"/>
      <c r="K878" s="155" t="str">
        <f ca="1">'Generate Monthly Report'!$E$72</f>
        <v>Oct 13, 2020</v>
      </c>
      <c r="L878" s="155"/>
    </row>
    <row r="879" spans="1:12" x14ac:dyDescent="0.2">
      <c r="A879" s="64" t="str">
        <f>$A$11</f>
        <v>METER READING INFORMATION</v>
      </c>
      <c r="H879" s="65" t="str">
        <f>$H$11</f>
        <v>STATEMENT SUMMARY</v>
      </c>
    </row>
    <row r="880" spans="1:12" x14ac:dyDescent="0.2">
      <c r="A880" s="52" t="str">
        <f>$A$12</f>
        <v>Owner's Meter Reading</v>
      </c>
      <c r="H880" s="67" t="str">
        <f>$H$12</f>
        <v>Current Charges</v>
      </c>
      <c r="K880" s="67"/>
      <c r="L880" s="67"/>
    </row>
    <row r="881" spans="1:12" x14ac:dyDescent="0.2">
      <c r="A881" s="101" t="str">
        <f>$A$13</f>
        <v xml:space="preserve">    Present Reading</v>
      </c>
      <c r="B881" s="101"/>
      <c r="C881" s="69"/>
      <c r="E881" s="101" cm="1">
        <f t="array" aca="1" ref="E881" ca="1">INDIRECT("'Generate Monthly Report'!$C"&amp;$F873)</f>
        <v>943</v>
      </c>
      <c r="H881" s="101" t="str">
        <f>$H$13</f>
        <v xml:space="preserve">    Water Bill</v>
      </c>
      <c r="K881" s="156" cm="1">
        <f t="array" aca="1" ref="K881" ca="1">INDIRECT("'Generate Monthly Report'!$G"&amp;$F873)</f>
        <v>237.86098765432101</v>
      </c>
      <c r="L881" s="156"/>
    </row>
    <row r="882" spans="1:12" x14ac:dyDescent="0.2">
      <c r="A882" s="102" t="str">
        <f>$A$14</f>
        <v xml:space="preserve">    Previous Reading</v>
      </c>
      <c r="B882" s="102"/>
      <c r="C882" s="104"/>
      <c r="D882" s="63"/>
      <c r="E882" s="102" cm="1">
        <f t="array" aca="1" ref="E882" ca="1">INDIRECT("'Generate Monthly Report'!$D"&amp;$F873)</f>
        <v>938</v>
      </c>
      <c r="H882" s="101" t="str">
        <f>$H$14</f>
        <v xml:space="preserve">    Miscellaneous</v>
      </c>
      <c r="K882" s="69"/>
      <c r="L882" s="69">
        <f ca="1">'Generate Monthly Report'!$A$71</f>
        <v>50</v>
      </c>
    </row>
    <row r="883" spans="1:12" ht="15" x14ac:dyDescent="0.2">
      <c r="A883" s="69" t="str">
        <f>$A$15</f>
        <v xml:space="preserve">    Consumption</v>
      </c>
      <c r="B883" s="101"/>
      <c r="C883" s="52"/>
      <c r="E883" s="103" cm="1">
        <f t="array" aca="1" ref="E883" ca="1">INDIRECT("'Generate Monthly Report'!$E"&amp;$F873)</f>
        <v>5</v>
      </c>
      <c r="H883" s="102" t="str">
        <f>$H$15</f>
        <v xml:space="preserve">    Monthly Dues</v>
      </c>
      <c r="I883" s="63"/>
      <c r="K883" s="69"/>
      <c r="L883" s="69">
        <f ca="1">'Generate Monthly Report'!$A$72</f>
        <v>450</v>
      </c>
    </row>
    <row r="884" spans="1:12" ht="15" x14ac:dyDescent="0.2">
      <c r="E884" s="77"/>
      <c r="H884" s="100" t="str">
        <f>$H$16</f>
        <v xml:space="preserve">    Total</v>
      </c>
      <c r="J884" s="70"/>
      <c r="K884" s="153" cm="1">
        <f t="array" aca="1" ref="K884" ca="1">INDIRECT("'Generate Monthly Report'!$J"&amp;$F873)</f>
        <v>737.86098765432098</v>
      </c>
      <c r="L884" s="153"/>
    </row>
    <row r="885" spans="1:12" x14ac:dyDescent="0.2">
      <c r="A885" s="109" t="str">
        <f>$A$17</f>
        <v xml:space="preserve">    Manila Waters Reading</v>
      </c>
      <c r="B885" s="110"/>
      <c r="C885" s="111"/>
      <c r="D885" s="111"/>
      <c r="E885" s="117">
        <f ca="1">'Generate Monthly Report'!$F$72</f>
        <v>1620</v>
      </c>
      <c r="H885" s="67" t="str">
        <f>$H$17</f>
        <v>Previous Charges</v>
      </c>
      <c r="K885" s="67"/>
      <c r="L885" s="67"/>
    </row>
    <row r="886" spans="1:12" x14ac:dyDescent="0.2">
      <c r="A886" s="112" t="str">
        <f>$A$18</f>
        <v xml:space="preserve">    Amount Due to Manila Waters</v>
      </c>
      <c r="B886" s="67"/>
      <c r="C886" s="66"/>
      <c r="D886" s="66"/>
      <c r="E886" s="129">
        <f ca="1">'Generate Monthly Report'!$G$72</f>
        <v>38533.480000000003</v>
      </c>
      <c r="H886" s="102" t="str">
        <f>$H$18</f>
        <v xml:space="preserve">    Unpaid Previous Charges</v>
      </c>
      <c r="I886" s="63"/>
      <c r="J886" s="63"/>
      <c r="K886" s="154">
        <f ca="1">SUM(INDIRECT("'Unpaid Record'!$C"&amp;$F873&amp;":"&amp;'Generate Monthly Report'!$J$1&amp;$F873))-K884</f>
        <v>735</v>
      </c>
      <c r="L886" s="154"/>
    </row>
    <row r="887" spans="1:12" ht="15" x14ac:dyDescent="0.2">
      <c r="A887" s="112" t="str">
        <f>$A$19</f>
        <v xml:space="preserve">    Computed Amount per cu. meter</v>
      </c>
      <c r="B887" s="67"/>
      <c r="C887" s="66"/>
      <c r="D887" s="66"/>
      <c r="E887" s="118">
        <f ca="1">'Generate Monthly Report'!$H$72</f>
        <v>23.79</v>
      </c>
      <c r="H887" s="64" t="str">
        <f>$H$19</f>
        <v>TOTAL AMOUNT DUE</v>
      </c>
      <c r="K887" s="150">
        <f ca="1">$K884+$K886</f>
        <v>1472.860987654321</v>
      </c>
      <c r="L887" s="150"/>
    </row>
    <row r="888" spans="1:12" x14ac:dyDescent="0.2">
      <c r="A888" s="113" t="str">
        <f>$A$20</f>
        <v xml:space="preserve">    Minimum Amount (with Misc + Monthly Dues)</v>
      </c>
      <c r="B888" s="58"/>
      <c r="C888" s="63"/>
      <c r="D888" s="63"/>
      <c r="E888" s="119">
        <f ca="1">'Generate Monthly Report'!$J$72</f>
        <v>737.86</v>
      </c>
      <c r="L888" s="115" t="str">
        <f>$L$20</f>
        <v>REVISED OCTOBER 2020. THIS IS SYSTEM GENERATED</v>
      </c>
    </row>
    <row r="889" spans="1:12" x14ac:dyDescent="0.2">
      <c r="A889" s="73" t="str">
        <f>$A$21</f>
        <v>YOUR MONTHLY CONSUMPTION IN THE LAST 12 MONTHS...</v>
      </c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</row>
    <row r="890" spans="1:12" x14ac:dyDescent="0.2">
      <c r="A890" s="71" t="str">
        <f ca="1">UPPER(TEXT(EDATE($A878, MOD(COLUMN(), 12)-12), "MMM"))</f>
        <v>OCT</v>
      </c>
      <c r="B890" s="71" t="str">
        <f t="shared" ref="B890:L890" ca="1" si="31">UPPER(TEXT(EDATE($A878, MOD(COLUMN(), 12)-12), "MMM"))</f>
        <v>NOV</v>
      </c>
      <c r="C890" s="71" t="str">
        <f t="shared" ca="1" si="31"/>
        <v>DEC</v>
      </c>
      <c r="D890" s="71" t="str">
        <f t="shared" ca="1" si="31"/>
        <v>JAN</v>
      </c>
      <c r="E890" s="71" t="str">
        <f t="shared" ca="1" si="31"/>
        <v>FEB</v>
      </c>
      <c r="F890" s="71" t="str">
        <f t="shared" ca="1" si="31"/>
        <v>MAR</v>
      </c>
      <c r="G890" s="71" t="str">
        <f t="shared" ca="1" si="31"/>
        <v>APR</v>
      </c>
      <c r="H890" s="71" t="str">
        <f t="shared" ca="1" si="31"/>
        <v>MAY</v>
      </c>
      <c r="I890" s="71" t="str">
        <f t="shared" ca="1" si="31"/>
        <v>JUN</v>
      </c>
      <c r="J890" s="71" t="str">
        <f t="shared" ca="1" si="31"/>
        <v>JUL</v>
      </c>
      <c r="K890" s="71" t="str">
        <f t="shared" ca="1" si="31"/>
        <v>AUG</v>
      </c>
      <c r="L890" s="71" t="str">
        <f t="shared" ca="1" si="31"/>
        <v>SEP</v>
      </c>
    </row>
    <row r="891" spans="1:12" x14ac:dyDescent="0.2">
      <c r="A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B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C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D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E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F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G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H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I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J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K891" s="71" t="str">
        <f ca="1">IF( (COLUMN(INDIRECT('Generate Monthly Report'!$J$1&amp;$E873)) + (MOD(COLUMN(), 12)-12) ) &lt; 4, "--", INDIRECT("'Monthly Reading'!"&amp;SUBSTITUTE(ADDRESS(1,COLUMN(INDIRECT('Generate Monthly Report'!$J$1&amp;$E873)) + (MOD(COLUMN(), 12)-12),4),"1","")&amp;$E873) )</f>
        <v>--</v>
      </c>
      <c r="L891" s="71">
        <f ca="1">IF( (COLUMN(INDIRECT('Generate Monthly Report'!$J$1&amp;$E873)) + (MOD(COLUMN(), 12)) ) &lt; 4, "--", INDIRECT("'Monthly Reading'!"&amp;SUBSTITUTE(ADDRESS(1,COLUMN(INDIRECT('Generate Monthly Report'!$J$1&amp;$E$5)) + (MOD(COLUMN(), 12)),4),"1","")&amp;$E$5) )</f>
        <v>20</v>
      </c>
    </row>
    <row r="892" spans="1:12" x14ac:dyDescent="0.2">
      <c r="A892" s="73" t="str">
        <f>$A$24</f>
        <v>BREAKDOWN OF UNPAID WATER BILLS IN THE LAST 12 MONTHS</v>
      </c>
    </row>
    <row r="893" spans="1:12" x14ac:dyDescent="0.2">
      <c r="A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B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C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D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E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F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G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H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I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J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K893" s="71" t="str">
        <f ca="1">IF( (COLUMN(INDIRECT('Generate Monthly Report'!$J$1&amp;$E873)) + (MOD(COLUMN(), 12)-12) ) &lt; 4, "--", IF( INDIRECT("'Unpaid Record'!"&amp;SUBSTITUTE(ADDRESS(1,COLUMN(INDIRECT('Generate Monthly Report'!$J$1&amp;$E873)) + (MOD(COLUMN(), 12)-12),4),"1","")&amp;$F873) &gt; 0,
ROUND(INDIRECT("'Unpaid Record'!"&amp;SUBSTITUTE(ADDRESS(1,COLUMN(INDIRECT('Generate Monthly Report'!$J$1&amp;$E873)) + (MOD(COLUMN(), 12)-12),4),"1","")&amp;$F873), 2), "--") )</f>
        <v>--</v>
      </c>
      <c r="L893" s="71">
        <f ca="1">IF( (COLUMN(INDIRECT('Generate Monthly Report'!$J$1&amp;$E873)) + (MOD(COLUMN(), 12)) ) &lt; 4, "--", ROUND(INDIRECT("'Unpaid Record'!"&amp;SUBSTITUTE(ADDRESS(1,COLUMN(INDIRECT('Generate Monthly Report'!$J$1&amp;$E873)) + (MOD(COLUMN(), 12)),4),"1","")&amp;$F873), 2))</f>
        <v>737.86</v>
      </c>
    </row>
    <row r="894" spans="1:12" x14ac:dyDescent="0.2">
      <c r="C894" s="157" t="str">
        <f>$C$26</f>
        <v>To avoid disconnection, please pay your bills on time.</v>
      </c>
      <c r="D894" s="157"/>
      <c r="E894" s="157"/>
      <c r="F894" s="157"/>
      <c r="G894" s="157"/>
      <c r="H894" s="157"/>
      <c r="I894" s="157"/>
      <c r="J894" s="157"/>
      <c r="K894" s="66"/>
      <c r="L894" s="66"/>
    </row>
    <row r="895" spans="1:12" x14ac:dyDescent="0.2">
      <c r="A895" s="66"/>
      <c r="B895" s="67"/>
      <c r="C895" s="67"/>
      <c r="D895" s="72"/>
      <c r="E895" s="67"/>
      <c r="F895" s="67"/>
      <c r="G895" s="67"/>
      <c r="H895" s="64"/>
      <c r="I895" s="67"/>
      <c r="J895" s="64"/>
      <c r="K895" s="66"/>
      <c r="L895" s="66"/>
    </row>
    <row r="896" spans="1:12" x14ac:dyDescent="0.2">
      <c r="A896" s="66"/>
      <c r="B896" s="67"/>
      <c r="K896" s="66"/>
      <c r="L896" s="66"/>
    </row>
    <row r="897" spans="1:12" x14ac:dyDescent="0.2">
      <c r="A897" s="116" t="str">
        <f>Settings!$B$1</f>
        <v>VILLA AURORA TOWNHOMES HOMEOWNERS ASSOCIATION</v>
      </c>
      <c r="B897" s="52"/>
      <c r="D897" s="54"/>
      <c r="E897" s="54"/>
      <c r="H897" s="54"/>
      <c r="I897" s="54"/>
      <c r="K897" s="56"/>
      <c r="L897" s="114" t="str">
        <f>Settings!$B$3</f>
        <v>Please bring your water bill when paying</v>
      </c>
    </row>
    <row r="898" spans="1:12" x14ac:dyDescent="0.2">
      <c r="A898" s="68" t="str">
        <f>Settings!$B$2</f>
        <v>Aurora Blvd., Loyola Heights, Quezon City</v>
      </c>
      <c r="B898" s="52"/>
      <c r="D898" s="56"/>
      <c r="E898" s="56"/>
      <c r="H898" s="56"/>
      <c r="I898" s="56"/>
      <c r="K898" s="52"/>
      <c r="L898" s="114" t="str">
        <f>Settings!$B$4</f>
        <v>For inquiries pls. contact the water committee</v>
      </c>
    </row>
    <row r="899" spans="1:12" x14ac:dyDescent="0.2">
      <c r="A899" s="57">
        <v>2</v>
      </c>
      <c r="B899" s="57">
        <v>5</v>
      </c>
      <c r="D899" s="52"/>
      <c r="E899" s="52"/>
      <c r="H899" s="52"/>
      <c r="I899" s="52"/>
      <c r="K899" s="52"/>
      <c r="L899" s="114" t="str">
        <f>IF(Settings!$B$5="", "", Settings!$B$5)</f>
        <v>Jesus Lim at B3 L17</v>
      </c>
    </row>
    <row r="900" spans="1:12" x14ac:dyDescent="0.2">
      <c r="A900" s="52"/>
      <c r="B900" s="52"/>
      <c r="C900" s="52"/>
      <c r="D900" s="52"/>
      <c r="E900" s="52"/>
      <c r="H900" s="52"/>
      <c r="I900" s="52"/>
      <c r="K900" s="52"/>
      <c r="L900" s="114" t="str">
        <f>IF(Settings!$B$6="", "", Settings!$B$6)</f>
        <v>Nida Monasteryo at B1 L12</v>
      </c>
    </row>
    <row r="901" spans="1:12" x14ac:dyDescent="0.2">
      <c r="A901" s="52"/>
      <c r="B901" s="52"/>
      <c r="C901" s="132">
        <f>$C873+1</f>
        <v>34</v>
      </c>
      <c r="D901" s="132">
        <f>$D873+1</f>
        <v>45</v>
      </c>
      <c r="E901" s="132">
        <f>$E873+1</f>
        <v>111</v>
      </c>
      <c r="F901" s="132">
        <f>$F873+1</f>
        <v>37</v>
      </c>
      <c r="H901" s="52"/>
      <c r="I901" s="52"/>
      <c r="J901" s="55" t="str">
        <f>IF(Settings!$B$7="", "", Settings!$B$7)</f>
        <v/>
      </c>
      <c r="K901" s="52"/>
      <c r="L901" s="52"/>
    </row>
    <row r="902" spans="1:12" x14ac:dyDescent="0.2">
      <c r="A902" s="58"/>
      <c r="B902" s="58"/>
      <c r="C902" s="58"/>
      <c r="D902" s="58"/>
      <c r="E902" s="58"/>
      <c r="F902" s="58"/>
      <c r="G902" s="59"/>
      <c r="H902" s="58"/>
      <c r="I902" s="58"/>
      <c r="J902" s="60" t="str">
        <f>IF(Settings!$B$8="", "", Settings!$B$8)</f>
        <v/>
      </c>
      <c r="K902" s="58"/>
      <c r="L902" s="58"/>
    </row>
    <row r="903" spans="1:12" x14ac:dyDescent="0.2">
      <c r="A903" s="61" t="str">
        <f>$A$7</f>
        <v>NAME OF OWNER/TENANT</v>
      </c>
      <c r="B903" s="52"/>
      <c r="C903" s="52"/>
      <c r="E903" s="61" t="str">
        <f>$E$7</f>
        <v>ADDRESS</v>
      </c>
      <c r="H903" s="61" t="str">
        <f>$H$7</f>
        <v>METER NUMBER</v>
      </c>
      <c r="J903" s="52"/>
      <c r="K903" s="61" t="str">
        <f>$K$7</f>
        <v>TOTAL AMOUNT DUE</v>
      </c>
    </row>
    <row r="904" spans="1:12" ht="15" x14ac:dyDescent="0.2">
      <c r="A904" s="62" t="str" cm="1">
        <f t="array" aca="1" ref="A904" ca="1">INDIRECT("'Homeowners Record'!$B"&amp;$C901)</f>
        <v>VICKY CRUZ</v>
      </c>
      <c r="B904" s="74"/>
      <c r="C904" s="74"/>
      <c r="D904" s="74"/>
      <c r="E904" s="62" t="str" cm="1">
        <f t="array" aca="1" ref="E904" ca="1">INDIRECT("'Homeowners Record'!$C"&amp;$C901)</f>
        <v>BLK 2 LOT 2</v>
      </c>
      <c r="F904" s="74"/>
      <c r="G904" s="108"/>
      <c r="H904" s="152" cm="1">
        <f t="array" aca="1" ref="H904" ca="1">INDIRECT("'Homeowners Record'!$D"&amp;$C901)</f>
        <v>46404</v>
      </c>
      <c r="I904" s="152"/>
      <c r="J904" s="74"/>
      <c r="K904" s="149">
        <f ca="1">SUM(INDIRECT("'Unpaid Record'!$C"&amp;$F901&amp;":"&amp;'Generate Monthly Report'!$J$1&amp;$F901))</f>
        <v>1869.6524691358027</v>
      </c>
      <c r="L904" s="149"/>
    </row>
    <row r="905" spans="1:12" x14ac:dyDescent="0.2">
      <c r="A905" s="61" t="str">
        <f>$A$9</f>
        <v>BILLING MONTH</v>
      </c>
      <c r="B905" s="52"/>
      <c r="E905" s="61" t="str">
        <f>$E$9</f>
        <v>BILL DATE</v>
      </c>
      <c r="H905" s="61" t="str">
        <f>$H$9</f>
        <v>BILLING PERIOD</v>
      </c>
      <c r="I905" s="52"/>
      <c r="J905" s="52"/>
      <c r="K905" s="151" t="str">
        <f>$K$9</f>
        <v>DUE DATE</v>
      </c>
      <c r="L905" s="151"/>
    </row>
    <row r="906" spans="1:12" ht="15" x14ac:dyDescent="0.2">
      <c r="A906" s="76" t="str">
        <f ca="1">TEXT('Generate Monthly Report'!$C$72, "MMMM YYYY")</f>
        <v>September 2020</v>
      </c>
      <c r="B906" s="74"/>
      <c r="C906" s="74"/>
      <c r="D906" s="74"/>
      <c r="E906" s="107" t="str">
        <f ca="1">'Generate Monthly Report'!$D$72</f>
        <v>Oct 10, 2020</v>
      </c>
      <c r="F906" s="74"/>
      <c r="G906" s="108"/>
      <c r="H906" s="107" t="str">
        <f ca="1">'Generate Monthly Report'!$B$72</f>
        <v>07 Sep to 06 Oct 2020</v>
      </c>
      <c r="I906" s="74"/>
      <c r="J906" s="74"/>
      <c r="K906" s="155" t="str">
        <f ca="1">'Generate Monthly Report'!$E$72</f>
        <v>Oct 13, 2020</v>
      </c>
      <c r="L906" s="155"/>
    </row>
    <row r="907" spans="1:12" x14ac:dyDescent="0.2">
      <c r="A907" s="64" t="str">
        <f>$A$11</f>
        <v>METER READING INFORMATION</v>
      </c>
      <c r="H907" s="65" t="str">
        <f>$H$11</f>
        <v>STATEMENT SUMMARY</v>
      </c>
    </row>
    <row r="908" spans="1:12" x14ac:dyDescent="0.2">
      <c r="A908" s="52" t="str">
        <f>$A$12</f>
        <v>Owner's Meter Reading</v>
      </c>
      <c r="H908" s="67" t="str">
        <f>$H$12</f>
        <v>Current Charges</v>
      </c>
      <c r="K908" s="67"/>
      <c r="L908" s="67"/>
    </row>
    <row r="909" spans="1:12" x14ac:dyDescent="0.2">
      <c r="A909" s="101" t="str">
        <f>$A$13</f>
        <v xml:space="preserve">    Present Reading</v>
      </c>
      <c r="B909" s="101"/>
      <c r="C909" s="69"/>
      <c r="E909" s="101" cm="1">
        <f t="array" aca="1" ref="E909" ca="1">INDIRECT("'Generate Monthly Report'!$C"&amp;$F901)</f>
        <v>2517</v>
      </c>
      <c r="H909" s="101" t="str">
        <f>$H$13</f>
        <v xml:space="preserve">    Water Bill</v>
      </c>
      <c r="K909" s="156" cm="1">
        <f t="array" aca="1" ref="K909" ca="1">INDIRECT("'Generate Monthly Report'!$G"&amp;$F901)</f>
        <v>594.65246913580256</v>
      </c>
      <c r="L909" s="156"/>
    </row>
    <row r="910" spans="1:12" x14ac:dyDescent="0.2">
      <c r="A910" s="102" t="str">
        <f>$A$14</f>
        <v xml:space="preserve">    Previous Reading</v>
      </c>
      <c r="B910" s="102"/>
      <c r="C910" s="104"/>
      <c r="D910" s="63"/>
      <c r="E910" s="102" cm="1">
        <f t="array" aca="1" ref="E910" ca="1">INDIRECT("'Generate Monthly Report'!$D"&amp;$F901)</f>
        <v>2492</v>
      </c>
      <c r="H910" s="101" t="str">
        <f>$H$14</f>
        <v xml:space="preserve">    Miscellaneous</v>
      </c>
      <c r="K910" s="69"/>
      <c r="L910" s="69">
        <f ca="1">'Generate Monthly Report'!$A$71</f>
        <v>50</v>
      </c>
    </row>
    <row r="911" spans="1:12" ht="15" x14ac:dyDescent="0.2">
      <c r="A911" s="69" t="str">
        <f>$A$15</f>
        <v xml:space="preserve">    Consumption</v>
      </c>
      <c r="B911" s="101"/>
      <c r="C911" s="52"/>
      <c r="E911" s="103" cm="1">
        <f t="array" aca="1" ref="E911" ca="1">INDIRECT("'Generate Monthly Report'!$E"&amp;$F901)</f>
        <v>25</v>
      </c>
      <c r="H911" s="102" t="str">
        <f>$H$15</f>
        <v xml:space="preserve">    Monthly Dues</v>
      </c>
      <c r="I911" s="63"/>
      <c r="K911" s="69"/>
      <c r="L911" s="69">
        <f ca="1">'Generate Monthly Report'!$A$72</f>
        <v>450</v>
      </c>
    </row>
    <row r="912" spans="1:12" ht="15" x14ac:dyDescent="0.2">
      <c r="E912" s="77"/>
      <c r="H912" s="100" t="str">
        <f>$H$16</f>
        <v xml:space="preserve">    Total</v>
      </c>
      <c r="J912" s="70"/>
      <c r="K912" s="153" cm="1">
        <f t="array" aca="1" ref="K912" ca="1">INDIRECT("'Generate Monthly Report'!$J"&amp;$F901)</f>
        <v>1094.6524691358027</v>
      </c>
      <c r="L912" s="153"/>
    </row>
    <row r="913" spans="1:12" x14ac:dyDescent="0.2">
      <c r="A913" s="109" t="str">
        <f>$A$17</f>
        <v xml:space="preserve">    Manila Waters Reading</v>
      </c>
      <c r="B913" s="110"/>
      <c r="C913" s="111"/>
      <c r="D913" s="111"/>
      <c r="E913" s="117">
        <f ca="1">'Generate Monthly Report'!$F$72</f>
        <v>1620</v>
      </c>
      <c r="H913" s="67" t="str">
        <f>$H$17</f>
        <v>Previous Charges</v>
      </c>
      <c r="K913" s="67"/>
      <c r="L913" s="67"/>
    </row>
    <row r="914" spans="1:12" x14ac:dyDescent="0.2">
      <c r="A914" s="112" t="str">
        <f>$A$18</f>
        <v xml:space="preserve">    Amount Due to Manila Waters</v>
      </c>
      <c r="B914" s="67"/>
      <c r="C914" s="66"/>
      <c r="D914" s="66"/>
      <c r="E914" s="129">
        <f ca="1">'Generate Monthly Report'!$G$72</f>
        <v>38533.480000000003</v>
      </c>
      <c r="H914" s="102" t="str">
        <f>$H$18</f>
        <v xml:space="preserve">    Unpaid Previous Charges</v>
      </c>
      <c r="I914" s="63"/>
      <c r="J914" s="63"/>
      <c r="K914" s="154">
        <f ca="1">SUM(INDIRECT("'Unpaid Record'!$C"&amp;$F901&amp;":"&amp;'Generate Monthly Report'!$J$1&amp;$F901))-K912</f>
        <v>775</v>
      </c>
      <c r="L914" s="154"/>
    </row>
    <row r="915" spans="1:12" ht="15" x14ac:dyDescent="0.2">
      <c r="A915" s="112" t="str">
        <f>$A$19</f>
        <v xml:space="preserve">    Computed Amount per cu. meter</v>
      </c>
      <c r="B915" s="67"/>
      <c r="C915" s="66"/>
      <c r="D915" s="66"/>
      <c r="E915" s="118">
        <f ca="1">'Generate Monthly Report'!$H$72</f>
        <v>23.79</v>
      </c>
      <c r="H915" s="64" t="str">
        <f>$H$19</f>
        <v>TOTAL AMOUNT DUE</v>
      </c>
      <c r="K915" s="150">
        <f ca="1">$K912+$K914</f>
        <v>1869.6524691358027</v>
      </c>
      <c r="L915" s="150"/>
    </row>
    <row r="916" spans="1:12" x14ac:dyDescent="0.2">
      <c r="A916" s="113" t="str">
        <f>$A$20</f>
        <v xml:space="preserve">    Minimum Amount (with Misc + Monthly Dues)</v>
      </c>
      <c r="B916" s="58"/>
      <c r="C916" s="63"/>
      <c r="D916" s="63"/>
      <c r="E916" s="119">
        <f ca="1">'Generate Monthly Report'!$J$72</f>
        <v>737.86</v>
      </c>
      <c r="L916" s="115" t="str">
        <f>$L$20</f>
        <v>REVISED OCTOBER 2020. THIS IS SYSTEM GENERATED</v>
      </c>
    </row>
    <row r="917" spans="1:12" x14ac:dyDescent="0.2">
      <c r="A917" s="73" t="str">
        <f>$A$21</f>
        <v>YOUR MONTHLY CONSUMPTION IN THE LAST 12 MONTHS...</v>
      </c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</row>
    <row r="918" spans="1:12" x14ac:dyDescent="0.2">
      <c r="A918" s="71" t="str">
        <f ca="1">UPPER(TEXT(EDATE($A906, MOD(COLUMN(), 12)-12), "MMM"))</f>
        <v>OCT</v>
      </c>
      <c r="B918" s="71" t="str">
        <f t="shared" ref="B918:L918" ca="1" si="32">UPPER(TEXT(EDATE($A906, MOD(COLUMN(), 12)-12), "MMM"))</f>
        <v>NOV</v>
      </c>
      <c r="C918" s="71" t="str">
        <f t="shared" ca="1" si="32"/>
        <v>DEC</v>
      </c>
      <c r="D918" s="71" t="str">
        <f t="shared" ca="1" si="32"/>
        <v>JAN</v>
      </c>
      <c r="E918" s="71" t="str">
        <f t="shared" ca="1" si="32"/>
        <v>FEB</v>
      </c>
      <c r="F918" s="71" t="str">
        <f t="shared" ca="1" si="32"/>
        <v>MAR</v>
      </c>
      <c r="G918" s="71" t="str">
        <f t="shared" ca="1" si="32"/>
        <v>APR</v>
      </c>
      <c r="H918" s="71" t="str">
        <f t="shared" ca="1" si="32"/>
        <v>MAY</v>
      </c>
      <c r="I918" s="71" t="str">
        <f t="shared" ca="1" si="32"/>
        <v>JUN</v>
      </c>
      <c r="J918" s="71" t="str">
        <f t="shared" ca="1" si="32"/>
        <v>JUL</v>
      </c>
      <c r="K918" s="71" t="str">
        <f t="shared" ca="1" si="32"/>
        <v>AUG</v>
      </c>
      <c r="L918" s="71" t="str">
        <f t="shared" ca="1" si="32"/>
        <v>SEP</v>
      </c>
    </row>
    <row r="919" spans="1:12" x14ac:dyDescent="0.2">
      <c r="A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B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C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D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E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F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G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H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I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J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K919" s="71" t="str">
        <f ca="1">IF( (COLUMN(INDIRECT('Generate Monthly Report'!$J$1&amp;$E901)) + (MOD(COLUMN(), 12)-12) ) &lt; 4, "--", INDIRECT("'Monthly Reading'!"&amp;SUBSTITUTE(ADDRESS(1,COLUMN(INDIRECT('Generate Monthly Report'!$J$1&amp;$E901)) + (MOD(COLUMN(), 12)-12),4),"1","")&amp;$E901) )</f>
        <v>--</v>
      </c>
      <c r="L919" s="71">
        <f ca="1">IF( (COLUMN(INDIRECT('Generate Monthly Report'!$J$1&amp;$E901)) + (MOD(COLUMN(), 12)) ) &lt; 4, "--", INDIRECT("'Monthly Reading'!"&amp;SUBSTITUTE(ADDRESS(1,COLUMN(INDIRECT('Generate Monthly Report'!$J$1&amp;$E$5)) + (MOD(COLUMN(), 12)),4),"1","")&amp;$E$5) )</f>
        <v>20</v>
      </c>
    </row>
    <row r="920" spans="1:12" x14ac:dyDescent="0.2">
      <c r="A920" s="73" t="str">
        <f>$A$24</f>
        <v>BREAKDOWN OF UNPAID WATER BILLS IN THE LAST 12 MONTHS</v>
      </c>
    </row>
    <row r="921" spans="1:12" x14ac:dyDescent="0.2">
      <c r="A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B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C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D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E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F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G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H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I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J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K921" s="71" t="str">
        <f ca="1">IF( (COLUMN(INDIRECT('Generate Monthly Report'!$J$1&amp;$E901)) + (MOD(COLUMN(), 12)-12) ) &lt; 4, "--", IF( INDIRECT("'Unpaid Record'!"&amp;SUBSTITUTE(ADDRESS(1,COLUMN(INDIRECT('Generate Monthly Report'!$J$1&amp;$E901)) + (MOD(COLUMN(), 12)-12),4),"1","")&amp;$F901) &gt; 0,
ROUND(INDIRECT("'Unpaid Record'!"&amp;SUBSTITUTE(ADDRESS(1,COLUMN(INDIRECT('Generate Monthly Report'!$J$1&amp;$E901)) + (MOD(COLUMN(), 12)-12),4),"1","")&amp;$F901), 2), "--") )</f>
        <v>--</v>
      </c>
      <c r="L921" s="71">
        <f ca="1">IF( (COLUMN(INDIRECT('Generate Monthly Report'!$J$1&amp;$E901)) + (MOD(COLUMN(), 12)) ) &lt; 4, "--", ROUND(INDIRECT("'Unpaid Record'!"&amp;SUBSTITUTE(ADDRESS(1,COLUMN(INDIRECT('Generate Monthly Report'!$J$1&amp;$E901)) + (MOD(COLUMN(), 12)),4),"1","")&amp;$F901), 2))</f>
        <v>1094.6500000000001</v>
      </c>
    </row>
    <row r="922" spans="1:12" x14ac:dyDescent="0.2">
      <c r="C922" s="157" t="str">
        <f>$C$26</f>
        <v>To avoid disconnection, please pay your bills on time.</v>
      </c>
      <c r="D922" s="157"/>
      <c r="E922" s="157"/>
      <c r="F922" s="157"/>
      <c r="G922" s="157"/>
      <c r="H922" s="157"/>
      <c r="I922" s="157"/>
      <c r="J922" s="157"/>
      <c r="K922" s="66"/>
      <c r="L922" s="66"/>
    </row>
    <row r="923" spans="1:12" x14ac:dyDescent="0.2">
      <c r="A923" s="66"/>
      <c r="B923" s="67"/>
      <c r="C923" s="67"/>
      <c r="D923" s="72"/>
      <c r="E923" s="67"/>
      <c r="F923" s="67"/>
      <c r="G923" s="67"/>
      <c r="H923" s="64"/>
      <c r="I923" s="67"/>
      <c r="J923" s="64"/>
      <c r="K923" s="66"/>
      <c r="L923" s="66"/>
    </row>
    <row r="924" spans="1:12" x14ac:dyDescent="0.2">
      <c r="A924" s="66"/>
      <c r="B924" s="67"/>
      <c r="K924" s="66"/>
      <c r="L924" s="66"/>
    </row>
    <row r="925" spans="1:12" x14ac:dyDescent="0.2">
      <c r="A925" s="116" t="str">
        <f>Settings!$B$1</f>
        <v>VILLA AURORA TOWNHOMES HOMEOWNERS ASSOCIATION</v>
      </c>
      <c r="B925" s="52"/>
      <c r="D925" s="54"/>
      <c r="E925" s="54"/>
      <c r="H925" s="54"/>
      <c r="I925" s="54"/>
      <c r="K925" s="56"/>
      <c r="L925" s="114" t="str">
        <f>Settings!$B$3</f>
        <v>Please bring your water bill when paying</v>
      </c>
    </row>
    <row r="926" spans="1:12" x14ac:dyDescent="0.2">
      <c r="A926" s="68" t="str">
        <f>Settings!$B$2</f>
        <v>Aurora Blvd., Loyola Heights, Quezon City</v>
      </c>
      <c r="B926" s="52"/>
      <c r="D926" s="56"/>
      <c r="E926" s="56"/>
      <c r="H926" s="56"/>
      <c r="I926" s="56"/>
      <c r="K926" s="52"/>
      <c r="L926" s="114" t="str">
        <f>Settings!$B$4</f>
        <v>For inquiries pls. contact the water committee</v>
      </c>
    </row>
    <row r="927" spans="1:12" x14ac:dyDescent="0.2">
      <c r="A927" s="57">
        <v>2</v>
      </c>
      <c r="B927" s="57">
        <v>5</v>
      </c>
      <c r="D927" s="52"/>
      <c r="E927" s="52"/>
      <c r="H927" s="52"/>
      <c r="I927" s="52"/>
      <c r="K927" s="52"/>
      <c r="L927" s="114" t="str">
        <f>IF(Settings!$B$5="", "", Settings!$B$5)</f>
        <v>Jesus Lim at B3 L17</v>
      </c>
    </row>
    <row r="928" spans="1:12" x14ac:dyDescent="0.2">
      <c r="A928" s="52"/>
      <c r="B928" s="52"/>
      <c r="C928" s="52"/>
      <c r="D928" s="52"/>
      <c r="E928" s="52"/>
      <c r="H928" s="52"/>
      <c r="I928" s="52"/>
      <c r="K928" s="52"/>
      <c r="L928" s="114" t="str">
        <f>IF(Settings!$B$6="", "", Settings!$B$6)</f>
        <v>Nida Monasteryo at B1 L12</v>
      </c>
    </row>
    <row r="929" spans="1:12" x14ac:dyDescent="0.2">
      <c r="A929" s="52"/>
      <c r="B929" s="52"/>
      <c r="C929" s="132">
        <f>$C901+1</f>
        <v>35</v>
      </c>
      <c r="D929" s="132">
        <f>$D901+1</f>
        <v>46</v>
      </c>
      <c r="E929" s="132">
        <f>$E901+1</f>
        <v>112</v>
      </c>
      <c r="F929" s="132">
        <f>$F901+1</f>
        <v>38</v>
      </c>
      <c r="H929" s="52"/>
      <c r="I929" s="52"/>
      <c r="J929" s="55" t="str">
        <f>IF(Settings!$B$7="", "", Settings!$B$7)</f>
        <v/>
      </c>
      <c r="K929" s="52"/>
      <c r="L929" s="52"/>
    </row>
    <row r="930" spans="1:12" x14ac:dyDescent="0.2">
      <c r="A930" s="58"/>
      <c r="B930" s="58"/>
      <c r="C930" s="58"/>
      <c r="D930" s="58"/>
      <c r="E930" s="58"/>
      <c r="F930" s="58"/>
      <c r="G930" s="59"/>
      <c r="H930" s="58"/>
      <c r="I930" s="58"/>
      <c r="J930" s="60" t="str">
        <f>IF(Settings!$B$8="", "", Settings!$B$8)</f>
        <v/>
      </c>
      <c r="K930" s="58"/>
      <c r="L930" s="58"/>
    </row>
    <row r="931" spans="1:12" x14ac:dyDescent="0.2">
      <c r="A931" s="61" t="str">
        <f>$A$7</f>
        <v>NAME OF OWNER/TENANT</v>
      </c>
      <c r="B931" s="52"/>
      <c r="C931" s="52"/>
      <c r="E931" s="61" t="str">
        <f>$E$7</f>
        <v>ADDRESS</v>
      </c>
      <c r="H931" s="61" t="str">
        <f>$H$7</f>
        <v>METER NUMBER</v>
      </c>
      <c r="J931" s="52"/>
      <c r="K931" s="61" t="str">
        <f>$K$7</f>
        <v>TOTAL AMOUNT DUE</v>
      </c>
    </row>
    <row r="932" spans="1:12" ht="15" x14ac:dyDescent="0.2">
      <c r="A932" s="62" t="str" cm="1">
        <f t="array" aca="1" ref="A932" ca="1">INDIRECT("'Homeowners Record'!$B"&amp;$C929)</f>
        <v>JESAMIN CONCEPTION</v>
      </c>
      <c r="B932" s="74"/>
      <c r="C932" s="74"/>
      <c r="D932" s="74"/>
      <c r="E932" s="62" t="str" cm="1">
        <f t="array" aca="1" ref="E932" ca="1">INDIRECT("'Homeowners Record'!$C"&amp;$C929)</f>
        <v>BLK 2 LOT 3</v>
      </c>
      <c r="F932" s="74"/>
      <c r="G932" s="108"/>
      <c r="H932" s="152" cm="1">
        <f t="array" aca="1" ref="H932" ca="1">INDIRECT("'Homeowners Record'!$D"&amp;$C929)</f>
        <v>347187</v>
      </c>
      <c r="I932" s="152"/>
      <c r="J932" s="74"/>
      <c r="K932" s="149">
        <f ca="1">SUM(INDIRECT("'Unpaid Record'!$C"&amp;$F929&amp;":"&amp;'Generate Monthly Report'!$J$1&amp;$F929))</f>
        <v>1340.4331851851853</v>
      </c>
      <c r="L932" s="149"/>
    </row>
    <row r="933" spans="1:12" x14ac:dyDescent="0.2">
      <c r="A933" s="61" t="str">
        <f>$A$9</f>
        <v>BILLING MONTH</v>
      </c>
      <c r="B933" s="52"/>
      <c r="E933" s="61" t="str">
        <f>$E$9</f>
        <v>BILL DATE</v>
      </c>
      <c r="H933" s="61" t="str">
        <f>$H$9</f>
        <v>BILLING PERIOD</v>
      </c>
      <c r="I933" s="52"/>
      <c r="J933" s="52"/>
      <c r="K933" s="151" t="str">
        <f>$K$9</f>
        <v>DUE DATE</v>
      </c>
      <c r="L933" s="151"/>
    </row>
    <row r="934" spans="1:12" ht="15" x14ac:dyDescent="0.2">
      <c r="A934" s="76" t="str">
        <f ca="1">TEXT('Generate Monthly Report'!$C$72, "MMMM YYYY")</f>
        <v>September 2020</v>
      </c>
      <c r="B934" s="74"/>
      <c r="C934" s="74"/>
      <c r="D934" s="74"/>
      <c r="E934" s="107" t="str">
        <f ca="1">'Generate Monthly Report'!$D$72</f>
        <v>Oct 10, 2020</v>
      </c>
      <c r="F934" s="74"/>
      <c r="G934" s="108"/>
      <c r="H934" s="107" t="str">
        <f ca="1">'Generate Monthly Report'!$B$72</f>
        <v>07 Sep to 06 Oct 2020</v>
      </c>
      <c r="I934" s="74"/>
      <c r="J934" s="74"/>
      <c r="K934" s="155" t="str">
        <f ca="1">'Generate Monthly Report'!$E$72</f>
        <v>Oct 13, 2020</v>
      </c>
      <c r="L934" s="155"/>
    </row>
    <row r="935" spans="1:12" x14ac:dyDescent="0.2">
      <c r="A935" s="64" t="str">
        <f>$A$11</f>
        <v>METER READING INFORMATION</v>
      </c>
      <c r="H935" s="65" t="str">
        <f>$H$11</f>
        <v>STATEMENT SUMMARY</v>
      </c>
    </row>
    <row r="936" spans="1:12" x14ac:dyDescent="0.2">
      <c r="A936" s="52" t="str">
        <f>$A$12</f>
        <v>Owner's Meter Reading</v>
      </c>
      <c r="H936" s="67" t="str">
        <f>$H$12</f>
        <v>Current Charges</v>
      </c>
      <c r="K936" s="67"/>
      <c r="L936" s="67"/>
    </row>
    <row r="937" spans="1:12" x14ac:dyDescent="0.2">
      <c r="A937" s="101" t="str">
        <f>$A$13</f>
        <v xml:space="preserve">    Present Reading</v>
      </c>
      <c r="B937" s="101"/>
      <c r="C937" s="69"/>
      <c r="E937" s="101" cm="1">
        <f t="array" aca="1" ref="E937" ca="1">INDIRECT("'Generate Monthly Report'!$C"&amp;$F929)</f>
        <v>3235</v>
      </c>
      <c r="H937" s="101" t="str">
        <f>$H$13</f>
        <v xml:space="preserve">    Water Bill</v>
      </c>
      <c r="K937" s="156" cm="1">
        <f t="array" aca="1" ref="K937" ca="1">INDIRECT("'Generate Monthly Report'!$G"&amp;$F929)</f>
        <v>285.43318518518521</v>
      </c>
      <c r="L937" s="156"/>
    </row>
    <row r="938" spans="1:12" x14ac:dyDescent="0.2">
      <c r="A938" s="102" t="str">
        <f>$A$14</f>
        <v xml:space="preserve">    Previous Reading</v>
      </c>
      <c r="B938" s="102"/>
      <c r="C938" s="104"/>
      <c r="D938" s="63"/>
      <c r="E938" s="102" cm="1">
        <f t="array" aca="1" ref="E938" ca="1">INDIRECT("'Generate Monthly Report'!$D"&amp;$F929)</f>
        <v>3223</v>
      </c>
      <c r="H938" s="101" t="str">
        <f>$H$14</f>
        <v xml:space="preserve">    Miscellaneous</v>
      </c>
      <c r="K938" s="69"/>
      <c r="L938" s="69">
        <f ca="1">'Generate Monthly Report'!$A$71</f>
        <v>50</v>
      </c>
    </row>
    <row r="939" spans="1:12" ht="15" x14ac:dyDescent="0.2">
      <c r="A939" s="69" t="str">
        <f>$A$15</f>
        <v xml:space="preserve">    Consumption</v>
      </c>
      <c r="B939" s="101"/>
      <c r="C939" s="52"/>
      <c r="E939" s="103" cm="1">
        <f t="array" aca="1" ref="E939" ca="1">INDIRECT("'Generate Monthly Report'!$E"&amp;$F929)</f>
        <v>12</v>
      </c>
      <c r="H939" s="102" t="str">
        <f>$H$15</f>
        <v xml:space="preserve">    Monthly Dues</v>
      </c>
      <c r="I939" s="63"/>
      <c r="K939" s="69"/>
      <c r="L939" s="69">
        <f ca="1">'Generate Monthly Report'!$A$72</f>
        <v>450</v>
      </c>
    </row>
    <row r="940" spans="1:12" ht="15" x14ac:dyDescent="0.2">
      <c r="E940" s="77"/>
      <c r="H940" s="100" t="str">
        <f>$H$16</f>
        <v xml:space="preserve">    Total</v>
      </c>
      <c r="J940" s="70"/>
      <c r="K940" s="153" cm="1">
        <f t="array" aca="1" ref="K940" ca="1">INDIRECT("'Generate Monthly Report'!$J"&amp;$F929)</f>
        <v>785.43318518518527</v>
      </c>
      <c r="L940" s="153"/>
    </row>
    <row r="941" spans="1:12" x14ac:dyDescent="0.2">
      <c r="A941" s="109" t="str">
        <f>$A$17</f>
        <v xml:space="preserve">    Manila Waters Reading</v>
      </c>
      <c r="B941" s="110"/>
      <c r="C941" s="111"/>
      <c r="D941" s="111"/>
      <c r="E941" s="117">
        <f ca="1">'Generate Monthly Report'!$F$72</f>
        <v>1620</v>
      </c>
      <c r="H941" s="67" t="str">
        <f>$H$17</f>
        <v>Previous Charges</v>
      </c>
      <c r="K941" s="67"/>
      <c r="L941" s="67"/>
    </row>
    <row r="942" spans="1:12" x14ac:dyDescent="0.2">
      <c r="A942" s="112" t="str">
        <f>$A$18</f>
        <v xml:space="preserve">    Amount Due to Manila Waters</v>
      </c>
      <c r="B942" s="67"/>
      <c r="C942" s="66"/>
      <c r="D942" s="66"/>
      <c r="E942" s="129">
        <f ca="1">'Generate Monthly Report'!$G$72</f>
        <v>38533.480000000003</v>
      </c>
      <c r="H942" s="102" t="str">
        <f>$H$18</f>
        <v xml:space="preserve">    Unpaid Previous Charges</v>
      </c>
      <c r="I942" s="63"/>
      <c r="J942" s="63"/>
      <c r="K942" s="154">
        <f ca="1">SUM(INDIRECT("'Unpaid Record'!$C"&amp;$F929&amp;":"&amp;'Generate Monthly Report'!$J$1&amp;$F929))-K940</f>
        <v>555</v>
      </c>
      <c r="L942" s="154"/>
    </row>
    <row r="943" spans="1:12" ht="15" x14ac:dyDescent="0.2">
      <c r="A943" s="112" t="str">
        <f>$A$19</f>
        <v xml:space="preserve">    Computed Amount per cu. meter</v>
      </c>
      <c r="B943" s="67"/>
      <c r="C943" s="66"/>
      <c r="D943" s="66"/>
      <c r="E943" s="118">
        <f ca="1">'Generate Monthly Report'!$H$72</f>
        <v>23.79</v>
      </c>
      <c r="H943" s="64" t="str">
        <f>$H$19</f>
        <v>TOTAL AMOUNT DUE</v>
      </c>
      <c r="K943" s="150">
        <f ca="1">$K940+$K942</f>
        <v>1340.4331851851853</v>
      </c>
      <c r="L943" s="150"/>
    </row>
    <row r="944" spans="1:12" x14ac:dyDescent="0.2">
      <c r="A944" s="113" t="str">
        <f>$A$20</f>
        <v xml:space="preserve">    Minimum Amount (with Misc + Monthly Dues)</v>
      </c>
      <c r="B944" s="58"/>
      <c r="C944" s="63"/>
      <c r="D944" s="63"/>
      <c r="E944" s="119">
        <f ca="1">'Generate Monthly Report'!$J$72</f>
        <v>737.86</v>
      </c>
      <c r="L944" s="115" t="str">
        <f>$L$20</f>
        <v>REVISED OCTOBER 2020. THIS IS SYSTEM GENERATED</v>
      </c>
    </row>
    <row r="945" spans="1:12" x14ac:dyDescent="0.2">
      <c r="A945" s="73" t="str">
        <f>$A$21</f>
        <v>YOUR MONTHLY CONSUMPTION IN THE LAST 12 MONTHS...</v>
      </c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</row>
    <row r="946" spans="1:12" x14ac:dyDescent="0.2">
      <c r="A946" s="71" t="str">
        <f ca="1">UPPER(TEXT(EDATE($A934, MOD(COLUMN(), 12)-12), "MMM"))</f>
        <v>OCT</v>
      </c>
      <c r="B946" s="71" t="str">
        <f t="shared" ref="B946:L946" ca="1" si="33">UPPER(TEXT(EDATE($A934, MOD(COLUMN(), 12)-12), "MMM"))</f>
        <v>NOV</v>
      </c>
      <c r="C946" s="71" t="str">
        <f t="shared" ca="1" si="33"/>
        <v>DEC</v>
      </c>
      <c r="D946" s="71" t="str">
        <f t="shared" ca="1" si="33"/>
        <v>JAN</v>
      </c>
      <c r="E946" s="71" t="str">
        <f t="shared" ca="1" si="33"/>
        <v>FEB</v>
      </c>
      <c r="F946" s="71" t="str">
        <f t="shared" ca="1" si="33"/>
        <v>MAR</v>
      </c>
      <c r="G946" s="71" t="str">
        <f t="shared" ca="1" si="33"/>
        <v>APR</v>
      </c>
      <c r="H946" s="71" t="str">
        <f t="shared" ca="1" si="33"/>
        <v>MAY</v>
      </c>
      <c r="I946" s="71" t="str">
        <f t="shared" ca="1" si="33"/>
        <v>JUN</v>
      </c>
      <c r="J946" s="71" t="str">
        <f t="shared" ca="1" si="33"/>
        <v>JUL</v>
      </c>
      <c r="K946" s="71" t="str">
        <f t="shared" ca="1" si="33"/>
        <v>AUG</v>
      </c>
      <c r="L946" s="71" t="str">
        <f t="shared" ca="1" si="33"/>
        <v>SEP</v>
      </c>
    </row>
    <row r="947" spans="1:12" x14ac:dyDescent="0.2">
      <c r="A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B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C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D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E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F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G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H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I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J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K947" s="71" t="str">
        <f ca="1">IF( (COLUMN(INDIRECT('Generate Monthly Report'!$J$1&amp;$E929)) + (MOD(COLUMN(), 12)-12) ) &lt; 4, "--", INDIRECT("'Monthly Reading'!"&amp;SUBSTITUTE(ADDRESS(1,COLUMN(INDIRECT('Generate Monthly Report'!$J$1&amp;$E929)) + (MOD(COLUMN(), 12)-12),4),"1","")&amp;$E929) )</f>
        <v>--</v>
      </c>
      <c r="L947" s="71">
        <f ca="1">IF( (COLUMN(INDIRECT('Generate Monthly Report'!$J$1&amp;$E929)) + (MOD(COLUMN(), 12)) ) &lt; 4, "--", INDIRECT("'Monthly Reading'!"&amp;SUBSTITUTE(ADDRESS(1,COLUMN(INDIRECT('Generate Monthly Report'!$J$1&amp;$E$5)) + (MOD(COLUMN(), 12)),4),"1","")&amp;$E$5) )</f>
        <v>20</v>
      </c>
    </row>
    <row r="948" spans="1:12" x14ac:dyDescent="0.2">
      <c r="A948" s="73" t="str">
        <f>$A$24</f>
        <v>BREAKDOWN OF UNPAID WATER BILLS IN THE LAST 12 MONTHS</v>
      </c>
    </row>
    <row r="949" spans="1:12" x14ac:dyDescent="0.2">
      <c r="A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B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C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D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E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F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G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H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I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J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K949" s="71" t="str">
        <f ca="1">IF( (COLUMN(INDIRECT('Generate Monthly Report'!$J$1&amp;$E929)) + (MOD(COLUMN(), 12)-12) ) &lt; 4, "--", IF( INDIRECT("'Unpaid Record'!"&amp;SUBSTITUTE(ADDRESS(1,COLUMN(INDIRECT('Generate Monthly Report'!$J$1&amp;$E929)) + (MOD(COLUMN(), 12)-12),4),"1","")&amp;$F929) &gt; 0,
ROUND(INDIRECT("'Unpaid Record'!"&amp;SUBSTITUTE(ADDRESS(1,COLUMN(INDIRECT('Generate Monthly Report'!$J$1&amp;$E929)) + (MOD(COLUMN(), 12)-12),4),"1","")&amp;$F929), 2), "--") )</f>
        <v>--</v>
      </c>
      <c r="L949" s="71">
        <f ca="1">IF( (COLUMN(INDIRECT('Generate Monthly Report'!$J$1&amp;$E929)) + (MOD(COLUMN(), 12)) ) &lt; 4, "--", ROUND(INDIRECT("'Unpaid Record'!"&amp;SUBSTITUTE(ADDRESS(1,COLUMN(INDIRECT('Generate Monthly Report'!$J$1&amp;$E929)) + (MOD(COLUMN(), 12)),4),"1","")&amp;$F929), 2))</f>
        <v>785.43</v>
      </c>
    </row>
    <row r="950" spans="1:12" x14ac:dyDescent="0.2">
      <c r="C950" s="157" t="str">
        <f>$C$26</f>
        <v>To avoid disconnection, please pay your bills on time.</v>
      </c>
      <c r="D950" s="157"/>
      <c r="E950" s="157"/>
      <c r="F950" s="157"/>
      <c r="G950" s="157"/>
      <c r="H950" s="157"/>
      <c r="I950" s="157"/>
      <c r="J950" s="157"/>
      <c r="K950" s="66"/>
      <c r="L950" s="66"/>
    </row>
    <row r="951" spans="1:12" x14ac:dyDescent="0.2">
      <c r="A951" s="66"/>
      <c r="B951" s="67"/>
      <c r="C951" s="67"/>
      <c r="D951" s="72"/>
      <c r="E951" s="67"/>
      <c r="F951" s="67"/>
      <c r="G951" s="67"/>
      <c r="H951" s="64"/>
      <c r="I951" s="67"/>
      <c r="J951" s="64"/>
      <c r="K951" s="66"/>
      <c r="L951" s="66"/>
    </row>
    <row r="952" spans="1:12" x14ac:dyDescent="0.2">
      <c r="A952" s="66"/>
      <c r="B952" s="67"/>
      <c r="K952" s="66"/>
      <c r="L952" s="66"/>
    </row>
    <row r="953" spans="1:12" x14ac:dyDescent="0.2">
      <c r="A953" s="116" t="str">
        <f>Settings!$B$1</f>
        <v>VILLA AURORA TOWNHOMES HOMEOWNERS ASSOCIATION</v>
      </c>
      <c r="B953" s="52"/>
      <c r="D953" s="54"/>
      <c r="E953" s="54"/>
      <c r="H953" s="54"/>
      <c r="I953" s="54"/>
      <c r="K953" s="56"/>
      <c r="L953" s="114" t="str">
        <f>Settings!$B$3</f>
        <v>Please bring your water bill when paying</v>
      </c>
    </row>
    <row r="954" spans="1:12" x14ac:dyDescent="0.2">
      <c r="A954" s="68" t="str">
        <f>Settings!$B$2</f>
        <v>Aurora Blvd., Loyola Heights, Quezon City</v>
      </c>
      <c r="B954" s="52"/>
      <c r="D954" s="56"/>
      <c r="E954" s="56"/>
      <c r="H954" s="56"/>
      <c r="I954" s="56"/>
      <c r="K954" s="52"/>
      <c r="L954" s="114" t="str">
        <f>Settings!$B$4</f>
        <v>For inquiries pls. contact the water committee</v>
      </c>
    </row>
    <row r="955" spans="1:12" x14ac:dyDescent="0.2">
      <c r="A955" s="57">
        <v>2</v>
      </c>
      <c r="B955" s="57">
        <v>5</v>
      </c>
      <c r="D955" s="52"/>
      <c r="E955" s="52"/>
      <c r="H955" s="52"/>
      <c r="I955" s="52"/>
      <c r="K955" s="52"/>
      <c r="L955" s="114" t="str">
        <f>IF(Settings!$B$5="", "", Settings!$B$5)</f>
        <v>Jesus Lim at B3 L17</v>
      </c>
    </row>
    <row r="956" spans="1:12" x14ac:dyDescent="0.2">
      <c r="A956" s="52"/>
      <c r="B956" s="52"/>
      <c r="C956" s="52"/>
      <c r="D956" s="52"/>
      <c r="E956" s="52"/>
      <c r="H956" s="52"/>
      <c r="I956" s="52"/>
      <c r="K956" s="52"/>
      <c r="L956" s="114" t="str">
        <f>IF(Settings!$B$6="", "", Settings!$B$6)</f>
        <v>Nida Monasteryo at B1 L12</v>
      </c>
    </row>
    <row r="957" spans="1:12" x14ac:dyDescent="0.2">
      <c r="A957" s="52"/>
      <c r="B957" s="52"/>
      <c r="C957" s="132">
        <f>$C929+1</f>
        <v>36</v>
      </c>
      <c r="D957" s="132">
        <f>$D929+1</f>
        <v>47</v>
      </c>
      <c r="E957" s="132">
        <f>$E929+1</f>
        <v>113</v>
      </c>
      <c r="F957" s="132">
        <f>$F929+1</f>
        <v>39</v>
      </c>
      <c r="H957" s="52"/>
      <c r="I957" s="52"/>
      <c r="J957" s="55" t="str">
        <f>IF(Settings!$B$7="", "", Settings!$B$7)</f>
        <v/>
      </c>
      <c r="K957" s="52"/>
      <c r="L957" s="52"/>
    </row>
    <row r="958" spans="1:12" x14ac:dyDescent="0.2">
      <c r="A958" s="58"/>
      <c r="B958" s="58"/>
      <c r="C958" s="58"/>
      <c r="D958" s="58"/>
      <c r="E958" s="58"/>
      <c r="F958" s="58"/>
      <c r="G958" s="59"/>
      <c r="H958" s="58"/>
      <c r="I958" s="58"/>
      <c r="J958" s="60" t="str">
        <f>IF(Settings!$B$8="", "", Settings!$B$8)</f>
        <v/>
      </c>
      <c r="K958" s="58"/>
      <c r="L958" s="58"/>
    </row>
    <row r="959" spans="1:12" x14ac:dyDescent="0.2">
      <c r="A959" s="61" t="str">
        <f>$A$7</f>
        <v>NAME OF OWNER/TENANT</v>
      </c>
      <c r="B959" s="52"/>
      <c r="C959" s="52"/>
      <c r="E959" s="61" t="str">
        <f>$E$7</f>
        <v>ADDRESS</v>
      </c>
      <c r="H959" s="61" t="str">
        <f>$H$7</f>
        <v>METER NUMBER</v>
      </c>
      <c r="J959" s="52"/>
      <c r="K959" s="61" t="str">
        <f>$K$7</f>
        <v>TOTAL AMOUNT DUE</v>
      </c>
    </row>
    <row r="960" spans="1:12" ht="15" x14ac:dyDescent="0.2">
      <c r="A960" s="62" t="str" cm="1">
        <f t="array" aca="1" ref="A960" ca="1">INDIRECT("'Homeowners Record'!$B"&amp;$C957)</f>
        <v>ALFA GALLARDO</v>
      </c>
      <c r="B960" s="74"/>
      <c r="C960" s="74"/>
      <c r="D960" s="74"/>
      <c r="E960" s="62" t="str" cm="1">
        <f t="array" aca="1" ref="E960" ca="1">INDIRECT("'Homeowners Record'!$C"&amp;$C957)</f>
        <v>BLK 2 LOT 4</v>
      </c>
      <c r="F960" s="74"/>
      <c r="G960" s="108"/>
      <c r="H960" s="152" cm="1">
        <f t="array" aca="1" ref="H960" ca="1">INDIRECT("'Homeowners Record'!$D"&amp;$C957)</f>
        <v>1231</v>
      </c>
      <c r="I960" s="152"/>
      <c r="J960" s="74"/>
      <c r="K960" s="149">
        <f ca="1">SUM(INDIRECT("'Unpaid Record'!$C"&amp;$F957&amp;":"&amp;'Generate Monthly Report'!$J$1&amp;$F957))</f>
        <v>2298.224666666667</v>
      </c>
      <c r="L960" s="149"/>
    </row>
    <row r="961" spans="1:12" x14ac:dyDescent="0.2">
      <c r="A961" s="61" t="str">
        <f>$A$9</f>
        <v>BILLING MONTH</v>
      </c>
      <c r="B961" s="52"/>
      <c r="E961" s="61" t="str">
        <f>$E$9</f>
        <v>BILL DATE</v>
      </c>
      <c r="H961" s="61" t="str">
        <f>$H$9</f>
        <v>BILLING PERIOD</v>
      </c>
      <c r="I961" s="52"/>
      <c r="J961" s="52"/>
      <c r="K961" s="151" t="str">
        <f>$K$9</f>
        <v>DUE DATE</v>
      </c>
      <c r="L961" s="151"/>
    </row>
    <row r="962" spans="1:12" ht="15" x14ac:dyDescent="0.2">
      <c r="A962" s="76" t="str">
        <f ca="1">TEXT('Generate Monthly Report'!$C$72, "MMMM YYYY")</f>
        <v>September 2020</v>
      </c>
      <c r="B962" s="74"/>
      <c r="C962" s="74"/>
      <c r="D962" s="74"/>
      <c r="E962" s="107" t="str">
        <f ca="1">'Generate Monthly Report'!$D$72</f>
        <v>Oct 10, 2020</v>
      </c>
      <c r="F962" s="74"/>
      <c r="G962" s="108"/>
      <c r="H962" s="107" t="str">
        <f ca="1">'Generate Monthly Report'!$B$72</f>
        <v>07 Sep to 06 Oct 2020</v>
      </c>
      <c r="I962" s="74"/>
      <c r="J962" s="74"/>
      <c r="K962" s="155" t="str">
        <f ca="1">'Generate Monthly Report'!$E$72</f>
        <v>Oct 13, 2020</v>
      </c>
      <c r="L962" s="155"/>
    </row>
    <row r="963" spans="1:12" x14ac:dyDescent="0.2">
      <c r="A963" s="64" t="str">
        <f>$A$11</f>
        <v>METER READING INFORMATION</v>
      </c>
      <c r="H963" s="65" t="str">
        <f>$H$11</f>
        <v>STATEMENT SUMMARY</v>
      </c>
    </row>
    <row r="964" spans="1:12" x14ac:dyDescent="0.2">
      <c r="A964" s="52" t="str">
        <f>$A$12</f>
        <v>Owner's Meter Reading</v>
      </c>
      <c r="H964" s="67" t="str">
        <f>$H$12</f>
        <v>Current Charges</v>
      </c>
      <c r="K964" s="67"/>
      <c r="L964" s="67"/>
    </row>
    <row r="965" spans="1:12" x14ac:dyDescent="0.2">
      <c r="A965" s="101" t="str">
        <f>$A$13</f>
        <v xml:space="preserve">    Present Reading</v>
      </c>
      <c r="B965" s="101"/>
      <c r="C965" s="69"/>
      <c r="E965" s="101" cm="1">
        <f t="array" aca="1" ref="E965" ca="1">INDIRECT("'Generate Monthly Report'!$C"&amp;$F957)</f>
        <v>3883</v>
      </c>
      <c r="H965" s="101" t="str">
        <f>$H$13</f>
        <v xml:space="preserve">    Water Bill</v>
      </c>
      <c r="K965" s="156" cm="1">
        <f t="array" aca="1" ref="K965" ca="1">INDIRECT("'Generate Monthly Report'!$G"&amp;$F957)</f>
        <v>642.22466666666674</v>
      </c>
      <c r="L965" s="156"/>
    </row>
    <row r="966" spans="1:12" x14ac:dyDescent="0.2">
      <c r="A966" s="102" t="str">
        <f>$A$14</f>
        <v xml:space="preserve">    Previous Reading</v>
      </c>
      <c r="B966" s="102"/>
      <c r="C966" s="104"/>
      <c r="D966" s="63"/>
      <c r="E966" s="102" cm="1">
        <f t="array" aca="1" ref="E966" ca="1">INDIRECT("'Generate Monthly Report'!$D"&amp;$F957)</f>
        <v>3856</v>
      </c>
      <c r="H966" s="101" t="str">
        <f>$H$14</f>
        <v xml:space="preserve">    Miscellaneous</v>
      </c>
      <c r="K966" s="69"/>
      <c r="L966" s="69">
        <f ca="1">'Generate Monthly Report'!$A$71</f>
        <v>50</v>
      </c>
    </row>
    <row r="967" spans="1:12" ht="15" x14ac:dyDescent="0.2">
      <c r="A967" s="69" t="str">
        <f>$A$15</f>
        <v xml:space="preserve">    Consumption</v>
      </c>
      <c r="B967" s="101"/>
      <c r="C967" s="52"/>
      <c r="E967" s="103" cm="1">
        <f t="array" aca="1" ref="E967" ca="1">INDIRECT("'Generate Monthly Report'!$E"&amp;$F957)</f>
        <v>27</v>
      </c>
      <c r="H967" s="102" t="str">
        <f>$H$15</f>
        <v xml:space="preserve">    Monthly Dues</v>
      </c>
      <c r="I967" s="63"/>
      <c r="K967" s="69"/>
      <c r="L967" s="69">
        <f ca="1">'Generate Monthly Report'!$A$72</f>
        <v>450</v>
      </c>
    </row>
    <row r="968" spans="1:12" ht="15" x14ac:dyDescent="0.2">
      <c r="E968" s="77"/>
      <c r="H968" s="100" t="str">
        <f>$H$16</f>
        <v xml:space="preserve">    Total</v>
      </c>
      <c r="J968" s="70"/>
      <c r="K968" s="153" cm="1">
        <f t="array" aca="1" ref="K968" ca="1">INDIRECT("'Generate Monthly Report'!$J"&amp;$F957)</f>
        <v>1142.2246666666667</v>
      </c>
      <c r="L968" s="153"/>
    </row>
    <row r="969" spans="1:12" x14ac:dyDescent="0.2">
      <c r="A969" s="109" t="str">
        <f>$A$17</f>
        <v xml:space="preserve">    Manila Waters Reading</v>
      </c>
      <c r="B969" s="110"/>
      <c r="C969" s="111"/>
      <c r="D969" s="111"/>
      <c r="E969" s="117">
        <f ca="1">'Generate Monthly Report'!$F$72</f>
        <v>1620</v>
      </c>
      <c r="H969" s="67" t="str">
        <f>$H$17</f>
        <v>Previous Charges</v>
      </c>
      <c r="K969" s="67"/>
      <c r="L969" s="67"/>
    </row>
    <row r="970" spans="1:12" x14ac:dyDescent="0.2">
      <c r="A970" s="112" t="str">
        <f>$A$18</f>
        <v xml:space="preserve">    Amount Due to Manila Waters</v>
      </c>
      <c r="B970" s="67"/>
      <c r="C970" s="66"/>
      <c r="D970" s="66"/>
      <c r="E970" s="129">
        <f ca="1">'Generate Monthly Report'!$G$72</f>
        <v>38533.480000000003</v>
      </c>
      <c r="H970" s="102" t="str">
        <f>$H$18</f>
        <v xml:space="preserve">    Unpaid Previous Charges</v>
      </c>
      <c r="I970" s="63"/>
      <c r="J970" s="63"/>
      <c r="K970" s="154">
        <f ca="1">SUM(INDIRECT("'Unpaid Record'!$C"&amp;$F957&amp;":"&amp;'Generate Monthly Report'!$J$1&amp;$F957))-K968</f>
        <v>1156.0000000000002</v>
      </c>
      <c r="L970" s="154"/>
    </row>
    <row r="971" spans="1:12" ht="15" x14ac:dyDescent="0.2">
      <c r="A971" s="112" t="str">
        <f>$A$19</f>
        <v xml:space="preserve">    Computed Amount per cu. meter</v>
      </c>
      <c r="B971" s="67"/>
      <c r="C971" s="66"/>
      <c r="D971" s="66"/>
      <c r="E971" s="118">
        <f ca="1">'Generate Monthly Report'!$H$72</f>
        <v>23.79</v>
      </c>
      <c r="H971" s="64" t="str">
        <f>$H$19</f>
        <v>TOTAL AMOUNT DUE</v>
      </c>
      <c r="K971" s="150">
        <f ca="1">$K968+$K970</f>
        <v>2298.224666666667</v>
      </c>
      <c r="L971" s="150"/>
    </row>
    <row r="972" spans="1:12" x14ac:dyDescent="0.2">
      <c r="A972" s="113" t="str">
        <f>$A$20</f>
        <v xml:space="preserve">    Minimum Amount (with Misc + Monthly Dues)</v>
      </c>
      <c r="B972" s="58"/>
      <c r="C972" s="63"/>
      <c r="D972" s="63"/>
      <c r="E972" s="119">
        <f ca="1">'Generate Monthly Report'!$J$72</f>
        <v>737.86</v>
      </c>
      <c r="L972" s="115" t="str">
        <f>$L$20</f>
        <v>REVISED OCTOBER 2020. THIS IS SYSTEM GENERATED</v>
      </c>
    </row>
    <row r="973" spans="1:12" x14ac:dyDescent="0.2">
      <c r="A973" s="73" t="str">
        <f>$A$21</f>
        <v>YOUR MONTHLY CONSUMPTION IN THE LAST 12 MONTHS...</v>
      </c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</row>
    <row r="974" spans="1:12" x14ac:dyDescent="0.2">
      <c r="A974" s="71" t="str">
        <f ca="1">UPPER(TEXT(EDATE($A962, MOD(COLUMN(), 12)-12), "MMM"))</f>
        <v>OCT</v>
      </c>
      <c r="B974" s="71" t="str">
        <f t="shared" ref="B974:L974" ca="1" si="34">UPPER(TEXT(EDATE($A962, MOD(COLUMN(), 12)-12), "MMM"))</f>
        <v>NOV</v>
      </c>
      <c r="C974" s="71" t="str">
        <f t="shared" ca="1" si="34"/>
        <v>DEC</v>
      </c>
      <c r="D974" s="71" t="str">
        <f t="shared" ca="1" si="34"/>
        <v>JAN</v>
      </c>
      <c r="E974" s="71" t="str">
        <f t="shared" ca="1" si="34"/>
        <v>FEB</v>
      </c>
      <c r="F974" s="71" t="str">
        <f t="shared" ca="1" si="34"/>
        <v>MAR</v>
      </c>
      <c r="G974" s="71" t="str">
        <f t="shared" ca="1" si="34"/>
        <v>APR</v>
      </c>
      <c r="H974" s="71" t="str">
        <f t="shared" ca="1" si="34"/>
        <v>MAY</v>
      </c>
      <c r="I974" s="71" t="str">
        <f t="shared" ca="1" si="34"/>
        <v>JUN</v>
      </c>
      <c r="J974" s="71" t="str">
        <f t="shared" ca="1" si="34"/>
        <v>JUL</v>
      </c>
      <c r="K974" s="71" t="str">
        <f t="shared" ca="1" si="34"/>
        <v>AUG</v>
      </c>
      <c r="L974" s="71" t="str">
        <f t="shared" ca="1" si="34"/>
        <v>SEP</v>
      </c>
    </row>
    <row r="975" spans="1:12" x14ac:dyDescent="0.2">
      <c r="A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B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C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D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E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F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G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H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I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J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K975" s="71" t="str">
        <f ca="1">IF( (COLUMN(INDIRECT('Generate Monthly Report'!$J$1&amp;$E957)) + (MOD(COLUMN(), 12)-12) ) &lt; 4, "--", INDIRECT("'Monthly Reading'!"&amp;SUBSTITUTE(ADDRESS(1,COLUMN(INDIRECT('Generate Monthly Report'!$J$1&amp;$E957)) + (MOD(COLUMN(), 12)-12),4),"1","")&amp;$E957) )</f>
        <v>--</v>
      </c>
      <c r="L975" s="71">
        <f ca="1">IF( (COLUMN(INDIRECT('Generate Monthly Report'!$J$1&amp;$E957)) + (MOD(COLUMN(), 12)) ) &lt; 4, "--", INDIRECT("'Monthly Reading'!"&amp;SUBSTITUTE(ADDRESS(1,COLUMN(INDIRECT('Generate Monthly Report'!$J$1&amp;$E$5)) + (MOD(COLUMN(), 12)),4),"1","")&amp;$E$5) )</f>
        <v>20</v>
      </c>
    </row>
    <row r="976" spans="1:12" x14ac:dyDescent="0.2">
      <c r="A976" s="73" t="str">
        <f>$A$24</f>
        <v>BREAKDOWN OF UNPAID WATER BILLS IN THE LAST 12 MONTHS</v>
      </c>
    </row>
    <row r="977" spans="1:12" x14ac:dyDescent="0.2">
      <c r="A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B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C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D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E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F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G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H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I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J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K977" s="71" t="str">
        <f ca="1">IF( (COLUMN(INDIRECT('Generate Monthly Report'!$J$1&amp;$E957)) + (MOD(COLUMN(), 12)-12) ) &lt; 4, "--", IF( INDIRECT("'Unpaid Record'!"&amp;SUBSTITUTE(ADDRESS(1,COLUMN(INDIRECT('Generate Monthly Report'!$J$1&amp;$E957)) + (MOD(COLUMN(), 12)-12),4),"1","")&amp;$F957) &gt; 0,
ROUND(INDIRECT("'Unpaid Record'!"&amp;SUBSTITUTE(ADDRESS(1,COLUMN(INDIRECT('Generate Monthly Report'!$J$1&amp;$E957)) + (MOD(COLUMN(), 12)-12),4),"1","")&amp;$F957), 2), "--") )</f>
        <v>--</v>
      </c>
      <c r="L977" s="71">
        <f ca="1">IF( (COLUMN(INDIRECT('Generate Monthly Report'!$J$1&amp;$E957)) + (MOD(COLUMN(), 12)) ) &lt; 4, "--", ROUND(INDIRECT("'Unpaid Record'!"&amp;SUBSTITUTE(ADDRESS(1,COLUMN(INDIRECT('Generate Monthly Report'!$J$1&amp;$E957)) + (MOD(COLUMN(), 12)),4),"1","")&amp;$F957), 2))</f>
        <v>1142.22</v>
      </c>
    </row>
    <row r="978" spans="1:12" x14ac:dyDescent="0.2">
      <c r="C978" s="157" t="str">
        <f>$C$26</f>
        <v>To avoid disconnection, please pay your bills on time.</v>
      </c>
      <c r="D978" s="157"/>
      <c r="E978" s="157"/>
      <c r="F978" s="157"/>
      <c r="G978" s="157"/>
      <c r="H978" s="157"/>
      <c r="I978" s="157"/>
      <c r="J978" s="157"/>
      <c r="K978" s="66"/>
      <c r="L978" s="66"/>
    </row>
    <row r="979" spans="1:12" x14ac:dyDescent="0.2">
      <c r="A979" s="66"/>
      <c r="B979" s="67"/>
      <c r="C979" s="67"/>
      <c r="D979" s="72"/>
      <c r="E979" s="67"/>
      <c r="F979" s="67"/>
      <c r="G979" s="67"/>
      <c r="H979" s="64"/>
      <c r="I979" s="67"/>
      <c r="J979" s="64"/>
      <c r="K979" s="66"/>
      <c r="L979" s="66"/>
    </row>
    <row r="980" spans="1:12" x14ac:dyDescent="0.2">
      <c r="A980" s="66"/>
      <c r="B980" s="67"/>
      <c r="K980" s="66"/>
      <c r="L980" s="66"/>
    </row>
    <row r="981" spans="1:12" x14ac:dyDescent="0.2">
      <c r="A981" s="116" t="str">
        <f>Settings!$B$1</f>
        <v>VILLA AURORA TOWNHOMES HOMEOWNERS ASSOCIATION</v>
      </c>
      <c r="B981" s="52"/>
      <c r="D981" s="54"/>
      <c r="E981" s="54"/>
      <c r="H981" s="54"/>
      <c r="I981" s="54"/>
      <c r="K981" s="56"/>
      <c r="L981" s="114" t="str">
        <f>Settings!$B$3</f>
        <v>Please bring your water bill when paying</v>
      </c>
    </row>
    <row r="982" spans="1:12" x14ac:dyDescent="0.2">
      <c r="A982" s="68" t="str">
        <f>Settings!$B$2</f>
        <v>Aurora Blvd., Loyola Heights, Quezon City</v>
      </c>
      <c r="B982" s="52"/>
      <c r="D982" s="56"/>
      <c r="E982" s="56"/>
      <c r="H982" s="56"/>
      <c r="I982" s="56"/>
      <c r="K982" s="52"/>
      <c r="L982" s="114" t="str">
        <f>Settings!$B$4</f>
        <v>For inquiries pls. contact the water committee</v>
      </c>
    </row>
    <row r="983" spans="1:12" x14ac:dyDescent="0.2">
      <c r="A983" s="57">
        <v>2</v>
      </c>
      <c r="B983" s="57">
        <v>5</v>
      </c>
      <c r="D983" s="52"/>
      <c r="E983" s="52"/>
      <c r="H983" s="52"/>
      <c r="I983" s="52"/>
      <c r="K983" s="52"/>
      <c r="L983" s="114" t="str">
        <f>IF(Settings!$B$5="", "", Settings!$B$5)</f>
        <v>Jesus Lim at B3 L17</v>
      </c>
    </row>
    <row r="984" spans="1:12" x14ac:dyDescent="0.2">
      <c r="A984" s="52"/>
      <c r="B984" s="52"/>
      <c r="C984" s="52"/>
      <c r="D984" s="52"/>
      <c r="E984" s="52"/>
      <c r="H984" s="52"/>
      <c r="I984" s="52"/>
      <c r="K984" s="52"/>
      <c r="L984" s="114" t="str">
        <f>IF(Settings!$B$6="", "", Settings!$B$6)</f>
        <v>Nida Monasteryo at B1 L12</v>
      </c>
    </row>
    <row r="985" spans="1:12" x14ac:dyDescent="0.2">
      <c r="A985" s="52"/>
      <c r="B985" s="52"/>
      <c r="C985" s="132">
        <f>$C957+1</f>
        <v>37</v>
      </c>
      <c r="D985" s="132">
        <f>$D957+1</f>
        <v>48</v>
      </c>
      <c r="E985" s="132">
        <f>$E957+1</f>
        <v>114</v>
      </c>
      <c r="F985" s="132">
        <f>$F957+1</f>
        <v>40</v>
      </c>
      <c r="H985" s="52"/>
      <c r="I985" s="52"/>
      <c r="J985" s="55" t="str">
        <f>IF(Settings!$B$7="", "", Settings!$B$7)</f>
        <v/>
      </c>
      <c r="K985" s="52"/>
      <c r="L985" s="52"/>
    </row>
    <row r="986" spans="1:12" x14ac:dyDescent="0.2">
      <c r="A986" s="58"/>
      <c r="B986" s="58"/>
      <c r="C986" s="58"/>
      <c r="D986" s="58"/>
      <c r="E986" s="58"/>
      <c r="F986" s="58"/>
      <c r="G986" s="59"/>
      <c r="H986" s="58"/>
      <c r="I986" s="58"/>
      <c r="J986" s="60" t="str">
        <f>IF(Settings!$B$8="", "", Settings!$B$8)</f>
        <v/>
      </c>
      <c r="K986" s="58"/>
      <c r="L986" s="58"/>
    </row>
    <row r="987" spans="1:12" x14ac:dyDescent="0.2">
      <c r="A987" s="61" t="str">
        <f>$A$7</f>
        <v>NAME OF OWNER/TENANT</v>
      </c>
      <c r="B987" s="52"/>
      <c r="C987" s="52"/>
      <c r="E987" s="61" t="str">
        <f>$E$7</f>
        <v>ADDRESS</v>
      </c>
      <c r="H987" s="61" t="str">
        <f>$H$7</f>
        <v>METER NUMBER</v>
      </c>
      <c r="J987" s="52"/>
      <c r="K987" s="61" t="str">
        <f>$K$7</f>
        <v>TOTAL AMOUNT DUE</v>
      </c>
    </row>
    <row r="988" spans="1:12" ht="15" x14ac:dyDescent="0.2">
      <c r="A988" s="62" t="str" cm="1">
        <f t="array" aca="1" ref="A988" ca="1">INDIRECT("'Homeowners Record'!$B"&amp;$C985)</f>
        <v>ADORACION HILDENBRAND</v>
      </c>
      <c r="B988" s="74"/>
      <c r="C988" s="74"/>
      <c r="D988" s="74"/>
      <c r="E988" s="62" t="str" cm="1">
        <f t="array" aca="1" ref="E988" ca="1">INDIRECT("'Homeowners Record'!$C"&amp;$C985)</f>
        <v>BLK 2 LOT 5</v>
      </c>
      <c r="F988" s="74"/>
      <c r="G988" s="108"/>
      <c r="H988" s="152" cm="1">
        <f t="array" aca="1" ref="H988" ca="1">INDIRECT("'Homeowners Record'!$D"&amp;$C985)</f>
        <v>347109</v>
      </c>
      <c r="I988" s="152"/>
      <c r="J988" s="74"/>
      <c r="K988" s="149">
        <f ca="1">SUM(INDIRECT("'Unpaid Record'!$C"&amp;$F985&amp;":"&amp;'Generate Monthly Report'!$J$1&amp;$F985))</f>
        <v>1917.4331851851853</v>
      </c>
      <c r="L988" s="149"/>
    </row>
    <row r="989" spans="1:12" x14ac:dyDescent="0.2">
      <c r="A989" s="61" t="str">
        <f>$A$9</f>
        <v>BILLING MONTH</v>
      </c>
      <c r="B989" s="52"/>
      <c r="E989" s="61" t="str">
        <f>$E$9</f>
        <v>BILL DATE</v>
      </c>
      <c r="H989" s="61" t="str">
        <f>$H$9</f>
        <v>BILLING PERIOD</v>
      </c>
      <c r="I989" s="52"/>
      <c r="J989" s="52"/>
      <c r="K989" s="151" t="str">
        <f>$K$9</f>
        <v>DUE DATE</v>
      </c>
      <c r="L989" s="151"/>
    </row>
    <row r="990" spans="1:12" ht="15" x14ac:dyDescent="0.2">
      <c r="A990" s="76" t="str">
        <f ca="1">TEXT('Generate Monthly Report'!$C$72, "MMMM YYYY")</f>
        <v>September 2020</v>
      </c>
      <c r="B990" s="74"/>
      <c r="C990" s="74"/>
      <c r="D990" s="74"/>
      <c r="E990" s="107" t="str">
        <f ca="1">'Generate Monthly Report'!$D$72</f>
        <v>Oct 10, 2020</v>
      </c>
      <c r="F990" s="74"/>
      <c r="G990" s="108"/>
      <c r="H990" s="107" t="str">
        <f ca="1">'Generate Monthly Report'!$B$72</f>
        <v>07 Sep to 06 Oct 2020</v>
      </c>
      <c r="I990" s="74"/>
      <c r="J990" s="74"/>
      <c r="K990" s="155" t="str">
        <f ca="1">'Generate Monthly Report'!$E$72</f>
        <v>Oct 13, 2020</v>
      </c>
      <c r="L990" s="155"/>
    </row>
    <row r="991" spans="1:12" x14ac:dyDescent="0.2">
      <c r="A991" s="64" t="str">
        <f>$A$11</f>
        <v>METER READING INFORMATION</v>
      </c>
      <c r="H991" s="65" t="str">
        <f>$H$11</f>
        <v>STATEMENT SUMMARY</v>
      </c>
    </row>
    <row r="992" spans="1:12" x14ac:dyDescent="0.2">
      <c r="A992" s="52" t="str">
        <f>$A$12</f>
        <v>Owner's Meter Reading</v>
      </c>
      <c r="H992" s="67" t="str">
        <f>$H$12</f>
        <v>Current Charges</v>
      </c>
      <c r="K992" s="67"/>
      <c r="L992" s="67"/>
    </row>
    <row r="993" spans="1:12" x14ac:dyDescent="0.2">
      <c r="A993" s="101" t="str">
        <f>$A$13</f>
        <v xml:space="preserve">    Present Reading</v>
      </c>
      <c r="B993" s="101"/>
      <c r="C993" s="69"/>
      <c r="E993" s="101" cm="1">
        <f t="array" aca="1" ref="E993" ca="1">INDIRECT("'Generate Monthly Report'!$C"&amp;$F985)</f>
        <v>3356</v>
      </c>
      <c r="H993" s="101" t="str">
        <f>$H$13</f>
        <v xml:space="preserve">    Water Bill</v>
      </c>
      <c r="K993" s="156" cm="1">
        <f t="array" aca="1" ref="K993" ca="1">INDIRECT("'Generate Monthly Report'!$G"&amp;$F985)</f>
        <v>285.43318518518521</v>
      </c>
      <c r="L993" s="156"/>
    </row>
    <row r="994" spans="1:12" x14ac:dyDescent="0.2">
      <c r="A994" s="102" t="str">
        <f>$A$14</f>
        <v xml:space="preserve">    Previous Reading</v>
      </c>
      <c r="B994" s="102"/>
      <c r="C994" s="104"/>
      <c r="D994" s="63"/>
      <c r="E994" s="102" cm="1">
        <f t="array" aca="1" ref="E994" ca="1">INDIRECT("'Generate Monthly Report'!$D"&amp;$F985)</f>
        <v>3344</v>
      </c>
      <c r="H994" s="101" t="str">
        <f>$H$14</f>
        <v xml:space="preserve">    Miscellaneous</v>
      </c>
      <c r="K994" s="69"/>
      <c r="L994" s="69">
        <f ca="1">'Generate Monthly Report'!$A$71</f>
        <v>50</v>
      </c>
    </row>
    <row r="995" spans="1:12" ht="15" x14ac:dyDescent="0.2">
      <c r="A995" s="69" t="str">
        <f>$A$15</f>
        <v xml:space="preserve">    Consumption</v>
      </c>
      <c r="B995" s="101"/>
      <c r="C995" s="52"/>
      <c r="E995" s="103" cm="1">
        <f t="array" aca="1" ref="E995" ca="1">INDIRECT("'Generate Monthly Report'!$E"&amp;$F985)</f>
        <v>12</v>
      </c>
      <c r="H995" s="102" t="str">
        <f>$H$15</f>
        <v xml:space="preserve">    Monthly Dues</v>
      </c>
      <c r="I995" s="63"/>
      <c r="K995" s="69"/>
      <c r="L995" s="69">
        <f ca="1">'Generate Monthly Report'!$A$72</f>
        <v>450</v>
      </c>
    </row>
    <row r="996" spans="1:12" ht="15" x14ac:dyDescent="0.2">
      <c r="E996" s="77"/>
      <c r="H996" s="100" t="str">
        <f>$H$16</f>
        <v xml:space="preserve">    Total</v>
      </c>
      <c r="J996" s="70"/>
      <c r="K996" s="153" cm="1">
        <f t="array" aca="1" ref="K996" ca="1">INDIRECT("'Generate Monthly Report'!$J"&amp;$F985)</f>
        <v>785.43318518518527</v>
      </c>
      <c r="L996" s="153"/>
    </row>
    <row r="997" spans="1:12" x14ac:dyDescent="0.2">
      <c r="A997" s="109" t="str">
        <f>$A$17</f>
        <v xml:space="preserve">    Manila Waters Reading</v>
      </c>
      <c r="B997" s="110"/>
      <c r="C997" s="111"/>
      <c r="D997" s="111"/>
      <c r="E997" s="117">
        <f ca="1">'Generate Monthly Report'!$F$72</f>
        <v>1620</v>
      </c>
      <c r="H997" s="67" t="str">
        <f>$H$17</f>
        <v>Previous Charges</v>
      </c>
      <c r="K997" s="67"/>
      <c r="L997" s="67"/>
    </row>
    <row r="998" spans="1:12" x14ac:dyDescent="0.2">
      <c r="A998" s="112" t="str">
        <f>$A$18</f>
        <v xml:space="preserve">    Amount Due to Manila Waters</v>
      </c>
      <c r="B998" s="67"/>
      <c r="C998" s="66"/>
      <c r="D998" s="66"/>
      <c r="E998" s="129">
        <f ca="1">'Generate Monthly Report'!$G$72</f>
        <v>38533.480000000003</v>
      </c>
      <c r="H998" s="102" t="str">
        <f>$H$18</f>
        <v xml:space="preserve">    Unpaid Previous Charges</v>
      </c>
      <c r="I998" s="63"/>
      <c r="J998" s="63"/>
      <c r="K998" s="154">
        <f ca="1">SUM(INDIRECT("'Unpaid Record'!$C"&amp;$F985&amp;":"&amp;'Generate Monthly Report'!$J$1&amp;$F985))-K996</f>
        <v>1132</v>
      </c>
      <c r="L998" s="154"/>
    </row>
    <row r="999" spans="1:12" ht="15" x14ac:dyDescent="0.2">
      <c r="A999" s="112" t="str">
        <f>$A$19</f>
        <v xml:space="preserve">    Computed Amount per cu. meter</v>
      </c>
      <c r="B999" s="67"/>
      <c r="C999" s="66"/>
      <c r="D999" s="66"/>
      <c r="E999" s="118">
        <f ca="1">'Generate Monthly Report'!$H$72</f>
        <v>23.79</v>
      </c>
      <c r="H999" s="64" t="str">
        <f>$H$19</f>
        <v>TOTAL AMOUNT DUE</v>
      </c>
      <c r="K999" s="150">
        <f ca="1">$K996+$K998</f>
        <v>1917.4331851851853</v>
      </c>
      <c r="L999" s="150"/>
    </row>
    <row r="1000" spans="1:12" x14ac:dyDescent="0.2">
      <c r="A1000" s="113" t="str">
        <f>$A$20</f>
        <v xml:space="preserve">    Minimum Amount (with Misc + Monthly Dues)</v>
      </c>
      <c r="B1000" s="58"/>
      <c r="C1000" s="63"/>
      <c r="D1000" s="63"/>
      <c r="E1000" s="119">
        <f ca="1">'Generate Monthly Report'!$J$72</f>
        <v>737.86</v>
      </c>
      <c r="L1000" s="115" t="str">
        <f>$L$20</f>
        <v>REVISED OCTOBER 2020. THIS IS SYSTEM GENERATED</v>
      </c>
    </row>
    <row r="1001" spans="1:12" x14ac:dyDescent="0.2">
      <c r="A1001" s="73" t="str">
        <f>$A$21</f>
        <v>YOUR MONTHLY CONSUMPTION IN THE LAST 12 MONTHS...</v>
      </c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</row>
    <row r="1002" spans="1:12" x14ac:dyDescent="0.2">
      <c r="A1002" s="71" t="str">
        <f ca="1">UPPER(TEXT(EDATE($A990, MOD(COLUMN(), 12)-12), "MMM"))</f>
        <v>OCT</v>
      </c>
      <c r="B1002" s="71" t="str">
        <f t="shared" ref="B1002:L1002" ca="1" si="35">UPPER(TEXT(EDATE($A990, MOD(COLUMN(), 12)-12), "MMM"))</f>
        <v>NOV</v>
      </c>
      <c r="C1002" s="71" t="str">
        <f t="shared" ca="1" si="35"/>
        <v>DEC</v>
      </c>
      <c r="D1002" s="71" t="str">
        <f t="shared" ca="1" si="35"/>
        <v>JAN</v>
      </c>
      <c r="E1002" s="71" t="str">
        <f t="shared" ca="1" si="35"/>
        <v>FEB</v>
      </c>
      <c r="F1002" s="71" t="str">
        <f t="shared" ca="1" si="35"/>
        <v>MAR</v>
      </c>
      <c r="G1002" s="71" t="str">
        <f t="shared" ca="1" si="35"/>
        <v>APR</v>
      </c>
      <c r="H1002" s="71" t="str">
        <f t="shared" ca="1" si="35"/>
        <v>MAY</v>
      </c>
      <c r="I1002" s="71" t="str">
        <f t="shared" ca="1" si="35"/>
        <v>JUN</v>
      </c>
      <c r="J1002" s="71" t="str">
        <f t="shared" ca="1" si="35"/>
        <v>JUL</v>
      </c>
      <c r="K1002" s="71" t="str">
        <f t="shared" ca="1" si="35"/>
        <v>AUG</v>
      </c>
      <c r="L1002" s="71" t="str">
        <f t="shared" ca="1" si="35"/>
        <v>SEP</v>
      </c>
    </row>
    <row r="1003" spans="1:12" x14ac:dyDescent="0.2">
      <c r="A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B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C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D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E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F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G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H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I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J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K1003" s="71" t="str">
        <f ca="1">IF( (COLUMN(INDIRECT('Generate Monthly Report'!$J$1&amp;$E985)) + (MOD(COLUMN(), 12)-12) ) &lt; 4, "--", INDIRECT("'Monthly Reading'!"&amp;SUBSTITUTE(ADDRESS(1,COLUMN(INDIRECT('Generate Monthly Report'!$J$1&amp;$E985)) + (MOD(COLUMN(), 12)-12),4),"1","")&amp;$E985) )</f>
        <v>--</v>
      </c>
      <c r="L1003" s="71">
        <f ca="1">IF( (COLUMN(INDIRECT('Generate Monthly Report'!$J$1&amp;$E985)) + (MOD(COLUMN(), 12)) ) &lt; 4, "--", INDIRECT("'Monthly Reading'!"&amp;SUBSTITUTE(ADDRESS(1,COLUMN(INDIRECT('Generate Monthly Report'!$J$1&amp;$E$5)) + (MOD(COLUMN(), 12)),4),"1","")&amp;$E$5) )</f>
        <v>20</v>
      </c>
    </row>
    <row r="1004" spans="1:12" x14ac:dyDescent="0.2">
      <c r="A1004" s="73" t="str">
        <f>$A$24</f>
        <v>BREAKDOWN OF UNPAID WATER BILLS IN THE LAST 12 MONTHS</v>
      </c>
    </row>
    <row r="1005" spans="1:12" x14ac:dyDescent="0.2">
      <c r="A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B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C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D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E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F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G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H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I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J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K1005" s="71" t="str">
        <f ca="1">IF( (COLUMN(INDIRECT('Generate Monthly Report'!$J$1&amp;$E985)) + (MOD(COLUMN(), 12)-12) ) &lt; 4, "--", IF( INDIRECT("'Unpaid Record'!"&amp;SUBSTITUTE(ADDRESS(1,COLUMN(INDIRECT('Generate Monthly Report'!$J$1&amp;$E985)) + (MOD(COLUMN(), 12)-12),4),"1","")&amp;$F985) &gt; 0,
ROUND(INDIRECT("'Unpaid Record'!"&amp;SUBSTITUTE(ADDRESS(1,COLUMN(INDIRECT('Generate Monthly Report'!$J$1&amp;$E985)) + (MOD(COLUMN(), 12)-12),4),"1","")&amp;$F985), 2), "--") )</f>
        <v>--</v>
      </c>
      <c r="L1005" s="71">
        <f ca="1">IF( (COLUMN(INDIRECT('Generate Monthly Report'!$J$1&amp;$E985)) + (MOD(COLUMN(), 12)) ) &lt; 4, "--", ROUND(INDIRECT("'Unpaid Record'!"&amp;SUBSTITUTE(ADDRESS(1,COLUMN(INDIRECT('Generate Monthly Report'!$J$1&amp;$E985)) + (MOD(COLUMN(), 12)),4),"1","")&amp;$F985), 2))</f>
        <v>785.43</v>
      </c>
    </row>
    <row r="1006" spans="1:12" x14ac:dyDescent="0.2">
      <c r="C1006" s="157" t="str">
        <f>$C$26</f>
        <v>To avoid disconnection, please pay your bills on time.</v>
      </c>
      <c r="D1006" s="157"/>
      <c r="E1006" s="157"/>
      <c r="F1006" s="157"/>
      <c r="G1006" s="157"/>
      <c r="H1006" s="157"/>
      <c r="I1006" s="157"/>
      <c r="J1006" s="157"/>
      <c r="K1006" s="66"/>
      <c r="L1006" s="66"/>
    </row>
    <row r="1007" spans="1:12" x14ac:dyDescent="0.2">
      <c r="A1007" s="66"/>
      <c r="B1007" s="67"/>
      <c r="C1007" s="67"/>
      <c r="D1007" s="72"/>
      <c r="E1007" s="67"/>
      <c r="F1007" s="67"/>
      <c r="G1007" s="67"/>
      <c r="H1007" s="64"/>
      <c r="I1007" s="67"/>
      <c r="J1007" s="64"/>
      <c r="K1007" s="66"/>
      <c r="L1007" s="66"/>
    </row>
    <row r="1008" spans="1:12" x14ac:dyDescent="0.2">
      <c r="A1008" s="66"/>
      <c r="B1008" s="67"/>
      <c r="K1008" s="66"/>
      <c r="L1008" s="66"/>
    </row>
    <row r="1009" spans="1:12" x14ac:dyDescent="0.2">
      <c r="A1009" s="116" t="str">
        <f>Settings!$B$1</f>
        <v>VILLA AURORA TOWNHOMES HOMEOWNERS ASSOCIATION</v>
      </c>
      <c r="B1009" s="52"/>
      <c r="D1009" s="54"/>
      <c r="E1009" s="54"/>
      <c r="H1009" s="54"/>
      <c r="I1009" s="54"/>
      <c r="K1009" s="56"/>
      <c r="L1009" s="114" t="str">
        <f>Settings!$B$3</f>
        <v>Please bring your water bill when paying</v>
      </c>
    </row>
    <row r="1010" spans="1:12" x14ac:dyDescent="0.2">
      <c r="A1010" s="68" t="str">
        <f>Settings!$B$2</f>
        <v>Aurora Blvd., Loyola Heights, Quezon City</v>
      </c>
      <c r="B1010" s="52"/>
      <c r="D1010" s="56"/>
      <c r="E1010" s="56"/>
      <c r="H1010" s="56"/>
      <c r="I1010" s="56"/>
      <c r="K1010" s="52"/>
      <c r="L1010" s="114" t="str">
        <f>Settings!$B$4</f>
        <v>For inquiries pls. contact the water committee</v>
      </c>
    </row>
    <row r="1011" spans="1:12" x14ac:dyDescent="0.2">
      <c r="A1011" s="57">
        <v>2</v>
      </c>
      <c r="B1011" s="57">
        <v>5</v>
      </c>
      <c r="D1011" s="52"/>
      <c r="E1011" s="52"/>
      <c r="H1011" s="52"/>
      <c r="I1011" s="52"/>
      <c r="K1011" s="52"/>
      <c r="L1011" s="114" t="str">
        <f>IF(Settings!$B$5="", "", Settings!$B$5)</f>
        <v>Jesus Lim at B3 L17</v>
      </c>
    </row>
    <row r="1012" spans="1:12" x14ac:dyDescent="0.2">
      <c r="A1012" s="52"/>
      <c r="B1012" s="52"/>
      <c r="C1012" s="52"/>
      <c r="D1012" s="52"/>
      <c r="E1012" s="52"/>
      <c r="H1012" s="52"/>
      <c r="I1012" s="52"/>
      <c r="K1012" s="52"/>
      <c r="L1012" s="114" t="str">
        <f>IF(Settings!$B$6="", "", Settings!$B$6)</f>
        <v>Nida Monasteryo at B1 L12</v>
      </c>
    </row>
    <row r="1013" spans="1:12" x14ac:dyDescent="0.2">
      <c r="A1013" s="52"/>
      <c r="B1013" s="52"/>
      <c r="C1013" s="132">
        <f>$C985+1</f>
        <v>38</v>
      </c>
      <c r="D1013" s="132">
        <f>$D985+1</f>
        <v>49</v>
      </c>
      <c r="E1013" s="132">
        <f>$E985+1</f>
        <v>115</v>
      </c>
      <c r="F1013" s="132">
        <f>$F985+1</f>
        <v>41</v>
      </c>
      <c r="H1013" s="52"/>
      <c r="I1013" s="52"/>
      <c r="J1013" s="55" t="str">
        <f>IF(Settings!$B$7="", "", Settings!$B$7)</f>
        <v/>
      </c>
      <c r="K1013" s="52"/>
      <c r="L1013" s="52"/>
    </row>
    <row r="1014" spans="1:12" x14ac:dyDescent="0.2">
      <c r="A1014" s="58"/>
      <c r="B1014" s="58"/>
      <c r="C1014" s="58"/>
      <c r="D1014" s="58"/>
      <c r="E1014" s="58"/>
      <c r="F1014" s="58"/>
      <c r="G1014" s="59"/>
      <c r="H1014" s="58"/>
      <c r="I1014" s="58"/>
      <c r="J1014" s="60" t="str">
        <f>IF(Settings!$B$8="", "", Settings!$B$8)</f>
        <v/>
      </c>
      <c r="K1014" s="58"/>
      <c r="L1014" s="58"/>
    </row>
    <row r="1015" spans="1:12" x14ac:dyDescent="0.2">
      <c r="A1015" s="61" t="str">
        <f>$A$7</f>
        <v>NAME OF OWNER/TENANT</v>
      </c>
      <c r="B1015" s="52"/>
      <c r="C1015" s="52"/>
      <c r="E1015" s="61" t="str">
        <f>$E$7</f>
        <v>ADDRESS</v>
      </c>
      <c r="H1015" s="61" t="str">
        <f>$H$7</f>
        <v>METER NUMBER</v>
      </c>
      <c r="J1015" s="52"/>
      <c r="K1015" s="61" t="str">
        <f>$K$7</f>
        <v>TOTAL AMOUNT DUE</v>
      </c>
    </row>
    <row r="1016" spans="1:12" ht="15" x14ac:dyDescent="0.2">
      <c r="A1016" s="62" t="str" cm="1">
        <f t="array" aca="1" ref="A1016" ca="1">INDIRECT("'Homeowners Record'!$B"&amp;$C1013)</f>
        <v>ALBERT CORREA</v>
      </c>
      <c r="B1016" s="74"/>
      <c r="C1016" s="74"/>
      <c r="D1016" s="74"/>
      <c r="E1016" s="62" t="str" cm="1">
        <f t="array" aca="1" ref="E1016" ca="1">INDIRECT("'Homeowners Record'!$C"&amp;$C1013)</f>
        <v>BLK 2 LOT 6</v>
      </c>
      <c r="F1016" s="74"/>
      <c r="G1016" s="108"/>
      <c r="H1016" s="152" cm="1">
        <f t="array" aca="1" ref="H1016" ca="1">INDIRECT("'Homeowners Record'!$D"&amp;$C1013)</f>
        <v>344472</v>
      </c>
      <c r="I1016" s="152"/>
      <c r="J1016" s="74"/>
      <c r="K1016" s="149">
        <f ca="1">SUM(INDIRECT("'Unpaid Record'!$C"&amp;$F1013&amp;":"&amp;'Generate Monthly Report'!$J$1&amp;$F1013))</f>
        <v>4205.9681728395062</v>
      </c>
      <c r="L1016" s="149"/>
    </row>
    <row r="1017" spans="1:12" x14ac:dyDescent="0.2">
      <c r="A1017" s="61" t="str">
        <f>$A$9</f>
        <v>BILLING MONTH</v>
      </c>
      <c r="B1017" s="52"/>
      <c r="E1017" s="61" t="str">
        <f>$E$9</f>
        <v>BILL DATE</v>
      </c>
      <c r="H1017" s="61" t="str">
        <f>$H$9</f>
        <v>BILLING PERIOD</v>
      </c>
      <c r="I1017" s="52"/>
      <c r="J1017" s="52"/>
      <c r="K1017" s="151" t="str">
        <f>$K$9</f>
        <v>DUE DATE</v>
      </c>
      <c r="L1017" s="151"/>
    </row>
    <row r="1018" spans="1:12" ht="15" x14ac:dyDescent="0.2">
      <c r="A1018" s="76" t="str">
        <f ca="1">TEXT('Generate Monthly Report'!$C$72, "MMMM YYYY")</f>
        <v>September 2020</v>
      </c>
      <c r="B1018" s="74"/>
      <c r="C1018" s="74"/>
      <c r="D1018" s="74"/>
      <c r="E1018" s="107" t="str">
        <f ca="1">'Generate Monthly Report'!$D$72</f>
        <v>Oct 10, 2020</v>
      </c>
      <c r="F1018" s="74"/>
      <c r="G1018" s="108"/>
      <c r="H1018" s="107" t="str">
        <f ca="1">'Generate Monthly Report'!$B$72</f>
        <v>07 Sep to 06 Oct 2020</v>
      </c>
      <c r="I1018" s="74"/>
      <c r="J1018" s="74"/>
      <c r="K1018" s="155" t="str">
        <f ca="1">'Generate Monthly Report'!$E$72</f>
        <v>Oct 13, 2020</v>
      </c>
      <c r="L1018" s="155"/>
    </row>
    <row r="1019" spans="1:12" x14ac:dyDescent="0.2">
      <c r="A1019" s="64" t="str">
        <f>$A$11</f>
        <v>METER READING INFORMATION</v>
      </c>
      <c r="H1019" s="65" t="str">
        <f>$H$11</f>
        <v>STATEMENT SUMMARY</v>
      </c>
    </row>
    <row r="1020" spans="1:12" x14ac:dyDescent="0.2">
      <c r="A1020" s="52" t="str">
        <f>$A$12</f>
        <v>Owner's Meter Reading</v>
      </c>
      <c r="H1020" s="67" t="str">
        <f>$H$12</f>
        <v>Current Charges</v>
      </c>
      <c r="K1020" s="67"/>
      <c r="L1020" s="67"/>
    </row>
    <row r="1021" spans="1:12" x14ac:dyDescent="0.2">
      <c r="A1021" s="101" t="str">
        <f>$A$13</f>
        <v xml:space="preserve">    Present Reading</v>
      </c>
      <c r="B1021" s="101"/>
      <c r="C1021" s="69"/>
      <c r="E1021" s="101" cm="1">
        <f t="array" aca="1" ref="E1021" ca="1">INDIRECT("'Generate Monthly Report'!$C"&amp;$F1013)</f>
        <v>5877</v>
      </c>
      <c r="H1021" s="101" t="str">
        <f>$H$13</f>
        <v xml:space="preserve">    Water Bill</v>
      </c>
      <c r="K1021" s="156" cm="1">
        <f t="array" aca="1" ref="K1021" ca="1">INDIRECT("'Generate Monthly Report'!$G"&amp;$F1013)</f>
        <v>2449.9681728395062</v>
      </c>
      <c r="L1021" s="156"/>
    </row>
    <row r="1022" spans="1:12" x14ac:dyDescent="0.2">
      <c r="A1022" s="102" t="str">
        <f>$A$14</f>
        <v xml:space="preserve">    Previous Reading</v>
      </c>
      <c r="B1022" s="102"/>
      <c r="C1022" s="104"/>
      <c r="D1022" s="63"/>
      <c r="E1022" s="102" cm="1">
        <f t="array" aca="1" ref="E1022" ca="1">INDIRECT("'Generate Monthly Report'!$D"&amp;$F1013)</f>
        <v>5774</v>
      </c>
      <c r="H1022" s="101" t="str">
        <f>$H$14</f>
        <v xml:space="preserve">    Miscellaneous</v>
      </c>
      <c r="K1022" s="69"/>
      <c r="L1022" s="69">
        <f ca="1">'Generate Monthly Report'!$A$71</f>
        <v>50</v>
      </c>
    </row>
    <row r="1023" spans="1:12" ht="15" x14ac:dyDescent="0.2">
      <c r="A1023" s="69" t="str">
        <f>$A$15</f>
        <v xml:space="preserve">    Consumption</v>
      </c>
      <c r="B1023" s="101"/>
      <c r="C1023" s="52"/>
      <c r="E1023" s="103" cm="1">
        <f t="array" aca="1" ref="E1023" ca="1">INDIRECT("'Generate Monthly Report'!$E"&amp;$F1013)</f>
        <v>103</v>
      </c>
      <c r="H1023" s="102" t="str">
        <f>$H$15</f>
        <v xml:space="preserve">    Monthly Dues</v>
      </c>
      <c r="I1023" s="63"/>
      <c r="K1023" s="69"/>
      <c r="L1023" s="69">
        <f ca="1">'Generate Monthly Report'!$A$72</f>
        <v>450</v>
      </c>
    </row>
    <row r="1024" spans="1:12" ht="15" x14ac:dyDescent="0.2">
      <c r="E1024" s="77"/>
      <c r="H1024" s="100" t="str">
        <f>$H$16</f>
        <v xml:space="preserve">    Total</v>
      </c>
      <c r="J1024" s="70"/>
      <c r="K1024" s="153" cm="1">
        <f t="array" aca="1" ref="K1024" ca="1">INDIRECT("'Generate Monthly Report'!$J"&amp;$F1013)</f>
        <v>2949.9681728395062</v>
      </c>
      <c r="L1024" s="153"/>
    </row>
    <row r="1025" spans="1:12" x14ac:dyDescent="0.2">
      <c r="A1025" s="109" t="str">
        <f>$A$17</f>
        <v xml:space="preserve">    Manila Waters Reading</v>
      </c>
      <c r="B1025" s="110"/>
      <c r="C1025" s="111"/>
      <c r="D1025" s="111"/>
      <c r="E1025" s="117">
        <f ca="1">'Generate Monthly Report'!$F$72</f>
        <v>1620</v>
      </c>
      <c r="H1025" s="67" t="str">
        <f>$H$17</f>
        <v>Previous Charges</v>
      </c>
      <c r="K1025" s="67"/>
      <c r="L1025" s="67"/>
    </row>
    <row r="1026" spans="1:12" x14ac:dyDescent="0.2">
      <c r="A1026" s="112" t="str">
        <f>$A$18</f>
        <v xml:space="preserve">    Amount Due to Manila Waters</v>
      </c>
      <c r="B1026" s="67"/>
      <c r="C1026" s="66"/>
      <c r="D1026" s="66"/>
      <c r="E1026" s="129">
        <f ca="1">'Generate Monthly Report'!$G$72</f>
        <v>38533.480000000003</v>
      </c>
      <c r="H1026" s="102" t="str">
        <f>$H$18</f>
        <v xml:space="preserve">    Unpaid Previous Charges</v>
      </c>
      <c r="I1026" s="63"/>
      <c r="J1026" s="63"/>
      <c r="K1026" s="154">
        <f ca="1">SUM(INDIRECT("'Unpaid Record'!$C"&amp;$F1013&amp;":"&amp;'Generate Monthly Report'!$J$1&amp;$F1013))-K1024</f>
        <v>1256</v>
      </c>
      <c r="L1026" s="154"/>
    </row>
    <row r="1027" spans="1:12" ht="15" x14ac:dyDescent="0.2">
      <c r="A1027" s="112" t="str">
        <f>$A$19</f>
        <v xml:space="preserve">    Computed Amount per cu. meter</v>
      </c>
      <c r="B1027" s="67"/>
      <c r="C1027" s="66"/>
      <c r="D1027" s="66"/>
      <c r="E1027" s="118">
        <f ca="1">'Generate Monthly Report'!$H$72</f>
        <v>23.79</v>
      </c>
      <c r="H1027" s="64" t="str">
        <f>$H$19</f>
        <v>TOTAL AMOUNT DUE</v>
      </c>
      <c r="K1027" s="150">
        <f ca="1">$K1024+$K1026</f>
        <v>4205.9681728395062</v>
      </c>
      <c r="L1027" s="150"/>
    </row>
    <row r="1028" spans="1:12" x14ac:dyDescent="0.2">
      <c r="A1028" s="113" t="str">
        <f>$A$20</f>
        <v xml:space="preserve">    Minimum Amount (with Misc + Monthly Dues)</v>
      </c>
      <c r="B1028" s="58"/>
      <c r="C1028" s="63"/>
      <c r="D1028" s="63"/>
      <c r="E1028" s="119">
        <f ca="1">'Generate Monthly Report'!$J$72</f>
        <v>737.86</v>
      </c>
      <c r="L1028" s="115" t="str">
        <f>$L$20</f>
        <v>REVISED OCTOBER 2020. THIS IS SYSTEM GENERATED</v>
      </c>
    </row>
    <row r="1029" spans="1:12" x14ac:dyDescent="0.2">
      <c r="A1029" s="73" t="str">
        <f>$A$21</f>
        <v>YOUR MONTHLY CONSUMPTION IN THE LAST 12 MONTHS...</v>
      </c>
      <c r="B1029" s="52"/>
      <c r="C1029" s="52"/>
      <c r="D1029" s="52"/>
      <c r="E1029" s="52"/>
      <c r="F1029" s="52"/>
      <c r="G1029" s="52"/>
      <c r="H1029" s="52"/>
      <c r="I1029" s="52"/>
      <c r="J1029" s="52"/>
      <c r="K1029" s="52"/>
      <c r="L1029" s="52"/>
    </row>
    <row r="1030" spans="1:12" x14ac:dyDescent="0.2">
      <c r="A1030" s="71" t="str">
        <f ca="1">UPPER(TEXT(EDATE($A1018, MOD(COLUMN(), 12)-12), "MMM"))</f>
        <v>OCT</v>
      </c>
      <c r="B1030" s="71" t="str">
        <f t="shared" ref="B1030:L1030" ca="1" si="36">UPPER(TEXT(EDATE($A1018, MOD(COLUMN(), 12)-12), "MMM"))</f>
        <v>NOV</v>
      </c>
      <c r="C1030" s="71" t="str">
        <f t="shared" ca="1" si="36"/>
        <v>DEC</v>
      </c>
      <c r="D1030" s="71" t="str">
        <f t="shared" ca="1" si="36"/>
        <v>JAN</v>
      </c>
      <c r="E1030" s="71" t="str">
        <f t="shared" ca="1" si="36"/>
        <v>FEB</v>
      </c>
      <c r="F1030" s="71" t="str">
        <f t="shared" ca="1" si="36"/>
        <v>MAR</v>
      </c>
      <c r="G1030" s="71" t="str">
        <f t="shared" ca="1" si="36"/>
        <v>APR</v>
      </c>
      <c r="H1030" s="71" t="str">
        <f t="shared" ca="1" si="36"/>
        <v>MAY</v>
      </c>
      <c r="I1030" s="71" t="str">
        <f t="shared" ca="1" si="36"/>
        <v>JUN</v>
      </c>
      <c r="J1030" s="71" t="str">
        <f t="shared" ca="1" si="36"/>
        <v>JUL</v>
      </c>
      <c r="K1030" s="71" t="str">
        <f t="shared" ca="1" si="36"/>
        <v>AUG</v>
      </c>
      <c r="L1030" s="71" t="str">
        <f t="shared" ca="1" si="36"/>
        <v>SEP</v>
      </c>
    </row>
    <row r="1031" spans="1:12" x14ac:dyDescent="0.2">
      <c r="A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B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C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D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E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F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G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H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I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J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K1031" s="71" t="str">
        <f ca="1">IF( (COLUMN(INDIRECT('Generate Monthly Report'!$J$1&amp;$E1013)) + (MOD(COLUMN(), 12)-12) ) &lt; 4, "--", INDIRECT("'Monthly Reading'!"&amp;SUBSTITUTE(ADDRESS(1,COLUMN(INDIRECT('Generate Monthly Report'!$J$1&amp;$E1013)) + (MOD(COLUMN(), 12)-12),4),"1","")&amp;$E1013) )</f>
        <v>--</v>
      </c>
      <c r="L1031" s="71">
        <f ca="1">IF( (COLUMN(INDIRECT('Generate Monthly Report'!$J$1&amp;$E1013)) + (MOD(COLUMN(), 12)) ) &lt; 4, "--", INDIRECT("'Monthly Reading'!"&amp;SUBSTITUTE(ADDRESS(1,COLUMN(INDIRECT('Generate Monthly Report'!$J$1&amp;$E$5)) + (MOD(COLUMN(), 12)),4),"1","")&amp;$E$5) )</f>
        <v>20</v>
      </c>
    </row>
    <row r="1032" spans="1:12" x14ac:dyDescent="0.2">
      <c r="A1032" s="73" t="str">
        <f>$A$24</f>
        <v>BREAKDOWN OF UNPAID WATER BILLS IN THE LAST 12 MONTHS</v>
      </c>
    </row>
    <row r="1033" spans="1:12" x14ac:dyDescent="0.2">
      <c r="A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B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C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D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E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F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G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H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I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J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K1033" s="71" t="str">
        <f ca="1">IF( (COLUMN(INDIRECT('Generate Monthly Report'!$J$1&amp;$E1013)) + (MOD(COLUMN(), 12)-12) ) &lt; 4, "--", IF( INDIRECT("'Unpaid Record'!"&amp;SUBSTITUTE(ADDRESS(1,COLUMN(INDIRECT('Generate Monthly Report'!$J$1&amp;$E1013)) + (MOD(COLUMN(), 12)-12),4),"1","")&amp;$F1013) &gt; 0,
ROUND(INDIRECT("'Unpaid Record'!"&amp;SUBSTITUTE(ADDRESS(1,COLUMN(INDIRECT('Generate Monthly Report'!$J$1&amp;$E1013)) + (MOD(COLUMN(), 12)-12),4),"1","")&amp;$F1013), 2), "--") )</f>
        <v>--</v>
      </c>
      <c r="L1033" s="71">
        <f ca="1">IF( (COLUMN(INDIRECT('Generate Monthly Report'!$J$1&amp;$E1013)) + (MOD(COLUMN(), 12)) ) &lt; 4, "--", ROUND(INDIRECT("'Unpaid Record'!"&amp;SUBSTITUTE(ADDRESS(1,COLUMN(INDIRECT('Generate Monthly Report'!$J$1&amp;$E1013)) + (MOD(COLUMN(), 12)),4),"1","")&amp;$F1013), 2))</f>
        <v>2949.97</v>
      </c>
    </row>
    <row r="1034" spans="1:12" x14ac:dyDescent="0.2">
      <c r="C1034" s="157" t="str">
        <f>$C$26</f>
        <v>To avoid disconnection, please pay your bills on time.</v>
      </c>
      <c r="D1034" s="157"/>
      <c r="E1034" s="157"/>
      <c r="F1034" s="157"/>
      <c r="G1034" s="157"/>
      <c r="H1034" s="157"/>
      <c r="I1034" s="157"/>
      <c r="J1034" s="157"/>
      <c r="K1034" s="66"/>
      <c r="L1034" s="66"/>
    </row>
    <row r="1035" spans="1:12" x14ac:dyDescent="0.2">
      <c r="A1035" s="66"/>
      <c r="B1035" s="67"/>
      <c r="C1035" s="67"/>
      <c r="D1035" s="72"/>
      <c r="E1035" s="67"/>
      <c r="F1035" s="67"/>
      <c r="G1035" s="67"/>
      <c r="H1035" s="64"/>
      <c r="I1035" s="67"/>
      <c r="J1035" s="64"/>
      <c r="K1035" s="66"/>
      <c r="L1035" s="66"/>
    </row>
    <row r="1036" spans="1:12" x14ac:dyDescent="0.2">
      <c r="A1036" s="66"/>
      <c r="B1036" s="67"/>
      <c r="K1036" s="66"/>
      <c r="L1036" s="66"/>
    </row>
    <row r="1037" spans="1:12" x14ac:dyDescent="0.2">
      <c r="A1037" s="116" t="str">
        <f>Settings!$B$1</f>
        <v>VILLA AURORA TOWNHOMES HOMEOWNERS ASSOCIATION</v>
      </c>
      <c r="B1037" s="52"/>
      <c r="D1037" s="54"/>
      <c r="E1037" s="54"/>
      <c r="H1037" s="54"/>
      <c r="I1037" s="54"/>
      <c r="K1037" s="56"/>
      <c r="L1037" s="114" t="str">
        <f>Settings!$B$3</f>
        <v>Please bring your water bill when paying</v>
      </c>
    </row>
    <row r="1038" spans="1:12" x14ac:dyDescent="0.2">
      <c r="A1038" s="68" t="str">
        <f>Settings!$B$2</f>
        <v>Aurora Blvd., Loyola Heights, Quezon City</v>
      </c>
      <c r="B1038" s="52"/>
      <c r="D1038" s="56"/>
      <c r="E1038" s="56"/>
      <c r="H1038" s="56"/>
      <c r="I1038" s="56"/>
      <c r="K1038" s="52"/>
      <c r="L1038" s="114" t="str">
        <f>Settings!$B$4</f>
        <v>For inquiries pls. contact the water committee</v>
      </c>
    </row>
    <row r="1039" spans="1:12" x14ac:dyDescent="0.2">
      <c r="A1039" s="57">
        <v>2</v>
      </c>
      <c r="B1039" s="57">
        <v>5</v>
      </c>
      <c r="D1039" s="52"/>
      <c r="E1039" s="52"/>
      <c r="H1039" s="52"/>
      <c r="I1039" s="52"/>
      <c r="K1039" s="52"/>
      <c r="L1039" s="114" t="str">
        <f>IF(Settings!$B$5="", "", Settings!$B$5)</f>
        <v>Jesus Lim at B3 L17</v>
      </c>
    </row>
    <row r="1040" spans="1:12" x14ac:dyDescent="0.2">
      <c r="A1040" s="52"/>
      <c r="B1040" s="52"/>
      <c r="C1040" s="52"/>
      <c r="D1040" s="52"/>
      <c r="E1040" s="52"/>
      <c r="H1040" s="52"/>
      <c r="I1040" s="52"/>
      <c r="K1040" s="52"/>
      <c r="L1040" s="114" t="str">
        <f>IF(Settings!$B$6="", "", Settings!$B$6)</f>
        <v>Nida Monasteryo at B1 L12</v>
      </c>
    </row>
    <row r="1041" spans="1:12" x14ac:dyDescent="0.2">
      <c r="A1041" s="52"/>
      <c r="B1041" s="52"/>
      <c r="C1041" s="132">
        <f>$C1013+1</f>
        <v>39</v>
      </c>
      <c r="D1041" s="132">
        <f>$D1013+1</f>
        <v>50</v>
      </c>
      <c r="E1041" s="132">
        <f>$E1013+1</f>
        <v>116</v>
      </c>
      <c r="F1041" s="132">
        <f>$F1013+1</f>
        <v>42</v>
      </c>
      <c r="H1041" s="52"/>
      <c r="I1041" s="52"/>
      <c r="J1041" s="55" t="str">
        <f>IF(Settings!$B$7="", "", Settings!$B$7)</f>
        <v/>
      </c>
      <c r="K1041" s="52"/>
      <c r="L1041" s="52"/>
    </row>
    <row r="1042" spans="1:12" x14ac:dyDescent="0.2">
      <c r="A1042" s="58"/>
      <c r="B1042" s="58"/>
      <c r="C1042" s="58"/>
      <c r="D1042" s="58"/>
      <c r="E1042" s="58"/>
      <c r="F1042" s="58"/>
      <c r="G1042" s="59"/>
      <c r="H1042" s="58"/>
      <c r="I1042" s="58"/>
      <c r="J1042" s="60" t="str">
        <f>IF(Settings!$B$8="", "", Settings!$B$8)</f>
        <v/>
      </c>
      <c r="K1042" s="58"/>
      <c r="L1042" s="58"/>
    </row>
    <row r="1043" spans="1:12" x14ac:dyDescent="0.2">
      <c r="A1043" s="61" t="str">
        <f>$A$7</f>
        <v>NAME OF OWNER/TENANT</v>
      </c>
      <c r="B1043" s="52"/>
      <c r="C1043" s="52"/>
      <c r="E1043" s="61" t="str">
        <f>$E$7</f>
        <v>ADDRESS</v>
      </c>
      <c r="H1043" s="61" t="str">
        <f>$H$7</f>
        <v>METER NUMBER</v>
      </c>
      <c r="J1043" s="52"/>
      <c r="K1043" s="61" t="str">
        <f>$K$7</f>
        <v>TOTAL AMOUNT DUE</v>
      </c>
    </row>
    <row r="1044" spans="1:12" ht="15" x14ac:dyDescent="0.2">
      <c r="A1044" s="62" t="str" cm="1">
        <f t="array" aca="1" ref="A1044" ca="1">INDIRECT("'Homeowners Record'!$B"&amp;$C1041)</f>
        <v>DAN BAUSA</v>
      </c>
      <c r="B1044" s="74"/>
      <c r="C1044" s="74"/>
      <c r="D1044" s="74"/>
      <c r="E1044" s="62" t="str" cm="1">
        <f t="array" aca="1" ref="E1044" ca="1">INDIRECT("'Homeowners Record'!$C"&amp;$C1041)</f>
        <v>BLK 2 LOT 7</v>
      </c>
      <c r="F1044" s="74"/>
      <c r="G1044" s="108"/>
      <c r="H1044" s="152" cm="1">
        <f t="array" aca="1" ref="H1044" ca="1">INDIRECT("'Homeowners Record'!$D"&amp;$C1041)</f>
        <v>343759</v>
      </c>
      <c r="I1044" s="152"/>
      <c r="J1044" s="74"/>
      <c r="K1044" s="149">
        <f ca="1">SUM(INDIRECT("'Unpaid Record'!$C"&amp;$F1041&amp;":"&amp;'Generate Monthly Report'!$J$1&amp;$F1041))</f>
        <v>3391.5883456790125</v>
      </c>
      <c r="L1044" s="149"/>
    </row>
    <row r="1045" spans="1:12" x14ac:dyDescent="0.2">
      <c r="A1045" s="61" t="str">
        <f>$A$9</f>
        <v>BILLING MONTH</v>
      </c>
      <c r="B1045" s="52"/>
      <c r="E1045" s="61" t="str">
        <f>$E$9</f>
        <v>BILL DATE</v>
      </c>
      <c r="H1045" s="61" t="str">
        <f>$H$9</f>
        <v>BILLING PERIOD</v>
      </c>
      <c r="I1045" s="52"/>
      <c r="J1045" s="52"/>
      <c r="K1045" s="151" t="str">
        <f>$K$9</f>
        <v>DUE DATE</v>
      </c>
      <c r="L1045" s="151"/>
    </row>
    <row r="1046" spans="1:12" ht="15" x14ac:dyDescent="0.2">
      <c r="A1046" s="76" t="str">
        <f ca="1">TEXT('Generate Monthly Report'!$C$72, "MMMM YYYY")</f>
        <v>September 2020</v>
      </c>
      <c r="B1046" s="74"/>
      <c r="C1046" s="74"/>
      <c r="D1046" s="74"/>
      <c r="E1046" s="107" t="str">
        <f ca="1">'Generate Monthly Report'!$D$72</f>
        <v>Oct 10, 2020</v>
      </c>
      <c r="F1046" s="74"/>
      <c r="G1046" s="108"/>
      <c r="H1046" s="107" t="str">
        <f ca="1">'Generate Monthly Report'!$B$72</f>
        <v>07 Sep to 06 Oct 2020</v>
      </c>
      <c r="I1046" s="74"/>
      <c r="J1046" s="74"/>
      <c r="K1046" s="155" t="str">
        <f ca="1">'Generate Monthly Report'!$E$72</f>
        <v>Oct 13, 2020</v>
      </c>
      <c r="L1046" s="155"/>
    </row>
    <row r="1047" spans="1:12" x14ac:dyDescent="0.2">
      <c r="A1047" s="64" t="str">
        <f>$A$11</f>
        <v>METER READING INFORMATION</v>
      </c>
      <c r="H1047" s="65" t="str">
        <f>$H$11</f>
        <v>STATEMENT SUMMARY</v>
      </c>
    </row>
    <row r="1048" spans="1:12" x14ac:dyDescent="0.2">
      <c r="A1048" s="52" t="str">
        <f>$A$12</f>
        <v>Owner's Meter Reading</v>
      </c>
      <c r="H1048" s="67" t="str">
        <f>$H$12</f>
        <v>Current Charges</v>
      </c>
      <c r="K1048" s="67"/>
      <c r="L1048" s="67"/>
    </row>
    <row r="1049" spans="1:12" x14ac:dyDescent="0.2">
      <c r="A1049" s="101" t="str">
        <f>$A$13</f>
        <v xml:space="preserve">    Present Reading</v>
      </c>
      <c r="B1049" s="101"/>
      <c r="C1049" s="69"/>
      <c r="E1049" s="101" cm="1">
        <f t="array" aca="1" ref="E1049" ca="1">INDIRECT("'Generate Monthly Report'!$C"&amp;$F1041)</f>
        <v>2524</v>
      </c>
      <c r="H1049" s="101" t="str">
        <f>$H$13</f>
        <v xml:space="preserve">    Water Bill</v>
      </c>
      <c r="K1049" s="156" cm="1">
        <f t="array" aca="1" ref="K1049" ca="1">INDIRECT("'Generate Monthly Report'!$G"&amp;$F1041)</f>
        <v>1046.5883456790125</v>
      </c>
      <c r="L1049" s="156"/>
    </row>
    <row r="1050" spans="1:12" x14ac:dyDescent="0.2">
      <c r="A1050" s="102" t="str">
        <f>$A$14</f>
        <v xml:space="preserve">    Previous Reading</v>
      </c>
      <c r="B1050" s="102"/>
      <c r="C1050" s="104"/>
      <c r="D1050" s="63"/>
      <c r="E1050" s="102" cm="1">
        <f t="array" aca="1" ref="E1050" ca="1">INDIRECT("'Generate Monthly Report'!$D"&amp;$F1041)</f>
        <v>2480</v>
      </c>
      <c r="H1050" s="101" t="str">
        <f>$H$14</f>
        <v xml:space="preserve">    Miscellaneous</v>
      </c>
      <c r="K1050" s="69"/>
      <c r="L1050" s="69">
        <f ca="1">'Generate Monthly Report'!$A$71</f>
        <v>50</v>
      </c>
    </row>
    <row r="1051" spans="1:12" ht="15" x14ac:dyDescent="0.2">
      <c r="A1051" s="69" t="str">
        <f>$A$15</f>
        <v xml:space="preserve">    Consumption</v>
      </c>
      <c r="B1051" s="101"/>
      <c r="C1051" s="52"/>
      <c r="E1051" s="103" cm="1">
        <f t="array" aca="1" ref="E1051" ca="1">INDIRECT("'Generate Monthly Report'!$E"&amp;$F1041)</f>
        <v>44</v>
      </c>
      <c r="H1051" s="102" t="str">
        <f>$H$15</f>
        <v xml:space="preserve">    Monthly Dues</v>
      </c>
      <c r="I1051" s="63"/>
      <c r="K1051" s="69"/>
      <c r="L1051" s="69">
        <f ca="1">'Generate Monthly Report'!$A$72</f>
        <v>450</v>
      </c>
    </row>
    <row r="1052" spans="1:12" ht="15" x14ac:dyDescent="0.2">
      <c r="E1052" s="77"/>
      <c r="H1052" s="100" t="str">
        <f>$H$16</f>
        <v xml:space="preserve">    Total</v>
      </c>
      <c r="J1052" s="70"/>
      <c r="K1052" s="153" cm="1">
        <f t="array" aca="1" ref="K1052" ca="1">INDIRECT("'Generate Monthly Report'!$J"&amp;$F1041)</f>
        <v>1546.5883456790125</v>
      </c>
      <c r="L1052" s="153"/>
    </row>
    <row r="1053" spans="1:12" x14ac:dyDescent="0.2">
      <c r="A1053" s="109" t="str">
        <f>$A$17</f>
        <v xml:space="preserve">    Manila Waters Reading</v>
      </c>
      <c r="B1053" s="110"/>
      <c r="C1053" s="111"/>
      <c r="D1053" s="111"/>
      <c r="E1053" s="117">
        <f ca="1">'Generate Monthly Report'!$F$72</f>
        <v>1620</v>
      </c>
      <c r="H1053" s="67" t="str">
        <f>$H$17</f>
        <v>Previous Charges</v>
      </c>
      <c r="K1053" s="67"/>
      <c r="L1053" s="67"/>
    </row>
    <row r="1054" spans="1:12" x14ac:dyDescent="0.2">
      <c r="A1054" s="112" t="str">
        <f>$A$18</f>
        <v xml:space="preserve">    Amount Due to Manila Waters</v>
      </c>
      <c r="B1054" s="67"/>
      <c r="C1054" s="66"/>
      <c r="D1054" s="66"/>
      <c r="E1054" s="129">
        <f ca="1">'Generate Monthly Report'!$G$72</f>
        <v>38533.480000000003</v>
      </c>
      <c r="H1054" s="102" t="str">
        <f>$H$18</f>
        <v xml:space="preserve">    Unpaid Previous Charges</v>
      </c>
      <c r="I1054" s="63"/>
      <c r="J1054" s="63"/>
      <c r="K1054" s="154">
        <f ca="1">SUM(INDIRECT("'Unpaid Record'!$C"&amp;$F1041&amp;":"&amp;'Generate Monthly Report'!$J$1&amp;$F1041))-K1052</f>
        <v>1845</v>
      </c>
      <c r="L1054" s="154"/>
    </row>
    <row r="1055" spans="1:12" ht="15" x14ac:dyDescent="0.2">
      <c r="A1055" s="112" t="str">
        <f>$A$19</f>
        <v xml:space="preserve">    Computed Amount per cu. meter</v>
      </c>
      <c r="B1055" s="67"/>
      <c r="C1055" s="66"/>
      <c r="D1055" s="66"/>
      <c r="E1055" s="118">
        <f ca="1">'Generate Monthly Report'!$H$72</f>
        <v>23.79</v>
      </c>
      <c r="H1055" s="64" t="str">
        <f>$H$19</f>
        <v>TOTAL AMOUNT DUE</v>
      </c>
      <c r="K1055" s="150">
        <f ca="1">$K1052+$K1054</f>
        <v>3391.5883456790125</v>
      </c>
      <c r="L1055" s="150"/>
    </row>
    <row r="1056" spans="1:12" x14ac:dyDescent="0.2">
      <c r="A1056" s="113" t="str">
        <f>$A$20</f>
        <v xml:space="preserve">    Minimum Amount (with Misc + Monthly Dues)</v>
      </c>
      <c r="B1056" s="58"/>
      <c r="C1056" s="63"/>
      <c r="D1056" s="63"/>
      <c r="E1056" s="119">
        <f ca="1">'Generate Monthly Report'!$J$72</f>
        <v>737.86</v>
      </c>
      <c r="L1056" s="115" t="str">
        <f>$L$20</f>
        <v>REVISED OCTOBER 2020. THIS IS SYSTEM GENERATED</v>
      </c>
    </row>
    <row r="1057" spans="1:12" x14ac:dyDescent="0.2">
      <c r="A1057" s="73" t="str">
        <f>$A$21</f>
        <v>YOUR MONTHLY CONSUMPTION IN THE LAST 12 MONTHS...</v>
      </c>
      <c r="B1057" s="52"/>
      <c r="C1057" s="52"/>
      <c r="D1057" s="52"/>
      <c r="E1057" s="52"/>
      <c r="F1057" s="52"/>
      <c r="G1057" s="52"/>
      <c r="H1057" s="52"/>
      <c r="I1057" s="52"/>
      <c r="J1057" s="52"/>
      <c r="K1057" s="52"/>
      <c r="L1057" s="52"/>
    </row>
    <row r="1058" spans="1:12" x14ac:dyDescent="0.2">
      <c r="A1058" s="71" t="str">
        <f ca="1">UPPER(TEXT(EDATE($A1046, MOD(COLUMN(), 12)-12), "MMM"))</f>
        <v>OCT</v>
      </c>
      <c r="B1058" s="71" t="str">
        <f t="shared" ref="B1058:L1058" ca="1" si="37">UPPER(TEXT(EDATE($A1046, MOD(COLUMN(), 12)-12), "MMM"))</f>
        <v>NOV</v>
      </c>
      <c r="C1058" s="71" t="str">
        <f t="shared" ca="1" si="37"/>
        <v>DEC</v>
      </c>
      <c r="D1058" s="71" t="str">
        <f t="shared" ca="1" si="37"/>
        <v>JAN</v>
      </c>
      <c r="E1058" s="71" t="str">
        <f t="shared" ca="1" si="37"/>
        <v>FEB</v>
      </c>
      <c r="F1058" s="71" t="str">
        <f t="shared" ca="1" si="37"/>
        <v>MAR</v>
      </c>
      <c r="G1058" s="71" t="str">
        <f t="shared" ca="1" si="37"/>
        <v>APR</v>
      </c>
      <c r="H1058" s="71" t="str">
        <f t="shared" ca="1" si="37"/>
        <v>MAY</v>
      </c>
      <c r="I1058" s="71" t="str">
        <f t="shared" ca="1" si="37"/>
        <v>JUN</v>
      </c>
      <c r="J1058" s="71" t="str">
        <f t="shared" ca="1" si="37"/>
        <v>JUL</v>
      </c>
      <c r="K1058" s="71" t="str">
        <f t="shared" ca="1" si="37"/>
        <v>AUG</v>
      </c>
      <c r="L1058" s="71" t="str">
        <f t="shared" ca="1" si="37"/>
        <v>SEP</v>
      </c>
    </row>
    <row r="1059" spans="1:12" x14ac:dyDescent="0.2">
      <c r="A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B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C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D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E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F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G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H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I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J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K1059" s="71" t="str">
        <f ca="1">IF( (COLUMN(INDIRECT('Generate Monthly Report'!$J$1&amp;$E1041)) + (MOD(COLUMN(), 12)-12) ) &lt; 4, "--", INDIRECT("'Monthly Reading'!"&amp;SUBSTITUTE(ADDRESS(1,COLUMN(INDIRECT('Generate Monthly Report'!$J$1&amp;$E1041)) + (MOD(COLUMN(), 12)-12),4),"1","")&amp;$E1041) )</f>
        <v>--</v>
      </c>
      <c r="L1059" s="71">
        <f ca="1">IF( (COLUMN(INDIRECT('Generate Monthly Report'!$J$1&amp;$E1041)) + (MOD(COLUMN(), 12)) ) &lt; 4, "--", INDIRECT("'Monthly Reading'!"&amp;SUBSTITUTE(ADDRESS(1,COLUMN(INDIRECT('Generate Monthly Report'!$J$1&amp;$E$5)) + (MOD(COLUMN(), 12)),4),"1","")&amp;$E$5) )</f>
        <v>20</v>
      </c>
    </row>
    <row r="1060" spans="1:12" x14ac:dyDescent="0.2">
      <c r="A1060" s="73" t="str">
        <f>$A$24</f>
        <v>BREAKDOWN OF UNPAID WATER BILLS IN THE LAST 12 MONTHS</v>
      </c>
    </row>
    <row r="1061" spans="1:12" x14ac:dyDescent="0.2">
      <c r="A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B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C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D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E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F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G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H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I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J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K1061" s="71" t="str">
        <f ca="1">IF( (COLUMN(INDIRECT('Generate Monthly Report'!$J$1&amp;$E1041)) + (MOD(COLUMN(), 12)-12) ) &lt; 4, "--", IF( INDIRECT("'Unpaid Record'!"&amp;SUBSTITUTE(ADDRESS(1,COLUMN(INDIRECT('Generate Monthly Report'!$J$1&amp;$E1041)) + (MOD(COLUMN(), 12)-12),4),"1","")&amp;$F1041) &gt; 0,
ROUND(INDIRECT("'Unpaid Record'!"&amp;SUBSTITUTE(ADDRESS(1,COLUMN(INDIRECT('Generate Monthly Report'!$J$1&amp;$E1041)) + (MOD(COLUMN(), 12)-12),4),"1","")&amp;$F1041), 2), "--") )</f>
        <v>--</v>
      </c>
      <c r="L1061" s="71">
        <f ca="1">IF( (COLUMN(INDIRECT('Generate Monthly Report'!$J$1&amp;$E1041)) + (MOD(COLUMN(), 12)) ) &lt; 4, "--", ROUND(INDIRECT("'Unpaid Record'!"&amp;SUBSTITUTE(ADDRESS(1,COLUMN(INDIRECT('Generate Monthly Report'!$J$1&amp;$E1041)) + (MOD(COLUMN(), 12)),4),"1","")&amp;$F1041), 2))</f>
        <v>1546.59</v>
      </c>
    </row>
    <row r="1062" spans="1:12" x14ac:dyDescent="0.2">
      <c r="C1062" s="157" t="str">
        <f>$C$26</f>
        <v>To avoid disconnection, please pay your bills on time.</v>
      </c>
      <c r="D1062" s="157"/>
      <c r="E1062" s="157"/>
      <c r="F1062" s="157"/>
      <c r="G1062" s="157"/>
      <c r="H1062" s="157"/>
      <c r="I1062" s="157"/>
      <c r="J1062" s="157"/>
      <c r="K1062" s="66"/>
      <c r="L1062" s="66"/>
    </row>
    <row r="1063" spans="1:12" x14ac:dyDescent="0.2">
      <c r="A1063" s="66"/>
      <c r="B1063" s="67"/>
      <c r="C1063" s="67"/>
      <c r="D1063" s="72"/>
      <c r="E1063" s="67"/>
      <c r="F1063" s="67"/>
      <c r="G1063" s="67"/>
      <c r="H1063" s="64"/>
      <c r="I1063" s="67"/>
      <c r="J1063" s="64"/>
      <c r="K1063" s="66"/>
      <c r="L1063" s="66"/>
    </row>
    <row r="1064" spans="1:12" x14ac:dyDescent="0.2">
      <c r="A1064" s="66"/>
      <c r="B1064" s="67"/>
      <c r="K1064" s="66"/>
      <c r="L1064" s="66"/>
    </row>
    <row r="1065" spans="1:12" x14ac:dyDescent="0.2">
      <c r="A1065" s="116" t="str">
        <f>Settings!$B$1</f>
        <v>VILLA AURORA TOWNHOMES HOMEOWNERS ASSOCIATION</v>
      </c>
      <c r="B1065" s="52"/>
      <c r="D1065" s="54"/>
      <c r="E1065" s="54"/>
      <c r="H1065" s="54"/>
      <c r="I1065" s="54"/>
      <c r="K1065" s="56"/>
      <c r="L1065" s="114" t="str">
        <f>Settings!$B$3</f>
        <v>Please bring your water bill when paying</v>
      </c>
    </row>
    <row r="1066" spans="1:12" x14ac:dyDescent="0.2">
      <c r="A1066" s="68" t="str">
        <f>Settings!$B$2</f>
        <v>Aurora Blvd., Loyola Heights, Quezon City</v>
      </c>
      <c r="B1066" s="52"/>
      <c r="D1066" s="56"/>
      <c r="E1066" s="56"/>
      <c r="H1066" s="56"/>
      <c r="I1066" s="56"/>
      <c r="K1066" s="52"/>
      <c r="L1066" s="114" t="str">
        <f>Settings!$B$4</f>
        <v>For inquiries pls. contact the water committee</v>
      </c>
    </row>
    <row r="1067" spans="1:12" x14ac:dyDescent="0.2">
      <c r="A1067" s="57">
        <v>2</v>
      </c>
      <c r="B1067" s="57">
        <v>5</v>
      </c>
      <c r="D1067" s="52"/>
      <c r="E1067" s="52"/>
      <c r="H1067" s="52"/>
      <c r="I1067" s="52"/>
      <c r="K1067" s="52"/>
      <c r="L1067" s="114" t="str">
        <f>IF(Settings!$B$5="", "", Settings!$B$5)</f>
        <v>Jesus Lim at B3 L17</v>
      </c>
    </row>
    <row r="1068" spans="1:12" x14ac:dyDescent="0.2">
      <c r="A1068" s="52"/>
      <c r="B1068" s="52"/>
      <c r="C1068" s="52"/>
      <c r="D1068" s="52"/>
      <c r="E1068" s="52"/>
      <c r="H1068" s="52"/>
      <c r="I1068" s="52"/>
      <c r="K1068" s="52"/>
      <c r="L1068" s="114" t="str">
        <f>IF(Settings!$B$6="", "", Settings!$B$6)</f>
        <v>Nida Monasteryo at B1 L12</v>
      </c>
    </row>
    <row r="1069" spans="1:12" x14ac:dyDescent="0.2">
      <c r="A1069" s="52"/>
      <c r="B1069" s="52"/>
      <c r="C1069" s="132">
        <f>$C1041+1</f>
        <v>40</v>
      </c>
      <c r="D1069" s="132">
        <f>$D1041+1</f>
        <v>51</v>
      </c>
      <c r="E1069" s="132">
        <f>$E1041+1</f>
        <v>117</v>
      </c>
      <c r="F1069" s="132">
        <f>$F1041+1</f>
        <v>43</v>
      </c>
      <c r="H1069" s="52"/>
      <c r="I1069" s="52"/>
      <c r="J1069" s="55" t="str">
        <f>IF(Settings!$B$7="", "", Settings!$B$7)</f>
        <v/>
      </c>
      <c r="K1069" s="52"/>
      <c r="L1069" s="52"/>
    </row>
    <row r="1070" spans="1:12" x14ac:dyDescent="0.2">
      <c r="A1070" s="58"/>
      <c r="B1070" s="58"/>
      <c r="C1070" s="58"/>
      <c r="D1070" s="58"/>
      <c r="E1070" s="58"/>
      <c r="F1070" s="58"/>
      <c r="G1070" s="59"/>
      <c r="H1070" s="58"/>
      <c r="I1070" s="58"/>
      <c r="J1070" s="60" t="str">
        <f>IF(Settings!$B$8="", "", Settings!$B$8)</f>
        <v/>
      </c>
      <c r="K1070" s="58"/>
      <c r="L1070" s="58"/>
    </row>
    <row r="1071" spans="1:12" x14ac:dyDescent="0.2">
      <c r="A1071" s="61" t="str">
        <f>$A$7</f>
        <v>NAME OF OWNER/TENANT</v>
      </c>
      <c r="B1071" s="52"/>
      <c r="C1071" s="52"/>
      <c r="E1071" s="61" t="str">
        <f>$E$7</f>
        <v>ADDRESS</v>
      </c>
      <c r="H1071" s="61" t="str">
        <f>$H$7</f>
        <v>METER NUMBER</v>
      </c>
      <c r="J1071" s="52"/>
      <c r="K1071" s="61" t="str">
        <f>$K$7</f>
        <v>TOTAL AMOUNT DUE</v>
      </c>
    </row>
    <row r="1072" spans="1:12" ht="15" x14ac:dyDescent="0.2">
      <c r="A1072" s="62" t="str" cm="1">
        <f t="array" aca="1" ref="A1072" ca="1">INDIRECT("'Homeowners Record'!$B"&amp;$C1069)</f>
        <v>ELMER/JOVELYN SORIANO</v>
      </c>
      <c r="B1072" s="74"/>
      <c r="C1072" s="74"/>
      <c r="D1072" s="74"/>
      <c r="E1072" s="62" t="str" cm="1">
        <f t="array" aca="1" ref="E1072" ca="1">INDIRECT("'Homeowners Record'!$C"&amp;$C1069)</f>
        <v>BLK 2 LOT 8</v>
      </c>
      <c r="F1072" s="74"/>
      <c r="G1072" s="108"/>
      <c r="H1072" s="152" cm="1">
        <f t="array" aca="1" ref="H1072" ca="1">INDIRECT("'Homeowners Record'!$D"&amp;$C1069)</f>
        <v>43404</v>
      </c>
      <c r="I1072" s="152"/>
      <c r="J1072" s="74"/>
      <c r="K1072" s="149">
        <f ca="1">SUM(INDIRECT("'Unpaid Record'!$C"&amp;$F1069&amp;":"&amp;'Generate Monthly Report'!$J$1&amp;$F1069))</f>
        <v>2301.860987654321</v>
      </c>
      <c r="L1072" s="149"/>
    </row>
    <row r="1073" spans="1:12" x14ac:dyDescent="0.2">
      <c r="A1073" s="61" t="str">
        <f>$A$9</f>
        <v>BILLING MONTH</v>
      </c>
      <c r="B1073" s="52"/>
      <c r="E1073" s="61" t="str">
        <f>$E$9</f>
        <v>BILL DATE</v>
      </c>
      <c r="H1073" s="61" t="str">
        <f>$H$9</f>
        <v>BILLING PERIOD</v>
      </c>
      <c r="I1073" s="52"/>
      <c r="J1073" s="52"/>
      <c r="K1073" s="151" t="str">
        <f>$K$9</f>
        <v>DUE DATE</v>
      </c>
      <c r="L1073" s="151"/>
    </row>
    <row r="1074" spans="1:12" ht="15" x14ac:dyDescent="0.2">
      <c r="A1074" s="76" t="str">
        <f ca="1">TEXT('Generate Monthly Report'!$C$72, "MMMM YYYY")</f>
        <v>September 2020</v>
      </c>
      <c r="B1074" s="74"/>
      <c r="C1074" s="74"/>
      <c r="D1074" s="74"/>
      <c r="E1074" s="107" t="str">
        <f ca="1">'Generate Monthly Report'!$D$72</f>
        <v>Oct 10, 2020</v>
      </c>
      <c r="F1074" s="74"/>
      <c r="G1074" s="108"/>
      <c r="H1074" s="107" t="str">
        <f ca="1">'Generate Monthly Report'!$B$72</f>
        <v>07 Sep to 06 Oct 2020</v>
      </c>
      <c r="I1074" s="74"/>
      <c r="J1074" s="74"/>
      <c r="K1074" s="155" t="str">
        <f ca="1">'Generate Monthly Report'!$E$72</f>
        <v>Oct 13, 2020</v>
      </c>
      <c r="L1074" s="155"/>
    </row>
    <row r="1075" spans="1:12" x14ac:dyDescent="0.2">
      <c r="A1075" s="64" t="str">
        <f>$A$11</f>
        <v>METER READING INFORMATION</v>
      </c>
      <c r="H1075" s="65" t="str">
        <f>$H$11</f>
        <v>STATEMENT SUMMARY</v>
      </c>
    </row>
    <row r="1076" spans="1:12" x14ac:dyDescent="0.2">
      <c r="A1076" s="52" t="str">
        <f>$A$12</f>
        <v>Owner's Meter Reading</v>
      </c>
      <c r="H1076" s="67" t="str">
        <f>$H$12</f>
        <v>Current Charges</v>
      </c>
      <c r="K1076" s="67"/>
      <c r="L1076" s="67"/>
    </row>
    <row r="1077" spans="1:12" x14ac:dyDescent="0.2">
      <c r="A1077" s="101" t="str">
        <f>$A$13</f>
        <v xml:space="preserve">    Present Reading</v>
      </c>
      <c r="B1077" s="101"/>
      <c r="C1077" s="69"/>
      <c r="E1077" s="101" cm="1">
        <f t="array" aca="1" ref="E1077" ca="1">INDIRECT("'Generate Monthly Report'!$C"&amp;$F1069)</f>
        <v>4054</v>
      </c>
      <c r="H1077" s="101" t="str">
        <f>$H$13</f>
        <v xml:space="preserve">    Water Bill</v>
      </c>
      <c r="K1077" s="156" cm="1">
        <f t="array" aca="1" ref="K1077" ca="1">INDIRECT("'Generate Monthly Report'!$G"&amp;$F1069)</f>
        <v>237.86098765432101</v>
      </c>
      <c r="L1077" s="156"/>
    </row>
    <row r="1078" spans="1:12" x14ac:dyDescent="0.2">
      <c r="A1078" s="102" t="str">
        <f>$A$14</f>
        <v xml:space="preserve">    Previous Reading</v>
      </c>
      <c r="B1078" s="102"/>
      <c r="C1078" s="104"/>
      <c r="D1078" s="63"/>
      <c r="E1078" s="102" cm="1">
        <f t="array" aca="1" ref="E1078" ca="1">INDIRECT("'Generate Monthly Report'!$D"&amp;$F1069)</f>
        <v>4050</v>
      </c>
      <c r="H1078" s="101" t="str">
        <f>$H$14</f>
        <v xml:space="preserve">    Miscellaneous</v>
      </c>
      <c r="K1078" s="69"/>
      <c r="L1078" s="69">
        <f ca="1">'Generate Monthly Report'!$A$71</f>
        <v>50</v>
      </c>
    </row>
    <row r="1079" spans="1:12" ht="15" x14ac:dyDescent="0.2">
      <c r="A1079" s="69" t="str">
        <f>$A$15</f>
        <v xml:space="preserve">    Consumption</v>
      </c>
      <c r="B1079" s="101"/>
      <c r="C1079" s="52"/>
      <c r="E1079" s="103" cm="1">
        <f t="array" aca="1" ref="E1079" ca="1">INDIRECT("'Generate Monthly Report'!$E"&amp;$F1069)</f>
        <v>4</v>
      </c>
      <c r="H1079" s="102" t="str">
        <f>$H$15</f>
        <v xml:space="preserve">    Monthly Dues</v>
      </c>
      <c r="I1079" s="63"/>
      <c r="K1079" s="69"/>
      <c r="L1079" s="69">
        <f ca="1">'Generate Monthly Report'!$A$72</f>
        <v>450</v>
      </c>
    </row>
    <row r="1080" spans="1:12" ht="15" x14ac:dyDescent="0.2">
      <c r="E1080" s="77"/>
      <c r="H1080" s="100" t="str">
        <f>$H$16</f>
        <v xml:space="preserve">    Total</v>
      </c>
      <c r="J1080" s="70"/>
      <c r="K1080" s="153" cm="1">
        <f t="array" aca="1" ref="K1080" ca="1">INDIRECT("'Generate Monthly Report'!$J"&amp;$F1069)</f>
        <v>737.86098765432098</v>
      </c>
      <c r="L1080" s="153"/>
    </row>
    <row r="1081" spans="1:12" x14ac:dyDescent="0.2">
      <c r="A1081" s="109" t="str">
        <f>$A$17</f>
        <v xml:space="preserve">    Manila Waters Reading</v>
      </c>
      <c r="B1081" s="110"/>
      <c r="C1081" s="111"/>
      <c r="D1081" s="111"/>
      <c r="E1081" s="117">
        <f ca="1">'Generate Monthly Report'!$F$72</f>
        <v>1620</v>
      </c>
      <c r="H1081" s="67" t="str">
        <f>$H$17</f>
        <v>Previous Charges</v>
      </c>
      <c r="K1081" s="67"/>
      <c r="L1081" s="67"/>
    </row>
    <row r="1082" spans="1:12" x14ac:dyDescent="0.2">
      <c r="A1082" s="112" t="str">
        <f>$A$18</f>
        <v xml:space="preserve">    Amount Due to Manila Waters</v>
      </c>
      <c r="B1082" s="67"/>
      <c r="C1082" s="66"/>
      <c r="D1082" s="66"/>
      <c r="E1082" s="129">
        <f ca="1">'Generate Monthly Report'!$G$72</f>
        <v>38533.480000000003</v>
      </c>
      <c r="H1082" s="102" t="str">
        <f>$H$18</f>
        <v xml:space="preserve">    Unpaid Previous Charges</v>
      </c>
      <c r="I1082" s="63"/>
      <c r="J1082" s="63"/>
      <c r="K1082" s="154">
        <f ca="1">SUM(INDIRECT("'Unpaid Record'!$C"&amp;$F1069&amp;":"&amp;'Generate Monthly Report'!$J$1&amp;$F1069))-K1080</f>
        <v>1564</v>
      </c>
      <c r="L1082" s="154"/>
    </row>
    <row r="1083" spans="1:12" ht="15" x14ac:dyDescent="0.2">
      <c r="A1083" s="112" t="str">
        <f>$A$19</f>
        <v xml:space="preserve">    Computed Amount per cu. meter</v>
      </c>
      <c r="B1083" s="67"/>
      <c r="C1083" s="66"/>
      <c r="D1083" s="66"/>
      <c r="E1083" s="118">
        <f ca="1">'Generate Monthly Report'!$H$72</f>
        <v>23.79</v>
      </c>
      <c r="H1083" s="64" t="str">
        <f>$H$19</f>
        <v>TOTAL AMOUNT DUE</v>
      </c>
      <c r="K1083" s="150">
        <f ca="1">$K1080+$K1082</f>
        <v>2301.860987654321</v>
      </c>
      <c r="L1083" s="150"/>
    </row>
    <row r="1084" spans="1:12" x14ac:dyDescent="0.2">
      <c r="A1084" s="113" t="str">
        <f>$A$20</f>
        <v xml:space="preserve">    Minimum Amount (with Misc + Monthly Dues)</v>
      </c>
      <c r="B1084" s="58"/>
      <c r="C1084" s="63"/>
      <c r="D1084" s="63"/>
      <c r="E1084" s="119">
        <f ca="1">'Generate Monthly Report'!$J$72</f>
        <v>737.86</v>
      </c>
      <c r="L1084" s="115" t="str">
        <f>$L$20</f>
        <v>REVISED OCTOBER 2020. THIS IS SYSTEM GENERATED</v>
      </c>
    </row>
    <row r="1085" spans="1:12" x14ac:dyDescent="0.2">
      <c r="A1085" s="73" t="str">
        <f>$A$21</f>
        <v>YOUR MONTHLY CONSUMPTION IN THE LAST 12 MONTHS...</v>
      </c>
      <c r="B1085" s="52"/>
      <c r="C1085" s="52"/>
      <c r="D1085" s="52"/>
      <c r="E1085" s="52"/>
      <c r="F1085" s="52"/>
      <c r="G1085" s="52"/>
      <c r="H1085" s="52"/>
      <c r="I1085" s="52"/>
      <c r="J1085" s="52"/>
      <c r="K1085" s="52"/>
      <c r="L1085" s="52"/>
    </row>
    <row r="1086" spans="1:12" x14ac:dyDescent="0.2">
      <c r="A1086" s="71" t="str">
        <f ca="1">UPPER(TEXT(EDATE($A1074, MOD(COLUMN(), 12)-12), "MMM"))</f>
        <v>OCT</v>
      </c>
      <c r="B1086" s="71" t="str">
        <f t="shared" ref="B1086:L1086" ca="1" si="38">UPPER(TEXT(EDATE($A1074, MOD(COLUMN(), 12)-12), "MMM"))</f>
        <v>NOV</v>
      </c>
      <c r="C1086" s="71" t="str">
        <f t="shared" ca="1" si="38"/>
        <v>DEC</v>
      </c>
      <c r="D1086" s="71" t="str">
        <f t="shared" ca="1" si="38"/>
        <v>JAN</v>
      </c>
      <c r="E1086" s="71" t="str">
        <f t="shared" ca="1" si="38"/>
        <v>FEB</v>
      </c>
      <c r="F1086" s="71" t="str">
        <f t="shared" ca="1" si="38"/>
        <v>MAR</v>
      </c>
      <c r="G1086" s="71" t="str">
        <f t="shared" ca="1" si="38"/>
        <v>APR</v>
      </c>
      <c r="H1086" s="71" t="str">
        <f t="shared" ca="1" si="38"/>
        <v>MAY</v>
      </c>
      <c r="I1086" s="71" t="str">
        <f t="shared" ca="1" si="38"/>
        <v>JUN</v>
      </c>
      <c r="J1086" s="71" t="str">
        <f t="shared" ca="1" si="38"/>
        <v>JUL</v>
      </c>
      <c r="K1086" s="71" t="str">
        <f t="shared" ca="1" si="38"/>
        <v>AUG</v>
      </c>
      <c r="L1086" s="71" t="str">
        <f t="shared" ca="1" si="38"/>
        <v>SEP</v>
      </c>
    </row>
    <row r="1087" spans="1:12" x14ac:dyDescent="0.2">
      <c r="A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B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C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D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E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F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G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H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I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J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K1087" s="71" t="str">
        <f ca="1">IF( (COLUMN(INDIRECT('Generate Monthly Report'!$J$1&amp;$E1069)) + (MOD(COLUMN(), 12)-12) ) &lt; 4, "--", INDIRECT("'Monthly Reading'!"&amp;SUBSTITUTE(ADDRESS(1,COLUMN(INDIRECT('Generate Monthly Report'!$J$1&amp;$E1069)) + (MOD(COLUMN(), 12)-12),4),"1","")&amp;$E1069) )</f>
        <v>--</v>
      </c>
      <c r="L1087" s="71">
        <f ca="1">IF( (COLUMN(INDIRECT('Generate Monthly Report'!$J$1&amp;$E1069)) + (MOD(COLUMN(), 12)) ) &lt; 4, "--", INDIRECT("'Monthly Reading'!"&amp;SUBSTITUTE(ADDRESS(1,COLUMN(INDIRECT('Generate Monthly Report'!$J$1&amp;$E$5)) + (MOD(COLUMN(), 12)),4),"1","")&amp;$E$5) )</f>
        <v>20</v>
      </c>
    </row>
    <row r="1088" spans="1:12" x14ac:dyDescent="0.2">
      <c r="A1088" s="73" t="str">
        <f>$A$24</f>
        <v>BREAKDOWN OF UNPAID WATER BILLS IN THE LAST 12 MONTHS</v>
      </c>
    </row>
    <row r="1089" spans="1:12" x14ac:dyDescent="0.2">
      <c r="A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B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C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D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E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F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G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H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I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J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K1089" s="71" t="str">
        <f ca="1">IF( (COLUMN(INDIRECT('Generate Monthly Report'!$J$1&amp;$E1069)) + (MOD(COLUMN(), 12)-12) ) &lt; 4, "--", IF( INDIRECT("'Unpaid Record'!"&amp;SUBSTITUTE(ADDRESS(1,COLUMN(INDIRECT('Generate Monthly Report'!$J$1&amp;$E1069)) + (MOD(COLUMN(), 12)-12),4),"1","")&amp;$F1069) &gt; 0,
ROUND(INDIRECT("'Unpaid Record'!"&amp;SUBSTITUTE(ADDRESS(1,COLUMN(INDIRECT('Generate Monthly Report'!$J$1&amp;$E1069)) + (MOD(COLUMN(), 12)-12),4),"1","")&amp;$F1069), 2), "--") )</f>
        <v>--</v>
      </c>
      <c r="L1089" s="71">
        <f ca="1">IF( (COLUMN(INDIRECT('Generate Monthly Report'!$J$1&amp;$E1069)) + (MOD(COLUMN(), 12)) ) &lt; 4, "--", ROUND(INDIRECT("'Unpaid Record'!"&amp;SUBSTITUTE(ADDRESS(1,COLUMN(INDIRECT('Generate Monthly Report'!$J$1&amp;$E1069)) + (MOD(COLUMN(), 12)),4),"1","")&amp;$F1069), 2))</f>
        <v>737.86</v>
      </c>
    </row>
    <row r="1090" spans="1:12" x14ac:dyDescent="0.2">
      <c r="C1090" s="157" t="str">
        <f>$C$26</f>
        <v>To avoid disconnection, please pay your bills on time.</v>
      </c>
      <c r="D1090" s="157"/>
      <c r="E1090" s="157"/>
      <c r="F1090" s="157"/>
      <c r="G1090" s="157"/>
      <c r="H1090" s="157"/>
      <c r="I1090" s="157"/>
      <c r="J1090" s="157"/>
      <c r="K1090" s="66"/>
      <c r="L1090" s="66"/>
    </row>
    <row r="1091" spans="1:12" x14ac:dyDescent="0.2">
      <c r="A1091" s="66"/>
      <c r="B1091" s="67"/>
      <c r="C1091" s="67"/>
      <c r="D1091" s="72"/>
      <c r="E1091" s="67"/>
      <c r="F1091" s="67"/>
      <c r="G1091" s="67"/>
      <c r="H1091" s="64"/>
      <c r="I1091" s="67"/>
      <c r="J1091" s="64"/>
      <c r="K1091" s="66"/>
      <c r="L1091" s="66"/>
    </row>
    <row r="1092" spans="1:12" x14ac:dyDescent="0.2">
      <c r="A1092" s="66"/>
      <c r="B1092" s="67"/>
      <c r="K1092" s="66"/>
      <c r="L1092" s="66"/>
    </row>
    <row r="1093" spans="1:12" x14ac:dyDescent="0.2">
      <c r="A1093" s="116" t="str">
        <f>Settings!$B$1</f>
        <v>VILLA AURORA TOWNHOMES HOMEOWNERS ASSOCIATION</v>
      </c>
      <c r="B1093" s="52"/>
      <c r="D1093" s="54"/>
      <c r="E1093" s="54"/>
      <c r="H1093" s="54"/>
      <c r="I1093" s="54"/>
      <c r="K1093" s="56"/>
      <c r="L1093" s="114" t="str">
        <f>Settings!$B$3</f>
        <v>Please bring your water bill when paying</v>
      </c>
    </row>
    <row r="1094" spans="1:12" x14ac:dyDescent="0.2">
      <c r="A1094" s="68" t="str">
        <f>Settings!$B$2</f>
        <v>Aurora Blvd., Loyola Heights, Quezon City</v>
      </c>
      <c r="B1094" s="52"/>
      <c r="D1094" s="56"/>
      <c r="E1094" s="56"/>
      <c r="H1094" s="56"/>
      <c r="I1094" s="56"/>
      <c r="K1094" s="52"/>
      <c r="L1094" s="114" t="str">
        <f>Settings!$B$4</f>
        <v>For inquiries pls. contact the water committee</v>
      </c>
    </row>
    <row r="1095" spans="1:12" x14ac:dyDescent="0.2">
      <c r="A1095" s="57">
        <v>2</v>
      </c>
      <c r="B1095" s="57">
        <v>5</v>
      </c>
      <c r="D1095" s="52"/>
      <c r="E1095" s="52"/>
      <c r="H1095" s="52"/>
      <c r="I1095" s="52"/>
      <c r="K1095" s="52"/>
      <c r="L1095" s="114" t="str">
        <f>IF(Settings!$B$5="", "", Settings!$B$5)</f>
        <v>Jesus Lim at B3 L17</v>
      </c>
    </row>
    <row r="1096" spans="1:12" x14ac:dyDescent="0.2">
      <c r="A1096" s="52"/>
      <c r="B1096" s="52"/>
      <c r="C1096" s="52"/>
      <c r="D1096" s="52"/>
      <c r="E1096" s="52"/>
      <c r="H1096" s="52"/>
      <c r="I1096" s="52"/>
      <c r="K1096" s="52"/>
      <c r="L1096" s="114" t="str">
        <f>IF(Settings!$B$6="", "", Settings!$B$6)</f>
        <v>Nida Monasteryo at B1 L12</v>
      </c>
    </row>
    <row r="1097" spans="1:12" x14ac:dyDescent="0.2">
      <c r="A1097" s="52"/>
      <c r="B1097" s="52"/>
      <c r="C1097" s="132">
        <f>$C1069+1</f>
        <v>41</v>
      </c>
      <c r="D1097" s="132">
        <f>$D1069+1</f>
        <v>52</v>
      </c>
      <c r="E1097" s="132">
        <f>$E1069+1</f>
        <v>118</v>
      </c>
      <c r="F1097" s="132">
        <f>$F1069+1</f>
        <v>44</v>
      </c>
      <c r="H1097" s="52"/>
      <c r="I1097" s="52"/>
      <c r="J1097" s="55" t="str">
        <f>IF(Settings!$B$7="", "", Settings!$B$7)</f>
        <v/>
      </c>
      <c r="K1097" s="52"/>
      <c r="L1097" s="52"/>
    </row>
    <row r="1098" spans="1:12" x14ac:dyDescent="0.2">
      <c r="A1098" s="58"/>
      <c r="B1098" s="58"/>
      <c r="C1098" s="58"/>
      <c r="D1098" s="58"/>
      <c r="E1098" s="58"/>
      <c r="F1098" s="58"/>
      <c r="G1098" s="59"/>
      <c r="H1098" s="58"/>
      <c r="I1098" s="58"/>
      <c r="J1098" s="60" t="str">
        <f>IF(Settings!$B$8="", "", Settings!$B$8)</f>
        <v/>
      </c>
      <c r="K1098" s="58"/>
      <c r="L1098" s="58"/>
    </row>
    <row r="1099" spans="1:12" x14ac:dyDescent="0.2">
      <c r="A1099" s="61" t="str">
        <f>$A$7</f>
        <v>NAME OF OWNER/TENANT</v>
      </c>
      <c r="B1099" s="52"/>
      <c r="C1099" s="52"/>
      <c r="E1099" s="61" t="str">
        <f>$E$7</f>
        <v>ADDRESS</v>
      </c>
      <c r="H1099" s="61" t="str">
        <f>$H$7</f>
        <v>METER NUMBER</v>
      </c>
      <c r="J1099" s="52"/>
      <c r="K1099" s="61" t="str">
        <f>$K$7</f>
        <v>TOTAL AMOUNT DUE</v>
      </c>
    </row>
    <row r="1100" spans="1:12" ht="15" x14ac:dyDescent="0.2">
      <c r="A1100" s="62" t="str" cm="1">
        <f t="array" aca="1" ref="A1100" ca="1">INDIRECT("'Homeowners Record'!$B"&amp;$C1097)</f>
        <v>ESTRELITA PAULINO</v>
      </c>
      <c r="B1100" s="74"/>
      <c r="C1100" s="74"/>
      <c r="D1100" s="74"/>
      <c r="E1100" s="62" t="str" cm="1">
        <f t="array" aca="1" ref="E1100" ca="1">INDIRECT("'Homeowners Record'!$C"&amp;$C1097)</f>
        <v>BLK 2 LOT 9</v>
      </c>
      <c r="F1100" s="74"/>
      <c r="G1100" s="108"/>
      <c r="H1100" s="152" cm="1">
        <f t="array" aca="1" ref="H1100" ca="1">INDIRECT("'Homeowners Record'!$D"&amp;$C1097)</f>
        <v>343064</v>
      </c>
      <c r="I1100" s="152"/>
      <c r="J1100" s="74"/>
      <c r="K1100" s="149">
        <f ca="1">SUM(INDIRECT("'Unpaid Record'!$C"&amp;$F1097&amp;":"&amp;'Generate Monthly Report'!$J$1&amp;$F1097))</f>
        <v>1590.0107654320989</v>
      </c>
      <c r="L1100" s="149"/>
    </row>
    <row r="1101" spans="1:12" x14ac:dyDescent="0.2">
      <c r="A1101" s="61" t="str">
        <f>$A$9</f>
        <v>BILLING MONTH</v>
      </c>
      <c r="B1101" s="52"/>
      <c r="E1101" s="61" t="str">
        <f>$E$9</f>
        <v>BILL DATE</v>
      </c>
      <c r="H1101" s="61" t="str">
        <f>$H$9</f>
        <v>BILLING PERIOD</v>
      </c>
      <c r="I1101" s="52"/>
      <c r="J1101" s="52"/>
      <c r="K1101" s="151" t="str">
        <f>$K$9</f>
        <v>DUE DATE</v>
      </c>
      <c r="L1101" s="151"/>
    </row>
    <row r="1102" spans="1:12" ht="15" x14ac:dyDescent="0.2">
      <c r="A1102" s="76" t="str">
        <f ca="1">TEXT('Generate Monthly Report'!$C$72, "MMMM YYYY")</f>
        <v>September 2020</v>
      </c>
      <c r="B1102" s="74"/>
      <c r="C1102" s="74"/>
      <c r="D1102" s="74"/>
      <c r="E1102" s="107" t="str">
        <f ca="1">'Generate Monthly Report'!$D$72</f>
        <v>Oct 10, 2020</v>
      </c>
      <c r="F1102" s="74"/>
      <c r="G1102" s="108"/>
      <c r="H1102" s="107" t="str">
        <f ca="1">'Generate Monthly Report'!$B$72</f>
        <v>07 Sep to 06 Oct 2020</v>
      </c>
      <c r="I1102" s="74"/>
      <c r="J1102" s="74"/>
      <c r="K1102" s="155" t="str">
        <f ca="1">'Generate Monthly Report'!$E$72</f>
        <v>Oct 13, 2020</v>
      </c>
      <c r="L1102" s="155"/>
    </row>
    <row r="1103" spans="1:12" x14ac:dyDescent="0.2">
      <c r="A1103" s="64" t="str">
        <f>$A$11</f>
        <v>METER READING INFORMATION</v>
      </c>
      <c r="H1103" s="65" t="str">
        <f>$H$11</f>
        <v>STATEMENT SUMMARY</v>
      </c>
    </row>
    <row r="1104" spans="1:12" x14ac:dyDescent="0.2">
      <c r="A1104" s="52" t="str">
        <f>$A$12</f>
        <v>Owner's Meter Reading</v>
      </c>
      <c r="H1104" s="67" t="str">
        <f>$H$12</f>
        <v>Current Charges</v>
      </c>
      <c r="K1104" s="67"/>
      <c r="L1104" s="67"/>
    </row>
    <row r="1105" spans="1:12" x14ac:dyDescent="0.2">
      <c r="A1105" s="101" t="str">
        <f>$A$13</f>
        <v xml:space="preserve">    Present Reading</v>
      </c>
      <c r="B1105" s="101"/>
      <c r="C1105" s="69"/>
      <c r="E1105" s="101" cm="1">
        <f t="array" aca="1" ref="E1105" ca="1">INDIRECT("'Generate Monthly Report'!$C"&amp;$F1097)</f>
        <v>66</v>
      </c>
      <c r="H1105" s="101" t="str">
        <f>$H$13</f>
        <v xml:space="preserve">    Water Bill</v>
      </c>
      <c r="K1105" s="156" cm="1">
        <f t="array" aca="1" ref="K1105" ca="1">INDIRECT("'Generate Monthly Report'!$G"&amp;$F1097)</f>
        <v>666.01076543209888</v>
      </c>
      <c r="L1105" s="156"/>
    </row>
    <row r="1106" spans="1:12" x14ac:dyDescent="0.2">
      <c r="A1106" s="102" t="str">
        <f>$A$14</f>
        <v xml:space="preserve">    Previous Reading</v>
      </c>
      <c r="B1106" s="102"/>
      <c r="C1106" s="104"/>
      <c r="D1106" s="63"/>
      <c r="E1106" s="102" cm="1">
        <f t="array" aca="1" ref="E1106" ca="1">INDIRECT("'Generate Monthly Report'!$D"&amp;$F1097)</f>
        <v>38</v>
      </c>
      <c r="H1106" s="101" t="str">
        <f>$H$14</f>
        <v xml:space="preserve">    Miscellaneous</v>
      </c>
      <c r="K1106" s="69"/>
      <c r="L1106" s="69">
        <f ca="1">'Generate Monthly Report'!$A$71</f>
        <v>50</v>
      </c>
    </row>
    <row r="1107" spans="1:12" ht="15" x14ac:dyDescent="0.2">
      <c r="A1107" s="69" t="str">
        <f>$A$15</f>
        <v xml:space="preserve">    Consumption</v>
      </c>
      <c r="B1107" s="101"/>
      <c r="C1107" s="52"/>
      <c r="E1107" s="103" cm="1">
        <f t="array" aca="1" ref="E1107" ca="1">INDIRECT("'Generate Monthly Report'!$E"&amp;$F1097)</f>
        <v>28</v>
      </c>
      <c r="H1107" s="102" t="str">
        <f>$H$15</f>
        <v xml:space="preserve">    Monthly Dues</v>
      </c>
      <c r="I1107" s="63"/>
      <c r="K1107" s="69"/>
      <c r="L1107" s="69">
        <f ca="1">'Generate Monthly Report'!$A$72</f>
        <v>450</v>
      </c>
    </row>
    <row r="1108" spans="1:12" ht="15" x14ac:dyDescent="0.2">
      <c r="E1108" s="77"/>
      <c r="H1108" s="100" t="str">
        <f>$H$16</f>
        <v xml:space="preserve">    Total</v>
      </c>
      <c r="J1108" s="70"/>
      <c r="K1108" s="153" cm="1">
        <f t="array" aca="1" ref="K1108" ca="1">INDIRECT("'Generate Monthly Report'!$J"&amp;$F1097)</f>
        <v>1166.0107654320989</v>
      </c>
      <c r="L1108" s="153"/>
    </row>
    <row r="1109" spans="1:12" x14ac:dyDescent="0.2">
      <c r="A1109" s="109" t="str">
        <f>$A$17</f>
        <v xml:space="preserve">    Manila Waters Reading</v>
      </c>
      <c r="B1109" s="110"/>
      <c r="C1109" s="111"/>
      <c r="D1109" s="111"/>
      <c r="E1109" s="117">
        <f ca="1">'Generate Monthly Report'!$F$72</f>
        <v>1620</v>
      </c>
      <c r="H1109" s="67" t="str">
        <f>$H$17</f>
        <v>Previous Charges</v>
      </c>
      <c r="K1109" s="67"/>
      <c r="L1109" s="67"/>
    </row>
    <row r="1110" spans="1:12" x14ac:dyDescent="0.2">
      <c r="A1110" s="112" t="str">
        <f>$A$18</f>
        <v xml:space="preserve">    Amount Due to Manila Waters</v>
      </c>
      <c r="B1110" s="67"/>
      <c r="C1110" s="66"/>
      <c r="D1110" s="66"/>
      <c r="E1110" s="129">
        <f ca="1">'Generate Monthly Report'!$G$72</f>
        <v>38533.480000000003</v>
      </c>
      <c r="H1110" s="102" t="str">
        <f>$H$18</f>
        <v xml:space="preserve">    Unpaid Previous Charges</v>
      </c>
      <c r="I1110" s="63"/>
      <c r="J1110" s="63"/>
      <c r="K1110" s="154">
        <f ca="1">SUM(INDIRECT("'Unpaid Record'!$C"&amp;$F1097&amp;":"&amp;'Generate Monthly Report'!$J$1&amp;$F1097))-K1108</f>
        <v>424</v>
      </c>
      <c r="L1110" s="154"/>
    </row>
    <row r="1111" spans="1:12" ht="15" x14ac:dyDescent="0.2">
      <c r="A1111" s="112" t="str">
        <f>$A$19</f>
        <v xml:space="preserve">    Computed Amount per cu. meter</v>
      </c>
      <c r="B1111" s="67"/>
      <c r="C1111" s="66"/>
      <c r="D1111" s="66"/>
      <c r="E1111" s="118">
        <f ca="1">'Generate Monthly Report'!$H$72</f>
        <v>23.79</v>
      </c>
      <c r="H1111" s="64" t="str">
        <f>$H$19</f>
        <v>TOTAL AMOUNT DUE</v>
      </c>
      <c r="K1111" s="150">
        <f ca="1">$K1108+$K1110</f>
        <v>1590.0107654320989</v>
      </c>
      <c r="L1111" s="150"/>
    </row>
    <row r="1112" spans="1:12" x14ac:dyDescent="0.2">
      <c r="A1112" s="113" t="str">
        <f>$A$20</f>
        <v xml:space="preserve">    Minimum Amount (with Misc + Monthly Dues)</v>
      </c>
      <c r="B1112" s="58"/>
      <c r="C1112" s="63"/>
      <c r="D1112" s="63"/>
      <c r="E1112" s="119">
        <f ca="1">'Generate Monthly Report'!$J$72</f>
        <v>737.86</v>
      </c>
      <c r="L1112" s="115" t="str">
        <f>$L$20</f>
        <v>REVISED OCTOBER 2020. THIS IS SYSTEM GENERATED</v>
      </c>
    </row>
    <row r="1113" spans="1:12" x14ac:dyDescent="0.2">
      <c r="A1113" s="73" t="str">
        <f>$A$21</f>
        <v>YOUR MONTHLY CONSUMPTION IN THE LAST 12 MONTHS...</v>
      </c>
      <c r="B1113" s="52"/>
      <c r="C1113" s="52"/>
      <c r="D1113" s="52"/>
      <c r="E1113" s="52"/>
      <c r="F1113" s="52"/>
      <c r="G1113" s="52"/>
      <c r="H1113" s="52"/>
      <c r="I1113" s="52"/>
      <c r="J1113" s="52"/>
      <c r="K1113" s="52"/>
      <c r="L1113" s="52"/>
    </row>
    <row r="1114" spans="1:12" x14ac:dyDescent="0.2">
      <c r="A1114" s="71" t="str">
        <f ca="1">UPPER(TEXT(EDATE($A1102, MOD(COLUMN(), 12)-12), "MMM"))</f>
        <v>OCT</v>
      </c>
      <c r="B1114" s="71" t="str">
        <f t="shared" ref="B1114:L1114" ca="1" si="39">UPPER(TEXT(EDATE($A1102, MOD(COLUMN(), 12)-12), "MMM"))</f>
        <v>NOV</v>
      </c>
      <c r="C1114" s="71" t="str">
        <f t="shared" ca="1" si="39"/>
        <v>DEC</v>
      </c>
      <c r="D1114" s="71" t="str">
        <f t="shared" ca="1" si="39"/>
        <v>JAN</v>
      </c>
      <c r="E1114" s="71" t="str">
        <f t="shared" ca="1" si="39"/>
        <v>FEB</v>
      </c>
      <c r="F1114" s="71" t="str">
        <f t="shared" ca="1" si="39"/>
        <v>MAR</v>
      </c>
      <c r="G1114" s="71" t="str">
        <f t="shared" ca="1" si="39"/>
        <v>APR</v>
      </c>
      <c r="H1114" s="71" t="str">
        <f t="shared" ca="1" si="39"/>
        <v>MAY</v>
      </c>
      <c r="I1114" s="71" t="str">
        <f t="shared" ca="1" si="39"/>
        <v>JUN</v>
      </c>
      <c r="J1114" s="71" t="str">
        <f t="shared" ca="1" si="39"/>
        <v>JUL</v>
      </c>
      <c r="K1114" s="71" t="str">
        <f t="shared" ca="1" si="39"/>
        <v>AUG</v>
      </c>
      <c r="L1114" s="71" t="str">
        <f t="shared" ca="1" si="39"/>
        <v>SEP</v>
      </c>
    </row>
    <row r="1115" spans="1:12" x14ac:dyDescent="0.2">
      <c r="A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B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C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D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E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F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G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H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I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J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K1115" s="71" t="str">
        <f ca="1">IF( (COLUMN(INDIRECT('Generate Monthly Report'!$J$1&amp;$E1097)) + (MOD(COLUMN(), 12)-12) ) &lt; 4, "--", INDIRECT("'Monthly Reading'!"&amp;SUBSTITUTE(ADDRESS(1,COLUMN(INDIRECT('Generate Monthly Report'!$J$1&amp;$E1097)) + (MOD(COLUMN(), 12)-12),4),"1","")&amp;$E1097) )</f>
        <v>--</v>
      </c>
      <c r="L1115" s="71">
        <f ca="1">IF( (COLUMN(INDIRECT('Generate Monthly Report'!$J$1&amp;$E1097)) + (MOD(COLUMN(), 12)) ) &lt; 4, "--", INDIRECT("'Monthly Reading'!"&amp;SUBSTITUTE(ADDRESS(1,COLUMN(INDIRECT('Generate Monthly Report'!$J$1&amp;$E$5)) + (MOD(COLUMN(), 12)),4),"1","")&amp;$E$5) )</f>
        <v>20</v>
      </c>
    </row>
    <row r="1116" spans="1:12" x14ac:dyDescent="0.2">
      <c r="A1116" s="73" t="str">
        <f>$A$24</f>
        <v>BREAKDOWN OF UNPAID WATER BILLS IN THE LAST 12 MONTHS</v>
      </c>
    </row>
    <row r="1117" spans="1:12" x14ac:dyDescent="0.2">
      <c r="A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B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C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D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E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F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G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H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I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J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K1117" s="71" t="str">
        <f ca="1">IF( (COLUMN(INDIRECT('Generate Monthly Report'!$J$1&amp;$E1097)) + (MOD(COLUMN(), 12)-12) ) &lt; 4, "--", IF( INDIRECT("'Unpaid Record'!"&amp;SUBSTITUTE(ADDRESS(1,COLUMN(INDIRECT('Generate Monthly Report'!$J$1&amp;$E1097)) + (MOD(COLUMN(), 12)-12),4),"1","")&amp;$F1097) &gt; 0,
ROUND(INDIRECT("'Unpaid Record'!"&amp;SUBSTITUTE(ADDRESS(1,COLUMN(INDIRECT('Generate Monthly Report'!$J$1&amp;$E1097)) + (MOD(COLUMN(), 12)-12),4),"1","")&amp;$F1097), 2), "--") )</f>
        <v>--</v>
      </c>
      <c r="L1117" s="71">
        <f ca="1">IF( (COLUMN(INDIRECT('Generate Monthly Report'!$J$1&amp;$E1097)) + (MOD(COLUMN(), 12)) ) &lt; 4, "--", ROUND(INDIRECT("'Unpaid Record'!"&amp;SUBSTITUTE(ADDRESS(1,COLUMN(INDIRECT('Generate Monthly Report'!$J$1&amp;$E1097)) + (MOD(COLUMN(), 12)),4),"1","")&amp;$F1097), 2))</f>
        <v>1166.01</v>
      </c>
    </row>
    <row r="1118" spans="1:12" x14ac:dyDescent="0.2">
      <c r="C1118" s="157" t="str">
        <f>$C$26</f>
        <v>To avoid disconnection, please pay your bills on time.</v>
      </c>
      <c r="D1118" s="157"/>
      <c r="E1118" s="157"/>
      <c r="F1118" s="157"/>
      <c r="G1118" s="157"/>
      <c r="H1118" s="157"/>
      <c r="I1118" s="157"/>
      <c r="J1118" s="157"/>
      <c r="K1118" s="66"/>
      <c r="L1118" s="66"/>
    </row>
    <row r="1119" spans="1:12" x14ac:dyDescent="0.2">
      <c r="A1119" s="66"/>
      <c r="B1119" s="67"/>
      <c r="C1119" s="67"/>
      <c r="D1119" s="72"/>
      <c r="E1119" s="67"/>
      <c r="F1119" s="67"/>
      <c r="G1119" s="67"/>
      <c r="H1119" s="64"/>
      <c r="I1119" s="67"/>
      <c r="J1119" s="64"/>
      <c r="K1119" s="66"/>
      <c r="L1119" s="66"/>
    </row>
    <row r="1120" spans="1:12" x14ac:dyDescent="0.2">
      <c r="A1120" s="66"/>
      <c r="B1120" s="67"/>
      <c r="K1120" s="66"/>
      <c r="L1120" s="66"/>
    </row>
    <row r="1121" spans="1:12" x14ac:dyDescent="0.2">
      <c r="A1121" s="116" t="str">
        <f>Settings!$B$1</f>
        <v>VILLA AURORA TOWNHOMES HOMEOWNERS ASSOCIATION</v>
      </c>
      <c r="B1121" s="52"/>
      <c r="D1121" s="54"/>
      <c r="E1121" s="54"/>
      <c r="H1121" s="54"/>
      <c r="I1121" s="54"/>
      <c r="K1121" s="56"/>
      <c r="L1121" s="114" t="str">
        <f>Settings!$B$3</f>
        <v>Please bring your water bill when paying</v>
      </c>
    </row>
    <row r="1122" spans="1:12" x14ac:dyDescent="0.2">
      <c r="A1122" s="68" t="str">
        <f>Settings!$B$2</f>
        <v>Aurora Blvd., Loyola Heights, Quezon City</v>
      </c>
      <c r="B1122" s="52"/>
      <c r="D1122" s="56"/>
      <c r="E1122" s="56"/>
      <c r="H1122" s="56"/>
      <c r="I1122" s="56"/>
      <c r="K1122" s="52"/>
      <c r="L1122" s="114" t="str">
        <f>Settings!$B$4</f>
        <v>For inquiries pls. contact the water committee</v>
      </c>
    </row>
    <row r="1123" spans="1:12" x14ac:dyDescent="0.2">
      <c r="A1123" s="57">
        <v>2</v>
      </c>
      <c r="B1123" s="57">
        <v>5</v>
      </c>
      <c r="D1123" s="52"/>
      <c r="E1123" s="52"/>
      <c r="H1123" s="52"/>
      <c r="I1123" s="52"/>
      <c r="K1123" s="52"/>
      <c r="L1123" s="114" t="str">
        <f>IF(Settings!$B$5="", "", Settings!$B$5)</f>
        <v>Jesus Lim at B3 L17</v>
      </c>
    </row>
    <row r="1124" spans="1:12" x14ac:dyDescent="0.2">
      <c r="A1124" s="52"/>
      <c r="B1124" s="52"/>
      <c r="C1124" s="52"/>
      <c r="D1124" s="52"/>
      <c r="E1124" s="52"/>
      <c r="H1124" s="52"/>
      <c r="I1124" s="52"/>
      <c r="K1124" s="52"/>
      <c r="L1124" s="114" t="str">
        <f>IF(Settings!$B$6="", "", Settings!$B$6)</f>
        <v>Nida Monasteryo at B1 L12</v>
      </c>
    </row>
    <row r="1125" spans="1:12" x14ac:dyDescent="0.2">
      <c r="A1125" s="52"/>
      <c r="B1125" s="52"/>
      <c r="C1125" s="132">
        <f>$C1097+1</f>
        <v>42</v>
      </c>
      <c r="D1125" s="132">
        <f>$D1097+1</f>
        <v>53</v>
      </c>
      <c r="E1125" s="132">
        <f>$E1097+1</f>
        <v>119</v>
      </c>
      <c r="F1125" s="132">
        <f>$F1097+1</f>
        <v>45</v>
      </c>
      <c r="H1125" s="52"/>
      <c r="I1125" s="52"/>
      <c r="J1125" s="55" t="str">
        <f>IF(Settings!$B$7="", "", Settings!$B$7)</f>
        <v/>
      </c>
      <c r="K1125" s="52"/>
      <c r="L1125" s="52"/>
    </row>
    <row r="1126" spans="1:12" x14ac:dyDescent="0.2">
      <c r="A1126" s="58"/>
      <c r="B1126" s="58"/>
      <c r="C1126" s="58"/>
      <c r="D1126" s="58"/>
      <c r="E1126" s="58"/>
      <c r="F1126" s="58"/>
      <c r="G1126" s="59"/>
      <c r="H1126" s="58"/>
      <c r="I1126" s="58"/>
      <c r="J1126" s="60" t="str">
        <f>IF(Settings!$B$8="", "", Settings!$B$8)</f>
        <v/>
      </c>
      <c r="K1126" s="58"/>
      <c r="L1126" s="58"/>
    </row>
    <row r="1127" spans="1:12" x14ac:dyDescent="0.2">
      <c r="A1127" s="61" t="str">
        <f>$A$7</f>
        <v>NAME OF OWNER/TENANT</v>
      </c>
      <c r="B1127" s="52"/>
      <c r="C1127" s="52"/>
      <c r="E1127" s="61" t="str">
        <f>$E$7</f>
        <v>ADDRESS</v>
      </c>
      <c r="H1127" s="61" t="str">
        <f>$H$7</f>
        <v>METER NUMBER</v>
      </c>
      <c r="J1127" s="52"/>
      <c r="K1127" s="61" t="str">
        <f>$K$7</f>
        <v>TOTAL AMOUNT DUE</v>
      </c>
    </row>
    <row r="1128" spans="1:12" ht="15" x14ac:dyDescent="0.2">
      <c r="A1128" s="62" t="str" cm="1">
        <f t="array" aca="1" ref="A1128" ca="1">INDIRECT("'Homeowners Record'!$B"&amp;$C1125)</f>
        <v>JUN ESPINO</v>
      </c>
      <c r="B1128" s="74"/>
      <c r="C1128" s="74"/>
      <c r="D1128" s="74"/>
      <c r="E1128" s="62" t="str" cm="1">
        <f t="array" aca="1" ref="E1128" ca="1">INDIRECT("'Homeowners Record'!$C"&amp;$C1125)</f>
        <v>BLK 2 LOT 10</v>
      </c>
      <c r="F1128" s="74"/>
      <c r="G1128" s="108"/>
      <c r="H1128" s="152" cm="1">
        <f t="array" aca="1" ref="H1128" ca="1">INDIRECT("'Homeowners Record'!$D"&amp;$C1125)</f>
        <v>344312</v>
      </c>
      <c r="I1128" s="152"/>
      <c r="J1128" s="74"/>
      <c r="K1128" s="149">
        <f ca="1">SUM(INDIRECT("'Unpaid Record'!$C"&amp;$F1125&amp;":"&amp;'Generate Monthly Report'!$J$1&amp;$F1125))</f>
        <v>1020.721975308642</v>
      </c>
      <c r="L1128" s="149"/>
    </row>
    <row r="1129" spans="1:12" x14ac:dyDescent="0.2">
      <c r="A1129" s="61" t="str">
        <f>$A$9</f>
        <v>BILLING MONTH</v>
      </c>
      <c r="B1129" s="52"/>
      <c r="E1129" s="61" t="str">
        <f>$E$9</f>
        <v>BILL DATE</v>
      </c>
      <c r="H1129" s="61" t="str">
        <f>$H$9</f>
        <v>BILLING PERIOD</v>
      </c>
      <c r="I1129" s="52"/>
      <c r="J1129" s="52"/>
      <c r="K1129" s="151" t="str">
        <f>$K$9</f>
        <v>DUE DATE</v>
      </c>
      <c r="L1129" s="151"/>
    </row>
    <row r="1130" spans="1:12" ht="15" x14ac:dyDescent="0.2">
      <c r="A1130" s="76" t="str">
        <f ca="1">TEXT('Generate Monthly Report'!$C$72, "MMMM YYYY")</f>
        <v>September 2020</v>
      </c>
      <c r="B1130" s="74"/>
      <c r="C1130" s="74"/>
      <c r="D1130" s="74"/>
      <c r="E1130" s="107" t="str">
        <f ca="1">'Generate Monthly Report'!$D$72</f>
        <v>Oct 10, 2020</v>
      </c>
      <c r="F1130" s="74"/>
      <c r="G1130" s="108"/>
      <c r="H1130" s="107" t="str">
        <f ca="1">'Generate Monthly Report'!$B$72</f>
        <v>07 Sep to 06 Oct 2020</v>
      </c>
      <c r="I1130" s="74"/>
      <c r="J1130" s="74"/>
      <c r="K1130" s="155" t="str">
        <f ca="1">'Generate Monthly Report'!$E$72</f>
        <v>Oct 13, 2020</v>
      </c>
      <c r="L1130" s="155"/>
    </row>
    <row r="1131" spans="1:12" x14ac:dyDescent="0.2">
      <c r="A1131" s="64" t="str">
        <f>$A$11</f>
        <v>METER READING INFORMATION</v>
      </c>
      <c r="H1131" s="65" t="str">
        <f>$H$11</f>
        <v>STATEMENT SUMMARY</v>
      </c>
    </row>
    <row r="1132" spans="1:12" x14ac:dyDescent="0.2">
      <c r="A1132" s="52" t="str">
        <f>$A$12</f>
        <v>Owner's Meter Reading</v>
      </c>
      <c r="H1132" s="67" t="str">
        <f>$H$12</f>
        <v>Current Charges</v>
      </c>
      <c r="K1132" s="67"/>
      <c r="L1132" s="67"/>
    </row>
    <row r="1133" spans="1:12" x14ac:dyDescent="0.2">
      <c r="A1133" s="101" t="str">
        <f>$A$13</f>
        <v xml:space="preserve">    Present Reading</v>
      </c>
      <c r="B1133" s="101"/>
      <c r="C1133" s="69"/>
      <c r="E1133" s="101" cm="1">
        <f t="array" aca="1" ref="E1133" ca="1">INDIRECT("'Generate Monthly Report'!$C"&amp;$F1125)</f>
        <v>3624</v>
      </c>
      <c r="H1133" s="101" t="str">
        <f>$H$13</f>
        <v xml:space="preserve">    Water Bill</v>
      </c>
      <c r="K1133" s="156" cm="1">
        <f t="array" aca="1" ref="K1133" ca="1">INDIRECT("'Generate Monthly Report'!$G"&amp;$F1125)</f>
        <v>475.72197530864202</v>
      </c>
      <c r="L1133" s="156"/>
    </row>
    <row r="1134" spans="1:12" x14ac:dyDescent="0.2">
      <c r="A1134" s="102" t="str">
        <f>$A$14</f>
        <v xml:space="preserve">    Previous Reading</v>
      </c>
      <c r="B1134" s="102"/>
      <c r="C1134" s="104"/>
      <c r="D1134" s="63"/>
      <c r="E1134" s="102" cm="1">
        <f t="array" aca="1" ref="E1134" ca="1">INDIRECT("'Generate Monthly Report'!$D"&amp;$F1125)</f>
        <v>3604</v>
      </c>
      <c r="H1134" s="101" t="str">
        <f>$H$14</f>
        <v xml:space="preserve">    Miscellaneous</v>
      </c>
      <c r="K1134" s="69"/>
      <c r="L1134" s="69">
        <f ca="1">'Generate Monthly Report'!$A$71</f>
        <v>50</v>
      </c>
    </row>
    <row r="1135" spans="1:12" ht="15" x14ac:dyDescent="0.2">
      <c r="A1135" s="69" t="str">
        <f>$A$15</f>
        <v xml:space="preserve">    Consumption</v>
      </c>
      <c r="B1135" s="101"/>
      <c r="C1135" s="52"/>
      <c r="E1135" s="103" cm="1">
        <f t="array" aca="1" ref="E1135" ca="1">INDIRECT("'Generate Monthly Report'!$E"&amp;$F1125)</f>
        <v>20</v>
      </c>
      <c r="H1135" s="102" t="str">
        <f>$H$15</f>
        <v xml:space="preserve">    Monthly Dues</v>
      </c>
      <c r="I1135" s="63"/>
      <c r="K1135" s="69"/>
      <c r="L1135" s="69">
        <f ca="1">'Generate Monthly Report'!$A$72</f>
        <v>450</v>
      </c>
    </row>
    <row r="1136" spans="1:12" ht="15" x14ac:dyDescent="0.2">
      <c r="E1136" s="77"/>
      <c r="H1136" s="100" t="str">
        <f>$H$16</f>
        <v xml:space="preserve">    Total</v>
      </c>
      <c r="J1136" s="70"/>
      <c r="K1136" s="153" cm="1">
        <f t="array" aca="1" ref="K1136" ca="1">INDIRECT("'Generate Monthly Report'!$J"&amp;$F1125)</f>
        <v>975.72197530864196</v>
      </c>
      <c r="L1136" s="153"/>
    </row>
    <row r="1137" spans="1:12" x14ac:dyDescent="0.2">
      <c r="A1137" s="109" t="str">
        <f>$A$17</f>
        <v xml:space="preserve">    Manila Waters Reading</v>
      </c>
      <c r="B1137" s="110"/>
      <c r="C1137" s="111"/>
      <c r="D1137" s="111"/>
      <c r="E1137" s="117">
        <f ca="1">'Generate Monthly Report'!$F$72</f>
        <v>1620</v>
      </c>
      <c r="H1137" s="67" t="str">
        <f>$H$17</f>
        <v>Previous Charges</v>
      </c>
      <c r="K1137" s="67"/>
      <c r="L1137" s="67"/>
    </row>
    <row r="1138" spans="1:12" x14ac:dyDescent="0.2">
      <c r="A1138" s="112" t="str">
        <f>$A$18</f>
        <v xml:space="preserve">    Amount Due to Manila Waters</v>
      </c>
      <c r="B1138" s="67"/>
      <c r="C1138" s="66"/>
      <c r="D1138" s="66"/>
      <c r="E1138" s="129">
        <f ca="1">'Generate Monthly Report'!$G$72</f>
        <v>38533.480000000003</v>
      </c>
      <c r="H1138" s="102" t="str">
        <f>$H$18</f>
        <v xml:space="preserve">    Unpaid Previous Charges</v>
      </c>
      <c r="I1138" s="63"/>
      <c r="J1138" s="63"/>
      <c r="K1138" s="154">
        <f ca="1">SUM(INDIRECT("'Unpaid Record'!$C"&amp;$F1125&amp;":"&amp;'Generate Monthly Report'!$J$1&amp;$F1125))-K1136</f>
        <v>45</v>
      </c>
      <c r="L1138" s="154"/>
    </row>
    <row r="1139" spans="1:12" ht="15" x14ac:dyDescent="0.2">
      <c r="A1139" s="112" t="str">
        <f>$A$19</f>
        <v xml:space="preserve">    Computed Amount per cu. meter</v>
      </c>
      <c r="B1139" s="67"/>
      <c r="C1139" s="66"/>
      <c r="D1139" s="66"/>
      <c r="E1139" s="118">
        <f ca="1">'Generate Monthly Report'!$H$72</f>
        <v>23.79</v>
      </c>
      <c r="H1139" s="64" t="str">
        <f>$H$19</f>
        <v>TOTAL AMOUNT DUE</v>
      </c>
      <c r="K1139" s="150">
        <f ca="1">$K1136+$K1138</f>
        <v>1020.721975308642</v>
      </c>
      <c r="L1139" s="150"/>
    </row>
    <row r="1140" spans="1:12" x14ac:dyDescent="0.2">
      <c r="A1140" s="113" t="str">
        <f>$A$20</f>
        <v xml:space="preserve">    Minimum Amount (with Misc + Monthly Dues)</v>
      </c>
      <c r="B1140" s="58"/>
      <c r="C1140" s="63"/>
      <c r="D1140" s="63"/>
      <c r="E1140" s="119">
        <f ca="1">'Generate Monthly Report'!$J$72</f>
        <v>737.86</v>
      </c>
      <c r="L1140" s="115" t="str">
        <f>$L$20</f>
        <v>REVISED OCTOBER 2020. THIS IS SYSTEM GENERATED</v>
      </c>
    </row>
    <row r="1141" spans="1:12" x14ac:dyDescent="0.2">
      <c r="A1141" s="73" t="str">
        <f>$A$21</f>
        <v>YOUR MONTHLY CONSUMPTION IN THE LAST 12 MONTHS...</v>
      </c>
      <c r="B1141" s="52"/>
      <c r="C1141" s="52"/>
      <c r="D1141" s="52"/>
      <c r="E1141" s="52"/>
      <c r="F1141" s="52"/>
      <c r="G1141" s="52"/>
      <c r="H1141" s="52"/>
      <c r="I1141" s="52"/>
      <c r="J1141" s="52"/>
      <c r="K1141" s="52"/>
      <c r="L1141" s="52"/>
    </row>
    <row r="1142" spans="1:12" x14ac:dyDescent="0.2">
      <c r="A1142" s="71" t="str">
        <f ca="1">UPPER(TEXT(EDATE($A1130, MOD(COLUMN(), 12)-12), "MMM"))</f>
        <v>OCT</v>
      </c>
      <c r="B1142" s="71" t="str">
        <f t="shared" ref="B1142:L1142" ca="1" si="40">UPPER(TEXT(EDATE($A1130, MOD(COLUMN(), 12)-12), "MMM"))</f>
        <v>NOV</v>
      </c>
      <c r="C1142" s="71" t="str">
        <f t="shared" ca="1" si="40"/>
        <v>DEC</v>
      </c>
      <c r="D1142" s="71" t="str">
        <f t="shared" ca="1" si="40"/>
        <v>JAN</v>
      </c>
      <c r="E1142" s="71" t="str">
        <f t="shared" ca="1" si="40"/>
        <v>FEB</v>
      </c>
      <c r="F1142" s="71" t="str">
        <f t="shared" ca="1" si="40"/>
        <v>MAR</v>
      </c>
      <c r="G1142" s="71" t="str">
        <f t="shared" ca="1" si="40"/>
        <v>APR</v>
      </c>
      <c r="H1142" s="71" t="str">
        <f t="shared" ca="1" si="40"/>
        <v>MAY</v>
      </c>
      <c r="I1142" s="71" t="str">
        <f t="shared" ca="1" si="40"/>
        <v>JUN</v>
      </c>
      <c r="J1142" s="71" t="str">
        <f t="shared" ca="1" si="40"/>
        <v>JUL</v>
      </c>
      <c r="K1142" s="71" t="str">
        <f t="shared" ca="1" si="40"/>
        <v>AUG</v>
      </c>
      <c r="L1142" s="71" t="str">
        <f t="shared" ca="1" si="40"/>
        <v>SEP</v>
      </c>
    </row>
    <row r="1143" spans="1:12" x14ac:dyDescent="0.2">
      <c r="A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B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C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D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E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F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G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H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I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J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K1143" s="71" t="str">
        <f ca="1">IF( (COLUMN(INDIRECT('Generate Monthly Report'!$J$1&amp;$E1125)) + (MOD(COLUMN(), 12)-12) ) &lt; 4, "--", INDIRECT("'Monthly Reading'!"&amp;SUBSTITUTE(ADDRESS(1,COLUMN(INDIRECT('Generate Monthly Report'!$J$1&amp;$E1125)) + (MOD(COLUMN(), 12)-12),4),"1","")&amp;$E1125) )</f>
        <v>--</v>
      </c>
      <c r="L1143" s="71">
        <f ca="1">IF( (COLUMN(INDIRECT('Generate Monthly Report'!$J$1&amp;$E1125)) + (MOD(COLUMN(), 12)) ) &lt; 4, "--", INDIRECT("'Monthly Reading'!"&amp;SUBSTITUTE(ADDRESS(1,COLUMN(INDIRECT('Generate Monthly Report'!$J$1&amp;$E$5)) + (MOD(COLUMN(), 12)),4),"1","")&amp;$E$5) )</f>
        <v>20</v>
      </c>
    </row>
    <row r="1144" spans="1:12" x14ac:dyDescent="0.2">
      <c r="A1144" s="73" t="str">
        <f>$A$24</f>
        <v>BREAKDOWN OF UNPAID WATER BILLS IN THE LAST 12 MONTHS</v>
      </c>
    </row>
    <row r="1145" spans="1:12" x14ac:dyDescent="0.2">
      <c r="A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B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C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D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E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F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G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H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I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J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K1145" s="71" t="str">
        <f ca="1">IF( (COLUMN(INDIRECT('Generate Monthly Report'!$J$1&amp;$E1125)) + (MOD(COLUMN(), 12)-12) ) &lt; 4, "--", IF( INDIRECT("'Unpaid Record'!"&amp;SUBSTITUTE(ADDRESS(1,COLUMN(INDIRECT('Generate Monthly Report'!$J$1&amp;$E1125)) + (MOD(COLUMN(), 12)-12),4),"1","")&amp;$F1125) &gt; 0,
ROUND(INDIRECT("'Unpaid Record'!"&amp;SUBSTITUTE(ADDRESS(1,COLUMN(INDIRECT('Generate Monthly Report'!$J$1&amp;$E1125)) + (MOD(COLUMN(), 12)-12),4),"1","")&amp;$F1125), 2), "--") )</f>
        <v>--</v>
      </c>
      <c r="L1145" s="71">
        <f ca="1">IF( (COLUMN(INDIRECT('Generate Monthly Report'!$J$1&amp;$E1125)) + (MOD(COLUMN(), 12)) ) &lt; 4, "--", ROUND(INDIRECT("'Unpaid Record'!"&amp;SUBSTITUTE(ADDRESS(1,COLUMN(INDIRECT('Generate Monthly Report'!$J$1&amp;$E1125)) + (MOD(COLUMN(), 12)),4),"1","")&amp;$F1125), 2))</f>
        <v>975.72</v>
      </c>
    </row>
    <row r="1146" spans="1:12" x14ac:dyDescent="0.2">
      <c r="C1146" s="157" t="str">
        <f>$C$26</f>
        <v>To avoid disconnection, please pay your bills on time.</v>
      </c>
      <c r="D1146" s="157"/>
      <c r="E1146" s="157"/>
      <c r="F1146" s="157"/>
      <c r="G1146" s="157"/>
      <c r="H1146" s="157"/>
      <c r="I1146" s="157"/>
      <c r="J1146" s="157"/>
      <c r="K1146" s="66"/>
      <c r="L1146" s="66"/>
    </row>
    <row r="1147" spans="1:12" x14ac:dyDescent="0.2">
      <c r="A1147" s="66"/>
      <c r="B1147" s="67"/>
      <c r="C1147" s="67"/>
      <c r="D1147" s="72"/>
      <c r="E1147" s="67"/>
      <c r="F1147" s="67"/>
      <c r="G1147" s="67"/>
      <c r="H1147" s="64"/>
      <c r="I1147" s="67"/>
      <c r="J1147" s="64"/>
      <c r="K1147" s="66"/>
      <c r="L1147" s="66"/>
    </row>
    <row r="1148" spans="1:12" x14ac:dyDescent="0.2">
      <c r="A1148" s="66"/>
      <c r="B1148" s="67"/>
      <c r="K1148" s="66"/>
      <c r="L1148" s="66"/>
    </row>
    <row r="1149" spans="1:12" x14ac:dyDescent="0.2">
      <c r="A1149" s="116" t="str">
        <f>Settings!$B$1</f>
        <v>VILLA AURORA TOWNHOMES HOMEOWNERS ASSOCIATION</v>
      </c>
      <c r="B1149" s="52"/>
      <c r="D1149" s="54"/>
      <c r="E1149" s="54"/>
      <c r="H1149" s="54"/>
      <c r="I1149" s="54"/>
      <c r="K1149" s="56"/>
      <c r="L1149" s="114" t="str">
        <f>Settings!$B$3</f>
        <v>Please bring your water bill when paying</v>
      </c>
    </row>
    <row r="1150" spans="1:12" x14ac:dyDescent="0.2">
      <c r="A1150" s="68" t="str">
        <f>Settings!$B$2</f>
        <v>Aurora Blvd., Loyola Heights, Quezon City</v>
      </c>
      <c r="B1150" s="52"/>
      <c r="D1150" s="56"/>
      <c r="E1150" s="56"/>
      <c r="H1150" s="56"/>
      <c r="I1150" s="56"/>
      <c r="K1150" s="52"/>
      <c r="L1150" s="114" t="str">
        <f>Settings!$B$4</f>
        <v>For inquiries pls. contact the water committee</v>
      </c>
    </row>
    <row r="1151" spans="1:12" x14ac:dyDescent="0.2">
      <c r="A1151" s="57">
        <v>2</v>
      </c>
      <c r="B1151" s="57">
        <v>5</v>
      </c>
      <c r="D1151" s="52"/>
      <c r="E1151" s="52"/>
      <c r="H1151" s="52"/>
      <c r="I1151" s="52"/>
      <c r="K1151" s="52"/>
      <c r="L1151" s="114" t="str">
        <f>IF(Settings!$B$5="", "", Settings!$B$5)</f>
        <v>Jesus Lim at B3 L17</v>
      </c>
    </row>
    <row r="1152" spans="1:12" x14ac:dyDescent="0.2">
      <c r="A1152" s="52"/>
      <c r="B1152" s="52"/>
      <c r="C1152" s="52"/>
      <c r="D1152" s="52"/>
      <c r="E1152" s="52"/>
      <c r="H1152" s="52"/>
      <c r="I1152" s="52"/>
      <c r="K1152" s="52"/>
      <c r="L1152" s="114" t="str">
        <f>IF(Settings!$B$6="", "", Settings!$B$6)</f>
        <v>Nida Monasteryo at B1 L12</v>
      </c>
    </row>
    <row r="1153" spans="1:12" x14ac:dyDescent="0.2">
      <c r="A1153" s="52"/>
      <c r="B1153" s="52"/>
      <c r="C1153" s="132">
        <f>$C1125+1</f>
        <v>43</v>
      </c>
      <c r="D1153" s="132">
        <f>$D1125+1</f>
        <v>54</v>
      </c>
      <c r="E1153" s="132">
        <f>$E1125+1</f>
        <v>120</v>
      </c>
      <c r="F1153" s="132">
        <f>$F1125+1</f>
        <v>46</v>
      </c>
      <c r="H1153" s="52"/>
      <c r="I1153" s="52"/>
      <c r="J1153" s="55" t="str">
        <f>IF(Settings!$B$7="", "", Settings!$B$7)</f>
        <v/>
      </c>
      <c r="K1153" s="52"/>
      <c r="L1153" s="52"/>
    </row>
    <row r="1154" spans="1:12" x14ac:dyDescent="0.2">
      <c r="A1154" s="58"/>
      <c r="B1154" s="58"/>
      <c r="C1154" s="58"/>
      <c r="D1154" s="58"/>
      <c r="E1154" s="58"/>
      <c r="F1154" s="58"/>
      <c r="G1154" s="59"/>
      <c r="H1154" s="58"/>
      <c r="I1154" s="58"/>
      <c r="J1154" s="60" t="str">
        <f>IF(Settings!$B$8="", "", Settings!$B$8)</f>
        <v/>
      </c>
      <c r="K1154" s="58"/>
      <c r="L1154" s="58"/>
    </row>
    <row r="1155" spans="1:12" x14ac:dyDescent="0.2">
      <c r="A1155" s="61" t="str">
        <f>$A$7</f>
        <v>NAME OF OWNER/TENANT</v>
      </c>
      <c r="B1155" s="52"/>
      <c r="C1155" s="52"/>
      <c r="E1155" s="61" t="str">
        <f>$E$7</f>
        <v>ADDRESS</v>
      </c>
      <c r="H1155" s="61" t="str">
        <f>$H$7</f>
        <v>METER NUMBER</v>
      </c>
      <c r="J1155" s="52"/>
      <c r="K1155" s="61" t="str">
        <f>$K$7</f>
        <v>TOTAL AMOUNT DUE</v>
      </c>
    </row>
    <row r="1156" spans="1:12" ht="15" x14ac:dyDescent="0.2">
      <c r="A1156" s="62" t="str" cm="1">
        <f t="array" aca="1" ref="A1156" ca="1">INDIRECT("'Homeowners Record'!$B"&amp;$C1153)</f>
        <v>COL. GUALBERTO GRUSPE</v>
      </c>
      <c r="B1156" s="74"/>
      <c r="C1156" s="74"/>
      <c r="D1156" s="74"/>
      <c r="E1156" s="62" t="str" cm="1">
        <f t="array" aca="1" ref="E1156" ca="1">INDIRECT("'Homeowners Record'!$C"&amp;$C1153)</f>
        <v>BLK 2 LOT 11</v>
      </c>
      <c r="F1156" s="74"/>
      <c r="G1156" s="108"/>
      <c r="H1156" s="152" cm="1">
        <f t="array" aca="1" ref="H1156" ca="1">INDIRECT("'Homeowners Record'!$D"&amp;$C1153)</f>
        <v>347440</v>
      </c>
      <c r="I1156" s="152"/>
      <c r="J1156" s="74"/>
      <c r="K1156" s="149">
        <f ca="1">SUM(INDIRECT("'Unpaid Record'!$C"&amp;$F1153&amp;":"&amp;'Generate Monthly Report'!$J$1&amp;$F1153))</f>
        <v>1271.860987654321</v>
      </c>
      <c r="L1156" s="149"/>
    </row>
    <row r="1157" spans="1:12" x14ac:dyDescent="0.2">
      <c r="A1157" s="61" t="str">
        <f>$A$9</f>
        <v>BILLING MONTH</v>
      </c>
      <c r="B1157" s="52"/>
      <c r="E1157" s="61" t="str">
        <f>$E$9</f>
        <v>BILL DATE</v>
      </c>
      <c r="H1157" s="61" t="str">
        <f>$H$9</f>
        <v>BILLING PERIOD</v>
      </c>
      <c r="I1157" s="52"/>
      <c r="J1157" s="52"/>
      <c r="K1157" s="151" t="str">
        <f>$K$9</f>
        <v>DUE DATE</v>
      </c>
      <c r="L1157" s="151"/>
    </row>
    <row r="1158" spans="1:12" ht="15" x14ac:dyDescent="0.2">
      <c r="A1158" s="76" t="str">
        <f ca="1">TEXT('Generate Monthly Report'!$C$72, "MMMM YYYY")</f>
        <v>September 2020</v>
      </c>
      <c r="B1158" s="74"/>
      <c r="C1158" s="74"/>
      <c r="D1158" s="74"/>
      <c r="E1158" s="107" t="str">
        <f ca="1">'Generate Monthly Report'!$D$72</f>
        <v>Oct 10, 2020</v>
      </c>
      <c r="F1158" s="74"/>
      <c r="G1158" s="108"/>
      <c r="H1158" s="107" t="str">
        <f ca="1">'Generate Monthly Report'!$B$72</f>
        <v>07 Sep to 06 Oct 2020</v>
      </c>
      <c r="I1158" s="74"/>
      <c r="J1158" s="74"/>
      <c r="K1158" s="155" t="str">
        <f ca="1">'Generate Monthly Report'!$E$72</f>
        <v>Oct 13, 2020</v>
      </c>
      <c r="L1158" s="155"/>
    </row>
    <row r="1159" spans="1:12" x14ac:dyDescent="0.2">
      <c r="A1159" s="64" t="str">
        <f>$A$11</f>
        <v>METER READING INFORMATION</v>
      </c>
      <c r="H1159" s="65" t="str">
        <f>$H$11</f>
        <v>STATEMENT SUMMARY</v>
      </c>
    </row>
    <row r="1160" spans="1:12" x14ac:dyDescent="0.2">
      <c r="A1160" s="52" t="str">
        <f>$A$12</f>
        <v>Owner's Meter Reading</v>
      </c>
      <c r="H1160" s="67" t="str">
        <f>$H$12</f>
        <v>Current Charges</v>
      </c>
      <c r="K1160" s="67"/>
      <c r="L1160" s="67"/>
    </row>
    <row r="1161" spans="1:12" x14ac:dyDescent="0.2">
      <c r="A1161" s="101" t="str">
        <f>$A$13</f>
        <v xml:space="preserve">    Present Reading</v>
      </c>
      <c r="B1161" s="101"/>
      <c r="C1161" s="69"/>
      <c r="E1161" s="101" cm="1">
        <f t="array" aca="1" ref="E1161" ca="1">INDIRECT("'Generate Monthly Report'!$C"&amp;$F1153)</f>
        <v>2189</v>
      </c>
      <c r="H1161" s="101" t="str">
        <f>$H$13</f>
        <v xml:space="preserve">    Water Bill</v>
      </c>
      <c r="K1161" s="156" cm="1">
        <f t="array" aca="1" ref="K1161" ca="1">INDIRECT("'Generate Monthly Report'!$G"&amp;$F1153)</f>
        <v>237.86098765432101</v>
      </c>
      <c r="L1161" s="156"/>
    </row>
    <row r="1162" spans="1:12" x14ac:dyDescent="0.2">
      <c r="A1162" s="102" t="str">
        <f>$A$14</f>
        <v xml:space="preserve">    Previous Reading</v>
      </c>
      <c r="B1162" s="102"/>
      <c r="C1162" s="104"/>
      <c r="D1162" s="63"/>
      <c r="E1162" s="102" cm="1">
        <f t="array" aca="1" ref="E1162" ca="1">INDIRECT("'Generate Monthly Report'!$D"&amp;$F1153)</f>
        <v>2189</v>
      </c>
      <c r="H1162" s="101" t="str">
        <f>$H$14</f>
        <v xml:space="preserve">    Miscellaneous</v>
      </c>
      <c r="K1162" s="69"/>
      <c r="L1162" s="69">
        <f ca="1">'Generate Monthly Report'!$A$71</f>
        <v>50</v>
      </c>
    </row>
    <row r="1163" spans="1:12" ht="15" x14ac:dyDescent="0.2">
      <c r="A1163" s="69" t="str">
        <f>$A$15</f>
        <v xml:space="preserve">    Consumption</v>
      </c>
      <c r="B1163" s="101"/>
      <c r="C1163" s="52"/>
      <c r="E1163" s="103" cm="1">
        <f t="array" aca="1" ref="E1163" ca="1">INDIRECT("'Generate Monthly Report'!$E"&amp;$F1153)</f>
        <v>0</v>
      </c>
      <c r="H1163" s="102" t="str">
        <f>$H$15</f>
        <v xml:space="preserve">    Monthly Dues</v>
      </c>
      <c r="I1163" s="63"/>
      <c r="K1163" s="69"/>
      <c r="L1163" s="69">
        <f ca="1">'Generate Monthly Report'!$A$72</f>
        <v>450</v>
      </c>
    </row>
    <row r="1164" spans="1:12" ht="15" x14ac:dyDescent="0.2">
      <c r="E1164" s="77"/>
      <c r="H1164" s="100" t="str">
        <f>$H$16</f>
        <v xml:space="preserve">    Total</v>
      </c>
      <c r="J1164" s="70"/>
      <c r="K1164" s="153" cm="1">
        <f t="array" aca="1" ref="K1164" ca="1">INDIRECT("'Generate Monthly Report'!$J"&amp;$F1153)</f>
        <v>737.86098765432098</v>
      </c>
      <c r="L1164" s="153"/>
    </row>
    <row r="1165" spans="1:12" x14ac:dyDescent="0.2">
      <c r="A1165" s="109" t="str">
        <f>$A$17</f>
        <v xml:space="preserve">    Manila Waters Reading</v>
      </c>
      <c r="B1165" s="110"/>
      <c r="C1165" s="111"/>
      <c r="D1165" s="111"/>
      <c r="E1165" s="117">
        <f ca="1">'Generate Monthly Report'!$F$72</f>
        <v>1620</v>
      </c>
      <c r="H1165" s="67" t="str">
        <f>$H$17</f>
        <v>Previous Charges</v>
      </c>
      <c r="K1165" s="67"/>
      <c r="L1165" s="67"/>
    </row>
    <row r="1166" spans="1:12" x14ac:dyDescent="0.2">
      <c r="A1166" s="112" t="str">
        <f>$A$18</f>
        <v xml:space="preserve">    Amount Due to Manila Waters</v>
      </c>
      <c r="B1166" s="67"/>
      <c r="C1166" s="66"/>
      <c r="D1166" s="66"/>
      <c r="E1166" s="129">
        <f ca="1">'Generate Monthly Report'!$G$72</f>
        <v>38533.480000000003</v>
      </c>
      <c r="H1166" s="102" t="str">
        <f>$H$18</f>
        <v xml:space="preserve">    Unpaid Previous Charges</v>
      </c>
      <c r="I1166" s="63"/>
      <c r="J1166" s="63"/>
      <c r="K1166" s="154">
        <f ca="1">SUM(INDIRECT("'Unpaid Record'!$C"&amp;$F1153&amp;":"&amp;'Generate Monthly Report'!$J$1&amp;$F1153))-K1164</f>
        <v>534</v>
      </c>
      <c r="L1166" s="154"/>
    </row>
    <row r="1167" spans="1:12" ht="15" x14ac:dyDescent="0.2">
      <c r="A1167" s="112" t="str">
        <f>$A$19</f>
        <v xml:space="preserve">    Computed Amount per cu. meter</v>
      </c>
      <c r="B1167" s="67"/>
      <c r="C1167" s="66"/>
      <c r="D1167" s="66"/>
      <c r="E1167" s="118">
        <f ca="1">'Generate Monthly Report'!$H$72</f>
        <v>23.79</v>
      </c>
      <c r="H1167" s="64" t="str">
        <f>$H$19</f>
        <v>TOTAL AMOUNT DUE</v>
      </c>
      <c r="K1167" s="150">
        <f ca="1">$K1164+$K1166</f>
        <v>1271.860987654321</v>
      </c>
      <c r="L1167" s="150"/>
    </row>
    <row r="1168" spans="1:12" x14ac:dyDescent="0.2">
      <c r="A1168" s="113" t="str">
        <f>$A$20</f>
        <v xml:space="preserve">    Minimum Amount (with Misc + Monthly Dues)</v>
      </c>
      <c r="B1168" s="58"/>
      <c r="C1168" s="63"/>
      <c r="D1168" s="63"/>
      <c r="E1168" s="119">
        <f ca="1">'Generate Monthly Report'!$J$72</f>
        <v>737.86</v>
      </c>
      <c r="L1168" s="115" t="str">
        <f>$L$20</f>
        <v>REVISED OCTOBER 2020. THIS IS SYSTEM GENERATED</v>
      </c>
    </row>
    <row r="1169" spans="1:12" x14ac:dyDescent="0.2">
      <c r="A1169" s="73" t="str">
        <f>$A$21</f>
        <v>YOUR MONTHLY CONSUMPTION IN THE LAST 12 MONTHS...</v>
      </c>
      <c r="B1169" s="52"/>
      <c r="C1169" s="52"/>
      <c r="D1169" s="52"/>
      <c r="E1169" s="52"/>
      <c r="F1169" s="52"/>
      <c r="G1169" s="52"/>
      <c r="H1169" s="52"/>
      <c r="I1169" s="52"/>
      <c r="J1169" s="52"/>
      <c r="K1169" s="52"/>
      <c r="L1169" s="52"/>
    </row>
    <row r="1170" spans="1:12" x14ac:dyDescent="0.2">
      <c r="A1170" s="71" t="str">
        <f ca="1">UPPER(TEXT(EDATE($A1158, MOD(COLUMN(), 12)-12), "MMM"))</f>
        <v>OCT</v>
      </c>
      <c r="B1170" s="71" t="str">
        <f t="shared" ref="B1170:L1170" ca="1" si="41">UPPER(TEXT(EDATE($A1158, MOD(COLUMN(), 12)-12), "MMM"))</f>
        <v>NOV</v>
      </c>
      <c r="C1170" s="71" t="str">
        <f t="shared" ca="1" si="41"/>
        <v>DEC</v>
      </c>
      <c r="D1170" s="71" t="str">
        <f t="shared" ca="1" si="41"/>
        <v>JAN</v>
      </c>
      <c r="E1170" s="71" t="str">
        <f t="shared" ca="1" si="41"/>
        <v>FEB</v>
      </c>
      <c r="F1170" s="71" t="str">
        <f t="shared" ca="1" si="41"/>
        <v>MAR</v>
      </c>
      <c r="G1170" s="71" t="str">
        <f t="shared" ca="1" si="41"/>
        <v>APR</v>
      </c>
      <c r="H1170" s="71" t="str">
        <f t="shared" ca="1" si="41"/>
        <v>MAY</v>
      </c>
      <c r="I1170" s="71" t="str">
        <f t="shared" ca="1" si="41"/>
        <v>JUN</v>
      </c>
      <c r="J1170" s="71" t="str">
        <f t="shared" ca="1" si="41"/>
        <v>JUL</v>
      </c>
      <c r="K1170" s="71" t="str">
        <f t="shared" ca="1" si="41"/>
        <v>AUG</v>
      </c>
      <c r="L1170" s="71" t="str">
        <f t="shared" ca="1" si="41"/>
        <v>SEP</v>
      </c>
    </row>
    <row r="1171" spans="1:12" x14ac:dyDescent="0.2">
      <c r="A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B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C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D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E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F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G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H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I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J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K1171" s="71" t="str">
        <f ca="1">IF( (COLUMN(INDIRECT('Generate Monthly Report'!$J$1&amp;$E1153)) + (MOD(COLUMN(), 12)-12) ) &lt; 4, "--", INDIRECT("'Monthly Reading'!"&amp;SUBSTITUTE(ADDRESS(1,COLUMN(INDIRECT('Generate Monthly Report'!$J$1&amp;$E1153)) + (MOD(COLUMN(), 12)-12),4),"1","")&amp;$E1153) )</f>
        <v>--</v>
      </c>
      <c r="L1171" s="71">
        <f ca="1">IF( (COLUMN(INDIRECT('Generate Monthly Report'!$J$1&amp;$E1153)) + (MOD(COLUMN(), 12)) ) &lt; 4, "--", INDIRECT("'Monthly Reading'!"&amp;SUBSTITUTE(ADDRESS(1,COLUMN(INDIRECT('Generate Monthly Report'!$J$1&amp;$E$5)) + (MOD(COLUMN(), 12)),4),"1","")&amp;$E$5) )</f>
        <v>20</v>
      </c>
    </row>
    <row r="1172" spans="1:12" x14ac:dyDescent="0.2">
      <c r="A1172" s="73" t="str">
        <f>$A$24</f>
        <v>BREAKDOWN OF UNPAID WATER BILLS IN THE LAST 12 MONTHS</v>
      </c>
    </row>
    <row r="1173" spans="1:12" x14ac:dyDescent="0.2">
      <c r="A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B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C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D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E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F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G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H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I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J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K1173" s="71" t="str">
        <f ca="1">IF( (COLUMN(INDIRECT('Generate Monthly Report'!$J$1&amp;$E1153)) + (MOD(COLUMN(), 12)-12) ) &lt; 4, "--", IF( INDIRECT("'Unpaid Record'!"&amp;SUBSTITUTE(ADDRESS(1,COLUMN(INDIRECT('Generate Monthly Report'!$J$1&amp;$E1153)) + (MOD(COLUMN(), 12)-12),4),"1","")&amp;$F1153) &gt; 0,
ROUND(INDIRECT("'Unpaid Record'!"&amp;SUBSTITUTE(ADDRESS(1,COLUMN(INDIRECT('Generate Monthly Report'!$J$1&amp;$E1153)) + (MOD(COLUMN(), 12)-12),4),"1","")&amp;$F1153), 2), "--") )</f>
        <v>--</v>
      </c>
      <c r="L1173" s="71">
        <f ca="1">IF( (COLUMN(INDIRECT('Generate Monthly Report'!$J$1&amp;$E1153)) + (MOD(COLUMN(), 12)) ) &lt; 4, "--", ROUND(INDIRECT("'Unpaid Record'!"&amp;SUBSTITUTE(ADDRESS(1,COLUMN(INDIRECT('Generate Monthly Report'!$J$1&amp;$E1153)) + (MOD(COLUMN(), 12)),4),"1","")&amp;$F1153), 2))</f>
        <v>737.86</v>
      </c>
    </row>
    <row r="1174" spans="1:12" x14ac:dyDescent="0.2">
      <c r="C1174" s="157" t="str">
        <f>$C$26</f>
        <v>To avoid disconnection, please pay your bills on time.</v>
      </c>
      <c r="D1174" s="157"/>
      <c r="E1174" s="157"/>
      <c r="F1174" s="157"/>
      <c r="G1174" s="157"/>
      <c r="H1174" s="157"/>
      <c r="I1174" s="157"/>
      <c r="J1174" s="157"/>
      <c r="K1174" s="66"/>
      <c r="L1174" s="66"/>
    </row>
    <row r="1175" spans="1:12" x14ac:dyDescent="0.2">
      <c r="A1175" s="66"/>
      <c r="B1175" s="67"/>
      <c r="C1175" s="67"/>
      <c r="D1175" s="72"/>
      <c r="E1175" s="67"/>
      <c r="F1175" s="67"/>
      <c r="G1175" s="67"/>
      <c r="H1175" s="64"/>
      <c r="I1175" s="67"/>
      <c r="J1175" s="64"/>
      <c r="K1175" s="66"/>
      <c r="L1175" s="66"/>
    </row>
    <row r="1176" spans="1:12" x14ac:dyDescent="0.2">
      <c r="A1176" s="66"/>
      <c r="B1176" s="67"/>
      <c r="K1176" s="66"/>
      <c r="L1176" s="66"/>
    </row>
    <row r="1177" spans="1:12" x14ac:dyDescent="0.2">
      <c r="A1177" s="116" t="str">
        <f>Settings!$B$1</f>
        <v>VILLA AURORA TOWNHOMES HOMEOWNERS ASSOCIATION</v>
      </c>
      <c r="B1177" s="52"/>
      <c r="D1177" s="54"/>
      <c r="E1177" s="54"/>
      <c r="H1177" s="54"/>
      <c r="I1177" s="54"/>
      <c r="K1177" s="56"/>
      <c r="L1177" s="114" t="str">
        <f>Settings!$B$3</f>
        <v>Please bring your water bill when paying</v>
      </c>
    </row>
    <row r="1178" spans="1:12" x14ac:dyDescent="0.2">
      <c r="A1178" s="68" t="str">
        <f>Settings!$B$2</f>
        <v>Aurora Blvd., Loyola Heights, Quezon City</v>
      </c>
      <c r="B1178" s="52"/>
      <c r="D1178" s="56"/>
      <c r="E1178" s="56"/>
      <c r="H1178" s="56"/>
      <c r="I1178" s="56"/>
      <c r="K1178" s="52"/>
      <c r="L1178" s="114" t="str">
        <f>Settings!$B$4</f>
        <v>For inquiries pls. contact the water committee</v>
      </c>
    </row>
    <row r="1179" spans="1:12" x14ac:dyDescent="0.2">
      <c r="A1179" s="57">
        <v>2</v>
      </c>
      <c r="B1179" s="57">
        <v>5</v>
      </c>
      <c r="D1179" s="52"/>
      <c r="E1179" s="52"/>
      <c r="H1179" s="52"/>
      <c r="I1179" s="52"/>
      <c r="K1179" s="52"/>
      <c r="L1179" s="114" t="str">
        <f>IF(Settings!$B$5="", "", Settings!$B$5)</f>
        <v>Jesus Lim at B3 L17</v>
      </c>
    </row>
    <row r="1180" spans="1:12" x14ac:dyDescent="0.2">
      <c r="A1180" s="52"/>
      <c r="B1180" s="52"/>
      <c r="C1180" s="52"/>
      <c r="D1180" s="52"/>
      <c r="E1180" s="52"/>
      <c r="H1180" s="52"/>
      <c r="I1180" s="52"/>
      <c r="K1180" s="52"/>
      <c r="L1180" s="114" t="str">
        <f>IF(Settings!$B$6="", "", Settings!$B$6)</f>
        <v>Nida Monasteryo at B1 L12</v>
      </c>
    </row>
    <row r="1181" spans="1:12" x14ac:dyDescent="0.2">
      <c r="A1181" s="52"/>
      <c r="B1181" s="52"/>
      <c r="C1181" s="132">
        <f>$C1153+1</f>
        <v>44</v>
      </c>
      <c r="D1181" s="132">
        <f>$D1153+1</f>
        <v>55</v>
      </c>
      <c r="E1181" s="132">
        <f>$E1153+1</f>
        <v>121</v>
      </c>
      <c r="F1181" s="132">
        <f>$F1153+1</f>
        <v>47</v>
      </c>
      <c r="H1181" s="52"/>
      <c r="I1181" s="52"/>
      <c r="J1181" s="55" t="str">
        <f>IF(Settings!$B$7="", "", Settings!$B$7)</f>
        <v/>
      </c>
      <c r="K1181" s="52"/>
      <c r="L1181" s="52"/>
    </row>
    <row r="1182" spans="1:12" x14ac:dyDescent="0.2">
      <c r="A1182" s="58"/>
      <c r="B1182" s="58"/>
      <c r="C1182" s="58"/>
      <c r="D1182" s="58"/>
      <c r="E1182" s="58"/>
      <c r="F1182" s="58"/>
      <c r="G1182" s="59"/>
      <c r="H1182" s="58"/>
      <c r="I1182" s="58"/>
      <c r="J1182" s="60" t="str">
        <f>IF(Settings!$B$8="", "", Settings!$B$8)</f>
        <v/>
      </c>
      <c r="K1182" s="58"/>
      <c r="L1182" s="58"/>
    </row>
    <row r="1183" spans="1:12" x14ac:dyDescent="0.2">
      <c r="A1183" s="61" t="str">
        <f>$A$7</f>
        <v>NAME OF OWNER/TENANT</v>
      </c>
      <c r="B1183" s="52"/>
      <c r="C1183" s="52"/>
      <c r="E1183" s="61" t="str">
        <f>$E$7</f>
        <v>ADDRESS</v>
      </c>
      <c r="H1183" s="61" t="str">
        <f>$H$7</f>
        <v>METER NUMBER</v>
      </c>
      <c r="J1183" s="52"/>
      <c r="K1183" s="61" t="str">
        <f>$K$7</f>
        <v>TOTAL AMOUNT DUE</v>
      </c>
    </row>
    <row r="1184" spans="1:12" ht="15" x14ac:dyDescent="0.2">
      <c r="A1184" s="62" t="str" cm="1">
        <f t="array" aca="1" ref="A1184" ca="1">INDIRECT("'Homeowners Record'!$B"&amp;$C1181)</f>
        <v>BOY EVANGELISTA</v>
      </c>
      <c r="B1184" s="74"/>
      <c r="C1184" s="74"/>
      <c r="D1184" s="74"/>
      <c r="E1184" s="62" t="str" cm="1">
        <f t="array" aca="1" ref="E1184" ca="1">INDIRECT("'Homeowners Record'!$C"&amp;$C1181)</f>
        <v>BLK 2 LOT 12</v>
      </c>
      <c r="F1184" s="74"/>
      <c r="G1184" s="108"/>
      <c r="H1184" s="152" cm="1">
        <f t="array" aca="1" ref="H1184" ca="1">INDIRECT("'Homeowners Record'!$D"&amp;$C1181)</f>
        <v>347227</v>
      </c>
      <c r="I1184" s="152"/>
      <c r="J1184" s="74"/>
      <c r="K1184" s="149">
        <f ca="1">SUM(INDIRECT("'Unpaid Record'!$C"&amp;$F1181&amp;":"&amp;'Generate Monthly Report'!$J$1&amp;$F1181))</f>
        <v>1295.6470864197531</v>
      </c>
      <c r="L1184" s="149"/>
    </row>
    <row r="1185" spans="1:12" x14ac:dyDescent="0.2">
      <c r="A1185" s="61" t="str">
        <f>$A$9</f>
        <v>BILLING MONTH</v>
      </c>
      <c r="B1185" s="52"/>
      <c r="E1185" s="61" t="str">
        <f>$E$9</f>
        <v>BILL DATE</v>
      </c>
      <c r="H1185" s="61" t="str">
        <f>$H$9</f>
        <v>BILLING PERIOD</v>
      </c>
      <c r="I1185" s="52"/>
      <c r="J1185" s="52"/>
      <c r="K1185" s="151" t="str">
        <f>$K$9</f>
        <v>DUE DATE</v>
      </c>
      <c r="L1185" s="151"/>
    </row>
    <row r="1186" spans="1:12" ht="15" x14ac:dyDescent="0.2">
      <c r="A1186" s="76" t="str">
        <f ca="1">TEXT('Generate Monthly Report'!$C$72, "MMMM YYYY")</f>
        <v>September 2020</v>
      </c>
      <c r="B1186" s="74"/>
      <c r="C1186" s="74"/>
      <c r="D1186" s="74"/>
      <c r="E1186" s="107" t="str">
        <f ca="1">'Generate Monthly Report'!$D$72</f>
        <v>Oct 10, 2020</v>
      </c>
      <c r="F1186" s="74"/>
      <c r="G1186" s="108"/>
      <c r="H1186" s="107" t="str">
        <f ca="1">'Generate Monthly Report'!$B$72</f>
        <v>07 Sep to 06 Oct 2020</v>
      </c>
      <c r="I1186" s="74"/>
      <c r="J1186" s="74"/>
      <c r="K1186" s="155" t="str">
        <f ca="1">'Generate Monthly Report'!$E$72</f>
        <v>Oct 13, 2020</v>
      </c>
      <c r="L1186" s="155"/>
    </row>
    <row r="1187" spans="1:12" x14ac:dyDescent="0.2">
      <c r="A1187" s="64" t="str">
        <f>$A$11</f>
        <v>METER READING INFORMATION</v>
      </c>
      <c r="H1187" s="65" t="str">
        <f>$H$11</f>
        <v>STATEMENT SUMMARY</v>
      </c>
    </row>
    <row r="1188" spans="1:12" x14ac:dyDescent="0.2">
      <c r="A1188" s="52" t="str">
        <f>$A$12</f>
        <v>Owner's Meter Reading</v>
      </c>
      <c r="H1188" s="67" t="str">
        <f>$H$12</f>
        <v>Current Charges</v>
      </c>
      <c r="K1188" s="67"/>
      <c r="L1188" s="67"/>
    </row>
    <row r="1189" spans="1:12" x14ac:dyDescent="0.2">
      <c r="A1189" s="101" t="str">
        <f>$A$13</f>
        <v xml:space="preserve">    Present Reading</v>
      </c>
      <c r="B1189" s="101"/>
      <c r="C1189" s="69"/>
      <c r="E1189" s="101" cm="1">
        <f t="array" aca="1" ref="E1189" ca="1">INDIRECT("'Generate Monthly Report'!$C"&amp;$F1181)</f>
        <v>2719</v>
      </c>
      <c r="H1189" s="101" t="str">
        <f>$H$13</f>
        <v xml:space="preserve">    Water Bill</v>
      </c>
      <c r="K1189" s="156" cm="1">
        <f t="array" aca="1" ref="K1189" ca="1">INDIRECT("'Generate Monthly Report'!$G"&amp;$F1181)</f>
        <v>261.64708641975312</v>
      </c>
      <c r="L1189" s="156"/>
    </row>
    <row r="1190" spans="1:12" x14ac:dyDescent="0.2">
      <c r="A1190" s="102" t="str">
        <f>$A$14</f>
        <v xml:space="preserve">    Previous Reading</v>
      </c>
      <c r="B1190" s="102"/>
      <c r="C1190" s="104"/>
      <c r="D1190" s="63"/>
      <c r="E1190" s="102" cm="1">
        <f t="array" aca="1" ref="E1190" ca="1">INDIRECT("'Generate Monthly Report'!$D"&amp;$F1181)</f>
        <v>2708</v>
      </c>
      <c r="H1190" s="101" t="str">
        <f>$H$14</f>
        <v xml:space="preserve">    Miscellaneous</v>
      </c>
      <c r="K1190" s="69"/>
      <c r="L1190" s="69">
        <f ca="1">'Generate Monthly Report'!$A$71</f>
        <v>50</v>
      </c>
    </row>
    <row r="1191" spans="1:12" ht="15" x14ac:dyDescent="0.2">
      <c r="A1191" s="69" t="str">
        <f>$A$15</f>
        <v xml:space="preserve">    Consumption</v>
      </c>
      <c r="B1191" s="101"/>
      <c r="C1191" s="52"/>
      <c r="E1191" s="103" cm="1">
        <f t="array" aca="1" ref="E1191" ca="1">INDIRECT("'Generate Monthly Report'!$E"&amp;$F1181)</f>
        <v>11</v>
      </c>
      <c r="H1191" s="102" t="str">
        <f>$H$15</f>
        <v xml:space="preserve">    Monthly Dues</v>
      </c>
      <c r="I1191" s="63"/>
      <c r="K1191" s="69"/>
      <c r="L1191" s="69">
        <f ca="1">'Generate Monthly Report'!$A$72</f>
        <v>450</v>
      </c>
    </row>
    <row r="1192" spans="1:12" ht="15" x14ac:dyDescent="0.2">
      <c r="E1192" s="77"/>
      <c r="H1192" s="100" t="str">
        <f>$H$16</f>
        <v xml:space="preserve">    Total</v>
      </c>
      <c r="J1192" s="70"/>
      <c r="K1192" s="153" cm="1">
        <f t="array" aca="1" ref="K1192" ca="1">INDIRECT("'Generate Monthly Report'!$J"&amp;$F1181)</f>
        <v>761.64708641975312</v>
      </c>
      <c r="L1192" s="153"/>
    </row>
    <row r="1193" spans="1:12" x14ac:dyDescent="0.2">
      <c r="A1193" s="109" t="str">
        <f>$A$17</f>
        <v xml:space="preserve">    Manila Waters Reading</v>
      </c>
      <c r="B1193" s="110"/>
      <c r="C1193" s="111"/>
      <c r="D1193" s="111"/>
      <c r="E1193" s="117">
        <f ca="1">'Generate Monthly Report'!$F$72</f>
        <v>1620</v>
      </c>
      <c r="H1193" s="67" t="str">
        <f>$H$17</f>
        <v>Previous Charges</v>
      </c>
      <c r="K1193" s="67"/>
      <c r="L1193" s="67"/>
    </row>
    <row r="1194" spans="1:12" x14ac:dyDescent="0.2">
      <c r="A1194" s="112" t="str">
        <f>$A$18</f>
        <v xml:space="preserve">    Amount Due to Manila Waters</v>
      </c>
      <c r="B1194" s="67"/>
      <c r="C1194" s="66"/>
      <c r="D1194" s="66"/>
      <c r="E1194" s="129">
        <f ca="1">'Generate Monthly Report'!$G$72</f>
        <v>38533.480000000003</v>
      </c>
      <c r="H1194" s="102" t="str">
        <f>$H$18</f>
        <v xml:space="preserve">    Unpaid Previous Charges</v>
      </c>
      <c r="I1194" s="63"/>
      <c r="J1194" s="63"/>
      <c r="K1194" s="154">
        <f ca="1">SUM(INDIRECT("'Unpaid Record'!$C"&amp;$F1181&amp;":"&amp;'Generate Monthly Report'!$J$1&amp;$F1181))-K1192</f>
        <v>534</v>
      </c>
      <c r="L1194" s="154"/>
    </row>
    <row r="1195" spans="1:12" ht="15" x14ac:dyDescent="0.2">
      <c r="A1195" s="112" t="str">
        <f>$A$19</f>
        <v xml:space="preserve">    Computed Amount per cu. meter</v>
      </c>
      <c r="B1195" s="67"/>
      <c r="C1195" s="66"/>
      <c r="D1195" s="66"/>
      <c r="E1195" s="118">
        <f ca="1">'Generate Monthly Report'!$H$72</f>
        <v>23.79</v>
      </c>
      <c r="H1195" s="64" t="str">
        <f>$H$19</f>
        <v>TOTAL AMOUNT DUE</v>
      </c>
      <c r="K1195" s="150">
        <f ca="1">$K1192+$K1194</f>
        <v>1295.6470864197531</v>
      </c>
      <c r="L1195" s="150"/>
    </row>
    <row r="1196" spans="1:12" x14ac:dyDescent="0.2">
      <c r="A1196" s="113" t="str">
        <f>$A$20</f>
        <v xml:space="preserve">    Minimum Amount (with Misc + Monthly Dues)</v>
      </c>
      <c r="B1196" s="58"/>
      <c r="C1196" s="63"/>
      <c r="D1196" s="63"/>
      <c r="E1196" s="119">
        <f ca="1">'Generate Monthly Report'!$J$72</f>
        <v>737.86</v>
      </c>
      <c r="L1196" s="115" t="str">
        <f>$L$20</f>
        <v>REVISED OCTOBER 2020. THIS IS SYSTEM GENERATED</v>
      </c>
    </row>
    <row r="1197" spans="1:12" x14ac:dyDescent="0.2">
      <c r="A1197" s="73" t="str">
        <f>$A$21</f>
        <v>YOUR MONTHLY CONSUMPTION IN THE LAST 12 MONTHS...</v>
      </c>
      <c r="B1197" s="52"/>
      <c r="C1197" s="52"/>
      <c r="D1197" s="52"/>
      <c r="E1197" s="52"/>
      <c r="F1197" s="52"/>
      <c r="G1197" s="52"/>
      <c r="H1197" s="52"/>
      <c r="I1197" s="52"/>
      <c r="J1197" s="52"/>
      <c r="K1197" s="52"/>
      <c r="L1197" s="52"/>
    </row>
    <row r="1198" spans="1:12" x14ac:dyDescent="0.2">
      <c r="A1198" s="71" t="str">
        <f ca="1">UPPER(TEXT(EDATE($A1186, MOD(COLUMN(), 12)-12), "MMM"))</f>
        <v>OCT</v>
      </c>
      <c r="B1198" s="71" t="str">
        <f t="shared" ref="B1198:L1198" ca="1" si="42">UPPER(TEXT(EDATE($A1186, MOD(COLUMN(), 12)-12), "MMM"))</f>
        <v>NOV</v>
      </c>
      <c r="C1198" s="71" t="str">
        <f t="shared" ca="1" si="42"/>
        <v>DEC</v>
      </c>
      <c r="D1198" s="71" t="str">
        <f t="shared" ca="1" si="42"/>
        <v>JAN</v>
      </c>
      <c r="E1198" s="71" t="str">
        <f t="shared" ca="1" si="42"/>
        <v>FEB</v>
      </c>
      <c r="F1198" s="71" t="str">
        <f t="shared" ca="1" si="42"/>
        <v>MAR</v>
      </c>
      <c r="G1198" s="71" t="str">
        <f t="shared" ca="1" si="42"/>
        <v>APR</v>
      </c>
      <c r="H1198" s="71" t="str">
        <f t="shared" ca="1" si="42"/>
        <v>MAY</v>
      </c>
      <c r="I1198" s="71" t="str">
        <f t="shared" ca="1" si="42"/>
        <v>JUN</v>
      </c>
      <c r="J1198" s="71" t="str">
        <f t="shared" ca="1" si="42"/>
        <v>JUL</v>
      </c>
      <c r="K1198" s="71" t="str">
        <f t="shared" ca="1" si="42"/>
        <v>AUG</v>
      </c>
      <c r="L1198" s="71" t="str">
        <f t="shared" ca="1" si="42"/>
        <v>SEP</v>
      </c>
    </row>
    <row r="1199" spans="1:12" x14ac:dyDescent="0.2">
      <c r="A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B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C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D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E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F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G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H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I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J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K1199" s="71" t="str">
        <f ca="1">IF( (COLUMN(INDIRECT('Generate Monthly Report'!$J$1&amp;$E1181)) + (MOD(COLUMN(), 12)-12) ) &lt; 4, "--", INDIRECT("'Monthly Reading'!"&amp;SUBSTITUTE(ADDRESS(1,COLUMN(INDIRECT('Generate Monthly Report'!$J$1&amp;$E1181)) + (MOD(COLUMN(), 12)-12),4),"1","")&amp;$E1181) )</f>
        <v>--</v>
      </c>
      <c r="L1199" s="71">
        <f ca="1">IF( (COLUMN(INDIRECT('Generate Monthly Report'!$J$1&amp;$E1181)) + (MOD(COLUMN(), 12)) ) &lt; 4, "--", INDIRECT("'Monthly Reading'!"&amp;SUBSTITUTE(ADDRESS(1,COLUMN(INDIRECT('Generate Monthly Report'!$J$1&amp;$E$5)) + (MOD(COLUMN(), 12)),4),"1","")&amp;$E$5) )</f>
        <v>20</v>
      </c>
    </row>
    <row r="1200" spans="1:12" x14ac:dyDescent="0.2">
      <c r="A1200" s="73" t="str">
        <f>$A$24</f>
        <v>BREAKDOWN OF UNPAID WATER BILLS IN THE LAST 12 MONTHS</v>
      </c>
    </row>
    <row r="1201" spans="1:12" x14ac:dyDescent="0.2">
      <c r="A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B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C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D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E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F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G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H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I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J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K1201" s="71" t="str">
        <f ca="1">IF( (COLUMN(INDIRECT('Generate Monthly Report'!$J$1&amp;$E1181)) + (MOD(COLUMN(), 12)-12) ) &lt; 4, "--", IF( INDIRECT("'Unpaid Record'!"&amp;SUBSTITUTE(ADDRESS(1,COLUMN(INDIRECT('Generate Monthly Report'!$J$1&amp;$E1181)) + (MOD(COLUMN(), 12)-12),4),"1","")&amp;$F1181) &gt; 0,
ROUND(INDIRECT("'Unpaid Record'!"&amp;SUBSTITUTE(ADDRESS(1,COLUMN(INDIRECT('Generate Monthly Report'!$J$1&amp;$E1181)) + (MOD(COLUMN(), 12)-12),4),"1","")&amp;$F1181), 2), "--") )</f>
        <v>--</v>
      </c>
      <c r="L1201" s="71">
        <f ca="1">IF( (COLUMN(INDIRECT('Generate Monthly Report'!$J$1&amp;$E1181)) + (MOD(COLUMN(), 12)) ) &lt; 4, "--", ROUND(INDIRECT("'Unpaid Record'!"&amp;SUBSTITUTE(ADDRESS(1,COLUMN(INDIRECT('Generate Monthly Report'!$J$1&amp;$E1181)) + (MOD(COLUMN(), 12)),4),"1","")&amp;$F1181), 2))</f>
        <v>761.65</v>
      </c>
    </row>
    <row r="1202" spans="1:12" x14ac:dyDescent="0.2">
      <c r="C1202" s="157" t="str">
        <f>$C$26</f>
        <v>To avoid disconnection, please pay your bills on time.</v>
      </c>
      <c r="D1202" s="157"/>
      <c r="E1202" s="157"/>
      <c r="F1202" s="157"/>
      <c r="G1202" s="157"/>
      <c r="H1202" s="157"/>
      <c r="I1202" s="157"/>
      <c r="J1202" s="157"/>
      <c r="K1202" s="66"/>
      <c r="L1202" s="66"/>
    </row>
    <row r="1203" spans="1:12" x14ac:dyDescent="0.2">
      <c r="A1203" s="66"/>
      <c r="B1203" s="67"/>
      <c r="C1203" s="67"/>
      <c r="D1203" s="72"/>
      <c r="E1203" s="67"/>
      <c r="F1203" s="67"/>
      <c r="G1203" s="67"/>
      <c r="H1203" s="64"/>
      <c r="I1203" s="67"/>
      <c r="J1203" s="64"/>
      <c r="K1203" s="66"/>
      <c r="L1203" s="66"/>
    </row>
    <row r="1204" spans="1:12" x14ac:dyDescent="0.2">
      <c r="A1204" s="66"/>
      <c r="B1204" s="67"/>
      <c r="K1204" s="66"/>
      <c r="L1204" s="66"/>
    </row>
    <row r="1205" spans="1:12" x14ac:dyDescent="0.2">
      <c r="A1205" s="116" t="str">
        <f>Settings!$B$1</f>
        <v>VILLA AURORA TOWNHOMES HOMEOWNERS ASSOCIATION</v>
      </c>
      <c r="B1205" s="52"/>
      <c r="D1205" s="54"/>
      <c r="E1205" s="54"/>
      <c r="H1205" s="54"/>
      <c r="I1205" s="54"/>
      <c r="K1205" s="56"/>
      <c r="L1205" s="114" t="str">
        <f>Settings!$B$3</f>
        <v>Please bring your water bill when paying</v>
      </c>
    </row>
    <row r="1206" spans="1:12" x14ac:dyDescent="0.2">
      <c r="A1206" s="68" t="str">
        <f>Settings!$B$2</f>
        <v>Aurora Blvd., Loyola Heights, Quezon City</v>
      </c>
      <c r="B1206" s="52"/>
      <c r="D1206" s="56"/>
      <c r="E1206" s="56"/>
      <c r="H1206" s="56"/>
      <c r="I1206" s="56"/>
      <c r="K1206" s="52"/>
      <c r="L1206" s="114" t="str">
        <f>Settings!$B$4</f>
        <v>For inquiries pls. contact the water committee</v>
      </c>
    </row>
    <row r="1207" spans="1:12" x14ac:dyDescent="0.2">
      <c r="A1207" s="57">
        <v>2</v>
      </c>
      <c r="B1207" s="57">
        <v>5</v>
      </c>
      <c r="D1207" s="52"/>
      <c r="E1207" s="52"/>
      <c r="H1207" s="52"/>
      <c r="I1207" s="52"/>
      <c r="K1207" s="52"/>
      <c r="L1207" s="114" t="str">
        <f>IF(Settings!$B$5="", "", Settings!$B$5)</f>
        <v>Jesus Lim at B3 L17</v>
      </c>
    </row>
    <row r="1208" spans="1:12" x14ac:dyDescent="0.2">
      <c r="A1208" s="52"/>
      <c r="B1208" s="52"/>
      <c r="C1208" s="52"/>
      <c r="D1208" s="52"/>
      <c r="E1208" s="52"/>
      <c r="H1208" s="52"/>
      <c r="I1208" s="52"/>
      <c r="K1208" s="52"/>
      <c r="L1208" s="114" t="str">
        <f>IF(Settings!$B$6="", "", Settings!$B$6)</f>
        <v>Nida Monasteryo at B1 L12</v>
      </c>
    </row>
    <row r="1209" spans="1:12" x14ac:dyDescent="0.2">
      <c r="A1209" s="52"/>
      <c r="B1209" s="52"/>
      <c r="C1209" s="132">
        <f>$C1181+1</f>
        <v>45</v>
      </c>
      <c r="D1209" s="132">
        <f>$D1181+1</f>
        <v>56</v>
      </c>
      <c r="E1209" s="132">
        <f>$E1181+1</f>
        <v>122</v>
      </c>
      <c r="F1209" s="132">
        <f>$F1181+1</f>
        <v>48</v>
      </c>
      <c r="H1209" s="52"/>
      <c r="I1209" s="52"/>
      <c r="J1209" s="55" t="str">
        <f>IF(Settings!$B$7="", "", Settings!$B$7)</f>
        <v/>
      </c>
      <c r="K1209" s="52"/>
      <c r="L1209" s="52"/>
    </row>
    <row r="1210" spans="1:12" x14ac:dyDescent="0.2">
      <c r="A1210" s="58"/>
      <c r="B1210" s="58"/>
      <c r="C1210" s="58"/>
      <c r="D1210" s="58"/>
      <c r="E1210" s="58"/>
      <c r="F1210" s="58"/>
      <c r="G1210" s="59"/>
      <c r="H1210" s="58"/>
      <c r="I1210" s="58"/>
      <c r="J1210" s="60" t="str">
        <f>IF(Settings!$B$8="", "", Settings!$B$8)</f>
        <v/>
      </c>
      <c r="K1210" s="58"/>
      <c r="L1210" s="58"/>
    </row>
    <row r="1211" spans="1:12" x14ac:dyDescent="0.2">
      <c r="A1211" s="61" t="str">
        <f>$A$7</f>
        <v>NAME OF OWNER/TENANT</v>
      </c>
      <c r="B1211" s="52"/>
      <c r="C1211" s="52"/>
      <c r="E1211" s="61" t="str">
        <f>$E$7</f>
        <v>ADDRESS</v>
      </c>
      <c r="H1211" s="61" t="str">
        <f>$H$7</f>
        <v>METER NUMBER</v>
      </c>
      <c r="J1211" s="52"/>
      <c r="K1211" s="61" t="str">
        <f>$K$7</f>
        <v>TOTAL AMOUNT DUE</v>
      </c>
    </row>
    <row r="1212" spans="1:12" ht="15" x14ac:dyDescent="0.2">
      <c r="A1212" s="62" t="str" cm="1">
        <f t="array" aca="1" ref="A1212" ca="1">INDIRECT("'Homeowners Record'!$B"&amp;$C1209)</f>
        <v>DRA. PUA</v>
      </c>
      <c r="B1212" s="74"/>
      <c r="C1212" s="74"/>
      <c r="D1212" s="74"/>
      <c r="E1212" s="62" t="str" cm="1">
        <f t="array" aca="1" ref="E1212" ca="1">INDIRECT("'Homeowners Record'!$C"&amp;$C1209)</f>
        <v>BLK 2 LOT 13</v>
      </c>
      <c r="F1212" s="74"/>
      <c r="G1212" s="108"/>
      <c r="H1212" s="152" cm="1">
        <f t="array" aca="1" ref="H1212" ca="1">INDIRECT("'Homeowners Record'!$D"&amp;$C1209)</f>
        <v>345499</v>
      </c>
      <c r="I1212" s="152"/>
      <c r="J1212" s="74"/>
      <c r="K1212" s="149">
        <f ca="1">SUM(INDIRECT("'Unpaid Record'!$C"&amp;$F1209&amp;":"&amp;'Generate Monthly Report'!$J$1&amp;$F1209))</f>
        <v>4311.8609876543214</v>
      </c>
      <c r="L1212" s="149"/>
    </row>
    <row r="1213" spans="1:12" x14ac:dyDescent="0.2">
      <c r="A1213" s="61" t="str">
        <f>$A$9</f>
        <v>BILLING MONTH</v>
      </c>
      <c r="B1213" s="52"/>
      <c r="E1213" s="61" t="str">
        <f>$E$9</f>
        <v>BILL DATE</v>
      </c>
      <c r="H1213" s="61" t="str">
        <f>$H$9</f>
        <v>BILLING PERIOD</v>
      </c>
      <c r="I1213" s="52"/>
      <c r="J1213" s="52"/>
      <c r="K1213" s="151" t="str">
        <f>$K$9</f>
        <v>DUE DATE</v>
      </c>
      <c r="L1213" s="151"/>
    </row>
    <row r="1214" spans="1:12" ht="15" x14ac:dyDescent="0.2">
      <c r="A1214" s="76" t="str">
        <f ca="1">TEXT('Generate Monthly Report'!$C$72, "MMMM YYYY")</f>
        <v>September 2020</v>
      </c>
      <c r="B1214" s="74"/>
      <c r="C1214" s="74"/>
      <c r="D1214" s="74"/>
      <c r="E1214" s="107" t="str">
        <f ca="1">'Generate Monthly Report'!$D$72</f>
        <v>Oct 10, 2020</v>
      </c>
      <c r="F1214" s="74"/>
      <c r="G1214" s="108"/>
      <c r="H1214" s="107" t="str">
        <f ca="1">'Generate Monthly Report'!$B$72</f>
        <v>07 Sep to 06 Oct 2020</v>
      </c>
      <c r="I1214" s="74"/>
      <c r="J1214" s="74"/>
      <c r="K1214" s="155" t="str">
        <f ca="1">'Generate Monthly Report'!$E$72</f>
        <v>Oct 13, 2020</v>
      </c>
      <c r="L1214" s="155"/>
    </row>
    <row r="1215" spans="1:12" x14ac:dyDescent="0.2">
      <c r="A1215" s="64" t="str">
        <f>$A$11</f>
        <v>METER READING INFORMATION</v>
      </c>
      <c r="H1215" s="65" t="str">
        <f>$H$11</f>
        <v>STATEMENT SUMMARY</v>
      </c>
    </row>
    <row r="1216" spans="1:12" x14ac:dyDescent="0.2">
      <c r="A1216" s="52" t="str">
        <f>$A$12</f>
        <v>Owner's Meter Reading</v>
      </c>
      <c r="H1216" s="67" t="str">
        <f>$H$12</f>
        <v>Current Charges</v>
      </c>
      <c r="K1216" s="67"/>
      <c r="L1216" s="67"/>
    </row>
    <row r="1217" spans="1:12" x14ac:dyDescent="0.2">
      <c r="A1217" s="101" t="str">
        <f>$A$13</f>
        <v xml:space="preserve">    Present Reading</v>
      </c>
      <c r="B1217" s="101"/>
      <c r="C1217" s="69"/>
      <c r="E1217" s="101" cm="1">
        <f t="array" aca="1" ref="E1217" ca="1">INDIRECT("'Generate Monthly Report'!$C"&amp;$F1209)</f>
        <v>14.53</v>
      </c>
      <c r="H1217" s="101" t="str">
        <f>$H$13</f>
        <v xml:space="preserve">    Water Bill</v>
      </c>
      <c r="K1217" s="156" cm="1">
        <f t="array" aca="1" ref="K1217" ca="1">INDIRECT("'Generate Monthly Report'!$G"&amp;$F1209)</f>
        <v>237.86098765432101</v>
      </c>
      <c r="L1217" s="156"/>
    </row>
    <row r="1218" spans="1:12" x14ac:dyDescent="0.2">
      <c r="A1218" s="102" t="str">
        <f>$A$14</f>
        <v xml:space="preserve">    Previous Reading</v>
      </c>
      <c r="B1218" s="102"/>
      <c r="C1218" s="104"/>
      <c r="D1218" s="63"/>
      <c r="E1218" s="102" cm="1">
        <f t="array" aca="1" ref="E1218" ca="1">INDIRECT("'Generate Monthly Report'!$D"&amp;$F1209)</f>
        <v>7.03</v>
      </c>
      <c r="H1218" s="101" t="str">
        <f>$H$14</f>
        <v xml:space="preserve">    Miscellaneous</v>
      </c>
      <c r="K1218" s="69"/>
      <c r="L1218" s="69">
        <f ca="1">'Generate Monthly Report'!$A$71</f>
        <v>50</v>
      </c>
    </row>
    <row r="1219" spans="1:12" ht="15" x14ac:dyDescent="0.2">
      <c r="A1219" s="69" t="str">
        <f>$A$15</f>
        <v xml:space="preserve">    Consumption</v>
      </c>
      <c r="B1219" s="101"/>
      <c r="C1219" s="52"/>
      <c r="E1219" s="103" cm="1">
        <f t="array" aca="1" ref="E1219" ca="1">INDIRECT("'Generate Monthly Report'!$E"&amp;$F1209)</f>
        <v>7.4999999999999991</v>
      </c>
      <c r="H1219" s="102" t="str">
        <f>$H$15</f>
        <v xml:space="preserve">    Monthly Dues</v>
      </c>
      <c r="I1219" s="63"/>
      <c r="K1219" s="69"/>
      <c r="L1219" s="69">
        <f ca="1">'Generate Monthly Report'!$A$72</f>
        <v>450</v>
      </c>
    </row>
    <row r="1220" spans="1:12" ht="15" x14ac:dyDescent="0.2">
      <c r="E1220" s="77"/>
      <c r="H1220" s="100" t="str">
        <f>$H$16</f>
        <v xml:space="preserve">    Total</v>
      </c>
      <c r="J1220" s="70"/>
      <c r="K1220" s="153" cm="1">
        <f t="array" aca="1" ref="K1220" ca="1">INDIRECT("'Generate Monthly Report'!$J"&amp;$F1209)</f>
        <v>737.86098765432098</v>
      </c>
      <c r="L1220" s="153"/>
    </row>
    <row r="1221" spans="1:12" x14ac:dyDescent="0.2">
      <c r="A1221" s="109" t="str">
        <f>$A$17</f>
        <v xml:space="preserve">    Manila Waters Reading</v>
      </c>
      <c r="B1221" s="110"/>
      <c r="C1221" s="111"/>
      <c r="D1221" s="111"/>
      <c r="E1221" s="117">
        <f ca="1">'Generate Monthly Report'!$F$72</f>
        <v>1620</v>
      </c>
      <c r="H1221" s="67" t="str">
        <f>$H$17</f>
        <v>Previous Charges</v>
      </c>
      <c r="K1221" s="67"/>
      <c r="L1221" s="67"/>
    </row>
    <row r="1222" spans="1:12" x14ac:dyDescent="0.2">
      <c r="A1222" s="112" t="str">
        <f>$A$18</f>
        <v xml:space="preserve">    Amount Due to Manila Waters</v>
      </c>
      <c r="B1222" s="67"/>
      <c r="C1222" s="66"/>
      <c r="D1222" s="66"/>
      <c r="E1222" s="129">
        <f ca="1">'Generate Monthly Report'!$G$72</f>
        <v>38533.480000000003</v>
      </c>
      <c r="H1222" s="102" t="str">
        <f>$H$18</f>
        <v xml:space="preserve">    Unpaid Previous Charges</v>
      </c>
      <c r="I1222" s="63"/>
      <c r="J1222" s="63"/>
      <c r="K1222" s="154">
        <f ca="1">SUM(INDIRECT("'Unpaid Record'!$C"&amp;$F1209&amp;":"&amp;'Generate Monthly Report'!$J$1&amp;$F1209))-K1220</f>
        <v>3574.0000000000005</v>
      </c>
      <c r="L1222" s="154"/>
    </row>
    <row r="1223" spans="1:12" ht="15" x14ac:dyDescent="0.2">
      <c r="A1223" s="112" t="str">
        <f>$A$19</f>
        <v xml:space="preserve">    Computed Amount per cu. meter</v>
      </c>
      <c r="B1223" s="67"/>
      <c r="C1223" s="66"/>
      <c r="D1223" s="66"/>
      <c r="E1223" s="118">
        <f ca="1">'Generate Monthly Report'!$H$72</f>
        <v>23.79</v>
      </c>
      <c r="H1223" s="64" t="str">
        <f>$H$19</f>
        <v>TOTAL AMOUNT DUE</v>
      </c>
      <c r="K1223" s="150">
        <f ca="1">$K1220+$K1222</f>
        <v>4311.8609876543214</v>
      </c>
      <c r="L1223" s="150"/>
    </row>
    <row r="1224" spans="1:12" x14ac:dyDescent="0.2">
      <c r="A1224" s="113" t="str">
        <f>$A$20</f>
        <v xml:space="preserve">    Minimum Amount (with Misc + Monthly Dues)</v>
      </c>
      <c r="B1224" s="58"/>
      <c r="C1224" s="63"/>
      <c r="D1224" s="63"/>
      <c r="E1224" s="119">
        <f ca="1">'Generate Monthly Report'!$J$72</f>
        <v>737.86</v>
      </c>
      <c r="L1224" s="115" t="str">
        <f>$L$20</f>
        <v>REVISED OCTOBER 2020. THIS IS SYSTEM GENERATED</v>
      </c>
    </row>
    <row r="1225" spans="1:12" x14ac:dyDescent="0.2">
      <c r="A1225" s="73" t="str">
        <f>$A$21</f>
        <v>YOUR MONTHLY CONSUMPTION IN THE LAST 12 MONTHS...</v>
      </c>
      <c r="B1225" s="52"/>
      <c r="C1225" s="52"/>
      <c r="D1225" s="52"/>
      <c r="E1225" s="52"/>
      <c r="F1225" s="52"/>
      <c r="G1225" s="52"/>
      <c r="H1225" s="52"/>
      <c r="I1225" s="52"/>
      <c r="J1225" s="52"/>
      <c r="K1225" s="52"/>
      <c r="L1225" s="52"/>
    </row>
    <row r="1226" spans="1:12" x14ac:dyDescent="0.2">
      <c r="A1226" s="71" t="str">
        <f ca="1">UPPER(TEXT(EDATE($A1214, MOD(COLUMN(), 12)-12), "MMM"))</f>
        <v>OCT</v>
      </c>
      <c r="B1226" s="71" t="str">
        <f t="shared" ref="B1226:L1226" ca="1" si="43">UPPER(TEXT(EDATE($A1214, MOD(COLUMN(), 12)-12), "MMM"))</f>
        <v>NOV</v>
      </c>
      <c r="C1226" s="71" t="str">
        <f t="shared" ca="1" si="43"/>
        <v>DEC</v>
      </c>
      <c r="D1226" s="71" t="str">
        <f t="shared" ca="1" si="43"/>
        <v>JAN</v>
      </c>
      <c r="E1226" s="71" t="str">
        <f t="shared" ca="1" si="43"/>
        <v>FEB</v>
      </c>
      <c r="F1226" s="71" t="str">
        <f t="shared" ca="1" si="43"/>
        <v>MAR</v>
      </c>
      <c r="G1226" s="71" t="str">
        <f t="shared" ca="1" si="43"/>
        <v>APR</v>
      </c>
      <c r="H1226" s="71" t="str">
        <f t="shared" ca="1" si="43"/>
        <v>MAY</v>
      </c>
      <c r="I1226" s="71" t="str">
        <f t="shared" ca="1" si="43"/>
        <v>JUN</v>
      </c>
      <c r="J1226" s="71" t="str">
        <f t="shared" ca="1" si="43"/>
        <v>JUL</v>
      </c>
      <c r="K1226" s="71" t="str">
        <f t="shared" ca="1" si="43"/>
        <v>AUG</v>
      </c>
      <c r="L1226" s="71" t="str">
        <f t="shared" ca="1" si="43"/>
        <v>SEP</v>
      </c>
    </row>
    <row r="1227" spans="1:12" x14ac:dyDescent="0.2">
      <c r="A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B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C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D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E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F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G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H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I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J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K1227" s="71" t="str">
        <f ca="1">IF( (COLUMN(INDIRECT('Generate Monthly Report'!$J$1&amp;$E1209)) + (MOD(COLUMN(), 12)-12) ) &lt; 4, "--", INDIRECT("'Monthly Reading'!"&amp;SUBSTITUTE(ADDRESS(1,COLUMN(INDIRECT('Generate Monthly Report'!$J$1&amp;$E1209)) + (MOD(COLUMN(), 12)-12),4),"1","")&amp;$E1209) )</f>
        <v>--</v>
      </c>
      <c r="L1227" s="71">
        <f ca="1">IF( (COLUMN(INDIRECT('Generate Monthly Report'!$J$1&amp;$E1209)) + (MOD(COLUMN(), 12)) ) &lt; 4, "--", INDIRECT("'Monthly Reading'!"&amp;SUBSTITUTE(ADDRESS(1,COLUMN(INDIRECT('Generate Monthly Report'!$J$1&amp;$E$5)) + (MOD(COLUMN(), 12)),4),"1","")&amp;$E$5) )</f>
        <v>20</v>
      </c>
    </row>
    <row r="1228" spans="1:12" x14ac:dyDescent="0.2">
      <c r="A1228" s="73" t="str">
        <f>$A$24</f>
        <v>BREAKDOWN OF UNPAID WATER BILLS IN THE LAST 12 MONTHS</v>
      </c>
    </row>
    <row r="1229" spans="1:12" x14ac:dyDescent="0.2">
      <c r="A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B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C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D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E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F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G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H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I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J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K1229" s="71" t="str">
        <f ca="1">IF( (COLUMN(INDIRECT('Generate Monthly Report'!$J$1&amp;$E1209)) + (MOD(COLUMN(), 12)-12) ) &lt; 4, "--", IF( INDIRECT("'Unpaid Record'!"&amp;SUBSTITUTE(ADDRESS(1,COLUMN(INDIRECT('Generate Monthly Report'!$J$1&amp;$E1209)) + (MOD(COLUMN(), 12)-12),4),"1","")&amp;$F1209) &gt; 0,
ROUND(INDIRECT("'Unpaid Record'!"&amp;SUBSTITUTE(ADDRESS(1,COLUMN(INDIRECT('Generate Monthly Report'!$J$1&amp;$E1209)) + (MOD(COLUMN(), 12)-12),4),"1","")&amp;$F1209), 2), "--") )</f>
        <v>--</v>
      </c>
      <c r="L1229" s="71">
        <f ca="1">IF( (COLUMN(INDIRECT('Generate Monthly Report'!$J$1&amp;$E1209)) + (MOD(COLUMN(), 12)) ) &lt; 4, "--", ROUND(INDIRECT("'Unpaid Record'!"&amp;SUBSTITUTE(ADDRESS(1,COLUMN(INDIRECT('Generate Monthly Report'!$J$1&amp;$E1209)) + (MOD(COLUMN(), 12)),4),"1","")&amp;$F1209), 2))</f>
        <v>737.86</v>
      </c>
    </row>
    <row r="1230" spans="1:12" x14ac:dyDescent="0.2">
      <c r="C1230" s="157" t="str">
        <f>$C$26</f>
        <v>To avoid disconnection, please pay your bills on time.</v>
      </c>
      <c r="D1230" s="157"/>
      <c r="E1230" s="157"/>
      <c r="F1230" s="157"/>
      <c r="G1230" s="157"/>
      <c r="H1230" s="157"/>
      <c r="I1230" s="157"/>
      <c r="J1230" s="157"/>
      <c r="K1230" s="66"/>
      <c r="L1230" s="66"/>
    </row>
    <row r="1231" spans="1:12" x14ac:dyDescent="0.2">
      <c r="A1231" s="66"/>
      <c r="B1231" s="67"/>
      <c r="C1231" s="67"/>
      <c r="D1231" s="72"/>
      <c r="E1231" s="67"/>
      <c r="F1231" s="67"/>
      <c r="G1231" s="67"/>
      <c r="H1231" s="64"/>
      <c r="I1231" s="67"/>
      <c r="J1231" s="64"/>
      <c r="K1231" s="66"/>
      <c r="L1231" s="66"/>
    </row>
    <row r="1232" spans="1:12" x14ac:dyDescent="0.2">
      <c r="A1232" s="66"/>
      <c r="B1232" s="67"/>
      <c r="K1232" s="66"/>
      <c r="L1232" s="66"/>
    </row>
    <row r="1233" spans="1:12" x14ac:dyDescent="0.2">
      <c r="A1233" s="116" t="str">
        <f>Settings!$B$1</f>
        <v>VILLA AURORA TOWNHOMES HOMEOWNERS ASSOCIATION</v>
      </c>
      <c r="B1233" s="52"/>
      <c r="D1233" s="54"/>
      <c r="E1233" s="54"/>
      <c r="H1233" s="54"/>
      <c r="I1233" s="54"/>
      <c r="K1233" s="56"/>
      <c r="L1233" s="114" t="str">
        <f>Settings!$B$3</f>
        <v>Please bring your water bill when paying</v>
      </c>
    </row>
    <row r="1234" spans="1:12" x14ac:dyDescent="0.2">
      <c r="A1234" s="68" t="str">
        <f>Settings!$B$2</f>
        <v>Aurora Blvd., Loyola Heights, Quezon City</v>
      </c>
      <c r="B1234" s="52"/>
      <c r="D1234" s="56"/>
      <c r="E1234" s="56"/>
      <c r="H1234" s="56"/>
      <c r="I1234" s="56"/>
      <c r="K1234" s="52"/>
      <c r="L1234" s="114" t="str">
        <f>Settings!$B$4</f>
        <v>For inquiries pls. contact the water committee</v>
      </c>
    </row>
    <row r="1235" spans="1:12" x14ac:dyDescent="0.2">
      <c r="A1235" s="57">
        <v>2</v>
      </c>
      <c r="B1235" s="57">
        <v>5</v>
      </c>
      <c r="D1235" s="52"/>
      <c r="E1235" s="52"/>
      <c r="H1235" s="52"/>
      <c r="I1235" s="52"/>
      <c r="K1235" s="52"/>
      <c r="L1235" s="114" t="str">
        <f>IF(Settings!$B$5="", "", Settings!$B$5)</f>
        <v>Jesus Lim at B3 L17</v>
      </c>
    </row>
    <row r="1236" spans="1:12" x14ac:dyDescent="0.2">
      <c r="A1236" s="52"/>
      <c r="B1236" s="52"/>
      <c r="C1236" s="52"/>
      <c r="D1236" s="52"/>
      <c r="E1236" s="52"/>
      <c r="H1236" s="52"/>
      <c r="I1236" s="52"/>
      <c r="K1236" s="52"/>
      <c r="L1236" s="114" t="str">
        <f>IF(Settings!$B$6="", "", Settings!$B$6)</f>
        <v>Nida Monasteryo at B1 L12</v>
      </c>
    </row>
    <row r="1237" spans="1:12" x14ac:dyDescent="0.2">
      <c r="A1237" s="52"/>
      <c r="B1237" s="52"/>
      <c r="C1237" s="132">
        <f>$C1209+1</f>
        <v>46</v>
      </c>
      <c r="D1237" s="132">
        <f>$D1209+1</f>
        <v>57</v>
      </c>
      <c r="E1237" s="132">
        <f>$E1209+1</f>
        <v>123</v>
      </c>
      <c r="F1237" s="132">
        <f>$F1209+1</f>
        <v>49</v>
      </c>
      <c r="H1237" s="52"/>
      <c r="I1237" s="52"/>
      <c r="J1237" s="55" t="str">
        <f>IF(Settings!$B$7="", "", Settings!$B$7)</f>
        <v/>
      </c>
      <c r="K1237" s="52"/>
      <c r="L1237" s="52"/>
    </row>
    <row r="1238" spans="1:12" x14ac:dyDescent="0.2">
      <c r="A1238" s="58"/>
      <c r="B1238" s="58"/>
      <c r="C1238" s="58"/>
      <c r="D1238" s="58"/>
      <c r="E1238" s="58"/>
      <c r="F1238" s="58"/>
      <c r="G1238" s="59"/>
      <c r="H1238" s="58"/>
      <c r="I1238" s="58"/>
      <c r="J1238" s="60" t="str">
        <f>IF(Settings!$B$8="", "", Settings!$B$8)</f>
        <v/>
      </c>
      <c r="K1238" s="58"/>
      <c r="L1238" s="58"/>
    </row>
    <row r="1239" spans="1:12" x14ac:dyDescent="0.2">
      <c r="A1239" s="61" t="str">
        <f>$A$7</f>
        <v>NAME OF OWNER/TENANT</v>
      </c>
      <c r="B1239" s="52"/>
      <c r="C1239" s="52"/>
      <c r="E1239" s="61" t="str">
        <f>$E$7</f>
        <v>ADDRESS</v>
      </c>
      <c r="H1239" s="61" t="str">
        <f>$H$7</f>
        <v>METER NUMBER</v>
      </c>
      <c r="J1239" s="52"/>
      <c r="K1239" s="61" t="str">
        <f>$K$7</f>
        <v>TOTAL AMOUNT DUE</v>
      </c>
    </row>
    <row r="1240" spans="1:12" ht="15" x14ac:dyDescent="0.2">
      <c r="A1240" s="62" t="str" cm="1">
        <f t="array" aca="1" ref="A1240" ca="1">INDIRECT("'Homeowners Record'!$B"&amp;$C1237)</f>
        <v>JOBEL AGNI</v>
      </c>
      <c r="B1240" s="74"/>
      <c r="C1240" s="74"/>
      <c r="D1240" s="74"/>
      <c r="E1240" s="62" t="str" cm="1">
        <f t="array" aca="1" ref="E1240" ca="1">INDIRECT("'Homeowners Record'!$C"&amp;$C1237)</f>
        <v>BLK 2 LOT 14</v>
      </c>
      <c r="F1240" s="74"/>
      <c r="G1240" s="108"/>
      <c r="H1240" s="152" t="str" cm="1">
        <f t="array" aca="1" ref="H1240" ca="1">INDIRECT("'Homeowners Record'!$D"&amp;$C1237)</f>
        <v>-</v>
      </c>
      <c r="I1240" s="152"/>
      <c r="J1240" s="74"/>
      <c r="K1240" s="149">
        <f ca="1">SUM(INDIRECT("'Unpaid Record'!$C"&amp;$F1237&amp;":"&amp;'Generate Monthly Report'!$J$1&amp;$F1237))</f>
        <v>1472.860987654321</v>
      </c>
      <c r="L1240" s="149"/>
    </row>
    <row r="1241" spans="1:12" x14ac:dyDescent="0.2">
      <c r="A1241" s="61" t="str">
        <f>$A$9</f>
        <v>BILLING MONTH</v>
      </c>
      <c r="B1241" s="52"/>
      <c r="E1241" s="61" t="str">
        <f>$E$9</f>
        <v>BILL DATE</v>
      </c>
      <c r="H1241" s="61" t="str">
        <f>$H$9</f>
        <v>BILLING PERIOD</v>
      </c>
      <c r="I1241" s="52"/>
      <c r="J1241" s="52"/>
      <c r="K1241" s="151" t="str">
        <f>$K$9</f>
        <v>DUE DATE</v>
      </c>
      <c r="L1241" s="151"/>
    </row>
    <row r="1242" spans="1:12" ht="15" x14ac:dyDescent="0.2">
      <c r="A1242" s="76" t="str">
        <f ca="1">TEXT('Generate Monthly Report'!$C$72, "MMMM YYYY")</f>
        <v>September 2020</v>
      </c>
      <c r="B1242" s="74"/>
      <c r="C1242" s="74"/>
      <c r="D1242" s="74"/>
      <c r="E1242" s="107" t="str">
        <f ca="1">'Generate Monthly Report'!$D$72</f>
        <v>Oct 10, 2020</v>
      </c>
      <c r="F1242" s="74"/>
      <c r="G1242" s="108"/>
      <c r="H1242" s="107" t="str">
        <f ca="1">'Generate Monthly Report'!$B$72</f>
        <v>07 Sep to 06 Oct 2020</v>
      </c>
      <c r="I1242" s="74"/>
      <c r="J1242" s="74"/>
      <c r="K1242" s="155" t="str">
        <f ca="1">'Generate Monthly Report'!$E$72</f>
        <v>Oct 13, 2020</v>
      </c>
      <c r="L1242" s="155"/>
    </row>
    <row r="1243" spans="1:12" x14ac:dyDescent="0.2">
      <c r="A1243" s="64" t="str">
        <f>$A$11</f>
        <v>METER READING INFORMATION</v>
      </c>
      <c r="H1243" s="65" t="str">
        <f>$H$11</f>
        <v>STATEMENT SUMMARY</v>
      </c>
    </row>
    <row r="1244" spans="1:12" x14ac:dyDescent="0.2">
      <c r="A1244" s="52" t="str">
        <f>$A$12</f>
        <v>Owner's Meter Reading</v>
      </c>
      <c r="H1244" s="67" t="str">
        <f>$H$12</f>
        <v>Current Charges</v>
      </c>
      <c r="K1244" s="67"/>
      <c r="L1244" s="67"/>
    </row>
    <row r="1245" spans="1:12" x14ac:dyDescent="0.2">
      <c r="A1245" s="101" t="str">
        <f>$A$13</f>
        <v xml:space="preserve">    Present Reading</v>
      </c>
      <c r="B1245" s="101"/>
      <c r="C1245" s="69"/>
      <c r="E1245" s="101" cm="1">
        <f t="array" aca="1" ref="E1245" ca="1">INDIRECT("'Generate Monthly Report'!$C"&amp;$F1237)</f>
        <v>0</v>
      </c>
      <c r="H1245" s="101" t="str">
        <f>$H$13</f>
        <v xml:space="preserve">    Water Bill</v>
      </c>
      <c r="K1245" s="156" cm="1">
        <f t="array" aca="1" ref="K1245" ca="1">INDIRECT("'Generate Monthly Report'!$G"&amp;$F1237)</f>
        <v>0</v>
      </c>
      <c r="L1245" s="156"/>
    </row>
    <row r="1246" spans="1:12" x14ac:dyDescent="0.2">
      <c r="A1246" s="102" t="str">
        <f>$A$14</f>
        <v xml:space="preserve">    Previous Reading</v>
      </c>
      <c r="B1246" s="102"/>
      <c r="C1246" s="104"/>
      <c r="D1246" s="63"/>
      <c r="E1246" s="102" cm="1">
        <f t="array" aca="1" ref="E1246" ca="1">INDIRECT("'Generate Monthly Report'!$D"&amp;$F1237)</f>
        <v>0</v>
      </c>
      <c r="H1246" s="101" t="str">
        <f>$H$14</f>
        <v xml:space="preserve">    Miscellaneous</v>
      </c>
      <c r="K1246" s="69"/>
      <c r="L1246" s="69">
        <f ca="1">'Generate Monthly Report'!$A$71</f>
        <v>50</v>
      </c>
    </row>
    <row r="1247" spans="1:12" ht="15" x14ac:dyDescent="0.2">
      <c r="A1247" s="69" t="str">
        <f>$A$15</f>
        <v xml:space="preserve">    Consumption</v>
      </c>
      <c r="B1247" s="101"/>
      <c r="C1247" s="52"/>
      <c r="E1247" s="103" cm="1">
        <f t="array" aca="1" ref="E1247" ca="1">INDIRECT("'Generate Monthly Report'!$E"&amp;$F1237)</f>
        <v>0</v>
      </c>
      <c r="H1247" s="102" t="str">
        <f>$H$15</f>
        <v xml:space="preserve">    Monthly Dues</v>
      </c>
      <c r="I1247" s="63"/>
      <c r="K1247" s="69"/>
      <c r="L1247" s="69">
        <f ca="1">'Generate Monthly Report'!$A$72</f>
        <v>450</v>
      </c>
    </row>
    <row r="1248" spans="1:12" ht="15" x14ac:dyDescent="0.2">
      <c r="E1248" s="77"/>
      <c r="H1248" s="100" t="str">
        <f>$H$16</f>
        <v xml:space="preserve">    Total</v>
      </c>
      <c r="J1248" s="70"/>
      <c r="K1248" s="153" cm="1">
        <f t="array" aca="1" ref="K1248" ca="1">INDIRECT("'Generate Monthly Report'!$J"&amp;$F1237)</f>
        <v>0</v>
      </c>
      <c r="L1248" s="153"/>
    </row>
    <row r="1249" spans="1:12" x14ac:dyDescent="0.2">
      <c r="A1249" s="109" t="str">
        <f>$A$17</f>
        <v xml:space="preserve">    Manila Waters Reading</v>
      </c>
      <c r="B1249" s="110"/>
      <c r="C1249" s="111"/>
      <c r="D1249" s="111"/>
      <c r="E1249" s="117">
        <f ca="1">'Generate Monthly Report'!$F$72</f>
        <v>1620</v>
      </c>
      <c r="H1249" s="67" t="str">
        <f>$H$17</f>
        <v>Previous Charges</v>
      </c>
      <c r="K1249" s="67"/>
      <c r="L1249" s="67"/>
    </row>
    <row r="1250" spans="1:12" x14ac:dyDescent="0.2">
      <c r="A1250" s="112" t="str">
        <f>$A$18</f>
        <v xml:space="preserve">    Amount Due to Manila Waters</v>
      </c>
      <c r="B1250" s="67"/>
      <c r="C1250" s="66"/>
      <c r="D1250" s="66"/>
      <c r="E1250" s="129">
        <f ca="1">'Generate Monthly Report'!$G$72</f>
        <v>38533.480000000003</v>
      </c>
      <c r="H1250" s="102" t="str">
        <f>$H$18</f>
        <v xml:space="preserve">    Unpaid Previous Charges</v>
      </c>
      <c r="I1250" s="63"/>
      <c r="J1250" s="63"/>
      <c r="K1250" s="154">
        <f ca="1">SUM(INDIRECT("'Unpaid Record'!$C"&amp;$F1237&amp;":"&amp;'Generate Monthly Report'!$J$1&amp;$F1237))-K1248</f>
        <v>1472.860987654321</v>
      </c>
      <c r="L1250" s="154"/>
    </row>
    <row r="1251" spans="1:12" ht="15" x14ac:dyDescent="0.2">
      <c r="A1251" s="112" t="str">
        <f>$A$19</f>
        <v xml:space="preserve">    Computed Amount per cu. meter</v>
      </c>
      <c r="B1251" s="67"/>
      <c r="C1251" s="66"/>
      <c r="D1251" s="66"/>
      <c r="E1251" s="118">
        <f ca="1">'Generate Monthly Report'!$H$72</f>
        <v>23.79</v>
      </c>
      <c r="H1251" s="64" t="str">
        <f>$H$19</f>
        <v>TOTAL AMOUNT DUE</v>
      </c>
      <c r="K1251" s="150">
        <f ca="1">$K1248+$K1250</f>
        <v>1472.860987654321</v>
      </c>
      <c r="L1251" s="150"/>
    </row>
    <row r="1252" spans="1:12" x14ac:dyDescent="0.2">
      <c r="A1252" s="113" t="str">
        <f>$A$20</f>
        <v xml:space="preserve">    Minimum Amount (with Misc + Monthly Dues)</v>
      </c>
      <c r="B1252" s="58"/>
      <c r="C1252" s="63"/>
      <c r="D1252" s="63"/>
      <c r="E1252" s="119">
        <f ca="1">'Generate Monthly Report'!$J$72</f>
        <v>737.86</v>
      </c>
      <c r="L1252" s="115" t="str">
        <f>$L$20</f>
        <v>REVISED OCTOBER 2020. THIS IS SYSTEM GENERATED</v>
      </c>
    </row>
    <row r="1253" spans="1:12" x14ac:dyDescent="0.2">
      <c r="A1253" s="73" t="str">
        <f>$A$21</f>
        <v>YOUR MONTHLY CONSUMPTION IN THE LAST 12 MONTHS...</v>
      </c>
      <c r="B1253" s="52"/>
      <c r="C1253" s="52"/>
      <c r="D1253" s="52"/>
      <c r="E1253" s="52"/>
      <c r="F1253" s="52"/>
      <c r="G1253" s="52"/>
      <c r="H1253" s="52"/>
      <c r="I1253" s="52"/>
      <c r="J1253" s="52"/>
      <c r="K1253" s="52"/>
      <c r="L1253" s="52"/>
    </row>
    <row r="1254" spans="1:12" x14ac:dyDescent="0.2">
      <c r="A1254" s="71" t="str">
        <f ca="1">UPPER(TEXT(EDATE($A1242, MOD(COLUMN(), 12)-12), "MMM"))</f>
        <v>OCT</v>
      </c>
      <c r="B1254" s="71" t="str">
        <f t="shared" ref="B1254:L1254" ca="1" si="44">UPPER(TEXT(EDATE($A1242, MOD(COLUMN(), 12)-12), "MMM"))</f>
        <v>NOV</v>
      </c>
      <c r="C1254" s="71" t="str">
        <f t="shared" ca="1" si="44"/>
        <v>DEC</v>
      </c>
      <c r="D1254" s="71" t="str">
        <f t="shared" ca="1" si="44"/>
        <v>JAN</v>
      </c>
      <c r="E1254" s="71" t="str">
        <f t="shared" ca="1" si="44"/>
        <v>FEB</v>
      </c>
      <c r="F1254" s="71" t="str">
        <f t="shared" ca="1" si="44"/>
        <v>MAR</v>
      </c>
      <c r="G1254" s="71" t="str">
        <f t="shared" ca="1" si="44"/>
        <v>APR</v>
      </c>
      <c r="H1254" s="71" t="str">
        <f t="shared" ca="1" si="44"/>
        <v>MAY</v>
      </c>
      <c r="I1254" s="71" t="str">
        <f t="shared" ca="1" si="44"/>
        <v>JUN</v>
      </c>
      <c r="J1254" s="71" t="str">
        <f t="shared" ca="1" si="44"/>
        <v>JUL</v>
      </c>
      <c r="K1254" s="71" t="str">
        <f t="shared" ca="1" si="44"/>
        <v>AUG</v>
      </c>
      <c r="L1254" s="71" t="str">
        <f t="shared" ca="1" si="44"/>
        <v>SEP</v>
      </c>
    </row>
    <row r="1255" spans="1:12" x14ac:dyDescent="0.2">
      <c r="A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B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C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D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E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F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G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H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I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J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K1255" s="71" t="str">
        <f ca="1">IF( (COLUMN(INDIRECT('Generate Monthly Report'!$J$1&amp;$E1237)) + (MOD(COLUMN(), 12)-12) ) &lt; 4, "--", INDIRECT("'Monthly Reading'!"&amp;SUBSTITUTE(ADDRESS(1,COLUMN(INDIRECT('Generate Monthly Report'!$J$1&amp;$E1237)) + (MOD(COLUMN(), 12)-12),4),"1","")&amp;$E1237) )</f>
        <v>--</v>
      </c>
      <c r="L1255" s="71">
        <f ca="1">IF( (COLUMN(INDIRECT('Generate Monthly Report'!$J$1&amp;$E1237)) + (MOD(COLUMN(), 12)) ) &lt; 4, "--", INDIRECT("'Monthly Reading'!"&amp;SUBSTITUTE(ADDRESS(1,COLUMN(INDIRECT('Generate Monthly Report'!$J$1&amp;$E$5)) + (MOD(COLUMN(), 12)),4),"1","")&amp;$E$5) )</f>
        <v>20</v>
      </c>
    </row>
    <row r="1256" spans="1:12" x14ac:dyDescent="0.2">
      <c r="A1256" s="73" t="str">
        <f>$A$24</f>
        <v>BREAKDOWN OF UNPAID WATER BILLS IN THE LAST 12 MONTHS</v>
      </c>
    </row>
    <row r="1257" spans="1:12" x14ac:dyDescent="0.2">
      <c r="A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B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C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D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E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F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G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H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I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J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K1257" s="71" t="str">
        <f ca="1">IF( (COLUMN(INDIRECT('Generate Monthly Report'!$J$1&amp;$E1237)) + (MOD(COLUMN(), 12)-12) ) &lt; 4, "--", IF( INDIRECT("'Unpaid Record'!"&amp;SUBSTITUTE(ADDRESS(1,COLUMN(INDIRECT('Generate Monthly Report'!$J$1&amp;$E1237)) + (MOD(COLUMN(), 12)-12),4),"1","")&amp;$F1237) &gt; 0,
ROUND(INDIRECT("'Unpaid Record'!"&amp;SUBSTITUTE(ADDRESS(1,COLUMN(INDIRECT('Generate Monthly Report'!$J$1&amp;$E1237)) + (MOD(COLUMN(), 12)-12),4),"1","")&amp;$F1237), 2), "--") )</f>
        <v>--</v>
      </c>
      <c r="L1257" s="71">
        <f ca="1">IF( (COLUMN(INDIRECT('Generate Monthly Report'!$J$1&amp;$E1237)) + (MOD(COLUMN(), 12)) ) &lt; 4, "--", ROUND(INDIRECT("'Unpaid Record'!"&amp;SUBSTITUTE(ADDRESS(1,COLUMN(INDIRECT('Generate Monthly Report'!$J$1&amp;$E1237)) + (MOD(COLUMN(), 12)),4),"1","")&amp;$F1237), 2))</f>
        <v>737.86</v>
      </c>
    </row>
    <row r="1258" spans="1:12" x14ac:dyDescent="0.2">
      <c r="C1258" s="157" t="str">
        <f>$C$26</f>
        <v>To avoid disconnection, please pay your bills on time.</v>
      </c>
      <c r="D1258" s="157"/>
      <c r="E1258" s="157"/>
      <c r="F1258" s="157"/>
      <c r="G1258" s="157"/>
      <c r="H1258" s="157"/>
      <c r="I1258" s="157"/>
      <c r="J1258" s="157"/>
      <c r="K1258" s="66"/>
      <c r="L1258" s="66"/>
    </row>
    <row r="1259" spans="1:12" x14ac:dyDescent="0.2">
      <c r="A1259" s="66"/>
      <c r="B1259" s="67"/>
      <c r="C1259" s="67"/>
      <c r="D1259" s="72"/>
      <c r="E1259" s="67"/>
      <c r="F1259" s="67"/>
      <c r="G1259" s="67"/>
      <c r="H1259" s="64"/>
      <c r="I1259" s="67"/>
      <c r="J1259" s="64"/>
      <c r="K1259" s="66"/>
      <c r="L1259" s="66"/>
    </row>
    <row r="1260" spans="1:12" x14ac:dyDescent="0.2">
      <c r="A1260" s="66"/>
      <c r="B1260" s="67"/>
      <c r="K1260" s="66"/>
      <c r="L1260" s="66"/>
    </row>
    <row r="1261" spans="1:12" x14ac:dyDescent="0.2">
      <c r="A1261" s="116" t="str">
        <f>Settings!$B$1</f>
        <v>VILLA AURORA TOWNHOMES HOMEOWNERS ASSOCIATION</v>
      </c>
      <c r="B1261" s="52"/>
      <c r="D1261" s="54"/>
      <c r="E1261" s="54"/>
      <c r="H1261" s="54"/>
      <c r="I1261" s="54"/>
      <c r="K1261" s="56"/>
      <c r="L1261" s="114" t="str">
        <f>Settings!$B$3</f>
        <v>Please bring your water bill when paying</v>
      </c>
    </row>
    <row r="1262" spans="1:12" x14ac:dyDescent="0.2">
      <c r="A1262" s="68" t="str">
        <f>Settings!$B$2</f>
        <v>Aurora Blvd., Loyola Heights, Quezon City</v>
      </c>
      <c r="B1262" s="52"/>
      <c r="D1262" s="56"/>
      <c r="E1262" s="56"/>
      <c r="H1262" s="56"/>
      <c r="I1262" s="56"/>
      <c r="K1262" s="52"/>
      <c r="L1262" s="114" t="str">
        <f>Settings!$B$4</f>
        <v>For inquiries pls. contact the water committee</v>
      </c>
    </row>
    <row r="1263" spans="1:12" x14ac:dyDescent="0.2">
      <c r="A1263" s="57">
        <v>2</v>
      </c>
      <c r="B1263" s="57">
        <v>5</v>
      </c>
      <c r="D1263" s="52"/>
      <c r="E1263" s="52"/>
      <c r="H1263" s="52"/>
      <c r="I1263" s="52"/>
      <c r="K1263" s="52"/>
      <c r="L1263" s="114" t="str">
        <f>IF(Settings!$B$5="", "", Settings!$B$5)</f>
        <v>Jesus Lim at B3 L17</v>
      </c>
    </row>
    <row r="1264" spans="1:12" x14ac:dyDescent="0.2">
      <c r="A1264" s="52"/>
      <c r="B1264" s="52"/>
      <c r="C1264" s="52"/>
      <c r="D1264" s="52"/>
      <c r="E1264" s="52"/>
      <c r="H1264" s="52"/>
      <c r="I1264" s="52"/>
      <c r="K1264" s="52"/>
      <c r="L1264" s="114" t="str">
        <f>IF(Settings!$B$6="", "", Settings!$B$6)</f>
        <v>Nida Monasteryo at B1 L12</v>
      </c>
    </row>
    <row r="1265" spans="1:12" x14ac:dyDescent="0.2">
      <c r="A1265" s="52"/>
      <c r="B1265" s="52"/>
      <c r="C1265" s="132">
        <f>$C1237+1</f>
        <v>47</v>
      </c>
      <c r="D1265" s="132">
        <f>$D1237+1</f>
        <v>58</v>
      </c>
      <c r="E1265" s="132">
        <f>$E1237+1</f>
        <v>124</v>
      </c>
      <c r="F1265" s="132">
        <f>$F1237+1</f>
        <v>50</v>
      </c>
      <c r="H1265" s="52"/>
      <c r="I1265" s="52"/>
      <c r="J1265" s="55" t="str">
        <f>IF(Settings!$B$7="", "", Settings!$B$7)</f>
        <v/>
      </c>
      <c r="K1265" s="52"/>
      <c r="L1265" s="52"/>
    </row>
    <row r="1266" spans="1:12" x14ac:dyDescent="0.2">
      <c r="A1266" s="58"/>
      <c r="B1266" s="58"/>
      <c r="C1266" s="58"/>
      <c r="D1266" s="58"/>
      <c r="E1266" s="58"/>
      <c r="F1266" s="58"/>
      <c r="G1266" s="59"/>
      <c r="H1266" s="58"/>
      <c r="I1266" s="58"/>
      <c r="J1266" s="60" t="str">
        <f>IF(Settings!$B$8="", "", Settings!$B$8)</f>
        <v/>
      </c>
      <c r="K1266" s="58"/>
      <c r="L1266" s="58"/>
    </row>
    <row r="1267" spans="1:12" x14ac:dyDescent="0.2">
      <c r="A1267" s="61" t="str">
        <f>$A$7</f>
        <v>NAME OF OWNER/TENANT</v>
      </c>
      <c r="B1267" s="52"/>
      <c r="C1267" s="52"/>
      <c r="E1267" s="61" t="str">
        <f>$E$7</f>
        <v>ADDRESS</v>
      </c>
      <c r="H1267" s="61" t="str">
        <f>$H$7</f>
        <v>METER NUMBER</v>
      </c>
      <c r="J1267" s="52"/>
      <c r="K1267" s="61" t="str">
        <f>$K$7</f>
        <v>TOTAL AMOUNT DUE</v>
      </c>
    </row>
    <row r="1268" spans="1:12" ht="15" x14ac:dyDescent="0.2">
      <c r="A1268" s="62" t="str" cm="1">
        <f t="array" aca="1" ref="A1268" ca="1">INDIRECT("'Homeowners Record'!$B"&amp;$C1265)</f>
        <v>ATTY. DANILO CARIAGA</v>
      </c>
      <c r="B1268" s="74"/>
      <c r="C1268" s="74"/>
      <c r="D1268" s="74"/>
      <c r="E1268" s="62" t="str" cm="1">
        <f t="array" aca="1" ref="E1268" ca="1">INDIRECT("'Homeowners Record'!$C"&amp;$C1265)</f>
        <v>BLK 3 LOT 1</v>
      </c>
      <c r="F1268" s="74"/>
      <c r="G1268" s="108"/>
      <c r="H1268" s="152" cm="1">
        <f t="array" aca="1" ref="H1268" ca="1">INDIRECT("'Homeowners Record'!$D"&amp;$C1265)</f>
        <v>341115</v>
      </c>
      <c r="I1268" s="152"/>
      <c r="J1268" s="74"/>
      <c r="K1268" s="149">
        <f ca="1">SUM(INDIRECT("'Unpaid Record'!$C"&amp;$F1265&amp;":"&amp;'Generate Monthly Report'!$J$1&amp;$F1265))</f>
        <v>1631.7914814814815</v>
      </c>
      <c r="L1268" s="149"/>
    </row>
    <row r="1269" spans="1:12" x14ac:dyDescent="0.2">
      <c r="A1269" s="61" t="str">
        <f>$A$9</f>
        <v>BILLING MONTH</v>
      </c>
      <c r="B1269" s="52"/>
      <c r="E1269" s="61" t="str">
        <f>$E$9</f>
        <v>BILL DATE</v>
      </c>
      <c r="H1269" s="61" t="str">
        <f>$H$9</f>
        <v>BILLING PERIOD</v>
      </c>
      <c r="I1269" s="52"/>
      <c r="J1269" s="52"/>
      <c r="K1269" s="151" t="str">
        <f>$K$9</f>
        <v>DUE DATE</v>
      </c>
      <c r="L1269" s="151"/>
    </row>
    <row r="1270" spans="1:12" ht="15" x14ac:dyDescent="0.2">
      <c r="A1270" s="76" t="str">
        <f ca="1">TEXT('Generate Monthly Report'!$C$72, "MMMM YYYY")</f>
        <v>September 2020</v>
      </c>
      <c r="B1270" s="74"/>
      <c r="C1270" s="74"/>
      <c r="D1270" s="74"/>
      <c r="E1270" s="107" t="str">
        <f ca="1">'Generate Monthly Report'!$D$72</f>
        <v>Oct 10, 2020</v>
      </c>
      <c r="F1270" s="74"/>
      <c r="G1270" s="108"/>
      <c r="H1270" s="107" t="str">
        <f ca="1">'Generate Monthly Report'!$B$72</f>
        <v>07 Sep to 06 Oct 2020</v>
      </c>
      <c r="I1270" s="74"/>
      <c r="J1270" s="74"/>
      <c r="K1270" s="155" t="str">
        <f ca="1">'Generate Monthly Report'!$E$72</f>
        <v>Oct 13, 2020</v>
      </c>
      <c r="L1270" s="155"/>
    </row>
    <row r="1271" spans="1:12" x14ac:dyDescent="0.2">
      <c r="A1271" s="64" t="str">
        <f>$A$11</f>
        <v>METER READING INFORMATION</v>
      </c>
      <c r="H1271" s="65" t="str">
        <f>$H$11</f>
        <v>STATEMENT SUMMARY</v>
      </c>
    </row>
    <row r="1272" spans="1:12" x14ac:dyDescent="0.2">
      <c r="A1272" s="52" t="str">
        <f>$A$12</f>
        <v>Owner's Meter Reading</v>
      </c>
      <c r="H1272" s="67" t="str">
        <f>$H$12</f>
        <v>Current Charges</v>
      </c>
      <c r="K1272" s="67"/>
      <c r="L1272" s="67"/>
    </row>
    <row r="1273" spans="1:12" x14ac:dyDescent="0.2">
      <c r="A1273" s="101" t="str">
        <f>$A$13</f>
        <v xml:space="preserve">    Present Reading</v>
      </c>
      <c r="B1273" s="101"/>
      <c r="C1273" s="69"/>
      <c r="E1273" s="101" cm="1">
        <f t="array" aca="1" ref="E1273" ca="1">INDIRECT("'Generate Monthly Report'!$C"&amp;$F1265)</f>
        <v>3106</v>
      </c>
      <c r="H1273" s="101" t="str">
        <f>$H$13</f>
        <v xml:space="preserve">    Water Bill</v>
      </c>
      <c r="K1273" s="156" cm="1">
        <f t="array" aca="1" ref="K1273" ca="1">INDIRECT("'Generate Monthly Report'!$G"&amp;$F1265)</f>
        <v>356.79148148148153</v>
      </c>
      <c r="L1273" s="156"/>
    </row>
    <row r="1274" spans="1:12" x14ac:dyDescent="0.2">
      <c r="A1274" s="102" t="str">
        <f>$A$14</f>
        <v xml:space="preserve">    Previous Reading</v>
      </c>
      <c r="B1274" s="102"/>
      <c r="C1274" s="104"/>
      <c r="D1274" s="63"/>
      <c r="E1274" s="102" cm="1">
        <f t="array" aca="1" ref="E1274" ca="1">INDIRECT("'Generate Monthly Report'!$D"&amp;$F1265)</f>
        <v>3091</v>
      </c>
      <c r="H1274" s="101" t="str">
        <f>$H$14</f>
        <v xml:space="preserve">    Miscellaneous</v>
      </c>
      <c r="K1274" s="69"/>
      <c r="L1274" s="69">
        <f ca="1">'Generate Monthly Report'!$A$71</f>
        <v>50</v>
      </c>
    </row>
    <row r="1275" spans="1:12" ht="15" x14ac:dyDescent="0.2">
      <c r="A1275" s="69" t="str">
        <f>$A$15</f>
        <v xml:space="preserve">    Consumption</v>
      </c>
      <c r="B1275" s="101"/>
      <c r="C1275" s="52"/>
      <c r="E1275" s="103" cm="1">
        <f t="array" aca="1" ref="E1275" ca="1">INDIRECT("'Generate Monthly Report'!$E"&amp;$F1265)</f>
        <v>15</v>
      </c>
      <c r="H1275" s="102" t="str">
        <f>$H$15</f>
        <v xml:space="preserve">    Monthly Dues</v>
      </c>
      <c r="I1275" s="63"/>
      <c r="K1275" s="69"/>
      <c r="L1275" s="69">
        <f ca="1">'Generate Monthly Report'!$A$72</f>
        <v>450</v>
      </c>
    </row>
    <row r="1276" spans="1:12" ht="15" x14ac:dyDescent="0.2">
      <c r="E1276" s="77"/>
      <c r="H1276" s="100" t="str">
        <f>$H$16</f>
        <v xml:space="preserve">    Total</v>
      </c>
      <c r="J1276" s="70"/>
      <c r="K1276" s="153" cm="1">
        <f t="array" aca="1" ref="K1276" ca="1">INDIRECT("'Generate Monthly Report'!$J"&amp;$F1265)</f>
        <v>856.79148148148147</v>
      </c>
      <c r="L1276" s="153"/>
    </row>
    <row r="1277" spans="1:12" x14ac:dyDescent="0.2">
      <c r="A1277" s="109" t="str">
        <f>$A$17</f>
        <v xml:space="preserve">    Manila Waters Reading</v>
      </c>
      <c r="B1277" s="110"/>
      <c r="C1277" s="111"/>
      <c r="D1277" s="111"/>
      <c r="E1277" s="117">
        <f ca="1">'Generate Monthly Report'!$F$72</f>
        <v>1620</v>
      </c>
      <c r="H1277" s="67" t="str">
        <f>$H$17</f>
        <v>Previous Charges</v>
      </c>
      <c r="K1277" s="67"/>
      <c r="L1277" s="67"/>
    </row>
    <row r="1278" spans="1:12" x14ac:dyDescent="0.2">
      <c r="A1278" s="112" t="str">
        <f>$A$18</f>
        <v xml:space="preserve">    Amount Due to Manila Waters</v>
      </c>
      <c r="B1278" s="67"/>
      <c r="C1278" s="66"/>
      <c r="D1278" s="66"/>
      <c r="E1278" s="129">
        <f ca="1">'Generate Monthly Report'!$G$72</f>
        <v>38533.480000000003</v>
      </c>
      <c r="H1278" s="102" t="str">
        <f>$H$18</f>
        <v xml:space="preserve">    Unpaid Previous Charges</v>
      </c>
      <c r="I1278" s="63"/>
      <c r="J1278" s="63"/>
      <c r="K1278" s="154">
        <f ca="1">SUM(INDIRECT("'Unpaid Record'!$C"&amp;$F1265&amp;":"&amp;'Generate Monthly Report'!$J$1&amp;$F1265))-K1276</f>
        <v>775</v>
      </c>
      <c r="L1278" s="154"/>
    </row>
    <row r="1279" spans="1:12" ht="15" x14ac:dyDescent="0.2">
      <c r="A1279" s="112" t="str">
        <f>$A$19</f>
        <v xml:space="preserve">    Computed Amount per cu. meter</v>
      </c>
      <c r="B1279" s="67"/>
      <c r="C1279" s="66"/>
      <c r="D1279" s="66"/>
      <c r="E1279" s="118">
        <f ca="1">'Generate Monthly Report'!$H$72</f>
        <v>23.79</v>
      </c>
      <c r="H1279" s="64" t="str">
        <f>$H$19</f>
        <v>TOTAL AMOUNT DUE</v>
      </c>
      <c r="K1279" s="150">
        <f ca="1">$K1276+$K1278</f>
        <v>1631.7914814814815</v>
      </c>
      <c r="L1279" s="150"/>
    </row>
    <row r="1280" spans="1:12" x14ac:dyDescent="0.2">
      <c r="A1280" s="113" t="str">
        <f>$A$20</f>
        <v xml:space="preserve">    Minimum Amount (with Misc + Monthly Dues)</v>
      </c>
      <c r="B1280" s="58"/>
      <c r="C1280" s="63"/>
      <c r="D1280" s="63"/>
      <c r="E1280" s="119">
        <f ca="1">'Generate Monthly Report'!$J$72</f>
        <v>737.86</v>
      </c>
      <c r="L1280" s="115" t="str">
        <f>$L$20</f>
        <v>REVISED OCTOBER 2020. THIS IS SYSTEM GENERATED</v>
      </c>
    </row>
    <row r="1281" spans="1:12" x14ac:dyDescent="0.2">
      <c r="A1281" s="73" t="str">
        <f>$A$21</f>
        <v>YOUR MONTHLY CONSUMPTION IN THE LAST 12 MONTHS...</v>
      </c>
      <c r="B1281" s="52"/>
      <c r="C1281" s="52"/>
      <c r="D1281" s="52"/>
      <c r="E1281" s="52"/>
      <c r="F1281" s="52"/>
      <c r="G1281" s="52"/>
      <c r="H1281" s="52"/>
      <c r="I1281" s="52"/>
      <c r="J1281" s="52"/>
      <c r="K1281" s="52"/>
      <c r="L1281" s="52"/>
    </row>
    <row r="1282" spans="1:12" x14ac:dyDescent="0.2">
      <c r="A1282" s="71" t="str">
        <f ca="1">UPPER(TEXT(EDATE($A1270, MOD(COLUMN(), 12)-12), "MMM"))</f>
        <v>OCT</v>
      </c>
      <c r="B1282" s="71" t="str">
        <f t="shared" ref="B1282:L1282" ca="1" si="45">UPPER(TEXT(EDATE($A1270, MOD(COLUMN(), 12)-12), "MMM"))</f>
        <v>NOV</v>
      </c>
      <c r="C1282" s="71" t="str">
        <f t="shared" ca="1" si="45"/>
        <v>DEC</v>
      </c>
      <c r="D1282" s="71" t="str">
        <f t="shared" ca="1" si="45"/>
        <v>JAN</v>
      </c>
      <c r="E1282" s="71" t="str">
        <f t="shared" ca="1" si="45"/>
        <v>FEB</v>
      </c>
      <c r="F1282" s="71" t="str">
        <f t="shared" ca="1" si="45"/>
        <v>MAR</v>
      </c>
      <c r="G1282" s="71" t="str">
        <f t="shared" ca="1" si="45"/>
        <v>APR</v>
      </c>
      <c r="H1282" s="71" t="str">
        <f t="shared" ca="1" si="45"/>
        <v>MAY</v>
      </c>
      <c r="I1282" s="71" t="str">
        <f t="shared" ca="1" si="45"/>
        <v>JUN</v>
      </c>
      <c r="J1282" s="71" t="str">
        <f t="shared" ca="1" si="45"/>
        <v>JUL</v>
      </c>
      <c r="K1282" s="71" t="str">
        <f t="shared" ca="1" si="45"/>
        <v>AUG</v>
      </c>
      <c r="L1282" s="71" t="str">
        <f t="shared" ca="1" si="45"/>
        <v>SEP</v>
      </c>
    </row>
    <row r="1283" spans="1:12" x14ac:dyDescent="0.2">
      <c r="A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B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C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D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E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F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G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H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I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J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K1283" s="71" t="str">
        <f ca="1">IF( (COLUMN(INDIRECT('Generate Monthly Report'!$J$1&amp;$E1265)) + (MOD(COLUMN(), 12)-12) ) &lt; 4, "--", INDIRECT("'Monthly Reading'!"&amp;SUBSTITUTE(ADDRESS(1,COLUMN(INDIRECT('Generate Monthly Report'!$J$1&amp;$E1265)) + (MOD(COLUMN(), 12)-12),4),"1","")&amp;$E1265) )</f>
        <v>--</v>
      </c>
      <c r="L1283" s="71">
        <f ca="1">IF( (COLUMN(INDIRECT('Generate Monthly Report'!$J$1&amp;$E1265)) + (MOD(COLUMN(), 12)) ) &lt; 4, "--", INDIRECT("'Monthly Reading'!"&amp;SUBSTITUTE(ADDRESS(1,COLUMN(INDIRECT('Generate Monthly Report'!$J$1&amp;$E$5)) + (MOD(COLUMN(), 12)),4),"1","")&amp;$E$5) )</f>
        <v>20</v>
      </c>
    </row>
    <row r="1284" spans="1:12" x14ac:dyDescent="0.2">
      <c r="A1284" s="73" t="str">
        <f>$A$24</f>
        <v>BREAKDOWN OF UNPAID WATER BILLS IN THE LAST 12 MONTHS</v>
      </c>
    </row>
    <row r="1285" spans="1:12" x14ac:dyDescent="0.2">
      <c r="A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B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C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D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E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F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G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H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I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J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K1285" s="71" t="str">
        <f ca="1">IF( (COLUMN(INDIRECT('Generate Monthly Report'!$J$1&amp;$E1265)) + (MOD(COLUMN(), 12)-12) ) &lt; 4, "--", IF( INDIRECT("'Unpaid Record'!"&amp;SUBSTITUTE(ADDRESS(1,COLUMN(INDIRECT('Generate Monthly Report'!$J$1&amp;$E1265)) + (MOD(COLUMN(), 12)-12),4),"1","")&amp;$F1265) &gt; 0,
ROUND(INDIRECT("'Unpaid Record'!"&amp;SUBSTITUTE(ADDRESS(1,COLUMN(INDIRECT('Generate Monthly Report'!$J$1&amp;$E1265)) + (MOD(COLUMN(), 12)-12),4),"1","")&amp;$F1265), 2), "--") )</f>
        <v>--</v>
      </c>
      <c r="L1285" s="71">
        <f ca="1">IF( (COLUMN(INDIRECT('Generate Monthly Report'!$J$1&amp;$E1265)) + (MOD(COLUMN(), 12)) ) &lt; 4, "--", ROUND(INDIRECT("'Unpaid Record'!"&amp;SUBSTITUTE(ADDRESS(1,COLUMN(INDIRECT('Generate Monthly Report'!$J$1&amp;$E1265)) + (MOD(COLUMN(), 12)),4),"1","")&amp;$F1265), 2))</f>
        <v>856.79</v>
      </c>
    </row>
    <row r="1286" spans="1:12" x14ac:dyDescent="0.2">
      <c r="C1286" s="157" t="str">
        <f>$C$26</f>
        <v>To avoid disconnection, please pay your bills on time.</v>
      </c>
      <c r="D1286" s="157"/>
      <c r="E1286" s="157"/>
      <c r="F1286" s="157"/>
      <c r="G1286" s="157"/>
      <c r="H1286" s="157"/>
      <c r="I1286" s="157"/>
      <c r="J1286" s="157"/>
      <c r="K1286" s="66"/>
      <c r="L1286" s="66"/>
    </row>
    <row r="1287" spans="1:12" x14ac:dyDescent="0.2">
      <c r="A1287" s="66"/>
      <c r="B1287" s="67"/>
      <c r="C1287" s="67"/>
      <c r="D1287" s="72"/>
      <c r="E1287" s="67"/>
      <c r="F1287" s="67"/>
      <c r="G1287" s="67"/>
      <c r="H1287" s="64"/>
      <c r="I1287" s="67"/>
      <c r="J1287" s="64"/>
      <c r="K1287" s="66"/>
      <c r="L1287" s="66"/>
    </row>
    <row r="1288" spans="1:12" x14ac:dyDescent="0.2">
      <c r="A1288" s="66"/>
      <c r="B1288" s="67"/>
      <c r="K1288" s="66"/>
      <c r="L1288" s="66"/>
    </row>
    <row r="1289" spans="1:12" x14ac:dyDescent="0.2">
      <c r="A1289" s="116" t="str">
        <f>Settings!$B$1</f>
        <v>VILLA AURORA TOWNHOMES HOMEOWNERS ASSOCIATION</v>
      </c>
      <c r="B1289" s="52"/>
      <c r="D1289" s="54"/>
      <c r="E1289" s="54"/>
      <c r="H1289" s="54"/>
      <c r="I1289" s="54"/>
      <c r="K1289" s="56"/>
      <c r="L1289" s="114" t="str">
        <f>Settings!$B$3</f>
        <v>Please bring your water bill when paying</v>
      </c>
    </row>
    <row r="1290" spans="1:12" x14ac:dyDescent="0.2">
      <c r="A1290" s="68" t="str">
        <f>Settings!$B$2</f>
        <v>Aurora Blvd., Loyola Heights, Quezon City</v>
      </c>
      <c r="B1290" s="52"/>
      <c r="D1290" s="56"/>
      <c r="E1290" s="56"/>
      <c r="H1290" s="56"/>
      <c r="I1290" s="56"/>
      <c r="K1290" s="52"/>
      <c r="L1290" s="114" t="str">
        <f>Settings!$B$4</f>
        <v>For inquiries pls. contact the water committee</v>
      </c>
    </row>
    <row r="1291" spans="1:12" x14ac:dyDescent="0.2">
      <c r="A1291" s="57">
        <v>2</v>
      </c>
      <c r="B1291" s="57">
        <v>5</v>
      </c>
      <c r="D1291" s="52"/>
      <c r="E1291" s="52"/>
      <c r="H1291" s="52"/>
      <c r="I1291" s="52"/>
      <c r="K1291" s="52"/>
      <c r="L1291" s="114" t="str">
        <f>IF(Settings!$B$5="", "", Settings!$B$5)</f>
        <v>Jesus Lim at B3 L17</v>
      </c>
    </row>
    <row r="1292" spans="1:12" x14ac:dyDescent="0.2">
      <c r="A1292" s="52"/>
      <c r="B1292" s="52"/>
      <c r="C1292" s="52"/>
      <c r="D1292" s="52"/>
      <c r="E1292" s="52"/>
      <c r="H1292" s="52"/>
      <c r="I1292" s="52"/>
      <c r="K1292" s="52"/>
      <c r="L1292" s="114" t="str">
        <f>IF(Settings!$B$6="", "", Settings!$B$6)</f>
        <v>Nida Monasteryo at B1 L12</v>
      </c>
    </row>
    <row r="1293" spans="1:12" x14ac:dyDescent="0.2">
      <c r="A1293" s="52"/>
      <c r="B1293" s="52"/>
      <c r="C1293" s="132">
        <f>$C1265+1</f>
        <v>48</v>
      </c>
      <c r="D1293" s="132">
        <f>$D1265+1</f>
        <v>59</v>
      </c>
      <c r="E1293" s="132">
        <f>$E1265+1</f>
        <v>125</v>
      </c>
      <c r="F1293" s="132">
        <f>$F1265+1</f>
        <v>51</v>
      </c>
      <c r="H1293" s="52"/>
      <c r="I1293" s="52"/>
      <c r="J1293" s="55" t="str">
        <f>IF(Settings!$B$7="", "", Settings!$B$7)</f>
        <v/>
      </c>
      <c r="K1293" s="52"/>
      <c r="L1293" s="52"/>
    </row>
    <row r="1294" spans="1:12" x14ac:dyDescent="0.2">
      <c r="A1294" s="58"/>
      <c r="B1294" s="58"/>
      <c r="C1294" s="58"/>
      <c r="D1294" s="58"/>
      <c r="E1294" s="58"/>
      <c r="F1294" s="58"/>
      <c r="G1294" s="59"/>
      <c r="H1294" s="58"/>
      <c r="I1294" s="58"/>
      <c r="J1294" s="60" t="str">
        <f>IF(Settings!$B$8="", "", Settings!$B$8)</f>
        <v/>
      </c>
      <c r="K1294" s="58"/>
      <c r="L1294" s="58"/>
    </row>
    <row r="1295" spans="1:12" x14ac:dyDescent="0.2">
      <c r="A1295" s="61" t="str">
        <f>$A$7</f>
        <v>NAME OF OWNER/TENANT</v>
      </c>
      <c r="B1295" s="52"/>
      <c r="C1295" s="52"/>
      <c r="E1295" s="61" t="str">
        <f>$E$7</f>
        <v>ADDRESS</v>
      </c>
      <c r="H1295" s="61" t="str">
        <f>$H$7</f>
        <v>METER NUMBER</v>
      </c>
      <c r="J1295" s="52"/>
      <c r="K1295" s="61" t="str">
        <f>$K$7</f>
        <v>TOTAL AMOUNT DUE</v>
      </c>
    </row>
    <row r="1296" spans="1:12" ht="15" x14ac:dyDescent="0.2">
      <c r="A1296" s="62" t="str" cm="1">
        <f t="array" aca="1" ref="A1296" ca="1">INDIRECT("'Homeowners Record'!$B"&amp;$C1293)</f>
        <v>BING PARANIS</v>
      </c>
      <c r="B1296" s="74"/>
      <c r="C1296" s="74"/>
      <c r="D1296" s="74"/>
      <c r="E1296" s="62" t="str" cm="1">
        <f t="array" aca="1" ref="E1296" ca="1">INDIRECT("'Homeowners Record'!$C"&amp;$C1293)</f>
        <v>BLK 3 LOT 2</v>
      </c>
      <c r="F1296" s="74"/>
      <c r="G1296" s="108"/>
      <c r="H1296" s="152" cm="1">
        <f t="array" aca="1" ref="H1296" ca="1">INDIRECT("'Homeowners Record'!$D"&amp;$C1293)</f>
        <v>348203</v>
      </c>
      <c r="I1296" s="152"/>
      <c r="J1296" s="74"/>
      <c r="K1296" s="149">
        <f ca="1">SUM(INDIRECT("'Unpaid Record'!$C"&amp;$F1293&amp;":"&amp;'Generate Monthly Report'!$J$1&amp;$F1293))</f>
        <v>1364.2192839506174</v>
      </c>
      <c r="L1296" s="149"/>
    </row>
    <row r="1297" spans="1:12" x14ac:dyDescent="0.2">
      <c r="A1297" s="61" t="str">
        <f>$A$9</f>
        <v>BILLING MONTH</v>
      </c>
      <c r="B1297" s="52"/>
      <c r="E1297" s="61" t="str">
        <f>$E$9</f>
        <v>BILL DATE</v>
      </c>
      <c r="H1297" s="61" t="str">
        <f>$H$9</f>
        <v>BILLING PERIOD</v>
      </c>
      <c r="I1297" s="52"/>
      <c r="J1297" s="52"/>
      <c r="K1297" s="151" t="str">
        <f>$K$9</f>
        <v>DUE DATE</v>
      </c>
      <c r="L1297" s="151"/>
    </row>
    <row r="1298" spans="1:12" ht="15" x14ac:dyDescent="0.2">
      <c r="A1298" s="76" t="str">
        <f ca="1">TEXT('Generate Monthly Report'!$C$72, "MMMM YYYY")</f>
        <v>September 2020</v>
      </c>
      <c r="B1298" s="74"/>
      <c r="C1298" s="74"/>
      <c r="D1298" s="74"/>
      <c r="E1298" s="107" t="str">
        <f ca="1">'Generate Monthly Report'!$D$72</f>
        <v>Oct 10, 2020</v>
      </c>
      <c r="F1298" s="74"/>
      <c r="G1298" s="108"/>
      <c r="H1298" s="107" t="str">
        <f ca="1">'Generate Monthly Report'!$B$72</f>
        <v>07 Sep to 06 Oct 2020</v>
      </c>
      <c r="I1298" s="74"/>
      <c r="J1298" s="74"/>
      <c r="K1298" s="155" t="str">
        <f ca="1">'Generate Monthly Report'!$E$72</f>
        <v>Oct 13, 2020</v>
      </c>
      <c r="L1298" s="155"/>
    </row>
    <row r="1299" spans="1:12" x14ac:dyDescent="0.2">
      <c r="A1299" s="64" t="str">
        <f>$A$11</f>
        <v>METER READING INFORMATION</v>
      </c>
      <c r="H1299" s="65" t="str">
        <f>$H$11</f>
        <v>STATEMENT SUMMARY</v>
      </c>
    </row>
    <row r="1300" spans="1:12" x14ac:dyDescent="0.2">
      <c r="A1300" s="52" t="str">
        <f>$A$12</f>
        <v>Owner's Meter Reading</v>
      </c>
      <c r="H1300" s="67" t="str">
        <f>$H$12</f>
        <v>Current Charges</v>
      </c>
      <c r="K1300" s="67"/>
      <c r="L1300" s="67"/>
    </row>
    <row r="1301" spans="1:12" x14ac:dyDescent="0.2">
      <c r="A1301" s="101" t="str">
        <f>$A$13</f>
        <v xml:space="preserve">    Present Reading</v>
      </c>
      <c r="B1301" s="101"/>
      <c r="C1301" s="69"/>
      <c r="E1301" s="101" cm="1">
        <f t="array" aca="1" ref="E1301" ca="1">INDIRECT("'Generate Monthly Report'!$C"&amp;$F1293)</f>
        <v>4383</v>
      </c>
      <c r="H1301" s="101" t="str">
        <f>$H$13</f>
        <v xml:space="preserve">    Water Bill</v>
      </c>
      <c r="K1301" s="156" cm="1">
        <f t="array" aca="1" ref="K1301" ca="1">INDIRECT("'Generate Monthly Report'!$G"&amp;$F1293)</f>
        <v>309.2192839506173</v>
      </c>
      <c r="L1301" s="156"/>
    </row>
    <row r="1302" spans="1:12" x14ac:dyDescent="0.2">
      <c r="A1302" s="102" t="str">
        <f>$A$14</f>
        <v xml:space="preserve">    Previous Reading</v>
      </c>
      <c r="B1302" s="102"/>
      <c r="C1302" s="104"/>
      <c r="D1302" s="63"/>
      <c r="E1302" s="102" cm="1">
        <f t="array" aca="1" ref="E1302" ca="1">INDIRECT("'Generate Monthly Report'!$D"&amp;$F1293)</f>
        <v>4370</v>
      </c>
      <c r="H1302" s="101" t="str">
        <f>$H$14</f>
        <v xml:space="preserve">    Miscellaneous</v>
      </c>
      <c r="K1302" s="69"/>
      <c r="L1302" s="69">
        <f ca="1">'Generate Monthly Report'!$A$71</f>
        <v>50</v>
      </c>
    </row>
    <row r="1303" spans="1:12" ht="15" x14ac:dyDescent="0.2">
      <c r="A1303" s="69" t="str">
        <f>$A$15</f>
        <v xml:space="preserve">    Consumption</v>
      </c>
      <c r="B1303" s="101"/>
      <c r="C1303" s="52"/>
      <c r="E1303" s="103" cm="1">
        <f t="array" aca="1" ref="E1303" ca="1">INDIRECT("'Generate Monthly Report'!$E"&amp;$F1293)</f>
        <v>13</v>
      </c>
      <c r="H1303" s="102" t="str">
        <f>$H$15</f>
        <v xml:space="preserve">    Monthly Dues</v>
      </c>
      <c r="I1303" s="63"/>
      <c r="K1303" s="69"/>
      <c r="L1303" s="69">
        <f ca="1">'Generate Monthly Report'!$A$72</f>
        <v>450</v>
      </c>
    </row>
    <row r="1304" spans="1:12" ht="15" x14ac:dyDescent="0.2">
      <c r="E1304" s="77"/>
      <c r="H1304" s="100" t="str">
        <f>$H$16</f>
        <v xml:space="preserve">    Total</v>
      </c>
      <c r="J1304" s="70"/>
      <c r="K1304" s="153" cm="1">
        <f t="array" aca="1" ref="K1304" ca="1">INDIRECT("'Generate Monthly Report'!$J"&amp;$F1293)</f>
        <v>809.2192839506173</v>
      </c>
      <c r="L1304" s="153"/>
    </row>
    <row r="1305" spans="1:12" x14ac:dyDescent="0.2">
      <c r="A1305" s="109" t="str">
        <f>$A$17</f>
        <v xml:space="preserve">    Manila Waters Reading</v>
      </c>
      <c r="B1305" s="110"/>
      <c r="C1305" s="111"/>
      <c r="D1305" s="111"/>
      <c r="E1305" s="117">
        <f ca="1">'Generate Monthly Report'!$F$72</f>
        <v>1620</v>
      </c>
      <c r="H1305" s="67" t="str">
        <f>$H$17</f>
        <v>Previous Charges</v>
      </c>
      <c r="K1305" s="67"/>
      <c r="L1305" s="67"/>
    </row>
    <row r="1306" spans="1:12" x14ac:dyDescent="0.2">
      <c r="A1306" s="112" t="str">
        <f>$A$18</f>
        <v xml:space="preserve">    Amount Due to Manila Waters</v>
      </c>
      <c r="B1306" s="67"/>
      <c r="C1306" s="66"/>
      <c r="D1306" s="66"/>
      <c r="E1306" s="129">
        <f ca="1">'Generate Monthly Report'!$G$72</f>
        <v>38533.480000000003</v>
      </c>
      <c r="H1306" s="102" t="str">
        <f>$H$18</f>
        <v xml:space="preserve">    Unpaid Previous Charges</v>
      </c>
      <c r="I1306" s="63"/>
      <c r="J1306" s="63"/>
      <c r="K1306" s="154">
        <f ca="1">SUM(INDIRECT("'Unpaid Record'!$C"&amp;$F1293&amp;":"&amp;'Generate Monthly Report'!$J$1&amp;$F1293))-K1304</f>
        <v>555.00000000000011</v>
      </c>
      <c r="L1306" s="154"/>
    </row>
    <row r="1307" spans="1:12" ht="15" x14ac:dyDescent="0.2">
      <c r="A1307" s="112" t="str">
        <f>$A$19</f>
        <v xml:space="preserve">    Computed Amount per cu. meter</v>
      </c>
      <c r="B1307" s="67"/>
      <c r="C1307" s="66"/>
      <c r="D1307" s="66"/>
      <c r="E1307" s="118">
        <f ca="1">'Generate Monthly Report'!$H$72</f>
        <v>23.79</v>
      </c>
      <c r="H1307" s="64" t="str">
        <f>$H$19</f>
        <v>TOTAL AMOUNT DUE</v>
      </c>
      <c r="K1307" s="150">
        <f ca="1">$K1304+$K1306</f>
        <v>1364.2192839506174</v>
      </c>
      <c r="L1307" s="150"/>
    </row>
    <row r="1308" spans="1:12" x14ac:dyDescent="0.2">
      <c r="A1308" s="113" t="str">
        <f>$A$20</f>
        <v xml:space="preserve">    Minimum Amount (with Misc + Monthly Dues)</v>
      </c>
      <c r="B1308" s="58"/>
      <c r="C1308" s="63"/>
      <c r="D1308" s="63"/>
      <c r="E1308" s="119">
        <f ca="1">'Generate Monthly Report'!$J$72</f>
        <v>737.86</v>
      </c>
      <c r="L1308" s="115" t="str">
        <f>$L$20</f>
        <v>REVISED OCTOBER 2020. THIS IS SYSTEM GENERATED</v>
      </c>
    </row>
    <row r="1309" spans="1:12" x14ac:dyDescent="0.2">
      <c r="A1309" s="73" t="str">
        <f>$A$21</f>
        <v>YOUR MONTHLY CONSUMPTION IN THE LAST 12 MONTHS...</v>
      </c>
      <c r="B1309" s="52"/>
      <c r="C1309" s="52"/>
      <c r="D1309" s="52"/>
      <c r="E1309" s="52"/>
      <c r="F1309" s="52"/>
      <c r="G1309" s="52"/>
      <c r="H1309" s="52"/>
      <c r="I1309" s="52"/>
      <c r="J1309" s="52"/>
      <c r="K1309" s="52"/>
      <c r="L1309" s="52"/>
    </row>
    <row r="1310" spans="1:12" x14ac:dyDescent="0.2">
      <c r="A1310" s="71" t="str">
        <f ca="1">UPPER(TEXT(EDATE($A1298, MOD(COLUMN(), 12)-12), "MMM"))</f>
        <v>OCT</v>
      </c>
      <c r="B1310" s="71" t="str">
        <f t="shared" ref="B1310:L1310" ca="1" si="46">UPPER(TEXT(EDATE($A1298, MOD(COLUMN(), 12)-12), "MMM"))</f>
        <v>NOV</v>
      </c>
      <c r="C1310" s="71" t="str">
        <f t="shared" ca="1" si="46"/>
        <v>DEC</v>
      </c>
      <c r="D1310" s="71" t="str">
        <f t="shared" ca="1" si="46"/>
        <v>JAN</v>
      </c>
      <c r="E1310" s="71" t="str">
        <f t="shared" ca="1" si="46"/>
        <v>FEB</v>
      </c>
      <c r="F1310" s="71" t="str">
        <f t="shared" ca="1" si="46"/>
        <v>MAR</v>
      </c>
      <c r="G1310" s="71" t="str">
        <f t="shared" ca="1" si="46"/>
        <v>APR</v>
      </c>
      <c r="H1310" s="71" t="str">
        <f t="shared" ca="1" si="46"/>
        <v>MAY</v>
      </c>
      <c r="I1310" s="71" t="str">
        <f t="shared" ca="1" si="46"/>
        <v>JUN</v>
      </c>
      <c r="J1310" s="71" t="str">
        <f t="shared" ca="1" si="46"/>
        <v>JUL</v>
      </c>
      <c r="K1310" s="71" t="str">
        <f t="shared" ca="1" si="46"/>
        <v>AUG</v>
      </c>
      <c r="L1310" s="71" t="str">
        <f t="shared" ca="1" si="46"/>
        <v>SEP</v>
      </c>
    </row>
    <row r="1311" spans="1:12" x14ac:dyDescent="0.2">
      <c r="A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B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C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D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E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F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G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H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I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J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K1311" s="71" t="str">
        <f ca="1">IF( (COLUMN(INDIRECT('Generate Monthly Report'!$J$1&amp;$E1293)) + (MOD(COLUMN(), 12)-12) ) &lt; 4, "--", INDIRECT("'Monthly Reading'!"&amp;SUBSTITUTE(ADDRESS(1,COLUMN(INDIRECT('Generate Monthly Report'!$J$1&amp;$E1293)) + (MOD(COLUMN(), 12)-12),4),"1","")&amp;$E1293) )</f>
        <v>--</v>
      </c>
      <c r="L1311" s="71">
        <f ca="1">IF( (COLUMN(INDIRECT('Generate Monthly Report'!$J$1&amp;$E1293)) + (MOD(COLUMN(), 12)) ) &lt; 4, "--", INDIRECT("'Monthly Reading'!"&amp;SUBSTITUTE(ADDRESS(1,COLUMN(INDIRECT('Generate Monthly Report'!$J$1&amp;$E$5)) + (MOD(COLUMN(), 12)),4),"1","")&amp;$E$5) )</f>
        <v>20</v>
      </c>
    </row>
    <row r="1312" spans="1:12" x14ac:dyDescent="0.2">
      <c r="A1312" s="73" t="str">
        <f>$A$24</f>
        <v>BREAKDOWN OF UNPAID WATER BILLS IN THE LAST 12 MONTHS</v>
      </c>
    </row>
    <row r="1313" spans="1:12" x14ac:dyDescent="0.2">
      <c r="A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B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C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D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E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F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G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H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I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J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K1313" s="71" t="str">
        <f ca="1">IF( (COLUMN(INDIRECT('Generate Monthly Report'!$J$1&amp;$E1293)) + (MOD(COLUMN(), 12)-12) ) &lt; 4, "--", IF( INDIRECT("'Unpaid Record'!"&amp;SUBSTITUTE(ADDRESS(1,COLUMN(INDIRECT('Generate Monthly Report'!$J$1&amp;$E1293)) + (MOD(COLUMN(), 12)-12),4),"1","")&amp;$F1293) &gt; 0,
ROUND(INDIRECT("'Unpaid Record'!"&amp;SUBSTITUTE(ADDRESS(1,COLUMN(INDIRECT('Generate Monthly Report'!$J$1&amp;$E1293)) + (MOD(COLUMN(), 12)-12),4),"1","")&amp;$F1293), 2), "--") )</f>
        <v>--</v>
      </c>
      <c r="L1313" s="71">
        <f ca="1">IF( (COLUMN(INDIRECT('Generate Monthly Report'!$J$1&amp;$E1293)) + (MOD(COLUMN(), 12)) ) &lt; 4, "--", ROUND(INDIRECT("'Unpaid Record'!"&amp;SUBSTITUTE(ADDRESS(1,COLUMN(INDIRECT('Generate Monthly Report'!$J$1&amp;$E1293)) + (MOD(COLUMN(), 12)),4),"1","")&amp;$F1293), 2))</f>
        <v>809.22</v>
      </c>
    </row>
    <row r="1314" spans="1:12" x14ac:dyDescent="0.2">
      <c r="C1314" s="157" t="str">
        <f>$C$26</f>
        <v>To avoid disconnection, please pay your bills on time.</v>
      </c>
      <c r="D1314" s="157"/>
      <c r="E1314" s="157"/>
      <c r="F1314" s="157"/>
      <c r="G1314" s="157"/>
      <c r="H1314" s="157"/>
      <c r="I1314" s="157"/>
      <c r="J1314" s="157"/>
      <c r="K1314" s="66"/>
      <c r="L1314" s="66"/>
    </row>
    <row r="1315" spans="1:12" x14ac:dyDescent="0.2">
      <c r="A1315" s="66"/>
      <c r="B1315" s="67"/>
      <c r="C1315" s="67"/>
      <c r="D1315" s="72"/>
      <c r="E1315" s="67"/>
      <c r="F1315" s="67"/>
      <c r="G1315" s="67"/>
      <c r="H1315" s="64"/>
      <c r="I1315" s="67"/>
      <c r="J1315" s="64"/>
      <c r="K1315" s="66"/>
      <c r="L1315" s="66"/>
    </row>
    <row r="1316" spans="1:12" x14ac:dyDescent="0.2">
      <c r="A1316" s="66"/>
      <c r="B1316" s="67"/>
      <c r="K1316" s="66"/>
      <c r="L1316" s="66"/>
    </row>
    <row r="1317" spans="1:12" x14ac:dyDescent="0.2">
      <c r="A1317" s="116" t="str">
        <f>Settings!$B$1</f>
        <v>VILLA AURORA TOWNHOMES HOMEOWNERS ASSOCIATION</v>
      </c>
      <c r="B1317" s="52"/>
      <c r="D1317" s="54"/>
      <c r="E1317" s="54"/>
      <c r="H1317" s="54"/>
      <c r="I1317" s="54"/>
      <c r="K1317" s="56"/>
      <c r="L1317" s="114" t="str">
        <f>Settings!$B$3</f>
        <v>Please bring your water bill when paying</v>
      </c>
    </row>
    <row r="1318" spans="1:12" x14ac:dyDescent="0.2">
      <c r="A1318" s="68" t="str">
        <f>Settings!$B$2</f>
        <v>Aurora Blvd., Loyola Heights, Quezon City</v>
      </c>
      <c r="B1318" s="52"/>
      <c r="D1318" s="56"/>
      <c r="E1318" s="56"/>
      <c r="H1318" s="56"/>
      <c r="I1318" s="56"/>
      <c r="K1318" s="52"/>
      <c r="L1318" s="114" t="str">
        <f>Settings!$B$4</f>
        <v>For inquiries pls. contact the water committee</v>
      </c>
    </row>
    <row r="1319" spans="1:12" x14ac:dyDescent="0.2">
      <c r="A1319" s="57">
        <v>2</v>
      </c>
      <c r="B1319" s="57">
        <v>5</v>
      </c>
      <c r="D1319" s="52"/>
      <c r="E1319" s="52"/>
      <c r="H1319" s="52"/>
      <c r="I1319" s="52"/>
      <c r="K1319" s="52"/>
      <c r="L1319" s="114" t="str">
        <f>IF(Settings!$B$5="", "", Settings!$B$5)</f>
        <v>Jesus Lim at B3 L17</v>
      </c>
    </row>
    <row r="1320" spans="1:12" x14ac:dyDescent="0.2">
      <c r="A1320" s="52"/>
      <c r="B1320" s="52"/>
      <c r="C1320" s="52"/>
      <c r="D1320" s="52"/>
      <c r="E1320" s="52"/>
      <c r="H1320" s="52"/>
      <c r="I1320" s="52"/>
      <c r="K1320" s="52"/>
      <c r="L1320" s="114" t="str">
        <f>IF(Settings!$B$6="", "", Settings!$B$6)</f>
        <v>Nida Monasteryo at B1 L12</v>
      </c>
    </row>
    <row r="1321" spans="1:12" x14ac:dyDescent="0.2">
      <c r="A1321" s="52"/>
      <c r="B1321" s="52"/>
      <c r="C1321" s="132">
        <f>$C1293+1</f>
        <v>49</v>
      </c>
      <c r="D1321" s="132">
        <f>$D1293+1</f>
        <v>60</v>
      </c>
      <c r="E1321" s="132">
        <f>$E1293+1</f>
        <v>126</v>
      </c>
      <c r="F1321" s="132">
        <f>$F1293+1</f>
        <v>52</v>
      </c>
      <c r="H1321" s="52"/>
      <c r="I1321" s="52"/>
      <c r="J1321" s="55" t="str">
        <f>IF(Settings!$B$7="", "", Settings!$B$7)</f>
        <v/>
      </c>
      <c r="K1321" s="52"/>
      <c r="L1321" s="52"/>
    </row>
    <row r="1322" spans="1:12" x14ac:dyDescent="0.2">
      <c r="A1322" s="58"/>
      <c r="B1322" s="58"/>
      <c r="C1322" s="58"/>
      <c r="D1322" s="58"/>
      <c r="E1322" s="58"/>
      <c r="F1322" s="58"/>
      <c r="G1322" s="59"/>
      <c r="H1322" s="58"/>
      <c r="I1322" s="58"/>
      <c r="J1322" s="60" t="str">
        <f>IF(Settings!$B$8="", "", Settings!$B$8)</f>
        <v/>
      </c>
      <c r="K1322" s="58"/>
      <c r="L1322" s="58"/>
    </row>
    <row r="1323" spans="1:12" x14ac:dyDescent="0.2">
      <c r="A1323" s="61" t="str">
        <f>$A$7</f>
        <v>NAME OF OWNER/TENANT</v>
      </c>
      <c r="B1323" s="52"/>
      <c r="C1323" s="52"/>
      <c r="E1323" s="61" t="str">
        <f>$E$7</f>
        <v>ADDRESS</v>
      </c>
      <c r="H1323" s="61" t="str">
        <f>$H$7</f>
        <v>METER NUMBER</v>
      </c>
      <c r="J1323" s="52"/>
      <c r="K1323" s="61" t="str">
        <f>$K$7</f>
        <v>TOTAL AMOUNT DUE</v>
      </c>
    </row>
    <row r="1324" spans="1:12" ht="15" x14ac:dyDescent="0.2">
      <c r="A1324" s="62" t="str" cm="1">
        <f t="array" aca="1" ref="A1324" ca="1">INDIRECT("'Homeowners Record'!$B"&amp;$C1321)</f>
        <v>AMY GUDANI</v>
      </c>
      <c r="B1324" s="74"/>
      <c r="C1324" s="74"/>
      <c r="D1324" s="74"/>
      <c r="E1324" s="62" t="str" cm="1">
        <f t="array" aca="1" ref="E1324" ca="1">INDIRECT("'Homeowners Record'!$C"&amp;$C1321)</f>
        <v>BLK 3 LOT 4</v>
      </c>
      <c r="F1324" s="74"/>
      <c r="G1324" s="108"/>
      <c r="H1324" s="152" cm="1">
        <f t="array" aca="1" ref="H1324" ca="1">INDIRECT("'Homeowners Record'!$D"&amp;$C1321)</f>
        <v>343140</v>
      </c>
      <c r="I1324" s="152"/>
      <c r="J1324" s="74"/>
      <c r="K1324" s="149">
        <f ca="1">SUM(INDIRECT("'Unpaid Record'!$C"&amp;$F1321&amp;":"&amp;'Generate Monthly Report'!$J$1&amp;$F1321))</f>
        <v>2131.721975308642</v>
      </c>
      <c r="L1324" s="149"/>
    </row>
    <row r="1325" spans="1:12" x14ac:dyDescent="0.2">
      <c r="A1325" s="61" t="str">
        <f>$A$9</f>
        <v>BILLING MONTH</v>
      </c>
      <c r="B1325" s="52"/>
      <c r="E1325" s="61" t="str">
        <f>$E$9</f>
        <v>BILL DATE</v>
      </c>
      <c r="H1325" s="61" t="str">
        <f>$H$9</f>
        <v>BILLING PERIOD</v>
      </c>
      <c r="I1325" s="52"/>
      <c r="J1325" s="52"/>
      <c r="K1325" s="151" t="str">
        <f>$K$9</f>
        <v>DUE DATE</v>
      </c>
      <c r="L1325" s="151"/>
    </row>
    <row r="1326" spans="1:12" ht="15" x14ac:dyDescent="0.2">
      <c r="A1326" s="76" t="str">
        <f ca="1">TEXT('Generate Monthly Report'!$C$72, "MMMM YYYY")</f>
        <v>September 2020</v>
      </c>
      <c r="B1326" s="74"/>
      <c r="C1326" s="74"/>
      <c r="D1326" s="74"/>
      <c r="E1326" s="107" t="str">
        <f ca="1">'Generate Monthly Report'!$D$72</f>
        <v>Oct 10, 2020</v>
      </c>
      <c r="F1326" s="74"/>
      <c r="G1326" s="108"/>
      <c r="H1326" s="107" t="str">
        <f ca="1">'Generate Monthly Report'!$B$72</f>
        <v>07 Sep to 06 Oct 2020</v>
      </c>
      <c r="I1326" s="74"/>
      <c r="J1326" s="74"/>
      <c r="K1326" s="155" t="str">
        <f ca="1">'Generate Monthly Report'!$E$72</f>
        <v>Oct 13, 2020</v>
      </c>
      <c r="L1326" s="155"/>
    </row>
    <row r="1327" spans="1:12" x14ac:dyDescent="0.2">
      <c r="A1327" s="64" t="str">
        <f>$A$11</f>
        <v>METER READING INFORMATION</v>
      </c>
      <c r="H1327" s="65" t="str">
        <f>$H$11</f>
        <v>STATEMENT SUMMARY</v>
      </c>
    </row>
    <row r="1328" spans="1:12" x14ac:dyDescent="0.2">
      <c r="A1328" s="52" t="str">
        <f>$A$12</f>
        <v>Owner's Meter Reading</v>
      </c>
      <c r="H1328" s="67" t="str">
        <f>$H$12</f>
        <v>Current Charges</v>
      </c>
      <c r="K1328" s="67"/>
      <c r="L1328" s="67"/>
    </row>
    <row r="1329" spans="1:12" x14ac:dyDescent="0.2">
      <c r="A1329" s="101" t="str">
        <f>$A$13</f>
        <v xml:space="preserve">    Present Reading</v>
      </c>
      <c r="B1329" s="101"/>
      <c r="C1329" s="69"/>
      <c r="E1329" s="101" cm="1">
        <f t="array" aca="1" ref="E1329" ca="1">INDIRECT("'Generate Monthly Report'!$C"&amp;$F1321)</f>
        <v>3237</v>
      </c>
      <c r="H1329" s="101" t="str">
        <f>$H$13</f>
        <v xml:space="preserve">    Water Bill</v>
      </c>
      <c r="K1329" s="156" cm="1">
        <f t="array" aca="1" ref="K1329" ca="1">INDIRECT("'Generate Monthly Report'!$G"&amp;$F1321)</f>
        <v>475.72197530864202</v>
      </c>
      <c r="L1329" s="156"/>
    </row>
    <row r="1330" spans="1:12" x14ac:dyDescent="0.2">
      <c r="A1330" s="102" t="str">
        <f>$A$14</f>
        <v xml:space="preserve">    Previous Reading</v>
      </c>
      <c r="B1330" s="102"/>
      <c r="C1330" s="104"/>
      <c r="D1330" s="63"/>
      <c r="E1330" s="102" cm="1">
        <f t="array" aca="1" ref="E1330" ca="1">INDIRECT("'Generate Monthly Report'!$D"&amp;$F1321)</f>
        <v>3217</v>
      </c>
      <c r="H1330" s="101" t="str">
        <f>$H$14</f>
        <v xml:space="preserve">    Miscellaneous</v>
      </c>
      <c r="K1330" s="69"/>
      <c r="L1330" s="69">
        <f ca="1">'Generate Monthly Report'!$A$71</f>
        <v>50</v>
      </c>
    </row>
    <row r="1331" spans="1:12" ht="15" x14ac:dyDescent="0.2">
      <c r="A1331" s="69" t="str">
        <f>$A$15</f>
        <v xml:space="preserve">    Consumption</v>
      </c>
      <c r="B1331" s="101"/>
      <c r="C1331" s="52"/>
      <c r="E1331" s="103" cm="1">
        <f t="array" aca="1" ref="E1331" ca="1">INDIRECT("'Generate Monthly Report'!$E"&amp;$F1321)</f>
        <v>20</v>
      </c>
      <c r="H1331" s="102" t="str">
        <f>$H$15</f>
        <v xml:space="preserve">    Monthly Dues</v>
      </c>
      <c r="I1331" s="63"/>
      <c r="K1331" s="69"/>
      <c r="L1331" s="69">
        <f ca="1">'Generate Monthly Report'!$A$72</f>
        <v>450</v>
      </c>
    </row>
    <row r="1332" spans="1:12" ht="15" x14ac:dyDescent="0.2">
      <c r="E1332" s="77"/>
      <c r="H1332" s="100" t="str">
        <f>$H$16</f>
        <v xml:space="preserve">    Total</v>
      </c>
      <c r="J1332" s="70"/>
      <c r="K1332" s="153" cm="1">
        <f t="array" aca="1" ref="K1332" ca="1">INDIRECT("'Generate Monthly Report'!$J"&amp;$F1321)</f>
        <v>975.72197530864196</v>
      </c>
      <c r="L1332" s="153"/>
    </row>
    <row r="1333" spans="1:12" x14ac:dyDescent="0.2">
      <c r="A1333" s="109" t="str">
        <f>$A$17</f>
        <v xml:space="preserve">    Manila Waters Reading</v>
      </c>
      <c r="B1333" s="110"/>
      <c r="C1333" s="111"/>
      <c r="D1333" s="111"/>
      <c r="E1333" s="117">
        <f ca="1">'Generate Monthly Report'!$F$72</f>
        <v>1620</v>
      </c>
      <c r="H1333" s="67" t="str">
        <f>$H$17</f>
        <v>Previous Charges</v>
      </c>
      <c r="K1333" s="67"/>
      <c r="L1333" s="67"/>
    </row>
    <row r="1334" spans="1:12" x14ac:dyDescent="0.2">
      <c r="A1334" s="112" t="str">
        <f>$A$18</f>
        <v xml:space="preserve">    Amount Due to Manila Waters</v>
      </c>
      <c r="B1334" s="67"/>
      <c r="C1334" s="66"/>
      <c r="D1334" s="66"/>
      <c r="E1334" s="129">
        <f ca="1">'Generate Monthly Report'!$G$72</f>
        <v>38533.480000000003</v>
      </c>
      <c r="H1334" s="102" t="str">
        <f>$H$18</f>
        <v xml:space="preserve">    Unpaid Previous Charges</v>
      </c>
      <c r="I1334" s="63"/>
      <c r="J1334" s="63"/>
      <c r="K1334" s="154">
        <f ca="1">SUM(INDIRECT("'Unpaid Record'!$C"&amp;$F1321&amp;":"&amp;'Generate Monthly Report'!$J$1&amp;$F1321))-K1332</f>
        <v>1156</v>
      </c>
      <c r="L1334" s="154"/>
    </row>
    <row r="1335" spans="1:12" ht="15" x14ac:dyDescent="0.2">
      <c r="A1335" s="112" t="str">
        <f>$A$19</f>
        <v xml:space="preserve">    Computed Amount per cu. meter</v>
      </c>
      <c r="B1335" s="67"/>
      <c r="C1335" s="66"/>
      <c r="D1335" s="66"/>
      <c r="E1335" s="118">
        <f ca="1">'Generate Monthly Report'!$H$72</f>
        <v>23.79</v>
      </c>
      <c r="H1335" s="64" t="str">
        <f>$H$19</f>
        <v>TOTAL AMOUNT DUE</v>
      </c>
      <c r="K1335" s="150">
        <f ca="1">$K1332+$K1334</f>
        <v>2131.721975308642</v>
      </c>
      <c r="L1335" s="150"/>
    </row>
    <row r="1336" spans="1:12" x14ac:dyDescent="0.2">
      <c r="A1336" s="113" t="str">
        <f>$A$20</f>
        <v xml:space="preserve">    Minimum Amount (with Misc + Monthly Dues)</v>
      </c>
      <c r="B1336" s="58"/>
      <c r="C1336" s="63"/>
      <c r="D1336" s="63"/>
      <c r="E1336" s="119">
        <f ca="1">'Generate Monthly Report'!$J$72</f>
        <v>737.86</v>
      </c>
      <c r="L1336" s="115" t="str">
        <f>$L$20</f>
        <v>REVISED OCTOBER 2020. THIS IS SYSTEM GENERATED</v>
      </c>
    </row>
    <row r="1337" spans="1:12" x14ac:dyDescent="0.2">
      <c r="A1337" s="73" t="str">
        <f>$A$21</f>
        <v>YOUR MONTHLY CONSUMPTION IN THE LAST 12 MONTHS...</v>
      </c>
      <c r="B1337" s="52"/>
      <c r="C1337" s="52"/>
      <c r="D1337" s="52"/>
      <c r="E1337" s="52"/>
      <c r="F1337" s="52"/>
      <c r="G1337" s="52"/>
      <c r="H1337" s="52"/>
      <c r="I1337" s="52"/>
      <c r="J1337" s="52"/>
      <c r="K1337" s="52"/>
      <c r="L1337" s="52"/>
    </row>
    <row r="1338" spans="1:12" x14ac:dyDescent="0.2">
      <c r="A1338" s="71" t="str">
        <f ca="1">UPPER(TEXT(EDATE($A1326, MOD(COLUMN(), 12)-12), "MMM"))</f>
        <v>OCT</v>
      </c>
      <c r="B1338" s="71" t="str">
        <f t="shared" ref="B1338:L1338" ca="1" si="47">UPPER(TEXT(EDATE($A1326, MOD(COLUMN(), 12)-12), "MMM"))</f>
        <v>NOV</v>
      </c>
      <c r="C1338" s="71" t="str">
        <f t="shared" ca="1" si="47"/>
        <v>DEC</v>
      </c>
      <c r="D1338" s="71" t="str">
        <f t="shared" ca="1" si="47"/>
        <v>JAN</v>
      </c>
      <c r="E1338" s="71" t="str">
        <f t="shared" ca="1" si="47"/>
        <v>FEB</v>
      </c>
      <c r="F1338" s="71" t="str">
        <f t="shared" ca="1" si="47"/>
        <v>MAR</v>
      </c>
      <c r="G1338" s="71" t="str">
        <f t="shared" ca="1" si="47"/>
        <v>APR</v>
      </c>
      <c r="H1338" s="71" t="str">
        <f t="shared" ca="1" si="47"/>
        <v>MAY</v>
      </c>
      <c r="I1338" s="71" t="str">
        <f t="shared" ca="1" si="47"/>
        <v>JUN</v>
      </c>
      <c r="J1338" s="71" t="str">
        <f t="shared" ca="1" si="47"/>
        <v>JUL</v>
      </c>
      <c r="K1338" s="71" t="str">
        <f t="shared" ca="1" si="47"/>
        <v>AUG</v>
      </c>
      <c r="L1338" s="71" t="str">
        <f t="shared" ca="1" si="47"/>
        <v>SEP</v>
      </c>
    </row>
    <row r="1339" spans="1:12" x14ac:dyDescent="0.2">
      <c r="A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B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C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D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E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F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G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H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I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J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K1339" s="71" t="str">
        <f ca="1">IF( (COLUMN(INDIRECT('Generate Monthly Report'!$J$1&amp;$E1321)) + (MOD(COLUMN(), 12)-12) ) &lt; 4, "--", INDIRECT("'Monthly Reading'!"&amp;SUBSTITUTE(ADDRESS(1,COLUMN(INDIRECT('Generate Monthly Report'!$J$1&amp;$E1321)) + (MOD(COLUMN(), 12)-12),4),"1","")&amp;$E1321) )</f>
        <v>--</v>
      </c>
      <c r="L1339" s="71">
        <f ca="1">IF( (COLUMN(INDIRECT('Generate Monthly Report'!$J$1&amp;$E1321)) + (MOD(COLUMN(), 12)) ) &lt; 4, "--", INDIRECT("'Monthly Reading'!"&amp;SUBSTITUTE(ADDRESS(1,COLUMN(INDIRECT('Generate Monthly Report'!$J$1&amp;$E$5)) + (MOD(COLUMN(), 12)),4),"1","")&amp;$E$5) )</f>
        <v>20</v>
      </c>
    </row>
    <row r="1340" spans="1:12" x14ac:dyDescent="0.2">
      <c r="A1340" s="73" t="str">
        <f>$A$24</f>
        <v>BREAKDOWN OF UNPAID WATER BILLS IN THE LAST 12 MONTHS</v>
      </c>
    </row>
    <row r="1341" spans="1:12" x14ac:dyDescent="0.2">
      <c r="A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B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C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D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E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F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G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H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I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J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K1341" s="71" t="str">
        <f ca="1">IF( (COLUMN(INDIRECT('Generate Monthly Report'!$J$1&amp;$E1321)) + (MOD(COLUMN(), 12)-12) ) &lt; 4, "--", IF( INDIRECT("'Unpaid Record'!"&amp;SUBSTITUTE(ADDRESS(1,COLUMN(INDIRECT('Generate Monthly Report'!$J$1&amp;$E1321)) + (MOD(COLUMN(), 12)-12),4),"1","")&amp;$F1321) &gt; 0,
ROUND(INDIRECT("'Unpaid Record'!"&amp;SUBSTITUTE(ADDRESS(1,COLUMN(INDIRECT('Generate Monthly Report'!$J$1&amp;$E1321)) + (MOD(COLUMN(), 12)-12),4),"1","")&amp;$F1321), 2), "--") )</f>
        <v>--</v>
      </c>
      <c r="L1341" s="71">
        <f ca="1">IF( (COLUMN(INDIRECT('Generate Monthly Report'!$J$1&amp;$E1321)) + (MOD(COLUMN(), 12)) ) &lt; 4, "--", ROUND(INDIRECT("'Unpaid Record'!"&amp;SUBSTITUTE(ADDRESS(1,COLUMN(INDIRECT('Generate Monthly Report'!$J$1&amp;$E1321)) + (MOD(COLUMN(), 12)),4),"1","")&amp;$F1321), 2))</f>
        <v>975.72</v>
      </c>
    </row>
    <row r="1342" spans="1:12" x14ac:dyDescent="0.2">
      <c r="C1342" s="157" t="str">
        <f>$C$26</f>
        <v>To avoid disconnection, please pay your bills on time.</v>
      </c>
      <c r="D1342" s="157"/>
      <c r="E1342" s="157"/>
      <c r="F1342" s="157"/>
      <c r="G1342" s="157"/>
      <c r="H1342" s="157"/>
      <c r="I1342" s="157"/>
      <c r="J1342" s="157"/>
      <c r="K1342" s="66"/>
      <c r="L1342" s="66"/>
    </row>
    <row r="1343" spans="1:12" x14ac:dyDescent="0.2">
      <c r="A1343" s="66"/>
      <c r="B1343" s="67"/>
      <c r="C1343" s="67"/>
      <c r="D1343" s="72"/>
      <c r="E1343" s="67"/>
      <c r="F1343" s="67"/>
      <c r="G1343" s="67"/>
      <c r="H1343" s="64"/>
      <c r="I1343" s="67"/>
      <c r="J1343" s="64"/>
      <c r="K1343" s="66"/>
      <c r="L1343" s="66"/>
    </row>
    <row r="1344" spans="1:12" x14ac:dyDescent="0.2">
      <c r="A1344" s="66"/>
      <c r="B1344" s="67"/>
      <c r="K1344" s="66"/>
      <c r="L1344" s="66"/>
    </row>
    <row r="1345" spans="1:12" x14ac:dyDescent="0.2">
      <c r="A1345" s="116" t="str">
        <f>Settings!$B$1</f>
        <v>VILLA AURORA TOWNHOMES HOMEOWNERS ASSOCIATION</v>
      </c>
      <c r="B1345" s="52"/>
      <c r="D1345" s="54"/>
      <c r="E1345" s="54"/>
      <c r="H1345" s="54"/>
      <c r="I1345" s="54"/>
      <c r="K1345" s="56"/>
      <c r="L1345" s="114" t="str">
        <f>Settings!$B$3</f>
        <v>Please bring your water bill when paying</v>
      </c>
    </row>
    <row r="1346" spans="1:12" x14ac:dyDescent="0.2">
      <c r="A1346" s="68" t="str">
        <f>Settings!$B$2</f>
        <v>Aurora Blvd., Loyola Heights, Quezon City</v>
      </c>
      <c r="B1346" s="52"/>
      <c r="D1346" s="56"/>
      <c r="E1346" s="56"/>
      <c r="H1346" s="56"/>
      <c r="I1346" s="56"/>
      <c r="K1346" s="52"/>
      <c r="L1346" s="114" t="str">
        <f>Settings!$B$4</f>
        <v>For inquiries pls. contact the water committee</v>
      </c>
    </row>
    <row r="1347" spans="1:12" x14ac:dyDescent="0.2">
      <c r="A1347" s="57">
        <v>2</v>
      </c>
      <c r="B1347" s="57">
        <v>5</v>
      </c>
      <c r="D1347" s="52"/>
      <c r="E1347" s="52"/>
      <c r="H1347" s="52"/>
      <c r="I1347" s="52"/>
      <c r="K1347" s="52"/>
      <c r="L1347" s="114" t="str">
        <f>IF(Settings!$B$5="", "", Settings!$B$5)</f>
        <v>Jesus Lim at B3 L17</v>
      </c>
    </row>
    <row r="1348" spans="1:12" x14ac:dyDescent="0.2">
      <c r="A1348" s="52"/>
      <c r="B1348" s="52"/>
      <c r="C1348" s="52"/>
      <c r="D1348" s="52"/>
      <c r="E1348" s="52"/>
      <c r="H1348" s="52"/>
      <c r="I1348" s="52"/>
      <c r="K1348" s="52"/>
      <c r="L1348" s="114" t="str">
        <f>IF(Settings!$B$6="", "", Settings!$B$6)</f>
        <v>Nida Monasteryo at B1 L12</v>
      </c>
    </row>
    <row r="1349" spans="1:12" x14ac:dyDescent="0.2">
      <c r="A1349" s="52"/>
      <c r="B1349" s="52"/>
      <c r="C1349" s="132">
        <f>$C1321+1</f>
        <v>50</v>
      </c>
      <c r="D1349" s="132">
        <f>$D1321+1</f>
        <v>61</v>
      </c>
      <c r="E1349" s="132">
        <f>$E1321+1</f>
        <v>127</v>
      </c>
      <c r="F1349" s="132">
        <f>$F1321+1</f>
        <v>53</v>
      </c>
      <c r="H1349" s="52"/>
      <c r="I1349" s="52"/>
      <c r="J1349" s="55" t="str">
        <f>IF(Settings!$B$7="", "", Settings!$B$7)</f>
        <v/>
      </c>
      <c r="K1349" s="52"/>
      <c r="L1349" s="52"/>
    </row>
    <row r="1350" spans="1:12" x14ac:dyDescent="0.2">
      <c r="A1350" s="58"/>
      <c r="B1350" s="58"/>
      <c r="C1350" s="58"/>
      <c r="D1350" s="58"/>
      <c r="E1350" s="58"/>
      <c r="F1350" s="58"/>
      <c r="G1350" s="59"/>
      <c r="H1350" s="58"/>
      <c r="I1350" s="58"/>
      <c r="J1350" s="60" t="str">
        <f>IF(Settings!$B$8="", "", Settings!$B$8)</f>
        <v/>
      </c>
      <c r="K1350" s="58"/>
      <c r="L1350" s="58"/>
    </row>
    <row r="1351" spans="1:12" x14ac:dyDescent="0.2">
      <c r="A1351" s="61" t="str">
        <f>$A$7</f>
        <v>NAME OF OWNER/TENANT</v>
      </c>
      <c r="B1351" s="52"/>
      <c r="C1351" s="52"/>
      <c r="E1351" s="61" t="str">
        <f>$E$7</f>
        <v>ADDRESS</v>
      </c>
      <c r="H1351" s="61" t="str">
        <f>$H$7</f>
        <v>METER NUMBER</v>
      </c>
      <c r="J1351" s="52"/>
      <c r="K1351" s="61" t="str">
        <f>$K$7</f>
        <v>TOTAL AMOUNT DUE</v>
      </c>
    </row>
    <row r="1352" spans="1:12" ht="15" x14ac:dyDescent="0.2">
      <c r="A1352" s="62" t="str" cm="1">
        <f t="array" aca="1" ref="A1352" ca="1">INDIRECT("'Homeowners Record'!$B"&amp;$C1349)</f>
        <v>RHYAN S. DIAZ</v>
      </c>
      <c r="B1352" s="74"/>
      <c r="C1352" s="74"/>
      <c r="D1352" s="74"/>
      <c r="E1352" s="62" t="str" cm="1">
        <f t="array" aca="1" ref="E1352" ca="1">INDIRECT("'Homeowners Record'!$C"&amp;$C1349)</f>
        <v>BLK 3 LOT 5</v>
      </c>
      <c r="F1352" s="74"/>
      <c r="G1352" s="108"/>
      <c r="H1352" s="152" cm="1">
        <f t="array" aca="1" ref="H1352" ca="1">INDIRECT("'Homeowners Record'!$D"&amp;$C1349)</f>
        <v>786169</v>
      </c>
      <c r="I1352" s="152"/>
      <c r="J1352" s="74"/>
      <c r="K1352" s="149">
        <f ca="1">SUM(INDIRECT("'Unpaid Record'!$C"&amp;$F1349&amp;":"&amp;'Generate Monthly Report'!$J$1&amp;$F1349))</f>
        <v>2012.5775802469136</v>
      </c>
      <c r="L1352" s="149"/>
    </row>
    <row r="1353" spans="1:12" x14ac:dyDescent="0.2">
      <c r="A1353" s="61" t="str">
        <f>$A$9</f>
        <v>BILLING MONTH</v>
      </c>
      <c r="B1353" s="52"/>
      <c r="E1353" s="61" t="str">
        <f>$E$9</f>
        <v>BILL DATE</v>
      </c>
      <c r="H1353" s="61" t="str">
        <f>$H$9</f>
        <v>BILLING PERIOD</v>
      </c>
      <c r="I1353" s="52"/>
      <c r="J1353" s="52"/>
      <c r="K1353" s="151" t="str">
        <f>$K$9</f>
        <v>DUE DATE</v>
      </c>
      <c r="L1353" s="151"/>
    </row>
    <row r="1354" spans="1:12" ht="15" x14ac:dyDescent="0.2">
      <c r="A1354" s="76" t="str">
        <f ca="1">TEXT('Generate Monthly Report'!$C$72, "MMMM YYYY")</f>
        <v>September 2020</v>
      </c>
      <c r="B1354" s="74"/>
      <c r="C1354" s="74"/>
      <c r="D1354" s="74"/>
      <c r="E1354" s="107" t="str">
        <f ca="1">'Generate Monthly Report'!$D$72</f>
        <v>Oct 10, 2020</v>
      </c>
      <c r="F1354" s="74"/>
      <c r="G1354" s="108"/>
      <c r="H1354" s="107" t="str">
        <f ca="1">'Generate Monthly Report'!$B$72</f>
        <v>07 Sep to 06 Oct 2020</v>
      </c>
      <c r="I1354" s="74"/>
      <c r="J1354" s="74"/>
      <c r="K1354" s="155" t="str">
        <f ca="1">'Generate Monthly Report'!$E$72</f>
        <v>Oct 13, 2020</v>
      </c>
      <c r="L1354" s="155"/>
    </row>
    <row r="1355" spans="1:12" x14ac:dyDescent="0.2">
      <c r="A1355" s="64" t="str">
        <f>$A$11</f>
        <v>METER READING INFORMATION</v>
      </c>
      <c r="H1355" s="65" t="str">
        <f>$H$11</f>
        <v>STATEMENT SUMMARY</v>
      </c>
    </row>
    <row r="1356" spans="1:12" x14ac:dyDescent="0.2">
      <c r="A1356" s="52" t="str">
        <f>$A$12</f>
        <v>Owner's Meter Reading</v>
      </c>
      <c r="H1356" s="67" t="str">
        <f>$H$12</f>
        <v>Current Charges</v>
      </c>
      <c r="K1356" s="67"/>
      <c r="L1356" s="67"/>
    </row>
    <row r="1357" spans="1:12" x14ac:dyDescent="0.2">
      <c r="A1357" s="101" t="str">
        <f>$A$13</f>
        <v xml:space="preserve">    Present Reading</v>
      </c>
      <c r="B1357" s="101"/>
      <c r="C1357" s="69"/>
      <c r="E1357" s="101" cm="1">
        <f t="array" aca="1" ref="E1357" ca="1">INDIRECT("'Generate Monthly Report'!$C"&amp;$F1349)</f>
        <v>110</v>
      </c>
      <c r="H1357" s="101" t="str">
        <f>$H$13</f>
        <v xml:space="preserve">    Water Bill</v>
      </c>
      <c r="K1357" s="156" cm="1">
        <f t="array" aca="1" ref="K1357" ca="1">INDIRECT("'Generate Monthly Report'!$G"&amp;$F1349)</f>
        <v>380.57758024691361</v>
      </c>
      <c r="L1357" s="156"/>
    </row>
    <row r="1358" spans="1:12" x14ac:dyDescent="0.2">
      <c r="A1358" s="102" t="str">
        <f>$A$14</f>
        <v xml:space="preserve">    Previous Reading</v>
      </c>
      <c r="B1358" s="102"/>
      <c r="C1358" s="104"/>
      <c r="D1358" s="63"/>
      <c r="E1358" s="102" cm="1">
        <f t="array" aca="1" ref="E1358" ca="1">INDIRECT("'Generate Monthly Report'!$D"&amp;$F1349)</f>
        <v>94</v>
      </c>
      <c r="H1358" s="101" t="str">
        <f>$H$14</f>
        <v xml:space="preserve">    Miscellaneous</v>
      </c>
      <c r="K1358" s="69"/>
      <c r="L1358" s="69">
        <f ca="1">'Generate Monthly Report'!$A$71</f>
        <v>50</v>
      </c>
    </row>
    <row r="1359" spans="1:12" ht="15" x14ac:dyDescent="0.2">
      <c r="A1359" s="69" t="str">
        <f>$A$15</f>
        <v xml:space="preserve">    Consumption</v>
      </c>
      <c r="B1359" s="101"/>
      <c r="C1359" s="52"/>
      <c r="E1359" s="103" cm="1">
        <f t="array" aca="1" ref="E1359" ca="1">INDIRECT("'Generate Monthly Report'!$E"&amp;$F1349)</f>
        <v>16</v>
      </c>
      <c r="H1359" s="102" t="str">
        <f>$H$15</f>
        <v xml:space="preserve">    Monthly Dues</v>
      </c>
      <c r="I1359" s="63"/>
      <c r="K1359" s="69"/>
      <c r="L1359" s="69">
        <f ca="1">'Generate Monthly Report'!$A$72</f>
        <v>450</v>
      </c>
    </row>
    <row r="1360" spans="1:12" ht="15" x14ac:dyDescent="0.2">
      <c r="E1360" s="77"/>
      <c r="H1360" s="100" t="str">
        <f>$H$16</f>
        <v xml:space="preserve">    Total</v>
      </c>
      <c r="J1360" s="70"/>
      <c r="K1360" s="153" cm="1">
        <f t="array" aca="1" ref="K1360" ca="1">INDIRECT("'Generate Monthly Report'!$J"&amp;$F1349)</f>
        <v>880.57758024691361</v>
      </c>
      <c r="L1360" s="153"/>
    </row>
    <row r="1361" spans="1:12" x14ac:dyDescent="0.2">
      <c r="A1361" s="109" t="str">
        <f>$A$17</f>
        <v xml:space="preserve">    Manila Waters Reading</v>
      </c>
      <c r="B1361" s="110"/>
      <c r="C1361" s="111"/>
      <c r="D1361" s="111"/>
      <c r="E1361" s="117">
        <f ca="1">'Generate Monthly Report'!$F$72</f>
        <v>1620</v>
      </c>
      <c r="H1361" s="67" t="str">
        <f>$H$17</f>
        <v>Previous Charges</v>
      </c>
      <c r="K1361" s="67"/>
      <c r="L1361" s="67"/>
    </row>
    <row r="1362" spans="1:12" x14ac:dyDescent="0.2">
      <c r="A1362" s="112" t="str">
        <f>$A$18</f>
        <v xml:space="preserve">    Amount Due to Manila Waters</v>
      </c>
      <c r="B1362" s="67"/>
      <c r="C1362" s="66"/>
      <c r="D1362" s="66"/>
      <c r="E1362" s="129">
        <f ca="1">'Generate Monthly Report'!$G$72</f>
        <v>38533.480000000003</v>
      </c>
      <c r="H1362" s="102" t="str">
        <f>$H$18</f>
        <v xml:space="preserve">    Unpaid Previous Charges</v>
      </c>
      <c r="I1362" s="63"/>
      <c r="J1362" s="63"/>
      <c r="K1362" s="154">
        <f ca="1">SUM(INDIRECT("'Unpaid Record'!$C"&amp;$F1349&amp;":"&amp;'Generate Monthly Report'!$J$1&amp;$F1349))-K1360</f>
        <v>1132</v>
      </c>
      <c r="L1362" s="154"/>
    </row>
    <row r="1363" spans="1:12" ht="15" x14ac:dyDescent="0.2">
      <c r="A1363" s="112" t="str">
        <f>$A$19</f>
        <v xml:space="preserve">    Computed Amount per cu. meter</v>
      </c>
      <c r="B1363" s="67"/>
      <c r="C1363" s="66"/>
      <c r="D1363" s="66"/>
      <c r="E1363" s="118">
        <f ca="1">'Generate Monthly Report'!$H$72</f>
        <v>23.79</v>
      </c>
      <c r="H1363" s="64" t="str">
        <f>$H$19</f>
        <v>TOTAL AMOUNT DUE</v>
      </c>
      <c r="K1363" s="150">
        <f ca="1">$K1360+$K1362</f>
        <v>2012.5775802469136</v>
      </c>
      <c r="L1363" s="150"/>
    </row>
    <row r="1364" spans="1:12" x14ac:dyDescent="0.2">
      <c r="A1364" s="113" t="str">
        <f>$A$20</f>
        <v xml:space="preserve">    Minimum Amount (with Misc + Monthly Dues)</v>
      </c>
      <c r="B1364" s="58"/>
      <c r="C1364" s="63"/>
      <c r="D1364" s="63"/>
      <c r="E1364" s="119">
        <f ca="1">'Generate Monthly Report'!$J$72</f>
        <v>737.86</v>
      </c>
      <c r="L1364" s="115" t="str">
        <f>$L$20</f>
        <v>REVISED OCTOBER 2020. THIS IS SYSTEM GENERATED</v>
      </c>
    </row>
    <row r="1365" spans="1:12" x14ac:dyDescent="0.2">
      <c r="A1365" s="73" t="str">
        <f>$A$21</f>
        <v>YOUR MONTHLY CONSUMPTION IN THE LAST 12 MONTHS...</v>
      </c>
      <c r="B1365" s="52"/>
      <c r="C1365" s="52"/>
      <c r="D1365" s="52"/>
      <c r="E1365" s="52"/>
      <c r="F1365" s="52"/>
      <c r="G1365" s="52"/>
      <c r="H1365" s="52"/>
      <c r="I1365" s="52"/>
      <c r="J1365" s="52"/>
      <c r="K1365" s="52"/>
      <c r="L1365" s="52"/>
    </row>
    <row r="1366" spans="1:12" x14ac:dyDescent="0.2">
      <c r="A1366" s="71" t="str">
        <f ca="1">UPPER(TEXT(EDATE($A1354, MOD(COLUMN(), 12)-12), "MMM"))</f>
        <v>OCT</v>
      </c>
      <c r="B1366" s="71" t="str">
        <f t="shared" ref="B1366:L1366" ca="1" si="48">UPPER(TEXT(EDATE($A1354, MOD(COLUMN(), 12)-12), "MMM"))</f>
        <v>NOV</v>
      </c>
      <c r="C1366" s="71" t="str">
        <f t="shared" ca="1" si="48"/>
        <v>DEC</v>
      </c>
      <c r="D1366" s="71" t="str">
        <f t="shared" ca="1" si="48"/>
        <v>JAN</v>
      </c>
      <c r="E1366" s="71" t="str">
        <f t="shared" ca="1" si="48"/>
        <v>FEB</v>
      </c>
      <c r="F1366" s="71" t="str">
        <f t="shared" ca="1" si="48"/>
        <v>MAR</v>
      </c>
      <c r="G1366" s="71" t="str">
        <f t="shared" ca="1" si="48"/>
        <v>APR</v>
      </c>
      <c r="H1366" s="71" t="str">
        <f t="shared" ca="1" si="48"/>
        <v>MAY</v>
      </c>
      <c r="I1366" s="71" t="str">
        <f t="shared" ca="1" si="48"/>
        <v>JUN</v>
      </c>
      <c r="J1366" s="71" t="str">
        <f t="shared" ca="1" si="48"/>
        <v>JUL</v>
      </c>
      <c r="K1366" s="71" t="str">
        <f t="shared" ca="1" si="48"/>
        <v>AUG</v>
      </c>
      <c r="L1366" s="71" t="str">
        <f t="shared" ca="1" si="48"/>
        <v>SEP</v>
      </c>
    </row>
    <row r="1367" spans="1:12" x14ac:dyDescent="0.2">
      <c r="A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B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C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D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E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F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G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H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I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J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K1367" s="71" t="str">
        <f ca="1">IF( (COLUMN(INDIRECT('Generate Monthly Report'!$J$1&amp;$E1349)) + (MOD(COLUMN(), 12)-12) ) &lt; 4, "--", INDIRECT("'Monthly Reading'!"&amp;SUBSTITUTE(ADDRESS(1,COLUMN(INDIRECT('Generate Monthly Report'!$J$1&amp;$E1349)) + (MOD(COLUMN(), 12)-12),4),"1","")&amp;$E1349) )</f>
        <v>--</v>
      </c>
      <c r="L1367" s="71">
        <f ca="1">IF( (COLUMN(INDIRECT('Generate Monthly Report'!$J$1&amp;$E1349)) + (MOD(COLUMN(), 12)) ) &lt; 4, "--", INDIRECT("'Monthly Reading'!"&amp;SUBSTITUTE(ADDRESS(1,COLUMN(INDIRECT('Generate Monthly Report'!$J$1&amp;$E$5)) + (MOD(COLUMN(), 12)),4),"1","")&amp;$E$5) )</f>
        <v>20</v>
      </c>
    </row>
    <row r="1368" spans="1:12" x14ac:dyDescent="0.2">
      <c r="A1368" s="73" t="str">
        <f>$A$24</f>
        <v>BREAKDOWN OF UNPAID WATER BILLS IN THE LAST 12 MONTHS</v>
      </c>
    </row>
    <row r="1369" spans="1:12" x14ac:dyDescent="0.2">
      <c r="A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B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C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D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E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F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G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H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I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J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K1369" s="71" t="str">
        <f ca="1">IF( (COLUMN(INDIRECT('Generate Monthly Report'!$J$1&amp;$E1349)) + (MOD(COLUMN(), 12)-12) ) &lt; 4, "--", IF( INDIRECT("'Unpaid Record'!"&amp;SUBSTITUTE(ADDRESS(1,COLUMN(INDIRECT('Generate Monthly Report'!$J$1&amp;$E1349)) + (MOD(COLUMN(), 12)-12),4),"1","")&amp;$F1349) &gt; 0,
ROUND(INDIRECT("'Unpaid Record'!"&amp;SUBSTITUTE(ADDRESS(1,COLUMN(INDIRECT('Generate Monthly Report'!$J$1&amp;$E1349)) + (MOD(COLUMN(), 12)-12),4),"1","")&amp;$F1349), 2), "--") )</f>
        <v>--</v>
      </c>
      <c r="L1369" s="71">
        <f ca="1">IF( (COLUMN(INDIRECT('Generate Monthly Report'!$J$1&amp;$E1349)) + (MOD(COLUMN(), 12)) ) &lt; 4, "--", ROUND(INDIRECT("'Unpaid Record'!"&amp;SUBSTITUTE(ADDRESS(1,COLUMN(INDIRECT('Generate Monthly Report'!$J$1&amp;$E1349)) + (MOD(COLUMN(), 12)),4),"1","")&amp;$F1349), 2))</f>
        <v>880.58</v>
      </c>
    </row>
    <row r="1370" spans="1:12" x14ac:dyDescent="0.2">
      <c r="C1370" s="157" t="str">
        <f>$C$26</f>
        <v>To avoid disconnection, please pay your bills on time.</v>
      </c>
      <c r="D1370" s="157"/>
      <c r="E1370" s="157"/>
      <c r="F1370" s="157"/>
      <c r="G1370" s="157"/>
      <c r="H1370" s="157"/>
      <c r="I1370" s="157"/>
      <c r="J1370" s="157"/>
      <c r="K1370" s="66"/>
      <c r="L1370" s="66"/>
    </row>
    <row r="1371" spans="1:12" x14ac:dyDescent="0.2">
      <c r="A1371" s="66"/>
      <c r="B1371" s="67"/>
      <c r="C1371" s="67"/>
      <c r="D1371" s="72"/>
      <c r="E1371" s="67"/>
      <c r="F1371" s="67"/>
      <c r="G1371" s="67"/>
      <c r="H1371" s="64"/>
      <c r="I1371" s="67"/>
      <c r="J1371" s="64"/>
      <c r="K1371" s="66"/>
      <c r="L1371" s="66"/>
    </row>
    <row r="1372" spans="1:12" x14ac:dyDescent="0.2">
      <c r="A1372" s="66"/>
      <c r="B1372" s="67"/>
      <c r="K1372" s="66"/>
      <c r="L1372" s="66"/>
    </row>
    <row r="1373" spans="1:12" x14ac:dyDescent="0.2">
      <c r="A1373" s="116" t="str">
        <f>Settings!$B$1</f>
        <v>VILLA AURORA TOWNHOMES HOMEOWNERS ASSOCIATION</v>
      </c>
      <c r="B1373" s="52"/>
      <c r="D1373" s="54"/>
      <c r="E1373" s="54"/>
      <c r="H1373" s="54"/>
      <c r="I1373" s="54"/>
      <c r="K1373" s="56"/>
      <c r="L1373" s="114" t="str">
        <f>Settings!$B$3</f>
        <v>Please bring your water bill when paying</v>
      </c>
    </row>
    <row r="1374" spans="1:12" x14ac:dyDescent="0.2">
      <c r="A1374" s="68" t="str">
        <f>Settings!$B$2</f>
        <v>Aurora Blvd., Loyola Heights, Quezon City</v>
      </c>
      <c r="B1374" s="52"/>
      <c r="D1374" s="56"/>
      <c r="E1374" s="56"/>
      <c r="H1374" s="56"/>
      <c r="I1374" s="56"/>
      <c r="K1374" s="52"/>
      <c r="L1374" s="114" t="str">
        <f>Settings!$B$4</f>
        <v>For inquiries pls. contact the water committee</v>
      </c>
    </row>
    <row r="1375" spans="1:12" x14ac:dyDescent="0.2">
      <c r="A1375" s="57">
        <v>2</v>
      </c>
      <c r="B1375" s="57">
        <v>5</v>
      </c>
      <c r="D1375" s="52"/>
      <c r="E1375" s="52"/>
      <c r="H1375" s="52"/>
      <c r="I1375" s="52"/>
      <c r="K1375" s="52"/>
      <c r="L1375" s="114" t="str">
        <f>IF(Settings!$B$5="", "", Settings!$B$5)</f>
        <v>Jesus Lim at B3 L17</v>
      </c>
    </row>
    <row r="1376" spans="1:12" x14ac:dyDescent="0.2">
      <c r="A1376" s="52"/>
      <c r="B1376" s="52"/>
      <c r="C1376" s="52"/>
      <c r="D1376" s="52"/>
      <c r="E1376" s="52"/>
      <c r="H1376" s="52"/>
      <c r="I1376" s="52"/>
      <c r="K1376" s="52"/>
      <c r="L1376" s="114" t="str">
        <f>IF(Settings!$B$6="", "", Settings!$B$6)</f>
        <v>Nida Monasteryo at B1 L12</v>
      </c>
    </row>
    <row r="1377" spans="1:12" x14ac:dyDescent="0.2">
      <c r="A1377" s="52"/>
      <c r="B1377" s="52"/>
      <c r="C1377" s="132">
        <f>$C1349+1</f>
        <v>51</v>
      </c>
      <c r="D1377" s="132">
        <f>$D1349+1</f>
        <v>62</v>
      </c>
      <c r="E1377" s="132">
        <f>$E1349+1</f>
        <v>128</v>
      </c>
      <c r="F1377" s="132">
        <f>$F1349+1</f>
        <v>54</v>
      </c>
      <c r="H1377" s="52"/>
      <c r="I1377" s="52"/>
      <c r="J1377" s="55" t="str">
        <f>IF(Settings!$B$7="", "", Settings!$B$7)</f>
        <v/>
      </c>
      <c r="K1377" s="52"/>
      <c r="L1377" s="52"/>
    </row>
    <row r="1378" spans="1:12" x14ac:dyDescent="0.2">
      <c r="A1378" s="58"/>
      <c r="B1378" s="58"/>
      <c r="C1378" s="58"/>
      <c r="D1378" s="58"/>
      <c r="E1378" s="58"/>
      <c r="F1378" s="58"/>
      <c r="G1378" s="59"/>
      <c r="H1378" s="58"/>
      <c r="I1378" s="58"/>
      <c r="J1378" s="60" t="str">
        <f>IF(Settings!$B$8="", "", Settings!$B$8)</f>
        <v/>
      </c>
      <c r="K1378" s="58"/>
      <c r="L1378" s="58"/>
    </row>
    <row r="1379" spans="1:12" x14ac:dyDescent="0.2">
      <c r="A1379" s="61" t="str">
        <f>$A$7</f>
        <v>NAME OF OWNER/TENANT</v>
      </c>
      <c r="B1379" s="52"/>
      <c r="C1379" s="52"/>
      <c r="E1379" s="61" t="str">
        <f>$E$7</f>
        <v>ADDRESS</v>
      </c>
      <c r="H1379" s="61" t="str">
        <f>$H$7</f>
        <v>METER NUMBER</v>
      </c>
      <c r="J1379" s="52"/>
      <c r="K1379" s="61" t="str">
        <f>$K$7</f>
        <v>TOTAL AMOUNT DUE</v>
      </c>
    </row>
    <row r="1380" spans="1:12" ht="15" x14ac:dyDescent="0.2">
      <c r="A1380" s="62" t="str" cm="1">
        <f t="array" aca="1" ref="A1380" ca="1">INDIRECT("'Homeowners Record'!$B"&amp;$C1377)</f>
        <v>NENENG CHUAHIYONG</v>
      </c>
      <c r="B1380" s="74"/>
      <c r="C1380" s="74"/>
      <c r="D1380" s="74"/>
      <c r="E1380" s="62" t="str" cm="1">
        <f t="array" aca="1" ref="E1380" ca="1">INDIRECT("'Homeowners Record'!$C"&amp;$C1377)</f>
        <v>BLK 3 LOT 6</v>
      </c>
      <c r="F1380" s="74"/>
      <c r="G1380" s="108"/>
      <c r="H1380" s="152" cm="1">
        <f t="array" aca="1" ref="H1380" ca="1">INDIRECT("'Homeowners Record'!$D"&amp;$C1377)</f>
        <v>342276</v>
      </c>
      <c r="I1380" s="152"/>
      <c r="J1380" s="74"/>
      <c r="K1380" s="149">
        <f ca="1">SUM(INDIRECT("'Unpaid Record'!$C"&amp;$F1377&amp;":"&amp;'Generate Monthly Report'!$J$1&amp;$F1377))</f>
        <v>2850.1605432098768</v>
      </c>
      <c r="L1380" s="149"/>
    </row>
    <row r="1381" spans="1:12" x14ac:dyDescent="0.2">
      <c r="A1381" s="61" t="str">
        <f>$A$9</f>
        <v>BILLING MONTH</v>
      </c>
      <c r="B1381" s="52"/>
      <c r="E1381" s="61" t="str">
        <f>$E$9</f>
        <v>BILL DATE</v>
      </c>
      <c r="H1381" s="61" t="str">
        <f>$H$9</f>
        <v>BILLING PERIOD</v>
      </c>
      <c r="I1381" s="52"/>
      <c r="J1381" s="52"/>
      <c r="K1381" s="151" t="str">
        <f>$K$9</f>
        <v>DUE DATE</v>
      </c>
      <c r="L1381" s="151"/>
    </row>
    <row r="1382" spans="1:12" ht="15" x14ac:dyDescent="0.2">
      <c r="A1382" s="76" t="str">
        <f ca="1">TEXT('Generate Monthly Report'!$C$72, "MMMM YYYY")</f>
        <v>September 2020</v>
      </c>
      <c r="B1382" s="74"/>
      <c r="C1382" s="74"/>
      <c r="D1382" s="74"/>
      <c r="E1382" s="107" t="str">
        <f ca="1">'Generate Monthly Report'!$D$72</f>
        <v>Oct 10, 2020</v>
      </c>
      <c r="F1382" s="74"/>
      <c r="G1382" s="108"/>
      <c r="H1382" s="107" t="str">
        <f ca="1">'Generate Monthly Report'!$B$72</f>
        <v>07 Sep to 06 Oct 2020</v>
      </c>
      <c r="I1382" s="74"/>
      <c r="J1382" s="74"/>
      <c r="K1382" s="155" t="str">
        <f ca="1">'Generate Monthly Report'!$E$72</f>
        <v>Oct 13, 2020</v>
      </c>
      <c r="L1382" s="155"/>
    </row>
    <row r="1383" spans="1:12" x14ac:dyDescent="0.2">
      <c r="A1383" s="64" t="str">
        <f>$A$11</f>
        <v>METER READING INFORMATION</v>
      </c>
      <c r="H1383" s="65" t="str">
        <f>$H$11</f>
        <v>STATEMENT SUMMARY</v>
      </c>
    </row>
    <row r="1384" spans="1:12" x14ac:dyDescent="0.2">
      <c r="A1384" s="52" t="str">
        <f>$A$12</f>
        <v>Owner's Meter Reading</v>
      </c>
      <c r="H1384" s="67" t="str">
        <f>$H$12</f>
        <v>Current Charges</v>
      </c>
      <c r="K1384" s="67"/>
      <c r="L1384" s="67"/>
    </row>
    <row r="1385" spans="1:12" x14ac:dyDescent="0.2">
      <c r="A1385" s="101" t="str">
        <f>$A$13</f>
        <v xml:space="preserve">    Present Reading</v>
      </c>
      <c r="B1385" s="101"/>
      <c r="C1385" s="69"/>
      <c r="E1385" s="101" cm="1">
        <f t="array" aca="1" ref="E1385" ca="1">INDIRECT("'Generate Monthly Report'!$C"&amp;$F1377)</f>
        <v>3589</v>
      </c>
      <c r="H1385" s="101" t="str">
        <f>$H$13</f>
        <v xml:space="preserve">    Water Bill</v>
      </c>
      <c r="K1385" s="156" cm="1">
        <f t="array" aca="1" ref="K1385" ca="1">INDIRECT("'Generate Monthly Report'!$G"&amp;$F1377)</f>
        <v>1094.1605432098766</v>
      </c>
      <c r="L1385" s="156"/>
    </row>
    <row r="1386" spans="1:12" x14ac:dyDescent="0.2">
      <c r="A1386" s="102" t="str">
        <f>$A$14</f>
        <v xml:space="preserve">    Previous Reading</v>
      </c>
      <c r="B1386" s="102"/>
      <c r="C1386" s="104"/>
      <c r="D1386" s="63"/>
      <c r="E1386" s="102" cm="1">
        <f t="array" aca="1" ref="E1386" ca="1">INDIRECT("'Generate Monthly Report'!$D"&amp;$F1377)</f>
        <v>3543</v>
      </c>
      <c r="H1386" s="101" t="str">
        <f>$H$14</f>
        <v xml:space="preserve">    Miscellaneous</v>
      </c>
      <c r="K1386" s="69"/>
      <c r="L1386" s="69">
        <f ca="1">'Generate Monthly Report'!$A$71</f>
        <v>50</v>
      </c>
    </row>
    <row r="1387" spans="1:12" ht="15" x14ac:dyDescent="0.2">
      <c r="A1387" s="69" t="str">
        <f>$A$15</f>
        <v xml:space="preserve">    Consumption</v>
      </c>
      <c r="B1387" s="101"/>
      <c r="C1387" s="52"/>
      <c r="E1387" s="103" cm="1">
        <f t="array" aca="1" ref="E1387" ca="1">INDIRECT("'Generate Monthly Report'!$E"&amp;$F1377)</f>
        <v>46</v>
      </c>
      <c r="H1387" s="102" t="str">
        <f>$H$15</f>
        <v xml:space="preserve">    Monthly Dues</v>
      </c>
      <c r="I1387" s="63"/>
      <c r="K1387" s="69"/>
      <c r="L1387" s="69">
        <f ca="1">'Generate Monthly Report'!$A$72</f>
        <v>450</v>
      </c>
    </row>
    <row r="1388" spans="1:12" ht="15" x14ac:dyDescent="0.2">
      <c r="E1388" s="77"/>
      <c r="H1388" s="100" t="str">
        <f>$H$16</f>
        <v xml:space="preserve">    Total</v>
      </c>
      <c r="J1388" s="70"/>
      <c r="K1388" s="153" cm="1">
        <f t="array" aca="1" ref="K1388" ca="1">INDIRECT("'Generate Monthly Report'!$J"&amp;$F1377)</f>
        <v>1594.1605432098766</v>
      </c>
      <c r="L1388" s="153"/>
    </row>
    <row r="1389" spans="1:12" x14ac:dyDescent="0.2">
      <c r="A1389" s="109" t="str">
        <f>$A$17</f>
        <v xml:space="preserve">    Manila Waters Reading</v>
      </c>
      <c r="B1389" s="110"/>
      <c r="C1389" s="111"/>
      <c r="D1389" s="111"/>
      <c r="E1389" s="117">
        <f ca="1">'Generate Monthly Report'!$F$72</f>
        <v>1620</v>
      </c>
      <c r="H1389" s="67" t="str">
        <f>$H$17</f>
        <v>Previous Charges</v>
      </c>
      <c r="K1389" s="67"/>
      <c r="L1389" s="67"/>
    </row>
    <row r="1390" spans="1:12" x14ac:dyDescent="0.2">
      <c r="A1390" s="112" t="str">
        <f>$A$18</f>
        <v xml:space="preserve">    Amount Due to Manila Waters</v>
      </c>
      <c r="B1390" s="67"/>
      <c r="C1390" s="66"/>
      <c r="D1390" s="66"/>
      <c r="E1390" s="129">
        <f ca="1">'Generate Monthly Report'!$G$72</f>
        <v>38533.480000000003</v>
      </c>
      <c r="H1390" s="102" t="str">
        <f>$H$18</f>
        <v xml:space="preserve">    Unpaid Previous Charges</v>
      </c>
      <c r="I1390" s="63"/>
      <c r="J1390" s="63"/>
      <c r="K1390" s="154">
        <f ca="1">SUM(INDIRECT("'Unpaid Record'!$C"&amp;$F1377&amp;":"&amp;'Generate Monthly Report'!$J$1&amp;$F1377))-K1388</f>
        <v>1256.0000000000002</v>
      </c>
      <c r="L1390" s="154"/>
    </row>
    <row r="1391" spans="1:12" ht="15" x14ac:dyDescent="0.2">
      <c r="A1391" s="112" t="str">
        <f>$A$19</f>
        <v xml:space="preserve">    Computed Amount per cu. meter</v>
      </c>
      <c r="B1391" s="67"/>
      <c r="C1391" s="66"/>
      <c r="D1391" s="66"/>
      <c r="E1391" s="118">
        <f ca="1">'Generate Monthly Report'!$H$72</f>
        <v>23.79</v>
      </c>
      <c r="H1391" s="64" t="str">
        <f>$H$19</f>
        <v>TOTAL AMOUNT DUE</v>
      </c>
      <c r="K1391" s="150">
        <f ca="1">$K1388+$K1390</f>
        <v>2850.1605432098768</v>
      </c>
      <c r="L1391" s="150"/>
    </row>
    <row r="1392" spans="1:12" x14ac:dyDescent="0.2">
      <c r="A1392" s="113" t="str">
        <f>$A$20</f>
        <v xml:space="preserve">    Minimum Amount (with Misc + Monthly Dues)</v>
      </c>
      <c r="B1392" s="58"/>
      <c r="C1392" s="63"/>
      <c r="D1392" s="63"/>
      <c r="E1392" s="119">
        <f ca="1">'Generate Monthly Report'!$J$72</f>
        <v>737.86</v>
      </c>
      <c r="L1392" s="115" t="str">
        <f>$L$20</f>
        <v>REVISED OCTOBER 2020. THIS IS SYSTEM GENERATED</v>
      </c>
    </row>
    <row r="1393" spans="1:12" x14ac:dyDescent="0.2">
      <c r="A1393" s="73" t="str">
        <f>$A$21</f>
        <v>YOUR MONTHLY CONSUMPTION IN THE LAST 12 MONTHS...</v>
      </c>
      <c r="B1393" s="52"/>
      <c r="C1393" s="52"/>
      <c r="D1393" s="52"/>
      <c r="E1393" s="52"/>
      <c r="F1393" s="52"/>
      <c r="G1393" s="52"/>
      <c r="H1393" s="52"/>
      <c r="I1393" s="52"/>
      <c r="J1393" s="52"/>
      <c r="K1393" s="52"/>
      <c r="L1393" s="52"/>
    </row>
    <row r="1394" spans="1:12" x14ac:dyDescent="0.2">
      <c r="A1394" s="71" t="str">
        <f ca="1">UPPER(TEXT(EDATE($A1382, MOD(COLUMN(), 12)-12), "MMM"))</f>
        <v>OCT</v>
      </c>
      <c r="B1394" s="71" t="str">
        <f t="shared" ref="B1394:L1394" ca="1" si="49">UPPER(TEXT(EDATE($A1382, MOD(COLUMN(), 12)-12), "MMM"))</f>
        <v>NOV</v>
      </c>
      <c r="C1394" s="71" t="str">
        <f t="shared" ca="1" si="49"/>
        <v>DEC</v>
      </c>
      <c r="D1394" s="71" t="str">
        <f t="shared" ca="1" si="49"/>
        <v>JAN</v>
      </c>
      <c r="E1394" s="71" t="str">
        <f t="shared" ca="1" si="49"/>
        <v>FEB</v>
      </c>
      <c r="F1394" s="71" t="str">
        <f t="shared" ca="1" si="49"/>
        <v>MAR</v>
      </c>
      <c r="G1394" s="71" t="str">
        <f t="shared" ca="1" si="49"/>
        <v>APR</v>
      </c>
      <c r="H1394" s="71" t="str">
        <f t="shared" ca="1" si="49"/>
        <v>MAY</v>
      </c>
      <c r="I1394" s="71" t="str">
        <f t="shared" ca="1" si="49"/>
        <v>JUN</v>
      </c>
      <c r="J1394" s="71" t="str">
        <f t="shared" ca="1" si="49"/>
        <v>JUL</v>
      </c>
      <c r="K1394" s="71" t="str">
        <f t="shared" ca="1" si="49"/>
        <v>AUG</v>
      </c>
      <c r="L1394" s="71" t="str">
        <f t="shared" ca="1" si="49"/>
        <v>SEP</v>
      </c>
    </row>
    <row r="1395" spans="1:12" x14ac:dyDescent="0.2">
      <c r="A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B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C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D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E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F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G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H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I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J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K1395" s="71" t="str">
        <f ca="1">IF( (COLUMN(INDIRECT('Generate Monthly Report'!$J$1&amp;$E1377)) + (MOD(COLUMN(), 12)-12) ) &lt; 4, "--", INDIRECT("'Monthly Reading'!"&amp;SUBSTITUTE(ADDRESS(1,COLUMN(INDIRECT('Generate Monthly Report'!$J$1&amp;$E1377)) + (MOD(COLUMN(), 12)-12),4),"1","")&amp;$E1377) )</f>
        <v>--</v>
      </c>
      <c r="L1395" s="71">
        <f ca="1">IF( (COLUMN(INDIRECT('Generate Monthly Report'!$J$1&amp;$E1377)) + (MOD(COLUMN(), 12)) ) &lt; 4, "--", INDIRECT("'Monthly Reading'!"&amp;SUBSTITUTE(ADDRESS(1,COLUMN(INDIRECT('Generate Monthly Report'!$J$1&amp;$E$5)) + (MOD(COLUMN(), 12)),4),"1","")&amp;$E$5) )</f>
        <v>20</v>
      </c>
    </row>
    <row r="1396" spans="1:12" x14ac:dyDescent="0.2">
      <c r="A1396" s="73" t="str">
        <f>$A$24</f>
        <v>BREAKDOWN OF UNPAID WATER BILLS IN THE LAST 12 MONTHS</v>
      </c>
    </row>
    <row r="1397" spans="1:12" x14ac:dyDescent="0.2">
      <c r="A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B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C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D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E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F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G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H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I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J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K1397" s="71" t="str">
        <f ca="1">IF( (COLUMN(INDIRECT('Generate Monthly Report'!$J$1&amp;$E1377)) + (MOD(COLUMN(), 12)-12) ) &lt; 4, "--", IF( INDIRECT("'Unpaid Record'!"&amp;SUBSTITUTE(ADDRESS(1,COLUMN(INDIRECT('Generate Monthly Report'!$J$1&amp;$E1377)) + (MOD(COLUMN(), 12)-12),4),"1","")&amp;$F1377) &gt; 0,
ROUND(INDIRECT("'Unpaid Record'!"&amp;SUBSTITUTE(ADDRESS(1,COLUMN(INDIRECT('Generate Monthly Report'!$J$1&amp;$E1377)) + (MOD(COLUMN(), 12)-12),4),"1","")&amp;$F1377), 2), "--") )</f>
        <v>--</v>
      </c>
      <c r="L1397" s="71">
        <f ca="1">IF( (COLUMN(INDIRECT('Generate Monthly Report'!$J$1&amp;$E1377)) + (MOD(COLUMN(), 12)) ) &lt; 4, "--", ROUND(INDIRECT("'Unpaid Record'!"&amp;SUBSTITUTE(ADDRESS(1,COLUMN(INDIRECT('Generate Monthly Report'!$J$1&amp;$E1377)) + (MOD(COLUMN(), 12)),4),"1","")&amp;$F1377), 2))</f>
        <v>1594.16</v>
      </c>
    </row>
    <row r="1398" spans="1:12" x14ac:dyDescent="0.2">
      <c r="C1398" s="157" t="str">
        <f>$C$26</f>
        <v>To avoid disconnection, please pay your bills on time.</v>
      </c>
      <c r="D1398" s="157"/>
      <c r="E1398" s="157"/>
      <c r="F1398" s="157"/>
      <c r="G1398" s="157"/>
      <c r="H1398" s="157"/>
      <c r="I1398" s="157"/>
      <c r="J1398" s="157"/>
      <c r="K1398" s="66"/>
      <c r="L1398" s="66"/>
    </row>
    <row r="1399" spans="1:12" x14ac:dyDescent="0.2">
      <c r="A1399" s="66"/>
      <c r="B1399" s="67"/>
      <c r="C1399" s="67"/>
      <c r="D1399" s="72"/>
      <c r="E1399" s="67"/>
      <c r="F1399" s="67"/>
      <c r="G1399" s="67"/>
      <c r="H1399" s="64"/>
      <c r="I1399" s="67"/>
      <c r="J1399" s="64"/>
      <c r="K1399" s="66"/>
      <c r="L1399" s="66"/>
    </row>
    <row r="1400" spans="1:12" x14ac:dyDescent="0.2">
      <c r="A1400" s="66"/>
      <c r="B1400" s="67"/>
      <c r="K1400" s="66"/>
      <c r="L1400" s="66"/>
    </row>
    <row r="1401" spans="1:12" x14ac:dyDescent="0.2">
      <c r="A1401" s="116" t="str">
        <f>Settings!$B$1</f>
        <v>VILLA AURORA TOWNHOMES HOMEOWNERS ASSOCIATION</v>
      </c>
      <c r="B1401" s="52"/>
      <c r="D1401" s="54"/>
      <c r="E1401" s="54"/>
      <c r="H1401" s="54"/>
      <c r="I1401" s="54"/>
      <c r="K1401" s="56"/>
      <c r="L1401" s="114" t="str">
        <f>Settings!$B$3</f>
        <v>Please bring your water bill when paying</v>
      </c>
    </row>
    <row r="1402" spans="1:12" x14ac:dyDescent="0.2">
      <c r="A1402" s="68" t="str">
        <f>Settings!$B$2</f>
        <v>Aurora Blvd., Loyola Heights, Quezon City</v>
      </c>
      <c r="B1402" s="52"/>
      <c r="D1402" s="56"/>
      <c r="E1402" s="56"/>
      <c r="H1402" s="56"/>
      <c r="I1402" s="56"/>
      <c r="K1402" s="52"/>
      <c r="L1402" s="114" t="str">
        <f>Settings!$B$4</f>
        <v>For inquiries pls. contact the water committee</v>
      </c>
    </row>
    <row r="1403" spans="1:12" x14ac:dyDescent="0.2">
      <c r="A1403" s="57">
        <v>2</v>
      </c>
      <c r="B1403" s="57">
        <v>5</v>
      </c>
      <c r="D1403" s="52"/>
      <c r="E1403" s="52"/>
      <c r="H1403" s="52"/>
      <c r="I1403" s="52"/>
      <c r="K1403" s="52"/>
      <c r="L1403" s="114" t="str">
        <f>IF(Settings!$B$5="", "", Settings!$B$5)</f>
        <v>Jesus Lim at B3 L17</v>
      </c>
    </row>
    <row r="1404" spans="1:12" x14ac:dyDescent="0.2">
      <c r="A1404" s="52"/>
      <c r="B1404" s="52"/>
      <c r="C1404" s="52"/>
      <c r="D1404" s="52"/>
      <c r="E1404" s="52"/>
      <c r="H1404" s="52"/>
      <c r="I1404" s="52"/>
      <c r="K1404" s="52"/>
      <c r="L1404" s="114" t="str">
        <f>IF(Settings!$B$6="", "", Settings!$B$6)</f>
        <v>Nida Monasteryo at B1 L12</v>
      </c>
    </row>
    <row r="1405" spans="1:12" x14ac:dyDescent="0.2">
      <c r="A1405" s="52"/>
      <c r="B1405" s="52"/>
      <c r="C1405" s="132">
        <f>$C1377+1</f>
        <v>52</v>
      </c>
      <c r="D1405" s="132">
        <f>$D1377+1</f>
        <v>63</v>
      </c>
      <c r="E1405" s="132">
        <f>$E1377+1</f>
        <v>129</v>
      </c>
      <c r="F1405" s="132">
        <f>$F1377+1</f>
        <v>55</v>
      </c>
      <c r="H1405" s="52"/>
      <c r="I1405" s="52"/>
      <c r="J1405" s="55" t="str">
        <f>IF(Settings!$B$7="", "", Settings!$B$7)</f>
        <v/>
      </c>
      <c r="K1405" s="52"/>
      <c r="L1405" s="52"/>
    </row>
    <row r="1406" spans="1:12" x14ac:dyDescent="0.2">
      <c r="A1406" s="58"/>
      <c r="B1406" s="58"/>
      <c r="C1406" s="58"/>
      <c r="D1406" s="58"/>
      <c r="E1406" s="58"/>
      <c r="F1406" s="58"/>
      <c r="G1406" s="59"/>
      <c r="H1406" s="58"/>
      <c r="I1406" s="58"/>
      <c r="J1406" s="60" t="str">
        <f>IF(Settings!$B$8="", "", Settings!$B$8)</f>
        <v/>
      </c>
      <c r="K1406" s="58"/>
      <c r="L1406" s="58"/>
    </row>
    <row r="1407" spans="1:12" x14ac:dyDescent="0.2">
      <c r="A1407" s="61" t="str">
        <f>$A$7</f>
        <v>NAME OF OWNER/TENANT</v>
      </c>
      <c r="B1407" s="52"/>
      <c r="C1407" s="52"/>
      <c r="E1407" s="61" t="str">
        <f>$E$7</f>
        <v>ADDRESS</v>
      </c>
      <c r="H1407" s="61" t="str">
        <f>$H$7</f>
        <v>METER NUMBER</v>
      </c>
      <c r="J1407" s="52"/>
      <c r="K1407" s="61" t="str">
        <f>$K$7</f>
        <v>TOTAL AMOUNT DUE</v>
      </c>
    </row>
    <row r="1408" spans="1:12" ht="15" x14ac:dyDescent="0.2">
      <c r="A1408" s="62" t="str" cm="1">
        <f t="array" aca="1" ref="A1408" ca="1">INDIRECT("'Homeowners Record'!$B"&amp;$C1405)</f>
        <v>VIOLA TABORA</v>
      </c>
      <c r="B1408" s="74"/>
      <c r="C1408" s="74"/>
      <c r="D1408" s="74"/>
      <c r="E1408" s="62" t="str" cm="1">
        <f t="array" aca="1" ref="E1408" ca="1">INDIRECT("'Homeowners Record'!$C"&amp;$C1405)</f>
        <v>BLK 3 LOT 7</v>
      </c>
      <c r="F1408" s="74"/>
      <c r="G1408" s="108"/>
      <c r="H1408" s="152" cm="1">
        <f t="array" aca="1" ref="H1408" ca="1">INDIRECT("'Homeowners Record'!$D"&amp;$C1405)</f>
        <v>342353</v>
      </c>
      <c r="I1408" s="152"/>
      <c r="J1408" s="74"/>
      <c r="K1408" s="149">
        <f ca="1">SUM(INDIRECT("'Unpaid Record'!$C"&amp;$F1405&amp;":"&amp;'Generate Monthly Report'!$J$1&amp;$F1405))</f>
        <v>2582.860987654321</v>
      </c>
      <c r="L1408" s="149"/>
    </row>
    <row r="1409" spans="1:12" x14ac:dyDescent="0.2">
      <c r="A1409" s="61" t="str">
        <f>$A$9</f>
        <v>BILLING MONTH</v>
      </c>
      <c r="B1409" s="52"/>
      <c r="E1409" s="61" t="str">
        <f>$E$9</f>
        <v>BILL DATE</v>
      </c>
      <c r="H1409" s="61" t="str">
        <f>$H$9</f>
        <v>BILLING PERIOD</v>
      </c>
      <c r="I1409" s="52"/>
      <c r="J1409" s="52"/>
      <c r="K1409" s="151" t="str">
        <f>$K$9</f>
        <v>DUE DATE</v>
      </c>
      <c r="L1409" s="151"/>
    </row>
    <row r="1410" spans="1:12" ht="15" x14ac:dyDescent="0.2">
      <c r="A1410" s="76" t="str">
        <f ca="1">TEXT('Generate Monthly Report'!$C$72, "MMMM YYYY")</f>
        <v>September 2020</v>
      </c>
      <c r="B1410" s="74"/>
      <c r="C1410" s="74"/>
      <c r="D1410" s="74"/>
      <c r="E1410" s="107" t="str">
        <f ca="1">'Generate Monthly Report'!$D$72</f>
        <v>Oct 10, 2020</v>
      </c>
      <c r="F1410" s="74"/>
      <c r="G1410" s="108"/>
      <c r="H1410" s="107" t="str">
        <f ca="1">'Generate Monthly Report'!$B$72</f>
        <v>07 Sep to 06 Oct 2020</v>
      </c>
      <c r="I1410" s="74"/>
      <c r="J1410" s="74"/>
      <c r="K1410" s="155" t="str">
        <f ca="1">'Generate Monthly Report'!$E$72</f>
        <v>Oct 13, 2020</v>
      </c>
      <c r="L1410" s="155"/>
    </row>
    <row r="1411" spans="1:12" x14ac:dyDescent="0.2">
      <c r="A1411" s="64" t="str">
        <f>$A$11</f>
        <v>METER READING INFORMATION</v>
      </c>
      <c r="H1411" s="65" t="str">
        <f>$H$11</f>
        <v>STATEMENT SUMMARY</v>
      </c>
    </row>
    <row r="1412" spans="1:12" x14ac:dyDescent="0.2">
      <c r="A1412" s="52" t="str">
        <f>$A$12</f>
        <v>Owner's Meter Reading</v>
      </c>
      <c r="H1412" s="67" t="str">
        <f>$H$12</f>
        <v>Current Charges</v>
      </c>
      <c r="K1412" s="67"/>
      <c r="L1412" s="67"/>
    </row>
    <row r="1413" spans="1:12" x14ac:dyDescent="0.2">
      <c r="A1413" s="101" t="str">
        <f>$A$13</f>
        <v xml:space="preserve">    Present Reading</v>
      </c>
      <c r="B1413" s="101"/>
      <c r="C1413" s="69"/>
      <c r="E1413" s="101" cm="1">
        <f t="array" aca="1" ref="E1413" ca="1">INDIRECT("'Generate Monthly Report'!$C"&amp;$F1405)</f>
        <v>67</v>
      </c>
      <c r="H1413" s="101" t="str">
        <f>$H$13</f>
        <v xml:space="preserve">    Water Bill</v>
      </c>
      <c r="K1413" s="156" cm="1">
        <f t="array" aca="1" ref="K1413" ca="1">INDIRECT("'Generate Monthly Report'!$G"&amp;$F1405)</f>
        <v>237.86098765432101</v>
      </c>
      <c r="L1413" s="156"/>
    </row>
    <row r="1414" spans="1:12" x14ac:dyDescent="0.2">
      <c r="A1414" s="102" t="str">
        <f>$A$14</f>
        <v xml:space="preserve">    Previous Reading</v>
      </c>
      <c r="B1414" s="102"/>
      <c r="C1414" s="104"/>
      <c r="D1414" s="63"/>
      <c r="E1414" s="102" cm="1">
        <f t="array" aca="1" ref="E1414" ca="1">INDIRECT("'Generate Monthly Report'!$D"&amp;$F1405)</f>
        <v>58</v>
      </c>
      <c r="H1414" s="101" t="str">
        <f>$H$14</f>
        <v xml:space="preserve">    Miscellaneous</v>
      </c>
      <c r="K1414" s="69"/>
      <c r="L1414" s="69">
        <f ca="1">'Generate Monthly Report'!$A$71</f>
        <v>50</v>
      </c>
    </row>
    <row r="1415" spans="1:12" ht="15" x14ac:dyDescent="0.2">
      <c r="A1415" s="69" t="str">
        <f>$A$15</f>
        <v xml:space="preserve">    Consumption</v>
      </c>
      <c r="B1415" s="101"/>
      <c r="C1415" s="52"/>
      <c r="E1415" s="103" cm="1">
        <f t="array" aca="1" ref="E1415" ca="1">INDIRECT("'Generate Monthly Report'!$E"&amp;$F1405)</f>
        <v>9</v>
      </c>
      <c r="H1415" s="102" t="str">
        <f>$H$15</f>
        <v xml:space="preserve">    Monthly Dues</v>
      </c>
      <c r="I1415" s="63"/>
      <c r="K1415" s="69"/>
      <c r="L1415" s="69">
        <f ca="1">'Generate Monthly Report'!$A$72</f>
        <v>450</v>
      </c>
    </row>
    <row r="1416" spans="1:12" ht="15" x14ac:dyDescent="0.2">
      <c r="E1416" s="77"/>
      <c r="H1416" s="100" t="str">
        <f>$H$16</f>
        <v xml:space="preserve">    Total</v>
      </c>
      <c r="J1416" s="70"/>
      <c r="K1416" s="153" cm="1">
        <f t="array" aca="1" ref="K1416" ca="1">INDIRECT("'Generate Monthly Report'!$J"&amp;$F1405)</f>
        <v>737.86098765432098</v>
      </c>
      <c r="L1416" s="153"/>
    </row>
    <row r="1417" spans="1:12" x14ac:dyDescent="0.2">
      <c r="A1417" s="109" t="str">
        <f>$A$17</f>
        <v xml:space="preserve">    Manila Waters Reading</v>
      </c>
      <c r="B1417" s="110"/>
      <c r="C1417" s="111"/>
      <c r="D1417" s="111"/>
      <c r="E1417" s="117">
        <f ca="1">'Generate Monthly Report'!$F$72</f>
        <v>1620</v>
      </c>
      <c r="H1417" s="67" t="str">
        <f>$H$17</f>
        <v>Previous Charges</v>
      </c>
      <c r="K1417" s="67"/>
      <c r="L1417" s="67"/>
    </row>
    <row r="1418" spans="1:12" x14ac:dyDescent="0.2">
      <c r="A1418" s="112" t="str">
        <f>$A$18</f>
        <v xml:space="preserve">    Amount Due to Manila Waters</v>
      </c>
      <c r="B1418" s="67"/>
      <c r="C1418" s="66"/>
      <c r="D1418" s="66"/>
      <c r="E1418" s="129">
        <f ca="1">'Generate Monthly Report'!$G$72</f>
        <v>38533.480000000003</v>
      </c>
      <c r="H1418" s="102" t="str">
        <f>$H$18</f>
        <v xml:space="preserve">    Unpaid Previous Charges</v>
      </c>
      <c r="I1418" s="63"/>
      <c r="J1418" s="63"/>
      <c r="K1418" s="154">
        <f ca="1">SUM(INDIRECT("'Unpaid Record'!$C"&amp;$F1405&amp;":"&amp;'Generate Monthly Report'!$J$1&amp;$F1405))-K1416</f>
        <v>1845</v>
      </c>
      <c r="L1418" s="154"/>
    </row>
    <row r="1419" spans="1:12" ht="15" x14ac:dyDescent="0.2">
      <c r="A1419" s="112" t="str">
        <f>$A$19</f>
        <v xml:space="preserve">    Computed Amount per cu. meter</v>
      </c>
      <c r="B1419" s="67"/>
      <c r="C1419" s="66"/>
      <c r="D1419" s="66"/>
      <c r="E1419" s="118">
        <f ca="1">'Generate Monthly Report'!$H$72</f>
        <v>23.79</v>
      </c>
      <c r="H1419" s="64" t="str">
        <f>$H$19</f>
        <v>TOTAL AMOUNT DUE</v>
      </c>
      <c r="K1419" s="150">
        <f ca="1">$K1416+$K1418</f>
        <v>2582.860987654321</v>
      </c>
      <c r="L1419" s="150"/>
    </row>
    <row r="1420" spans="1:12" x14ac:dyDescent="0.2">
      <c r="A1420" s="113" t="str">
        <f>$A$20</f>
        <v xml:space="preserve">    Minimum Amount (with Misc + Monthly Dues)</v>
      </c>
      <c r="B1420" s="58"/>
      <c r="C1420" s="63"/>
      <c r="D1420" s="63"/>
      <c r="E1420" s="119">
        <f ca="1">'Generate Monthly Report'!$J$72</f>
        <v>737.86</v>
      </c>
      <c r="L1420" s="115" t="str">
        <f>$L$20</f>
        <v>REVISED OCTOBER 2020. THIS IS SYSTEM GENERATED</v>
      </c>
    </row>
    <row r="1421" spans="1:12" x14ac:dyDescent="0.2">
      <c r="A1421" s="73" t="str">
        <f>$A$21</f>
        <v>YOUR MONTHLY CONSUMPTION IN THE LAST 12 MONTHS...</v>
      </c>
      <c r="B1421" s="52"/>
      <c r="C1421" s="52"/>
      <c r="D1421" s="52"/>
      <c r="E1421" s="52"/>
      <c r="F1421" s="52"/>
      <c r="G1421" s="52"/>
      <c r="H1421" s="52"/>
      <c r="I1421" s="52"/>
      <c r="J1421" s="52"/>
      <c r="K1421" s="52"/>
      <c r="L1421" s="52"/>
    </row>
    <row r="1422" spans="1:12" x14ac:dyDescent="0.2">
      <c r="A1422" s="71" t="str">
        <f ca="1">UPPER(TEXT(EDATE($A1410, MOD(COLUMN(), 12)-12), "MMM"))</f>
        <v>OCT</v>
      </c>
      <c r="B1422" s="71" t="str">
        <f t="shared" ref="B1422:L1422" ca="1" si="50">UPPER(TEXT(EDATE($A1410, MOD(COLUMN(), 12)-12), "MMM"))</f>
        <v>NOV</v>
      </c>
      <c r="C1422" s="71" t="str">
        <f t="shared" ca="1" si="50"/>
        <v>DEC</v>
      </c>
      <c r="D1422" s="71" t="str">
        <f t="shared" ca="1" si="50"/>
        <v>JAN</v>
      </c>
      <c r="E1422" s="71" t="str">
        <f t="shared" ca="1" si="50"/>
        <v>FEB</v>
      </c>
      <c r="F1422" s="71" t="str">
        <f t="shared" ca="1" si="50"/>
        <v>MAR</v>
      </c>
      <c r="G1422" s="71" t="str">
        <f t="shared" ca="1" si="50"/>
        <v>APR</v>
      </c>
      <c r="H1422" s="71" t="str">
        <f t="shared" ca="1" si="50"/>
        <v>MAY</v>
      </c>
      <c r="I1422" s="71" t="str">
        <f t="shared" ca="1" si="50"/>
        <v>JUN</v>
      </c>
      <c r="J1422" s="71" t="str">
        <f t="shared" ca="1" si="50"/>
        <v>JUL</v>
      </c>
      <c r="K1422" s="71" t="str">
        <f t="shared" ca="1" si="50"/>
        <v>AUG</v>
      </c>
      <c r="L1422" s="71" t="str">
        <f t="shared" ca="1" si="50"/>
        <v>SEP</v>
      </c>
    </row>
    <row r="1423" spans="1:12" x14ac:dyDescent="0.2">
      <c r="A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B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C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D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E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F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G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H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I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J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K1423" s="71" t="str">
        <f ca="1">IF( (COLUMN(INDIRECT('Generate Monthly Report'!$J$1&amp;$E1405)) + (MOD(COLUMN(), 12)-12) ) &lt; 4, "--", INDIRECT("'Monthly Reading'!"&amp;SUBSTITUTE(ADDRESS(1,COLUMN(INDIRECT('Generate Monthly Report'!$J$1&amp;$E1405)) + (MOD(COLUMN(), 12)-12),4),"1","")&amp;$E1405) )</f>
        <v>--</v>
      </c>
      <c r="L1423" s="71">
        <f ca="1">IF( (COLUMN(INDIRECT('Generate Monthly Report'!$J$1&amp;$E1405)) + (MOD(COLUMN(), 12)) ) &lt; 4, "--", INDIRECT("'Monthly Reading'!"&amp;SUBSTITUTE(ADDRESS(1,COLUMN(INDIRECT('Generate Monthly Report'!$J$1&amp;$E$5)) + (MOD(COLUMN(), 12)),4),"1","")&amp;$E$5) )</f>
        <v>20</v>
      </c>
    </row>
    <row r="1424" spans="1:12" x14ac:dyDescent="0.2">
      <c r="A1424" s="73" t="str">
        <f>$A$24</f>
        <v>BREAKDOWN OF UNPAID WATER BILLS IN THE LAST 12 MONTHS</v>
      </c>
    </row>
    <row r="1425" spans="1:12" x14ac:dyDescent="0.2">
      <c r="A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B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C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D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E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F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G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H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I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J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K1425" s="71" t="str">
        <f ca="1">IF( (COLUMN(INDIRECT('Generate Monthly Report'!$J$1&amp;$E1405)) + (MOD(COLUMN(), 12)-12) ) &lt; 4, "--", IF( INDIRECT("'Unpaid Record'!"&amp;SUBSTITUTE(ADDRESS(1,COLUMN(INDIRECT('Generate Monthly Report'!$J$1&amp;$E1405)) + (MOD(COLUMN(), 12)-12),4),"1","")&amp;$F1405) &gt; 0,
ROUND(INDIRECT("'Unpaid Record'!"&amp;SUBSTITUTE(ADDRESS(1,COLUMN(INDIRECT('Generate Monthly Report'!$J$1&amp;$E1405)) + (MOD(COLUMN(), 12)-12),4),"1","")&amp;$F1405), 2), "--") )</f>
        <v>--</v>
      </c>
      <c r="L1425" s="71">
        <f ca="1">IF( (COLUMN(INDIRECT('Generate Monthly Report'!$J$1&amp;$E1405)) + (MOD(COLUMN(), 12)) ) &lt; 4, "--", ROUND(INDIRECT("'Unpaid Record'!"&amp;SUBSTITUTE(ADDRESS(1,COLUMN(INDIRECT('Generate Monthly Report'!$J$1&amp;$E1405)) + (MOD(COLUMN(), 12)),4),"1","")&amp;$F1405), 2))</f>
        <v>737.86</v>
      </c>
    </row>
    <row r="1426" spans="1:12" x14ac:dyDescent="0.2">
      <c r="C1426" s="157" t="str">
        <f>$C$26</f>
        <v>To avoid disconnection, please pay your bills on time.</v>
      </c>
      <c r="D1426" s="157"/>
      <c r="E1426" s="157"/>
      <c r="F1426" s="157"/>
      <c r="G1426" s="157"/>
      <c r="H1426" s="157"/>
      <c r="I1426" s="157"/>
      <c r="J1426" s="157"/>
      <c r="K1426" s="66"/>
      <c r="L1426" s="66"/>
    </row>
    <row r="1427" spans="1:12" x14ac:dyDescent="0.2">
      <c r="A1427" s="66"/>
      <c r="B1427" s="67"/>
      <c r="C1427" s="67"/>
      <c r="D1427" s="72"/>
      <c r="E1427" s="67"/>
      <c r="F1427" s="67"/>
      <c r="G1427" s="67"/>
      <c r="H1427" s="64"/>
      <c r="I1427" s="67"/>
      <c r="J1427" s="64"/>
      <c r="K1427" s="66"/>
      <c r="L1427" s="66"/>
    </row>
    <row r="1428" spans="1:12" x14ac:dyDescent="0.2">
      <c r="A1428" s="66"/>
      <c r="B1428" s="67"/>
      <c r="K1428" s="66"/>
      <c r="L1428" s="66"/>
    </row>
    <row r="1429" spans="1:12" x14ac:dyDescent="0.2">
      <c r="A1429" s="116" t="str">
        <f>Settings!$B$1</f>
        <v>VILLA AURORA TOWNHOMES HOMEOWNERS ASSOCIATION</v>
      </c>
      <c r="B1429" s="52"/>
      <c r="D1429" s="54"/>
      <c r="E1429" s="54"/>
      <c r="H1429" s="54"/>
      <c r="I1429" s="54"/>
      <c r="K1429" s="56"/>
      <c r="L1429" s="114" t="str">
        <f>Settings!$B$3</f>
        <v>Please bring your water bill when paying</v>
      </c>
    </row>
    <row r="1430" spans="1:12" x14ac:dyDescent="0.2">
      <c r="A1430" s="68" t="str">
        <f>Settings!$B$2</f>
        <v>Aurora Blvd., Loyola Heights, Quezon City</v>
      </c>
      <c r="B1430" s="52"/>
      <c r="D1430" s="56"/>
      <c r="E1430" s="56"/>
      <c r="H1430" s="56"/>
      <c r="I1430" s="56"/>
      <c r="K1430" s="52"/>
      <c r="L1430" s="114" t="str">
        <f>Settings!$B$4</f>
        <v>For inquiries pls. contact the water committee</v>
      </c>
    </row>
    <row r="1431" spans="1:12" x14ac:dyDescent="0.2">
      <c r="A1431" s="57">
        <v>2</v>
      </c>
      <c r="B1431" s="57">
        <v>5</v>
      </c>
      <c r="D1431" s="52"/>
      <c r="E1431" s="52"/>
      <c r="H1431" s="52"/>
      <c r="I1431" s="52"/>
      <c r="K1431" s="52"/>
      <c r="L1431" s="114" t="str">
        <f>IF(Settings!$B$5="", "", Settings!$B$5)</f>
        <v>Jesus Lim at B3 L17</v>
      </c>
    </row>
    <row r="1432" spans="1:12" x14ac:dyDescent="0.2">
      <c r="A1432" s="52"/>
      <c r="B1432" s="52"/>
      <c r="C1432" s="52"/>
      <c r="D1432" s="52"/>
      <c r="E1432" s="52"/>
      <c r="H1432" s="52"/>
      <c r="I1432" s="52"/>
      <c r="K1432" s="52"/>
      <c r="L1432" s="114" t="str">
        <f>IF(Settings!$B$6="", "", Settings!$B$6)</f>
        <v>Nida Monasteryo at B1 L12</v>
      </c>
    </row>
    <row r="1433" spans="1:12" x14ac:dyDescent="0.2">
      <c r="A1433" s="52"/>
      <c r="B1433" s="52"/>
      <c r="C1433" s="132">
        <f>$C1405+1</f>
        <v>53</v>
      </c>
      <c r="D1433" s="132">
        <f>$D1405+1</f>
        <v>64</v>
      </c>
      <c r="E1433" s="132">
        <f>$E1405+1</f>
        <v>130</v>
      </c>
      <c r="F1433" s="132">
        <f>$F1405+1</f>
        <v>56</v>
      </c>
      <c r="H1433" s="52"/>
      <c r="I1433" s="52"/>
      <c r="J1433" s="55" t="str">
        <f>IF(Settings!$B$7="", "", Settings!$B$7)</f>
        <v/>
      </c>
      <c r="K1433" s="52"/>
      <c r="L1433" s="52"/>
    </row>
    <row r="1434" spans="1:12" x14ac:dyDescent="0.2">
      <c r="A1434" s="58"/>
      <c r="B1434" s="58"/>
      <c r="C1434" s="58"/>
      <c r="D1434" s="58"/>
      <c r="E1434" s="58"/>
      <c r="F1434" s="58"/>
      <c r="G1434" s="59"/>
      <c r="H1434" s="58"/>
      <c r="I1434" s="58"/>
      <c r="J1434" s="60" t="str">
        <f>IF(Settings!$B$8="", "", Settings!$B$8)</f>
        <v/>
      </c>
      <c r="K1434" s="58"/>
      <c r="L1434" s="58"/>
    </row>
    <row r="1435" spans="1:12" x14ac:dyDescent="0.2">
      <c r="A1435" s="61" t="str">
        <f>$A$7</f>
        <v>NAME OF OWNER/TENANT</v>
      </c>
      <c r="B1435" s="52"/>
      <c r="C1435" s="52"/>
      <c r="E1435" s="61" t="str">
        <f>$E$7</f>
        <v>ADDRESS</v>
      </c>
      <c r="H1435" s="61" t="str">
        <f>$H$7</f>
        <v>METER NUMBER</v>
      </c>
      <c r="J1435" s="52"/>
      <c r="K1435" s="61" t="str">
        <f>$K$7</f>
        <v>TOTAL AMOUNT DUE</v>
      </c>
    </row>
    <row r="1436" spans="1:12" ht="15" x14ac:dyDescent="0.2">
      <c r="A1436" s="62" t="str" cm="1">
        <f t="array" aca="1" ref="A1436" ca="1">INDIRECT("'Homeowners Record'!$B"&amp;$C1433)</f>
        <v>JET CARIAGA</v>
      </c>
      <c r="B1436" s="74"/>
      <c r="C1436" s="74"/>
      <c r="D1436" s="74"/>
      <c r="E1436" s="62" t="str" cm="1">
        <f t="array" aca="1" ref="E1436" ca="1">INDIRECT("'Homeowners Record'!$C"&amp;$C1433)</f>
        <v>BLK 3 LOT 8</v>
      </c>
      <c r="F1436" s="74"/>
      <c r="G1436" s="108"/>
      <c r="H1436" s="152" cm="1">
        <f t="array" aca="1" ref="H1436" ca="1">INDIRECT("'Homeowners Record'!$D"&amp;$C1433)</f>
        <v>341539</v>
      </c>
      <c r="I1436" s="152"/>
      <c r="J1436" s="74"/>
      <c r="K1436" s="149">
        <f ca="1">SUM(INDIRECT("'Unpaid Record'!$C"&amp;$F1433&amp;":"&amp;'Generate Monthly Report'!$J$1&amp;$F1433))</f>
        <v>2967.8717530864196</v>
      </c>
      <c r="L1436" s="149"/>
    </row>
    <row r="1437" spans="1:12" x14ac:dyDescent="0.2">
      <c r="A1437" s="61" t="str">
        <f>$A$9</f>
        <v>BILLING MONTH</v>
      </c>
      <c r="B1437" s="52"/>
      <c r="E1437" s="61" t="str">
        <f>$E$9</f>
        <v>BILL DATE</v>
      </c>
      <c r="H1437" s="61" t="str">
        <f>$H$9</f>
        <v>BILLING PERIOD</v>
      </c>
      <c r="I1437" s="52"/>
      <c r="J1437" s="52"/>
      <c r="K1437" s="151" t="str">
        <f>$K$9</f>
        <v>DUE DATE</v>
      </c>
      <c r="L1437" s="151"/>
    </row>
    <row r="1438" spans="1:12" ht="15" x14ac:dyDescent="0.2">
      <c r="A1438" s="76" t="str">
        <f ca="1">TEXT('Generate Monthly Report'!$C$72, "MMMM YYYY")</f>
        <v>September 2020</v>
      </c>
      <c r="B1438" s="74"/>
      <c r="C1438" s="74"/>
      <c r="D1438" s="74"/>
      <c r="E1438" s="107" t="str">
        <f ca="1">'Generate Monthly Report'!$D$72</f>
        <v>Oct 10, 2020</v>
      </c>
      <c r="F1438" s="74"/>
      <c r="G1438" s="108"/>
      <c r="H1438" s="107" t="str">
        <f ca="1">'Generate Monthly Report'!$B$72</f>
        <v>07 Sep to 06 Oct 2020</v>
      </c>
      <c r="I1438" s="74"/>
      <c r="J1438" s="74"/>
      <c r="K1438" s="155" t="str">
        <f ca="1">'Generate Monthly Report'!$E$72</f>
        <v>Oct 13, 2020</v>
      </c>
      <c r="L1438" s="155"/>
    </row>
    <row r="1439" spans="1:12" x14ac:dyDescent="0.2">
      <c r="A1439" s="64" t="str">
        <f>$A$11</f>
        <v>METER READING INFORMATION</v>
      </c>
      <c r="H1439" s="65" t="str">
        <f>$H$11</f>
        <v>STATEMENT SUMMARY</v>
      </c>
    </row>
    <row r="1440" spans="1:12" x14ac:dyDescent="0.2">
      <c r="A1440" s="52" t="str">
        <f>$A$12</f>
        <v>Owner's Meter Reading</v>
      </c>
      <c r="H1440" s="67" t="str">
        <f>$H$12</f>
        <v>Current Charges</v>
      </c>
      <c r="K1440" s="67"/>
      <c r="L1440" s="67"/>
    </row>
    <row r="1441" spans="1:12" x14ac:dyDescent="0.2">
      <c r="A1441" s="101" t="str">
        <f>$A$13</f>
        <v xml:space="preserve">    Present Reading</v>
      </c>
      <c r="B1441" s="101"/>
      <c r="C1441" s="69"/>
      <c r="E1441" s="101" cm="1">
        <f t="array" aca="1" ref="E1441" ca="1">INDIRECT("'Generate Monthly Report'!$C"&amp;$F1433)</f>
        <v>3432</v>
      </c>
      <c r="H1441" s="101" t="str">
        <f>$H$13</f>
        <v xml:space="preserve">    Water Bill</v>
      </c>
      <c r="K1441" s="156" cm="1">
        <f t="array" aca="1" ref="K1441" ca="1">INDIRECT("'Generate Monthly Report'!$G"&amp;$F1433)</f>
        <v>903.87175308641986</v>
      </c>
      <c r="L1441" s="156"/>
    </row>
    <row r="1442" spans="1:12" x14ac:dyDescent="0.2">
      <c r="A1442" s="102" t="str">
        <f>$A$14</f>
        <v xml:space="preserve">    Previous Reading</v>
      </c>
      <c r="B1442" s="102"/>
      <c r="C1442" s="104"/>
      <c r="D1442" s="63"/>
      <c r="E1442" s="102" cm="1">
        <f t="array" aca="1" ref="E1442" ca="1">INDIRECT("'Generate Monthly Report'!$D"&amp;$F1433)</f>
        <v>3394</v>
      </c>
      <c r="H1442" s="101" t="str">
        <f>$H$14</f>
        <v xml:space="preserve">    Miscellaneous</v>
      </c>
      <c r="K1442" s="69"/>
      <c r="L1442" s="69">
        <f ca="1">'Generate Monthly Report'!$A$71</f>
        <v>50</v>
      </c>
    </row>
    <row r="1443" spans="1:12" ht="15" x14ac:dyDescent="0.2">
      <c r="A1443" s="69" t="str">
        <f>$A$15</f>
        <v xml:space="preserve">    Consumption</v>
      </c>
      <c r="B1443" s="101"/>
      <c r="C1443" s="52"/>
      <c r="E1443" s="103" cm="1">
        <f t="array" aca="1" ref="E1443" ca="1">INDIRECT("'Generate Monthly Report'!$E"&amp;$F1433)</f>
        <v>38</v>
      </c>
      <c r="H1443" s="102" t="str">
        <f>$H$15</f>
        <v xml:space="preserve">    Monthly Dues</v>
      </c>
      <c r="I1443" s="63"/>
      <c r="K1443" s="69"/>
      <c r="L1443" s="69">
        <f ca="1">'Generate Monthly Report'!$A$72</f>
        <v>450</v>
      </c>
    </row>
    <row r="1444" spans="1:12" ht="15" x14ac:dyDescent="0.2">
      <c r="E1444" s="77"/>
      <c r="H1444" s="100" t="str">
        <f>$H$16</f>
        <v xml:space="preserve">    Total</v>
      </c>
      <c r="J1444" s="70"/>
      <c r="K1444" s="153" cm="1">
        <f t="array" aca="1" ref="K1444" ca="1">INDIRECT("'Generate Monthly Report'!$J"&amp;$F1433)</f>
        <v>1403.8717530864199</v>
      </c>
      <c r="L1444" s="153"/>
    </row>
    <row r="1445" spans="1:12" x14ac:dyDescent="0.2">
      <c r="A1445" s="109" t="str">
        <f>$A$17</f>
        <v xml:space="preserve">    Manila Waters Reading</v>
      </c>
      <c r="B1445" s="110"/>
      <c r="C1445" s="111"/>
      <c r="D1445" s="111"/>
      <c r="E1445" s="117">
        <f ca="1">'Generate Monthly Report'!$F$72</f>
        <v>1620</v>
      </c>
      <c r="H1445" s="67" t="str">
        <f>$H$17</f>
        <v>Previous Charges</v>
      </c>
      <c r="K1445" s="67"/>
      <c r="L1445" s="67"/>
    </row>
    <row r="1446" spans="1:12" x14ac:dyDescent="0.2">
      <c r="A1446" s="112" t="str">
        <f>$A$18</f>
        <v xml:space="preserve">    Amount Due to Manila Waters</v>
      </c>
      <c r="B1446" s="67"/>
      <c r="C1446" s="66"/>
      <c r="D1446" s="66"/>
      <c r="E1446" s="129">
        <f ca="1">'Generate Monthly Report'!$G$72</f>
        <v>38533.480000000003</v>
      </c>
      <c r="H1446" s="102" t="str">
        <f>$H$18</f>
        <v xml:space="preserve">    Unpaid Previous Charges</v>
      </c>
      <c r="I1446" s="63"/>
      <c r="J1446" s="63"/>
      <c r="K1446" s="154">
        <f ca="1">SUM(INDIRECT("'Unpaid Record'!$C"&amp;$F1433&amp;":"&amp;'Generate Monthly Report'!$J$1&amp;$F1433))-K1444</f>
        <v>1563.9999999999998</v>
      </c>
      <c r="L1446" s="154"/>
    </row>
    <row r="1447" spans="1:12" ht="15" x14ac:dyDescent="0.2">
      <c r="A1447" s="112" t="str">
        <f>$A$19</f>
        <v xml:space="preserve">    Computed Amount per cu. meter</v>
      </c>
      <c r="B1447" s="67"/>
      <c r="C1447" s="66"/>
      <c r="D1447" s="66"/>
      <c r="E1447" s="118">
        <f ca="1">'Generate Monthly Report'!$H$72</f>
        <v>23.79</v>
      </c>
      <c r="H1447" s="64" t="str">
        <f>$H$19</f>
        <v>TOTAL AMOUNT DUE</v>
      </c>
      <c r="K1447" s="150">
        <f ca="1">$K1444+$K1446</f>
        <v>2967.8717530864196</v>
      </c>
      <c r="L1447" s="150"/>
    </row>
    <row r="1448" spans="1:12" x14ac:dyDescent="0.2">
      <c r="A1448" s="113" t="str">
        <f>$A$20</f>
        <v xml:space="preserve">    Minimum Amount (with Misc + Monthly Dues)</v>
      </c>
      <c r="B1448" s="58"/>
      <c r="C1448" s="63"/>
      <c r="D1448" s="63"/>
      <c r="E1448" s="119">
        <f ca="1">'Generate Monthly Report'!$J$72</f>
        <v>737.86</v>
      </c>
      <c r="L1448" s="115" t="str">
        <f>$L$20</f>
        <v>REVISED OCTOBER 2020. THIS IS SYSTEM GENERATED</v>
      </c>
    </row>
    <row r="1449" spans="1:12" x14ac:dyDescent="0.2">
      <c r="A1449" s="73" t="str">
        <f>$A$21</f>
        <v>YOUR MONTHLY CONSUMPTION IN THE LAST 12 MONTHS...</v>
      </c>
      <c r="B1449" s="52"/>
      <c r="C1449" s="52"/>
      <c r="D1449" s="52"/>
      <c r="E1449" s="52"/>
      <c r="F1449" s="52"/>
      <c r="G1449" s="52"/>
      <c r="H1449" s="52"/>
      <c r="I1449" s="52"/>
      <c r="J1449" s="52"/>
      <c r="K1449" s="52"/>
      <c r="L1449" s="52"/>
    </row>
    <row r="1450" spans="1:12" x14ac:dyDescent="0.2">
      <c r="A1450" s="71" t="str">
        <f ca="1">UPPER(TEXT(EDATE($A1438, MOD(COLUMN(), 12)-12), "MMM"))</f>
        <v>OCT</v>
      </c>
      <c r="B1450" s="71" t="str">
        <f t="shared" ref="B1450:L1450" ca="1" si="51">UPPER(TEXT(EDATE($A1438, MOD(COLUMN(), 12)-12), "MMM"))</f>
        <v>NOV</v>
      </c>
      <c r="C1450" s="71" t="str">
        <f t="shared" ca="1" si="51"/>
        <v>DEC</v>
      </c>
      <c r="D1450" s="71" t="str">
        <f t="shared" ca="1" si="51"/>
        <v>JAN</v>
      </c>
      <c r="E1450" s="71" t="str">
        <f t="shared" ca="1" si="51"/>
        <v>FEB</v>
      </c>
      <c r="F1450" s="71" t="str">
        <f t="shared" ca="1" si="51"/>
        <v>MAR</v>
      </c>
      <c r="G1450" s="71" t="str">
        <f t="shared" ca="1" si="51"/>
        <v>APR</v>
      </c>
      <c r="H1450" s="71" t="str">
        <f t="shared" ca="1" si="51"/>
        <v>MAY</v>
      </c>
      <c r="I1450" s="71" t="str">
        <f t="shared" ca="1" si="51"/>
        <v>JUN</v>
      </c>
      <c r="J1450" s="71" t="str">
        <f t="shared" ca="1" si="51"/>
        <v>JUL</v>
      </c>
      <c r="K1450" s="71" t="str">
        <f t="shared" ca="1" si="51"/>
        <v>AUG</v>
      </c>
      <c r="L1450" s="71" t="str">
        <f t="shared" ca="1" si="51"/>
        <v>SEP</v>
      </c>
    </row>
    <row r="1451" spans="1:12" x14ac:dyDescent="0.2">
      <c r="A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B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C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D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E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F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G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H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I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J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K1451" s="71" t="str">
        <f ca="1">IF( (COLUMN(INDIRECT('Generate Monthly Report'!$J$1&amp;$E1433)) + (MOD(COLUMN(), 12)-12) ) &lt; 4, "--", INDIRECT("'Monthly Reading'!"&amp;SUBSTITUTE(ADDRESS(1,COLUMN(INDIRECT('Generate Monthly Report'!$J$1&amp;$E1433)) + (MOD(COLUMN(), 12)-12),4),"1","")&amp;$E1433) )</f>
        <v>--</v>
      </c>
      <c r="L1451" s="71">
        <f ca="1">IF( (COLUMN(INDIRECT('Generate Monthly Report'!$J$1&amp;$E1433)) + (MOD(COLUMN(), 12)) ) &lt; 4, "--", INDIRECT("'Monthly Reading'!"&amp;SUBSTITUTE(ADDRESS(1,COLUMN(INDIRECT('Generate Monthly Report'!$J$1&amp;$E$5)) + (MOD(COLUMN(), 12)),4),"1","")&amp;$E$5) )</f>
        <v>20</v>
      </c>
    </row>
    <row r="1452" spans="1:12" x14ac:dyDescent="0.2">
      <c r="A1452" s="73" t="str">
        <f>$A$24</f>
        <v>BREAKDOWN OF UNPAID WATER BILLS IN THE LAST 12 MONTHS</v>
      </c>
    </row>
    <row r="1453" spans="1:12" x14ac:dyDescent="0.2">
      <c r="A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B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C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D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E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F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G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H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I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J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K1453" s="71" t="str">
        <f ca="1">IF( (COLUMN(INDIRECT('Generate Monthly Report'!$J$1&amp;$E1433)) + (MOD(COLUMN(), 12)-12) ) &lt; 4, "--", IF( INDIRECT("'Unpaid Record'!"&amp;SUBSTITUTE(ADDRESS(1,COLUMN(INDIRECT('Generate Monthly Report'!$J$1&amp;$E1433)) + (MOD(COLUMN(), 12)-12),4),"1","")&amp;$F1433) &gt; 0,
ROUND(INDIRECT("'Unpaid Record'!"&amp;SUBSTITUTE(ADDRESS(1,COLUMN(INDIRECT('Generate Monthly Report'!$J$1&amp;$E1433)) + (MOD(COLUMN(), 12)-12),4),"1","")&amp;$F1433), 2), "--") )</f>
        <v>--</v>
      </c>
      <c r="L1453" s="71">
        <f ca="1">IF( (COLUMN(INDIRECT('Generate Monthly Report'!$J$1&amp;$E1433)) + (MOD(COLUMN(), 12)) ) &lt; 4, "--", ROUND(INDIRECT("'Unpaid Record'!"&amp;SUBSTITUTE(ADDRESS(1,COLUMN(INDIRECT('Generate Monthly Report'!$J$1&amp;$E1433)) + (MOD(COLUMN(), 12)),4),"1","")&amp;$F1433), 2))</f>
        <v>1403.87</v>
      </c>
    </row>
    <row r="1454" spans="1:12" x14ac:dyDescent="0.2">
      <c r="C1454" s="157" t="str">
        <f>$C$26</f>
        <v>To avoid disconnection, please pay your bills on time.</v>
      </c>
      <c r="D1454" s="157"/>
      <c r="E1454" s="157"/>
      <c r="F1454" s="157"/>
      <c r="G1454" s="157"/>
      <c r="H1454" s="157"/>
      <c r="I1454" s="157"/>
      <c r="J1454" s="157"/>
      <c r="K1454" s="66"/>
      <c r="L1454" s="66"/>
    </row>
    <row r="1455" spans="1:12" x14ac:dyDescent="0.2">
      <c r="A1455" s="66"/>
      <c r="B1455" s="67"/>
      <c r="C1455" s="67"/>
      <c r="D1455" s="72"/>
      <c r="E1455" s="67"/>
      <c r="F1455" s="67"/>
      <c r="G1455" s="67"/>
      <c r="H1455" s="64"/>
      <c r="I1455" s="67"/>
      <c r="J1455" s="64"/>
      <c r="K1455" s="66"/>
      <c r="L1455" s="66"/>
    </row>
    <row r="1456" spans="1:12" x14ac:dyDescent="0.2">
      <c r="A1456" s="66"/>
      <c r="B1456" s="67"/>
      <c r="K1456" s="66"/>
      <c r="L1456" s="66"/>
    </row>
    <row r="1457" spans="1:12" x14ac:dyDescent="0.2">
      <c r="A1457" s="116" t="str">
        <f>Settings!$B$1</f>
        <v>VILLA AURORA TOWNHOMES HOMEOWNERS ASSOCIATION</v>
      </c>
      <c r="B1457" s="52"/>
      <c r="D1457" s="54"/>
      <c r="E1457" s="54"/>
      <c r="H1457" s="54"/>
      <c r="I1457" s="54"/>
      <c r="K1457" s="56"/>
      <c r="L1457" s="114" t="str">
        <f>Settings!$B$3</f>
        <v>Please bring your water bill when paying</v>
      </c>
    </row>
    <row r="1458" spans="1:12" x14ac:dyDescent="0.2">
      <c r="A1458" s="68" t="str">
        <f>Settings!$B$2</f>
        <v>Aurora Blvd., Loyola Heights, Quezon City</v>
      </c>
      <c r="B1458" s="52"/>
      <c r="D1458" s="56"/>
      <c r="E1458" s="56"/>
      <c r="H1458" s="56"/>
      <c r="I1458" s="56"/>
      <c r="K1458" s="52"/>
      <c r="L1458" s="114" t="str">
        <f>Settings!$B$4</f>
        <v>For inquiries pls. contact the water committee</v>
      </c>
    </row>
    <row r="1459" spans="1:12" x14ac:dyDescent="0.2">
      <c r="A1459" s="57">
        <v>2</v>
      </c>
      <c r="B1459" s="57">
        <v>5</v>
      </c>
      <c r="D1459" s="52"/>
      <c r="E1459" s="52"/>
      <c r="H1459" s="52"/>
      <c r="I1459" s="52"/>
      <c r="K1459" s="52"/>
      <c r="L1459" s="114" t="str">
        <f>IF(Settings!$B$5="", "", Settings!$B$5)</f>
        <v>Jesus Lim at B3 L17</v>
      </c>
    </row>
    <row r="1460" spans="1:12" x14ac:dyDescent="0.2">
      <c r="A1460" s="52"/>
      <c r="B1460" s="52"/>
      <c r="C1460" s="52"/>
      <c r="D1460" s="52"/>
      <c r="E1460" s="52"/>
      <c r="H1460" s="52"/>
      <c r="I1460" s="52"/>
      <c r="K1460" s="52"/>
      <c r="L1460" s="114" t="str">
        <f>IF(Settings!$B$6="", "", Settings!$B$6)</f>
        <v>Nida Monasteryo at B1 L12</v>
      </c>
    </row>
    <row r="1461" spans="1:12" x14ac:dyDescent="0.2">
      <c r="A1461" s="52"/>
      <c r="B1461" s="52"/>
      <c r="C1461" s="132">
        <f>$C1433+1</f>
        <v>54</v>
      </c>
      <c r="D1461" s="132">
        <f>$D1433+1</f>
        <v>65</v>
      </c>
      <c r="E1461" s="132">
        <f>$E1433+1</f>
        <v>131</v>
      </c>
      <c r="F1461" s="132">
        <f>$F1433+1</f>
        <v>57</v>
      </c>
      <c r="H1461" s="52"/>
      <c r="I1461" s="52"/>
      <c r="J1461" s="55" t="str">
        <f>IF(Settings!$B$7="", "", Settings!$B$7)</f>
        <v/>
      </c>
      <c r="K1461" s="52"/>
      <c r="L1461" s="52"/>
    </row>
    <row r="1462" spans="1:12" x14ac:dyDescent="0.2">
      <c r="A1462" s="58"/>
      <c r="B1462" s="58"/>
      <c r="C1462" s="58"/>
      <c r="D1462" s="58"/>
      <c r="E1462" s="58"/>
      <c r="F1462" s="58"/>
      <c r="G1462" s="59"/>
      <c r="H1462" s="58"/>
      <c r="I1462" s="58"/>
      <c r="J1462" s="60" t="str">
        <f>IF(Settings!$B$8="", "", Settings!$B$8)</f>
        <v/>
      </c>
      <c r="K1462" s="58"/>
      <c r="L1462" s="58"/>
    </row>
    <row r="1463" spans="1:12" x14ac:dyDescent="0.2">
      <c r="A1463" s="61" t="str">
        <f>$A$7</f>
        <v>NAME OF OWNER/TENANT</v>
      </c>
      <c r="B1463" s="52"/>
      <c r="C1463" s="52"/>
      <c r="E1463" s="61" t="str">
        <f>$E$7</f>
        <v>ADDRESS</v>
      </c>
      <c r="H1463" s="61" t="str">
        <f>$H$7</f>
        <v>METER NUMBER</v>
      </c>
      <c r="J1463" s="52"/>
      <c r="K1463" s="61" t="str">
        <f>$K$7</f>
        <v>TOTAL AMOUNT DUE</v>
      </c>
    </row>
    <row r="1464" spans="1:12" ht="15" x14ac:dyDescent="0.2">
      <c r="A1464" s="62" t="str" cm="1">
        <f t="array" aca="1" ref="A1464" ca="1">INDIRECT("'Homeowners Record'!$B"&amp;$C1461)</f>
        <v>PATCHIE/EMMA MURRAY</v>
      </c>
      <c r="B1464" s="74"/>
      <c r="C1464" s="74"/>
      <c r="D1464" s="74"/>
      <c r="E1464" s="62" t="str" cm="1">
        <f t="array" aca="1" ref="E1464" ca="1">INDIRECT("'Homeowners Record'!$C"&amp;$C1461)</f>
        <v>BLK 3 LOT 9</v>
      </c>
      <c r="F1464" s="74"/>
      <c r="G1464" s="108"/>
      <c r="H1464" s="152" cm="1">
        <f t="array" aca="1" ref="H1464" ca="1">INDIRECT("'Homeowners Record'!$D"&amp;$C1461)</f>
        <v>1890</v>
      </c>
      <c r="I1464" s="152"/>
      <c r="J1464" s="74"/>
      <c r="K1464" s="149">
        <f ca="1">SUM(INDIRECT("'Unpaid Record'!$C"&amp;$F1461&amp;":"&amp;'Generate Monthly Report'!$J$1&amp;$F1461))</f>
        <v>1233.2192839506174</v>
      </c>
      <c r="L1464" s="149"/>
    </row>
    <row r="1465" spans="1:12" x14ac:dyDescent="0.2">
      <c r="A1465" s="61" t="str">
        <f>$A$9</f>
        <v>BILLING MONTH</v>
      </c>
      <c r="B1465" s="52"/>
      <c r="E1465" s="61" t="str">
        <f>$E$9</f>
        <v>BILL DATE</v>
      </c>
      <c r="H1465" s="61" t="str">
        <f>$H$9</f>
        <v>BILLING PERIOD</v>
      </c>
      <c r="I1465" s="52"/>
      <c r="J1465" s="52"/>
      <c r="K1465" s="151" t="str">
        <f>$K$9</f>
        <v>DUE DATE</v>
      </c>
      <c r="L1465" s="151"/>
    </row>
    <row r="1466" spans="1:12" ht="15" x14ac:dyDescent="0.2">
      <c r="A1466" s="76" t="str">
        <f ca="1">TEXT('Generate Monthly Report'!$C$72, "MMMM YYYY")</f>
        <v>September 2020</v>
      </c>
      <c r="B1466" s="74"/>
      <c r="C1466" s="74"/>
      <c r="D1466" s="74"/>
      <c r="E1466" s="107" t="str">
        <f ca="1">'Generate Monthly Report'!$D$72</f>
        <v>Oct 10, 2020</v>
      </c>
      <c r="F1466" s="74"/>
      <c r="G1466" s="108"/>
      <c r="H1466" s="107" t="str">
        <f ca="1">'Generate Monthly Report'!$B$72</f>
        <v>07 Sep to 06 Oct 2020</v>
      </c>
      <c r="I1466" s="74"/>
      <c r="J1466" s="74"/>
      <c r="K1466" s="155" t="str">
        <f ca="1">'Generate Monthly Report'!$E$72</f>
        <v>Oct 13, 2020</v>
      </c>
      <c r="L1466" s="155"/>
    </row>
    <row r="1467" spans="1:12" x14ac:dyDescent="0.2">
      <c r="A1467" s="64" t="str">
        <f>$A$11</f>
        <v>METER READING INFORMATION</v>
      </c>
      <c r="H1467" s="65" t="str">
        <f>$H$11</f>
        <v>STATEMENT SUMMARY</v>
      </c>
    </row>
    <row r="1468" spans="1:12" x14ac:dyDescent="0.2">
      <c r="A1468" s="52" t="str">
        <f>$A$12</f>
        <v>Owner's Meter Reading</v>
      </c>
      <c r="H1468" s="67" t="str">
        <f>$H$12</f>
        <v>Current Charges</v>
      </c>
      <c r="K1468" s="67"/>
      <c r="L1468" s="67"/>
    </row>
    <row r="1469" spans="1:12" x14ac:dyDescent="0.2">
      <c r="A1469" s="101" t="str">
        <f>$A$13</f>
        <v xml:space="preserve">    Present Reading</v>
      </c>
      <c r="B1469" s="101"/>
      <c r="C1469" s="69"/>
      <c r="E1469" s="101" cm="1">
        <f t="array" aca="1" ref="E1469" ca="1">INDIRECT("'Generate Monthly Report'!$C"&amp;$F1461)</f>
        <v>1971</v>
      </c>
      <c r="H1469" s="101" t="str">
        <f>$H$13</f>
        <v xml:space="preserve">    Water Bill</v>
      </c>
      <c r="K1469" s="156" cm="1">
        <f t="array" aca="1" ref="K1469" ca="1">INDIRECT("'Generate Monthly Report'!$G"&amp;$F1461)</f>
        <v>309.2192839506173</v>
      </c>
      <c r="L1469" s="156"/>
    </row>
    <row r="1470" spans="1:12" x14ac:dyDescent="0.2">
      <c r="A1470" s="102" t="str">
        <f>$A$14</f>
        <v xml:space="preserve">    Previous Reading</v>
      </c>
      <c r="B1470" s="102"/>
      <c r="C1470" s="104"/>
      <c r="D1470" s="63"/>
      <c r="E1470" s="102" cm="1">
        <f t="array" aca="1" ref="E1470" ca="1">INDIRECT("'Generate Monthly Report'!$D"&amp;$F1461)</f>
        <v>1958</v>
      </c>
      <c r="H1470" s="101" t="str">
        <f>$H$14</f>
        <v xml:space="preserve">    Miscellaneous</v>
      </c>
      <c r="K1470" s="69"/>
      <c r="L1470" s="69">
        <f ca="1">'Generate Monthly Report'!$A$71</f>
        <v>50</v>
      </c>
    </row>
    <row r="1471" spans="1:12" ht="15" x14ac:dyDescent="0.2">
      <c r="A1471" s="69" t="str">
        <f>$A$15</f>
        <v xml:space="preserve">    Consumption</v>
      </c>
      <c r="B1471" s="101"/>
      <c r="C1471" s="52"/>
      <c r="E1471" s="103" cm="1">
        <f t="array" aca="1" ref="E1471" ca="1">INDIRECT("'Generate Monthly Report'!$E"&amp;$F1461)</f>
        <v>13</v>
      </c>
      <c r="H1471" s="102" t="str">
        <f>$H$15</f>
        <v xml:space="preserve">    Monthly Dues</v>
      </c>
      <c r="I1471" s="63"/>
      <c r="K1471" s="69"/>
      <c r="L1471" s="69">
        <f ca="1">'Generate Monthly Report'!$A$72</f>
        <v>450</v>
      </c>
    </row>
    <row r="1472" spans="1:12" ht="15" x14ac:dyDescent="0.2">
      <c r="E1472" s="77"/>
      <c r="H1472" s="100" t="str">
        <f>$H$16</f>
        <v xml:space="preserve">    Total</v>
      </c>
      <c r="J1472" s="70"/>
      <c r="K1472" s="153" cm="1">
        <f t="array" aca="1" ref="K1472" ca="1">INDIRECT("'Generate Monthly Report'!$J"&amp;$F1461)</f>
        <v>809.2192839506173</v>
      </c>
      <c r="L1472" s="153"/>
    </row>
    <row r="1473" spans="1:12" x14ac:dyDescent="0.2">
      <c r="A1473" s="109" t="str">
        <f>$A$17</f>
        <v xml:space="preserve">    Manila Waters Reading</v>
      </c>
      <c r="B1473" s="110"/>
      <c r="C1473" s="111"/>
      <c r="D1473" s="111"/>
      <c r="E1473" s="117">
        <f ca="1">'Generate Monthly Report'!$F$72</f>
        <v>1620</v>
      </c>
      <c r="H1473" s="67" t="str">
        <f>$H$17</f>
        <v>Previous Charges</v>
      </c>
      <c r="K1473" s="67"/>
      <c r="L1473" s="67"/>
    </row>
    <row r="1474" spans="1:12" x14ac:dyDescent="0.2">
      <c r="A1474" s="112" t="str">
        <f>$A$18</f>
        <v xml:space="preserve">    Amount Due to Manila Waters</v>
      </c>
      <c r="B1474" s="67"/>
      <c r="C1474" s="66"/>
      <c r="D1474" s="66"/>
      <c r="E1474" s="129">
        <f ca="1">'Generate Monthly Report'!$G$72</f>
        <v>38533.480000000003</v>
      </c>
      <c r="H1474" s="102" t="str">
        <f>$H$18</f>
        <v xml:space="preserve">    Unpaid Previous Charges</v>
      </c>
      <c r="I1474" s="63"/>
      <c r="J1474" s="63"/>
      <c r="K1474" s="154">
        <f ca="1">SUM(INDIRECT("'Unpaid Record'!$C"&amp;$F1461&amp;":"&amp;'Generate Monthly Report'!$J$1&amp;$F1461))-K1472</f>
        <v>424.00000000000011</v>
      </c>
      <c r="L1474" s="154"/>
    </row>
    <row r="1475" spans="1:12" ht="15" x14ac:dyDescent="0.2">
      <c r="A1475" s="112" t="str">
        <f>$A$19</f>
        <v xml:space="preserve">    Computed Amount per cu. meter</v>
      </c>
      <c r="B1475" s="67"/>
      <c r="C1475" s="66"/>
      <c r="D1475" s="66"/>
      <c r="E1475" s="118">
        <f ca="1">'Generate Monthly Report'!$H$72</f>
        <v>23.79</v>
      </c>
      <c r="H1475" s="64" t="str">
        <f>$H$19</f>
        <v>TOTAL AMOUNT DUE</v>
      </c>
      <c r="K1475" s="150">
        <f ca="1">$K1472+$K1474</f>
        <v>1233.2192839506174</v>
      </c>
      <c r="L1475" s="150"/>
    </row>
    <row r="1476" spans="1:12" x14ac:dyDescent="0.2">
      <c r="A1476" s="113" t="str">
        <f>$A$20</f>
        <v xml:space="preserve">    Minimum Amount (with Misc + Monthly Dues)</v>
      </c>
      <c r="B1476" s="58"/>
      <c r="C1476" s="63"/>
      <c r="D1476" s="63"/>
      <c r="E1476" s="119">
        <f ca="1">'Generate Monthly Report'!$J$72</f>
        <v>737.86</v>
      </c>
      <c r="L1476" s="115" t="str">
        <f>$L$20</f>
        <v>REVISED OCTOBER 2020. THIS IS SYSTEM GENERATED</v>
      </c>
    </row>
    <row r="1477" spans="1:12" x14ac:dyDescent="0.2">
      <c r="A1477" s="73" t="str">
        <f>$A$21</f>
        <v>YOUR MONTHLY CONSUMPTION IN THE LAST 12 MONTHS...</v>
      </c>
      <c r="B1477" s="52"/>
      <c r="C1477" s="52"/>
      <c r="D1477" s="52"/>
      <c r="E1477" s="52"/>
      <c r="F1477" s="52"/>
      <c r="G1477" s="52"/>
      <c r="H1477" s="52"/>
      <c r="I1477" s="52"/>
      <c r="J1477" s="52"/>
      <c r="K1477" s="52"/>
      <c r="L1477" s="52"/>
    </row>
    <row r="1478" spans="1:12" x14ac:dyDescent="0.2">
      <c r="A1478" s="71" t="str">
        <f ca="1">UPPER(TEXT(EDATE($A1466, MOD(COLUMN(), 12)-12), "MMM"))</f>
        <v>OCT</v>
      </c>
      <c r="B1478" s="71" t="str">
        <f t="shared" ref="B1478:L1478" ca="1" si="52">UPPER(TEXT(EDATE($A1466, MOD(COLUMN(), 12)-12), "MMM"))</f>
        <v>NOV</v>
      </c>
      <c r="C1478" s="71" t="str">
        <f t="shared" ca="1" si="52"/>
        <v>DEC</v>
      </c>
      <c r="D1478" s="71" t="str">
        <f t="shared" ca="1" si="52"/>
        <v>JAN</v>
      </c>
      <c r="E1478" s="71" t="str">
        <f t="shared" ca="1" si="52"/>
        <v>FEB</v>
      </c>
      <c r="F1478" s="71" t="str">
        <f t="shared" ca="1" si="52"/>
        <v>MAR</v>
      </c>
      <c r="G1478" s="71" t="str">
        <f t="shared" ca="1" si="52"/>
        <v>APR</v>
      </c>
      <c r="H1478" s="71" t="str">
        <f t="shared" ca="1" si="52"/>
        <v>MAY</v>
      </c>
      <c r="I1478" s="71" t="str">
        <f t="shared" ca="1" si="52"/>
        <v>JUN</v>
      </c>
      <c r="J1478" s="71" t="str">
        <f t="shared" ca="1" si="52"/>
        <v>JUL</v>
      </c>
      <c r="K1478" s="71" t="str">
        <f t="shared" ca="1" si="52"/>
        <v>AUG</v>
      </c>
      <c r="L1478" s="71" t="str">
        <f t="shared" ca="1" si="52"/>
        <v>SEP</v>
      </c>
    </row>
    <row r="1479" spans="1:12" x14ac:dyDescent="0.2">
      <c r="A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B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C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D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E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F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G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H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I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J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K1479" s="71" t="str">
        <f ca="1">IF( (COLUMN(INDIRECT('Generate Monthly Report'!$J$1&amp;$E1461)) + (MOD(COLUMN(), 12)-12) ) &lt; 4, "--", INDIRECT("'Monthly Reading'!"&amp;SUBSTITUTE(ADDRESS(1,COLUMN(INDIRECT('Generate Monthly Report'!$J$1&amp;$E1461)) + (MOD(COLUMN(), 12)-12),4),"1","")&amp;$E1461) )</f>
        <v>--</v>
      </c>
      <c r="L1479" s="71">
        <f ca="1">IF( (COLUMN(INDIRECT('Generate Monthly Report'!$J$1&amp;$E1461)) + (MOD(COLUMN(), 12)) ) &lt; 4, "--", INDIRECT("'Monthly Reading'!"&amp;SUBSTITUTE(ADDRESS(1,COLUMN(INDIRECT('Generate Monthly Report'!$J$1&amp;$E$5)) + (MOD(COLUMN(), 12)),4),"1","")&amp;$E$5) )</f>
        <v>20</v>
      </c>
    </row>
    <row r="1480" spans="1:12" x14ac:dyDescent="0.2">
      <c r="A1480" s="73" t="str">
        <f>$A$24</f>
        <v>BREAKDOWN OF UNPAID WATER BILLS IN THE LAST 12 MONTHS</v>
      </c>
    </row>
    <row r="1481" spans="1:12" x14ac:dyDescent="0.2">
      <c r="A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B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C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D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E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F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G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H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I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J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K1481" s="71" t="str">
        <f ca="1">IF( (COLUMN(INDIRECT('Generate Monthly Report'!$J$1&amp;$E1461)) + (MOD(COLUMN(), 12)-12) ) &lt; 4, "--", IF( INDIRECT("'Unpaid Record'!"&amp;SUBSTITUTE(ADDRESS(1,COLUMN(INDIRECT('Generate Monthly Report'!$J$1&amp;$E1461)) + (MOD(COLUMN(), 12)-12),4),"1","")&amp;$F1461) &gt; 0,
ROUND(INDIRECT("'Unpaid Record'!"&amp;SUBSTITUTE(ADDRESS(1,COLUMN(INDIRECT('Generate Monthly Report'!$J$1&amp;$E1461)) + (MOD(COLUMN(), 12)-12),4),"1","")&amp;$F1461), 2), "--") )</f>
        <v>--</v>
      </c>
      <c r="L1481" s="71">
        <f ca="1">IF( (COLUMN(INDIRECT('Generate Monthly Report'!$J$1&amp;$E1461)) + (MOD(COLUMN(), 12)) ) &lt; 4, "--", ROUND(INDIRECT("'Unpaid Record'!"&amp;SUBSTITUTE(ADDRESS(1,COLUMN(INDIRECT('Generate Monthly Report'!$J$1&amp;$E1461)) + (MOD(COLUMN(), 12)),4),"1","")&amp;$F1461), 2))</f>
        <v>809.22</v>
      </c>
    </row>
    <row r="1482" spans="1:12" x14ac:dyDescent="0.2">
      <c r="C1482" s="157" t="str">
        <f>$C$26</f>
        <v>To avoid disconnection, please pay your bills on time.</v>
      </c>
      <c r="D1482" s="157"/>
      <c r="E1482" s="157"/>
      <c r="F1482" s="157"/>
      <c r="G1482" s="157"/>
      <c r="H1482" s="157"/>
      <c r="I1482" s="157"/>
      <c r="J1482" s="157"/>
      <c r="K1482" s="66"/>
      <c r="L1482" s="66"/>
    </row>
    <row r="1483" spans="1:12" x14ac:dyDescent="0.2">
      <c r="A1483" s="66"/>
      <c r="B1483" s="67"/>
      <c r="C1483" s="67"/>
      <c r="D1483" s="72"/>
      <c r="E1483" s="67"/>
      <c r="F1483" s="67"/>
      <c r="G1483" s="67"/>
      <c r="H1483" s="64"/>
      <c r="I1483" s="67"/>
      <c r="J1483" s="64"/>
      <c r="K1483" s="66"/>
      <c r="L1483" s="66"/>
    </row>
    <row r="1484" spans="1:12" x14ac:dyDescent="0.2">
      <c r="A1484" s="66"/>
      <c r="B1484" s="67"/>
      <c r="K1484" s="66"/>
      <c r="L1484" s="66"/>
    </row>
    <row r="1485" spans="1:12" x14ac:dyDescent="0.2">
      <c r="A1485" s="116" t="str">
        <f>Settings!$B$1</f>
        <v>VILLA AURORA TOWNHOMES HOMEOWNERS ASSOCIATION</v>
      </c>
      <c r="B1485" s="52"/>
      <c r="D1485" s="54"/>
      <c r="E1485" s="54"/>
      <c r="H1485" s="54"/>
      <c r="I1485" s="54"/>
      <c r="K1485" s="56"/>
      <c r="L1485" s="114" t="str">
        <f>Settings!$B$3</f>
        <v>Please bring your water bill when paying</v>
      </c>
    </row>
    <row r="1486" spans="1:12" x14ac:dyDescent="0.2">
      <c r="A1486" s="68" t="str">
        <f>Settings!$B$2</f>
        <v>Aurora Blvd., Loyola Heights, Quezon City</v>
      </c>
      <c r="B1486" s="52"/>
      <c r="D1486" s="56"/>
      <c r="E1486" s="56"/>
      <c r="H1486" s="56"/>
      <c r="I1486" s="56"/>
      <c r="K1486" s="52"/>
      <c r="L1486" s="114" t="str">
        <f>Settings!$B$4</f>
        <v>For inquiries pls. contact the water committee</v>
      </c>
    </row>
    <row r="1487" spans="1:12" x14ac:dyDescent="0.2">
      <c r="A1487" s="57">
        <v>2</v>
      </c>
      <c r="B1487" s="57">
        <v>5</v>
      </c>
      <c r="D1487" s="52"/>
      <c r="E1487" s="52"/>
      <c r="H1487" s="52"/>
      <c r="I1487" s="52"/>
      <c r="K1487" s="52"/>
      <c r="L1487" s="114" t="str">
        <f>IF(Settings!$B$5="", "", Settings!$B$5)</f>
        <v>Jesus Lim at B3 L17</v>
      </c>
    </row>
    <row r="1488" spans="1:12" x14ac:dyDescent="0.2">
      <c r="A1488" s="52"/>
      <c r="B1488" s="52"/>
      <c r="C1488" s="52"/>
      <c r="D1488" s="52"/>
      <c r="E1488" s="52"/>
      <c r="H1488" s="52"/>
      <c r="I1488" s="52"/>
      <c r="K1488" s="52"/>
      <c r="L1488" s="114" t="str">
        <f>IF(Settings!$B$6="", "", Settings!$B$6)</f>
        <v>Nida Monasteryo at B1 L12</v>
      </c>
    </row>
    <row r="1489" spans="1:12" x14ac:dyDescent="0.2">
      <c r="A1489" s="52"/>
      <c r="B1489" s="52"/>
      <c r="C1489" s="132">
        <f>$C1461+1</f>
        <v>55</v>
      </c>
      <c r="D1489" s="132">
        <f>$D1461+1</f>
        <v>66</v>
      </c>
      <c r="E1489" s="132">
        <f>$E1461+1</f>
        <v>132</v>
      </c>
      <c r="F1489" s="132">
        <f>$F1461+1</f>
        <v>58</v>
      </c>
      <c r="H1489" s="52"/>
      <c r="I1489" s="52"/>
      <c r="J1489" s="55" t="str">
        <f>IF(Settings!$B$7="", "", Settings!$B$7)</f>
        <v/>
      </c>
      <c r="K1489" s="52"/>
      <c r="L1489" s="52"/>
    </row>
    <row r="1490" spans="1:12" x14ac:dyDescent="0.2">
      <c r="A1490" s="58"/>
      <c r="B1490" s="58"/>
      <c r="C1490" s="58"/>
      <c r="D1490" s="58"/>
      <c r="E1490" s="58"/>
      <c r="F1490" s="58"/>
      <c r="G1490" s="59"/>
      <c r="H1490" s="58"/>
      <c r="I1490" s="58"/>
      <c r="J1490" s="60" t="str">
        <f>IF(Settings!$B$8="", "", Settings!$B$8)</f>
        <v/>
      </c>
      <c r="K1490" s="58"/>
      <c r="L1490" s="58"/>
    </row>
    <row r="1491" spans="1:12" x14ac:dyDescent="0.2">
      <c r="A1491" s="61" t="str">
        <f>$A$7</f>
        <v>NAME OF OWNER/TENANT</v>
      </c>
      <c r="B1491" s="52"/>
      <c r="C1491" s="52"/>
      <c r="E1491" s="61" t="str">
        <f>$E$7</f>
        <v>ADDRESS</v>
      </c>
      <c r="H1491" s="61" t="str">
        <f>$H$7</f>
        <v>METER NUMBER</v>
      </c>
      <c r="J1491" s="52"/>
      <c r="K1491" s="61" t="str">
        <f>$K$7</f>
        <v>TOTAL AMOUNT DUE</v>
      </c>
    </row>
    <row r="1492" spans="1:12" ht="15" x14ac:dyDescent="0.2">
      <c r="A1492" s="62" t="str" cm="1">
        <f t="array" aca="1" ref="A1492" ca="1">INDIRECT("'Homeowners Record'!$B"&amp;$C1489)</f>
        <v>CHONA GUIAM</v>
      </c>
      <c r="B1492" s="74"/>
      <c r="C1492" s="74"/>
      <c r="D1492" s="74"/>
      <c r="E1492" s="62" t="str" cm="1">
        <f t="array" aca="1" ref="E1492" ca="1">INDIRECT("'Homeowners Record'!$C"&amp;$C1489)</f>
        <v>BLK 3 LOT 10</v>
      </c>
      <c r="F1492" s="74"/>
      <c r="G1492" s="108"/>
      <c r="H1492" s="152" cm="1">
        <f t="array" aca="1" ref="H1492" ca="1">INDIRECT("'Homeowners Record'!$D"&amp;$C1489)</f>
        <v>344891</v>
      </c>
      <c r="I1492" s="152"/>
      <c r="J1492" s="74"/>
      <c r="K1492" s="149">
        <f ca="1">SUM(INDIRECT("'Unpaid Record'!$C"&amp;$F1489&amp;":"&amp;'Generate Monthly Report'!$J$1&amp;$F1489))</f>
        <v>949.36367901234576</v>
      </c>
      <c r="L1492" s="149"/>
    </row>
    <row r="1493" spans="1:12" x14ac:dyDescent="0.2">
      <c r="A1493" s="61" t="str">
        <f>$A$9</f>
        <v>BILLING MONTH</v>
      </c>
      <c r="B1493" s="52"/>
      <c r="E1493" s="61" t="str">
        <f>$E$9</f>
        <v>BILL DATE</v>
      </c>
      <c r="H1493" s="61" t="str">
        <f>$H$9</f>
        <v>BILLING PERIOD</v>
      </c>
      <c r="I1493" s="52"/>
      <c r="J1493" s="52"/>
      <c r="K1493" s="151" t="str">
        <f>$K$9</f>
        <v>DUE DATE</v>
      </c>
      <c r="L1493" s="151"/>
    </row>
    <row r="1494" spans="1:12" ht="15" x14ac:dyDescent="0.2">
      <c r="A1494" s="76" t="str">
        <f ca="1">TEXT('Generate Monthly Report'!$C$72, "MMMM YYYY")</f>
        <v>September 2020</v>
      </c>
      <c r="B1494" s="74"/>
      <c r="C1494" s="74"/>
      <c r="D1494" s="74"/>
      <c r="E1494" s="107" t="str">
        <f ca="1">'Generate Monthly Report'!$D$72</f>
        <v>Oct 10, 2020</v>
      </c>
      <c r="F1494" s="74"/>
      <c r="G1494" s="108"/>
      <c r="H1494" s="107" t="str">
        <f ca="1">'Generate Monthly Report'!$B$72</f>
        <v>07 Sep to 06 Oct 2020</v>
      </c>
      <c r="I1494" s="74"/>
      <c r="J1494" s="74"/>
      <c r="K1494" s="155" t="str">
        <f ca="1">'Generate Monthly Report'!$E$72</f>
        <v>Oct 13, 2020</v>
      </c>
      <c r="L1494" s="155"/>
    </row>
    <row r="1495" spans="1:12" x14ac:dyDescent="0.2">
      <c r="A1495" s="64" t="str">
        <f>$A$11</f>
        <v>METER READING INFORMATION</v>
      </c>
      <c r="H1495" s="65" t="str">
        <f>$H$11</f>
        <v>STATEMENT SUMMARY</v>
      </c>
    </row>
    <row r="1496" spans="1:12" x14ac:dyDescent="0.2">
      <c r="A1496" s="52" t="str">
        <f>$A$12</f>
        <v>Owner's Meter Reading</v>
      </c>
      <c r="H1496" s="67" t="str">
        <f>$H$12</f>
        <v>Current Charges</v>
      </c>
      <c r="K1496" s="67"/>
      <c r="L1496" s="67"/>
    </row>
    <row r="1497" spans="1:12" x14ac:dyDescent="0.2">
      <c r="A1497" s="101" t="str">
        <f>$A$13</f>
        <v xml:space="preserve">    Present Reading</v>
      </c>
      <c r="B1497" s="101"/>
      <c r="C1497" s="69"/>
      <c r="E1497" s="101" cm="1">
        <f t="array" aca="1" ref="E1497" ca="1">INDIRECT("'Generate Monthly Report'!$C"&amp;$F1489)</f>
        <v>2491</v>
      </c>
      <c r="H1497" s="101" t="str">
        <f>$H$13</f>
        <v xml:space="preserve">    Water Bill</v>
      </c>
      <c r="K1497" s="156" cm="1">
        <f t="array" aca="1" ref="K1497" ca="1">INDIRECT("'Generate Monthly Report'!$G"&amp;$F1489)</f>
        <v>404.3636790123457</v>
      </c>
      <c r="L1497" s="156"/>
    </row>
    <row r="1498" spans="1:12" x14ac:dyDescent="0.2">
      <c r="A1498" s="102" t="str">
        <f>$A$14</f>
        <v xml:space="preserve">    Previous Reading</v>
      </c>
      <c r="B1498" s="102"/>
      <c r="C1498" s="104"/>
      <c r="D1498" s="63"/>
      <c r="E1498" s="102" cm="1">
        <f t="array" aca="1" ref="E1498" ca="1">INDIRECT("'Generate Monthly Report'!$D"&amp;$F1489)</f>
        <v>2474</v>
      </c>
      <c r="H1498" s="101" t="str">
        <f>$H$14</f>
        <v xml:space="preserve">    Miscellaneous</v>
      </c>
      <c r="K1498" s="69"/>
      <c r="L1498" s="69">
        <f ca="1">'Generate Monthly Report'!$A$71</f>
        <v>50</v>
      </c>
    </row>
    <row r="1499" spans="1:12" ht="15" x14ac:dyDescent="0.2">
      <c r="A1499" s="69" t="str">
        <f>$A$15</f>
        <v xml:space="preserve">    Consumption</v>
      </c>
      <c r="B1499" s="101"/>
      <c r="C1499" s="52"/>
      <c r="E1499" s="103" cm="1">
        <f t="array" aca="1" ref="E1499" ca="1">INDIRECT("'Generate Monthly Report'!$E"&amp;$F1489)</f>
        <v>17</v>
      </c>
      <c r="H1499" s="102" t="str">
        <f>$H$15</f>
        <v xml:space="preserve">    Monthly Dues</v>
      </c>
      <c r="I1499" s="63"/>
      <c r="K1499" s="69"/>
      <c r="L1499" s="69">
        <f ca="1">'Generate Monthly Report'!$A$72</f>
        <v>450</v>
      </c>
    </row>
    <row r="1500" spans="1:12" ht="15" x14ac:dyDescent="0.2">
      <c r="E1500" s="77"/>
      <c r="H1500" s="100" t="str">
        <f>$H$16</f>
        <v xml:space="preserve">    Total</v>
      </c>
      <c r="J1500" s="70"/>
      <c r="K1500" s="153" cm="1">
        <f t="array" aca="1" ref="K1500" ca="1">INDIRECT("'Generate Monthly Report'!$J"&amp;$F1489)</f>
        <v>904.36367901234576</v>
      </c>
      <c r="L1500" s="153"/>
    </row>
    <row r="1501" spans="1:12" x14ac:dyDescent="0.2">
      <c r="A1501" s="109" t="str">
        <f>$A$17</f>
        <v xml:space="preserve">    Manila Waters Reading</v>
      </c>
      <c r="B1501" s="110"/>
      <c r="C1501" s="111"/>
      <c r="D1501" s="111"/>
      <c r="E1501" s="117">
        <f ca="1">'Generate Monthly Report'!$F$72</f>
        <v>1620</v>
      </c>
      <c r="H1501" s="67" t="str">
        <f>$H$17</f>
        <v>Previous Charges</v>
      </c>
      <c r="K1501" s="67"/>
      <c r="L1501" s="67"/>
    </row>
    <row r="1502" spans="1:12" x14ac:dyDescent="0.2">
      <c r="A1502" s="112" t="str">
        <f>$A$18</f>
        <v xml:space="preserve">    Amount Due to Manila Waters</v>
      </c>
      <c r="B1502" s="67"/>
      <c r="C1502" s="66"/>
      <c r="D1502" s="66"/>
      <c r="E1502" s="129">
        <f ca="1">'Generate Monthly Report'!$G$72</f>
        <v>38533.480000000003</v>
      </c>
      <c r="H1502" s="102" t="str">
        <f>$H$18</f>
        <v xml:space="preserve">    Unpaid Previous Charges</v>
      </c>
      <c r="I1502" s="63"/>
      <c r="J1502" s="63"/>
      <c r="K1502" s="154">
        <f ca="1">SUM(INDIRECT("'Unpaid Record'!$C"&amp;$F1489&amp;":"&amp;'Generate Monthly Report'!$J$1&amp;$F1489))-K1500</f>
        <v>45</v>
      </c>
      <c r="L1502" s="154"/>
    </row>
    <row r="1503" spans="1:12" ht="15" x14ac:dyDescent="0.2">
      <c r="A1503" s="112" t="str">
        <f>$A$19</f>
        <v xml:space="preserve">    Computed Amount per cu. meter</v>
      </c>
      <c r="B1503" s="67"/>
      <c r="C1503" s="66"/>
      <c r="D1503" s="66"/>
      <c r="E1503" s="118">
        <f ca="1">'Generate Monthly Report'!$H$72</f>
        <v>23.79</v>
      </c>
      <c r="H1503" s="64" t="str">
        <f>$H$19</f>
        <v>TOTAL AMOUNT DUE</v>
      </c>
      <c r="K1503" s="150">
        <f ca="1">$K1500+$K1502</f>
        <v>949.36367901234576</v>
      </c>
      <c r="L1503" s="150"/>
    </row>
    <row r="1504" spans="1:12" x14ac:dyDescent="0.2">
      <c r="A1504" s="113" t="str">
        <f>$A$20</f>
        <v xml:space="preserve">    Minimum Amount (with Misc + Monthly Dues)</v>
      </c>
      <c r="B1504" s="58"/>
      <c r="C1504" s="63"/>
      <c r="D1504" s="63"/>
      <c r="E1504" s="119">
        <f ca="1">'Generate Monthly Report'!$J$72</f>
        <v>737.86</v>
      </c>
      <c r="L1504" s="115" t="str">
        <f>$L$20</f>
        <v>REVISED OCTOBER 2020. THIS IS SYSTEM GENERATED</v>
      </c>
    </row>
    <row r="1505" spans="1:12" x14ac:dyDescent="0.2">
      <c r="A1505" s="73" t="str">
        <f>$A$21</f>
        <v>YOUR MONTHLY CONSUMPTION IN THE LAST 12 MONTHS...</v>
      </c>
      <c r="B1505" s="52"/>
      <c r="C1505" s="52"/>
      <c r="D1505" s="52"/>
      <c r="E1505" s="52"/>
      <c r="F1505" s="52"/>
      <c r="G1505" s="52"/>
      <c r="H1505" s="52"/>
      <c r="I1505" s="52"/>
      <c r="J1505" s="52"/>
      <c r="K1505" s="52"/>
      <c r="L1505" s="52"/>
    </row>
    <row r="1506" spans="1:12" x14ac:dyDescent="0.2">
      <c r="A1506" s="71" t="str">
        <f ca="1">UPPER(TEXT(EDATE($A1494, MOD(COLUMN(), 12)-12), "MMM"))</f>
        <v>OCT</v>
      </c>
      <c r="B1506" s="71" t="str">
        <f t="shared" ref="B1506:L1506" ca="1" si="53">UPPER(TEXT(EDATE($A1494, MOD(COLUMN(), 12)-12), "MMM"))</f>
        <v>NOV</v>
      </c>
      <c r="C1506" s="71" t="str">
        <f t="shared" ca="1" si="53"/>
        <v>DEC</v>
      </c>
      <c r="D1506" s="71" t="str">
        <f t="shared" ca="1" si="53"/>
        <v>JAN</v>
      </c>
      <c r="E1506" s="71" t="str">
        <f t="shared" ca="1" si="53"/>
        <v>FEB</v>
      </c>
      <c r="F1506" s="71" t="str">
        <f t="shared" ca="1" si="53"/>
        <v>MAR</v>
      </c>
      <c r="G1506" s="71" t="str">
        <f t="shared" ca="1" si="53"/>
        <v>APR</v>
      </c>
      <c r="H1506" s="71" t="str">
        <f t="shared" ca="1" si="53"/>
        <v>MAY</v>
      </c>
      <c r="I1506" s="71" t="str">
        <f t="shared" ca="1" si="53"/>
        <v>JUN</v>
      </c>
      <c r="J1506" s="71" t="str">
        <f t="shared" ca="1" si="53"/>
        <v>JUL</v>
      </c>
      <c r="K1506" s="71" t="str">
        <f t="shared" ca="1" si="53"/>
        <v>AUG</v>
      </c>
      <c r="L1506" s="71" t="str">
        <f t="shared" ca="1" si="53"/>
        <v>SEP</v>
      </c>
    </row>
    <row r="1507" spans="1:12" x14ac:dyDescent="0.2">
      <c r="A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B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C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D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E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F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G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H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I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J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K1507" s="71" t="str">
        <f ca="1">IF( (COLUMN(INDIRECT('Generate Monthly Report'!$J$1&amp;$E1489)) + (MOD(COLUMN(), 12)-12) ) &lt; 4, "--", INDIRECT("'Monthly Reading'!"&amp;SUBSTITUTE(ADDRESS(1,COLUMN(INDIRECT('Generate Monthly Report'!$J$1&amp;$E1489)) + (MOD(COLUMN(), 12)-12),4),"1","")&amp;$E1489) )</f>
        <v>--</v>
      </c>
      <c r="L1507" s="71">
        <f ca="1">IF( (COLUMN(INDIRECT('Generate Monthly Report'!$J$1&amp;$E1489)) + (MOD(COLUMN(), 12)) ) &lt; 4, "--", INDIRECT("'Monthly Reading'!"&amp;SUBSTITUTE(ADDRESS(1,COLUMN(INDIRECT('Generate Monthly Report'!$J$1&amp;$E$5)) + (MOD(COLUMN(), 12)),4),"1","")&amp;$E$5) )</f>
        <v>20</v>
      </c>
    </row>
    <row r="1508" spans="1:12" x14ac:dyDescent="0.2">
      <c r="A1508" s="73" t="str">
        <f>$A$24</f>
        <v>BREAKDOWN OF UNPAID WATER BILLS IN THE LAST 12 MONTHS</v>
      </c>
    </row>
    <row r="1509" spans="1:12" x14ac:dyDescent="0.2">
      <c r="A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B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C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D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E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F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G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H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I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J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K1509" s="71" t="str">
        <f ca="1">IF( (COLUMN(INDIRECT('Generate Monthly Report'!$J$1&amp;$E1489)) + (MOD(COLUMN(), 12)-12) ) &lt; 4, "--", IF( INDIRECT("'Unpaid Record'!"&amp;SUBSTITUTE(ADDRESS(1,COLUMN(INDIRECT('Generate Monthly Report'!$J$1&amp;$E1489)) + (MOD(COLUMN(), 12)-12),4),"1","")&amp;$F1489) &gt; 0,
ROUND(INDIRECT("'Unpaid Record'!"&amp;SUBSTITUTE(ADDRESS(1,COLUMN(INDIRECT('Generate Monthly Report'!$J$1&amp;$E1489)) + (MOD(COLUMN(), 12)-12),4),"1","")&amp;$F1489), 2), "--") )</f>
        <v>--</v>
      </c>
      <c r="L1509" s="71">
        <f ca="1">IF( (COLUMN(INDIRECT('Generate Monthly Report'!$J$1&amp;$E1489)) + (MOD(COLUMN(), 12)) ) &lt; 4, "--", ROUND(INDIRECT("'Unpaid Record'!"&amp;SUBSTITUTE(ADDRESS(1,COLUMN(INDIRECT('Generate Monthly Report'!$J$1&amp;$E1489)) + (MOD(COLUMN(), 12)),4),"1","")&amp;$F1489), 2))</f>
        <v>904.36</v>
      </c>
    </row>
    <row r="1510" spans="1:12" x14ac:dyDescent="0.2">
      <c r="C1510" s="157" t="str">
        <f>$C$26</f>
        <v>To avoid disconnection, please pay your bills on time.</v>
      </c>
      <c r="D1510" s="157"/>
      <c r="E1510" s="157"/>
      <c r="F1510" s="157"/>
      <c r="G1510" s="157"/>
      <c r="H1510" s="157"/>
      <c r="I1510" s="157"/>
      <c r="J1510" s="157"/>
      <c r="K1510" s="66"/>
      <c r="L1510" s="66"/>
    </row>
    <row r="1511" spans="1:12" x14ac:dyDescent="0.2">
      <c r="A1511" s="66"/>
      <c r="B1511" s="67"/>
      <c r="C1511" s="67"/>
      <c r="D1511" s="72"/>
      <c r="E1511" s="67"/>
      <c r="F1511" s="67"/>
      <c r="G1511" s="67"/>
      <c r="H1511" s="64"/>
      <c r="I1511" s="67"/>
      <c r="J1511" s="64"/>
      <c r="K1511" s="66"/>
      <c r="L1511" s="66"/>
    </row>
    <row r="1512" spans="1:12" x14ac:dyDescent="0.2">
      <c r="A1512" s="66"/>
      <c r="B1512" s="67"/>
      <c r="K1512" s="66"/>
      <c r="L1512" s="66"/>
    </row>
    <row r="1513" spans="1:12" x14ac:dyDescent="0.2">
      <c r="A1513" s="116" t="str">
        <f>Settings!$B$1</f>
        <v>VILLA AURORA TOWNHOMES HOMEOWNERS ASSOCIATION</v>
      </c>
      <c r="B1513" s="52"/>
      <c r="D1513" s="54"/>
      <c r="E1513" s="54"/>
      <c r="H1513" s="54"/>
      <c r="I1513" s="54"/>
      <c r="K1513" s="56"/>
      <c r="L1513" s="114" t="str">
        <f>Settings!$B$3</f>
        <v>Please bring your water bill when paying</v>
      </c>
    </row>
    <row r="1514" spans="1:12" x14ac:dyDescent="0.2">
      <c r="A1514" s="68" t="str">
        <f>Settings!$B$2</f>
        <v>Aurora Blvd., Loyola Heights, Quezon City</v>
      </c>
      <c r="B1514" s="52"/>
      <c r="D1514" s="56"/>
      <c r="E1514" s="56"/>
      <c r="H1514" s="56"/>
      <c r="I1514" s="56"/>
      <c r="K1514" s="52"/>
      <c r="L1514" s="114" t="str">
        <f>Settings!$B$4</f>
        <v>For inquiries pls. contact the water committee</v>
      </c>
    </row>
    <row r="1515" spans="1:12" x14ac:dyDescent="0.2">
      <c r="A1515" s="57">
        <v>2</v>
      </c>
      <c r="B1515" s="57">
        <v>5</v>
      </c>
      <c r="D1515" s="52"/>
      <c r="E1515" s="52"/>
      <c r="H1515" s="52"/>
      <c r="I1515" s="52"/>
      <c r="K1515" s="52"/>
      <c r="L1515" s="114" t="str">
        <f>IF(Settings!$B$5="", "", Settings!$B$5)</f>
        <v>Jesus Lim at B3 L17</v>
      </c>
    </row>
    <row r="1516" spans="1:12" x14ac:dyDescent="0.2">
      <c r="A1516" s="52"/>
      <c r="B1516" s="52"/>
      <c r="C1516" s="52"/>
      <c r="D1516" s="52"/>
      <c r="E1516" s="52"/>
      <c r="H1516" s="52"/>
      <c r="I1516" s="52"/>
      <c r="K1516" s="52"/>
      <c r="L1516" s="114" t="str">
        <f>IF(Settings!$B$6="", "", Settings!$B$6)</f>
        <v>Nida Monasteryo at B1 L12</v>
      </c>
    </row>
    <row r="1517" spans="1:12" x14ac:dyDescent="0.2">
      <c r="A1517" s="52"/>
      <c r="B1517" s="52"/>
      <c r="C1517" s="132">
        <f>$C1489+1</f>
        <v>56</v>
      </c>
      <c r="D1517" s="132">
        <f>$D1489+1</f>
        <v>67</v>
      </c>
      <c r="E1517" s="132">
        <f>$E1489+1</f>
        <v>133</v>
      </c>
      <c r="F1517" s="132">
        <f>$F1489+1</f>
        <v>59</v>
      </c>
      <c r="H1517" s="52"/>
      <c r="I1517" s="52"/>
      <c r="J1517" s="55" t="str">
        <f>IF(Settings!$B$7="", "", Settings!$B$7)</f>
        <v/>
      </c>
      <c r="K1517" s="52"/>
      <c r="L1517" s="52"/>
    </row>
    <row r="1518" spans="1:12" x14ac:dyDescent="0.2">
      <c r="A1518" s="58"/>
      <c r="B1518" s="58"/>
      <c r="C1518" s="58"/>
      <c r="D1518" s="58"/>
      <c r="E1518" s="58"/>
      <c r="F1518" s="58"/>
      <c r="G1518" s="59"/>
      <c r="H1518" s="58"/>
      <c r="I1518" s="58"/>
      <c r="J1518" s="60" t="str">
        <f>IF(Settings!$B$8="", "", Settings!$B$8)</f>
        <v/>
      </c>
      <c r="K1518" s="58"/>
      <c r="L1518" s="58"/>
    </row>
    <row r="1519" spans="1:12" x14ac:dyDescent="0.2">
      <c r="A1519" s="61" t="str">
        <f>$A$7</f>
        <v>NAME OF OWNER/TENANT</v>
      </c>
      <c r="B1519" s="52"/>
      <c r="C1519" s="52"/>
      <c r="E1519" s="61" t="str">
        <f>$E$7</f>
        <v>ADDRESS</v>
      </c>
      <c r="H1519" s="61" t="str">
        <f>$H$7</f>
        <v>METER NUMBER</v>
      </c>
      <c r="J1519" s="52"/>
      <c r="K1519" s="61" t="str">
        <f>$K$7</f>
        <v>TOTAL AMOUNT DUE</v>
      </c>
    </row>
    <row r="1520" spans="1:12" ht="15" x14ac:dyDescent="0.2">
      <c r="A1520" s="62" t="str" cm="1">
        <f t="array" aca="1" ref="A1520" ca="1">INDIRECT("'Homeowners Record'!$B"&amp;$C1517)</f>
        <v>ABDALA</v>
      </c>
      <c r="B1520" s="74"/>
      <c r="C1520" s="74"/>
      <c r="D1520" s="74"/>
      <c r="E1520" s="62" cm="1">
        <f t="array" aca="1" ref="E1520" ca="1">INDIRECT("'Homeowners Record'!$C"&amp;$C1517)</f>
        <v>0</v>
      </c>
      <c r="F1520" s="74"/>
      <c r="G1520" s="108"/>
      <c r="H1520" s="152" t="str" cm="1">
        <f t="array" aca="1" ref="H1520" ca="1">INDIRECT("'Homeowners Record'!$D"&amp;$C1517)</f>
        <v>-</v>
      </c>
      <c r="I1520" s="152"/>
      <c r="J1520" s="74"/>
      <c r="K1520" s="149">
        <f ca="1">SUM(INDIRECT("'Unpaid Record'!$C"&amp;$F1517&amp;":"&amp;'Generate Monthly Report'!$J$1&amp;$F1517))</f>
        <v>1271.860987654321</v>
      </c>
      <c r="L1520" s="149"/>
    </row>
    <row r="1521" spans="1:12" x14ac:dyDescent="0.2">
      <c r="A1521" s="61" t="str">
        <f>$A$9</f>
        <v>BILLING MONTH</v>
      </c>
      <c r="B1521" s="52"/>
      <c r="E1521" s="61" t="str">
        <f>$E$9</f>
        <v>BILL DATE</v>
      </c>
      <c r="H1521" s="61" t="str">
        <f>$H$9</f>
        <v>BILLING PERIOD</v>
      </c>
      <c r="I1521" s="52"/>
      <c r="J1521" s="52"/>
      <c r="K1521" s="151" t="str">
        <f>$K$9</f>
        <v>DUE DATE</v>
      </c>
      <c r="L1521" s="151"/>
    </row>
    <row r="1522" spans="1:12" ht="15" x14ac:dyDescent="0.2">
      <c r="A1522" s="76" t="str">
        <f ca="1">TEXT('Generate Monthly Report'!$C$72, "MMMM YYYY")</f>
        <v>September 2020</v>
      </c>
      <c r="B1522" s="74"/>
      <c r="C1522" s="74"/>
      <c r="D1522" s="74"/>
      <c r="E1522" s="107" t="str">
        <f ca="1">'Generate Monthly Report'!$D$72</f>
        <v>Oct 10, 2020</v>
      </c>
      <c r="F1522" s="74"/>
      <c r="G1522" s="108"/>
      <c r="H1522" s="107" t="str">
        <f ca="1">'Generate Monthly Report'!$B$72</f>
        <v>07 Sep to 06 Oct 2020</v>
      </c>
      <c r="I1522" s="74"/>
      <c r="J1522" s="74"/>
      <c r="K1522" s="155" t="str">
        <f ca="1">'Generate Monthly Report'!$E$72</f>
        <v>Oct 13, 2020</v>
      </c>
      <c r="L1522" s="155"/>
    </row>
    <row r="1523" spans="1:12" x14ac:dyDescent="0.2">
      <c r="A1523" s="64" t="str">
        <f>$A$11</f>
        <v>METER READING INFORMATION</v>
      </c>
      <c r="H1523" s="65" t="str">
        <f>$H$11</f>
        <v>STATEMENT SUMMARY</v>
      </c>
    </row>
    <row r="1524" spans="1:12" x14ac:dyDescent="0.2">
      <c r="A1524" s="52" t="str">
        <f>$A$12</f>
        <v>Owner's Meter Reading</v>
      </c>
      <c r="H1524" s="67" t="str">
        <f>$H$12</f>
        <v>Current Charges</v>
      </c>
      <c r="K1524" s="67"/>
      <c r="L1524" s="67"/>
    </row>
    <row r="1525" spans="1:12" x14ac:dyDescent="0.2">
      <c r="A1525" s="101" t="str">
        <f>$A$13</f>
        <v xml:space="preserve">    Present Reading</v>
      </c>
      <c r="B1525" s="101"/>
      <c r="C1525" s="69"/>
      <c r="E1525" s="101" cm="1">
        <f t="array" aca="1" ref="E1525" ca="1">INDIRECT("'Generate Monthly Report'!$C"&amp;$F1517)</f>
        <v>0</v>
      </c>
      <c r="H1525" s="101" t="str">
        <f>$H$13</f>
        <v xml:space="preserve">    Water Bill</v>
      </c>
      <c r="K1525" s="156" cm="1">
        <f t="array" aca="1" ref="K1525" ca="1">INDIRECT("'Generate Monthly Report'!$G"&amp;$F1517)</f>
        <v>0</v>
      </c>
      <c r="L1525" s="156"/>
    </row>
    <row r="1526" spans="1:12" x14ac:dyDescent="0.2">
      <c r="A1526" s="102" t="str">
        <f>$A$14</f>
        <v xml:space="preserve">    Previous Reading</v>
      </c>
      <c r="B1526" s="102"/>
      <c r="C1526" s="104"/>
      <c r="D1526" s="63"/>
      <c r="E1526" s="102" cm="1">
        <f t="array" aca="1" ref="E1526" ca="1">INDIRECT("'Generate Monthly Report'!$D"&amp;$F1517)</f>
        <v>0</v>
      </c>
      <c r="H1526" s="101" t="str">
        <f>$H$14</f>
        <v xml:space="preserve">    Miscellaneous</v>
      </c>
      <c r="K1526" s="69"/>
      <c r="L1526" s="69">
        <f ca="1">'Generate Monthly Report'!$A$71</f>
        <v>50</v>
      </c>
    </row>
    <row r="1527" spans="1:12" ht="15" x14ac:dyDescent="0.2">
      <c r="A1527" s="69" t="str">
        <f>$A$15</f>
        <v xml:space="preserve">    Consumption</v>
      </c>
      <c r="B1527" s="101"/>
      <c r="C1527" s="52"/>
      <c r="E1527" s="103" cm="1">
        <f t="array" aca="1" ref="E1527" ca="1">INDIRECT("'Generate Monthly Report'!$E"&amp;$F1517)</f>
        <v>0</v>
      </c>
      <c r="H1527" s="102" t="str">
        <f>$H$15</f>
        <v xml:space="preserve">    Monthly Dues</v>
      </c>
      <c r="I1527" s="63"/>
      <c r="K1527" s="69"/>
      <c r="L1527" s="69">
        <f ca="1">'Generate Monthly Report'!$A$72</f>
        <v>450</v>
      </c>
    </row>
    <row r="1528" spans="1:12" ht="15" x14ac:dyDescent="0.2">
      <c r="E1528" s="77"/>
      <c r="H1528" s="100" t="str">
        <f>$H$16</f>
        <v xml:space="preserve">    Total</v>
      </c>
      <c r="J1528" s="70"/>
      <c r="K1528" s="153" cm="1">
        <f t="array" aca="1" ref="K1528" ca="1">INDIRECT("'Generate Monthly Report'!$J"&amp;$F1517)</f>
        <v>0</v>
      </c>
      <c r="L1528" s="153"/>
    </row>
    <row r="1529" spans="1:12" x14ac:dyDescent="0.2">
      <c r="A1529" s="109" t="str">
        <f>$A$17</f>
        <v xml:space="preserve">    Manila Waters Reading</v>
      </c>
      <c r="B1529" s="110"/>
      <c r="C1529" s="111"/>
      <c r="D1529" s="111"/>
      <c r="E1529" s="117">
        <f ca="1">'Generate Monthly Report'!$F$72</f>
        <v>1620</v>
      </c>
      <c r="H1529" s="67" t="str">
        <f>$H$17</f>
        <v>Previous Charges</v>
      </c>
      <c r="K1529" s="67"/>
      <c r="L1529" s="67"/>
    </row>
    <row r="1530" spans="1:12" x14ac:dyDescent="0.2">
      <c r="A1530" s="112" t="str">
        <f>$A$18</f>
        <v xml:space="preserve">    Amount Due to Manila Waters</v>
      </c>
      <c r="B1530" s="67"/>
      <c r="C1530" s="66"/>
      <c r="D1530" s="66"/>
      <c r="E1530" s="129">
        <f ca="1">'Generate Monthly Report'!$G$72</f>
        <v>38533.480000000003</v>
      </c>
      <c r="H1530" s="102" t="str">
        <f>$H$18</f>
        <v xml:space="preserve">    Unpaid Previous Charges</v>
      </c>
      <c r="I1530" s="63"/>
      <c r="J1530" s="63"/>
      <c r="K1530" s="154">
        <f ca="1">SUM(INDIRECT("'Unpaid Record'!$C"&amp;$F1517&amp;":"&amp;'Generate Monthly Report'!$J$1&amp;$F1517))-K1528</f>
        <v>1271.860987654321</v>
      </c>
      <c r="L1530" s="154"/>
    </row>
    <row r="1531" spans="1:12" ht="15" x14ac:dyDescent="0.2">
      <c r="A1531" s="112" t="str">
        <f>$A$19</f>
        <v xml:space="preserve">    Computed Amount per cu. meter</v>
      </c>
      <c r="B1531" s="67"/>
      <c r="C1531" s="66"/>
      <c r="D1531" s="66"/>
      <c r="E1531" s="118">
        <f ca="1">'Generate Monthly Report'!$H$72</f>
        <v>23.79</v>
      </c>
      <c r="H1531" s="64" t="str">
        <f>$H$19</f>
        <v>TOTAL AMOUNT DUE</v>
      </c>
      <c r="K1531" s="150">
        <f ca="1">$K1528+$K1530</f>
        <v>1271.860987654321</v>
      </c>
      <c r="L1531" s="150"/>
    </row>
    <row r="1532" spans="1:12" x14ac:dyDescent="0.2">
      <c r="A1532" s="113" t="str">
        <f>$A$20</f>
        <v xml:space="preserve">    Minimum Amount (with Misc + Monthly Dues)</v>
      </c>
      <c r="B1532" s="58"/>
      <c r="C1532" s="63"/>
      <c r="D1532" s="63"/>
      <c r="E1532" s="119">
        <f ca="1">'Generate Monthly Report'!$J$72</f>
        <v>737.86</v>
      </c>
      <c r="L1532" s="115" t="str">
        <f>$L$20</f>
        <v>REVISED OCTOBER 2020. THIS IS SYSTEM GENERATED</v>
      </c>
    </row>
    <row r="1533" spans="1:12" x14ac:dyDescent="0.2">
      <c r="A1533" s="73" t="str">
        <f>$A$21</f>
        <v>YOUR MONTHLY CONSUMPTION IN THE LAST 12 MONTHS...</v>
      </c>
      <c r="B1533" s="52"/>
      <c r="C1533" s="52"/>
      <c r="D1533" s="52"/>
      <c r="E1533" s="52"/>
      <c r="F1533" s="52"/>
      <c r="G1533" s="52"/>
      <c r="H1533" s="52"/>
      <c r="I1533" s="52"/>
      <c r="J1533" s="52"/>
      <c r="K1533" s="52"/>
      <c r="L1533" s="52"/>
    </row>
    <row r="1534" spans="1:12" x14ac:dyDescent="0.2">
      <c r="A1534" s="71" t="str">
        <f ca="1">UPPER(TEXT(EDATE($A1522, MOD(COLUMN(), 12)-12), "MMM"))</f>
        <v>OCT</v>
      </c>
      <c r="B1534" s="71" t="str">
        <f t="shared" ref="B1534:L1534" ca="1" si="54">UPPER(TEXT(EDATE($A1522, MOD(COLUMN(), 12)-12), "MMM"))</f>
        <v>NOV</v>
      </c>
      <c r="C1534" s="71" t="str">
        <f t="shared" ca="1" si="54"/>
        <v>DEC</v>
      </c>
      <c r="D1534" s="71" t="str">
        <f t="shared" ca="1" si="54"/>
        <v>JAN</v>
      </c>
      <c r="E1534" s="71" t="str">
        <f t="shared" ca="1" si="54"/>
        <v>FEB</v>
      </c>
      <c r="F1534" s="71" t="str">
        <f t="shared" ca="1" si="54"/>
        <v>MAR</v>
      </c>
      <c r="G1534" s="71" t="str">
        <f t="shared" ca="1" si="54"/>
        <v>APR</v>
      </c>
      <c r="H1534" s="71" t="str">
        <f t="shared" ca="1" si="54"/>
        <v>MAY</v>
      </c>
      <c r="I1534" s="71" t="str">
        <f t="shared" ca="1" si="54"/>
        <v>JUN</v>
      </c>
      <c r="J1534" s="71" t="str">
        <f t="shared" ca="1" si="54"/>
        <v>JUL</v>
      </c>
      <c r="K1534" s="71" t="str">
        <f t="shared" ca="1" si="54"/>
        <v>AUG</v>
      </c>
      <c r="L1534" s="71" t="str">
        <f t="shared" ca="1" si="54"/>
        <v>SEP</v>
      </c>
    </row>
    <row r="1535" spans="1:12" x14ac:dyDescent="0.2">
      <c r="A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B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C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D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E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F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G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H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I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J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K1535" s="71" t="str">
        <f ca="1">IF( (COLUMN(INDIRECT('Generate Monthly Report'!$J$1&amp;$E1517)) + (MOD(COLUMN(), 12)-12) ) &lt; 4, "--", INDIRECT("'Monthly Reading'!"&amp;SUBSTITUTE(ADDRESS(1,COLUMN(INDIRECT('Generate Monthly Report'!$J$1&amp;$E1517)) + (MOD(COLUMN(), 12)-12),4),"1","")&amp;$E1517) )</f>
        <v>--</v>
      </c>
      <c r="L1535" s="71">
        <f ca="1">IF( (COLUMN(INDIRECT('Generate Monthly Report'!$J$1&amp;$E1517)) + (MOD(COLUMN(), 12)) ) &lt; 4, "--", INDIRECT("'Monthly Reading'!"&amp;SUBSTITUTE(ADDRESS(1,COLUMN(INDIRECT('Generate Monthly Report'!$J$1&amp;$E$5)) + (MOD(COLUMN(), 12)),4),"1","")&amp;$E$5) )</f>
        <v>20</v>
      </c>
    </row>
    <row r="1536" spans="1:12" x14ac:dyDescent="0.2">
      <c r="A1536" s="73" t="str">
        <f>$A$24</f>
        <v>BREAKDOWN OF UNPAID WATER BILLS IN THE LAST 12 MONTHS</v>
      </c>
    </row>
    <row r="1537" spans="1:12" x14ac:dyDescent="0.2">
      <c r="A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B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C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D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E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F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G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H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I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J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K1537" s="71" t="str">
        <f ca="1">IF( (COLUMN(INDIRECT('Generate Monthly Report'!$J$1&amp;$E1517)) + (MOD(COLUMN(), 12)-12) ) &lt; 4, "--", IF( INDIRECT("'Unpaid Record'!"&amp;SUBSTITUTE(ADDRESS(1,COLUMN(INDIRECT('Generate Monthly Report'!$J$1&amp;$E1517)) + (MOD(COLUMN(), 12)-12),4),"1","")&amp;$F1517) &gt; 0,
ROUND(INDIRECT("'Unpaid Record'!"&amp;SUBSTITUTE(ADDRESS(1,COLUMN(INDIRECT('Generate Monthly Report'!$J$1&amp;$E1517)) + (MOD(COLUMN(), 12)-12),4),"1","")&amp;$F1517), 2), "--") )</f>
        <v>--</v>
      </c>
      <c r="L1537" s="71">
        <f ca="1">IF( (COLUMN(INDIRECT('Generate Monthly Report'!$J$1&amp;$E1517)) + (MOD(COLUMN(), 12)) ) &lt; 4, "--", ROUND(INDIRECT("'Unpaid Record'!"&amp;SUBSTITUTE(ADDRESS(1,COLUMN(INDIRECT('Generate Monthly Report'!$J$1&amp;$E1517)) + (MOD(COLUMN(), 12)),4),"1","")&amp;$F1517), 2))</f>
        <v>737.86</v>
      </c>
    </row>
    <row r="1538" spans="1:12" x14ac:dyDescent="0.2">
      <c r="C1538" s="157" t="str">
        <f>$C$26</f>
        <v>To avoid disconnection, please pay your bills on time.</v>
      </c>
      <c r="D1538" s="157"/>
      <c r="E1538" s="157"/>
      <c r="F1538" s="157"/>
      <c r="G1538" s="157"/>
      <c r="H1538" s="157"/>
      <c r="I1538" s="157"/>
      <c r="J1538" s="157"/>
      <c r="K1538" s="66"/>
      <c r="L1538" s="66"/>
    </row>
    <row r="1539" spans="1:12" x14ac:dyDescent="0.2">
      <c r="A1539" s="66"/>
      <c r="B1539" s="67"/>
      <c r="C1539" s="67"/>
      <c r="D1539" s="72"/>
      <c r="E1539" s="67"/>
      <c r="F1539" s="67"/>
      <c r="G1539" s="67"/>
      <c r="H1539" s="64"/>
      <c r="I1539" s="67"/>
      <c r="J1539" s="64"/>
      <c r="K1539" s="66"/>
      <c r="L1539" s="66"/>
    </row>
    <row r="1540" spans="1:12" x14ac:dyDescent="0.2">
      <c r="A1540" s="66"/>
      <c r="B1540" s="67"/>
      <c r="K1540" s="66"/>
      <c r="L1540" s="66"/>
    </row>
    <row r="1541" spans="1:12" x14ac:dyDescent="0.2">
      <c r="A1541" s="116" t="str">
        <f>Settings!$B$1</f>
        <v>VILLA AURORA TOWNHOMES HOMEOWNERS ASSOCIATION</v>
      </c>
      <c r="B1541" s="52"/>
      <c r="D1541" s="54"/>
      <c r="E1541" s="54"/>
      <c r="H1541" s="54"/>
      <c r="I1541" s="54"/>
      <c r="K1541" s="56"/>
      <c r="L1541" s="114" t="str">
        <f>Settings!$B$3</f>
        <v>Please bring your water bill when paying</v>
      </c>
    </row>
    <row r="1542" spans="1:12" x14ac:dyDescent="0.2">
      <c r="A1542" s="68" t="str">
        <f>Settings!$B$2</f>
        <v>Aurora Blvd., Loyola Heights, Quezon City</v>
      </c>
      <c r="B1542" s="52"/>
      <c r="D1542" s="56"/>
      <c r="E1542" s="56"/>
      <c r="H1542" s="56"/>
      <c r="I1542" s="56"/>
      <c r="K1542" s="52"/>
      <c r="L1542" s="114" t="str">
        <f>Settings!$B$4</f>
        <v>For inquiries pls. contact the water committee</v>
      </c>
    </row>
    <row r="1543" spans="1:12" x14ac:dyDescent="0.2">
      <c r="A1543" s="57">
        <v>2</v>
      </c>
      <c r="B1543" s="57">
        <v>5</v>
      </c>
      <c r="D1543" s="52"/>
      <c r="E1543" s="52"/>
      <c r="H1543" s="52"/>
      <c r="I1543" s="52"/>
      <c r="K1543" s="52"/>
      <c r="L1543" s="114" t="str">
        <f>IF(Settings!$B$5="", "", Settings!$B$5)</f>
        <v>Jesus Lim at B3 L17</v>
      </c>
    </row>
    <row r="1544" spans="1:12" x14ac:dyDescent="0.2">
      <c r="A1544" s="52"/>
      <c r="B1544" s="52"/>
      <c r="C1544" s="52"/>
      <c r="D1544" s="52"/>
      <c r="E1544" s="52"/>
      <c r="H1544" s="52"/>
      <c r="I1544" s="52"/>
      <c r="K1544" s="52"/>
      <c r="L1544" s="114" t="str">
        <f>IF(Settings!$B$6="", "", Settings!$B$6)</f>
        <v>Nida Monasteryo at B1 L12</v>
      </c>
    </row>
    <row r="1545" spans="1:12" x14ac:dyDescent="0.2">
      <c r="A1545" s="52"/>
      <c r="B1545" s="52"/>
      <c r="C1545" s="132">
        <f>$C1517+1</f>
        <v>57</v>
      </c>
      <c r="D1545" s="132">
        <f>$D1517+1</f>
        <v>68</v>
      </c>
      <c r="E1545" s="132">
        <f>$E1517+1</f>
        <v>134</v>
      </c>
      <c r="F1545" s="132">
        <f>$F1517+1</f>
        <v>60</v>
      </c>
      <c r="H1545" s="52"/>
      <c r="I1545" s="52"/>
      <c r="J1545" s="55" t="str">
        <f>IF(Settings!$B$7="", "", Settings!$B$7)</f>
        <v/>
      </c>
      <c r="K1545" s="52"/>
      <c r="L1545" s="52"/>
    </row>
    <row r="1546" spans="1:12" x14ac:dyDescent="0.2">
      <c r="A1546" s="58"/>
      <c r="B1546" s="58"/>
      <c r="C1546" s="58"/>
      <c r="D1546" s="58"/>
      <c r="E1546" s="58"/>
      <c r="F1546" s="58"/>
      <c r="G1546" s="59"/>
      <c r="H1546" s="58"/>
      <c r="I1546" s="58"/>
      <c r="J1546" s="60" t="str">
        <f>IF(Settings!$B$8="", "", Settings!$B$8)</f>
        <v/>
      </c>
      <c r="K1546" s="58"/>
      <c r="L1546" s="58"/>
    </row>
    <row r="1547" spans="1:12" x14ac:dyDescent="0.2">
      <c r="A1547" s="61" t="str">
        <f>$A$7</f>
        <v>NAME OF OWNER/TENANT</v>
      </c>
      <c r="B1547" s="52"/>
      <c r="C1547" s="52"/>
      <c r="E1547" s="61" t="str">
        <f>$E$7</f>
        <v>ADDRESS</v>
      </c>
      <c r="H1547" s="61" t="str">
        <f>$H$7</f>
        <v>METER NUMBER</v>
      </c>
      <c r="J1547" s="52"/>
      <c r="K1547" s="61" t="str">
        <f>$K$7</f>
        <v>TOTAL AMOUNT DUE</v>
      </c>
    </row>
    <row r="1548" spans="1:12" ht="15" x14ac:dyDescent="0.2">
      <c r="A1548" s="62" t="str" cm="1">
        <f t="array" aca="1" ref="A1548" ca="1">INDIRECT("'Homeowners Record'!$B"&amp;$C1545)</f>
        <v>AGNES CLAUDIO</v>
      </c>
      <c r="B1548" s="74"/>
      <c r="C1548" s="74"/>
      <c r="D1548" s="74"/>
      <c r="E1548" s="62" t="str" cm="1">
        <f t="array" aca="1" ref="E1548" ca="1">INDIRECT("'Homeowners Record'!$C"&amp;$C1545)</f>
        <v>BLK 3 LOT 12</v>
      </c>
      <c r="F1548" s="74"/>
      <c r="G1548" s="108"/>
      <c r="H1548" s="152" cm="1">
        <f t="array" aca="1" ref="H1548" ca="1">INDIRECT("'Homeowners Record'!$D"&amp;$C1545)</f>
        <v>34024</v>
      </c>
      <c r="I1548" s="152"/>
      <c r="J1548" s="74"/>
      <c r="K1548" s="149">
        <f ca="1">SUM(INDIRECT("'Unpaid Record'!$C"&amp;$F1545&amp;":"&amp;'Generate Monthly Report'!$J$1&amp;$F1545))</f>
        <v>3531.5403703703705</v>
      </c>
      <c r="L1548" s="149"/>
    </row>
    <row r="1549" spans="1:12" x14ac:dyDescent="0.2">
      <c r="A1549" s="61" t="str">
        <f>$A$9</f>
        <v>BILLING MONTH</v>
      </c>
      <c r="B1549" s="52"/>
      <c r="E1549" s="61" t="str">
        <f>$E$9</f>
        <v>BILL DATE</v>
      </c>
      <c r="H1549" s="61" t="str">
        <f>$H$9</f>
        <v>BILLING PERIOD</v>
      </c>
      <c r="I1549" s="52"/>
      <c r="J1549" s="52"/>
      <c r="K1549" s="151" t="str">
        <f>$K$9</f>
        <v>DUE DATE</v>
      </c>
      <c r="L1549" s="151"/>
    </row>
    <row r="1550" spans="1:12" ht="15" x14ac:dyDescent="0.2">
      <c r="A1550" s="76" t="str">
        <f ca="1">TEXT('Generate Monthly Report'!$C$72, "MMMM YYYY")</f>
        <v>September 2020</v>
      </c>
      <c r="B1550" s="74"/>
      <c r="C1550" s="74"/>
      <c r="D1550" s="74"/>
      <c r="E1550" s="107" t="str">
        <f ca="1">'Generate Monthly Report'!$D$72</f>
        <v>Oct 10, 2020</v>
      </c>
      <c r="F1550" s="74"/>
      <c r="G1550" s="108"/>
      <c r="H1550" s="107" t="str">
        <f ca="1">'Generate Monthly Report'!$B$72</f>
        <v>07 Sep to 06 Oct 2020</v>
      </c>
      <c r="I1550" s="74"/>
      <c r="J1550" s="74"/>
      <c r="K1550" s="155" t="str">
        <f ca="1">'Generate Monthly Report'!$E$72</f>
        <v>Oct 13, 2020</v>
      </c>
      <c r="L1550" s="155"/>
    </row>
    <row r="1551" spans="1:12" x14ac:dyDescent="0.2">
      <c r="A1551" s="64" t="str">
        <f>$A$11</f>
        <v>METER READING INFORMATION</v>
      </c>
      <c r="H1551" s="65" t="str">
        <f>$H$11</f>
        <v>STATEMENT SUMMARY</v>
      </c>
    </row>
    <row r="1552" spans="1:12" x14ac:dyDescent="0.2">
      <c r="A1552" s="52" t="str">
        <f>$A$12</f>
        <v>Owner's Meter Reading</v>
      </c>
      <c r="H1552" s="67" t="str">
        <f>$H$12</f>
        <v>Current Charges</v>
      </c>
      <c r="K1552" s="67"/>
      <c r="L1552" s="67"/>
    </row>
    <row r="1553" spans="1:12" x14ac:dyDescent="0.2">
      <c r="A1553" s="101" t="str">
        <f>$A$13</f>
        <v xml:space="preserve">    Present Reading</v>
      </c>
      <c r="B1553" s="101"/>
      <c r="C1553" s="69"/>
      <c r="E1553" s="101" cm="1">
        <f t="array" aca="1" ref="E1553" ca="1">INDIRECT("'Generate Monthly Report'!$C"&amp;$F1545)</f>
        <v>3107</v>
      </c>
      <c r="H1553" s="101" t="str">
        <f>$H$13</f>
        <v xml:space="preserve">    Water Bill</v>
      </c>
      <c r="K1553" s="156" cm="1">
        <f t="array" aca="1" ref="K1553" ca="1">INDIRECT("'Generate Monthly Report'!$G"&amp;$F1545)</f>
        <v>2497.5403703703705</v>
      </c>
      <c r="L1553" s="156"/>
    </row>
    <row r="1554" spans="1:12" x14ac:dyDescent="0.2">
      <c r="A1554" s="102" t="str">
        <f>$A$14</f>
        <v xml:space="preserve">    Previous Reading</v>
      </c>
      <c r="B1554" s="102"/>
      <c r="C1554" s="104"/>
      <c r="D1554" s="63"/>
      <c r="E1554" s="102" cm="1">
        <f t="array" aca="1" ref="E1554" ca="1">INDIRECT("'Generate Monthly Report'!$D"&amp;$F1545)</f>
        <v>3002</v>
      </c>
      <c r="H1554" s="101" t="str">
        <f>$H$14</f>
        <v xml:space="preserve">    Miscellaneous</v>
      </c>
      <c r="K1554" s="69"/>
      <c r="L1554" s="69">
        <f ca="1">'Generate Monthly Report'!$A$71</f>
        <v>50</v>
      </c>
    </row>
    <row r="1555" spans="1:12" ht="15" x14ac:dyDescent="0.2">
      <c r="A1555" s="69" t="str">
        <f>$A$15</f>
        <v xml:space="preserve">    Consumption</v>
      </c>
      <c r="B1555" s="101"/>
      <c r="C1555" s="52"/>
      <c r="E1555" s="103" cm="1">
        <f t="array" aca="1" ref="E1555" ca="1">INDIRECT("'Generate Monthly Report'!$E"&amp;$F1545)</f>
        <v>105</v>
      </c>
      <c r="H1555" s="102" t="str">
        <f>$H$15</f>
        <v xml:space="preserve">    Monthly Dues</v>
      </c>
      <c r="I1555" s="63"/>
      <c r="K1555" s="69"/>
      <c r="L1555" s="69">
        <f ca="1">'Generate Monthly Report'!$A$72</f>
        <v>450</v>
      </c>
    </row>
    <row r="1556" spans="1:12" ht="15" x14ac:dyDescent="0.2">
      <c r="E1556" s="77"/>
      <c r="H1556" s="100" t="str">
        <f>$H$16</f>
        <v xml:space="preserve">    Total</v>
      </c>
      <c r="J1556" s="70"/>
      <c r="K1556" s="153" cm="1">
        <f t="array" aca="1" ref="K1556" ca="1">INDIRECT("'Generate Monthly Report'!$J"&amp;$F1545)</f>
        <v>2997.5403703703705</v>
      </c>
      <c r="L1556" s="153"/>
    </row>
    <row r="1557" spans="1:12" x14ac:dyDescent="0.2">
      <c r="A1557" s="109" t="str">
        <f>$A$17</f>
        <v xml:space="preserve">    Manila Waters Reading</v>
      </c>
      <c r="B1557" s="110"/>
      <c r="C1557" s="111"/>
      <c r="D1557" s="111"/>
      <c r="E1557" s="117">
        <f ca="1">'Generate Monthly Report'!$F$72</f>
        <v>1620</v>
      </c>
      <c r="H1557" s="67" t="str">
        <f>$H$17</f>
        <v>Previous Charges</v>
      </c>
      <c r="K1557" s="67"/>
      <c r="L1557" s="67"/>
    </row>
    <row r="1558" spans="1:12" x14ac:dyDescent="0.2">
      <c r="A1558" s="112" t="str">
        <f>$A$18</f>
        <v xml:space="preserve">    Amount Due to Manila Waters</v>
      </c>
      <c r="B1558" s="67"/>
      <c r="C1558" s="66"/>
      <c r="D1558" s="66"/>
      <c r="E1558" s="129">
        <f ca="1">'Generate Monthly Report'!$G$72</f>
        <v>38533.480000000003</v>
      </c>
      <c r="H1558" s="102" t="str">
        <f>$H$18</f>
        <v xml:space="preserve">    Unpaid Previous Charges</v>
      </c>
      <c r="I1558" s="63"/>
      <c r="J1558" s="63"/>
      <c r="K1558" s="154">
        <f ca="1">SUM(INDIRECT("'Unpaid Record'!$C"&amp;$F1545&amp;":"&amp;'Generate Monthly Report'!$J$1&amp;$F1545))-K1556</f>
        <v>534</v>
      </c>
      <c r="L1558" s="154"/>
    </row>
    <row r="1559" spans="1:12" ht="15" x14ac:dyDescent="0.2">
      <c r="A1559" s="112" t="str">
        <f>$A$19</f>
        <v xml:space="preserve">    Computed Amount per cu. meter</v>
      </c>
      <c r="B1559" s="67"/>
      <c r="C1559" s="66"/>
      <c r="D1559" s="66"/>
      <c r="E1559" s="118">
        <f ca="1">'Generate Monthly Report'!$H$72</f>
        <v>23.79</v>
      </c>
      <c r="H1559" s="64" t="str">
        <f>$H$19</f>
        <v>TOTAL AMOUNT DUE</v>
      </c>
      <c r="K1559" s="150">
        <f ca="1">$K1556+$K1558</f>
        <v>3531.5403703703705</v>
      </c>
      <c r="L1559" s="150"/>
    </row>
    <row r="1560" spans="1:12" x14ac:dyDescent="0.2">
      <c r="A1560" s="113" t="str">
        <f>$A$20</f>
        <v xml:space="preserve">    Minimum Amount (with Misc + Monthly Dues)</v>
      </c>
      <c r="B1560" s="58"/>
      <c r="C1560" s="63"/>
      <c r="D1560" s="63"/>
      <c r="E1560" s="119">
        <f ca="1">'Generate Monthly Report'!$J$72</f>
        <v>737.86</v>
      </c>
      <c r="L1560" s="115" t="str">
        <f>$L$20</f>
        <v>REVISED OCTOBER 2020. THIS IS SYSTEM GENERATED</v>
      </c>
    </row>
    <row r="1561" spans="1:12" x14ac:dyDescent="0.2">
      <c r="A1561" s="73" t="str">
        <f>$A$21</f>
        <v>YOUR MONTHLY CONSUMPTION IN THE LAST 12 MONTHS...</v>
      </c>
      <c r="B1561" s="52"/>
      <c r="C1561" s="52"/>
      <c r="D1561" s="52"/>
      <c r="E1561" s="52"/>
      <c r="F1561" s="52"/>
      <c r="G1561" s="52"/>
      <c r="H1561" s="52"/>
      <c r="I1561" s="52"/>
      <c r="J1561" s="52"/>
      <c r="K1561" s="52"/>
      <c r="L1561" s="52"/>
    </row>
    <row r="1562" spans="1:12" x14ac:dyDescent="0.2">
      <c r="A1562" s="71" t="str">
        <f ca="1">UPPER(TEXT(EDATE($A1550, MOD(COLUMN(), 12)-12), "MMM"))</f>
        <v>OCT</v>
      </c>
      <c r="B1562" s="71" t="str">
        <f t="shared" ref="B1562:L1562" ca="1" si="55">UPPER(TEXT(EDATE($A1550, MOD(COLUMN(), 12)-12), "MMM"))</f>
        <v>NOV</v>
      </c>
      <c r="C1562" s="71" t="str">
        <f t="shared" ca="1" si="55"/>
        <v>DEC</v>
      </c>
      <c r="D1562" s="71" t="str">
        <f t="shared" ca="1" si="55"/>
        <v>JAN</v>
      </c>
      <c r="E1562" s="71" t="str">
        <f t="shared" ca="1" si="55"/>
        <v>FEB</v>
      </c>
      <c r="F1562" s="71" t="str">
        <f t="shared" ca="1" si="55"/>
        <v>MAR</v>
      </c>
      <c r="G1562" s="71" t="str">
        <f t="shared" ca="1" si="55"/>
        <v>APR</v>
      </c>
      <c r="H1562" s="71" t="str">
        <f t="shared" ca="1" si="55"/>
        <v>MAY</v>
      </c>
      <c r="I1562" s="71" t="str">
        <f t="shared" ca="1" si="55"/>
        <v>JUN</v>
      </c>
      <c r="J1562" s="71" t="str">
        <f t="shared" ca="1" si="55"/>
        <v>JUL</v>
      </c>
      <c r="K1562" s="71" t="str">
        <f t="shared" ca="1" si="55"/>
        <v>AUG</v>
      </c>
      <c r="L1562" s="71" t="str">
        <f t="shared" ca="1" si="55"/>
        <v>SEP</v>
      </c>
    </row>
    <row r="1563" spans="1:12" x14ac:dyDescent="0.2">
      <c r="A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B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C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D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E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F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G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H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I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J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K1563" s="71" t="str">
        <f ca="1">IF( (COLUMN(INDIRECT('Generate Monthly Report'!$J$1&amp;$E1545)) + (MOD(COLUMN(), 12)-12) ) &lt; 4, "--", INDIRECT("'Monthly Reading'!"&amp;SUBSTITUTE(ADDRESS(1,COLUMN(INDIRECT('Generate Monthly Report'!$J$1&amp;$E1545)) + (MOD(COLUMN(), 12)-12),4),"1","")&amp;$E1545) )</f>
        <v>--</v>
      </c>
      <c r="L1563" s="71">
        <f ca="1">IF( (COLUMN(INDIRECT('Generate Monthly Report'!$J$1&amp;$E1545)) + (MOD(COLUMN(), 12)) ) &lt; 4, "--", INDIRECT("'Monthly Reading'!"&amp;SUBSTITUTE(ADDRESS(1,COLUMN(INDIRECT('Generate Monthly Report'!$J$1&amp;$E$5)) + (MOD(COLUMN(), 12)),4),"1","")&amp;$E$5) )</f>
        <v>20</v>
      </c>
    </row>
    <row r="1564" spans="1:12" x14ac:dyDescent="0.2">
      <c r="A1564" s="73" t="str">
        <f>$A$24</f>
        <v>BREAKDOWN OF UNPAID WATER BILLS IN THE LAST 12 MONTHS</v>
      </c>
    </row>
    <row r="1565" spans="1:12" x14ac:dyDescent="0.2">
      <c r="A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B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C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D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E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F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G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H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I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J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K1565" s="71" t="str">
        <f ca="1">IF( (COLUMN(INDIRECT('Generate Monthly Report'!$J$1&amp;$E1545)) + (MOD(COLUMN(), 12)-12) ) &lt; 4, "--", IF( INDIRECT("'Unpaid Record'!"&amp;SUBSTITUTE(ADDRESS(1,COLUMN(INDIRECT('Generate Monthly Report'!$J$1&amp;$E1545)) + (MOD(COLUMN(), 12)-12),4),"1","")&amp;$F1545) &gt; 0,
ROUND(INDIRECT("'Unpaid Record'!"&amp;SUBSTITUTE(ADDRESS(1,COLUMN(INDIRECT('Generate Monthly Report'!$J$1&amp;$E1545)) + (MOD(COLUMN(), 12)-12),4),"1","")&amp;$F1545), 2), "--") )</f>
        <v>--</v>
      </c>
      <c r="L1565" s="71">
        <f ca="1">IF( (COLUMN(INDIRECT('Generate Monthly Report'!$J$1&amp;$E1545)) + (MOD(COLUMN(), 12)) ) &lt; 4, "--", ROUND(INDIRECT("'Unpaid Record'!"&amp;SUBSTITUTE(ADDRESS(1,COLUMN(INDIRECT('Generate Monthly Report'!$J$1&amp;$E1545)) + (MOD(COLUMN(), 12)),4),"1","")&amp;$F1545), 2))</f>
        <v>2997.54</v>
      </c>
    </row>
    <row r="1566" spans="1:12" x14ac:dyDescent="0.2">
      <c r="C1566" s="157" t="str">
        <f>$C$26</f>
        <v>To avoid disconnection, please pay your bills on time.</v>
      </c>
      <c r="D1566" s="157"/>
      <c r="E1566" s="157"/>
      <c r="F1566" s="157"/>
      <c r="G1566" s="157"/>
      <c r="H1566" s="157"/>
      <c r="I1566" s="157"/>
      <c r="J1566" s="157"/>
      <c r="K1566" s="66"/>
      <c r="L1566" s="66"/>
    </row>
    <row r="1567" spans="1:12" x14ac:dyDescent="0.2">
      <c r="A1567" s="66"/>
      <c r="B1567" s="67"/>
      <c r="C1567" s="67"/>
      <c r="D1567" s="72"/>
      <c r="E1567" s="67"/>
      <c r="F1567" s="67"/>
      <c r="G1567" s="67"/>
      <c r="H1567" s="64"/>
      <c r="I1567" s="67"/>
      <c r="J1567" s="64"/>
      <c r="K1567" s="66"/>
      <c r="L1567" s="66"/>
    </row>
    <row r="1568" spans="1:12" x14ac:dyDescent="0.2">
      <c r="A1568" s="66"/>
      <c r="B1568" s="67"/>
      <c r="K1568" s="66"/>
      <c r="L1568" s="66"/>
    </row>
    <row r="1569" spans="1:12" x14ac:dyDescent="0.2">
      <c r="A1569" s="116" t="str">
        <f>Settings!$B$1</f>
        <v>VILLA AURORA TOWNHOMES HOMEOWNERS ASSOCIATION</v>
      </c>
      <c r="B1569" s="52"/>
      <c r="D1569" s="54"/>
      <c r="E1569" s="54"/>
      <c r="H1569" s="54"/>
      <c r="I1569" s="54"/>
      <c r="K1569" s="56"/>
      <c r="L1569" s="114" t="str">
        <f>Settings!$B$3</f>
        <v>Please bring your water bill when paying</v>
      </c>
    </row>
    <row r="1570" spans="1:12" x14ac:dyDescent="0.2">
      <c r="A1570" s="68" t="str">
        <f>Settings!$B$2</f>
        <v>Aurora Blvd., Loyola Heights, Quezon City</v>
      </c>
      <c r="B1570" s="52"/>
      <c r="D1570" s="56"/>
      <c r="E1570" s="56"/>
      <c r="H1570" s="56"/>
      <c r="I1570" s="56"/>
      <c r="K1570" s="52"/>
      <c r="L1570" s="114" t="str">
        <f>Settings!$B$4</f>
        <v>For inquiries pls. contact the water committee</v>
      </c>
    </row>
    <row r="1571" spans="1:12" x14ac:dyDescent="0.2">
      <c r="A1571" s="57">
        <v>2</v>
      </c>
      <c r="B1571" s="57">
        <v>5</v>
      </c>
      <c r="D1571" s="52"/>
      <c r="E1571" s="52"/>
      <c r="H1571" s="52"/>
      <c r="I1571" s="52"/>
      <c r="K1571" s="52"/>
      <c r="L1571" s="114" t="str">
        <f>IF(Settings!$B$5="", "", Settings!$B$5)</f>
        <v>Jesus Lim at B3 L17</v>
      </c>
    </row>
    <row r="1572" spans="1:12" x14ac:dyDescent="0.2">
      <c r="A1572" s="52"/>
      <c r="B1572" s="52"/>
      <c r="C1572" s="52"/>
      <c r="D1572" s="52"/>
      <c r="E1572" s="52"/>
      <c r="H1572" s="52"/>
      <c r="I1572" s="52"/>
      <c r="K1572" s="52"/>
      <c r="L1572" s="114" t="str">
        <f>IF(Settings!$B$6="", "", Settings!$B$6)</f>
        <v>Nida Monasteryo at B1 L12</v>
      </c>
    </row>
    <row r="1573" spans="1:12" x14ac:dyDescent="0.2">
      <c r="A1573" s="52"/>
      <c r="B1573" s="52"/>
      <c r="C1573" s="132">
        <f>$C1545+1</f>
        <v>58</v>
      </c>
      <c r="D1573" s="132">
        <f>$D1545+1</f>
        <v>69</v>
      </c>
      <c r="E1573" s="132">
        <f>$E1545+1</f>
        <v>135</v>
      </c>
      <c r="F1573" s="132">
        <f>$F1545+1</f>
        <v>61</v>
      </c>
      <c r="H1573" s="52"/>
      <c r="I1573" s="52"/>
      <c r="J1573" s="55" t="str">
        <f>IF(Settings!$B$7="", "", Settings!$B$7)</f>
        <v/>
      </c>
      <c r="K1573" s="52"/>
      <c r="L1573" s="52"/>
    </row>
    <row r="1574" spans="1:12" x14ac:dyDescent="0.2">
      <c r="A1574" s="58"/>
      <c r="B1574" s="58"/>
      <c r="C1574" s="58"/>
      <c r="D1574" s="58"/>
      <c r="E1574" s="58"/>
      <c r="F1574" s="58"/>
      <c r="G1574" s="59"/>
      <c r="H1574" s="58"/>
      <c r="I1574" s="58"/>
      <c r="J1574" s="60" t="str">
        <f>IF(Settings!$B$8="", "", Settings!$B$8)</f>
        <v/>
      </c>
      <c r="K1574" s="58"/>
      <c r="L1574" s="58"/>
    </row>
    <row r="1575" spans="1:12" x14ac:dyDescent="0.2">
      <c r="A1575" s="61" t="str">
        <f>$A$7</f>
        <v>NAME OF OWNER/TENANT</v>
      </c>
      <c r="B1575" s="52"/>
      <c r="C1575" s="52"/>
      <c r="E1575" s="61" t="str">
        <f>$E$7</f>
        <v>ADDRESS</v>
      </c>
      <c r="H1575" s="61" t="str">
        <f>$H$7</f>
        <v>METER NUMBER</v>
      </c>
      <c r="J1575" s="52"/>
      <c r="K1575" s="61" t="str">
        <f>$K$7</f>
        <v>TOTAL AMOUNT DUE</v>
      </c>
    </row>
    <row r="1576" spans="1:12" ht="15" x14ac:dyDescent="0.2">
      <c r="A1576" s="62" t="str" cm="1">
        <f t="array" aca="1" ref="A1576" ca="1">INDIRECT("'Homeowners Record'!$B"&amp;$C1573)</f>
        <v>MARIPOL ABDALA</v>
      </c>
      <c r="B1576" s="74"/>
      <c r="C1576" s="74"/>
      <c r="D1576" s="74"/>
      <c r="E1576" s="62" t="str" cm="1">
        <f t="array" aca="1" ref="E1576" ca="1">INDIRECT("'Homeowners Record'!$C"&amp;$C1573)</f>
        <v>BLK 3 LOT 13</v>
      </c>
      <c r="F1576" s="74"/>
      <c r="G1576" s="108"/>
      <c r="H1576" s="152" cm="1">
        <f t="array" aca="1" ref="H1576" ca="1">INDIRECT("'Homeowners Record'!$D"&amp;$C1573)</f>
        <v>346517</v>
      </c>
      <c r="I1576" s="152"/>
      <c r="J1576" s="74"/>
      <c r="K1576" s="149">
        <f ca="1">SUM(INDIRECT("'Unpaid Record'!$C"&amp;$F1573&amp;":"&amp;'Generate Monthly Report'!$J$1&amp;$F1573))</f>
        <v>5501.1659259259259</v>
      </c>
      <c r="L1576" s="149"/>
    </row>
    <row r="1577" spans="1:12" x14ac:dyDescent="0.2">
      <c r="A1577" s="61" t="str">
        <f>$A$9</f>
        <v>BILLING MONTH</v>
      </c>
      <c r="B1577" s="52"/>
      <c r="E1577" s="61" t="str">
        <f>$E$9</f>
        <v>BILL DATE</v>
      </c>
      <c r="H1577" s="61" t="str">
        <f>$H$9</f>
        <v>BILLING PERIOD</v>
      </c>
      <c r="I1577" s="52"/>
      <c r="J1577" s="52"/>
      <c r="K1577" s="151" t="str">
        <f>$K$9</f>
        <v>DUE DATE</v>
      </c>
      <c r="L1577" s="151"/>
    </row>
    <row r="1578" spans="1:12" ht="15" x14ac:dyDescent="0.2">
      <c r="A1578" s="76" t="str">
        <f ca="1">TEXT('Generate Monthly Report'!$C$72, "MMMM YYYY")</f>
        <v>September 2020</v>
      </c>
      <c r="B1578" s="74"/>
      <c r="C1578" s="74"/>
      <c r="D1578" s="74"/>
      <c r="E1578" s="107" t="str">
        <f ca="1">'Generate Monthly Report'!$D$72</f>
        <v>Oct 10, 2020</v>
      </c>
      <c r="F1578" s="74"/>
      <c r="G1578" s="108"/>
      <c r="H1578" s="107" t="str">
        <f ca="1">'Generate Monthly Report'!$B$72</f>
        <v>07 Sep to 06 Oct 2020</v>
      </c>
      <c r="I1578" s="74"/>
      <c r="J1578" s="74"/>
      <c r="K1578" s="155" t="str">
        <f ca="1">'Generate Monthly Report'!$E$72</f>
        <v>Oct 13, 2020</v>
      </c>
      <c r="L1578" s="155"/>
    </row>
    <row r="1579" spans="1:12" x14ac:dyDescent="0.2">
      <c r="A1579" s="64" t="str">
        <f>$A$11</f>
        <v>METER READING INFORMATION</v>
      </c>
      <c r="H1579" s="65" t="str">
        <f>$H$11</f>
        <v>STATEMENT SUMMARY</v>
      </c>
    </row>
    <row r="1580" spans="1:12" x14ac:dyDescent="0.2">
      <c r="A1580" s="52" t="str">
        <f>$A$12</f>
        <v>Owner's Meter Reading</v>
      </c>
      <c r="H1580" s="67" t="str">
        <f>$H$12</f>
        <v>Current Charges</v>
      </c>
      <c r="K1580" s="67"/>
      <c r="L1580" s="67"/>
    </row>
    <row r="1581" spans="1:12" x14ac:dyDescent="0.2">
      <c r="A1581" s="101" t="str">
        <f>$A$13</f>
        <v xml:space="preserve">    Present Reading</v>
      </c>
      <c r="B1581" s="101"/>
      <c r="C1581" s="69"/>
      <c r="E1581" s="101" cm="1">
        <f t="array" aca="1" ref="E1581" ca="1">INDIRECT("'Generate Monthly Report'!$C"&amp;$F1573)</f>
        <v>5879</v>
      </c>
      <c r="H1581" s="101" t="str">
        <f>$H$13</f>
        <v xml:space="preserve">    Water Bill</v>
      </c>
      <c r="K1581" s="156" cm="1">
        <f t="array" aca="1" ref="K1581" ca="1">INDIRECT("'Generate Monthly Report'!$G"&amp;$F1573)</f>
        <v>1427.1659259259261</v>
      </c>
      <c r="L1581" s="156"/>
    </row>
    <row r="1582" spans="1:12" x14ac:dyDescent="0.2">
      <c r="A1582" s="102" t="str">
        <f>$A$14</f>
        <v xml:space="preserve">    Previous Reading</v>
      </c>
      <c r="B1582" s="102"/>
      <c r="C1582" s="104"/>
      <c r="D1582" s="63"/>
      <c r="E1582" s="102" cm="1">
        <f t="array" aca="1" ref="E1582" ca="1">INDIRECT("'Generate Monthly Report'!$D"&amp;$F1573)</f>
        <v>5819</v>
      </c>
      <c r="H1582" s="101" t="str">
        <f>$H$14</f>
        <v xml:space="preserve">    Miscellaneous</v>
      </c>
      <c r="K1582" s="69"/>
      <c r="L1582" s="69">
        <f ca="1">'Generate Monthly Report'!$A$71</f>
        <v>50</v>
      </c>
    </row>
    <row r="1583" spans="1:12" ht="15" x14ac:dyDescent="0.2">
      <c r="A1583" s="69" t="str">
        <f>$A$15</f>
        <v xml:space="preserve">    Consumption</v>
      </c>
      <c r="B1583" s="101"/>
      <c r="C1583" s="52"/>
      <c r="E1583" s="103" cm="1">
        <f t="array" aca="1" ref="E1583" ca="1">INDIRECT("'Generate Monthly Report'!$E"&amp;$F1573)</f>
        <v>60</v>
      </c>
      <c r="H1583" s="102" t="str">
        <f>$H$15</f>
        <v xml:space="preserve">    Monthly Dues</v>
      </c>
      <c r="I1583" s="63"/>
      <c r="K1583" s="69"/>
      <c r="L1583" s="69">
        <f ca="1">'Generate Monthly Report'!$A$72</f>
        <v>450</v>
      </c>
    </row>
    <row r="1584" spans="1:12" ht="15" x14ac:dyDescent="0.2">
      <c r="E1584" s="77"/>
      <c r="H1584" s="100" t="str">
        <f>$H$16</f>
        <v xml:space="preserve">    Total</v>
      </c>
      <c r="J1584" s="70"/>
      <c r="K1584" s="153" cm="1">
        <f t="array" aca="1" ref="K1584" ca="1">INDIRECT("'Generate Monthly Report'!$J"&amp;$F1573)</f>
        <v>1927.1659259259261</v>
      </c>
      <c r="L1584" s="153"/>
    </row>
    <row r="1585" spans="1:12" x14ac:dyDescent="0.2">
      <c r="A1585" s="109" t="str">
        <f>$A$17</f>
        <v xml:space="preserve">    Manila Waters Reading</v>
      </c>
      <c r="B1585" s="110"/>
      <c r="C1585" s="111"/>
      <c r="D1585" s="111"/>
      <c r="E1585" s="117">
        <f ca="1">'Generate Monthly Report'!$F$72</f>
        <v>1620</v>
      </c>
      <c r="H1585" s="67" t="str">
        <f>$H$17</f>
        <v>Previous Charges</v>
      </c>
      <c r="K1585" s="67"/>
      <c r="L1585" s="67"/>
    </row>
    <row r="1586" spans="1:12" x14ac:dyDescent="0.2">
      <c r="A1586" s="112" t="str">
        <f>$A$18</f>
        <v xml:space="preserve">    Amount Due to Manila Waters</v>
      </c>
      <c r="B1586" s="67"/>
      <c r="C1586" s="66"/>
      <c r="D1586" s="66"/>
      <c r="E1586" s="129">
        <f ca="1">'Generate Monthly Report'!$G$72</f>
        <v>38533.480000000003</v>
      </c>
      <c r="H1586" s="102" t="str">
        <f>$H$18</f>
        <v xml:space="preserve">    Unpaid Previous Charges</v>
      </c>
      <c r="I1586" s="63"/>
      <c r="J1586" s="63"/>
      <c r="K1586" s="154">
        <f ca="1">SUM(INDIRECT("'Unpaid Record'!$C"&amp;$F1573&amp;":"&amp;'Generate Monthly Report'!$J$1&amp;$F1573))-K1584</f>
        <v>3574</v>
      </c>
      <c r="L1586" s="154"/>
    </row>
    <row r="1587" spans="1:12" ht="15" x14ac:dyDescent="0.2">
      <c r="A1587" s="112" t="str">
        <f>$A$19</f>
        <v xml:space="preserve">    Computed Amount per cu. meter</v>
      </c>
      <c r="B1587" s="67"/>
      <c r="C1587" s="66"/>
      <c r="D1587" s="66"/>
      <c r="E1587" s="118">
        <f ca="1">'Generate Monthly Report'!$H$72</f>
        <v>23.79</v>
      </c>
      <c r="H1587" s="64" t="str">
        <f>$H$19</f>
        <v>TOTAL AMOUNT DUE</v>
      </c>
      <c r="K1587" s="150">
        <f ca="1">$K1584+$K1586</f>
        <v>5501.1659259259259</v>
      </c>
      <c r="L1587" s="150"/>
    </row>
    <row r="1588" spans="1:12" x14ac:dyDescent="0.2">
      <c r="A1588" s="113" t="str">
        <f>$A$20</f>
        <v xml:space="preserve">    Minimum Amount (with Misc + Monthly Dues)</v>
      </c>
      <c r="B1588" s="58"/>
      <c r="C1588" s="63"/>
      <c r="D1588" s="63"/>
      <c r="E1588" s="119">
        <f ca="1">'Generate Monthly Report'!$J$72</f>
        <v>737.86</v>
      </c>
      <c r="L1588" s="115" t="str">
        <f>$L$20</f>
        <v>REVISED OCTOBER 2020. THIS IS SYSTEM GENERATED</v>
      </c>
    </row>
    <row r="1589" spans="1:12" x14ac:dyDescent="0.2">
      <c r="A1589" s="73" t="str">
        <f>$A$21</f>
        <v>YOUR MONTHLY CONSUMPTION IN THE LAST 12 MONTHS...</v>
      </c>
      <c r="B1589" s="52"/>
      <c r="C1589" s="52"/>
      <c r="D1589" s="52"/>
      <c r="E1589" s="52"/>
      <c r="F1589" s="52"/>
      <c r="G1589" s="52"/>
      <c r="H1589" s="52"/>
      <c r="I1589" s="52"/>
      <c r="J1589" s="52"/>
      <c r="K1589" s="52"/>
      <c r="L1589" s="52"/>
    </row>
    <row r="1590" spans="1:12" x14ac:dyDescent="0.2">
      <c r="A1590" s="71" t="str">
        <f ca="1">UPPER(TEXT(EDATE($A1578, MOD(COLUMN(), 12)-12), "MMM"))</f>
        <v>OCT</v>
      </c>
      <c r="B1590" s="71" t="str">
        <f t="shared" ref="B1590:L1590" ca="1" si="56">UPPER(TEXT(EDATE($A1578, MOD(COLUMN(), 12)-12), "MMM"))</f>
        <v>NOV</v>
      </c>
      <c r="C1590" s="71" t="str">
        <f t="shared" ca="1" si="56"/>
        <v>DEC</v>
      </c>
      <c r="D1590" s="71" t="str">
        <f t="shared" ca="1" si="56"/>
        <v>JAN</v>
      </c>
      <c r="E1590" s="71" t="str">
        <f t="shared" ca="1" si="56"/>
        <v>FEB</v>
      </c>
      <c r="F1590" s="71" t="str">
        <f t="shared" ca="1" si="56"/>
        <v>MAR</v>
      </c>
      <c r="G1590" s="71" t="str">
        <f t="shared" ca="1" si="56"/>
        <v>APR</v>
      </c>
      <c r="H1590" s="71" t="str">
        <f t="shared" ca="1" si="56"/>
        <v>MAY</v>
      </c>
      <c r="I1590" s="71" t="str">
        <f t="shared" ca="1" si="56"/>
        <v>JUN</v>
      </c>
      <c r="J1590" s="71" t="str">
        <f t="shared" ca="1" si="56"/>
        <v>JUL</v>
      </c>
      <c r="K1590" s="71" t="str">
        <f t="shared" ca="1" si="56"/>
        <v>AUG</v>
      </c>
      <c r="L1590" s="71" t="str">
        <f t="shared" ca="1" si="56"/>
        <v>SEP</v>
      </c>
    </row>
    <row r="1591" spans="1:12" x14ac:dyDescent="0.2">
      <c r="A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B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C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D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E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F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G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H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I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J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K1591" s="71" t="str">
        <f ca="1">IF( (COLUMN(INDIRECT('Generate Monthly Report'!$J$1&amp;$E1573)) + (MOD(COLUMN(), 12)-12) ) &lt; 4, "--", INDIRECT("'Monthly Reading'!"&amp;SUBSTITUTE(ADDRESS(1,COLUMN(INDIRECT('Generate Monthly Report'!$J$1&amp;$E1573)) + (MOD(COLUMN(), 12)-12),4),"1","")&amp;$E1573) )</f>
        <v>--</v>
      </c>
      <c r="L1591" s="71">
        <f ca="1">IF( (COLUMN(INDIRECT('Generate Monthly Report'!$J$1&amp;$E1573)) + (MOD(COLUMN(), 12)) ) &lt; 4, "--", INDIRECT("'Monthly Reading'!"&amp;SUBSTITUTE(ADDRESS(1,COLUMN(INDIRECT('Generate Monthly Report'!$J$1&amp;$E$5)) + (MOD(COLUMN(), 12)),4),"1","")&amp;$E$5) )</f>
        <v>20</v>
      </c>
    </row>
    <row r="1592" spans="1:12" x14ac:dyDescent="0.2">
      <c r="A1592" s="73" t="str">
        <f>$A$24</f>
        <v>BREAKDOWN OF UNPAID WATER BILLS IN THE LAST 12 MONTHS</v>
      </c>
    </row>
    <row r="1593" spans="1:12" x14ac:dyDescent="0.2">
      <c r="A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B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C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D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E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F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G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H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I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J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K1593" s="71" t="str">
        <f ca="1">IF( (COLUMN(INDIRECT('Generate Monthly Report'!$J$1&amp;$E1573)) + (MOD(COLUMN(), 12)-12) ) &lt; 4, "--", IF( INDIRECT("'Unpaid Record'!"&amp;SUBSTITUTE(ADDRESS(1,COLUMN(INDIRECT('Generate Monthly Report'!$J$1&amp;$E1573)) + (MOD(COLUMN(), 12)-12),4),"1","")&amp;$F1573) &gt; 0,
ROUND(INDIRECT("'Unpaid Record'!"&amp;SUBSTITUTE(ADDRESS(1,COLUMN(INDIRECT('Generate Monthly Report'!$J$1&amp;$E1573)) + (MOD(COLUMN(), 12)-12),4),"1","")&amp;$F1573), 2), "--") )</f>
        <v>--</v>
      </c>
      <c r="L1593" s="71">
        <f ca="1">IF( (COLUMN(INDIRECT('Generate Monthly Report'!$J$1&amp;$E1573)) + (MOD(COLUMN(), 12)) ) &lt; 4, "--", ROUND(INDIRECT("'Unpaid Record'!"&amp;SUBSTITUTE(ADDRESS(1,COLUMN(INDIRECT('Generate Monthly Report'!$J$1&amp;$E1573)) + (MOD(COLUMN(), 12)),4),"1","")&amp;$F1573), 2))</f>
        <v>1927.17</v>
      </c>
    </row>
    <row r="1594" spans="1:12" x14ac:dyDescent="0.2">
      <c r="C1594" s="157" t="str">
        <f>$C$26</f>
        <v>To avoid disconnection, please pay your bills on time.</v>
      </c>
      <c r="D1594" s="157"/>
      <c r="E1594" s="157"/>
      <c r="F1594" s="157"/>
      <c r="G1594" s="157"/>
      <c r="H1594" s="157"/>
      <c r="I1594" s="157"/>
      <c r="J1594" s="157"/>
      <c r="K1594" s="66"/>
      <c r="L1594" s="66"/>
    </row>
    <row r="1595" spans="1:12" x14ac:dyDescent="0.2">
      <c r="A1595" s="66"/>
      <c r="B1595" s="67"/>
      <c r="C1595" s="67"/>
      <c r="D1595" s="72"/>
      <c r="E1595" s="67"/>
      <c r="F1595" s="67"/>
      <c r="G1595" s="67"/>
      <c r="H1595" s="64"/>
      <c r="I1595" s="67"/>
      <c r="J1595" s="64"/>
      <c r="K1595" s="66"/>
      <c r="L1595" s="66"/>
    </row>
    <row r="1596" spans="1:12" x14ac:dyDescent="0.2">
      <c r="A1596" s="66"/>
      <c r="B1596" s="67"/>
      <c r="K1596" s="66"/>
      <c r="L1596" s="66"/>
    </row>
    <row r="1597" spans="1:12" x14ac:dyDescent="0.2">
      <c r="A1597" s="116" t="str">
        <f>Settings!$B$1</f>
        <v>VILLA AURORA TOWNHOMES HOMEOWNERS ASSOCIATION</v>
      </c>
      <c r="B1597" s="52"/>
      <c r="D1597" s="54"/>
      <c r="E1597" s="54"/>
      <c r="H1597" s="54"/>
      <c r="I1597" s="54"/>
      <c r="K1597" s="56"/>
      <c r="L1597" s="114" t="str">
        <f>Settings!$B$3</f>
        <v>Please bring your water bill when paying</v>
      </c>
    </row>
    <row r="1598" spans="1:12" x14ac:dyDescent="0.2">
      <c r="A1598" s="68" t="str">
        <f>Settings!$B$2</f>
        <v>Aurora Blvd., Loyola Heights, Quezon City</v>
      </c>
      <c r="B1598" s="52"/>
      <c r="D1598" s="56"/>
      <c r="E1598" s="56"/>
      <c r="H1598" s="56"/>
      <c r="I1598" s="56"/>
      <c r="K1598" s="52"/>
      <c r="L1598" s="114" t="str">
        <f>Settings!$B$4</f>
        <v>For inquiries pls. contact the water committee</v>
      </c>
    </row>
    <row r="1599" spans="1:12" x14ac:dyDescent="0.2">
      <c r="A1599" s="57">
        <v>2</v>
      </c>
      <c r="B1599" s="57">
        <v>5</v>
      </c>
      <c r="D1599" s="52"/>
      <c r="E1599" s="52"/>
      <c r="H1599" s="52"/>
      <c r="I1599" s="52"/>
      <c r="K1599" s="52"/>
      <c r="L1599" s="114" t="str">
        <f>IF(Settings!$B$5="", "", Settings!$B$5)</f>
        <v>Jesus Lim at B3 L17</v>
      </c>
    </row>
    <row r="1600" spans="1:12" x14ac:dyDescent="0.2">
      <c r="A1600" s="52"/>
      <c r="B1600" s="52"/>
      <c r="C1600" s="52"/>
      <c r="D1600" s="52"/>
      <c r="E1600" s="52"/>
      <c r="H1600" s="52"/>
      <c r="I1600" s="52"/>
      <c r="K1600" s="52"/>
      <c r="L1600" s="114" t="str">
        <f>IF(Settings!$B$6="", "", Settings!$B$6)</f>
        <v>Nida Monasteryo at B1 L12</v>
      </c>
    </row>
    <row r="1601" spans="1:12" x14ac:dyDescent="0.2">
      <c r="A1601" s="52"/>
      <c r="B1601" s="52"/>
      <c r="C1601" s="132">
        <f>$C1573+1</f>
        <v>59</v>
      </c>
      <c r="D1601" s="132">
        <f>$D1573+1</f>
        <v>70</v>
      </c>
      <c r="E1601" s="132">
        <f>$E1573+1</f>
        <v>136</v>
      </c>
      <c r="F1601" s="132">
        <f>$F1573+1</f>
        <v>62</v>
      </c>
      <c r="H1601" s="52"/>
      <c r="I1601" s="52"/>
      <c r="J1601" s="55" t="str">
        <f>IF(Settings!$B$7="", "", Settings!$B$7)</f>
        <v/>
      </c>
      <c r="K1601" s="52"/>
      <c r="L1601" s="52"/>
    </row>
    <row r="1602" spans="1:12" x14ac:dyDescent="0.2">
      <c r="A1602" s="58"/>
      <c r="B1602" s="58"/>
      <c r="C1602" s="58"/>
      <c r="D1602" s="58"/>
      <c r="E1602" s="58"/>
      <c r="F1602" s="58"/>
      <c r="G1602" s="59"/>
      <c r="H1602" s="58"/>
      <c r="I1602" s="58"/>
      <c r="J1602" s="60" t="str">
        <f>IF(Settings!$B$8="", "", Settings!$B$8)</f>
        <v/>
      </c>
      <c r="K1602" s="58"/>
      <c r="L1602" s="58"/>
    </row>
    <row r="1603" spans="1:12" x14ac:dyDescent="0.2">
      <c r="A1603" s="61" t="str">
        <f>$A$7</f>
        <v>NAME OF OWNER/TENANT</v>
      </c>
      <c r="B1603" s="52"/>
      <c r="C1603" s="52"/>
      <c r="E1603" s="61" t="str">
        <f>$E$7</f>
        <v>ADDRESS</v>
      </c>
      <c r="H1603" s="61" t="str">
        <f>$H$7</f>
        <v>METER NUMBER</v>
      </c>
      <c r="J1603" s="52"/>
      <c r="K1603" s="61" t="str">
        <f>$K$7</f>
        <v>TOTAL AMOUNT DUE</v>
      </c>
    </row>
    <row r="1604" spans="1:12" ht="15" x14ac:dyDescent="0.2">
      <c r="A1604" s="62" t="str" cm="1">
        <f t="array" aca="1" ref="A1604" ca="1">INDIRECT("'Homeowners Record'!$B"&amp;$C1601)</f>
        <v>PEPE DE VERA</v>
      </c>
      <c r="B1604" s="74"/>
      <c r="C1604" s="74"/>
      <c r="D1604" s="74"/>
      <c r="E1604" s="62" t="str" cm="1">
        <f t="array" aca="1" ref="E1604" ca="1">INDIRECT("'Homeowners Record'!$C"&amp;$C1601)</f>
        <v>BLK 3 LOT 14</v>
      </c>
      <c r="F1604" s="74"/>
      <c r="G1604" s="108"/>
      <c r="H1604" s="152" cm="1">
        <f t="array" aca="1" ref="H1604" ca="1">INDIRECT("'Homeowners Record'!$D"&amp;$C1601)</f>
        <v>136844</v>
      </c>
      <c r="I1604" s="152"/>
      <c r="J1604" s="74"/>
      <c r="K1604" s="149">
        <f ca="1">SUM(INDIRECT("'Unpaid Record'!$C"&amp;$F1601&amp;":"&amp;'Generate Monthly Report'!$J$1&amp;$F1601))</f>
        <v>1972.3690617283951</v>
      </c>
      <c r="L1604" s="149"/>
    </row>
    <row r="1605" spans="1:12" x14ac:dyDescent="0.2">
      <c r="A1605" s="61" t="str">
        <f>$A$9</f>
        <v>BILLING MONTH</v>
      </c>
      <c r="B1605" s="52"/>
      <c r="E1605" s="61" t="str">
        <f>$E$9</f>
        <v>BILL DATE</v>
      </c>
      <c r="H1605" s="61" t="str">
        <f>$H$9</f>
        <v>BILLING PERIOD</v>
      </c>
      <c r="I1605" s="52"/>
      <c r="J1605" s="52"/>
      <c r="K1605" s="151" t="str">
        <f>$K$9</f>
        <v>DUE DATE</v>
      </c>
      <c r="L1605" s="151"/>
    </row>
    <row r="1606" spans="1:12" ht="15" x14ac:dyDescent="0.2">
      <c r="A1606" s="76" t="str">
        <f ca="1">TEXT('Generate Monthly Report'!$C$72, "MMMM YYYY")</f>
        <v>September 2020</v>
      </c>
      <c r="B1606" s="74"/>
      <c r="C1606" s="74"/>
      <c r="D1606" s="74"/>
      <c r="E1606" s="107" t="str">
        <f ca="1">'Generate Monthly Report'!$D$72</f>
        <v>Oct 10, 2020</v>
      </c>
      <c r="F1606" s="74"/>
      <c r="G1606" s="108"/>
      <c r="H1606" s="107" t="str">
        <f ca="1">'Generate Monthly Report'!$B$72</f>
        <v>07 Sep to 06 Oct 2020</v>
      </c>
      <c r="I1606" s="74"/>
      <c r="J1606" s="74"/>
      <c r="K1606" s="155" t="str">
        <f ca="1">'Generate Monthly Report'!$E$72</f>
        <v>Oct 13, 2020</v>
      </c>
      <c r="L1606" s="155"/>
    </row>
    <row r="1607" spans="1:12" x14ac:dyDescent="0.2">
      <c r="A1607" s="64" t="str">
        <f>$A$11</f>
        <v>METER READING INFORMATION</v>
      </c>
      <c r="H1607" s="65" t="str">
        <f>$H$11</f>
        <v>STATEMENT SUMMARY</v>
      </c>
    </row>
    <row r="1608" spans="1:12" x14ac:dyDescent="0.2">
      <c r="A1608" s="52" t="str">
        <f>$A$12</f>
        <v>Owner's Meter Reading</v>
      </c>
      <c r="H1608" s="67" t="str">
        <f>$H$12</f>
        <v>Current Charges</v>
      </c>
      <c r="K1608" s="67"/>
      <c r="L1608" s="67"/>
    </row>
    <row r="1609" spans="1:12" x14ac:dyDescent="0.2">
      <c r="A1609" s="101" t="str">
        <f>$A$13</f>
        <v xml:space="preserve">    Present Reading</v>
      </c>
      <c r="B1609" s="101"/>
      <c r="C1609" s="69"/>
      <c r="E1609" s="101" cm="1">
        <f t="array" aca="1" ref="E1609" ca="1">INDIRECT("'Generate Monthly Report'!$C"&amp;$F1601)</f>
        <v>1465</v>
      </c>
      <c r="H1609" s="101" t="str">
        <f>$H$13</f>
        <v xml:space="preserve">    Water Bill</v>
      </c>
      <c r="K1609" s="156" cm="1">
        <f t="array" aca="1" ref="K1609" ca="1">INDIRECT("'Generate Monthly Report'!$G"&amp;$F1601)</f>
        <v>737.36906172839508</v>
      </c>
      <c r="L1609" s="156"/>
    </row>
    <row r="1610" spans="1:12" x14ac:dyDescent="0.2">
      <c r="A1610" s="102" t="str">
        <f>$A$14</f>
        <v xml:space="preserve">    Previous Reading</v>
      </c>
      <c r="B1610" s="102"/>
      <c r="C1610" s="104"/>
      <c r="D1610" s="63"/>
      <c r="E1610" s="102" cm="1">
        <f t="array" aca="1" ref="E1610" ca="1">INDIRECT("'Generate Monthly Report'!$D"&amp;$F1601)</f>
        <v>1434</v>
      </c>
      <c r="H1610" s="101" t="str">
        <f>$H$14</f>
        <v xml:space="preserve">    Miscellaneous</v>
      </c>
      <c r="K1610" s="69"/>
      <c r="L1610" s="69">
        <f ca="1">'Generate Monthly Report'!$A$71</f>
        <v>50</v>
      </c>
    </row>
    <row r="1611" spans="1:12" ht="15" x14ac:dyDescent="0.2">
      <c r="A1611" s="69" t="str">
        <f>$A$15</f>
        <v xml:space="preserve">    Consumption</v>
      </c>
      <c r="B1611" s="101"/>
      <c r="C1611" s="52"/>
      <c r="E1611" s="103" cm="1">
        <f t="array" aca="1" ref="E1611" ca="1">INDIRECT("'Generate Monthly Report'!$E"&amp;$F1601)</f>
        <v>31</v>
      </c>
      <c r="H1611" s="102" t="str">
        <f>$H$15</f>
        <v xml:space="preserve">    Monthly Dues</v>
      </c>
      <c r="I1611" s="63"/>
      <c r="K1611" s="69"/>
      <c r="L1611" s="69">
        <f ca="1">'Generate Monthly Report'!$A$72</f>
        <v>450</v>
      </c>
    </row>
    <row r="1612" spans="1:12" ht="15" x14ac:dyDescent="0.2">
      <c r="E1612" s="77"/>
      <c r="H1612" s="100" t="str">
        <f>$H$16</f>
        <v xml:space="preserve">    Total</v>
      </c>
      <c r="J1612" s="70"/>
      <c r="K1612" s="153" cm="1">
        <f t="array" aca="1" ref="K1612" ca="1">INDIRECT("'Generate Monthly Report'!$J"&amp;$F1601)</f>
        <v>1237.3690617283951</v>
      </c>
      <c r="L1612" s="153"/>
    </row>
    <row r="1613" spans="1:12" x14ac:dyDescent="0.2">
      <c r="A1613" s="109" t="str">
        <f>$A$17</f>
        <v xml:space="preserve">    Manila Waters Reading</v>
      </c>
      <c r="B1613" s="110"/>
      <c r="C1613" s="111"/>
      <c r="D1613" s="111"/>
      <c r="E1613" s="117">
        <f ca="1">'Generate Monthly Report'!$F$72</f>
        <v>1620</v>
      </c>
      <c r="H1613" s="67" t="str">
        <f>$H$17</f>
        <v>Previous Charges</v>
      </c>
      <c r="K1613" s="67"/>
      <c r="L1613" s="67"/>
    </row>
    <row r="1614" spans="1:12" x14ac:dyDescent="0.2">
      <c r="A1614" s="112" t="str">
        <f>$A$18</f>
        <v xml:space="preserve">    Amount Due to Manila Waters</v>
      </c>
      <c r="B1614" s="67"/>
      <c r="C1614" s="66"/>
      <c r="D1614" s="66"/>
      <c r="E1614" s="129">
        <f ca="1">'Generate Monthly Report'!$G$72</f>
        <v>38533.480000000003</v>
      </c>
      <c r="H1614" s="102" t="str">
        <f>$H$18</f>
        <v xml:space="preserve">    Unpaid Previous Charges</v>
      </c>
      <c r="I1614" s="63"/>
      <c r="J1614" s="63"/>
      <c r="K1614" s="154">
        <f ca="1">SUM(INDIRECT("'Unpaid Record'!$C"&amp;$F1601&amp;":"&amp;'Generate Monthly Report'!$J$1&amp;$F1601))-K1612</f>
        <v>735</v>
      </c>
      <c r="L1614" s="154"/>
    </row>
    <row r="1615" spans="1:12" ht="15" x14ac:dyDescent="0.2">
      <c r="A1615" s="112" t="str">
        <f>$A$19</f>
        <v xml:space="preserve">    Computed Amount per cu. meter</v>
      </c>
      <c r="B1615" s="67"/>
      <c r="C1615" s="66"/>
      <c r="D1615" s="66"/>
      <c r="E1615" s="118">
        <f ca="1">'Generate Monthly Report'!$H$72</f>
        <v>23.79</v>
      </c>
      <c r="H1615" s="64" t="str">
        <f>$H$19</f>
        <v>TOTAL AMOUNT DUE</v>
      </c>
      <c r="K1615" s="150">
        <f ca="1">$K1612+$K1614</f>
        <v>1972.3690617283951</v>
      </c>
      <c r="L1615" s="150"/>
    </row>
    <row r="1616" spans="1:12" x14ac:dyDescent="0.2">
      <c r="A1616" s="113" t="str">
        <f>$A$20</f>
        <v xml:space="preserve">    Minimum Amount (with Misc + Monthly Dues)</v>
      </c>
      <c r="B1616" s="58"/>
      <c r="C1616" s="63"/>
      <c r="D1616" s="63"/>
      <c r="E1616" s="119">
        <f ca="1">'Generate Monthly Report'!$J$72</f>
        <v>737.86</v>
      </c>
      <c r="L1616" s="115" t="str">
        <f>$L$20</f>
        <v>REVISED OCTOBER 2020. THIS IS SYSTEM GENERATED</v>
      </c>
    </row>
    <row r="1617" spans="1:12" x14ac:dyDescent="0.2">
      <c r="A1617" s="73" t="str">
        <f>$A$21</f>
        <v>YOUR MONTHLY CONSUMPTION IN THE LAST 12 MONTHS...</v>
      </c>
      <c r="B1617" s="52"/>
      <c r="C1617" s="52"/>
      <c r="D1617" s="52"/>
      <c r="E1617" s="52"/>
      <c r="F1617" s="52"/>
      <c r="G1617" s="52"/>
      <c r="H1617" s="52"/>
      <c r="I1617" s="52"/>
      <c r="J1617" s="52"/>
      <c r="K1617" s="52"/>
      <c r="L1617" s="52"/>
    </row>
    <row r="1618" spans="1:12" x14ac:dyDescent="0.2">
      <c r="A1618" s="71" t="str">
        <f ca="1">UPPER(TEXT(EDATE($A1606, MOD(COLUMN(), 12)-12), "MMM"))</f>
        <v>OCT</v>
      </c>
      <c r="B1618" s="71" t="str">
        <f t="shared" ref="B1618:L1618" ca="1" si="57">UPPER(TEXT(EDATE($A1606, MOD(COLUMN(), 12)-12), "MMM"))</f>
        <v>NOV</v>
      </c>
      <c r="C1618" s="71" t="str">
        <f t="shared" ca="1" si="57"/>
        <v>DEC</v>
      </c>
      <c r="D1618" s="71" t="str">
        <f t="shared" ca="1" si="57"/>
        <v>JAN</v>
      </c>
      <c r="E1618" s="71" t="str">
        <f t="shared" ca="1" si="57"/>
        <v>FEB</v>
      </c>
      <c r="F1618" s="71" t="str">
        <f t="shared" ca="1" si="57"/>
        <v>MAR</v>
      </c>
      <c r="G1618" s="71" t="str">
        <f t="shared" ca="1" si="57"/>
        <v>APR</v>
      </c>
      <c r="H1618" s="71" t="str">
        <f t="shared" ca="1" si="57"/>
        <v>MAY</v>
      </c>
      <c r="I1618" s="71" t="str">
        <f t="shared" ca="1" si="57"/>
        <v>JUN</v>
      </c>
      <c r="J1618" s="71" t="str">
        <f t="shared" ca="1" si="57"/>
        <v>JUL</v>
      </c>
      <c r="K1618" s="71" t="str">
        <f t="shared" ca="1" si="57"/>
        <v>AUG</v>
      </c>
      <c r="L1618" s="71" t="str">
        <f t="shared" ca="1" si="57"/>
        <v>SEP</v>
      </c>
    </row>
    <row r="1619" spans="1:12" x14ac:dyDescent="0.2">
      <c r="A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B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C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D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E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F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G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H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I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J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K1619" s="71" t="str">
        <f ca="1">IF( (COLUMN(INDIRECT('Generate Monthly Report'!$J$1&amp;$E1601)) + (MOD(COLUMN(), 12)-12) ) &lt; 4, "--", INDIRECT("'Monthly Reading'!"&amp;SUBSTITUTE(ADDRESS(1,COLUMN(INDIRECT('Generate Monthly Report'!$J$1&amp;$E1601)) + (MOD(COLUMN(), 12)-12),4),"1","")&amp;$E1601) )</f>
        <v>--</v>
      </c>
      <c r="L1619" s="71">
        <f ca="1">IF( (COLUMN(INDIRECT('Generate Monthly Report'!$J$1&amp;$E1601)) + (MOD(COLUMN(), 12)) ) &lt; 4, "--", INDIRECT("'Monthly Reading'!"&amp;SUBSTITUTE(ADDRESS(1,COLUMN(INDIRECT('Generate Monthly Report'!$J$1&amp;$E$5)) + (MOD(COLUMN(), 12)),4),"1","")&amp;$E$5) )</f>
        <v>20</v>
      </c>
    </row>
    <row r="1620" spans="1:12" x14ac:dyDescent="0.2">
      <c r="A1620" s="73" t="str">
        <f>$A$24</f>
        <v>BREAKDOWN OF UNPAID WATER BILLS IN THE LAST 12 MONTHS</v>
      </c>
    </row>
    <row r="1621" spans="1:12" x14ac:dyDescent="0.2">
      <c r="A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B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C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D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E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F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G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H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I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J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K1621" s="71" t="str">
        <f ca="1">IF( (COLUMN(INDIRECT('Generate Monthly Report'!$J$1&amp;$E1601)) + (MOD(COLUMN(), 12)-12) ) &lt; 4, "--", IF( INDIRECT("'Unpaid Record'!"&amp;SUBSTITUTE(ADDRESS(1,COLUMN(INDIRECT('Generate Monthly Report'!$J$1&amp;$E1601)) + (MOD(COLUMN(), 12)-12),4),"1","")&amp;$F1601) &gt; 0,
ROUND(INDIRECT("'Unpaid Record'!"&amp;SUBSTITUTE(ADDRESS(1,COLUMN(INDIRECT('Generate Monthly Report'!$J$1&amp;$E1601)) + (MOD(COLUMN(), 12)-12),4),"1","")&amp;$F1601), 2), "--") )</f>
        <v>--</v>
      </c>
      <c r="L1621" s="71">
        <f ca="1">IF( (COLUMN(INDIRECT('Generate Monthly Report'!$J$1&amp;$E1601)) + (MOD(COLUMN(), 12)) ) &lt; 4, "--", ROUND(INDIRECT("'Unpaid Record'!"&amp;SUBSTITUTE(ADDRESS(1,COLUMN(INDIRECT('Generate Monthly Report'!$J$1&amp;$E1601)) + (MOD(COLUMN(), 12)),4),"1","")&amp;$F1601), 2))</f>
        <v>1237.3699999999999</v>
      </c>
    </row>
    <row r="1622" spans="1:12" x14ac:dyDescent="0.2">
      <c r="C1622" s="157" t="str">
        <f>$C$26</f>
        <v>To avoid disconnection, please pay your bills on time.</v>
      </c>
      <c r="D1622" s="157"/>
      <c r="E1622" s="157"/>
      <c r="F1622" s="157"/>
      <c r="G1622" s="157"/>
      <c r="H1622" s="157"/>
      <c r="I1622" s="157"/>
      <c r="J1622" s="157"/>
      <c r="K1622" s="66"/>
      <c r="L1622" s="66"/>
    </row>
    <row r="1623" spans="1:12" x14ac:dyDescent="0.2">
      <c r="A1623" s="66"/>
      <c r="B1623" s="67"/>
      <c r="C1623" s="67"/>
      <c r="D1623" s="72"/>
      <c r="E1623" s="67"/>
      <c r="F1623" s="67"/>
      <c r="G1623" s="67"/>
      <c r="H1623" s="64"/>
      <c r="I1623" s="67"/>
      <c r="J1623" s="64"/>
      <c r="K1623" s="66"/>
      <c r="L1623" s="66"/>
    </row>
    <row r="1624" spans="1:12" x14ac:dyDescent="0.2">
      <c r="A1624" s="66"/>
      <c r="B1624" s="67"/>
      <c r="K1624" s="66"/>
      <c r="L1624" s="66"/>
    </row>
    <row r="1625" spans="1:12" x14ac:dyDescent="0.2">
      <c r="A1625" s="116" t="str">
        <f>Settings!$B$1</f>
        <v>VILLA AURORA TOWNHOMES HOMEOWNERS ASSOCIATION</v>
      </c>
      <c r="B1625" s="52"/>
      <c r="D1625" s="54"/>
      <c r="E1625" s="54"/>
      <c r="H1625" s="54"/>
      <c r="I1625" s="54"/>
      <c r="K1625" s="56"/>
      <c r="L1625" s="114" t="str">
        <f>Settings!$B$3</f>
        <v>Please bring your water bill when paying</v>
      </c>
    </row>
    <row r="1626" spans="1:12" x14ac:dyDescent="0.2">
      <c r="A1626" s="68" t="str">
        <f>Settings!$B$2</f>
        <v>Aurora Blvd., Loyola Heights, Quezon City</v>
      </c>
      <c r="B1626" s="52"/>
      <c r="D1626" s="56"/>
      <c r="E1626" s="56"/>
      <c r="H1626" s="56"/>
      <c r="I1626" s="56"/>
      <c r="K1626" s="52"/>
      <c r="L1626" s="114" t="str">
        <f>Settings!$B$4</f>
        <v>For inquiries pls. contact the water committee</v>
      </c>
    </row>
    <row r="1627" spans="1:12" x14ac:dyDescent="0.2">
      <c r="A1627" s="57">
        <v>2</v>
      </c>
      <c r="B1627" s="57">
        <v>5</v>
      </c>
      <c r="D1627" s="52"/>
      <c r="E1627" s="52"/>
      <c r="H1627" s="52"/>
      <c r="I1627" s="52"/>
      <c r="K1627" s="52"/>
      <c r="L1627" s="114" t="str">
        <f>IF(Settings!$B$5="", "", Settings!$B$5)</f>
        <v>Jesus Lim at B3 L17</v>
      </c>
    </row>
    <row r="1628" spans="1:12" x14ac:dyDescent="0.2">
      <c r="A1628" s="52"/>
      <c r="B1628" s="52"/>
      <c r="C1628" s="52"/>
      <c r="D1628" s="52"/>
      <c r="E1628" s="52"/>
      <c r="H1628" s="52"/>
      <c r="I1628" s="52"/>
      <c r="K1628" s="52"/>
      <c r="L1628" s="114" t="str">
        <f>IF(Settings!$B$6="", "", Settings!$B$6)</f>
        <v>Nida Monasteryo at B1 L12</v>
      </c>
    </row>
    <row r="1629" spans="1:12" x14ac:dyDescent="0.2">
      <c r="A1629" s="52"/>
      <c r="B1629" s="52"/>
      <c r="C1629" s="132">
        <f>$C1601+1</f>
        <v>60</v>
      </c>
      <c r="D1629" s="132">
        <f>$D1601+1</f>
        <v>71</v>
      </c>
      <c r="E1629" s="132">
        <f>$E1601+1</f>
        <v>137</v>
      </c>
      <c r="F1629" s="132">
        <f>$F1601+1</f>
        <v>63</v>
      </c>
      <c r="H1629" s="52"/>
      <c r="I1629" s="52"/>
      <c r="J1629" s="55" t="str">
        <f>IF(Settings!$B$7="", "", Settings!$B$7)</f>
        <v/>
      </c>
      <c r="K1629" s="52"/>
      <c r="L1629" s="52"/>
    </row>
    <row r="1630" spans="1:12" x14ac:dyDescent="0.2">
      <c r="A1630" s="58"/>
      <c r="B1630" s="58"/>
      <c r="C1630" s="58"/>
      <c r="D1630" s="58"/>
      <c r="E1630" s="58"/>
      <c r="F1630" s="58"/>
      <c r="G1630" s="59"/>
      <c r="H1630" s="58"/>
      <c r="I1630" s="58"/>
      <c r="J1630" s="60" t="str">
        <f>IF(Settings!$B$8="", "", Settings!$B$8)</f>
        <v/>
      </c>
      <c r="K1630" s="58"/>
      <c r="L1630" s="58"/>
    </row>
    <row r="1631" spans="1:12" x14ac:dyDescent="0.2">
      <c r="A1631" s="61" t="str">
        <f>$A$7</f>
        <v>NAME OF OWNER/TENANT</v>
      </c>
      <c r="B1631" s="52"/>
      <c r="C1631" s="52"/>
      <c r="E1631" s="61" t="str">
        <f>$E$7</f>
        <v>ADDRESS</v>
      </c>
      <c r="H1631" s="61" t="str">
        <f>$H$7</f>
        <v>METER NUMBER</v>
      </c>
      <c r="J1631" s="52"/>
      <c r="K1631" s="61" t="str">
        <f>$K$7</f>
        <v>TOTAL AMOUNT DUE</v>
      </c>
    </row>
    <row r="1632" spans="1:12" ht="15" x14ac:dyDescent="0.2">
      <c r="A1632" s="62" t="str" cm="1">
        <f t="array" aca="1" ref="A1632" ca="1">INDIRECT("'Homeowners Record'!$B"&amp;$C1629)</f>
        <v>MARIAN LLENA</v>
      </c>
      <c r="B1632" s="74"/>
      <c r="C1632" s="74"/>
      <c r="D1632" s="74"/>
      <c r="E1632" s="62" t="str" cm="1">
        <f t="array" aca="1" ref="E1632" ca="1">INDIRECT("'Homeowners Record'!$C"&amp;$C1629)</f>
        <v>BLK 3 LOT 15</v>
      </c>
      <c r="F1632" s="74"/>
      <c r="G1632" s="108"/>
      <c r="H1632" s="152" cm="1">
        <f t="array" aca="1" ref="H1632" ca="1">INDIRECT("'Homeowners Record'!$D"&amp;$C1629)</f>
        <v>344525</v>
      </c>
      <c r="I1632" s="152"/>
      <c r="J1632" s="74"/>
      <c r="K1632" s="149">
        <f ca="1">SUM(INDIRECT("'Unpaid Record'!$C"&amp;$F1629&amp;":"&amp;'Generate Monthly Report'!$J$1&amp;$F1629))</f>
        <v>1822.0802716049384</v>
      </c>
      <c r="L1632" s="149"/>
    </row>
    <row r="1633" spans="1:12" x14ac:dyDescent="0.2">
      <c r="A1633" s="61" t="str">
        <f>$A$9</f>
        <v>BILLING MONTH</v>
      </c>
      <c r="B1633" s="52"/>
      <c r="E1633" s="61" t="str">
        <f>$E$9</f>
        <v>BILL DATE</v>
      </c>
      <c r="H1633" s="61" t="str">
        <f>$H$9</f>
        <v>BILLING PERIOD</v>
      </c>
      <c r="I1633" s="52"/>
      <c r="J1633" s="52"/>
      <c r="K1633" s="151" t="str">
        <f>$K$9</f>
        <v>DUE DATE</v>
      </c>
      <c r="L1633" s="151"/>
    </row>
    <row r="1634" spans="1:12" ht="15" x14ac:dyDescent="0.2">
      <c r="A1634" s="76" t="str">
        <f ca="1">TEXT('Generate Monthly Report'!$C$72, "MMMM YYYY")</f>
        <v>September 2020</v>
      </c>
      <c r="B1634" s="74"/>
      <c r="C1634" s="74"/>
      <c r="D1634" s="74"/>
      <c r="E1634" s="107" t="str">
        <f ca="1">'Generate Monthly Report'!$D$72</f>
        <v>Oct 10, 2020</v>
      </c>
      <c r="F1634" s="74"/>
      <c r="G1634" s="108"/>
      <c r="H1634" s="107" t="str">
        <f ca="1">'Generate Monthly Report'!$B$72</f>
        <v>07 Sep to 06 Oct 2020</v>
      </c>
      <c r="I1634" s="74"/>
      <c r="J1634" s="74"/>
      <c r="K1634" s="155" t="str">
        <f ca="1">'Generate Monthly Report'!$E$72</f>
        <v>Oct 13, 2020</v>
      </c>
      <c r="L1634" s="155"/>
    </row>
    <row r="1635" spans="1:12" x14ac:dyDescent="0.2">
      <c r="A1635" s="64" t="str">
        <f>$A$11</f>
        <v>METER READING INFORMATION</v>
      </c>
      <c r="H1635" s="65" t="str">
        <f>$H$11</f>
        <v>STATEMENT SUMMARY</v>
      </c>
    </row>
    <row r="1636" spans="1:12" x14ac:dyDescent="0.2">
      <c r="A1636" s="52" t="str">
        <f>$A$12</f>
        <v>Owner's Meter Reading</v>
      </c>
      <c r="H1636" s="67" t="str">
        <f>$H$12</f>
        <v>Current Charges</v>
      </c>
      <c r="K1636" s="67"/>
      <c r="L1636" s="67"/>
    </row>
    <row r="1637" spans="1:12" x14ac:dyDescent="0.2">
      <c r="A1637" s="101" t="str">
        <f>$A$13</f>
        <v xml:space="preserve">    Present Reading</v>
      </c>
      <c r="B1637" s="101"/>
      <c r="C1637" s="69"/>
      <c r="E1637" s="101" cm="1">
        <f t="array" aca="1" ref="E1637" ca="1">INDIRECT("'Generate Monthly Report'!$C"&amp;$F1629)</f>
        <v>2460</v>
      </c>
      <c r="H1637" s="101" t="str">
        <f>$H$13</f>
        <v xml:space="preserve">    Water Bill</v>
      </c>
      <c r="K1637" s="156" cm="1">
        <f t="array" aca="1" ref="K1637" ca="1">INDIRECT("'Generate Monthly Report'!$G"&amp;$F1629)</f>
        <v>547.08027160493828</v>
      </c>
      <c r="L1637" s="156"/>
    </row>
    <row r="1638" spans="1:12" x14ac:dyDescent="0.2">
      <c r="A1638" s="102" t="str">
        <f>$A$14</f>
        <v xml:space="preserve">    Previous Reading</v>
      </c>
      <c r="B1638" s="102"/>
      <c r="C1638" s="104"/>
      <c r="D1638" s="63"/>
      <c r="E1638" s="102" cm="1">
        <f t="array" aca="1" ref="E1638" ca="1">INDIRECT("'Generate Monthly Report'!$D"&amp;$F1629)</f>
        <v>2437</v>
      </c>
      <c r="H1638" s="101" t="str">
        <f>$H$14</f>
        <v xml:space="preserve">    Miscellaneous</v>
      </c>
      <c r="K1638" s="69"/>
      <c r="L1638" s="69">
        <f ca="1">'Generate Monthly Report'!$A$71</f>
        <v>50</v>
      </c>
    </row>
    <row r="1639" spans="1:12" ht="15" x14ac:dyDescent="0.2">
      <c r="A1639" s="69" t="str">
        <f>$A$15</f>
        <v xml:space="preserve">    Consumption</v>
      </c>
      <c r="B1639" s="101"/>
      <c r="C1639" s="52"/>
      <c r="E1639" s="103" cm="1">
        <f t="array" aca="1" ref="E1639" ca="1">INDIRECT("'Generate Monthly Report'!$E"&amp;$F1629)</f>
        <v>23</v>
      </c>
      <c r="H1639" s="102" t="str">
        <f>$H$15</f>
        <v xml:space="preserve">    Monthly Dues</v>
      </c>
      <c r="I1639" s="63"/>
      <c r="K1639" s="69"/>
      <c r="L1639" s="69">
        <f ca="1">'Generate Monthly Report'!$A$72</f>
        <v>450</v>
      </c>
    </row>
    <row r="1640" spans="1:12" ht="15" x14ac:dyDescent="0.2">
      <c r="E1640" s="77"/>
      <c r="H1640" s="100" t="str">
        <f>$H$16</f>
        <v xml:space="preserve">    Total</v>
      </c>
      <c r="J1640" s="70"/>
      <c r="K1640" s="153" cm="1">
        <f t="array" aca="1" ref="K1640" ca="1">INDIRECT("'Generate Monthly Report'!$J"&amp;$F1629)</f>
        <v>1047.0802716049384</v>
      </c>
      <c r="L1640" s="153"/>
    </row>
    <row r="1641" spans="1:12" x14ac:dyDescent="0.2">
      <c r="A1641" s="109" t="str">
        <f>$A$17</f>
        <v xml:space="preserve">    Manila Waters Reading</v>
      </c>
      <c r="B1641" s="110"/>
      <c r="C1641" s="111"/>
      <c r="D1641" s="111"/>
      <c r="E1641" s="117">
        <f ca="1">'Generate Monthly Report'!$F$72</f>
        <v>1620</v>
      </c>
      <c r="H1641" s="67" t="str">
        <f>$H$17</f>
        <v>Previous Charges</v>
      </c>
      <c r="K1641" s="67"/>
      <c r="L1641" s="67"/>
    </row>
    <row r="1642" spans="1:12" x14ac:dyDescent="0.2">
      <c r="A1642" s="112" t="str">
        <f>$A$18</f>
        <v xml:space="preserve">    Amount Due to Manila Waters</v>
      </c>
      <c r="B1642" s="67"/>
      <c r="C1642" s="66"/>
      <c r="D1642" s="66"/>
      <c r="E1642" s="129">
        <f ca="1">'Generate Monthly Report'!$G$72</f>
        <v>38533.480000000003</v>
      </c>
      <c r="H1642" s="102" t="str">
        <f>$H$18</f>
        <v xml:space="preserve">    Unpaid Previous Charges</v>
      </c>
      <c r="I1642" s="63"/>
      <c r="J1642" s="63"/>
      <c r="K1642" s="154">
        <f ca="1">SUM(INDIRECT("'Unpaid Record'!$C"&amp;$F1629&amp;":"&amp;'Generate Monthly Report'!$J$1&amp;$F1629))-K1640</f>
        <v>775</v>
      </c>
      <c r="L1642" s="154"/>
    </row>
    <row r="1643" spans="1:12" ht="15" x14ac:dyDescent="0.2">
      <c r="A1643" s="112" t="str">
        <f>$A$19</f>
        <v xml:space="preserve">    Computed Amount per cu. meter</v>
      </c>
      <c r="B1643" s="67"/>
      <c r="C1643" s="66"/>
      <c r="D1643" s="66"/>
      <c r="E1643" s="118">
        <f ca="1">'Generate Monthly Report'!$H$72</f>
        <v>23.79</v>
      </c>
      <c r="H1643" s="64" t="str">
        <f>$H$19</f>
        <v>TOTAL AMOUNT DUE</v>
      </c>
      <c r="K1643" s="150">
        <f ca="1">$K1640+$K1642</f>
        <v>1822.0802716049384</v>
      </c>
      <c r="L1643" s="150"/>
    </row>
    <row r="1644" spans="1:12" x14ac:dyDescent="0.2">
      <c r="A1644" s="113" t="str">
        <f>$A$20</f>
        <v xml:space="preserve">    Minimum Amount (with Misc + Monthly Dues)</v>
      </c>
      <c r="B1644" s="58"/>
      <c r="C1644" s="63"/>
      <c r="D1644" s="63"/>
      <c r="E1644" s="119">
        <f ca="1">'Generate Monthly Report'!$J$72</f>
        <v>737.86</v>
      </c>
      <c r="L1644" s="115" t="str">
        <f>$L$20</f>
        <v>REVISED OCTOBER 2020. THIS IS SYSTEM GENERATED</v>
      </c>
    </row>
    <row r="1645" spans="1:12" x14ac:dyDescent="0.2">
      <c r="A1645" s="73" t="str">
        <f>$A$21</f>
        <v>YOUR MONTHLY CONSUMPTION IN THE LAST 12 MONTHS...</v>
      </c>
      <c r="B1645" s="52"/>
      <c r="C1645" s="52"/>
      <c r="D1645" s="52"/>
      <c r="E1645" s="52"/>
      <c r="F1645" s="52"/>
      <c r="G1645" s="52"/>
      <c r="H1645" s="52"/>
      <c r="I1645" s="52"/>
      <c r="J1645" s="52"/>
      <c r="K1645" s="52"/>
      <c r="L1645" s="52"/>
    </row>
    <row r="1646" spans="1:12" x14ac:dyDescent="0.2">
      <c r="A1646" s="71" t="str">
        <f ca="1">UPPER(TEXT(EDATE($A1634, MOD(COLUMN(), 12)-12), "MMM"))</f>
        <v>OCT</v>
      </c>
      <c r="B1646" s="71" t="str">
        <f t="shared" ref="B1646:L1646" ca="1" si="58">UPPER(TEXT(EDATE($A1634, MOD(COLUMN(), 12)-12), "MMM"))</f>
        <v>NOV</v>
      </c>
      <c r="C1646" s="71" t="str">
        <f t="shared" ca="1" si="58"/>
        <v>DEC</v>
      </c>
      <c r="D1646" s="71" t="str">
        <f t="shared" ca="1" si="58"/>
        <v>JAN</v>
      </c>
      <c r="E1646" s="71" t="str">
        <f t="shared" ca="1" si="58"/>
        <v>FEB</v>
      </c>
      <c r="F1646" s="71" t="str">
        <f t="shared" ca="1" si="58"/>
        <v>MAR</v>
      </c>
      <c r="G1646" s="71" t="str">
        <f t="shared" ca="1" si="58"/>
        <v>APR</v>
      </c>
      <c r="H1646" s="71" t="str">
        <f t="shared" ca="1" si="58"/>
        <v>MAY</v>
      </c>
      <c r="I1646" s="71" t="str">
        <f t="shared" ca="1" si="58"/>
        <v>JUN</v>
      </c>
      <c r="J1646" s="71" t="str">
        <f t="shared" ca="1" si="58"/>
        <v>JUL</v>
      </c>
      <c r="K1646" s="71" t="str">
        <f t="shared" ca="1" si="58"/>
        <v>AUG</v>
      </c>
      <c r="L1646" s="71" t="str">
        <f t="shared" ca="1" si="58"/>
        <v>SEP</v>
      </c>
    </row>
    <row r="1647" spans="1:12" x14ac:dyDescent="0.2">
      <c r="A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B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C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D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E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F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G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H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I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J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K1647" s="71" t="str">
        <f ca="1">IF( (COLUMN(INDIRECT('Generate Monthly Report'!$J$1&amp;$E1629)) + (MOD(COLUMN(), 12)-12) ) &lt; 4, "--", INDIRECT("'Monthly Reading'!"&amp;SUBSTITUTE(ADDRESS(1,COLUMN(INDIRECT('Generate Monthly Report'!$J$1&amp;$E1629)) + (MOD(COLUMN(), 12)-12),4),"1","")&amp;$E1629) )</f>
        <v>--</v>
      </c>
      <c r="L1647" s="71">
        <f ca="1">IF( (COLUMN(INDIRECT('Generate Monthly Report'!$J$1&amp;$E1629)) + (MOD(COLUMN(), 12)) ) &lt; 4, "--", INDIRECT("'Monthly Reading'!"&amp;SUBSTITUTE(ADDRESS(1,COLUMN(INDIRECT('Generate Monthly Report'!$J$1&amp;$E$5)) + (MOD(COLUMN(), 12)),4),"1","")&amp;$E$5) )</f>
        <v>20</v>
      </c>
    </row>
    <row r="1648" spans="1:12" x14ac:dyDescent="0.2">
      <c r="A1648" s="73" t="str">
        <f>$A$24</f>
        <v>BREAKDOWN OF UNPAID WATER BILLS IN THE LAST 12 MONTHS</v>
      </c>
    </row>
    <row r="1649" spans="1:12" x14ac:dyDescent="0.2">
      <c r="A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B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C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D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E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F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G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H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I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J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K1649" s="71" t="str">
        <f ca="1">IF( (COLUMN(INDIRECT('Generate Monthly Report'!$J$1&amp;$E1629)) + (MOD(COLUMN(), 12)-12) ) &lt; 4, "--", IF( INDIRECT("'Unpaid Record'!"&amp;SUBSTITUTE(ADDRESS(1,COLUMN(INDIRECT('Generate Monthly Report'!$J$1&amp;$E1629)) + (MOD(COLUMN(), 12)-12),4),"1","")&amp;$F1629) &gt; 0,
ROUND(INDIRECT("'Unpaid Record'!"&amp;SUBSTITUTE(ADDRESS(1,COLUMN(INDIRECT('Generate Monthly Report'!$J$1&amp;$E1629)) + (MOD(COLUMN(), 12)-12),4),"1","")&amp;$F1629), 2), "--") )</f>
        <v>--</v>
      </c>
      <c r="L1649" s="71">
        <f ca="1">IF( (COLUMN(INDIRECT('Generate Monthly Report'!$J$1&amp;$E1629)) + (MOD(COLUMN(), 12)) ) &lt; 4, "--", ROUND(INDIRECT("'Unpaid Record'!"&amp;SUBSTITUTE(ADDRESS(1,COLUMN(INDIRECT('Generate Monthly Report'!$J$1&amp;$E1629)) + (MOD(COLUMN(), 12)),4),"1","")&amp;$F1629), 2))</f>
        <v>1047.08</v>
      </c>
    </row>
    <row r="1650" spans="1:12" x14ac:dyDescent="0.2">
      <c r="C1650" s="157" t="str">
        <f>$C$26</f>
        <v>To avoid disconnection, please pay your bills on time.</v>
      </c>
      <c r="D1650" s="157"/>
      <c r="E1650" s="157"/>
      <c r="F1650" s="157"/>
      <c r="G1650" s="157"/>
      <c r="H1650" s="157"/>
      <c r="I1650" s="157"/>
      <c r="J1650" s="157"/>
      <c r="K1650" s="66"/>
      <c r="L1650" s="66"/>
    </row>
    <row r="1651" spans="1:12" x14ac:dyDescent="0.2">
      <c r="A1651" s="66"/>
      <c r="B1651" s="67"/>
      <c r="C1651" s="67"/>
      <c r="D1651" s="72"/>
      <c r="E1651" s="67"/>
      <c r="F1651" s="67"/>
      <c r="G1651" s="67"/>
      <c r="H1651" s="64"/>
      <c r="I1651" s="67"/>
      <c r="J1651" s="64"/>
      <c r="K1651" s="66"/>
      <c r="L1651" s="66"/>
    </row>
    <row r="1652" spans="1:12" x14ac:dyDescent="0.2">
      <c r="A1652" s="66"/>
      <c r="B1652" s="67"/>
      <c r="K1652" s="66"/>
      <c r="L1652" s="66"/>
    </row>
    <row r="1653" spans="1:12" x14ac:dyDescent="0.2">
      <c r="A1653" s="116" t="str">
        <f>Settings!$B$1</f>
        <v>VILLA AURORA TOWNHOMES HOMEOWNERS ASSOCIATION</v>
      </c>
      <c r="B1653" s="52"/>
      <c r="D1653" s="54"/>
      <c r="E1653" s="54"/>
      <c r="H1653" s="54"/>
      <c r="I1653" s="54"/>
      <c r="K1653" s="56"/>
      <c r="L1653" s="114" t="str">
        <f>Settings!$B$3</f>
        <v>Please bring your water bill when paying</v>
      </c>
    </row>
    <row r="1654" spans="1:12" x14ac:dyDescent="0.2">
      <c r="A1654" s="68" t="str">
        <f>Settings!$B$2</f>
        <v>Aurora Blvd., Loyola Heights, Quezon City</v>
      </c>
      <c r="B1654" s="52"/>
      <c r="D1654" s="56"/>
      <c r="E1654" s="56"/>
      <c r="H1654" s="56"/>
      <c r="I1654" s="56"/>
      <c r="K1654" s="52"/>
      <c r="L1654" s="114" t="str">
        <f>Settings!$B$4</f>
        <v>For inquiries pls. contact the water committee</v>
      </c>
    </row>
    <row r="1655" spans="1:12" x14ac:dyDescent="0.2">
      <c r="A1655" s="57">
        <v>2</v>
      </c>
      <c r="B1655" s="57">
        <v>5</v>
      </c>
      <c r="D1655" s="52"/>
      <c r="E1655" s="52"/>
      <c r="H1655" s="52"/>
      <c r="I1655" s="52"/>
      <c r="K1655" s="52"/>
      <c r="L1655" s="114" t="str">
        <f>IF(Settings!$B$5="", "", Settings!$B$5)</f>
        <v>Jesus Lim at B3 L17</v>
      </c>
    </row>
    <row r="1656" spans="1:12" x14ac:dyDescent="0.2">
      <c r="A1656" s="52"/>
      <c r="B1656" s="52"/>
      <c r="C1656" s="52"/>
      <c r="D1656" s="52"/>
      <c r="E1656" s="52"/>
      <c r="H1656" s="52"/>
      <c r="I1656" s="52"/>
      <c r="K1656" s="52"/>
      <c r="L1656" s="114" t="str">
        <f>IF(Settings!$B$6="", "", Settings!$B$6)</f>
        <v>Nida Monasteryo at B1 L12</v>
      </c>
    </row>
    <row r="1657" spans="1:12" x14ac:dyDescent="0.2">
      <c r="A1657" s="52"/>
      <c r="B1657" s="52"/>
      <c r="C1657" s="132">
        <f>$C1629+1</f>
        <v>61</v>
      </c>
      <c r="D1657" s="132">
        <f>$D1629+1</f>
        <v>72</v>
      </c>
      <c r="E1657" s="132">
        <f>$E1629+1</f>
        <v>138</v>
      </c>
      <c r="F1657" s="132">
        <f>$F1629+1</f>
        <v>64</v>
      </c>
      <c r="H1657" s="52"/>
      <c r="I1657" s="52"/>
      <c r="J1657" s="55" t="str">
        <f>IF(Settings!$B$7="", "", Settings!$B$7)</f>
        <v/>
      </c>
      <c r="K1657" s="52"/>
      <c r="L1657" s="52"/>
    </row>
    <row r="1658" spans="1:12" x14ac:dyDescent="0.2">
      <c r="A1658" s="58"/>
      <c r="B1658" s="58"/>
      <c r="C1658" s="58"/>
      <c r="D1658" s="58"/>
      <c r="E1658" s="58"/>
      <c r="F1658" s="58"/>
      <c r="G1658" s="59"/>
      <c r="H1658" s="58"/>
      <c r="I1658" s="58"/>
      <c r="J1658" s="60" t="str">
        <f>IF(Settings!$B$8="", "", Settings!$B$8)</f>
        <v/>
      </c>
      <c r="K1658" s="58"/>
      <c r="L1658" s="58"/>
    </row>
    <row r="1659" spans="1:12" x14ac:dyDescent="0.2">
      <c r="A1659" s="61" t="str">
        <f>$A$7</f>
        <v>NAME OF OWNER/TENANT</v>
      </c>
      <c r="B1659" s="52"/>
      <c r="C1659" s="52"/>
      <c r="E1659" s="61" t="str">
        <f>$E$7</f>
        <v>ADDRESS</v>
      </c>
      <c r="H1659" s="61" t="str">
        <f>$H$7</f>
        <v>METER NUMBER</v>
      </c>
      <c r="J1659" s="52"/>
      <c r="K1659" s="61" t="str">
        <f>$K$7</f>
        <v>TOTAL AMOUNT DUE</v>
      </c>
    </row>
    <row r="1660" spans="1:12" ht="15" x14ac:dyDescent="0.2">
      <c r="A1660" s="62" t="str" cm="1">
        <f t="array" aca="1" ref="A1660" ca="1">INDIRECT("'Homeowners Record'!$B"&amp;$C1657)</f>
        <v>LARY NONGA</v>
      </c>
      <c r="B1660" s="74"/>
      <c r="C1660" s="74"/>
      <c r="D1660" s="74"/>
      <c r="E1660" s="62" t="str" cm="1">
        <f t="array" aca="1" ref="E1660" ca="1">INDIRECT("'Homeowners Record'!$C"&amp;$C1657)</f>
        <v>BLK 3 LOT 16</v>
      </c>
      <c r="F1660" s="74"/>
      <c r="G1660" s="108"/>
      <c r="H1660" s="152" cm="1">
        <f t="array" aca="1" ref="H1660" ca="1">INDIRECT("'Homeowners Record'!$D"&amp;$C1657)</f>
        <v>351315</v>
      </c>
      <c r="I1660" s="152"/>
      <c r="J1660" s="74"/>
      <c r="K1660" s="149">
        <f ca="1">SUM(INDIRECT("'Unpaid Record'!$C"&amp;$F1657&amp;":"&amp;'Generate Monthly Report'!$J$1&amp;$F1657))</f>
        <v>1316.6470864197531</v>
      </c>
      <c r="L1660" s="149"/>
    </row>
    <row r="1661" spans="1:12" x14ac:dyDescent="0.2">
      <c r="A1661" s="61" t="str">
        <f>$A$9</f>
        <v>BILLING MONTH</v>
      </c>
      <c r="B1661" s="52"/>
      <c r="E1661" s="61" t="str">
        <f>$E$9</f>
        <v>BILL DATE</v>
      </c>
      <c r="H1661" s="61" t="str">
        <f>$H$9</f>
        <v>BILLING PERIOD</v>
      </c>
      <c r="I1661" s="52"/>
      <c r="J1661" s="52"/>
      <c r="K1661" s="151" t="str">
        <f>$K$9</f>
        <v>DUE DATE</v>
      </c>
      <c r="L1661" s="151"/>
    </row>
    <row r="1662" spans="1:12" ht="15" x14ac:dyDescent="0.2">
      <c r="A1662" s="76" t="str">
        <f ca="1">TEXT('Generate Monthly Report'!$C$72, "MMMM YYYY")</f>
        <v>September 2020</v>
      </c>
      <c r="B1662" s="74"/>
      <c r="C1662" s="74"/>
      <c r="D1662" s="74"/>
      <c r="E1662" s="107" t="str">
        <f ca="1">'Generate Monthly Report'!$D$72</f>
        <v>Oct 10, 2020</v>
      </c>
      <c r="F1662" s="74"/>
      <c r="G1662" s="108"/>
      <c r="H1662" s="107" t="str">
        <f ca="1">'Generate Monthly Report'!$B$72</f>
        <v>07 Sep to 06 Oct 2020</v>
      </c>
      <c r="I1662" s="74"/>
      <c r="J1662" s="74"/>
      <c r="K1662" s="155" t="str">
        <f ca="1">'Generate Monthly Report'!$E$72</f>
        <v>Oct 13, 2020</v>
      </c>
      <c r="L1662" s="155"/>
    </row>
    <row r="1663" spans="1:12" x14ac:dyDescent="0.2">
      <c r="A1663" s="64" t="str">
        <f>$A$11</f>
        <v>METER READING INFORMATION</v>
      </c>
      <c r="H1663" s="65" t="str">
        <f>$H$11</f>
        <v>STATEMENT SUMMARY</v>
      </c>
    </row>
    <row r="1664" spans="1:12" x14ac:dyDescent="0.2">
      <c r="A1664" s="52" t="str">
        <f>$A$12</f>
        <v>Owner's Meter Reading</v>
      </c>
      <c r="H1664" s="67" t="str">
        <f>$H$12</f>
        <v>Current Charges</v>
      </c>
      <c r="K1664" s="67"/>
      <c r="L1664" s="67"/>
    </row>
    <row r="1665" spans="1:12" x14ac:dyDescent="0.2">
      <c r="A1665" s="101" t="str">
        <f>$A$13</f>
        <v xml:space="preserve">    Present Reading</v>
      </c>
      <c r="B1665" s="101"/>
      <c r="C1665" s="69"/>
      <c r="E1665" s="101" cm="1">
        <f t="array" aca="1" ref="E1665" ca="1">INDIRECT("'Generate Monthly Report'!$C"&amp;$F1657)</f>
        <v>2888</v>
      </c>
      <c r="H1665" s="101" t="str">
        <f>$H$13</f>
        <v xml:space="preserve">    Water Bill</v>
      </c>
      <c r="K1665" s="156" cm="1">
        <f t="array" aca="1" ref="K1665" ca="1">INDIRECT("'Generate Monthly Report'!$G"&amp;$F1657)</f>
        <v>261.64708641975312</v>
      </c>
      <c r="L1665" s="156"/>
    </row>
    <row r="1666" spans="1:12" x14ac:dyDescent="0.2">
      <c r="A1666" s="102" t="str">
        <f>$A$14</f>
        <v xml:space="preserve">    Previous Reading</v>
      </c>
      <c r="B1666" s="102"/>
      <c r="C1666" s="104"/>
      <c r="D1666" s="63"/>
      <c r="E1666" s="102" cm="1">
        <f t="array" aca="1" ref="E1666" ca="1">INDIRECT("'Generate Monthly Report'!$D"&amp;$F1657)</f>
        <v>2877</v>
      </c>
      <c r="H1666" s="101" t="str">
        <f>$H$14</f>
        <v xml:space="preserve">    Miscellaneous</v>
      </c>
      <c r="K1666" s="69"/>
      <c r="L1666" s="69">
        <f ca="1">'Generate Monthly Report'!$A$71</f>
        <v>50</v>
      </c>
    </row>
    <row r="1667" spans="1:12" ht="15" x14ac:dyDescent="0.2">
      <c r="A1667" s="69" t="str">
        <f>$A$15</f>
        <v xml:space="preserve">    Consumption</v>
      </c>
      <c r="B1667" s="101"/>
      <c r="C1667" s="52"/>
      <c r="E1667" s="103" cm="1">
        <f t="array" aca="1" ref="E1667" ca="1">INDIRECT("'Generate Monthly Report'!$E"&amp;$F1657)</f>
        <v>11</v>
      </c>
      <c r="H1667" s="102" t="str">
        <f>$H$15</f>
        <v xml:space="preserve">    Monthly Dues</v>
      </c>
      <c r="I1667" s="63"/>
      <c r="K1667" s="69"/>
      <c r="L1667" s="69">
        <f ca="1">'Generate Monthly Report'!$A$72</f>
        <v>450</v>
      </c>
    </row>
    <row r="1668" spans="1:12" ht="15" x14ac:dyDescent="0.2">
      <c r="E1668" s="77"/>
      <c r="H1668" s="100" t="str">
        <f>$H$16</f>
        <v xml:space="preserve">    Total</v>
      </c>
      <c r="J1668" s="70"/>
      <c r="K1668" s="153" cm="1">
        <f t="array" aca="1" ref="K1668" ca="1">INDIRECT("'Generate Monthly Report'!$J"&amp;$F1657)</f>
        <v>761.64708641975312</v>
      </c>
      <c r="L1668" s="153"/>
    </row>
    <row r="1669" spans="1:12" x14ac:dyDescent="0.2">
      <c r="A1669" s="109" t="str">
        <f>$A$17</f>
        <v xml:space="preserve">    Manila Waters Reading</v>
      </c>
      <c r="B1669" s="110"/>
      <c r="C1669" s="111"/>
      <c r="D1669" s="111"/>
      <c r="E1669" s="117">
        <f ca="1">'Generate Monthly Report'!$F$72</f>
        <v>1620</v>
      </c>
      <c r="H1669" s="67" t="str">
        <f>$H$17</f>
        <v>Previous Charges</v>
      </c>
      <c r="K1669" s="67"/>
      <c r="L1669" s="67"/>
    </row>
    <row r="1670" spans="1:12" x14ac:dyDescent="0.2">
      <c r="A1670" s="112" t="str">
        <f>$A$18</f>
        <v xml:space="preserve">    Amount Due to Manila Waters</v>
      </c>
      <c r="B1670" s="67"/>
      <c r="C1670" s="66"/>
      <c r="D1670" s="66"/>
      <c r="E1670" s="129">
        <f ca="1">'Generate Monthly Report'!$G$72</f>
        <v>38533.480000000003</v>
      </c>
      <c r="H1670" s="102" t="str">
        <f>$H$18</f>
        <v xml:space="preserve">    Unpaid Previous Charges</v>
      </c>
      <c r="I1670" s="63"/>
      <c r="J1670" s="63"/>
      <c r="K1670" s="154">
        <f ca="1">SUM(INDIRECT("'Unpaid Record'!$C"&amp;$F1657&amp;":"&amp;'Generate Monthly Report'!$J$1&amp;$F1657))-K1668</f>
        <v>555</v>
      </c>
      <c r="L1670" s="154"/>
    </row>
    <row r="1671" spans="1:12" ht="15" x14ac:dyDescent="0.2">
      <c r="A1671" s="112" t="str">
        <f>$A$19</f>
        <v xml:space="preserve">    Computed Amount per cu. meter</v>
      </c>
      <c r="B1671" s="67"/>
      <c r="C1671" s="66"/>
      <c r="D1671" s="66"/>
      <c r="E1671" s="118">
        <f ca="1">'Generate Monthly Report'!$H$72</f>
        <v>23.79</v>
      </c>
      <c r="H1671" s="64" t="str">
        <f>$H$19</f>
        <v>TOTAL AMOUNT DUE</v>
      </c>
      <c r="K1671" s="150">
        <f ca="1">$K1668+$K1670</f>
        <v>1316.6470864197531</v>
      </c>
      <c r="L1671" s="150"/>
    </row>
    <row r="1672" spans="1:12" x14ac:dyDescent="0.2">
      <c r="A1672" s="113" t="str">
        <f>$A$20</f>
        <v xml:space="preserve">    Minimum Amount (with Misc + Monthly Dues)</v>
      </c>
      <c r="B1672" s="58"/>
      <c r="C1672" s="63"/>
      <c r="D1672" s="63"/>
      <c r="E1672" s="119">
        <f ca="1">'Generate Monthly Report'!$J$72</f>
        <v>737.86</v>
      </c>
      <c r="L1672" s="115" t="str">
        <f>$L$20</f>
        <v>REVISED OCTOBER 2020. THIS IS SYSTEM GENERATED</v>
      </c>
    </row>
    <row r="1673" spans="1:12" x14ac:dyDescent="0.2">
      <c r="A1673" s="73" t="str">
        <f>$A$21</f>
        <v>YOUR MONTHLY CONSUMPTION IN THE LAST 12 MONTHS...</v>
      </c>
      <c r="B1673" s="52"/>
      <c r="C1673" s="52"/>
      <c r="D1673" s="52"/>
      <c r="E1673" s="52"/>
      <c r="F1673" s="52"/>
      <c r="G1673" s="52"/>
      <c r="H1673" s="52"/>
      <c r="I1673" s="52"/>
      <c r="J1673" s="52"/>
      <c r="K1673" s="52"/>
      <c r="L1673" s="52"/>
    </row>
    <row r="1674" spans="1:12" x14ac:dyDescent="0.2">
      <c r="A1674" s="71" t="str">
        <f ca="1">UPPER(TEXT(EDATE($A1662, MOD(COLUMN(), 12)-12), "MMM"))</f>
        <v>OCT</v>
      </c>
      <c r="B1674" s="71" t="str">
        <f t="shared" ref="B1674:L1674" ca="1" si="59">UPPER(TEXT(EDATE($A1662, MOD(COLUMN(), 12)-12), "MMM"))</f>
        <v>NOV</v>
      </c>
      <c r="C1674" s="71" t="str">
        <f t="shared" ca="1" si="59"/>
        <v>DEC</v>
      </c>
      <c r="D1674" s="71" t="str">
        <f t="shared" ca="1" si="59"/>
        <v>JAN</v>
      </c>
      <c r="E1674" s="71" t="str">
        <f t="shared" ca="1" si="59"/>
        <v>FEB</v>
      </c>
      <c r="F1674" s="71" t="str">
        <f t="shared" ca="1" si="59"/>
        <v>MAR</v>
      </c>
      <c r="G1674" s="71" t="str">
        <f t="shared" ca="1" si="59"/>
        <v>APR</v>
      </c>
      <c r="H1674" s="71" t="str">
        <f t="shared" ca="1" si="59"/>
        <v>MAY</v>
      </c>
      <c r="I1674" s="71" t="str">
        <f t="shared" ca="1" si="59"/>
        <v>JUN</v>
      </c>
      <c r="J1674" s="71" t="str">
        <f t="shared" ca="1" si="59"/>
        <v>JUL</v>
      </c>
      <c r="K1674" s="71" t="str">
        <f t="shared" ca="1" si="59"/>
        <v>AUG</v>
      </c>
      <c r="L1674" s="71" t="str">
        <f t="shared" ca="1" si="59"/>
        <v>SEP</v>
      </c>
    </row>
    <row r="1675" spans="1:12" x14ac:dyDescent="0.2">
      <c r="A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B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C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D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E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F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G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H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I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J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K1675" s="71" t="str">
        <f ca="1">IF( (COLUMN(INDIRECT('Generate Monthly Report'!$J$1&amp;$E1657)) + (MOD(COLUMN(), 12)-12) ) &lt; 4, "--", INDIRECT("'Monthly Reading'!"&amp;SUBSTITUTE(ADDRESS(1,COLUMN(INDIRECT('Generate Monthly Report'!$J$1&amp;$E1657)) + (MOD(COLUMN(), 12)-12),4),"1","")&amp;$E1657) )</f>
        <v>--</v>
      </c>
      <c r="L1675" s="71">
        <f ca="1">IF( (COLUMN(INDIRECT('Generate Monthly Report'!$J$1&amp;$E1657)) + (MOD(COLUMN(), 12)) ) &lt; 4, "--", INDIRECT("'Monthly Reading'!"&amp;SUBSTITUTE(ADDRESS(1,COLUMN(INDIRECT('Generate Monthly Report'!$J$1&amp;$E$5)) + (MOD(COLUMN(), 12)),4),"1","")&amp;$E$5) )</f>
        <v>20</v>
      </c>
    </row>
    <row r="1676" spans="1:12" x14ac:dyDescent="0.2">
      <c r="A1676" s="73" t="str">
        <f>$A$24</f>
        <v>BREAKDOWN OF UNPAID WATER BILLS IN THE LAST 12 MONTHS</v>
      </c>
    </row>
    <row r="1677" spans="1:12" x14ac:dyDescent="0.2">
      <c r="A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B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C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D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E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F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G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H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I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J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K1677" s="71" t="str">
        <f ca="1">IF( (COLUMN(INDIRECT('Generate Monthly Report'!$J$1&amp;$E1657)) + (MOD(COLUMN(), 12)-12) ) &lt; 4, "--", IF( INDIRECT("'Unpaid Record'!"&amp;SUBSTITUTE(ADDRESS(1,COLUMN(INDIRECT('Generate Monthly Report'!$J$1&amp;$E1657)) + (MOD(COLUMN(), 12)-12),4),"1","")&amp;$F1657) &gt; 0,
ROUND(INDIRECT("'Unpaid Record'!"&amp;SUBSTITUTE(ADDRESS(1,COLUMN(INDIRECT('Generate Monthly Report'!$J$1&amp;$E1657)) + (MOD(COLUMN(), 12)-12),4),"1","")&amp;$F1657), 2), "--") )</f>
        <v>--</v>
      </c>
      <c r="L1677" s="71">
        <f ca="1">IF( (COLUMN(INDIRECT('Generate Monthly Report'!$J$1&amp;$E1657)) + (MOD(COLUMN(), 12)) ) &lt; 4, "--", ROUND(INDIRECT("'Unpaid Record'!"&amp;SUBSTITUTE(ADDRESS(1,COLUMN(INDIRECT('Generate Monthly Report'!$J$1&amp;$E1657)) + (MOD(COLUMN(), 12)),4),"1","")&amp;$F1657), 2))</f>
        <v>761.65</v>
      </c>
    </row>
    <row r="1678" spans="1:12" x14ac:dyDescent="0.2">
      <c r="C1678" s="157" t="str">
        <f>$C$26</f>
        <v>To avoid disconnection, please pay your bills on time.</v>
      </c>
      <c r="D1678" s="157"/>
      <c r="E1678" s="157"/>
      <c r="F1678" s="157"/>
      <c r="G1678" s="157"/>
      <c r="H1678" s="157"/>
      <c r="I1678" s="157"/>
      <c r="J1678" s="157"/>
      <c r="K1678" s="66"/>
      <c r="L1678" s="66"/>
    </row>
    <row r="1679" spans="1:12" x14ac:dyDescent="0.2">
      <c r="A1679" s="66"/>
      <c r="B1679" s="67"/>
      <c r="C1679" s="67"/>
      <c r="D1679" s="72"/>
      <c r="E1679" s="67"/>
      <c r="F1679" s="67"/>
      <c r="G1679" s="67"/>
      <c r="H1679" s="64"/>
      <c r="I1679" s="67"/>
      <c r="J1679" s="64"/>
      <c r="K1679" s="66"/>
      <c r="L1679" s="66"/>
    </row>
    <row r="1680" spans="1:12" x14ac:dyDescent="0.2">
      <c r="A1680" s="66"/>
      <c r="B1680" s="67"/>
      <c r="K1680" s="66"/>
      <c r="L1680" s="66"/>
    </row>
    <row r="1681" spans="1:12" x14ac:dyDescent="0.2">
      <c r="A1681" s="116" t="str">
        <f>Settings!$B$1</f>
        <v>VILLA AURORA TOWNHOMES HOMEOWNERS ASSOCIATION</v>
      </c>
      <c r="B1681" s="52"/>
      <c r="D1681" s="54"/>
      <c r="E1681" s="54"/>
      <c r="H1681" s="54"/>
      <c r="I1681" s="54"/>
      <c r="K1681" s="56"/>
      <c r="L1681" s="114" t="str">
        <f>Settings!$B$3</f>
        <v>Please bring your water bill when paying</v>
      </c>
    </row>
    <row r="1682" spans="1:12" x14ac:dyDescent="0.2">
      <c r="A1682" s="68" t="str">
        <f>Settings!$B$2</f>
        <v>Aurora Blvd., Loyola Heights, Quezon City</v>
      </c>
      <c r="B1682" s="52"/>
      <c r="D1682" s="56"/>
      <c r="E1682" s="56"/>
      <c r="H1682" s="56"/>
      <c r="I1682" s="56"/>
      <c r="K1682" s="52"/>
      <c r="L1682" s="114" t="str">
        <f>Settings!$B$4</f>
        <v>For inquiries pls. contact the water committee</v>
      </c>
    </row>
    <row r="1683" spans="1:12" x14ac:dyDescent="0.2">
      <c r="A1683" s="57">
        <v>2</v>
      </c>
      <c r="B1683" s="57">
        <v>5</v>
      </c>
      <c r="D1683" s="52"/>
      <c r="E1683" s="52"/>
      <c r="H1683" s="52"/>
      <c r="I1683" s="52"/>
      <c r="K1683" s="52"/>
      <c r="L1683" s="114" t="str">
        <f>IF(Settings!$B$5="", "", Settings!$B$5)</f>
        <v>Jesus Lim at B3 L17</v>
      </c>
    </row>
    <row r="1684" spans="1:12" x14ac:dyDescent="0.2">
      <c r="A1684" s="52"/>
      <c r="B1684" s="52"/>
      <c r="C1684" s="52"/>
      <c r="D1684" s="52"/>
      <c r="E1684" s="52"/>
      <c r="H1684" s="52"/>
      <c r="I1684" s="52"/>
      <c r="K1684" s="52"/>
      <c r="L1684" s="114" t="str">
        <f>IF(Settings!$B$6="", "", Settings!$B$6)</f>
        <v>Nida Monasteryo at B1 L12</v>
      </c>
    </row>
    <row r="1685" spans="1:12" x14ac:dyDescent="0.2">
      <c r="A1685" s="52"/>
      <c r="B1685" s="52"/>
      <c r="C1685" s="132">
        <f>$C1657+1</f>
        <v>62</v>
      </c>
      <c r="D1685" s="132">
        <f>$D1657+1</f>
        <v>73</v>
      </c>
      <c r="E1685" s="132">
        <f>$E1657+1</f>
        <v>139</v>
      </c>
      <c r="F1685" s="132">
        <f>$F1657+1</f>
        <v>65</v>
      </c>
      <c r="H1685" s="52"/>
      <c r="I1685" s="52"/>
      <c r="J1685" s="55" t="str">
        <f>IF(Settings!$B$7="", "", Settings!$B$7)</f>
        <v/>
      </c>
      <c r="K1685" s="52"/>
      <c r="L1685" s="52"/>
    </row>
    <row r="1686" spans="1:12" x14ac:dyDescent="0.2">
      <c r="A1686" s="58"/>
      <c r="B1686" s="58"/>
      <c r="C1686" s="58"/>
      <c r="D1686" s="58"/>
      <c r="E1686" s="58"/>
      <c r="F1686" s="58"/>
      <c r="G1686" s="59"/>
      <c r="H1686" s="58"/>
      <c r="I1686" s="58"/>
      <c r="J1686" s="60" t="str">
        <f>IF(Settings!$B$8="", "", Settings!$B$8)</f>
        <v/>
      </c>
      <c r="K1686" s="58"/>
      <c r="L1686" s="58"/>
    </row>
    <row r="1687" spans="1:12" x14ac:dyDescent="0.2">
      <c r="A1687" s="61" t="str">
        <f>$A$7</f>
        <v>NAME OF OWNER/TENANT</v>
      </c>
      <c r="B1687" s="52"/>
      <c r="C1687" s="52"/>
      <c r="E1687" s="61" t="str">
        <f>$E$7</f>
        <v>ADDRESS</v>
      </c>
      <c r="H1687" s="61" t="str">
        <f>$H$7</f>
        <v>METER NUMBER</v>
      </c>
      <c r="J1687" s="52"/>
      <c r="K1687" s="61" t="str">
        <f>$K$7</f>
        <v>TOTAL AMOUNT DUE</v>
      </c>
    </row>
    <row r="1688" spans="1:12" ht="15" x14ac:dyDescent="0.2">
      <c r="A1688" s="62" t="str" cm="1">
        <f t="array" aca="1" ref="A1688" ca="1">INDIRECT("'Homeowners Record'!$B"&amp;$C1685)</f>
        <v>JESUS LIM</v>
      </c>
      <c r="B1688" s="74"/>
      <c r="C1688" s="74"/>
      <c r="D1688" s="74"/>
      <c r="E1688" s="62" t="str" cm="1">
        <f t="array" aca="1" ref="E1688" ca="1">INDIRECT("'Homeowners Record'!$C"&amp;$C1685)</f>
        <v>BLK 3 LOT 17</v>
      </c>
      <c r="F1688" s="74"/>
      <c r="G1688" s="108"/>
      <c r="H1688" s="152" t="str" cm="1">
        <f t="array" aca="1" ref="H1688" ca="1">INDIRECT("'Homeowners Record'!$D"&amp;$C1685)</f>
        <v>-</v>
      </c>
      <c r="I1688" s="152"/>
      <c r="J1688" s="74"/>
      <c r="K1688" s="149">
        <f ca="1">SUM(INDIRECT("'Unpaid Record'!$C"&amp;$F1685&amp;":"&amp;'Generate Monthly Report'!$J$1&amp;$F1685))</f>
        <v>2107.9358765432098</v>
      </c>
      <c r="L1688" s="149"/>
    </row>
    <row r="1689" spans="1:12" x14ac:dyDescent="0.2">
      <c r="A1689" s="61" t="str">
        <f>$A$9</f>
        <v>BILLING MONTH</v>
      </c>
      <c r="B1689" s="52"/>
      <c r="E1689" s="61" t="str">
        <f>$E$9</f>
        <v>BILL DATE</v>
      </c>
      <c r="H1689" s="61" t="str">
        <f>$H$9</f>
        <v>BILLING PERIOD</v>
      </c>
      <c r="I1689" s="52"/>
      <c r="J1689" s="52"/>
      <c r="K1689" s="151" t="str">
        <f>$K$9</f>
        <v>DUE DATE</v>
      </c>
      <c r="L1689" s="151"/>
    </row>
    <row r="1690" spans="1:12" ht="15" x14ac:dyDescent="0.2">
      <c r="A1690" s="76" t="str">
        <f ca="1">TEXT('Generate Monthly Report'!$C$72, "MMMM YYYY")</f>
        <v>September 2020</v>
      </c>
      <c r="B1690" s="74"/>
      <c r="C1690" s="74"/>
      <c r="D1690" s="74"/>
      <c r="E1690" s="107" t="str">
        <f ca="1">'Generate Monthly Report'!$D$72</f>
        <v>Oct 10, 2020</v>
      </c>
      <c r="F1690" s="74"/>
      <c r="G1690" s="108"/>
      <c r="H1690" s="107" t="str">
        <f ca="1">'Generate Monthly Report'!$B$72</f>
        <v>07 Sep to 06 Oct 2020</v>
      </c>
      <c r="I1690" s="74"/>
      <c r="J1690" s="74"/>
      <c r="K1690" s="155" t="str">
        <f ca="1">'Generate Monthly Report'!$E$72</f>
        <v>Oct 13, 2020</v>
      </c>
      <c r="L1690" s="155"/>
    </row>
    <row r="1691" spans="1:12" x14ac:dyDescent="0.2">
      <c r="A1691" s="64" t="str">
        <f>$A$11</f>
        <v>METER READING INFORMATION</v>
      </c>
      <c r="H1691" s="65" t="str">
        <f>$H$11</f>
        <v>STATEMENT SUMMARY</v>
      </c>
    </row>
    <row r="1692" spans="1:12" x14ac:dyDescent="0.2">
      <c r="A1692" s="52" t="str">
        <f>$A$12</f>
        <v>Owner's Meter Reading</v>
      </c>
      <c r="H1692" s="67" t="str">
        <f>$H$12</f>
        <v>Current Charges</v>
      </c>
      <c r="K1692" s="67"/>
      <c r="L1692" s="67"/>
    </row>
    <row r="1693" spans="1:12" x14ac:dyDescent="0.2">
      <c r="A1693" s="101" t="str">
        <f>$A$13</f>
        <v xml:space="preserve">    Present Reading</v>
      </c>
      <c r="B1693" s="101"/>
      <c r="C1693" s="69"/>
      <c r="E1693" s="101" cm="1">
        <f t="array" aca="1" ref="E1693" ca="1">INDIRECT("'Generate Monthly Report'!$C"&amp;$F1685)</f>
        <v>883</v>
      </c>
      <c r="H1693" s="101" t="str">
        <f>$H$13</f>
        <v xml:space="preserve">    Water Bill</v>
      </c>
      <c r="K1693" s="156" cm="1">
        <f t="array" aca="1" ref="K1693" ca="1">INDIRECT("'Generate Monthly Report'!$G"&amp;$F1685)</f>
        <v>451.93587654320993</v>
      </c>
      <c r="L1693" s="156"/>
    </row>
    <row r="1694" spans="1:12" x14ac:dyDescent="0.2">
      <c r="A1694" s="102" t="str">
        <f>$A$14</f>
        <v xml:space="preserve">    Previous Reading</v>
      </c>
      <c r="B1694" s="102"/>
      <c r="C1694" s="104"/>
      <c r="D1694" s="63"/>
      <c r="E1694" s="102" cm="1">
        <f t="array" aca="1" ref="E1694" ca="1">INDIRECT("'Generate Monthly Report'!$D"&amp;$F1685)</f>
        <v>864</v>
      </c>
      <c r="H1694" s="101" t="str">
        <f>$H$14</f>
        <v xml:space="preserve">    Miscellaneous</v>
      </c>
      <c r="K1694" s="69"/>
      <c r="L1694" s="69">
        <f ca="1">'Generate Monthly Report'!$A$71</f>
        <v>50</v>
      </c>
    </row>
    <row r="1695" spans="1:12" ht="15" x14ac:dyDescent="0.2">
      <c r="A1695" s="69" t="str">
        <f>$A$15</f>
        <v xml:space="preserve">    Consumption</v>
      </c>
      <c r="B1695" s="101"/>
      <c r="C1695" s="52"/>
      <c r="E1695" s="103" cm="1">
        <f t="array" aca="1" ref="E1695" ca="1">INDIRECT("'Generate Monthly Report'!$E"&amp;$F1685)</f>
        <v>19</v>
      </c>
      <c r="H1695" s="102" t="str">
        <f>$H$15</f>
        <v xml:space="preserve">    Monthly Dues</v>
      </c>
      <c r="I1695" s="63"/>
      <c r="K1695" s="69"/>
      <c r="L1695" s="69">
        <f ca="1">'Generate Monthly Report'!$A$72</f>
        <v>450</v>
      </c>
    </row>
    <row r="1696" spans="1:12" ht="15" x14ac:dyDescent="0.2">
      <c r="E1696" s="77"/>
      <c r="H1696" s="100" t="str">
        <f>$H$16</f>
        <v xml:space="preserve">    Total</v>
      </c>
      <c r="J1696" s="70"/>
      <c r="K1696" s="153" cm="1">
        <f t="array" aca="1" ref="K1696" ca="1">INDIRECT("'Generate Monthly Report'!$J"&amp;$F1685)</f>
        <v>951.93587654320993</v>
      </c>
      <c r="L1696" s="153"/>
    </row>
    <row r="1697" spans="1:12" x14ac:dyDescent="0.2">
      <c r="A1697" s="109" t="str">
        <f>$A$17</f>
        <v xml:space="preserve">    Manila Waters Reading</v>
      </c>
      <c r="B1697" s="110"/>
      <c r="C1697" s="111"/>
      <c r="D1697" s="111"/>
      <c r="E1697" s="117">
        <f ca="1">'Generate Monthly Report'!$F$72</f>
        <v>1620</v>
      </c>
      <c r="H1697" s="67" t="str">
        <f>$H$17</f>
        <v>Previous Charges</v>
      </c>
      <c r="K1697" s="67"/>
      <c r="L1697" s="67"/>
    </row>
    <row r="1698" spans="1:12" x14ac:dyDescent="0.2">
      <c r="A1698" s="112" t="str">
        <f>$A$18</f>
        <v xml:space="preserve">    Amount Due to Manila Waters</v>
      </c>
      <c r="B1698" s="67"/>
      <c r="C1698" s="66"/>
      <c r="D1698" s="66"/>
      <c r="E1698" s="129">
        <f ca="1">'Generate Monthly Report'!$G$72</f>
        <v>38533.480000000003</v>
      </c>
      <c r="H1698" s="102" t="str">
        <f>$H$18</f>
        <v xml:space="preserve">    Unpaid Previous Charges</v>
      </c>
      <c r="I1698" s="63"/>
      <c r="J1698" s="63"/>
      <c r="K1698" s="154">
        <f ca="1">SUM(INDIRECT("'Unpaid Record'!$C"&amp;$F1685&amp;":"&amp;'Generate Monthly Report'!$J$1&amp;$F1685))-K1696</f>
        <v>1156</v>
      </c>
      <c r="L1698" s="154"/>
    </row>
    <row r="1699" spans="1:12" ht="15" x14ac:dyDescent="0.2">
      <c r="A1699" s="112" t="str">
        <f>$A$19</f>
        <v xml:space="preserve">    Computed Amount per cu. meter</v>
      </c>
      <c r="B1699" s="67"/>
      <c r="C1699" s="66"/>
      <c r="D1699" s="66"/>
      <c r="E1699" s="118">
        <f ca="1">'Generate Monthly Report'!$H$72</f>
        <v>23.79</v>
      </c>
      <c r="H1699" s="64" t="str">
        <f>$H$19</f>
        <v>TOTAL AMOUNT DUE</v>
      </c>
      <c r="K1699" s="150">
        <f ca="1">$K1696+$K1698</f>
        <v>2107.9358765432098</v>
      </c>
      <c r="L1699" s="150"/>
    </row>
    <row r="1700" spans="1:12" x14ac:dyDescent="0.2">
      <c r="A1700" s="113" t="str">
        <f>$A$20</f>
        <v xml:space="preserve">    Minimum Amount (with Misc + Monthly Dues)</v>
      </c>
      <c r="B1700" s="58"/>
      <c r="C1700" s="63"/>
      <c r="D1700" s="63"/>
      <c r="E1700" s="119">
        <f ca="1">'Generate Monthly Report'!$J$72</f>
        <v>737.86</v>
      </c>
      <c r="L1700" s="115" t="str">
        <f>$L$20</f>
        <v>REVISED OCTOBER 2020. THIS IS SYSTEM GENERATED</v>
      </c>
    </row>
    <row r="1701" spans="1:12" x14ac:dyDescent="0.2">
      <c r="A1701" s="73" t="str">
        <f>$A$21</f>
        <v>YOUR MONTHLY CONSUMPTION IN THE LAST 12 MONTHS...</v>
      </c>
      <c r="B1701" s="52"/>
      <c r="C1701" s="52"/>
      <c r="D1701" s="52"/>
      <c r="E1701" s="52"/>
      <c r="F1701" s="52"/>
      <c r="G1701" s="52"/>
      <c r="H1701" s="52"/>
      <c r="I1701" s="52"/>
      <c r="J1701" s="52"/>
      <c r="K1701" s="52"/>
      <c r="L1701" s="52"/>
    </row>
    <row r="1702" spans="1:12" x14ac:dyDescent="0.2">
      <c r="A1702" s="71" t="str">
        <f ca="1">UPPER(TEXT(EDATE($A1690, MOD(COLUMN(), 12)-12), "MMM"))</f>
        <v>OCT</v>
      </c>
      <c r="B1702" s="71" t="str">
        <f t="shared" ref="B1702:L1702" ca="1" si="60">UPPER(TEXT(EDATE($A1690, MOD(COLUMN(), 12)-12), "MMM"))</f>
        <v>NOV</v>
      </c>
      <c r="C1702" s="71" t="str">
        <f t="shared" ca="1" si="60"/>
        <v>DEC</v>
      </c>
      <c r="D1702" s="71" t="str">
        <f t="shared" ca="1" si="60"/>
        <v>JAN</v>
      </c>
      <c r="E1702" s="71" t="str">
        <f t="shared" ca="1" si="60"/>
        <v>FEB</v>
      </c>
      <c r="F1702" s="71" t="str">
        <f t="shared" ca="1" si="60"/>
        <v>MAR</v>
      </c>
      <c r="G1702" s="71" t="str">
        <f t="shared" ca="1" si="60"/>
        <v>APR</v>
      </c>
      <c r="H1702" s="71" t="str">
        <f t="shared" ca="1" si="60"/>
        <v>MAY</v>
      </c>
      <c r="I1702" s="71" t="str">
        <f t="shared" ca="1" si="60"/>
        <v>JUN</v>
      </c>
      <c r="J1702" s="71" t="str">
        <f t="shared" ca="1" si="60"/>
        <v>JUL</v>
      </c>
      <c r="K1702" s="71" t="str">
        <f t="shared" ca="1" si="60"/>
        <v>AUG</v>
      </c>
      <c r="L1702" s="71" t="str">
        <f t="shared" ca="1" si="60"/>
        <v>SEP</v>
      </c>
    </row>
    <row r="1703" spans="1:12" x14ac:dyDescent="0.2">
      <c r="A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B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C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D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E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F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G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H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I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J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K1703" s="71" t="str">
        <f ca="1">IF( (COLUMN(INDIRECT('Generate Monthly Report'!$J$1&amp;$E1685)) + (MOD(COLUMN(), 12)-12) ) &lt; 4, "--", INDIRECT("'Monthly Reading'!"&amp;SUBSTITUTE(ADDRESS(1,COLUMN(INDIRECT('Generate Monthly Report'!$J$1&amp;$E1685)) + (MOD(COLUMN(), 12)-12),4),"1","")&amp;$E1685) )</f>
        <v>--</v>
      </c>
      <c r="L1703" s="71">
        <f ca="1">IF( (COLUMN(INDIRECT('Generate Monthly Report'!$J$1&amp;$E1685)) + (MOD(COLUMN(), 12)) ) &lt; 4, "--", INDIRECT("'Monthly Reading'!"&amp;SUBSTITUTE(ADDRESS(1,COLUMN(INDIRECT('Generate Monthly Report'!$J$1&amp;$E$5)) + (MOD(COLUMN(), 12)),4),"1","")&amp;$E$5) )</f>
        <v>20</v>
      </c>
    </row>
    <row r="1704" spans="1:12" x14ac:dyDescent="0.2">
      <c r="A1704" s="73" t="str">
        <f>$A$24</f>
        <v>BREAKDOWN OF UNPAID WATER BILLS IN THE LAST 12 MONTHS</v>
      </c>
    </row>
    <row r="1705" spans="1:12" x14ac:dyDescent="0.2">
      <c r="A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B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C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D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E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F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G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H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I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J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K1705" s="71" t="str">
        <f ca="1">IF( (COLUMN(INDIRECT('Generate Monthly Report'!$J$1&amp;$E1685)) + (MOD(COLUMN(), 12)-12) ) &lt; 4, "--", IF( INDIRECT("'Unpaid Record'!"&amp;SUBSTITUTE(ADDRESS(1,COLUMN(INDIRECT('Generate Monthly Report'!$J$1&amp;$E1685)) + (MOD(COLUMN(), 12)-12),4),"1","")&amp;$F1685) &gt; 0,
ROUND(INDIRECT("'Unpaid Record'!"&amp;SUBSTITUTE(ADDRESS(1,COLUMN(INDIRECT('Generate Monthly Report'!$J$1&amp;$E1685)) + (MOD(COLUMN(), 12)-12),4),"1","")&amp;$F1685), 2), "--") )</f>
        <v>--</v>
      </c>
      <c r="L1705" s="71">
        <f ca="1">IF( (COLUMN(INDIRECT('Generate Monthly Report'!$J$1&amp;$E1685)) + (MOD(COLUMN(), 12)) ) &lt; 4, "--", ROUND(INDIRECT("'Unpaid Record'!"&amp;SUBSTITUTE(ADDRESS(1,COLUMN(INDIRECT('Generate Monthly Report'!$J$1&amp;$E1685)) + (MOD(COLUMN(), 12)),4),"1","")&amp;$F1685), 2))</f>
        <v>951.94</v>
      </c>
    </row>
    <row r="1706" spans="1:12" x14ac:dyDescent="0.2">
      <c r="C1706" s="157" t="str">
        <f>$C$26</f>
        <v>To avoid disconnection, please pay your bills on time.</v>
      </c>
      <c r="D1706" s="157"/>
      <c r="E1706" s="157"/>
      <c r="F1706" s="157"/>
      <c r="G1706" s="157"/>
      <c r="H1706" s="157"/>
      <c r="I1706" s="157"/>
      <c r="J1706" s="157"/>
      <c r="K1706" s="66"/>
      <c r="L1706" s="66"/>
    </row>
    <row r="1707" spans="1:12" x14ac:dyDescent="0.2">
      <c r="A1707" s="66"/>
      <c r="B1707" s="67"/>
      <c r="C1707" s="67"/>
      <c r="D1707" s="72"/>
      <c r="E1707" s="67"/>
      <c r="F1707" s="67"/>
      <c r="G1707" s="67"/>
      <c r="H1707" s="64"/>
      <c r="I1707" s="67"/>
      <c r="J1707" s="64"/>
      <c r="K1707" s="66"/>
      <c r="L1707" s="66"/>
    </row>
    <row r="1708" spans="1:12" x14ac:dyDescent="0.2">
      <c r="A1708" s="66"/>
      <c r="B1708" s="67"/>
      <c r="K1708" s="66"/>
      <c r="L1708" s="66"/>
    </row>
    <row r="1709" spans="1:12" x14ac:dyDescent="0.2">
      <c r="A1709" s="116" t="str">
        <f>Settings!$B$1</f>
        <v>VILLA AURORA TOWNHOMES HOMEOWNERS ASSOCIATION</v>
      </c>
      <c r="B1709" s="52"/>
      <c r="D1709" s="54"/>
      <c r="E1709" s="54"/>
      <c r="H1709" s="54"/>
      <c r="I1709" s="54"/>
      <c r="K1709" s="56"/>
      <c r="L1709" s="114" t="str">
        <f>Settings!$B$3</f>
        <v>Please bring your water bill when paying</v>
      </c>
    </row>
    <row r="1710" spans="1:12" x14ac:dyDescent="0.2">
      <c r="A1710" s="68" t="str">
        <f>Settings!$B$2</f>
        <v>Aurora Blvd., Loyola Heights, Quezon City</v>
      </c>
      <c r="B1710" s="52"/>
      <c r="D1710" s="56"/>
      <c r="E1710" s="56"/>
      <c r="H1710" s="56"/>
      <c r="I1710" s="56"/>
      <c r="K1710" s="52"/>
      <c r="L1710" s="114" t="str">
        <f>Settings!$B$4</f>
        <v>For inquiries pls. contact the water committee</v>
      </c>
    </row>
    <row r="1711" spans="1:12" x14ac:dyDescent="0.2">
      <c r="A1711" s="57">
        <v>2</v>
      </c>
      <c r="B1711" s="57">
        <v>5</v>
      </c>
      <c r="D1711" s="52"/>
      <c r="E1711" s="52"/>
      <c r="H1711" s="52"/>
      <c r="I1711" s="52"/>
      <c r="K1711" s="52"/>
      <c r="L1711" s="114" t="str">
        <f>IF(Settings!$B$5="", "", Settings!$B$5)</f>
        <v>Jesus Lim at B3 L17</v>
      </c>
    </row>
    <row r="1712" spans="1:12" x14ac:dyDescent="0.2">
      <c r="A1712" s="52"/>
      <c r="B1712" s="52"/>
      <c r="C1712" s="52"/>
      <c r="D1712" s="52"/>
      <c r="E1712" s="52"/>
      <c r="H1712" s="52"/>
      <c r="I1712" s="52"/>
      <c r="K1712" s="52"/>
      <c r="L1712" s="114" t="str">
        <f>IF(Settings!$B$6="", "", Settings!$B$6)</f>
        <v>Nida Monasteryo at B1 L12</v>
      </c>
    </row>
    <row r="1713" spans="1:12" x14ac:dyDescent="0.2">
      <c r="A1713" s="52"/>
      <c r="B1713" s="52"/>
      <c r="C1713" s="132">
        <f>$C1685+1</f>
        <v>63</v>
      </c>
      <c r="D1713" s="132">
        <f>$D1685+1</f>
        <v>74</v>
      </c>
      <c r="E1713" s="132">
        <f>$E1685+1</f>
        <v>140</v>
      </c>
      <c r="F1713" s="132">
        <f>$F1685+1</f>
        <v>66</v>
      </c>
      <c r="H1713" s="52"/>
      <c r="I1713" s="52"/>
      <c r="J1713" s="55" t="str">
        <f>IF(Settings!$B$7="", "", Settings!$B$7)</f>
        <v/>
      </c>
      <c r="K1713" s="52"/>
      <c r="L1713" s="52"/>
    </row>
    <row r="1714" spans="1:12" x14ac:dyDescent="0.2">
      <c r="A1714" s="58"/>
      <c r="B1714" s="58"/>
      <c r="C1714" s="58"/>
      <c r="D1714" s="58"/>
      <c r="E1714" s="58"/>
      <c r="F1714" s="58"/>
      <c r="G1714" s="59"/>
      <c r="H1714" s="58"/>
      <c r="I1714" s="58"/>
      <c r="J1714" s="60" t="str">
        <f>IF(Settings!$B$8="", "", Settings!$B$8)</f>
        <v/>
      </c>
      <c r="K1714" s="58"/>
      <c r="L1714" s="58"/>
    </row>
    <row r="1715" spans="1:12" x14ac:dyDescent="0.2">
      <c r="A1715" s="61" t="str">
        <f>$A$7</f>
        <v>NAME OF OWNER/TENANT</v>
      </c>
      <c r="B1715" s="52"/>
      <c r="C1715" s="52"/>
      <c r="E1715" s="61" t="str">
        <f>$E$7</f>
        <v>ADDRESS</v>
      </c>
      <c r="H1715" s="61" t="str">
        <f>$H$7</f>
        <v>METER NUMBER</v>
      </c>
      <c r="J1715" s="52"/>
      <c r="K1715" s="61" t="str">
        <f>$K$7</f>
        <v>TOTAL AMOUNT DUE</v>
      </c>
    </row>
    <row r="1716" spans="1:12" ht="15" x14ac:dyDescent="0.2">
      <c r="A1716" s="62" t="str" cm="1">
        <f t="array" aca="1" ref="A1716" ca="1">INDIRECT("'Homeowners Record'!$B"&amp;$C1713)</f>
        <v>MARCELINO GARCIA</v>
      </c>
      <c r="B1716" s="74"/>
      <c r="C1716" s="74"/>
      <c r="D1716" s="74"/>
      <c r="E1716" s="62" t="str" cm="1">
        <f t="array" aca="1" ref="E1716" ca="1">INDIRECT("'Homeowners Record'!$C"&amp;$C1713)</f>
        <v>BLK 3 LOT 18</v>
      </c>
      <c r="F1716" s="74"/>
      <c r="G1716" s="108"/>
      <c r="H1716" s="152" cm="1">
        <f t="array" aca="1" ref="H1716" ca="1">INDIRECT("'Homeowners Record'!$D"&amp;$C1713)</f>
        <v>340662</v>
      </c>
      <c r="I1716" s="152"/>
      <c r="J1716" s="74"/>
      <c r="K1716" s="149">
        <f ca="1">SUM(INDIRECT("'Unpaid Record'!$C"&amp;$F1713&amp;":"&amp;'Generate Monthly Report'!$J$1&amp;$F1713))</f>
        <v>1988.7914814814815</v>
      </c>
      <c r="L1716" s="149"/>
    </row>
    <row r="1717" spans="1:12" x14ac:dyDescent="0.2">
      <c r="A1717" s="61" t="str">
        <f>$A$9</f>
        <v>BILLING MONTH</v>
      </c>
      <c r="B1717" s="52"/>
      <c r="E1717" s="61" t="str">
        <f>$E$9</f>
        <v>BILL DATE</v>
      </c>
      <c r="H1717" s="61" t="str">
        <f>$H$9</f>
        <v>BILLING PERIOD</v>
      </c>
      <c r="I1717" s="52"/>
      <c r="J1717" s="52"/>
      <c r="K1717" s="151" t="str">
        <f>$K$9</f>
        <v>DUE DATE</v>
      </c>
      <c r="L1717" s="151"/>
    </row>
    <row r="1718" spans="1:12" ht="15" x14ac:dyDescent="0.2">
      <c r="A1718" s="76" t="str">
        <f ca="1">TEXT('Generate Monthly Report'!$C$72, "MMMM YYYY")</f>
        <v>September 2020</v>
      </c>
      <c r="B1718" s="74"/>
      <c r="C1718" s="74"/>
      <c r="D1718" s="74"/>
      <c r="E1718" s="107" t="str">
        <f ca="1">'Generate Monthly Report'!$D$72</f>
        <v>Oct 10, 2020</v>
      </c>
      <c r="F1718" s="74"/>
      <c r="G1718" s="108"/>
      <c r="H1718" s="107" t="str">
        <f ca="1">'Generate Monthly Report'!$B$72</f>
        <v>07 Sep to 06 Oct 2020</v>
      </c>
      <c r="I1718" s="74"/>
      <c r="J1718" s="74"/>
      <c r="K1718" s="155" t="str">
        <f ca="1">'Generate Monthly Report'!$E$72</f>
        <v>Oct 13, 2020</v>
      </c>
      <c r="L1718" s="155"/>
    </row>
    <row r="1719" spans="1:12" x14ac:dyDescent="0.2">
      <c r="A1719" s="64" t="str">
        <f>$A$11</f>
        <v>METER READING INFORMATION</v>
      </c>
      <c r="H1719" s="65" t="str">
        <f>$H$11</f>
        <v>STATEMENT SUMMARY</v>
      </c>
    </row>
    <row r="1720" spans="1:12" x14ac:dyDescent="0.2">
      <c r="A1720" s="52" t="str">
        <f>$A$12</f>
        <v>Owner's Meter Reading</v>
      </c>
      <c r="H1720" s="67" t="str">
        <f>$H$12</f>
        <v>Current Charges</v>
      </c>
      <c r="K1720" s="67"/>
      <c r="L1720" s="67"/>
    </row>
    <row r="1721" spans="1:12" x14ac:dyDescent="0.2">
      <c r="A1721" s="101" t="str">
        <f>$A$13</f>
        <v xml:space="preserve">    Present Reading</v>
      </c>
      <c r="B1721" s="101"/>
      <c r="C1721" s="69"/>
      <c r="E1721" s="101" cm="1">
        <f t="array" aca="1" ref="E1721" ca="1">INDIRECT("'Generate Monthly Report'!$C"&amp;$F1713)</f>
        <v>3199</v>
      </c>
      <c r="H1721" s="101" t="str">
        <f>$H$13</f>
        <v xml:space="preserve">    Water Bill</v>
      </c>
      <c r="K1721" s="156" cm="1">
        <f t="array" aca="1" ref="K1721" ca="1">INDIRECT("'Generate Monthly Report'!$G"&amp;$F1713)</f>
        <v>356.79148148148153</v>
      </c>
      <c r="L1721" s="156"/>
    </row>
    <row r="1722" spans="1:12" x14ac:dyDescent="0.2">
      <c r="A1722" s="102" t="str">
        <f>$A$14</f>
        <v xml:space="preserve">    Previous Reading</v>
      </c>
      <c r="B1722" s="102"/>
      <c r="C1722" s="104"/>
      <c r="D1722" s="63"/>
      <c r="E1722" s="102" cm="1">
        <f t="array" aca="1" ref="E1722" ca="1">INDIRECT("'Generate Monthly Report'!$D"&amp;$F1713)</f>
        <v>3184</v>
      </c>
      <c r="H1722" s="101" t="str">
        <f>$H$14</f>
        <v xml:space="preserve">    Miscellaneous</v>
      </c>
      <c r="K1722" s="69"/>
      <c r="L1722" s="69">
        <f ca="1">'Generate Monthly Report'!$A$71</f>
        <v>50</v>
      </c>
    </row>
    <row r="1723" spans="1:12" ht="15" x14ac:dyDescent="0.2">
      <c r="A1723" s="69" t="str">
        <f>$A$15</f>
        <v xml:space="preserve">    Consumption</v>
      </c>
      <c r="B1723" s="101"/>
      <c r="C1723" s="52"/>
      <c r="E1723" s="103" cm="1">
        <f t="array" aca="1" ref="E1723" ca="1">INDIRECT("'Generate Monthly Report'!$E"&amp;$F1713)</f>
        <v>15</v>
      </c>
      <c r="H1723" s="102" t="str">
        <f>$H$15</f>
        <v xml:space="preserve">    Monthly Dues</v>
      </c>
      <c r="I1723" s="63"/>
      <c r="K1723" s="69"/>
      <c r="L1723" s="69">
        <f ca="1">'Generate Monthly Report'!$A$72</f>
        <v>450</v>
      </c>
    </row>
    <row r="1724" spans="1:12" ht="15" x14ac:dyDescent="0.2">
      <c r="E1724" s="77"/>
      <c r="H1724" s="100" t="str">
        <f>$H$16</f>
        <v xml:space="preserve">    Total</v>
      </c>
      <c r="J1724" s="70"/>
      <c r="K1724" s="153" cm="1">
        <f t="array" aca="1" ref="K1724" ca="1">INDIRECT("'Generate Monthly Report'!$J"&amp;$F1713)</f>
        <v>856.79148148148147</v>
      </c>
      <c r="L1724" s="153"/>
    </row>
    <row r="1725" spans="1:12" x14ac:dyDescent="0.2">
      <c r="A1725" s="109" t="str">
        <f>$A$17</f>
        <v xml:space="preserve">    Manila Waters Reading</v>
      </c>
      <c r="B1725" s="110"/>
      <c r="C1725" s="111"/>
      <c r="D1725" s="111"/>
      <c r="E1725" s="117">
        <f ca="1">'Generate Monthly Report'!$F$72</f>
        <v>1620</v>
      </c>
      <c r="H1725" s="67" t="str">
        <f>$H$17</f>
        <v>Previous Charges</v>
      </c>
      <c r="K1725" s="67"/>
      <c r="L1725" s="67"/>
    </row>
    <row r="1726" spans="1:12" x14ac:dyDescent="0.2">
      <c r="A1726" s="112" t="str">
        <f>$A$18</f>
        <v xml:space="preserve">    Amount Due to Manila Waters</v>
      </c>
      <c r="B1726" s="67"/>
      <c r="C1726" s="66"/>
      <c r="D1726" s="66"/>
      <c r="E1726" s="129">
        <f ca="1">'Generate Monthly Report'!$G$72</f>
        <v>38533.480000000003</v>
      </c>
      <c r="H1726" s="102" t="str">
        <f>$H$18</f>
        <v xml:space="preserve">    Unpaid Previous Charges</v>
      </c>
      <c r="I1726" s="63"/>
      <c r="J1726" s="63"/>
      <c r="K1726" s="154">
        <f ca="1">SUM(INDIRECT("'Unpaid Record'!$C"&amp;$F1713&amp;":"&amp;'Generate Monthly Report'!$J$1&amp;$F1713))-K1724</f>
        <v>1132</v>
      </c>
      <c r="L1726" s="154"/>
    </row>
    <row r="1727" spans="1:12" ht="15" x14ac:dyDescent="0.2">
      <c r="A1727" s="112" t="str">
        <f>$A$19</f>
        <v xml:space="preserve">    Computed Amount per cu. meter</v>
      </c>
      <c r="B1727" s="67"/>
      <c r="C1727" s="66"/>
      <c r="D1727" s="66"/>
      <c r="E1727" s="118">
        <f ca="1">'Generate Monthly Report'!$H$72</f>
        <v>23.79</v>
      </c>
      <c r="H1727" s="64" t="str">
        <f>$H$19</f>
        <v>TOTAL AMOUNT DUE</v>
      </c>
      <c r="K1727" s="150">
        <f ca="1">$K1724+$K1726</f>
        <v>1988.7914814814815</v>
      </c>
      <c r="L1727" s="150"/>
    </row>
    <row r="1728" spans="1:12" x14ac:dyDescent="0.2">
      <c r="A1728" s="113" t="str">
        <f>$A$20</f>
        <v xml:space="preserve">    Minimum Amount (with Misc + Monthly Dues)</v>
      </c>
      <c r="B1728" s="58"/>
      <c r="C1728" s="63"/>
      <c r="D1728" s="63"/>
      <c r="E1728" s="119">
        <f ca="1">'Generate Monthly Report'!$J$72</f>
        <v>737.86</v>
      </c>
      <c r="L1728" s="115" t="str">
        <f>$L$20</f>
        <v>REVISED OCTOBER 2020. THIS IS SYSTEM GENERATED</v>
      </c>
    </row>
    <row r="1729" spans="1:12" x14ac:dyDescent="0.2">
      <c r="A1729" s="73" t="str">
        <f>$A$21</f>
        <v>YOUR MONTHLY CONSUMPTION IN THE LAST 12 MONTHS...</v>
      </c>
      <c r="B1729" s="52"/>
      <c r="C1729" s="52"/>
      <c r="D1729" s="52"/>
      <c r="E1729" s="52"/>
      <c r="F1729" s="52"/>
      <c r="G1729" s="52"/>
      <c r="H1729" s="52"/>
      <c r="I1729" s="52"/>
      <c r="J1729" s="52"/>
      <c r="K1729" s="52"/>
      <c r="L1729" s="52"/>
    </row>
    <row r="1730" spans="1:12" x14ac:dyDescent="0.2">
      <c r="A1730" s="71" t="str">
        <f ca="1">UPPER(TEXT(EDATE($A1718, MOD(COLUMN(), 12)-12), "MMM"))</f>
        <v>OCT</v>
      </c>
      <c r="B1730" s="71" t="str">
        <f t="shared" ref="B1730:L1730" ca="1" si="61">UPPER(TEXT(EDATE($A1718, MOD(COLUMN(), 12)-12), "MMM"))</f>
        <v>NOV</v>
      </c>
      <c r="C1730" s="71" t="str">
        <f t="shared" ca="1" si="61"/>
        <v>DEC</v>
      </c>
      <c r="D1730" s="71" t="str">
        <f t="shared" ca="1" si="61"/>
        <v>JAN</v>
      </c>
      <c r="E1730" s="71" t="str">
        <f t="shared" ca="1" si="61"/>
        <v>FEB</v>
      </c>
      <c r="F1730" s="71" t="str">
        <f t="shared" ca="1" si="61"/>
        <v>MAR</v>
      </c>
      <c r="G1730" s="71" t="str">
        <f t="shared" ca="1" si="61"/>
        <v>APR</v>
      </c>
      <c r="H1730" s="71" t="str">
        <f t="shared" ca="1" si="61"/>
        <v>MAY</v>
      </c>
      <c r="I1730" s="71" t="str">
        <f t="shared" ca="1" si="61"/>
        <v>JUN</v>
      </c>
      <c r="J1730" s="71" t="str">
        <f t="shared" ca="1" si="61"/>
        <v>JUL</v>
      </c>
      <c r="K1730" s="71" t="str">
        <f t="shared" ca="1" si="61"/>
        <v>AUG</v>
      </c>
      <c r="L1730" s="71" t="str">
        <f t="shared" ca="1" si="61"/>
        <v>SEP</v>
      </c>
    </row>
    <row r="1731" spans="1:12" x14ac:dyDescent="0.2">
      <c r="A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B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C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D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E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F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G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H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I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J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K1731" s="71" t="str">
        <f ca="1">IF( (COLUMN(INDIRECT('Generate Monthly Report'!$J$1&amp;$E1713)) + (MOD(COLUMN(), 12)-12) ) &lt; 4, "--", INDIRECT("'Monthly Reading'!"&amp;SUBSTITUTE(ADDRESS(1,COLUMN(INDIRECT('Generate Monthly Report'!$J$1&amp;$E1713)) + (MOD(COLUMN(), 12)-12),4),"1","")&amp;$E1713) )</f>
        <v>--</v>
      </c>
      <c r="L1731" s="71">
        <f ca="1">IF( (COLUMN(INDIRECT('Generate Monthly Report'!$J$1&amp;$E1713)) + (MOD(COLUMN(), 12)) ) &lt; 4, "--", INDIRECT("'Monthly Reading'!"&amp;SUBSTITUTE(ADDRESS(1,COLUMN(INDIRECT('Generate Monthly Report'!$J$1&amp;$E$5)) + (MOD(COLUMN(), 12)),4),"1","")&amp;$E$5) )</f>
        <v>20</v>
      </c>
    </row>
    <row r="1732" spans="1:12" x14ac:dyDescent="0.2">
      <c r="A1732" s="73" t="str">
        <f>$A$24</f>
        <v>BREAKDOWN OF UNPAID WATER BILLS IN THE LAST 12 MONTHS</v>
      </c>
    </row>
    <row r="1733" spans="1:12" x14ac:dyDescent="0.2">
      <c r="A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B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C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D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E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F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G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H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I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J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K1733" s="71" t="str">
        <f ca="1">IF( (COLUMN(INDIRECT('Generate Monthly Report'!$J$1&amp;$E1713)) + (MOD(COLUMN(), 12)-12) ) &lt; 4, "--", IF( INDIRECT("'Unpaid Record'!"&amp;SUBSTITUTE(ADDRESS(1,COLUMN(INDIRECT('Generate Monthly Report'!$J$1&amp;$E1713)) + (MOD(COLUMN(), 12)-12),4),"1","")&amp;$F1713) &gt; 0,
ROUND(INDIRECT("'Unpaid Record'!"&amp;SUBSTITUTE(ADDRESS(1,COLUMN(INDIRECT('Generate Monthly Report'!$J$1&amp;$E1713)) + (MOD(COLUMN(), 12)-12),4),"1","")&amp;$F1713), 2), "--") )</f>
        <v>--</v>
      </c>
      <c r="L1733" s="71">
        <f ca="1">IF( (COLUMN(INDIRECT('Generate Monthly Report'!$J$1&amp;$E1713)) + (MOD(COLUMN(), 12)) ) &lt; 4, "--", ROUND(INDIRECT("'Unpaid Record'!"&amp;SUBSTITUTE(ADDRESS(1,COLUMN(INDIRECT('Generate Monthly Report'!$J$1&amp;$E1713)) + (MOD(COLUMN(), 12)),4),"1","")&amp;$F1713), 2))</f>
        <v>856.79</v>
      </c>
    </row>
    <row r="1734" spans="1:12" x14ac:dyDescent="0.2">
      <c r="C1734" s="157" t="str">
        <f>$C$26</f>
        <v>To avoid disconnection, please pay your bills on time.</v>
      </c>
      <c r="D1734" s="157"/>
      <c r="E1734" s="157"/>
      <c r="F1734" s="157"/>
      <c r="G1734" s="157"/>
      <c r="H1734" s="157"/>
      <c r="I1734" s="157"/>
      <c r="J1734" s="157"/>
      <c r="K1734" s="66"/>
      <c r="L1734" s="66"/>
    </row>
    <row r="1735" spans="1:12" x14ac:dyDescent="0.2">
      <c r="A1735" s="66"/>
      <c r="B1735" s="67"/>
      <c r="C1735" s="67"/>
      <c r="D1735" s="72"/>
      <c r="E1735" s="67"/>
      <c r="F1735" s="67"/>
      <c r="G1735" s="67"/>
      <c r="H1735" s="64"/>
      <c r="I1735" s="67"/>
      <c r="J1735" s="64"/>
      <c r="K1735" s="66"/>
      <c r="L1735" s="66"/>
    </row>
    <row r="1736" spans="1:12" x14ac:dyDescent="0.2">
      <c r="A1736" s="66"/>
      <c r="B1736" s="67"/>
      <c r="K1736" s="66"/>
      <c r="L1736" s="66"/>
    </row>
    <row r="1737" spans="1:12" x14ac:dyDescent="0.2">
      <c r="A1737" s="116" t="str">
        <f>Settings!$B$1</f>
        <v>VILLA AURORA TOWNHOMES HOMEOWNERS ASSOCIATION</v>
      </c>
      <c r="B1737" s="52"/>
      <c r="D1737" s="54"/>
      <c r="E1737" s="54"/>
      <c r="H1737" s="54"/>
      <c r="I1737" s="54"/>
      <c r="K1737" s="56"/>
      <c r="L1737" s="114" t="str">
        <f>Settings!$B$3</f>
        <v>Please bring your water bill when paying</v>
      </c>
    </row>
    <row r="1738" spans="1:12" x14ac:dyDescent="0.2">
      <c r="A1738" s="68" t="str">
        <f>Settings!$B$2</f>
        <v>Aurora Blvd., Loyola Heights, Quezon City</v>
      </c>
      <c r="B1738" s="52"/>
      <c r="D1738" s="56"/>
      <c r="E1738" s="56"/>
      <c r="H1738" s="56"/>
      <c r="I1738" s="56"/>
      <c r="K1738" s="52"/>
      <c r="L1738" s="114" t="str">
        <f>Settings!$B$4</f>
        <v>For inquiries pls. contact the water committee</v>
      </c>
    </row>
    <row r="1739" spans="1:12" x14ac:dyDescent="0.2">
      <c r="A1739" s="57">
        <v>2</v>
      </c>
      <c r="B1739" s="57">
        <v>5</v>
      </c>
      <c r="D1739" s="52"/>
      <c r="E1739" s="52"/>
      <c r="H1739" s="52"/>
      <c r="I1739" s="52"/>
      <c r="K1739" s="52"/>
      <c r="L1739" s="114" t="str">
        <f>IF(Settings!$B$5="", "", Settings!$B$5)</f>
        <v>Jesus Lim at B3 L17</v>
      </c>
    </row>
    <row r="1740" spans="1:12" x14ac:dyDescent="0.2">
      <c r="A1740" s="52"/>
      <c r="B1740" s="52"/>
      <c r="C1740" s="52"/>
      <c r="D1740" s="52"/>
      <c r="E1740" s="52"/>
      <c r="H1740" s="52"/>
      <c r="I1740" s="52"/>
      <c r="K1740" s="52"/>
      <c r="L1740" s="114" t="str">
        <f>IF(Settings!$B$6="", "", Settings!$B$6)</f>
        <v>Nida Monasteryo at B1 L12</v>
      </c>
    </row>
    <row r="1741" spans="1:12" x14ac:dyDescent="0.2">
      <c r="A1741" s="52"/>
      <c r="B1741" s="52"/>
      <c r="C1741" s="132">
        <f>$C1713+1</f>
        <v>64</v>
      </c>
      <c r="D1741" s="132">
        <f>$D1713+1</f>
        <v>75</v>
      </c>
      <c r="E1741" s="132">
        <f>$E1713+1</f>
        <v>141</v>
      </c>
      <c r="F1741" s="132">
        <f>$F1713+1</f>
        <v>67</v>
      </c>
      <c r="H1741" s="52"/>
      <c r="I1741" s="52"/>
      <c r="J1741" s="55" t="str">
        <f>IF(Settings!$B$7="", "", Settings!$B$7)</f>
        <v/>
      </c>
      <c r="K1741" s="52"/>
      <c r="L1741" s="52"/>
    </row>
    <row r="1742" spans="1:12" x14ac:dyDescent="0.2">
      <c r="A1742" s="58"/>
      <c r="B1742" s="58"/>
      <c r="C1742" s="58"/>
      <c r="D1742" s="58"/>
      <c r="E1742" s="58"/>
      <c r="F1742" s="58"/>
      <c r="G1742" s="59"/>
      <c r="H1742" s="58"/>
      <c r="I1742" s="58"/>
      <c r="J1742" s="60" t="str">
        <f>IF(Settings!$B$8="", "", Settings!$B$8)</f>
        <v/>
      </c>
      <c r="K1742" s="58"/>
      <c r="L1742" s="58"/>
    </row>
    <row r="1743" spans="1:12" x14ac:dyDescent="0.2">
      <c r="A1743" s="61" t="str">
        <f>$A$7</f>
        <v>NAME OF OWNER/TENANT</v>
      </c>
      <c r="B1743" s="52"/>
      <c r="C1743" s="52"/>
      <c r="E1743" s="61" t="str">
        <f>$E$7</f>
        <v>ADDRESS</v>
      </c>
      <c r="H1743" s="61" t="str">
        <f>$H$7</f>
        <v>METER NUMBER</v>
      </c>
      <c r="J1743" s="52"/>
      <c r="K1743" s="61" t="str">
        <f>$K$7</f>
        <v>TOTAL AMOUNT DUE</v>
      </c>
    </row>
    <row r="1744" spans="1:12" ht="15" x14ac:dyDescent="0.2">
      <c r="A1744" s="62" t="str" cm="1">
        <f t="array" aca="1" ref="A1744" ca="1">INDIRECT("'Homeowners Record'!$B"&amp;$C1741)</f>
        <v>ALLAN/DANG CRUZ</v>
      </c>
      <c r="B1744" s="74"/>
      <c r="C1744" s="74"/>
      <c r="D1744" s="74"/>
      <c r="E1744" s="62" t="str" cm="1">
        <f t="array" aca="1" ref="E1744" ca="1">INDIRECT("'Homeowners Record'!$C"&amp;$C1741)</f>
        <v>BLK 3 LOT 19</v>
      </c>
      <c r="F1744" s="74"/>
      <c r="G1744" s="108"/>
      <c r="H1744" s="152" cm="1">
        <f t="array" aca="1" ref="H1744" ca="1">INDIRECT("'Homeowners Record'!$D"&amp;$C1741)</f>
        <v>337377</v>
      </c>
      <c r="I1744" s="152"/>
      <c r="J1744" s="74"/>
      <c r="K1744" s="149">
        <f ca="1">SUM(INDIRECT("'Unpaid Record'!$C"&amp;$F1741&amp;":"&amp;'Generate Monthly Report'!$J$1&amp;$F1741))</f>
        <v>2469.5829629629629</v>
      </c>
      <c r="L1744" s="149"/>
    </row>
    <row r="1745" spans="1:12" x14ac:dyDescent="0.2">
      <c r="A1745" s="61" t="str">
        <f>$A$9</f>
        <v>BILLING MONTH</v>
      </c>
      <c r="B1745" s="52"/>
      <c r="E1745" s="61" t="str">
        <f>$E$9</f>
        <v>BILL DATE</v>
      </c>
      <c r="H1745" s="61" t="str">
        <f>$H$9</f>
        <v>BILLING PERIOD</v>
      </c>
      <c r="I1745" s="52"/>
      <c r="J1745" s="52"/>
      <c r="K1745" s="151" t="str">
        <f>$K$9</f>
        <v>DUE DATE</v>
      </c>
      <c r="L1745" s="151"/>
    </row>
    <row r="1746" spans="1:12" ht="15" x14ac:dyDescent="0.2">
      <c r="A1746" s="76" t="str">
        <f ca="1">TEXT('Generate Monthly Report'!$C$72, "MMMM YYYY")</f>
        <v>September 2020</v>
      </c>
      <c r="B1746" s="74"/>
      <c r="C1746" s="74"/>
      <c r="D1746" s="74"/>
      <c r="E1746" s="107" t="str">
        <f ca="1">'Generate Monthly Report'!$D$72</f>
        <v>Oct 10, 2020</v>
      </c>
      <c r="F1746" s="74"/>
      <c r="G1746" s="108"/>
      <c r="H1746" s="107" t="str">
        <f ca="1">'Generate Monthly Report'!$B$72</f>
        <v>07 Sep to 06 Oct 2020</v>
      </c>
      <c r="I1746" s="74"/>
      <c r="J1746" s="74"/>
      <c r="K1746" s="155" t="str">
        <f ca="1">'Generate Monthly Report'!$E$72</f>
        <v>Oct 13, 2020</v>
      </c>
      <c r="L1746" s="155"/>
    </row>
    <row r="1747" spans="1:12" x14ac:dyDescent="0.2">
      <c r="A1747" s="64" t="str">
        <f>$A$11</f>
        <v>METER READING INFORMATION</v>
      </c>
      <c r="H1747" s="65" t="str">
        <f>$H$11</f>
        <v>STATEMENT SUMMARY</v>
      </c>
    </row>
    <row r="1748" spans="1:12" x14ac:dyDescent="0.2">
      <c r="A1748" s="52" t="str">
        <f>$A$12</f>
        <v>Owner's Meter Reading</v>
      </c>
      <c r="H1748" s="67" t="str">
        <f>$H$12</f>
        <v>Current Charges</v>
      </c>
      <c r="K1748" s="67"/>
      <c r="L1748" s="67"/>
    </row>
    <row r="1749" spans="1:12" x14ac:dyDescent="0.2">
      <c r="A1749" s="101" t="str">
        <f>$A$13</f>
        <v xml:space="preserve">    Present Reading</v>
      </c>
      <c r="B1749" s="101"/>
      <c r="C1749" s="69"/>
      <c r="E1749" s="101" cm="1">
        <f t="array" aca="1" ref="E1749" ca="1">INDIRECT("'Generate Monthly Report'!$C"&amp;$F1741)</f>
        <v>3435</v>
      </c>
      <c r="H1749" s="101" t="str">
        <f>$H$13</f>
        <v xml:space="preserve">    Water Bill</v>
      </c>
      <c r="K1749" s="156" cm="1">
        <f t="array" aca="1" ref="K1749" ca="1">INDIRECT("'Generate Monthly Report'!$G"&amp;$F1741)</f>
        <v>713.58296296296305</v>
      </c>
      <c r="L1749" s="156"/>
    </row>
    <row r="1750" spans="1:12" x14ac:dyDescent="0.2">
      <c r="A1750" s="102" t="str">
        <f>$A$14</f>
        <v xml:space="preserve">    Previous Reading</v>
      </c>
      <c r="B1750" s="102"/>
      <c r="C1750" s="104"/>
      <c r="D1750" s="63"/>
      <c r="E1750" s="102" cm="1">
        <f t="array" aca="1" ref="E1750" ca="1">INDIRECT("'Generate Monthly Report'!$D"&amp;$F1741)</f>
        <v>3405</v>
      </c>
      <c r="H1750" s="101" t="str">
        <f>$H$14</f>
        <v xml:space="preserve">    Miscellaneous</v>
      </c>
      <c r="K1750" s="69"/>
      <c r="L1750" s="69">
        <f ca="1">'Generate Monthly Report'!$A$71</f>
        <v>50</v>
      </c>
    </row>
    <row r="1751" spans="1:12" ht="15" x14ac:dyDescent="0.2">
      <c r="A1751" s="69" t="str">
        <f>$A$15</f>
        <v xml:space="preserve">    Consumption</v>
      </c>
      <c r="B1751" s="101"/>
      <c r="C1751" s="52"/>
      <c r="E1751" s="103" cm="1">
        <f t="array" aca="1" ref="E1751" ca="1">INDIRECT("'Generate Monthly Report'!$E"&amp;$F1741)</f>
        <v>30</v>
      </c>
      <c r="H1751" s="102" t="str">
        <f>$H$15</f>
        <v xml:space="preserve">    Monthly Dues</v>
      </c>
      <c r="I1751" s="63"/>
      <c r="K1751" s="69"/>
      <c r="L1751" s="69">
        <f ca="1">'Generate Monthly Report'!$A$72</f>
        <v>450</v>
      </c>
    </row>
    <row r="1752" spans="1:12" ht="15" x14ac:dyDescent="0.2">
      <c r="E1752" s="77"/>
      <c r="H1752" s="100" t="str">
        <f>$H$16</f>
        <v xml:space="preserve">    Total</v>
      </c>
      <c r="J1752" s="70"/>
      <c r="K1752" s="153" cm="1">
        <f t="array" aca="1" ref="K1752" ca="1">INDIRECT("'Generate Monthly Report'!$J"&amp;$F1741)</f>
        <v>1213.5829629629629</v>
      </c>
      <c r="L1752" s="153"/>
    </row>
    <row r="1753" spans="1:12" x14ac:dyDescent="0.2">
      <c r="A1753" s="109" t="str">
        <f>$A$17</f>
        <v xml:space="preserve">    Manila Waters Reading</v>
      </c>
      <c r="B1753" s="110"/>
      <c r="C1753" s="111"/>
      <c r="D1753" s="111"/>
      <c r="E1753" s="117">
        <f ca="1">'Generate Monthly Report'!$F$72</f>
        <v>1620</v>
      </c>
      <c r="H1753" s="67" t="str">
        <f>$H$17</f>
        <v>Previous Charges</v>
      </c>
      <c r="K1753" s="67"/>
      <c r="L1753" s="67"/>
    </row>
    <row r="1754" spans="1:12" x14ac:dyDescent="0.2">
      <c r="A1754" s="112" t="str">
        <f>$A$18</f>
        <v xml:space="preserve">    Amount Due to Manila Waters</v>
      </c>
      <c r="B1754" s="67"/>
      <c r="C1754" s="66"/>
      <c r="D1754" s="66"/>
      <c r="E1754" s="129">
        <f ca="1">'Generate Monthly Report'!$G$72</f>
        <v>38533.480000000003</v>
      </c>
      <c r="H1754" s="102" t="str">
        <f>$H$18</f>
        <v xml:space="preserve">    Unpaid Previous Charges</v>
      </c>
      <c r="I1754" s="63"/>
      <c r="J1754" s="63"/>
      <c r="K1754" s="154">
        <f ca="1">SUM(INDIRECT("'Unpaid Record'!$C"&amp;$F1741&amp;":"&amp;'Generate Monthly Report'!$J$1&amp;$F1741))-K1752</f>
        <v>1256</v>
      </c>
      <c r="L1754" s="154"/>
    </row>
    <row r="1755" spans="1:12" ht="15" x14ac:dyDescent="0.2">
      <c r="A1755" s="112" t="str">
        <f>$A$19</f>
        <v xml:space="preserve">    Computed Amount per cu. meter</v>
      </c>
      <c r="B1755" s="67"/>
      <c r="C1755" s="66"/>
      <c r="D1755" s="66"/>
      <c r="E1755" s="118">
        <f ca="1">'Generate Monthly Report'!$H$72</f>
        <v>23.79</v>
      </c>
      <c r="H1755" s="64" t="str">
        <f>$H$19</f>
        <v>TOTAL AMOUNT DUE</v>
      </c>
      <c r="K1755" s="150">
        <f ca="1">$K1752+$K1754</f>
        <v>2469.5829629629629</v>
      </c>
      <c r="L1755" s="150"/>
    </row>
    <row r="1756" spans="1:12" x14ac:dyDescent="0.2">
      <c r="A1756" s="113" t="str">
        <f>$A$20</f>
        <v xml:space="preserve">    Minimum Amount (with Misc + Monthly Dues)</v>
      </c>
      <c r="B1756" s="58"/>
      <c r="C1756" s="63"/>
      <c r="D1756" s="63"/>
      <c r="E1756" s="119">
        <f ca="1">'Generate Monthly Report'!$J$72</f>
        <v>737.86</v>
      </c>
      <c r="L1756" s="115" t="str">
        <f>$L$20</f>
        <v>REVISED OCTOBER 2020. THIS IS SYSTEM GENERATED</v>
      </c>
    </row>
    <row r="1757" spans="1:12" x14ac:dyDescent="0.2">
      <c r="A1757" s="73" t="str">
        <f>$A$21</f>
        <v>YOUR MONTHLY CONSUMPTION IN THE LAST 12 MONTHS...</v>
      </c>
      <c r="B1757" s="52"/>
      <c r="C1757" s="52"/>
      <c r="D1757" s="52"/>
      <c r="E1757" s="52"/>
      <c r="F1757" s="52"/>
      <c r="G1757" s="52"/>
      <c r="H1757" s="52"/>
      <c r="I1757" s="52"/>
      <c r="J1757" s="52"/>
      <c r="K1757" s="52"/>
      <c r="L1757" s="52"/>
    </row>
    <row r="1758" spans="1:12" x14ac:dyDescent="0.2">
      <c r="A1758" s="71" t="str">
        <f ca="1">UPPER(TEXT(EDATE($A1746, MOD(COLUMN(), 12)-12), "MMM"))</f>
        <v>OCT</v>
      </c>
      <c r="B1758" s="71" t="str">
        <f t="shared" ref="B1758:L1758" ca="1" si="62">UPPER(TEXT(EDATE($A1746, MOD(COLUMN(), 12)-12), "MMM"))</f>
        <v>NOV</v>
      </c>
      <c r="C1758" s="71" t="str">
        <f t="shared" ca="1" si="62"/>
        <v>DEC</v>
      </c>
      <c r="D1758" s="71" t="str">
        <f t="shared" ca="1" si="62"/>
        <v>JAN</v>
      </c>
      <c r="E1758" s="71" t="str">
        <f t="shared" ca="1" si="62"/>
        <v>FEB</v>
      </c>
      <c r="F1758" s="71" t="str">
        <f t="shared" ca="1" si="62"/>
        <v>MAR</v>
      </c>
      <c r="G1758" s="71" t="str">
        <f t="shared" ca="1" si="62"/>
        <v>APR</v>
      </c>
      <c r="H1758" s="71" t="str">
        <f t="shared" ca="1" si="62"/>
        <v>MAY</v>
      </c>
      <c r="I1758" s="71" t="str">
        <f t="shared" ca="1" si="62"/>
        <v>JUN</v>
      </c>
      <c r="J1758" s="71" t="str">
        <f t="shared" ca="1" si="62"/>
        <v>JUL</v>
      </c>
      <c r="K1758" s="71" t="str">
        <f t="shared" ca="1" si="62"/>
        <v>AUG</v>
      </c>
      <c r="L1758" s="71" t="str">
        <f t="shared" ca="1" si="62"/>
        <v>SEP</v>
      </c>
    </row>
    <row r="1759" spans="1:12" x14ac:dyDescent="0.2">
      <c r="A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B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C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D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E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F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G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H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I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J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K1759" s="71" t="str">
        <f ca="1">IF( (COLUMN(INDIRECT('Generate Monthly Report'!$J$1&amp;$E1741)) + (MOD(COLUMN(), 12)-12) ) &lt; 4, "--", INDIRECT("'Monthly Reading'!"&amp;SUBSTITUTE(ADDRESS(1,COLUMN(INDIRECT('Generate Monthly Report'!$J$1&amp;$E1741)) + (MOD(COLUMN(), 12)-12),4),"1","")&amp;$E1741) )</f>
        <v>--</v>
      </c>
      <c r="L1759" s="71">
        <f ca="1">IF( (COLUMN(INDIRECT('Generate Monthly Report'!$J$1&amp;$E1741)) + (MOD(COLUMN(), 12)) ) &lt; 4, "--", INDIRECT("'Monthly Reading'!"&amp;SUBSTITUTE(ADDRESS(1,COLUMN(INDIRECT('Generate Monthly Report'!$J$1&amp;$E$5)) + (MOD(COLUMN(), 12)),4),"1","")&amp;$E$5) )</f>
        <v>20</v>
      </c>
    </row>
    <row r="1760" spans="1:12" x14ac:dyDescent="0.2">
      <c r="A1760" s="73" t="str">
        <f>$A$24</f>
        <v>BREAKDOWN OF UNPAID WATER BILLS IN THE LAST 12 MONTHS</v>
      </c>
    </row>
    <row r="1761" spans="1:12" x14ac:dyDescent="0.2">
      <c r="A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B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C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D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E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F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G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H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I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J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K1761" s="71" t="str">
        <f ca="1">IF( (COLUMN(INDIRECT('Generate Monthly Report'!$J$1&amp;$E1741)) + (MOD(COLUMN(), 12)-12) ) &lt; 4, "--", IF( INDIRECT("'Unpaid Record'!"&amp;SUBSTITUTE(ADDRESS(1,COLUMN(INDIRECT('Generate Monthly Report'!$J$1&amp;$E1741)) + (MOD(COLUMN(), 12)-12),4),"1","")&amp;$F1741) &gt; 0,
ROUND(INDIRECT("'Unpaid Record'!"&amp;SUBSTITUTE(ADDRESS(1,COLUMN(INDIRECT('Generate Monthly Report'!$J$1&amp;$E1741)) + (MOD(COLUMN(), 12)-12),4),"1","")&amp;$F1741), 2), "--") )</f>
        <v>--</v>
      </c>
      <c r="L1761" s="71">
        <f ca="1">IF( (COLUMN(INDIRECT('Generate Monthly Report'!$J$1&amp;$E1741)) + (MOD(COLUMN(), 12)) ) &lt; 4, "--", ROUND(INDIRECT("'Unpaid Record'!"&amp;SUBSTITUTE(ADDRESS(1,COLUMN(INDIRECT('Generate Monthly Report'!$J$1&amp;$E1741)) + (MOD(COLUMN(), 12)),4),"1","")&amp;$F1741), 2))</f>
        <v>1213.58</v>
      </c>
    </row>
    <row r="1762" spans="1:12" x14ac:dyDescent="0.2">
      <c r="C1762" s="157" t="str">
        <f>$C$26</f>
        <v>To avoid disconnection, please pay your bills on time.</v>
      </c>
      <c r="D1762" s="157"/>
      <c r="E1762" s="157"/>
      <c r="F1762" s="157"/>
      <c r="G1762" s="157"/>
      <c r="H1762" s="157"/>
      <c r="I1762" s="157"/>
      <c r="J1762" s="157"/>
      <c r="K1762" s="66"/>
      <c r="L1762" s="66"/>
    </row>
    <row r="1763" spans="1:12" x14ac:dyDescent="0.2">
      <c r="A1763" s="66"/>
      <c r="B1763" s="67"/>
      <c r="C1763" s="67"/>
      <c r="D1763" s="72"/>
      <c r="E1763" s="67"/>
      <c r="F1763" s="67"/>
      <c r="G1763" s="67"/>
      <c r="H1763" s="64"/>
      <c r="I1763" s="67"/>
      <c r="J1763" s="64"/>
      <c r="K1763" s="66"/>
      <c r="L1763" s="66"/>
    </row>
    <row r="1764" spans="1:12" x14ac:dyDescent="0.2">
      <c r="A1764" s="66"/>
      <c r="B1764" s="67"/>
      <c r="K1764" s="66"/>
      <c r="L1764" s="66"/>
    </row>
    <row r="1765" spans="1:12" x14ac:dyDescent="0.2">
      <c r="A1765" s="116" t="str">
        <f>Settings!$B$1</f>
        <v>VILLA AURORA TOWNHOMES HOMEOWNERS ASSOCIATION</v>
      </c>
      <c r="B1765" s="52"/>
      <c r="D1765" s="54"/>
      <c r="E1765" s="54"/>
      <c r="H1765" s="54"/>
      <c r="I1765" s="54"/>
      <c r="K1765" s="56"/>
      <c r="L1765" s="114" t="str">
        <f>Settings!$B$3</f>
        <v>Please bring your water bill when paying</v>
      </c>
    </row>
    <row r="1766" spans="1:12" x14ac:dyDescent="0.2">
      <c r="A1766" s="68" t="str">
        <f>Settings!$B$2</f>
        <v>Aurora Blvd., Loyola Heights, Quezon City</v>
      </c>
      <c r="B1766" s="52"/>
      <c r="D1766" s="56"/>
      <c r="E1766" s="56"/>
      <c r="H1766" s="56"/>
      <c r="I1766" s="56"/>
      <c r="K1766" s="52"/>
      <c r="L1766" s="114" t="str">
        <f>Settings!$B$4</f>
        <v>For inquiries pls. contact the water committee</v>
      </c>
    </row>
    <row r="1767" spans="1:12" x14ac:dyDescent="0.2">
      <c r="A1767" s="57">
        <v>2</v>
      </c>
      <c r="B1767" s="57">
        <v>5</v>
      </c>
      <c r="D1767" s="52"/>
      <c r="E1767" s="52"/>
      <c r="H1767" s="52"/>
      <c r="I1767" s="52"/>
      <c r="K1767" s="52"/>
      <c r="L1767" s="114" t="str">
        <f>IF(Settings!$B$5="", "", Settings!$B$5)</f>
        <v>Jesus Lim at B3 L17</v>
      </c>
    </row>
    <row r="1768" spans="1:12" x14ac:dyDescent="0.2">
      <c r="A1768" s="52"/>
      <c r="B1768" s="52"/>
      <c r="C1768" s="52"/>
      <c r="D1768" s="52"/>
      <c r="E1768" s="52"/>
      <c r="H1768" s="52"/>
      <c r="I1768" s="52"/>
      <c r="K1768" s="52"/>
      <c r="L1768" s="114" t="str">
        <f>IF(Settings!$B$6="", "", Settings!$B$6)</f>
        <v>Nida Monasteryo at B1 L12</v>
      </c>
    </row>
    <row r="1769" spans="1:12" x14ac:dyDescent="0.2">
      <c r="A1769" s="52"/>
      <c r="B1769" s="52"/>
      <c r="C1769" s="132">
        <f>$C1741+1</f>
        <v>65</v>
      </c>
      <c r="D1769" s="132">
        <f>$D1741+1</f>
        <v>76</v>
      </c>
      <c r="E1769" s="132">
        <f>$E1741+1</f>
        <v>142</v>
      </c>
      <c r="F1769" s="132">
        <f>$F1741+1</f>
        <v>68</v>
      </c>
      <c r="H1769" s="52"/>
      <c r="I1769" s="52"/>
      <c r="J1769" s="55" t="str">
        <f>IF(Settings!$B$7="", "", Settings!$B$7)</f>
        <v/>
      </c>
      <c r="K1769" s="52"/>
      <c r="L1769" s="52"/>
    </row>
    <row r="1770" spans="1:12" x14ac:dyDescent="0.2">
      <c r="A1770" s="58"/>
      <c r="B1770" s="58"/>
      <c r="C1770" s="58"/>
      <c r="D1770" s="58"/>
      <c r="E1770" s="58"/>
      <c r="F1770" s="58"/>
      <c r="G1770" s="59"/>
      <c r="H1770" s="58"/>
      <c r="I1770" s="58"/>
      <c r="J1770" s="60" t="str">
        <f>IF(Settings!$B$8="", "", Settings!$B$8)</f>
        <v/>
      </c>
      <c r="K1770" s="58"/>
      <c r="L1770" s="58"/>
    </row>
    <row r="1771" spans="1:12" x14ac:dyDescent="0.2">
      <c r="A1771" s="61" t="str">
        <f>$A$7</f>
        <v>NAME OF OWNER/TENANT</v>
      </c>
      <c r="B1771" s="52"/>
      <c r="C1771" s="52"/>
      <c r="E1771" s="61" t="str">
        <f>$E$7</f>
        <v>ADDRESS</v>
      </c>
      <c r="H1771" s="61" t="str">
        <f>$H$7</f>
        <v>METER NUMBER</v>
      </c>
      <c r="J1771" s="52"/>
      <c r="K1771" s="61" t="str">
        <f>$K$7</f>
        <v>TOTAL AMOUNT DUE</v>
      </c>
    </row>
    <row r="1772" spans="1:12" ht="15" x14ac:dyDescent="0.2">
      <c r="A1772" s="62" t="str" cm="1">
        <f t="array" aca="1" ref="A1772" ca="1">INDIRECT("'Homeowners Record'!$B"&amp;$C1769)</f>
        <v>REY HONRADO</v>
      </c>
      <c r="B1772" s="74"/>
      <c r="C1772" s="74"/>
      <c r="D1772" s="74"/>
      <c r="E1772" s="62" t="str" cm="1">
        <f t="array" aca="1" ref="E1772" ca="1">INDIRECT("'Homeowners Record'!$C"&amp;$C1769)</f>
        <v>BLK 3 LOT 20</v>
      </c>
      <c r="F1772" s="74"/>
      <c r="G1772" s="108"/>
      <c r="H1772" s="152" cm="1">
        <f t="array" aca="1" ref="H1772" ca="1">INDIRECT("'Homeowners Record'!$D"&amp;$C1769)</f>
        <v>344378</v>
      </c>
      <c r="I1772" s="152"/>
      <c r="J1772" s="74"/>
      <c r="K1772" s="149">
        <f ca="1">SUM(INDIRECT("'Unpaid Record'!$C"&amp;$F1769&amp;":"&amp;'Generate Monthly Report'!$J$1&amp;$F1769))</f>
        <v>5080.4013580246919</v>
      </c>
      <c r="L1772" s="149"/>
    </row>
    <row r="1773" spans="1:12" x14ac:dyDescent="0.2">
      <c r="A1773" s="61" t="str">
        <f>$A$9</f>
        <v>BILLING MONTH</v>
      </c>
      <c r="B1773" s="52"/>
      <c r="E1773" s="61" t="str">
        <f>$E$9</f>
        <v>BILL DATE</v>
      </c>
      <c r="H1773" s="61" t="str">
        <f>$H$9</f>
        <v>BILLING PERIOD</v>
      </c>
      <c r="I1773" s="52"/>
      <c r="J1773" s="52"/>
      <c r="K1773" s="151" t="str">
        <f>$K$9</f>
        <v>DUE DATE</v>
      </c>
      <c r="L1773" s="151"/>
    </row>
    <row r="1774" spans="1:12" ht="15" x14ac:dyDescent="0.2">
      <c r="A1774" s="76" t="str">
        <f ca="1">TEXT('Generate Monthly Report'!$C$72, "MMMM YYYY")</f>
        <v>September 2020</v>
      </c>
      <c r="B1774" s="74"/>
      <c r="C1774" s="74"/>
      <c r="D1774" s="74"/>
      <c r="E1774" s="107" t="str">
        <f ca="1">'Generate Monthly Report'!$D$72</f>
        <v>Oct 10, 2020</v>
      </c>
      <c r="F1774" s="74"/>
      <c r="G1774" s="108"/>
      <c r="H1774" s="107" t="str">
        <f ca="1">'Generate Monthly Report'!$B$72</f>
        <v>07 Sep to 06 Oct 2020</v>
      </c>
      <c r="I1774" s="74"/>
      <c r="J1774" s="74"/>
      <c r="K1774" s="155" t="str">
        <f ca="1">'Generate Monthly Report'!$E$72</f>
        <v>Oct 13, 2020</v>
      </c>
      <c r="L1774" s="155"/>
    </row>
    <row r="1775" spans="1:12" x14ac:dyDescent="0.2">
      <c r="A1775" s="64" t="str">
        <f>$A$11</f>
        <v>METER READING INFORMATION</v>
      </c>
      <c r="H1775" s="65" t="str">
        <f>$H$11</f>
        <v>STATEMENT SUMMARY</v>
      </c>
    </row>
    <row r="1776" spans="1:12" x14ac:dyDescent="0.2">
      <c r="A1776" s="52" t="str">
        <f>$A$12</f>
        <v>Owner's Meter Reading</v>
      </c>
      <c r="H1776" s="67" t="str">
        <f>$H$12</f>
        <v>Current Charges</v>
      </c>
      <c r="K1776" s="67"/>
      <c r="L1776" s="67"/>
    </row>
    <row r="1777" spans="1:12" x14ac:dyDescent="0.2">
      <c r="A1777" s="101" t="str">
        <f>$A$13</f>
        <v xml:space="preserve">    Present Reading</v>
      </c>
      <c r="B1777" s="101"/>
      <c r="C1777" s="69"/>
      <c r="E1777" s="101" cm="1">
        <f t="array" aca="1" ref="E1777" ca="1">INDIRECT("'Generate Monthly Report'!$C"&amp;$F1769)</f>
        <v>704</v>
      </c>
      <c r="H1777" s="101" t="str">
        <f>$H$13</f>
        <v xml:space="preserve">    Water Bill</v>
      </c>
      <c r="K1777" s="156" cm="1">
        <f t="array" aca="1" ref="K1777" ca="1">INDIRECT("'Generate Monthly Report'!$G"&amp;$F1769)</f>
        <v>2735.4013580246915</v>
      </c>
      <c r="L1777" s="156"/>
    </row>
    <row r="1778" spans="1:12" x14ac:dyDescent="0.2">
      <c r="A1778" s="102" t="str">
        <f>$A$14</f>
        <v xml:space="preserve">    Previous Reading</v>
      </c>
      <c r="B1778" s="102"/>
      <c r="C1778" s="104"/>
      <c r="D1778" s="63"/>
      <c r="E1778" s="102" cm="1">
        <f t="array" aca="1" ref="E1778" ca="1">INDIRECT("'Generate Monthly Report'!$D"&amp;$F1769)</f>
        <v>589</v>
      </c>
      <c r="H1778" s="101" t="str">
        <f>$H$14</f>
        <v xml:space="preserve">    Miscellaneous</v>
      </c>
      <c r="K1778" s="69"/>
      <c r="L1778" s="69">
        <f ca="1">'Generate Monthly Report'!$A$71</f>
        <v>50</v>
      </c>
    </row>
    <row r="1779" spans="1:12" ht="15" x14ac:dyDescent="0.2">
      <c r="A1779" s="69" t="str">
        <f>$A$15</f>
        <v xml:space="preserve">    Consumption</v>
      </c>
      <c r="B1779" s="101"/>
      <c r="C1779" s="52"/>
      <c r="E1779" s="103" cm="1">
        <f t="array" aca="1" ref="E1779" ca="1">INDIRECT("'Generate Monthly Report'!$E"&amp;$F1769)</f>
        <v>115</v>
      </c>
      <c r="H1779" s="102" t="str">
        <f>$H$15</f>
        <v xml:space="preserve">    Monthly Dues</v>
      </c>
      <c r="I1779" s="63"/>
      <c r="K1779" s="69"/>
      <c r="L1779" s="69">
        <f ca="1">'Generate Monthly Report'!$A$72</f>
        <v>450</v>
      </c>
    </row>
    <row r="1780" spans="1:12" ht="15" x14ac:dyDescent="0.2">
      <c r="E1780" s="77"/>
      <c r="H1780" s="100" t="str">
        <f>$H$16</f>
        <v xml:space="preserve">    Total</v>
      </c>
      <c r="J1780" s="70"/>
      <c r="K1780" s="153" cm="1">
        <f t="array" aca="1" ref="K1780" ca="1">INDIRECT("'Generate Monthly Report'!$J"&amp;$F1769)</f>
        <v>3235.4013580246915</v>
      </c>
      <c r="L1780" s="153"/>
    </row>
    <row r="1781" spans="1:12" x14ac:dyDescent="0.2">
      <c r="A1781" s="109" t="str">
        <f>$A$17</f>
        <v xml:space="preserve">    Manila Waters Reading</v>
      </c>
      <c r="B1781" s="110"/>
      <c r="C1781" s="111"/>
      <c r="D1781" s="111"/>
      <c r="E1781" s="117">
        <f ca="1">'Generate Monthly Report'!$F$72</f>
        <v>1620</v>
      </c>
      <c r="H1781" s="67" t="str">
        <f>$H$17</f>
        <v>Previous Charges</v>
      </c>
      <c r="K1781" s="67"/>
      <c r="L1781" s="67"/>
    </row>
    <row r="1782" spans="1:12" x14ac:dyDescent="0.2">
      <c r="A1782" s="112" t="str">
        <f>$A$18</f>
        <v xml:space="preserve">    Amount Due to Manila Waters</v>
      </c>
      <c r="B1782" s="67"/>
      <c r="C1782" s="66"/>
      <c r="D1782" s="66"/>
      <c r="E1782" s="129">
        <f ca="1">'Generate Monthly Report'!$G$72</f>
        <v>38533.480000000003</v>
      </c>
      <c r="H1782" s="102" t="str">
        <f>$H$18</f>
        <v xml:space="preserve">    Unpaid Previous Charges</v>
      </c>
      <c r="I1782" s="63"/>
      <c r="J1782" s="63"/>
      <c r="K1782" s="154">
        <f ca="1">SUM(INDIRECT("'Unpaid Record'!$C"&amp;$F1769&amp;":"&amp;'Generate Monthly Report'!$J$1&amp;$F1769))-K1780</f>
        <v>1845.0000000000005</v>
      </c>
      <c r="L1782" s="154"/>
    </row>
    <row r="1783" spans="1:12" ht="15" x14ac:dyDescent="0.2">
      <c r="A1783" s="112" t="str">
        <f>$A$19</f>
        <v xml:space="preserve">    Computed Amount per cu. meter</v>
      </c>
      <c r="B1783" s="67"/>
      <c r="C1783" s="66"/>
      <c r="D1783" s="66"/>
      <c r="E1783" s="118">
        <f ca="1">'Generate Monthly Report'!$H$72</f>
        <v>23.79</v>
      </c>
      <c r="H1783" s="64" t="str">
        <f>$H$19</f>
        <v>TOTAL AMOUNT DUE</v>
      </c>
      <c r="K1783" s="150">
        <f ca="1">$K1780+$K1782</f>
        <v>5080.4013580246919</v>
      </c>
      <c r="L1783" s="150"/>
    </row>
    <row r="1784" spans="1:12" x14ac:dyDescent="0.2">
      <c r="A1784" s="113" t="str">
        <f>$A$20</f>
        <v xml:space="preserve">    Minimum Amount (with Misc + Monthly Dues)</v>
      </c>
      <c r="B1784" s="58"/>
      <c r="C1784" s="63"/>
      <c r="D1784" s="63"/>
      <c r="E1784" s="119">
        <f ca="1">'Generate Monthly Report'!$J$72</f>
        <v>737.86</v>
      </c>
      <c r="L1784" s="115" t="str">
        <f>$L$20</f>
        <v>REVISED OCTOBER 2020. THIS IS SYSTEM GENERATED</v>
      </c>
    </row>
    <row r="1785" spans="1:12" x14ac:dyDescent="0.2">
      <c r="A1785" s="73" t="str">
        <f>$A$21</f>
        <v>YOUR MONTHLY CONSUMPTION IN THE LAST 12 MONTHS...</v>
      </c>
      <c r="B1785" s="52"/>
      <c r="C1785" s="52"/>
      <c r="D1785" s="52"/>
      <c r="E1785" s="52"/>
      <c r="F1785" s="52"/>
      <c r="G1785" s="52"/>
      <c r="H1785" s="52"/>
      <c r="I1785" s="52"/>
      <c r="J1785" s="52"/>
      <c r="K1785" s="52"/>
      <c r="L1785" s="52"/>
    </row>
    <row r="1786" spans="1:12" x14ac:dyDescent="0.2">
      <c r="A1786" s="71" t="str">
        <f ca="1">UPPER(TEXT(EDATE($A1774, MOD(COLUMN(), 12)-12), "MMM"))</f>
        <v>OCT</v>
      </c>
      <c r="B1786" s="71" t="str">
        <f t="shared" ref="B1786:L1786" ca="1" si="63">UPPER(TEXT(EDATE($A1774, MOD(COLUMN(), 12)-12), "MMM"))</f>
        <v>NOV</v>
      </c>
      <c r="C1786" s="71" t="str">
        <f t="shared" ca="1" si="63"/>
        <v>DEC</v>
      </c>
      <c r="D1786" s="71" t="str">
        <f t="shared" ca="1" si="63"/>
        <v>JAN</v>
      </c>
      <c r="E1786" s="71" t="str">
        <f t="shared" ca="1" si="63"/>
        <v>FEB</v>
      </c>
      <c r="F1786" s="71" t="str">
        <f t="shared" ca="1" si="63"/>
        <v>MAR</v>
      </c>
      <c r="G1786" s="71" t="str">
        <f t="shared" ca="1" si="63"/>
        <v>APR</v>
      </c>
      <c r="H1786" s="71" t="str">
        <f t="shared" ca="1" si="63"/>
        <v>MAY</v>
      </c>
      <c r="I1786" s="71" t="str">
        <f t="shared" ca="1" si="63"/>
        <v>JUN</v>
      </c>
      <c r="J1786" s="71" t="str">
        <f t="shared" ca="1" si="63"/>
        <v>JUL</v>
      </c>
      <c r="K1786" s="71" t="str">
        <f t="shared" ca="1" si="63"/>
        <v>AUG</v>
      </c>
      <c r="L1786" s="71" t="str">
        <f t="shared" ca="1" si="63"/>
        <v>SEP</v>
      </c>
    </row>
    <row r="1787" spans="1:12" x14ac:dyDescent="0.2">
      <c r="A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B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C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D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E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F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G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H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I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J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K1787" s="71" t="str">
        <f ca="1">IF( (COLUMN(INDIRECT('Generate Monthly Report'!$J$1&amp;$E1769)) + (MOD(COLUMN(), 12)-12) ) &lt; 4, "--", INDIRECT("'Monthly Reading'!"&amp;SUBSTITUTE(ADDRESS(1,COLUMN(INDIRECT('Generate Monthly Report'!$J$1&amp;$E1769)) + (MOD(COLUMN(), 12)-12),4),"1","")&amp;$E1769) )</f>
        <v>--</v>
      </c>
      <c r="L1787" s="71">
        <f ca="1">IF( (COLUMN(INDIRECT('Generate Monthly Report'!$J$1&amp;$E1769)) + (MOD(COLUMN(), 12)) ) &lt; 4, "--", INDIRECT("'Monthly Reading'!"&amp;SUBSTITUTE(ADDRESS(1,COLUMN(INDIRECT('Generate Monthly Report'!$J$1&amp;$E$5)) + (MOD(COLUMN(), 12)),4),"1","")&amp;$E$5) )</f>
        <v>20</v>
      </c>
    </row>
    <row r="1788" spans="1:12" x14ac:dyDescent="0.2">
      <c r="A1788" s="73" t="str">
        <f>$A$24</f>
        <v>BREAKDOWN OF UNPAID WATER BILLS IN THE LAST 12 MONTHS</v>
      </c>
    </row>
    <row r="1789" spans="1:12" x14ac:dyDescent="0.2">
      <c r="A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B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C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D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E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F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G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H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I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J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K1789" s="71" t="str">
        <f ca="1">IF( (COLUMN(INDIRECT('Generate Monthly Report'!$J$1&amp;$E1769)) + (MOD(COLUMN(), 12)-12) ) &lt; 4, "--", IF( INDIRECT("'Unpaid Record'!"&amp;SUBSTITUTE(ADDRESS(1,COLUMN(INDIRECT('Generate Monthly Report'!$J$1&amp;$E1769)) + (MOD(COLUMN(), 12)-12),4),"1","")&amp;$F1769) &gt; 0,
ROUND(INDIRECT("'Unpaid Record'!"&amp;SUBSTITUTE(ADDRESS(1,COLUMN(INDIRECT('Generate Monthly Report'!$J$1&amp;$E1769)) + (MOD(COLUMN(), 12)-12),4),"1","")&amp;$F1769), 2), "--") )</f>
        <v>--</v>
      </c>
      <c r="L1789" s="71">
        <f ca="1">IF( (COLUMN(INDIRECT('Generate Monthly Report'!$J$1&amp;$E1769)) + (MOD(COLUMN(), 12)) ) &lt; 4, "--", ROUND(INDIRECT("'Unpaid Record'!"&amp;SUBSTITUTE(ADDRESS(1,COLUMN(INDIRECT('Generate Monthly Report'!$J$1&amp;$E1769)) + (MOD(COLUMN(), 12)),4),"1","")&amp;$F1769), 2))</f>
        <v>3235.4</v>
      </c>
    </row>
    <row r="1790" spans="1:12" x14ac:dyDescent="0.2">
      <c r="C1790" s="157" t="str">
        <f>$C$26</f>
        <v>To avoid disconnection, please pay your bills on time.</v>
      </c>
      <c r="D1790" s="157"/>
      <c r="E1790" s="157"/>
      <c r="F1790" s="157"/>
      <c r="G1790" s="157"/>
      <c r="H1790" s="157"/>
      <c r="I1790" s="157"/>
      <c r="J1790" s="157"/>
      <c r="K1790" s="66"/>
      <c r="L1790" s="66"/>
    </row>
    <row r="1791" spans="1:12" x14ac:dyDescent="0.2">
      <c r="A1791" s="66"/>
      <c r="B1791" s="67"/>
      <c r="C1791" s="67"/>
      <c r="D1791" s="72"/>
      <c r="E1791" s="67"/>
      <c r="F1791" s="67"/>
      <c r="G1791" s="67"/>
      <c r="H1791" s="64"/>
      <c r="I1791" s="67"/>
      <c r="J1791" s="64"/>
      <c r="K1791" s="66"/>
      <c r="L1791" s="66"/>
    </row>
  </sheetData>
  <mergeCells count="576">
    <mergeCell ref="K1783:L1783"/>
    <mergeCell ref="C1790:J1790"/>
    <mergeCell ref="K1773:L1773"/>
    <mergeCell ref="K1774:L1774"/>
    <mergeCell ref="K1777:L1777"/>
    <mergeCell ref="K1780:L1780"/>
    <mergeCell ref="K1782:L1782"/>
    <mergeCell ref="K1752:L1752"/>
    <mergeCell ref="K1754:L1754"/>
    <mergeCell ref="K1755:L1755"/>
    <mergeCell ref="C1762:J1762"/>
    <mergeCell ref="H1772:I1772"/>
    <mergeCell ref="K1772:L1772"/>
    <mergeCell ref="H1744:I1744"/>
    <mergeCell ref="K1744:L1744"/>
    <mergeCell ref="K1745:L1745"/>
    <mergeCell ref="K1746:L1746"/>
    <mergeCell ref="K1749:L1749"/>
    <mergeCell ref="K1721:L1721"/>
    <mergeCell ref="K1724:L1724"/>
    <mergeCell ref="K1726:L1726"/>
    <mergeCell ref="K1727:L1727"/>
    <mergeCell ref="C1734:J1734"/>
    <mergeCell ref="C1706:J1706"/>
    <mergeCell ref="H1716:I1716"/>
    <mergeCell ref="K1716:L1716"/>
    <mergeCell ref="K1717:L1717"/>
    <mergeCell ref="K1718:L1718"/>
    <mergeCell ref="K1690:L1690"/>
    <mergeCell ref="K1693:L1693"/>
    <mergeCell ref="K1696:L1696"/>
    <mergeCell ref="K1698:L1698"/>
    <mergeCell ref="K1699:L1699"/>
    <mergeCell ref="K1671:L1671"/>
    <mergeCell ref="C1678:J1678"/>
    <mergeCell ref="H1688:I1688"/>
    <mergeCell ref="K1688:L1688"/>
    <mergeCell ref="K1689:L1689"/>
    <mergeCell ref="K1661:L1661"/>
    <mergeCell ref="K1662:L1662"/>
    <mergeCell ref="K1665:L1665"/>
    <mergeCell ref="K1668:L1668"/>
    <mergeCell ref="K1670:L1670"/>
    <mergeCell ref="K1640:L1640"/>
    <mergeCell ref="K1642:L1642"/>
    <mergeCell ref="K1643:L1643"/>
    <mergeCell ref="C1650:J1650"/>
    <mergeCell ref="H1660:I1660"/>
    <mergeCell ref="K1660:L1660"/>
    <mergeCell ref="H1632:I1632"/>
    <mergeCell ref="K1632:L1632"/>
    <mergeCell ref="K1633:L1633"/>
    <mergeCell ref="K1634:L1634"/>
    <mergeCell ref="K1637:L1637"/>
    <mergeCell ref="K1609:L1609"/>
    <mergeCell ref="K1612:L1612"/>
    <mergeCell ref="K1614:L1614"/>
    <mergeCell ref="K1615:L1615"/>
    <mergeCell ref="C1622:J1622"/>
    <mergeCell ref="C1594:J1594"/>
    <mergeCell ref="H1604:I1604"/>
    <mergeCell ref="K1604:L1604"/>
    <mergeCell ref="K1605:L1605"/>
    <mergeCell ref="K1606:L1606"/>
    <mergeCell ref="K1578:L1578"/>
    <mergeCell ref="K1581:L1581"/>
    <mergeCell ref="K1584:L1584"/>
    <mergeCell ref="K1586:L1586"/>
    <mergeCell ref="K1587:L1587"/>
    <mergeCell ref="K1559:L1559"/>
    <mergeCell ref="C1566:J1566"/>
    <mergeCell ref="H1576:I1576"/>
    <mergeCell ref="K1576:L1576"/>
    <mergeCell ref="K1577:L1577"/>
    <mergeCell ref="K1549:L1549"/>
    <mergeCell ref="K1550:L1550"/>
    <mergeCell ref="K1553:L1553"/>
    <mergeCell ref="K1556:L1556"/>
    <mergeCell ref="K1558:L1558"/>
    <mergeCell ref="K1528:L1528"/>
    <mergeCell ref="K1530:L1530"/>
    <mergeCell ref="K1531:L1531"/>
    <mergeCell ref="C1538:J1538"/>
    <mergeCell ref="H1548:I1548"/>
    <mergeCell ref="K1548:L1548"/>
    <mergeCell ref="H1520:I1520"/>
    <mergeCell ref="K1520:L1520"/>
    <mergeCell ref="K1521:L1521"/>
    <mergeCell ref="K1522:L1522"/>
    <mergeCell ref="K1525:L1525"/>
    <mergeCell ref="K1497:L1497"/>
    <mergeCell ref="K1500:L1500"/>
    <mergeCell ref="K1502:L1502"/>
    <mergeCell ref="K1503:L1503"/>
    <mergeCell ref="C1510:J1510"/>
    <mergeCell ref="C1482:J1482"/>
    <mergeCell ref="H1492:I1492"/>
    <mergeCell ref="K1492:L1492"/>
    <mergeCell ref="K1493:L1493"/>
    <mergeCell ref="K1494:L1494"/>
    <mergeCell ref="K1466:L1466"/>
    <mergeCell ref="K1469:L1469"/>
    <mergeCell ref="K1472:L1472"/>
    <mergeCell ref="K1474:L1474"/>
    <mergeCell ref="K1475:L1475"/>
    <mergeCell ref="K1447:L1447"/>
    <mergeCell ref="C1454:J1454"/>
    <mergeCell ref="H1464:I1464"/>
    <mergeCell ref="K1464:L1464"/>
    <mergeCell ref="K1465:L1465"/>
    <mergeCell ref="K1437:L1437"/>
    <mergeCell ref="K1438:L1438"/>
    <mergeCell ref="K1441:L1441"/>
    <mergeCell ref="K1444:L1444"/>
    <mergeCell ref="K1446:L1446"/>
    <mergeCell ref="K1416:L1416"/>
    <mergeCell ref="K1418:L1418"/>
    <mergeCell ref="K1419:L1419"/>
    <mergeCell ref="C1426:J1426"/>
    <mergeCell ref="H1436:I1436"/>
    <mergeCell ref="K1436:L1436"/>
    <mergeCell ref="H1408:I1408"/>
    <mergeCell ref="K1408:L1408"/>
    <mergeCell ref="K1409:L1409"/>
    <mergeCell ref="K1410:L1410"/>
    <mergeCell ref="K1413:L1413"/>
    <mergeCell ref="K1385:L1385"/>
    <mergeCell ref="K1388:L1388"/>
    <mergeCell ref="K1390:L1390"/>
    <mergeCell ref="K1391:L1391"/>
    <mergeCell ref="C1398:J1398"/>
    <mergeCell ref="C1370:J1370"/>
    <mergeCell ref="H1380:I1380"/>
    <mergeCell ref="K1380:L1380"/>
    <mergeCell ref="K1381:L1381"/>
    <mergeCell ref="K1382:L1382"/>
    <mergeCell ref="K1354:L1354"/>
    <mergeCell ref="K1357:L1357"/>
    <mergeCell ref="K1360:L1360"/>
    <mergeCell ref="K1362:L1362"/>
    <mergeCell ref="K1363:L1363"/>
    <mergeCell ref="K1335:L1335"/>
    <mergeCell ref="C1342:J1342"/>
    <mergeCell ref="H1352:I1352"/>
    <mergeCell ref="K1352:L1352"/>
    <mergeCell ref="K1353:L1353"/>
    <mergeCell ref="K1325:L1325"/>
    <mergeCell ref="K1326:L1326"/>
    <mergeCell ref="K1329:L1329"/>
    <mergeCell ref="K1332:L1332"/>
    <mergeCell ref="K1334:L1334"/>
    <mergeCell ref="K1304:L1304"/>
    <mergeCell ref="K1306:L1306"/>
    <mergeCell ref="K1307:L1307"/>
    <mergeCell ref="C1314:J1314"/>
    <mergeCell ref="H1324:I1324"/>
    <mergeCell ref="K1324:L1324"/>
    <mergeCell ref="H1296:I1296"/>
    <mergeCell ref="K1296:L1296"/>
    <mergeCell ref="K1297:L1297"/>
    <mergeCell ref="K1298:L1298"/>
    <mergeCell ref="K1301:L1301"/>
    <mergeCell ref="K1273:L1273"/>
    <mergeCell ref="K1276:L1276"/>
    <mergeCell ref="K1278:L1278"/>
    <mergeCell ref="K1279:L1279"/>
    <mergeCell ref="C1286:J1286"/>
    <mergeCell ref="C1258:J1258"/>
    <mergeCell ref="H1268:I1268"/>
    <mergeCell ref="K1268:L1268"/>
    <mergeCell ref="K1269:L1269"/>
    <mergeCell ref="K1270:L1270"/>
    <mergeCell ref="K1242:L1242"/>
    <mergeCell ref="K1245:L1245"/>
    <mergeCell ref="K1248:L1248"/>
    <mergeCell ref="K1250:L1250"/>
    <mergeCell ref="K1251:L1251"/>
    <mergeCell ref="K1223:L1223"/>
    <mergeCell ref="C1230:J1230"/>
    <mergeCell ref="H1240:I1240"/>
    <mergeCell ref="K1240:L1240"/>
    <mergeCell ref="K1241:L1241"/>
    <mergeCell ref="K1213:L1213"/>
    <mergeCell ref="K1214:L1214"/>
    <mergeCell ref="K1217:L1217"/>
    <mergeCell ref="K1220:L1220"/>
    <mergeCell ref="K1222:L1222"/>
    <mergeCell ref="K1192:L1192"/>
    <mergeCell ref="K1194:L1194"/>
    <mergeCell ref="K1195:L1195"/>
    <mergeCell ref="C1202:J1202"/>
    <mergeCell ref="H1212:I1212"/>
    <mergeCell ref="K1212:L1212"/>
    <mergeCell ref="H1184:I1184"/>
    <mergeCell ref="K1184:L1184"/>
    <mergeCell ref="K1185:L1185"/>
    <mergeCell ref="K1186:L1186"/>
    <mergeCell ref="K1189:L1189"/>
    <mergeCell ref="K1161:L1161"/>
    <mergeCell ref="K1164:L1164"/>
    <mergeCell ref="K1166:L1166"/>
    <mergeCell ref="K1167:L1167"/>
    <mergeCell ref="C1174:J1174"/>
    <mergeCell ref="C1146:J1146"/>
    <mergeCell ref="H1156:I1156"/>
    <mergeCell ref="K1156:L1156"/>
    <mergeCell ref="K1157:L1157"/>
    <mergeCell ref="K1158:L1158"/>
    <mergeCell ref="K1130:L1130"/>
    <mergeCell ref="K1133:L1133"/>
    <mergeCell ref="K1136:L1136"/>
    <mergeCell ref="K1138:L1138"/>
    <mergeCell ref="K1139:L1139"/>
    <mergeCell ref="K1111:L1111"/>
    <mergeCell ref="C1118:J1118"/>
    <mergeCell ref="H1128:I1128"/>
    <mergeCell ref="K1128:L1128"/>
    <mergeCell ref="K1129:L1129"/>
    <mergeCell ref="K1101:L1101"/>
    <mergeCell ref="K1102:L1102"/>
    <mergeCell ref="K1105:L1105"/>
    <mergeCell ref="K1108:L1108"/>
    <mergeCell ref="K1110:L1110"/>
    <mergeCell ref="K1080:L1080"/>
    <mergeCell ref="K1082:L1082"/>
    <mergeCell ref="K1083:L1083"/>
    <mergeCell ref="C1090:J1090"/>
    <mergeCell ref="H1100:I1100"/>
    <mergeCell ref="K1100:L1100"/>
    <mergeCell ref="H1072:I1072"/>
    <mergeCell ref="K1072:L1072"/>
    <mergeCell ref="K1073:L1073"/>
    <mergeCell ref="K1074:L1074"/>
    <mergeCell ref="K1077:L1077"/>
    <mergeCell ref="K1049:L1049"/>
    <mergeCell ref="K1052:L1052"/>
    <mergeCell ref="K1054:L1054"/>
    <mergeCell ref="K1055:L1055"/>
    <mergeCell ref="C1062:J1062"/>
    <mergeCell ref="C1034:J1034"/>
    <mergeCell ref="H1044:I1044"/>
    <mergeCell ref="K1044:L1044"/>
    <mergeCell ref="K1045:L1045"/>
    <mergeCell ref="K1046:L1046"/>
    <mergeCell ref="K1018:L1018"/>
    <mergeCell ref="K1021:L1021"/>
    <mergeCell ref="K1024:L1024"/>
    <mergeCell ref="K1026:L1026"/>
    <mergeCell ref="K1027:L1027"/>
    <mergeCell ref="K999:L999"/>
    <mergeCell ref="C1006:J1006"/>
    <mergeCell ref="H1016:I1016"/>
    <mergeCell ref="K1016:L1016"/>
    <mergeCell ref="K1017:L1017"/>
    <mergeCell ref="K989:L989"/>
    <mergeCell ref="K990:L990"/>
    <mergeCell ref="K993:L993"/>
    <mergeCell ref="K996:L996"/>
    <mergeCell ref="K998:L998"/>
    <mergeCell ref="K968:L968"/>
    <mergeCell ref="K970:L970"/>
    <mergeCell ref="K971:L971"/>
    <mergeCell ref="C978:J978"/>
    <mergeCell ref="H988:I988"/>
    <mergeCell ref="K988:L988"/>
    <mergeCell ref="H960:I960"/>
    <mergeCell ref="K960:L960"/>
    <mergeCell ref="K961:L961"/>
    <mergeCell ref="K962:L962"/>
    <mergeCell ref="K965:L965"/>
    <mergeCell ref="K937:L937"/>
    <mergeCell ref="K940:L940"/>
    <mergeCell ref="K942:L942"/>
    <mergeCell ref="K943:L943"/>
    <mergeCell ref="C950:J950"/>
    <mergeCell ref="C922:J922"/>
    <mergeCell ref="H932:I932"/>
    <mergeCell ref="K932:L932"/>
    <mergeCell ref="K933:L933"/>
    <mergeCell ref="K934:L934"/>
    <mergeCell ref="K906:L906"/>
    <mergeCell ref="K909:L909"/>
    <mergeCell ref="K912:L912"/>
    <mergeCell ref="K914:L914"/>
    <mergeCell ref="K915:L915"/>
    <mergeCell ref="K887:L887"/>
    <mergeCell ref="C894:J894"/>
    <mergeCell ref="H904:I904"/>
    <mergeCell ref="K904:L904"/>
    <mergeCell ref="K905:L905"/>
    <mergeCell ref="K877:L877"/>
    <mergeCell ref="K878:L878"/>
    <mergeCell ref="K881:L881"/>
    <mergeCell ref="K884:L884"/>
    <mergeCell ref="K886:L886"/>
    <mergeCell ref="K856:L856"/>
    <mergeCell ref="K858:L858"/>
    <mergeCell ref="K859:L859"/>
    <mergeCell ref="C866:J866"/>
    <mergeCell ref="H876:I876"/>
    <mergeCell ref="K876:L876"/>
    <mergeCell ref="H848:I848"/>
    <mergeCell ref="K848:L848"/>
    <mergeCell ref="K849:L849"/>
    <mergeCell ref="K850:L850"/>
    <mergeCell ref="K853:L853"/>
    <mergeCell ref="K825:L825"/>
    <mergeCell ref="K828:L828"/>
    <mergeCell ref="K830:L830"/>
    <mergeCell ref="K831:L831"/>
    <mergeCell ref="C838:J838"/>
    <mergeCell ref="C810:J810"/>
    <mergeCell ref="H820:I820"/>
    <mergeCell ref="K820:L820"/>
    <mergeCell ref="K821:L821"/>
    <mergeCell ref="K822:L822"/>
    <mergeCell ref="K794:L794"/>
    <mergeCell ref="K797:L797"/>
    <mergeCell ref="K800:L800"/>
    <mergeCell ref="K802:L802"/>
    <mergeCell ref="K803:L803"/>
    <mergeCell ref="K775:L775"/>
    <mergeCell ref="C782:J782"/>
    <mergeCell ref="H792:I792"/>
    <mergeCell ref="K792:L792"/>
    <mergeCell ref="K793:L793"/>
    <mergeCell ref="K765:L765"/>
    <mergeCell ref="K766:L766"/>
    <mergeCell ref="K769:L769"/>
    <mergeCell ref="K772:L772"/>
    <mergeCell ref="K774:L774"/>
    <mergeCell ref="K744:L744"/>
    <mergeCell ref="K746:L746"/>
    <mergeCell ref="K747:L747"/>
    <mergeCell ref="C754:J754"/>
    <mergeCell ref="H764:I764"/>
    <mergeCell ref="K764:L764"/>
    <mergeCell ref="H736:I736"/>
    <mergeCell ref="K736:L736"/>
    <mergeCell ref="K737:L737"/>
    <mergeCell ref="K738:L738"/>
    <mergeCell ref="K741:L741"/>
    <mergeCell ref="K713:L713"/>
    <mergeCell ref="K716:L716"/>
    <mergeCell ref="K718:L718"/>
    <mergeCell ref="K719:L719"/>
    <mergeCell ref="C726:J726"/>
    <mergeCell ref="C698:J698"/>
    <mergeCell ref="H708:I708"/>
    <mergeCell ref="K708:L708"/>
    <mergeCell ref="K709:L709"/>
    <mergeCell ref="K710:L710"/>
    <mergeCell ref="K682:L682"/>
    <mergeCell ref="K685:L685"/>
    <mergeCell ref="K688:L688"/>
    <mergeCell ref="K690:L690"/>
    <mergeCell ref="K691:L691"/>
    <mergeCell ref="K663:L663"/>
    <mergeCell ref="C670:J670"/>
    <mergeCell ref="H680:I680"/>
    <mergeCell ref="K680:L680"/>
    <mergeCell ref="K681:L681"/>
    <mergeCell ref="K653:L653"/>
    <mergeCell ref="K654:L654"/>
    <mergeCell ref="K657:L657"/>
    <mergeCell ref="K660:L660"/>
    <mergeCell ref="K662:L662"/>
    <mergeCell ref="K632:L632"/>
    <mergeCell ref="K634:L634"/>
    <mergeCell ref="K635:L635"/>
    <mergeCell ref="C642:J642"/>
    <mergeCell ref="H652:I652"/>
    <mergeCell ref="K652:L652"/>
    <mergeCell ref="H624:I624"/>
    <mergeCell ref="K624:L624"/>
    <mergeCell ref="K625:L625"/>
    <mergeCell ref="K626:L626"/>
    <mergeCell ref="K629:L629"/>
    <mergeCell ref="K601:L601"/>
    <mergeCell ref="K604:L604"/>
    <mergeCell ref="K606:L606"/>
    <mergeCell ref="K607:L607"/>
    <mergeCell ref="C614:J614"/>
    <mergeCell ref="C586:J586"/>
    <mergeCell ref="H596:I596"/>
    <mergeCell ref="K596:L596"/>
    <mergeCell ref="K597:L597"/>
    <mergeCell ref="K598:L598"/>
    <mergeCell ref="K570:L570"/>
    <mergeCell ref="K573:L573"/>
    <mergeCell ref="K576:L576"/>
    <mergeCell ref="K578:L578"/>
    <mergeCell ref="K579:L579"/>
    <mergeCell ref="K551:L551"/>
    <mergeCell ref="C558:J558"/>
    <mergeCell ref="H568:I568"/>
    <mergeCell ref="K568:L568"/>
    <mergeCell ref="K569:L569"/>
    <mergeCell ref="K541:L541"/>
    <mergeCell ref="K542:L542"/>
    <mergeCell ref="K545:L545"/>
    <mergeCell ref="K548:L548"/>
    <mergeCell ref="K550:L550"/>
    <mergeCell ref="K520:L520"/>
    <mergeCell ref="K522:L522"/>
    <mergeCell ref="K523:L523"/>
    <mergeCell ref="C530:J530"/>
    <mergeCell ref="H540:I540"/>
    <mergeCell ref="K540:L540"/>
    <mergeCell ref="H512:I512"/>
    <mergeCell ref="K512:L512"/>
    <mergeCell ref="K513:L513"/>
    <mergeCell ref="K514:L514"/>
    <mergeCell ref="K517:L517"/>
    <mergeCell ref="K489:L489"/>
    <mergeCell ref="K492:L492"/>
    <mergeCell ref="K494:L494"/>
    <mergeCell ref="K495:L495"/>
    <mergeCell ref="C502:J502"/>
    <mergeCell ref="C474:J474"/>
    <mergeCell ref="H484:I484"/>
    <mergeCell ref="K484:L484"/>
    <mergeCell ref="K485:L485"/>
    <mergeCell ref="K486:L486"/>
    <mergeCell ref="K458:L458"/>
    <mergeCell ref="K461:L461"/>
    <mergeCell ref="K464:L464"/>
    <mergeCell ref="K466:L466"/>
    <mergeCell ref="K467:L467"/>
    <mergeCell ref="K439:L439"/>
    <mergeCell ref="C446:J446"/>
    <mergeCell ref="H456:I456"/>
    <mergeCell ref="K456:L456"/>
    <mergeCell ref="K457:L457"/>
    <mergeCell ref="K429:L429"/>
    <mergeCell ref="K430:L430"/>
    <mergeCell ref="K433:L433"/>
    <mergeCell ref="K436:L436"/>
    <mergeCell ref="K438:L438"/>
    <mergeCell ref="K408:L408"/>
    <mergeCell ref="K410:L410"/>
    <mergeCell ref="K411:L411"/>
    <mergeCell ref="C418:J418"/>
    <mergeCell ref="H428:I428"/>
    <mergeCell ref="K428:L428"/>
    <mergeCell ref="H400:I400"/>
    <mergeCell ref="K400:L400"/>
    <mergeCell ref="K401:L401"/>
    <mergeCell ref="K402:L402"/>
    <mergeCell ref="K405:L405"/>
    <mergeCell ref="K377:L377"/>
    <mergeCell ref="K380:L380"/>
    <mergeCell ref="K382:L382"/>
    <mergeCell ref="K383:L383"/>
    <mergeCell ref="C390:J390"/>
    <mergeCell ref="C362:J362"/>
    <mergeCell ref="H372:I372"/>
    <mergeCell ref="K372:L372"/>
    <mergeCell ref="K373:L373"/>
    <mergeCell ref="K374:L374"/>
    <mergeCell ref="K346:L346"/>
    <mergeCell ref="K349:L349"/>
    <mergeCell ref="K352:L352"/>
    <mergeCell ref="K354:L354"/>
    <mergeCell ref="K355:L355"/>
    <mergeCell ref="K327:L327"/>
    <mergeCell ref="C334:J334"/>
    <mergeCell ref="H344:I344"/>
    <mergeCell ref="K344:L344"/>
    <mergeCell ref="K345:L345"/>
    <mergeCell ref="K317:L317"/>
    <mergeCell ref="K318:L318"/>
    <mergeCell ref="K321:L321"/>
    <mergeCell ref="K324:L324"/>
    <mergeCell ref="K326:L326"/>
    <mergeCell ref="K296:L296"/>
    <mergeCell ref="K298:L298"/>
    <mergeCell ref="K299:L299"/>
    <mergeCell ref="C306:J306"/>
    <mergeCell ref="H316:I316"/>
    <mergeCell ref="K316:L316"/>
    <mergeCell ref="H288:I288"/>
    <mergeCell ref="K288:L288"/>
    <mergeCell ref="K289:L289"/>
    <mergeCell ref="K290:L290"/>
    <mergeCell ref="K293:L293"/>
    <mergeCell ref="K265:L265"/>
    <mergeCell ref="K268:L268"/>
    <mergeCell ref="K270:L270"/>
    <mergeCell ref="K271:L271"/>
    <mergeCell ref="C278:J278"/>
    <mergeCell ref="C250:J250"/>
    <mergeCell ref="H260:I260"/>
    <mergeCell ref="K260:L260"/>
    <mergeCell ref="K261:L261"/>
    <mergeCell ref="K262:L262"/>
    <mergeCell ref="K234:L234"/>
    <mergeCell ref="K237:L237"/>
    <mergeCell ref="K240:L240"/>
    <mergeCell ref="K242:L242"/>
    <mergeCell ref="K243:L243"/>
    <mergeCell ref="K215:L215"/>
    <mergeCell ref="C222:J222"/>
    <mergeCell ref="H232:I232"/>
    <mergeCell ref="K232:L232"/>
    <mergeCell ref="K233:L233"/>
    <mergeCell ref="K205:L205"/>
    <mergeCell ref="K206:L206"/>
    <mergeCell ref="K209:L209"/>
    <mergeCell ref="K212:L212"/>
    <mergeCell ref="K214:L214"/>
    <mergeCell ref="K184:L184"/>
    <mergeCell ref="K186:L186"/>
    <mergeCell ref="K187:L187"/>
    <mergeCell ref="C194:J194"/>
    <mergeCell ref="H204:I204"/>
    <mergeCell ref="K204:L204"/>
    <mergeCell ref="H176:I176"/>
    <mergeCell ref="K176:L176"/>
    <mergeCell ref="K177:L177"/>
    <mergeCell ref="K178:L178"/>
    <mergeCell ref="K181:L181"/>
    <mergeCell ref="K153:L153"/>
    <mergeCell ref="K156:L156"/>
    <mergeCell ref="K158:L158"/>
    <mergeCell ref="K159:L159"/>
    <mergeCell ref="C166:J166"/>
    <mergeCell ref="C138:J138"/>
    <mergeCell ref="H148:I148"/>
    <mergeCell ref="K148:L148"/>
    <mergeCell ref="K149:L149"/>
    <mergeCell ref="K150:L150"/>
    <mergeCell ref="K122:L122"/>
    <mergeCell ref="K125:L125"/>
    <mergeCell ref="K128:L128"/>
    <mergeCell ref="K130:L130"/>
    <mergeCell ref="K131:L131"/>
    <mergeCell ref="K103:L103"/>
    <mergeCell ref="C110:J110"/>
    <mergeCell ref="H120:I120"/>
    <mergeCell ref="K120:L120"/>
    <mergeCell ref="K121:L121"/>
    <mergeCell ref="K93:L93"/>
    <mergeCell ref="K94:L94"/>
    <mergeCell ref="K97:L97"/>
    <mergeCell ref="K100:L100"/>
    <mergeCell ref="K102:L102"/>
    <mergeCell ref="K72:L72"/>
    <mergeCell ref="K74:L74"/>
    <mergeCell ref="K75:L75"/>
    <mergeCell ref="C82:J82"/>
    <mergeCell ref="H92:I92"/>
    <mergeCell ref="K92:L92"/>
    <mergeCell ref="H64:I64"/>
    <mergeCell ref="K64:L64"/>
    <mergeCell ref="K65:L65"/>
    <mergeCell ref="K66:L66"/>
    <mergeCell ref="K69:L69"/>
    <mergeCell ref="K41:L41"/>
    <mergeCell ref="K44:L44"/>
    <mergeCell ref="K46:L46"/>
    <mergeCell ref="C26:J26"/>
    <mergeCell ref="C54:J54"/>
    <mergeCell ref="K38:L38"/>
    <mergeCell ref="H36:I36"/>
    <mergeCell ref="K36:L36"/>
    <mergeCell ref="K47:L47"/>
    <mergeCell ref="K8:L8"/>
    <mergeCell ref="K19:L19"/>
    <mergeCell ref="K37:L37"/>
    <mergeCell ref="H8:I8"/>
    <mergeCell ref="K16:L16"/>
    <mergeCell ref="K18:L18"/>
    <mergeCell ref="K9:L9"/>
    <mergeCell ref="K10:L10"/>
    <mergeCell ref="K13:L13"/>
  </mergeCells>
  <pageMargins left="0.7" right="0.7" top="0.75" bottom="0.75" header="0.3" footer="0.3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Homeowners Record</vt:lpstr>
      <vt:lpstr>Monthly Reading</vt:lpstr>
      <vt:lpstr>Unpaid Record</vt:lpstr>
      <vt:lpstr>Generate Monthly Report</vt:lpstr>
      <vt:lpstr>Generate Billing Statements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krystel</dc:creator>
  <cp:keywords/>
  <dc:description/>
  <cp:lastModifiedBy>Krystel Cortez</cp:lastModifiedBy>
  <cp:revision/>
  <cp:lastPrinted>2020-09-27T14:58:05Z</cp:lastPrinted>
  <dcterms:created xsi:type="dcterms:W3CDTF">2020-09-24T09:30:19Z</dcterms:created>
  <dcterms:modified xsi:type="dcterms:W3CDTF">2020-09-27T15:09:28Z</dcterms:modified>
  <cp:category/>
  <cp:contentStatus/>
</cp:coreProperties>
</file>