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r\Desktop\"/>
    </mc:Choice>
  </mc:AlternateContent>
  <xr:revisionPtr revIDLastSave="0" documentId="13_ncr:1_{94B88B26-43B3-4108-B05C-D46B04DE69EA}" xr6:coauthVersionLast="47" xr6:coauthVersionMax="47" xr10:uidLastSave="{00000000-0000-0000-0000-000000000000}"/>
  <bookViews>
    <workbookView xWindow="-108" yWindow="-108" windowWidth="23256" windowHeight="13176" xr2:uid="{5CDF6CA4-CF1A-4AE2-9B54-73FF20236B17}"/>
  </bookViews>
  <sheets>
    <sheet name="Arkusz1" sheetId="1" r:id="rId1"/>
    <sheet name="Asorty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2" i="1" l="1"/>
  <c r="AJ33" i="1"/>
  <c r="AJ31" i="1"/>
  <c r="AG32" i="1"/>
  <c r="AG33" i="1"/>
  <c r="AG31" i="1"/>
  <c r="S25" i="1" l="1"/>
  <c r="AF23" i="1"/>
  <c r="AG23" i="1" s="1"/>
  <c r="AJ23" i="1" s="1"/>
  <c r="AF24" i="1"/>
  <c r="AF25" i="1"/>
  <c r="AF20" i="1"/>
  <c r="AF21" i="1"/>
  <c r="AF22" i="1"/>
  <c r="AF19" i="1"/>
  <c r="AB23" i="1"/>
  <c r="X20" i="1"/>
  <c r="AB20" i="1" s="1"/>
  <c r="X21" i="1"/>
  <c r="AB21" i="1" s="1"/>
  <c r="X22" i="1"/>
  <c r="AB22" i="1" s="1"/>
  <c r="X23" i="1"/>
  <c r="X24" i="1"/>
  <c r="AB24" i="1" s="1"/>
  <c r="X25" i="1"/>
  <c r="AB25" i="1" s="1"/>
  <c r="S20" i="1"/>
  <c r="S21" i="1"/>
  <c r="S22" i="1"/>
  <c r="S23" i="1"/>
  <c r="S24" i="1"/>
  <c r="X19" i="1"/>
  <c r="AB19" i="1" s="1"/>
  <c r="S19" i="1"/>
  <c r="AB31" i="1" l="1"/>
  <c r="AB33" i="1"/>
  <c r="AG24" i="1"/>
  <c r="AJ24" i="1" s="1"/>
  <c r="AB27" i="1"/>
  <c r="AG22" i="1"/>
  <c r="AJ22" i="1" s="1"/>
  <c r="AB32" i="1"/>
  <c r="AG20" i="1"/>
  <c r="AJ20" i="1" s="1"/>
  <c r="AG25" i="1"/>
  <c r="AJ25" i="1" s="1"/>
  <c r="AG21" i="1"/>
  <c r="AJ21" i="1" s="1"/>
  <c r="AG19" i="1"/>
  <c r="AJ19" i="1" l="1"/>
  <c r="AJ27" i="1" s="1"/>
  <c r="M33" i="1" s="1"/>
  <c r="AG27" i="1"/>
</calcChain>
</file>

<file path=xl/sharedStrings.xml><?xml version="1.0" encoding="utf-8"?>
<sst xmlns="http://schemas.openxmlformats.org/spreadsheetml/2006/main" count="49" uniqueCount="40">
  <si>
    <t>FAKTURA NR</t>
  </si>
  <si>
    <t>Kacpex, ul. Firmowa 89 40-194 Katowice,                                                                      NIP: 193-392-89-30</t>
  </si>
  <si>
    <t>Sprzedawca:</t>
  </si>
  <si>
    <r>
      <rPr>
        <b/>
        <sz val="11"/>
        <color theme="1"/>
        <rFont val="Calibri"/>
        <family val="2"/>
        <charset val="238"/>
        <scheme val="minor"/>
      </rPr>
      <t>Numer rachunku bankowego:</t>
    </r>
    <r>
      <rPr>
        <sz val="11"/>
        <color theme="1"/>
        <rFont val="Calibri"/>
        <family val="2"/>
        <charset val="238"/>
        <scheme val="minor"/>
      </rPr>
      <t xml:space="preserve"> PL70 9876 7865 7863 0000 7829 0983</t>
    </r>
  </si>
  <si>
    <t>Data sprzedaży:                                                                 10 grudnia 2023</t>
  </si>
  <si>
    <t>Nabywca:</t>
  </si>
  <si>
    <t>Kacper Kaczmarczyk, ul. Excelowa 13 44-190                             Zabrze, NIP: 891-367-83-89</t>
  </si>
  <si>
    <t>Lp</t>
  </si>
  <si>
    <t>Nazwa towarów lub usług</t>
  </si>
  <si>
    <t>PKWiU</t>
  </si>
  <si>
    <t>JM</t>
  </si>
  <si>
    <t>Ilość</t>
  </si>
  <si>
    <t>Cena jednost. Netto             zł       gr</t>
  </si>
  <si>
    <t>Wartośc towaru lub usługi netto zł      gr</t>
  </si>
  <si>
    <t>Vat</t>
  </si>
  <si>
    <t>%</t>
  </si>
  <si>
    <t>Wartość      zł       gr</t>
  </si>
  <si>
    <t>Wartość towaru lub usługi brutto zł       gr</t>
  </si>
  <si>
    <t>Nazwy towarów</t>
  </si>
  <si>
    <t>Ceny towaru</t>
  </si>
  <si>
    <t>Jednostka miary</t>
  </si>
  <si>
    <t>Towar1</t>
  </si>
  <si>
    <t>Towar2</t>
  </si>
  <si>
    <t>Towar3</t>
  </si>
  <si>
    <t>Towar4</t>
  </si>
  <si>
    <t>Towar5</t>
  </si>
  <si>
    <t>Towar6</t>
  </si>
  <si>
    <t>Kg</t>
  </si>
  <si>
    <t>Szt</t>
  </si>
  <si>
    <t>Ml</t>
  </si>
  <si>
    <t>T</t>
  </si>
  <si>
    <t>VAT w %</t>
  </si>
  <si>
    <t>14/12/2023</t>
  </si>
  <si>
    <t>Słownie w złotych</t>
  </si>
  <si>
    <t>RAZEM</t>
  </si>
  <si>
    <t>PIEĆ TYSIĘCY SIEDEMSET OSIEMDZIESIĄT OSIEM I 50 GROSZY</t>
  </si>
  <si>
    <t xml:space="preserve">Do zapłaty: </t>
  </si>
  <si>
    <t>imię i nazwisko osoby upoważnionej do wystawienia faktury</t>
  </si>
  <si>
    <t>Kacper Kaczmarczyk</t>
  </si>
  <si>
    <t xml:space="preserve">          Sposób zapłaty:       Przelew        Termin zapłaty:        7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</si>
</sst>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auto="1"/>
      </left>
      <right/>
      <top style="dotted">
        <color indexed="64"/>
      </top>
      <bottom style="hair">
        <color auto="1"/>
      </bottom>
      <diagonal/>
    </border>
    <border>
      <left/>
      <right/>
      <top style="dotted">
        <color indexed="64"/>
      </top>
      <bottom style="hair">
        <color auto="1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 style="hair">
        <color auto="1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tted">
        <color indexed="64"/>
      </bottom>
      <diagonal/>
    </border>
    <border>
      <left style="dotted">
        <color indexed="64"/>
      </left>
      <right/>
      <top style="hair">
        <color auto="1"/>
      </top>
      <bottom/>
      <diagonal/>
    </border>
    <border>
      <left style="dotted">
        <color indexed="64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5" fillId="0" borderId="6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/>
    <xf numFmtId="0" fontId="0" fillId="3" borderId="20" xfId="0" applyFill="1" applyBorder="1"/>
    <xf numFmtId="0" fontId="0" fillId="3" borderId="0" xfId="0" applyFill="1" applyBorder="1"/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3" xfId="0" applyFill="1" applyBorder="1"/>
    <xf numFmtId="0" fontId="0" fillId="0" borderId="19" xfId="0" applyBorder="1" applyAlignment="1">
      <alignment horizontal="center"/>
    </xf>
    <xf numFmtId="0" fontId="5" fillId="0" borderId="24" xfId="0" applyFont="1" applyBorder="1" applyAlignment="1">
      <alignment horizontal="left" vertical="center"/>
    </xf>
    <xf numFmtId="0" fontId="0" fillId="2" borderId="11" xfId="0" applyFill="1" applyBorder="1"/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Border="1"/>
    <xf numFmtId="0" fontId="0" fillId="2" borderId="0" xfId="0" applyFill="1" applyBorder="1"/>
    <xf numFmtId="0" fontId="0" fillId="0" borderId="28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/>
    <xf numFmtId="0" fontId="0" fillId="2" borderId="16" xfId="0" applyFill="1" applyBorder="1"/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2" borderId="17" xfId="0" applyFill="1" applyBorder="1"/>
    <xf numFmtId="0" fontId="8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</cellXfs>
  <cellStyles count="1">
    <cellStyle name="Normalny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2A42F0-6974-4A94-A45E-3C4C5F2FA59C}" name="Tabela2" displayName="Tabela2" ref="A1:A7" totalsRowShown="0" headerRowDxfId="0" dataDxfId="1" headerRowBorderDxfId="4" tableBorderDxfId="5" totalsRowBorderDxfId="3">
  <autoFilter ref="A1:A7" xr:uid="{252A42F0-6974-4A94-A45E-3C4C5F2FA59C}"/>
  <tableColumns count="1">
    <tableColumn id="1" xr3:uid="{32D9DBEC-22A9-4262-A88B-5AE402DB957F}" name="Nazwy towarów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B3E7-6400-4C50-ABAE-93980BBEB183}">
  <dimension ref="A1:AP37"/>
  <sheetViews>
    <sheetView tabSelected="1" zoomScaleNormal="100" workbookViewId="0">
      <selection activeCell="AP19" sqref="AP19"/>
    </sheetView>
  </sheetViews>
  <sheetFormatPr defaultRowHeight="14.4" x14ac:dyDescent="0.3"/>
  <cols>
    <col min="1" max="1" width="3.6640625" style="2" customWidth="1"/>
    <col min="2" max="13" width="3.6640625" customWidth="1"/>
    <col min="14" max="14" width="1" customWidth="1"/>
    <col min="15" max="17" width="3.6640625" customWidth="1"/>
    <col min="18" max="18" width="9.88671875" customWidth="1"/>
    <col min="19" max="19" width="3.6640625" customWidth="1"/>
    <col min="20" max="21" width="0.88671875" customWidth="1"/>
    <col min="22" max="22" width="3.6640625" customWidth="1"/>
    <col min="23" max="23" width="2.44140625" customWidth="1"/>
    <col min="24" max="26" width="3.6640625" customWidth="1"/>
    <col min="27" max="27" width="0.88671875" customWidth="1"/>
    <col min="28" max="39" width="3.6640625" customWidth="1"/>
  </cols>
  <sheetData>
    <row r="1" spans="1:40" s="2" customFormat="1" ht="3" customHeight="1" x14ac:dyDescent="0.3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40" s="2" customFormat="1" x14ac:dyDescent="0.3">
      <c r="A2" s="3"/>
      <c r="B2" s="13"/>
      <c r="C2" s="11"/>
      <c r="D2" s="11"/>
      <c r="E2" s="11"/>
      <c r="F2" s="11"/>
      <c r="G2" s="11"/>
      <c r="H2" s="11"/>
      <c r="I2" s="11"/>
      <c r="J2" s="11"/>
      <c r="K2" s="11"/>
      <c r="L2" s="11"/>
      <c r="M2" s="14"/>
      <c r="N2" s="1"/>
      <c r="O2" s="21" t="s">
        <v>0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1"/>
      <c r="AB2" s="62" t="s">
        <v>32</v>
      </c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3"/>
    </row>
    <row r="3" spans="1:40" s="2" customFormat="1" x14ac:dyDescent="0.3">
      <c r="A3" s="3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5"/>
      <c r="N3" s="1"/>
      <c r="O3" s="24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1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5"/>
      <c r="AN3" s="44"/>
    </row>
    <row r="4" spans="1:40" s="2" customFormat="1" ht="3.75" customHeight="1" x14ac:dyDescent="0.3">
      <c r="A4" s="3"/>
      <c r="B4" s="12"/>
      <c r="C4" s="10"/>
      <c r="D4" s="10"/>
      <c r="E4" s="10"/>
      <c r="F4" s="10"/>
      <c r="G4" s="10"/>
      <c r="H4" s="10"/>
      <c r="I4" s="10"/>
      <c r="J4" s="10"/>
      <c r="K4" s="10"/>
      <c r="L4" s="10"/>
      <c r="M4" s="1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1:40" s="2" customFormat="1" x14ac:dyDescent="0.3">
      <c r="A5" s="3"/>
      <c r="B5" s="12"/>
      <c r="C5" s="10"/>
      <c r="D5" s="10"/>
      <c r="E5" s="10"/>
      <c r="F5" s="10"/>
      <c r="G5" s="10"/>
      <c r="H5" s="10"/>
      <c r="I5" s="10"/>
      <c r="J5" s="10"/>
      <c r="K5" s="10"/>
      <c r="L5" s="10"/>
      <c r="M5" s="15"/>
      <c r="N5" s="1"/>
      <c r="O5" s="13"/>
      <c r="P5" s="11"/>
      <c r="Q5" s="11"/>
      <c r="R5" s="11"/>
      <c r="S5" s="11"/>
      <c r="T5" s="11"/>
      <c r="U5" s="11"/>
      <c r="V5" s="11"/>
      <c r="W5" s="11"/>
      <c r="X5" s="11"/>
      <c r="Y5" s="11"/>
      <c r="Z5" s="14"/>
      <c r="AA5" s="50"/>
      <c r="AB5" s="5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52"/>
      <c r="AN5" s="43"/>
    </row>
    <row r="6" spans="1:40" s="2" customFormat="1" x14ac:dyDescent="0.3">
      <c r="A6" s="3"/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"/>
      <c r="O6" s="40" t="s">
        <v>4</v>
      </c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53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46"/>
      <c r="AN6" s="43"/>
    </row>
    <row r="7" spans="1:40" s="2" customFormat="1" ht="3.75" customHeigh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"/>
      <c r="O7" s="5"/>
      <c r="P7" s="5"/>
      <c r="Q7" s="5"/>
      <c r="R7" s="5"/>
      <c r="S7" s="5"/>
      <c r="T7" s="5"/>
      <c r="U7" s="5"/>
      <c r="V7" s="8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9"/>
    </row>
    <row r="8" spans="1:40" x14ac:dyDescent="0.3">
      <c r="B8" s="32"/>
      <c r="C8" s="29" t="s">
        <v>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17"/>
      <c r="T8" s="18"/>
      <c r="U8" s="1"/>
      <c r="V8" s="10"/>
      <c r="W8" s="49" t="s">
        <v>5</v>
      </c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5"/>
      <c r="AN8" s="42"/>
    </row>
    <row r="9" spans="1:40" x14ac:dyDescent="0.3">
      <c r="B9" s="33"/>
      <c r="C9" s="37" t="s">
        <v>1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5"/>
      <c r="T9" s="36"/>
      <c r="U9" s="1"/>
      <c r="V9" s="10"/>
      <c r="W9" s="28" t="s">
        <v>6</v>
      </c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45"/>
    </row>
    <row r="10" spans="1:40" x14ac:dyDescent="0.3">
      <c r="B10" s="33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35"/>
      <c r="T10" s="36"/>
      <c r="U10" s="1"/>
      <c r="V10" s="10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45"/>
    </row>
    <row r="11" spans="1:40" x14ac:dyDescent="0.3">
      <c r="B11" s="33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35"/>
      <c r="T11" s="36"/>
      <c r="U11" s="1"/>
      <c r="V11" s="10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45"/>
    </row>
    <row r="12" spans="1:40" x14ac:dyDescent="0.3">
      <c r="B12" s="33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5"/>
      <c r="T12" s="36"/>
      <c r="U12" s="1"/>
      <c r="V12" s="16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6"/>
    </row>
    <row r="13" spans="1:40" x14ac:dyDescent="0.3">
      <c r="B13" s="33"/>
      <c r="C13" s="30" t="s">
        <v>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5"/>
      <c r="T13" s="36"/>
      <c r="U13" s="1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47"/>
    </row>
    <row r="14" spans="1:40" ht="18" customHeight="1" x14ac:dyDescent="0.3">
      <c r="B14" s="34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19"/>
      <c r="T14" s="20"/>
      <c r="U14" s="1"/>
      <c r="V14" s="96" t="s">
        <v>39</v>
      </c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8"/>
      <c r="AN14" s="42"/>
    </row>
    <row r="15" spans="1:40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95"/>
      <c r="W15" s="95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42"/>
    </row>
    <row r="16" spans="1:40" x14ac:dyDescent="0.3">
      <c r="B16" s="69" t="s">
        <v>7</v>
      </c>
      <c r="C16" s="69" t="s">
        <v>8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 t="s">
        <v>9</v>
      </c>
      <c r="R16" s="69"/>
      <c r="S16" s="69" t="s">
        <v>10</v>
      </c>
      <c r="T16" s="69"/>
      <c r="U16" s="69"/>
      <c r="V16" s="69" t="s">
        <v>11</v>
      </c>
      <c r="W16" s="69"/>
      <c r="X16" s="70" t="s">
        <v>12</v>
      </c>
      <c r="Y16" s="71"/>
      <c r="Z16" s="71"/>
      <c r="AA16" s="71"/>
      <c r="AB16" s="72" t="s">
        <v>13</v>
      </c>
      <c r="AC16" s="72"/>
      <c r="AD16" s="72"/>
      <c r="AE16" s="72"/>
      <c r="AF16" s="69" t="s">
        <v>14</v>
      </c>
      <c r="AG16" s="69"/>
      <c r="AH16" s="69"/>
      <c r="AI16" s="69"/>
      <c r="AJ16" s="72" t="s">
        <v>17</v>
      </c>
      <c r="AK16" s="72"/>
      <c r="AL16" s="72"/>
      <c r="AM16" s="72"/>
    </row>
    <row r="17" spans="2:42" x14ac:dyDescent="0.3"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71"/>
      <c r="Y17" s="71"/>
      <c r="Z17" s="71"/>
      <c r="AA17" s="71"/>
      <c r="AB17" s="72"/>
      <c r="AC17" s="72"/>
      <c r="AD17" s="72"/>
      <c r="AE17" s="72"/>
      <c r="AF17" s="69" t="s">
        <v>15</v>
      </c>
      <c r="AG17" s="72" t="s">
        <v>16</v>
      </c>
      <c r="AH17" s="72"/>
      <c r="AI17" s="72"/>
      <c r="AJ17" s="72"/>
      <c r="AK17" s="72"/>
      <c r="AL17" s="72"/>
      <c r="AM17" s="72"/>
    </row>
    <row r="18" spans="2:42" ht="32.25" customHeight="1" x14ac:dyDescent="0.3"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71"/>
      <c r="Y18" s="71"/>
      <c r="Z18" s="71"/>
      <c r="AA18" s="71"/>
      <c r="AB18" s="72"/>
      <c r="AC18" s="72"/>
      <c r="AD18" s="72"/>
      <c r="AE18" s="72"/>
      <c r="AF18" s="69"/>
      <c r="AG18" s="72"/>
      <c r="AH18" s="72"/>
      <c r="AI18" s="72"/>
      <c r="AJ18" s="72"/>
      <c r="AK18" s="72"/>
      <c r="AL18" s="72"/>
      <c r="AM18" s="72"/>
      <c r="AN18" s="67"/>
    </row>
    <row r="19" spans="2:42" x14ac:dyDescent="0.3">
      <c r="B19" s="54">
        <v>1</v>
      </c>
      <c r="C19" s="73" t="s">
        <v>21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 t="str">
        <f>VLOOKUP(C19,Asortyment!$A$2:$C$7,3,FALSE)</f>
        <v>Szt</v>
      </c>
      <c r="T19" s="73"/>
      <c r="U19" s="73"/>
      <c r="V19" s="73">
        <v>1</v>
      </c>
      <c r="W19" s="73"/>
      <c r="X19" s="74">
        <f>VLOOKUP(C19,Asortyment!$A$2:$B$7,2,FALSE)</f>
        <v>100</v>
      </c>
      <c r="Y19" s="74"/>
      <c r="Z19" s="74"/>
      <c r="AA19" s="74"/>
      <c r="AB19" s="74">
        <f>X19*V19</f>
        <v>100</v>
      </c>
      <c r="AC19" s="74"/>
      <c r="AD19" s="74"/>
      <c r="AE19" s="74"/>
      <c r="AF19" s="54">
        <f>VLOOKUP(C19,Asortyment!$A$2:$D$7,4,FALSE)</f>
        <v>5</v>
      </c>
      <c r="AG19" s="74">
        <f>AF19%*AB19</f>
        <v>5</v>
      </c>
      <c r="AH19" s="74"/>
      <c r="AI19" s="74"/>
      <c r="AJ19" s="74">
        <f>AB19+AG19</f>
        <v>105</v>
      </c>
      <c r="AK19" s="73"/>
      <c r="AL19" s="73"/>
      <c r="AM19" s="73"/>
      <c r="AN19" s="67"/>
      <c r="AP19" s="80"/>
    </row>
    <row r="20" spans="2:42" x14ac:dyDescent="0.3">
      <c r="B20" s="54">
        <v>2</v>
      </c>
      <c r="C20" s="73" t="s">
        <v>22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 t="str">
        <f>VLOOKUP(C20,Asortyment!$A$2:$C$7,3,FALSE)</f>
        <v>Kg</v>
      </c>
      <c r="T20" s="73"/>
      <c r="U20" s="73"/>
      <c r="V20" s="73">
        <v>3</v>
      </c>
      <c r="W20" s="73"/>
      <c r="X20" s="74">
        <f>VLOOKUP(C20,Asortyment!$A$2:$B$7,2,FALSE)</f>
        <v>250</v>
      </c>
      <c r="Y20" s="74"/>
      <c r="Z20" s="74"/>
      <c r="AA20" s="74"/>
      <c r="AB20" s="74">
        <f t="shared" ref="AB20:AB25" si="0">X20*V20</f>
        <v>750</v>
      </c>
      <c r="AC20" s="74"/>
      <c r="AD20" s="74"/>
      <c r="AE20" s="74"/>
      <c r="AF20" s="54">
        <f>VLOOKUP(C20,Asortyment!$A$2:$D$7,4,FALSE)</f>
        <v>8</v>
      </c>
      <c r="AG20" s="74">
        <f t="shared" ref="AG20:AG25" si="1">AF20%*AB20</f>
        <v>60</v>
      </c>
      <c r="AH20" s="74"/>
      <c r="AI20" s="74"/>
      <c r="AJ20" s="74">
        <f t="shared" ref="AJ20:AJ25" si="2">AB20+AG20</f>
        <v>810</v>
      </c>
      <c r="AK20" s="73"/>
      <c r="AL20" s="73"/>
      <c r="AM20" s="73"/>
      <c r="AN20" s="67"/>
    </row>
    <row r="21" spans="2:42" x14ac:dyDescent="0.3">
      <c r="B21" s="54">
        <v>3</v>
      </c>
      <c r="C21" s="73" t="s">
        <v>24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 t="str">
        <f>VLOOKUP(C21,Asortyment!$A$2:$C$7,3,FALSE)</f>
        <v>T</v>
      </c>
      <c r="T21" s="73"/>
      <c r="U21" s="73"/>
      <c r="V21" s="73">
        <v>2</v>
      </c>
      <c r="W21" s="73"/>
      <c r="X21" s="74">
        <f>VLOOKUP(C21,Asortyment!$A$2:$B$7,2,FALSE)</f>
        <v>450</v>
      </c>
      <c r="Y21" s="74"/>
      <c r="Z21" s="74"/>
      <c r="AA21" s="74"/>
      <c r="AB21" s="74">
        <f t="shared" si="0"/>
        <v>900</v>
      </c>
      <c r="AC21" s="74"/>
      <c r="AD21" s="74"/>
      <c r="AE21" s="74"/>
      <c r="AF21" s="54">
        <f>VLOOKUP(C21,Asortyment!$A$2:$D$7,4,FALSE)</f>
        <v>23</v>
      </c>
      <c r="AG21" s="74">
        <f t="shared" si="1"/>
        <v>207</v>
      </c>
      <c r="AH21" s="74"/>
      <c r="AI21" s="74"/>
      <c r="AJ21" s="74">
        <f t="shared" si="2"/>
        <v>1107</v>
      </c>
      <c r="AK21" s="73"/>
      <c r="AL21" s="73"/>
      <c r="AM21" s="73"/>
      <c r="AN21" s="67"/>
    </row>
    <row r="22" spans="2:42" x14ac:dyDescent="0.3">
      <c r="B22" s="54">
        <v>4</v>
      </c>
      <c r="C22" s="73" t="s">
        <v>23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 t="str">
        <f>VLOOKUP(C22,Asortyment!$A$2:$C$7,3,FALSE)</f>
        <v>Ml</v>
      </c>
      <c r="T22" s="73"/>
      <c r="U22" s="73"/>
      <c r="V22" s="73">
        <v>4</v>
      </c>
      <c r="W22" s="73"/>
      <c r="X22" s="74">
        <f>VLOOKUP(C22,Asortyment!$A$2:$B$7,2,FALSE)</f>
        <v>150</v>
      </c>
      <c r="Y22" s="74"/>
      <c r="Z22" s="74"/>
      <c r="AA22" s="74"/>
      <c r="AB22" s="74">
        <f t="shared" si="0"/>
        <v>600</v>
      </c>
      <c r="AC22" s="74"/>
      <c r="AD22" s="74"/>
      <c r="AE22" s="74"/>
      <c r="AF22" s="54">
        <f>VLOOKUP(C22,Asortyment!$A$2:$D$7,4,FALSE)</f>
        <v>23</v>
      </c>
      <c r="AG22" s="74">
        <f t="shared" si="1"/>
        <v>138</v>
      </c>
      <c r="AH22" s="74"/>
      <c r="AI22" s="74"/>
      <c r="AJ22" s="74">
        <f t="shared" si="2"/>
        <v>738</v>
      </c>
      <c r="AK22" s="73"/>
      <c r="AL22" s="73"/>
      <c r="AM22" s="73"/>
    </row>
    <row r="23" spans="2:42" x14ac:dyDescent="0.3">
      <c r="B23" s="54">
        <v>5</v>
      </c>
      <c r="C23" s="73" t="s">
        <v>26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 t="str">
        <f>VLOOKUP(C23,Asortyment!$A$2:$C$7,3,FALSE)</f>
        <v>Szt</v>
      </c>
      <c r="T23" s="73"/>
      <c r="U23" s="73"/>
      <c r="V23" s="73">
        <v>3</v>
      </c>
      <c r="W23" s="73"/>
      <c r="X23" s="74">
        <f>VLOOKUP(C23,Asortyment!$A$2:$B$7,2,FALSE)</f>
        <v>350</v>
      </c>
      <c r="Y23" s="74"/>
      <c r="Z23" s="74"/>
      <c r="AA23" s="74"/>
      <c r="AB23" s="74">
        <f t="shared" si="0"/>
        <v>1050</v>
      </c>
      <c r="AC23" s="74"/>
      <c r="AD23" s="74"/>
      <c r="AE23" s="74"/>
      <c r="AF23" s="54">
        <f>VLOOKUP(C23,Asortyment!$A$2:$D$7,4,FALSE)</f>
        <v>5</v>
      </c>
      <c r="AG23" s="74">
        <f t="shared" si="1"/>
        <v>52.5</v>
      </c>
      <c r="AH23" s="74"/>
      <c r="AI23" s="74"/>
      <c r="AJ23" s="74">
        <f t="shared" si="2"/>
        <v>1102.5</v>
      </c>
      <c r="AK23" s="73"/>
      <c r="AL23" s="73"/>
      <c r="AM23" s="73"/>
      <c r="AN23" s="67"/>
    </row>
    <row r="24" spans="2:42" x14ac:dyDescent="0.3">
      <c r="B24" s="54">
        <v>6</v>
      </c>
      <c r="C24" s="73" t="s">
        <v>25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 t="str">
        <f>VLOOKUP(C24,Asortyment!$A$2:$C$7,3,FALSE)</f>
        <v>Kg</v>
      </c>
      <c r="T24" s="73"/>
      <c r="U24" s="73"/>
      <c r="V24" s="73">
        <v>2</v>
      </c>
      <c r="W24" s="73"/>
      <c r="X24" s="74">
        <f>VLOOKUP(C24,Asortyment!$A$2:$B$7,2,FALSE)</f>
        <v>550</v>
      </c>
      <c r="Y24" s="74"/>
      <c r="Z24" s="74"/>
      <c r="AA24" s="74"/>
      <c r="AB24" s="74">
        <f t="shared" si="0"/>
        <v>1100</v>
      </c>
      <c r="AC24" s="74"/>
      <c r="AD24" s="74"/>
      <c r="AE24" s="74"/>
      <c r="AF24" s="54">
        <f>VLOOKUP(C24,Asortyment!$A$2:$D$7,4,FALSE)</f>
        <v>8</v>
      </c>
      <c r="AG24" s="74">
        <f t="shared" si="1"/>
        <v>88</v>
      </c>
      <c r="AH24" s="74"/>
      <c r="AI24" s="74"/>
      <c r="AJ24" s="74">
        <f t="shared" si="2"/>
        <v>1188</v>
      </c>
      <c r="AK24" s="73"/>
      <c r="AL24" s="73"/>
      <c r="AM24" s="73"/>
      <c r="AN24" s="67"/>
    </row>
    <row r="25" spans="2:42" x14ac:dyDescent="0.3">
      <c r="B25" s="54">
        <v>7</v>
      </c>
      <c r="C25" s="73" t="s">
        <v>23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 t="str">
        <f>VLOOKUP(C25,Asortyment!$A$2:$C$7,3,FALSE)</f>
        <v>Ml</v>
      </c>
      <c r="T25" s="73"/>
      <c r="U25" s="73"/>
      <c r="V25" s="73">
        <v>4</v>
      </c>
      <c r="W25" s="73"/>
      <c r="X25" s="74">
        <f>VLOOKUP(C25,Asortyment!$A$2:$B$7,2,FALSE)</f>
        <v>150</v>
      </c>
      <c r="Y25" s="74"/>
      <c r="Z25" s="74"/>
      <c r="AA25" s="74"/>
      <c r="AB25" s="74">
        <f t="shared" si="0"/>
        <v>600</v>
      </c>
      <c r="AC25" s="74"/>
      <c r="AD25" s="74"/>
      <c r="AE25" s="74"/>
      <c r="AF25" s="54">
        <f>VLOOKUP(C25,Asortyment!$A$2:$D$7,4,FALSE)</f>
        <v>23</v>
      </c>
      <c r="AG25" s="74">
        <f t="shared" si="1"/>
        <v>138</v>
      </c>
      <c r="AH25" s="74"/>
      <c r="AI25" s="74"/>
      <c r="AJ25" s="74">
        <f t="shared" si="2"/>
        <v>738</v>
      </c>
      <c r="AK25" s="73"/>
      <c r="AL25" s="73"/>
      <c r="AM25" s="73"/>
      <c r="AN25" s="67"/>
    </row>
    <row r="26" spans="2:42" s="1" customFormat="1" ht="4.5" customHeight="1" x14ac:dyDescent="0.3"/>
    <row r="27" spans="2:42" x14ac:dyDescent="0.3">
      <c r="B27" s="66" t="s">
        <v>33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84" t="s">
        <v>34</v>
      </c>
      <c r="Y27" s="85"/>
      <c r="Z27" s="85"/>
      <c r="AA27" s="87"/>
      <c r="AB27" s="86">
        <f>SUM(AB19:AE25)</f>
        <v>5100</v>
      </c>
      <c r="AC27" s="85"/>
      <c r="AD27" s="85"/>
      <c r="AE27" s="87"/>
      <c r="AF27" s="75"/>
      <c r="AG27" s="86">
        <f>SUM(AG19:AI25)</f>
        <v>688.5</v>
      </c>
      <c r="AH27" s="85"/>
      <c r="AI27" s="87"/>
      <c r="AJ27" s="86">
        <f>SUM(AJ19:AM25)</f>
        <v>5788.5</v>
      </c>
      <c r="AK27" s="85"/>
      <c r="AL27" s="85"/>
      <c r="AM27" s="87"/>
      <c r="AN27" s="42"/>
    </row>
    <row r="28" spans="2:42" x14ac:dyDescent="0.3">
      <c r="B28" s="82" t="s">
        <v>35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3"/>
      <c r="X28" s="84"/>
      <c r="Y28" s="85"/>
      <c r="Z28" s="85"/>
      <c r="AA28" s="87"/>
      <c r="AB28" s="84"/>
      <c r="AC28" s="85"/>
      <c r="AD28" s="85"/>
      <c r="AE28" s="87"/>
      <c r="AF28" s="75"/>
      <c r="AG28" s="84"/>
      <c r="AH28" s="85"/>
      <c r="AI28" s="87"/>
      <c r="AJ28" s="84"/>
      <c r="AK28" s="85"/>
      <c r="AL28" s="85"/>
      <c r="AM28" s="87"/>
      <c r="AN28" s="42"/>
    </row>
    <row r="29" spans="2:42" x14ac:dyDescent="0.3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9"/>
      <c r="X29" s="92"/>
      <c r="Y29" s="93"/>
      <c r="Z29" s="93"/>
      <c r="AA29" s="94"/>
      <c r="AB29" s="92"/>
      <c r="AC29" s="93"/>
      <c r="AD29" s="93"/>
      <c r="AE29" s="94"/>
      <c r="AF29" s="75"/>
      <c r="AG29" s="84"/>
      <c r="AH29" s="85"/>
      <c r="AI29" s="87"/>
      <c r="AJ29" s="92"/>
      <c r="AK29" s="93"/>
      <c r="AL29" s="93"/>
      <c r="AM29" s="94"/>
      <c r="AN29" s="42"/>
    </row>
    <row r="30" spans="2:42" s="1" customFormat="1" ht="6" customHeight="1" x14ac:dyDescent="0.3">
      <c r="Y30" s="68"/>
      <c r="AG30" s="91"/>
      <c r="AH30" s="91"/>
      <c r="AI30" s="91"/>
    </row>
    <row r="31" spans="2:42" x14ac:dyDescent="0.3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7"/>
      <c r="AA31" s="1"/>
      <c r="AB31" s="73">
        <f>SUMIF(Arkusz1!AF19:AF25,Asortyment!D2,Arkusz1!AB19:AE25)</f>
        <v>1150</v>
      </c>
      <c r="AC31" s="73"/>
      <c r="AD31" s="73"/>
      <c r="AE31" s="73"/>
      <c r="AF31" s="81">
        <v>5</v>
      </c>
      <c r="AG31" s="73">
        <f>SUMIF(AF19:AF25,Asortyment!D2,Arkusz1!AG19:AI25)</f>
        <v>57.5</v>
      </c>
      <c r="AH31" s="73"/>
      <c r="AI31" s="73"/>
      <c r="AJ31" s="73">
        <f>SUMIF(AF19:AF25,Asortyment!D2,Arkusz1!AJ19:AM25)</f>
        <v>1207.5</v>
      </c>
      <c r="AK31" s="73"/>
      <c r="AL31" s="73"/>
      <c r="AM31" s="73"/>
    </row>
    <row r="32" spans="2:42" x14ac:dyDescent="0.3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7"/>
      <c r="AA32" s="1"/>
      <c r="AB32" s="73">
        <f>SUMIF(Arkusz1!AF20:AF26,Asortyment!D3,Arkusz1!AB20:AE26)</f>
        <v>1850</v>
      </c>
      <c r="AC32" s="73"/>
      <c r="AD32" s="73"/>
      <c r="AE32" s="73"/>
      <c r="AF32" s="81">
        <v>8</v>
      </c>
      <c r="AG32" s="73">
        <f>SUMIF(AF20:AF26,Asortyment!D3,Arkusz1!AG20:AI26)</f>
        <v>148</v>
      </c>
      <c r="AH32" s="73"/>
      <c r="AI32" s="73"/>
      <c r="AJ32" s="73">
        <f>SUMIF(AF20:AF26,Asortyment!D3,Arkusz1!AJ20:AM26)</f>
        <v>1998</v>
      </c>
      <c r="AK32" s="73"/>
      <c r="AL32" s="73"/>
      <c r="AM32" s="73"/>
    </row>
    <row r="33" spans="2:39" x14ac:dyDescent="0.3">
      <c r="B33" s="75"/>
      <c r="C33" s="75"/>
      <c r="D33" s="75"/>
      <c r="E33" s="75"/>
      <c r="F33" s="75"/>
      <c r="G33" s="75"/>
      <c r="H33" s="75"/>
      <c r="I33" s="76" t="s">
        <v>36</v>
      </c>
      <c r="J33" s="76"/>
      <c r="K33" s="76"/>
      <c r="L33" s="76"/>
      <c r="M33" s="77">
        <f>AJ27</f>
        <v>5788.5</v>
      </c>
      <c r="N33" s="78"/>
      <c r="O33" s="78"/>
      <c r="P33" s="78"/>
      <c r="Q33" s="78"/>
      <c r="R33" s="75"/>
      <c r="S33" s="75"/>
      <c r="T33" s="75"/>
      <c r="U33" s="75"/>
      <c r="V33" s="75"/>
      <c r="W33" s="75"/>
      <c r="X33" s="75"/>
      <c r="Y33" s="75"/>
      <c r="Z33" s="75"/>
      <c r="AA33" s="90"/>
      <c r="AB33" s="73">
        <f>SUMIF(Arkusz1!AF21:AF27,Asortyment!D4,Arkusz1!AB21:AE27)</f>
        <v>2100</v>
      </c>
      <c r="AC33" s="73"/>
      <c r="AD33" s="73"/>
      <c r="AE33" s="73"/>
      <c r="AF33" s="81">
        <v>23</v>
      </c>
      <c r="AG33" s="73">
        <f>SUMIF(AF21:AF27,Asortyment!D4,Arkusz1!AG21:AI27)</f>
        <v>483</v>
      </c>
      <c r="AH33" s="73"/>
      <c r="AI33" s="73"/>
      <c r="AJ33" s="73">
        <f>SUMIF(AF21:AF27,Asortyment!D4,Arkusz1!AJ21:AM27)</f>
        <v>2583</v>
      </c>
      <c r="AK33" s="73"/>
      <c r="AL33" s="73"/>
      <c r="AM33" s="73"/>
    </row>
    <row r="34" spans="2:39" x14ac:dyDescent="0.3"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9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x14ac:dyDescent="0.3"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1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x14ac:dyDescent="0.3">
      <c r="B36" s="10" t="s">
        <v>37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39" x14ac:dyDescent="0.3">
      <c r="B37" s="79" t="s">
        <v>38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</sheetData>
  <dataConsolidate/>
  <mergeCells count="109">
    <mergeCell ref="B36:Z36"/>
    <mergeCell ref="B37:Z37"/>
    <mergeCell ref="AB31:AE31"/>
    <mergeCell ref="AB32:AE32"/>
    <mergeCell ref="AB34:AM35"/>
    <mergeCell ref="AJ31:AM31"/>
    <mergeCell ref="AJ32:AM32"/>
    <mergeCell ref="AJ33:AM33"/>
    <mergeCell ref="AG31:AI31"/>
    <mergeCell ref="AG32:AI32"/>
    <mergeCell ref="AG33:AI33"/>
    <mergeCell ref="AB33:AE33"/>
    <mergeCell ref="I33:L33"/>
    <mergeCell ref="M33:Q33"/>
    <mergeCell ref="B31:Z32"/>
    <mergeCell ref="B33:H35"/>
    <mergeCell ref="I34:Z35"/>
    <mergeCell ref="R33:Z33"/>
    <mergeCell ref="AM8:AM12"/>
    <mergeCell ref="B2:M6"/>
    <mergeCell ref="O2:Z3"/>
    <mergeCell ref="O5:Z5"/>
    <mergeCell ref="AB2:AM3"/>
    <mergeCell ref="O6:AA6"/>
    <mergeCell ref="AB5:AM6"/>
    <mergeCell ref="W8:AL8"/>
    <mergeCell ref="W9:AL11"/>
    <mergeCell ref="V8:V12"/>
    <mergeCell ref="C8:R8"/>
    <mergeCell ref="C13:R14"/>
    <mergeCell ref="C9:R12"/>
    <mergeCell ref="B8:B14"/>
    <mergeCell ref="S8:T14"/>
    <mergeCell ref="V14:AM14"/>
    <mergeCell ref="AJ16:AM18"/>
    <mergeCell ref="B16:B18"/>
    <mergeCell ref="C16:P18"/>
    <mergeCell ref="Q16:R18"/>
    <mergeCell ref="S16:U18"/>
    <mergeCell ref="V16:W18"/>
    <mergeCell ref="W12:AL12"/>
    <mergeCell ref="C19:P19"/>
    <mergeCell ref="C20:P20"/>
    <mergeCell ref="C21:P21"/>
    <mergeCell ref="C22:P22"/>
    <mergeCell ref="S19:U19"/>
    <mergeCell ref="S20:U20"/>
    <mergeCell ref="S21:U21"/>
    <mergeCell ref="S22:U22"/>
    <mergeCell ref="X16:AA18"/>
    <mergeCell ref="AB16:AE18"/>
    <mergeCell ref="AF16:AI16"/>
    <mergeCell ref="AF17:AF18"/>
    <mergeCell ref="AG17:AI18"/>
    <mergeCell ref="C24:P24"/>
    <mergeCell ref="C25:P25"/>
    <mergeCell ref="Q19:R19"/>
    <mergeCell ref="Q20:R20"/>
    <mergeCell ref="Q21:R21"/>
    <mergeCell ref="Q22:R22"/>
    <mergeCell ref="Q23:R23"/>
    <mergeCell ref="Q24:R24"/>
    <mergeCell ref="Q25:R25"/>
    <mergeCell ref="C23:P23"/>
    <mergeCell ref="S23:U23"/>
    <mergeCell ref="S24:U24"/>
    <mergeCell ref="S25:U25"/>
    <mergeCell ref="V19:W19"/>
    <mergeCell ref="V20:W20"/>
    <mergeCell ref="V21:W21"/>
    <mergeCell ref="V22:W22"/>
    <mergeCell ref="V23:W23"/>
    <mergeCell ref="V24:W24"/>
    <mergeCell ref="V25:W25"/>
    <mergeCell ref="X23:AA23"/>
    <mergeCell ref="X25:AA25"/>
    <mergeCell ref="X24:AA24"/>
    <mergeCell ref="AG19:AI19"/>
    <mergeCell ref="AG20:AI20"/>
    <mergeCell ref="AG21:AI21"/>
    <mergeCell ref="AG22:AI22"/>
    <mergeCell ref="AG24:AI24"/>
    <mergeCell ref="AG23:AI23"/>
    <mergeCell ref="AG25:AI25"/>
    <mergeCell ref="X19:AA19"/>
    <mergeCell ref="X20:AA20"/>
    <mergeCell ref="X21:AA21"/>
    <mergeCell ref="X22:AA22"/>
    <mergeCell ref="AB25:AE25"/>
    <mergeCell ref="AJ19:AM19"/>
    <mergeCell ref="AJ20:AM20"/>
    <mergeCell ref="AJ21:AM21"/>
    <mergeCell ref="AJ22:AM22"/>
    <mergeCell ref="AJ23:AM23"/>
    <mergeCell ref="AJ24:AM24"/>
    <mergeCell ref="AJ25:AM25"/>
    <mergeCell ref="AB19:AE19"/>
    <mergeCell ref="AB20:AE20"/>
    <mergeCell ref="AB21:AE21"/>
    <mergeCell ref="AB22:AE22"/>
    <mergeCell ref="AB23:AE23"/>
    <mergeCell ref="AB24:AE24"/>
    <mergeCell ref="AJ27:AM29"/>
    <mergeCell ref="B27:W27"/>
    <mergeCell ref="B28:W29"/>
    <mergeCell ref="X27:AA29"/>
    <mergeCell ref="AB27:AE29"/>
    <mergeCell ref="AG27:AI29"/>
    <mergeCell ref="AF27:AF2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F61898-B942-4B71-A0D0-08C755D8F343}">
          <x14:formula1>
            <xm:f>Asortyment!$A$2:$A$7</xm:f>
          </x14:formula1>
          <xm:sqref>C19:P25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3A2D-AED6-4F0E-8F19-29C72D20570B}">
  <dimension ref="A1:D7"/>
  <sheetViews>
    <sheetView workbookViewId="0">
      <selection activeCell="D4" sqref="D4"/>
    </sheetView>
  </sheetViews>
  <sheetFormatPr defaultRowHeight="14.4" x14ac:dyDescent="0.3"/>
  <cols>
    <col min="1" max="1" width="16.33203125" customWidth="1"/>
    <col min="2" max="2" width="11.33203125" bestFit="1" customWidth="1"/>
    <col min="3" max="3" width="14.21875" bestFit="1" customWidth="1"/>
  </cols>
  <sheetData>
    <row r="1" spans="1:4" x14ac:dyDescent="0.3">
      <c r="A1" s="61" t="s">
        <v>18</v>
      </c>
      <c r="B1" s="55" t="s">
        <v>19</v>
      </c>
      <c r="C1" s="55" t="s">
        <v>20</v>
      </c>
      <c r="D1" s="55" t="s">
        <v>31</v>
      </c>
    </row>
    <row r="2" spans="1:4" x14ac:dyDescent="0.3">
      <c r="A2" s="59" t="s">
        <v>21</v>
      </c>
      <c r="B2" s="57">
        <v>100</v>
      </c>
      <c r="C2" s="56" t="s">
        <v>28</v>
      </c>
      <c r="D2" s="58">
        <v>5</v>
      </c>
    </row>
    <row r="3" spans="1:4" x14ac:dyDescent="0.3">
      <c r="A3" s="59" t="s">
        <v>22</v>
      </c>
      <c r="B3" s="57">
        <v>250</v>
      </c>
      <c r="C3" s="56" t="s">
        <v>27</v>
      </c>
      <c r="D3" s="58">
        <v>8</v>
      </c>
    </row>
    <row r="4" spans="1:4" x14ac:dyDescent="0.3">
      <c r="A4" s="59" t="s">
        <v>23</v>
      </c>
      <c r="B4" s="57">
        <v>150</v>
      </c>
      <c r="C4" s="56" t="s">
        <v>29</v>
      </c>
      <c r="D4" s="58">
        <v>23</v>
      </c>
    </row>
    <row r="5" spans="1:4" x14ac:dyDescent="0.3">
      <c r="A5" s="59" t="s">
        <v>24</v>
      </c>
      <c r="B5" s="57">
        <v>450</v>
      </c>
      <c r="C5" s="56" t="s">
        <v>30</v>
      </c>
      <c r="D5" s="58">
        <v>23</v>
      </c>
    </row>
    <row r="6" spans="1:4" x14ac:dyDescent="0.3">
      <c r="A6" s="59" t="s">
        <v>25</v>
      </c>
      <c r="B6" s="57">
        <v>550</v>
      </c>
      <c r="C6" s="56" t="s">
        <v>27</v>
      </c>
      <c r="D6" s="58">
        <v>8</v>
      </c>
    </row>
    <row r="7" spans="1:4" x14ac:dyDescent="0.3">
      <c r="A7" s="60" t="s">
        <v>26</v>
      </c>
      <c r="B7" s="57">
        <v>350</v>
      </c>
      <c r="C7" s="56" t="s">
        <v>28</v>
      </c>
      <c r="D7" s="58">
        <v>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Z W P V 6 Q Y N T q k A A A A 9 g A A A B I A H A B D b 2 5 m a W c v U G F j a 2 F n Z S 5 4 b W w g o h g A K K A U A A A A A A A A A A A A A A A A A A A A A A A A A A A A h Y 8 x D o I w G I W v Q r r T l h I T Q 3 7 K 4 A o J i Y l x b U q F R i i E F s v d H D y S V x C j q J v j + 9 4 3 v H e / 3 i C b u z a 4 q N H q 3 q Q o w h Q F y s i + 0 q Z O 0 e R O 4 R Z l H E o h z 6 J W w S I b m 8 y 2 S l H j 3 J A Q 4 r 3 H P s b 9 W B N G a U S O R b 6 X j e o E + s j 6 v x x q Y 5 0 w U i E O h 9 c Y z n D E Y r y h D F M g K 4 R C m 6 / A l r 3 P 9 g f C b m r d N C o + t G G Z A 1 k j k P c H / g B Q S w M E F A A C A A g A G Z W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V j 1 c o i k e 4 D g A A A B E A A A A T A B w A R m 9 y b X V s Y X M v U 2 V j d G l v b j E u b S C i G A A o o B Q A A A A A A A A A A A A A A A A A A A A A A A A A A A A r T k 0 u y c z P U w i G 0 I b W A F B L A Q I t A B Q A A g A I A B m V j 1 e k G D U 6 p A A A A P Y A A A A S A A A A A A A A A A A A A A A A A A A A A A B D b 2 5 m a W c v U G F j a 2 F n Z S 5 4 b W x Q S w E C L Q A U A A I A C A A Z l Y 9 X D 8 r p q 6 Q A A A D p A A A A E w A A A A A A A A A A A A A A A A D w A A A A W 0 N v b n R l b n R f V H l w Z X N d L n h t b F B L A Q I t A B Q A A g A I A B m V j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U V h a T N 9 O T J z 2 b k 8 s p N h 2 A A A A A A I A A A A A A B B m A A A A A Q A A I A A A A K W d y O S m l G G Z a C i f 8 G + p f e m 8 H E E 2 m Y C E U X V Q i 7 j x 7 I A Q A A A A A A 6 A A A A A A g A A I A A A A C 9 T s 7 C H f k x p 9 Y E v G m + m h D x f 0 M 1 D i Y 2 t s M 6 R n Z 4 / W + / w U A A A A I c N X c t b / i j R A H m 8 y t s D 8 8 a Y N J i X Z + M 2 C h e r w i s K r t h n O m Z l w x S I P B 8 h u r H 6 5 1 d 7 k V H t e B q x W u r u Z i x f j K L R u / X i x F K r g R A P s 1 U h A / F h H E E 3 Q A A A A P r Y N T w 3 G x d 4 z e 1 J / 5 C O I H c c S y g W Q M L x 4 r O H + r n p v d a U j Z c 0 R z t G 7 p G t d C 3 V I j U a k S l 4 a / / v s S l k H B K w U F h o 8 q 4 = < / D a t a M a s h u p > 
</file>

<file path=customXml/itemProps1.xml><?xml version="1.0" encoding="utf-8"?>
<ds:datastoreItem xmlns:ds="http://schemas.openxmlformats.org/officeDocument/2006/customXml" ds:itemID="{249DF351-6E1F-45AC-BA57-E7AB8EF5F3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Asortyment</vt:lpstr>
    </vt:vector>
  </TitlesOfParts>
  <Company>UE Katowice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Kacper Kaczmarczyk</cp:lastModifiedBy>
  <cp:lastPrinted>2023-12-15T18:20:46Z</cp:lastPrinted>
  <dcterms:created xsi:type="dcterms:W3CDTF">2023-12-14T11:41:36Z</dcterms:created>
  <dcterms:modified xsi:type="dcterms:W3CDTF">2023-12-15T19:00:56Z</dcterms:modified>
</cp:coreProperties>
</file>