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"/>
    </mc:Choice>
  </mc:AlternateContent>
  <xr:revisionPtr revIDLastSave="0" documentId="10_ncr:8100000_{70833BB8-975B-574E-BC09-EE6B2F390BE0}" xr6:coauthVersionLast="34" xr6:coauthVersionMax="34" xr10:uidLastSave="{00000000-0000-0000-0000-000000000000}"/>
  <bookViews>
    <workbookView xWindow="0" yWindow="460" windowWidth="28800" windowHeight="16180" xr2:uid="{6E7E7E26-78A3-2346-91D6-69C09793DF2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7" i="1"/>
  <c r="D33" i="1"/>
  <c r="F39" i="1"/>
  <c r="D39" i="1"/>
  <c r="F38" i="1"/>
  <c r="D38" i="1"/>
  <c r="F37" i="1"/>
  <c r="D36" i="1"/>
  <c r="F35" i="1"/>
  <c r="D35" i="1"/>
  <c r="F34" i="1"/>
  <c r="D34" i="1"/>
  <c r="F33" i="1"/>
  <c r="F25" i="1"/>
  <c r="D25" i="1"/>
  <c r="J19" i="1"/>
  <c r="G13" i="1"/>
  <c r="G14" i="1"/>
  <c r="G15" i="1"/>
  <c r="G16" i="1"/>
  <c r="G17" i="1"/>
  <c r="G18" i="1"/>
  <c r="F22" i="1"/>
  <c r="F28" i="1"/>
  <c r="D28" i="1"/>
  <c r="F27" i="1"/>
  <c r="D27" i="1"/>
  <c r="F26" i="1"/>
  <c r="D26" i="1"/>
  <c r="F24" i="1"/>
  <c r="G24" i="1" s="1"/>
  <c r="D24" i="1"/>
  <c r="F23" i="1"/>
  <c r="D23" i="1"/>
  <c r="D22" i="1"/>
  <c r="I22" i="1" s="1"/>
  <c r="I13" i="1"/>
  <c r="I14" i="1"/>
  <c r="I15" i="1"/>
  <c r="I16" i="1"/>
  <c r="I17" i="1"/>
  <c r="I18" i="1"/>
  <c r="I12" i="1"/>
  <c r="H13" i="1"/>
  <c r="H14" i="1"/>
  <c r="H15" i="1"/>
  <c r="H16" i="1"/>
  <c r="H17" i="1"/>
  <c r="H18" i="1"/>
  <c r="H12" i="1"/>
  <c r="G12" i="1"/>
  <c r="F12" i="1"/>
  <c r="F18" i="1"/>
  <c r="F17" i="1"/>
  <c r="F16" i="1"/>
  <c r="F15" i="1"/>
  <c r="F14" i="1"/>
  <c r="F13" i="1"/>
  <c r="D13" i="1"/>
  <c r="D14" i="1"/>
  <c r="D15" i="1"/>
  <c r="D16" i="1"/>
  <c r="D17" i="1"/>
  <c r="D18" i="1"/>
  <c r="D12" i="1"/>
  <c r="J4" i="1"/>
  <c r="J5" i="1" s="1"/>
  <c r="E6" i="1"/>
  <c r="F6" i="1"/>
  <c r="E7" i="1"/>
  <c r="F7" i="1"/>
  <c r="F5" i="1"/>
  <c r="E5" i="1"/>
  <c r="F4" i="1"/>
  <c r="D6" i="1"/>
  <c r="D7" i="1" s="1"/>
  <c r="D5" i="1"/>
  <c r="D4" i="1"/>
  <c r="I34" i="1" l="1"/>
  <c r="I39" i="1"/>
  <c r="H36" i="1"/>
  <c r="I35" i="1"/>
  <c r="H38" i="1"/>
  <c r="H39" i="1"/>
  <c r="H35" i="1"/>
  <c r="G39" i="1"/>
  <c r="G35" i="1"/>
  <c r="H33" i="1"/>
  <c r="G33" i="1"/>
  <c r="I33" i="1"/>
  <c r="G37" i="1"/>
  <c r="I37" i="1"/>
  <c r="H37" i="1"/>
  <c r="H34" i="1"/>
  <c r="G38" i="1"/>
  <c r="G34" i="1"/>
  <c r="I36" i="1"/>
  <c r="G36" i="1"/>
  <c r="I38" i="1"/>
  <c r="I26" i="1"/>
  <c r="I28" i="1"/>
  <c r="I27" i="1"/>
  <c r="I23" i="1"/>
  <c r="I24" i="1"/>
  <c r="H24" i="1"/>
  <c r="H28" i="1"/>
  <c r="G28" i="1"/>
  <c r="G25" i="1"/>
  <c r="H25" i="1"/>
  <c r="I25" i="1"/>
  <c r="H27" i="1"/>
  <c r="G23" i="1"/>
  <c r="G22" i="1"/>
  <c r="H23" i="1"/>
  <c r="G27" i="1"/>
  <c r="H22" i="1"/>
  <c r="H26" i="1"/>
  <c r="G26" i="1"/>
  <c r="J15" i="1"/>
  <c r="J14" i="1"/>
  <c r="J17" i="1"/>
  <c r="J12" i="1"/>
  <c r="J18" i="1"/>
  <c r="J13" i="1"/>
  <c r="J16" i="1"/>
  <c r="J6" i="1"/>
  <c r="L5" i="1"/>
  <c r="K6" i="1" s="1"/>
  <c r="L4" i="1"/>
  <c r="K5" i="1" s="1"/>
  <c r="J27" i="1" l="1"/>
  <c r="J37" i="1"/>
  <c r="J35" i="1"/>
  <c r="J36" i="1"/>
  <c r="J34" i="1"/>
  <c r="J39" i="1"/>
  <c r="J38" i="1"/>
  <c r="J33" i="1"/>
  <c r="J22" i="1"/>
  <c r="J24" i="1"/>
  <c r="J28" i="1"/>
  <c r="J23" i="1"/>
  <c r="J25" i="1"/>
  <c r="J26" i="1"/>
  <c r="J7" i="1"/>
  <c r="L7" i="1" s="1"/>
  <c r="L6" i="1"/>
  <c r="K7" i="1" s="1"/>
  <c r="J40" i="1" l="1"/>
  <c r="J29" i="1"/>
</calcChain>
</file>

<file path=xl/sharedStrings.xml><?xml version="1.0" encoding="utf-8"?>
<sst xmlns="http://schemas.openxmlformats.org/spreadsheetml/2006/main" count="49" uniqueCount="19">
  <si>
    <t>Day</t>
  </si>
  <si>
    <t>r(Cust)</t>
  </si>
  <si>
    <t>r(Deman)</t>
  </si>
  <si>
    <t>Customers</t>
  </si>
  <si>
    <t>Demand</t>
  </si>
  <si>
    <t>Sale</t>
  </si>
  <si>
    <t>Lost Profit From Excess Demand</t>
  </si>
  <si>
    <t>Salvage 
Value</t>
  </si>
  <si>
    <t>Daily Profit</t>
  </si>
  <si>
    <t>Probability</t>
  </si>
  <si>
    <t>Cumulative</t>
  </si>
  <si>
    <t>Random Digit Assignment</t>
  </si>
  <si>
    <t>Low</t>
  </si>
  <si>
    <t>High</t>
  </si>
  <si>
    <t>Order</t>
  </si>
  <si>
    <t>Dozen Loafs</t>
  </si>
  <si>
    <t>SP</t>
  </si>
  <si>
    <t>CP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</si>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</sst>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A95D-3F54-F749-84DD-B8AAB1CAACDD}">
  <dimension ref="B2:Q40"/>
  <sheetViews>
    <sheetView tabSelected="1" topLeftCell="A12" workbookViewId="0">
      <selection activeCell="N31" sqref="N31"/>
    </sheetView>
  </sheetViews>
  <sheetFormatPr baseColWidth="10" defaultRowHeight="16" x14ac:dyDescent="0.2"/>
  <cols>
    <col min="8" max="8" width="18.5" customWidth="1"/>
    <col min="14" max="14" width="13.1640625" customWidth="1"/>
  </cols>
  <sheetData>
    <row r="2" spans="2:17" x14ac:dyDescent="0.2">
      <c r="B2" s="3" t="s">
        <v>3</v>
      </c>
      <c r="C2" s="3" t="s">
        <v>9</v>
      </c>
      <c r="D2" s="3" t="s">
        <v>10</v>
      </c>
      <c r="E2" s="2" t="s">
        <v>11</v>
      </c>
      <c r="F2" s="2"/>
      <c r="H2" s="3" t="s">
        <v>14</v>
      </c>
      <c r="I2" s="3" t="s">
        <v>9</v>
      </c>
      <c r="J2" s="3" t="s">
        <v>10</v>
      </c>
      <c r="K2" s="2" t="s">
        <v>11</v>
      </c>
      <c r="L2" s="2"/>
      <c r="N2" t="s">
        <v>15</v>
      </c>
      <c r="O2" t="s">
        <v>16</v>
      </c>
      <c r="P2" t="s">
        <v>17</v>
      </c>
      <c r="Q2" t="s">
        <v>16</v>
      </c>
    </row>
    <row r="3" spans="2:17" x14ac:dyDescent="0.2">
      <c r="B3" s="3"/>
      <c r="C3" s="3"/>
      <c r="D3" s="3"/>
      <c r="E3" t="s">
        <v>12</v>
      </c>
      <c r="F3" t="s">
        <v>13</v>
      </c>
      <c r="H3" s="3"/>
      <c r="I3" s="3"/>
      <c r="J3" s="3"/>
      <c r="K3" t="s">
        <v>12</v>
      </c>
      <c r="L3" t="s">
        <v>13</v>
      </c>
      <c r="N3">
        <v>20</v>
      </c>
      <c r="O3">
        <v>5.4</v>
      </c>
      <c r="P3">
        <v>3.8</v>
      </c>
      <c r="Q3">
        <v>2.7</v>
      </c>
    </row>
    <row r="4" spans="2:17" x14ac:dyDescent="0.2">
      <c r="B4">
        <v>8</v>
      </c>
      <c r="C4">
        <v>0.35</v>
      </c>
      <c r="D4">
        <f>C4</f>
        <v>0.35</v>
      </c>
      <c r="E4">
        <v>0</v>
      </c>
      <c r="F4">
        <f>D4</f>
        <v>0.35</v>
      </c>
      <c r="H4">
        <v>1</v>
      </c>
      <c r="I4">
        <v>0.4</v>
      </c>
      <c r="J4">
        <f>I4</f>
        <v>0.4</v>
      </c>
      <c r="K4">
        <v>0</v>
      </c>
      <c r="L4">
        <f>J4</f>
        <v>0.4</v>
      </c>
    </row>
    <row r="5" spans="2:17" x14ac:dyDescent="0.2">
      <c r="B5">
        <v>10</v>
      </c>
      <c r="C5">
        <v>0.3</v>
      </c>
      <c r="D5">
        <f>D4+C5</f>
        <v>0.64999999999999991</v>
      </c>
      <c r="E5">
        <f>F4+0.01</f>
        <v>0.36</v>
      </c>
      <c r="F5">
        <f>D5</f>
        <v>0.64999999999999991</v>
      </c>
      <c r="H5">
        <v>2</v>
      </c>
      <c r="I5">
        <v>0.3</v>
      </c>
      <c r="J5">
        <f>J4+I5</f>
        <v>0.7</v>
      </c>
      <c r="K5">
        <f>L4+0.01</f>
        <v>0.41000000000000003</v>
      </c>
      <c r="L5">
        <f>J5</f>
        <v>0.7</v>
      </c>
    </row>
    <row r="6" spans="2:17" ht="25" customHeight="1" x14ac:dyDescent="0.2">
      <c r="B6">
        <v>12</v>
      </c>
      <c r="C6">
        <v>0.25</v>
      </c>
      <c r="D6">
        <f t="shared" ref="D6:D7" si="0">D5+C6</f>
        <v>0.89999999999999991</v>
      </c>
      <c r="E6">
        <f t="shared" ref="E6:E7" si="1">F5+0.01</f>
        <v>0.65999999999999992</v>
      </c>
      <c r="F6">
        <f t="shared" ref="F6:F7" si="2">D6</f>
        <v>0.89999999999999991</v>
      </c>
      <c r="H6">
        <v>3</v>
      </c>
      <c r="I6">
        <v>0.2</v>
      </c>
      <c r="J6">
        <f t="shared" ref="J6:J7" si="3">J5+I6</f>
        <v>0.89999999999999991</v>
      </c>
      <c r="K6">
        <f t="shared" ref="K6:K7" si="4">L5+0.01</f>
        <v>0.71</v>
      </c>
      <c r="L6">
        <f t="shared" ref="L6:L7" si="5">J6</f>
        <v>0.89999999999999991</v>
      </c>
    </row>
    <row r="7" spans="2:17" x14ac:dyDescent="0.2">
      <c r="B7">
        <v>14</v>
      </c>
      <c r="C7">
        <v>0.1</v>
      </c>
      <c r="D7">
        <f t="shared" si="0"/>
        <v>0.99999999999999989</v>
      </c>
      <c r="E7">
        <f t="shared" si="1"/>
        <v>0.90999999999999992</v>
      </c>
      <c r="F7">
        <f t="shared" si="2"/>
        <v>0.99999999999999989</v>
      </c>
      <c r="H7">
        <v>4</v>
      </c>
      <c r="I7">
        <v>0.1</v>
      </c>
      <c r="J7">
        <f t="shared" si="3"/>
        <v>0.99999999999999989</v>
      </c>
      <c r="K7">
        <f t="shared" si="4"/>
        <v>0.90999999999999992</v>
      </c>
      <c r="L7">
        <f t="shared" si="5"/>
        <v>0.99999999999999989</v>
      </c>
    </row>
    <row r="11" spans="2:17" ht="32" x14ac:dyDescent="0.2">
      <c r="B11" t="s">
        <v>0</v>
      </c>
      <c r="C11" t="s">
        <v>1</v>
      </c>
      <c r="D11" t="s">
        <v>3</v>
      </c>
      <c r="E11" t="s">
        <v>2</v>
      </c>
      <c r="F11" t="s">
        <v>4</v>
      </c>
      <c r="G11" t="s">
        <v>5</v>
      </c>
      <c r="H11" s="1" t="s">
        <v>6</v>
      </c>
      <c r="I11" s="1" t="s">
        <v>7</v>
      </c>
      <c r="J11" t="s">
        <v>8</v>
      </c>
    </row>
    <row r="12" spans="2:17" x14ac:dyDescent="0.2">
      <c r="B12">
        <v>1</v>
      </c>
      <c r="C12">
        <v>0.20499999999999999</v>
      </c>
      <c r="D12">
        <f>IF(C12&lt;$F$4,$B$4,IF(C12&lt;$F$5,$B$5,IF(C12&lt;$F$6,$B$6,$B$7)))</f>
        <v>8</v>
      </c>
      <c r="E12">
        <v>0.86499999999999999</v>
      </c>
      <c r="F12">
        <f>IF(E12&lt;$L$4,$H$4,IF(E12&lt;$L$5,$H$5,IF(E12&lt;$L$6,$H$6,$H$7)))</f>
        <v>3</v>
      </c>
      <c r="G12">
        <f>IF(D12*F12&gt;$L$13,$L$13*$O$3,D12*F12*$O$3)</f>
        <v>108</v>
      </c>
      <c r="H12">
        <f>IF($L$13&lt;D12*F12,(D12*F12-$L$13)*($O$3-$P$3),0)</f>
        <v>6.4000000000000021</v>
      </c>
      <c r="I12">
        <f>IF($L$13&gt;D12*F12,($L$13-D12*F12)*($Q$3),0)</f>
        <v>0</v>
      </c>
      <c r="J12">
        <f>ROUND((G12*($O$3-$P$3)/$O$3)-H12+I12,3)</f>
        <v>25.6</v>
      </c>
      <c r="L12" t="s">
        <v>15</v>
      </c>
    </row>
    <row r="13" spans="2:17" x14ac:dyDescent="0.2">
      <c r="B13">
        <v>2</v>
      </c>
      <c r="C13">
        <v>0.64600000000000002</v>
      </c>
      <c r="D13">
        <f t="shared" ref="D13:D18" si="6">IF(C13&lt;$F$4,$B$4,IF(C13&lt;$F$5,$B$5,IF(C13&lt;$F$6,$B$6,$B$7)))</f>
        <v>10</v>
      </c>
      <c r="E13">
        <v>0.41699999999999998</v>
      </c>
      <c r="F13">
        <f t="shared" ref="F13:F18" si="7">IF(E13&lt;$L$4,$H$4,IF(E13&lt;$L$5,$H$5,IF(E13&lt;$L$6,$H$6,$H$7)))</f>
        <v>2</v>
      </c>
      <c r="G13">
        <f t="shared" ref="G13:G18" si="8">IF(D13*F13&gt;$L$13,$L$13*$O$3,D13*F13*$O$3)</f>
        <v>108</v>
      </c>
      <c r="H13">
        <f t="shared" ref="H13:H18" si="9">IF($L$13&lt;D13*F13,(D13*F13-$L$13)*($O$3-$P$3),0)</f>
        <v>0</v>
      </c>
      <c r="I13">
        <f t="shared" ref="I13:I18" si="10">IF($L$13&gt;D13*F13,($L$13-D13*F13)*($Q$3),0)</f>
        <v>0</v>
      </c>
      <c r="J13">
        <f t="shared" ref="J13:J18" si="11">ROUND((G13*($O$3-$P$3)/$O$3)-H13+I13,3)</f>
        <v>32</v>
      </c>
      <c r="L13">
        <v>20</v>
      </c>
    </row>
    <row r="14" spans="2:17" x14ac:dyDescent="0.2">
      <c r="B14">
        <v>3</v>
      </c>
      <c r="C14">
        <v>0.35899999999999999</v>
      </c>
      <c r="D14">
        <f t="shared" si="6"/>
        <v>10</v>
      </c>
      <c r="E14">
        <v>0.98599999999999999</v>
      </c>
      <c r="F14">
        <f t="shared" si="7"/>
        <v>4</v>
      </c>
      <c r="G14">
        <f t="shared" si="8"/>
        <v>108</v>
      </c>
      <c r="H14">
        <f t="shared" si="9"/>
        <v>32.000000000000014</v>
      </c>
      <c r="I14">
        <f t="shared" si="10"/>
        <v>0</v>
      </c>
      <c r="J14">
        <f t="shared" si="11"/>
        <v>0</v>
      </c>
    </row>
    <row r="15" spans="2:17" x14ac:dyDescent="0.2">
      <c r="B15">
        <v>4</v>
      </c>
      <c r="C15">
        <v>0.90600000000000003</v>
      </c>
      <c r="D15">
        <f t="shared" si="6"/>
        <v>14</v>
      </c>
      <c r="E15">
        <v>0.14599999999999999</v>
      </c>
      <c r="F15">
        <f t="shared" si="7"/>
        <v>1</v>
      </c>
      <c r="G15">
        <f t="shared" si="8"/>
        <v>75.600000000000009</v>
      </c>
      <c r="H15">
        <f t="shared" si="9"/>
        <v>0</v>
      </c>
      <c r="I15">
        <f t="shared" si="10"/>
        <v>16.200000000000003</v>
      </c>
      <c r="J15">
        <f t="shared" si="11"/>
        <v>38.6</v>
      </c>
    </row>
    <row r="16" spans="2:17" x14ac:dyDescent="0.2">
      <c r="B16">
        <v>5</v>
      </c>
      <c r="C16">
        <v>0.93600000000000005</v>
      </c>
      <c r="D16">
        <f t="shared" si="6"/>
        <v>14</v>
      </c>
      <c r="E16">
        <v>0.308</v>
      </c>
      <c r="F16">
        <f t="shared" si="7"/>
        <v>1</v>
      </c>
      <c r="G16">
        <f t="shared" si="8"/>
        <v>75.600000000000009</v>
      </c>
      <c r="H16">
        <f t="shared" si="9"/>
        <v>0</v>
      </c>
      <c r="I16">
        <f t="shared" si="10"/>
        <v>16.200000000000003</v>
      </c>
      <c r="J16">
        <f t="shared" si="11"/>
        <v>38.6</v>
      </c>
    </row>
    <row r="17" spans="2:12" x14ac:dyDescent="0.2">
      <c r="B17">
        <v>6</v>
      </c>
      <c r="C17">
        <v>0.17599999999999999</v>
      </c>
      <c r="D17">
        <f t="shared" si="6"/>
        <v>8</v>
      </c>
      <c r="E17">
        <v>0.498</v>
      </c>
      <c r="F17">
        <f t="shared" si="7"/>
        <v>2</v>
      </c>
      <c r="G17">
        <f t="shared" si="8"/>
        <v>86.4</v>
      </c>
      <c r="H17">
        <f t="shared" si="9"/>
        <v>0</v>
      </c>
      <c r="I17">
        <f t="shared" si="10"/>
        <v>10.8</v>
      </c>
      <c r="J17">
        <f t="shared" si="11"/>
        <v>36.4</v>
      </c>
    </row>
    <row r="18" spans="2:12" x14ac:dyDescent="0.2">
      <c r="B18">
        <v>7</v>
      </c>
      <c r="C18">
        <v>0.159</v>
      </c>
      <c r="D18">
        <f t="shared" si="6"/>
        <v>8</v>
      </c>
      <c r="E18">
        <v>0.307</v>
      </c>
      <c r="F18">
        <f t="shared" si="7"/>
        <v>1</v>
      </c>
      <c r="G18">
        <f t="shared" si="8"/>
        <v>43.2</v>
      </c>
      <c r="H18">
        <f t="shared" si="9"/>
        <v>0</v>
      </c>
      <c r="I18">
        <f t="shared" si="10"/>
        <v>32.400000000000006</v>
      </c>
      <c r="J18">
        <f t="shared" si="11"/>
        <v>45.2</v>
      </c>
    </row>
    <row r="19" spans="2:12" x14ac:dyDescent="0.2">
      <c r="I19" t="s">
        <v>18</v>
      </c>
      <c r="J19">
        <f>SUM(J12:J18)</f>
        <v>216.40000000000003</v>
      </c>
    </row>
    <row r="21" spans="2:12" ht="32" x14ac:dyDescent="0.2">
      <c r="B21" t="s">
        <v>0</v>
      </c>
      <c r="C21" t="s">
        <v>1</v>
      </c>
      <c r="D21" t="s">
        <v>3</v>
      </c>
      <c r="E21" t="s">
        <v>2</v>
      </c>
      <c r="F21" t="s">
        <v>4</v>
      </c>
      <c r="G21" t="s">
        <v>5</v>
      </c>
      <c r="H21" s="1" t="s">
        <v>6</v>
      </c>
      <c r="I21" s="1" t="s">
        <v>7</v>
      </c>
      <c r="J21" t="s">
        <v>8</v>
      </c>
    </row>
    <row r="22" spans="2:12" x14ac:dyDescent="0.2">
      <c r="B22">
        <v>1</v>
      </c>
      <c r="C22">
        <v>0.45600000000000002</v>
      </c>
      <c r="D22">
        <f>IF(C22&lt;$F$4,$B$4,IF(C22&lt;$F$5,$B$5,IF(C22&lt;$F$6,$B$6,$B$7)))</f>
        <v>10</v>
      </c>
      <c r="E22">
        <v>0.57799999999999996</v>
      </c>
      <c r="F22">
        <f>IF(E22&lt;$L$4,$H$4,IF(E22&lt;$L$5,$H$5,IF(E22&lt;$L$6,$H$6,$H$7)))</f>
        <v>2</v>
      </c>
      <c r="G22">
        <f>IF(D22*F22&gt;$L$23,$L$23*$O$3,D22*F22*$O$3)</f>
        <v>108</v>
      </c>
      <c r="H22">
        <f>IF($L$23&lt;D22*F22,(D22*F22-$L$23)*($O$3-$P$3),0)</f>
        <v>0</v>
      </c>
      <c r="I22">
        <f>IF($L$23&gt;D22*F22,($L$23-D22*F22)*($Q$3),0)</f>
        <v>5.4</v>
      </c>
      <c r="J22">
        <f>ROUND((G22*($O$3-$P$3)/$O$3)-H22+I22,3)</f>
        <v>37.4</v>
      </c>
      <c r="L22" t="s">
        <v>15</v>
      </c>
    </row>
    <row r="23" spans="2:12" x14ac:dyDescent="0.2">
      <c r="B23">
        <v>2</v>
      </c>
      <c r="C23">
        <v>0.45300000000000001</v>
      </c>
      <c r="D23">
        <f t="shared" ref="D23:D28" si="12">IF(C23&lt;$F$4,$B$4,IF(C23&lt;$F$5,$B$5,IF(C23&lt;$F$6,$B$6,$B$7)))</f>
        <v>10</v>
      </c>
      <c r="E23">
        <v>0.67200000000000004</v>
      </c>
      <c r="F23">
        <f t="shared" ref="F23:F28" si="13">IF(E23&lt;$L$4,$H$4,IF(E23&lt;$L$5,$H$5,IF(E23&lt;$L$6,$H$6,$H$7)))</f>
        <v>2</v>
      </c>
      <c r="G23">
        <f t="shared" ref="G23:G28" si="14">IF(D23*F23&gt;$L$23,$L$23*$O$3,D23*F23*$O$3)</f>
        <v>108</v>
      </c>
      <c r="H23">
        <f t="shared" ref="H23:H28" si="15">IF($L$23&lt;D23*F23,(D23*F23-$L$23)*($O$3-$P$3),0)</f>
        <v>0</v>
      </c>
      <c r="I23">
        <f t="shared" ref="I23:I28" si="16">IF($L$23&gt;D23*F23,($L$23-D23*F23)*($Q$3),0)</f>
        <v>5.4</v>
      </c>
      <c r="J23">
        <f t="shared" ref="J23:J28" si="17">ROUND((G23*($O$3-$P$3)/$O$3)-H23+I23,3)</f>
        <v>37.4</v>
      </c>
      <c r="L23">
        <v>22</v>
      </c>
    </row>
    <row r="24" spans="2:12" x14ac:dyDescent="0.2">
      <c r="B24">
        <v>3</v>
      </c>
      <c r="C24">
        <v>0.57199999999999995</v>
      </c>
      <c r="D24">
        <f t="shared" si="12"/>
        <v>10</v>
      </c>
      <c r="E24">
        <v>0.83799999999999997</v>
      </c>
      <c r="F24">
        <f t="shared" si="13"/>
        <v>3</v>
      </c>
      <c r="G24">
        <f t="shared" si="14"/>
        <v>118.80000000000001</v>
      </c>
      <c r="H24">
        <f t="shared" si="15"/>
        <v>12.800000000000004</v>
      </c>
      <c r="I24">
        <f t="shared" si="16"/>
        <v>0</v>
      </c>
      <c r="J24">
        <f t="shared" si="17"/>
        <v>22.4</v>
      </c>
    </row>
    <row r="25" spans="2:12" x14ac:dyDescent="0.2">
      <c r="B25">
        <v>4</v>
      </c>
      <c r="C25">
        <v>0.86799999999999999</v>
      </c>
      <c r="D25">
        <f t="shared" si="12"/>
        <v>12</v>
      </c>
      <c r="E25">
        <v>0.72699999999999998</v>
      </c>
      <c r="F25">
        <f t="shared" si="13"/>
        <v>3</v>
      </c>
      <c r="G25">
        <f t="shared" si="14"/>
        <v>118.80000000000001</v>
      </c>
      <c r="H25">
        <f t="shared" si="15"/>
        <v>22.400000000000006</v>
      </c>
      <c r="I25">
        <f t="shared" si="16"/>
        <v>0</v>
      </c>
      <c r="J25">
        <f t="shared" si="17"/>
        <v>12.8</v>
      </c>
    </row>
    <row r="26" spans="2:12" x14ac:dyDescent="0.2">
      <c r="B26">
        <v>5</v>
      </c>
      <c r="C26">
        <v>0.93200000000000005</v>
      </c>
      <c r="D26">
        <f t="shared" si="12"/>
        <v>14</v>
      </c>
      <c r="E26">
        <v>0.42899999999999999</v>
      </c>
      <c r="F26">
        <f t="shared" si="13"/>
        <v>2</v>
      </c>
      <c r="G26">
        <f t="shared" si="14"/>
        <v>118.80000000000001</v>
      </c>
      <c r="H26">
        <f t="shared" si="15"/>
        <v>9.6000000000000032</v>
      </c>
      <c r="I26">
        <f t="shared" si="16"/>
        <v>0</v>
      </c>
      <c r="J26">
        <f t="shared" si="17"/>
        <v>25.6</v>
      </c>
    </row>
    <row r="27" spans="2:12" x14ac:dyDescent="0.2">
      <c r="B27">
        <v>6</v>
      </c>
      <c r="C27">
        <v>0.93700000000000006</v>
      </c>
      <c r="D27">
        <f t="shared" si="12"/>
        <v>14</v>
      </c>
      <c r="E27">
        <v>0.80800000000000005</v>
      </c>
      <c r="F27">
        <f t="shared" si="13"/>
        <v>3</v>
      </c>
      <c r="G27">
        <f t="shared" si="14"/>
        <v>118.80000000000001</v>
      </c>
      <c r="H27">
        <f t="shared" si="15"/>
        <v>32.000000000000014</v>
      </c>
      <c r="I27">
        <f t="shared" si="16"/>
        <v>0</v>
      </c>
      <c r="J27">
        <f t="shared" si="17"/>
        <v>3.2</v>
      </c>
    </row>
    <row r="28" spans="2:12" x14ac:dyDescent="0.2">
      <c r="B28">
        <v>7</v>
      </c>
      <c r="C28">
        <v>0.89200000000000002</v>
      </c>
      <c r="D28">
        <f t="shared" si="12"/>
        <v>12</v>
      </c>
      <c r="E28">
        <v>0.95899999999999996</v>
      </c>
      <c r="F28">
        <f t="shared" si="13"/>
        <v>4</v>
      </c>
      <c r="G28">
        <f t="shared" si="14"/>
        <v>118.80000000000001</v>
      </c>
      <c r="H28">
        <f t="shared" si="15"/>
        <v>41.600000000000016</v>
      </c>
      <c r="I28">
        <f t="shared" si="16"/>
        <v>0</v>
      </c>
      <c r="J28">
        <f t="shared" si="17"/>
        <v>-6.4</v>
      </c>
    </row>
    <row r="29" spans="2:12" x14ac:dyDescent="0.2">
      <c r="I29" t="s">
        <v>18</v>
      </c>
      <c r="J29">
        <f>SUM(J22:J28)</f>
        <v>132.39999999999998</v>
      </c>
    </row>
    <row r="32" spans="2:12" ht="32" x14ac:dyDescent="0.2">
      <c r="B32" t="s">
        <v>0</v>
      </c>
      <c r="C32" t="s">
        <v>1</v>
      </c>
      <c r="D32" t="s">
        <v>3</v>
      </c>
      <c r="E32" t="s">
        <v>2</v>
      </c>
      <c r="F32" t="s">
        <v>4</v>
      </c>
      <c r="G32" t="s">
        <v>5</v>
      </c>
      <c r="H32" s="1" t="s">
        <v>6</v>
      </c>
      <c r="I32" s="1" t="s">
        <v>7</v>
      </c>
      <c r="J32" t="s">
        <v>8</v>
      </c>
    </row>
    <row r="33" spans="2:12" x14ac:dyDescent="0.2">
      <c r="B33">
        <v>1</v>
      </c>
      <c r="C33">
        <v>5.8999999999999997E-2</v>
      </c>
      <c r="D33">
        <f>IF(C33&lt;$F$4,$B$4,IF(C33&lt;$F$5,$B$5,IF(C33&lt;$F$6,$B$6,$B$7)))</f>
        <v>8</v>
      </c>
      <c r="E33">
        <v>0.80100000000000005</v>
      </c>
      <c r="F33">
        <f>IF(E33&lt;$L$4,$H$4,IF(E33&lt;$L$5,$H$5,IF(E33&lt;$L$6,$H$6,$H$7)))</f>
        <v>3</v>
      </c>
      <c r="G33">
        <f>IF(D33*F33&gt;$L$34,$L$34*$O$3,D33*F33*$O$3)</f>
        <v>129.60000000000002</v>
      </c>
      <c r="H33">
        <f>IF($L$34&lt;D33*F33,(D33*F33-$L$34)*($O$3-$P$3),0)</f>
        <v>0</v>
      </c>
      <c r="I33">
        <f>IF($L$34&gt;D33*F33,($L$34-D33*F33)*($Q$3),0)</f>
        <v>0</v>
      </c>
      <c r="J33">
        <f>ROUND((G33*($O$3-$P$3)/$O$3)-H33+I33,3)</f>
        <v>38.4</v>
      </c>
      <c r="L33" t="s">
        <v>15</v>
      </c>
    </row>
    <row r="34" spans="2:12" x14ac:dyDescent="0.2">
      <c r="B34">
        <v>2</v>
      </c>
      <c r="C34">
        <v>0.33400000000000002</v>
      </c>
      <c r="D34">
        <f t="shared" ref="D34:D39" si="18">IF(C34&lt;$F$4,$B$4,IF(C34&lt;$F$5,$B$5,IF(C34&lt;$F$6,$B$6,$B$7)))</f>
        <v>8</v>
      </c>
      <c r="E34">
        <v>8.5000000000000006E-2</v>
      </c>
      <c r="F34">
        <f t="shared" ref="F34:F39" si="19">IF(E34&lt;$L$4,$H$4,IF(E34&lt;$L$5,$H$5,IF(E34&lt;$L$6,$H$6,$H$7)))</f>
        <v>1</v>
      </c>
      <c r="G34">
        <f t="shared" ref="G34:G39" si="20">IF(D34*F34&gt;$L$34,$L$34*$O$3,D34*F34*$O$3)</f>
        <v>43.2</v>
      </c>
      <c r="H34">
        <f t="shared" ref="H34:H39" si="21">IF($L$34&lt;D34*F34,(D34*F34-$L$34)*($O$3-$P$3),0)</f>
        <v>0</v>
      </c>
      <c r="I34">
        <f t="shared" ref="I34:I39" si="22">IF($L$34&gt;D34*F34,($L$34-D34*F34)*($Q$3),0)</f>
        <v>43.2</v>
      </c>
      <c r="J34">
        <f t="shared" ref="J34:J39" si="23">ROUND((G34*($O$3-$P$3)/$O$3)-H34+I34,3)</f>
        <v>56</v>
      </c>
      <c r="L34">
        <v>24</v>
      </c>
    </row>
    <row r="35" spans="2:12" x14ac:dyDescent="0.2">
      <c r="B35">
        <v>3</v>
      </c>
      <c r="C35">
        <v>0.307</v>
      </c>
      <c r="D35">
        <f t="shared" si="18"/>
        <v>8</v>
      </c>
      <c r="E35">
        <v>0.76100000000000001</v>
      </c>
      <c r="F35">
        <f t="shared" si="19"/>
        <v>3</v>
      </c>
      <c r="G35">
        <f t="shared" si="20"/>
        <v>129.60000000000002</v>
      </c>
      <c r="H35">
        <f t="shared" si="21"/>
        <v>0</v>
      </c>
      <c r="I35">
        <f t="shared" si="22"/>
        <v>0</v>
      </c>
      <c r="J35">
        <f t="shared" si="23"/>
        <v>38.4</v>
      </c>
    </row>
    <row r="36" spans="2:12" x14ac:dyDescent="0.2">
      <c r="B36">
        <v>4</v>
      </c>
      <c r="C36">
        <v>0.16900000000000001</v>
      </c>
      <c r="D36">
        <f t="shared" si="18"/>
        <v>8</v>
      </c>
      <c r="E36">
        <v>0.98299999999999998</v>
      </c>
      <c r="F36">
        <f t="shared" si="19"/>
        <v>4</v>
      </c>
      <c r="G36">
        <f t="shared" si="20"/>
        <v>129.60000000000002</v>
      </c>
      <c r="H36">
        <f t="shared" si="21"/>
        <v>12.800000000000004</v>
      </c>
      <c r="I36">
        <f t="shared" si="22"/>
        <v>0</v>
      </c>
      <c r="J36">
        <f t="shared" si="23"/>
        <v>25.6</v>
      </c>
    </row>
    <row r="37" spans="2:12" x14ac:dyDescent="0.2">
      <c r="B37">
        <v>5</v>
      </c>
      <c r="C37">
        <v>0.93100000000000005</v>
      </c>
      <c r="D37">
        <f t="shared" si="18"/>
        <v>14</v>
      </c>
      <c r="E37">
        <v>4.5999999999999999E-2</v>
      </c>
      <c r="F37">
        <f t="shared" si="19"/>
        <v>1</v>
      </c>
      <c r="G37">
        <f t="shared" si="20"/>
        <v>75.600000000000009</v>
      </c>
      <c r="H37">
        <f t="shared" si="21"/>
        <v>0</v>
      </c>
      <c r="I37">
        <f t="shared" si="22"/>
        <v>27</v>
      </c>
      <c r="J37">
        <f t="shared" si="23"/>
        <v>49.4</v>
      </c>
    </row>
    <row r="38" spans="2:12" x14ac:dyDescent="0.2">
      <c r="B38">
        <v>6</v>
      </c>
      <c r="C38">
        <v>0.68899999999999995</v>
      </c>
      <c r="D38">
        <f t="shared" si="18"/>
        <v>12</v>
      </c>
      <c r="E38">
        <v>0.104</v>
      </c>
      <c r="F38">
        <f t="shared" si="19"/>
        <v>1</v>
      </c>
      <c r="G38">
        <f t="shared" si="20"/>
        <v>64.800000000000011</v>
      </c>
      <c r="H38">
        <f t="shared" si="21"/>
        <v>0</v>
      </c>
      <c r="I38">
        <f t="shared" si="22"/>
        <v>32.400000000000006</v>
      </c>
      <c r="J38">
        <f t="shared" si="23"/>
        <v>51.6</v>
      </c>
    </row>
    <row r="39" spans="2:12" x14ac:dyDescent="0.2">
      <c r="B39">
        <v>7</v>
      </c>
      <c r="C39">
        <v>9.2999999999999999E-2</v>
      </c>
      <c r="D39">
        <f t="shared" si="18"/>
        <v>8</v>
      </c>
      <c r="E39">
        <v>0.13400000000000001</v>
      </c>
      <c r="F39">
        <f t="shared" si="19"/>
        <v>1</v>
      </c>
      <c r="G39">
        <f t="shared" si="20"/>
        <v>43.2</v>
      </c>
      <c r="H39">
        <f t="shared" si="21"/>
        <v>0</v>
      </c>
      <c r="I39">
        <f t="shared" si="22"/>
        <v>43.2</v>
      </c>
      <c r="J39">
        <f t="shared" si="23"/>
        <v>56</v>
      </c>
    </row>
    <row r="40" spans="2:12" x14ac:dyDescent="0.2">
      <c r="I40" t="s">
        <v>18</v>
      </c>
      <c r="J40">
        <f>SUM(J33:J39)</f>
        <v>315.40000000000003</v>
      </c>
    </row>
  </sheetData>
  <mergeCells count="8">
    <mergeCell ref="J2:J3"/>
    <mergeCell ref="K2:L2"/>
    <mergeCell ref="E2:F2"/>
    <mergeCell ref="B2:B3"/>
    <mergeCell ref="C2:C3"/>
    <mergeCell ref="D2:D3"/>
    <mergeCell ref="H2:H3"/>
    <mergeCell ref="I2:I3"/>
  </mergeCells>
  <pageMargins left="0.7" right="0.7" top="0.75" bottom="0.75" header="0.3" footer="0.3"/>
  <ignoredErrors>
    <ignoredError sqref="D12 D13: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2019-04-19T08:40:10Z</dcterms:created>
  <dcterms:modified xsi:type="dcterms:W3CDTF">2019-04-19T09:33:54Z</dcterms:modified>
</cp:coreProperties>
</file>