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th/Desktop/College/CSM/Practical/CSM/"/>
    </mc:Choice>
  </mc:AlternateContent>
  <xr:revisionPtr revIDLastSave="0" documentId="10_ncr:8100000_{4B42C4CA-35E6-B24C-B3BF-4B9A26C4A5CF}" xr6:coauthVersionLast="34" xr6:coauthVersionMax="34" xr10:uidLastSave="{00000000-0000-0000-0000-000000000000}"/>
  <bookViews>
    <workbookView xWindow="0" yWindow="460" windowWidth="28800" windowHeight="16200" xr2:uid="{B9C7C294-1AD9-E343-B2A3-2B0B6AEB992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1" i="1"/>
  <c r="C40" i="1" l="1"/>
  <c r="N12" i="1"/>
  <c r="M12" i="1"/>
  <c r="K12" i="1"/>
  <c r="F12" i="1" l="1"/>
  <c r="F13" i="1"/>
  <c r="F17" i="1"/>
  <c r="F18" i="1"/>
  <c r="F20" i="1"/>
  <c r="F23" i="1"/>
  <c r="F24" i="1"/>
  <c r="F26" i="1"/>
  <c r="F29" i="1"/>
  <c r="C13" i="1"/>
  <c r="C20" i="1"/>
  <c r="C21" i="1"/>
  <c r="C23" i="1"/>
  <c r="C27" i="1"/>
  <c r="N5" i="1" l="1"/>
  <c r="H6" i="1"/>
  <c r="I6" i="1" s="1"/>
  <c r="C6" i="1"/>
  <c r="D6" i="1" s="1"/>
  <c r="H7" i="1" l="1"/>
  <c r="I7" i="1" s="1"/>
  <c r="H8" i="1" s="1"/>
  <c r="I8" i="1" s="1"/>
  <c r="F25" i="1"/>
  <c r="F14" i="1"/>
  <c r="F15" i="1"/>
  <c r="F19" i="1"/>
  <c r="F31" i="1"/>
  <c r="M6" i="1"/>
  <c r="J13" i="1"/>
  <c r="J25" i="1"/>
  <c r="J29" i="1"/>
  <c r="J14" i="1"/>
  <c r="J22" i="1"/>
  <c r="J19" i="1"/>
  <c r="J27" i="1"/>
  <c r="J16" i="1"/>
  <c r="J20" i="1"/>
  <c r="J24" i="1"/>
  <c r="C14" i="1"/>
  <c r="C18" i="1"/>
  <c r="C30" i="1"/>
  <c r="C19" i="1"/>
  <c r="C15" i="1"/>
  <c r="C12" i="1"/>
  <c r="C7" i="1"/>
  <c r="D7" i="1" s="1"/>
  <c r="C8" i="1" s="1"/>
  <c r="D8" i="1" s="1"/>
  <c r="N6" i="1" l="1"/>
  <c r="F30" i="1"/>
  <c r="F21" i="1"/>
  <c r="F27" i="1"/>
  <c r="F22" i="1"/>
  <c r="F28" i="1"/>
  <c r="F16" i="1"/>
  <c r="C24" i="1"/>
  <c r="C17" i="1"/>
  <c r="D13" i="1"/>
  <c r="C26" i="1"/>
  <c r="C29" i="1"/>
  <c r="C16" i="1"/>
  <c r="C28" i="1"/>
  <c r="C22" i="1"/>
  <c r="C25" i="1"/>
  <c r="D14" i="1" l="1"/>
  <c r="G13" i="1"/>
  <c r="K13" i="1"/>
  <c r="C42" i="1"/>
  <c r="M7" i="1"/>
  <c r="J26" i="1"/>
  <c r="J21" i="1"/>
  <c r="J18" i="1"/>
  <c r="J31" i="1"/>
  <c r="J12" i="1"/>
  <c r="P13" i="1" l="1"/>
  <c r="L13" i="1"/>
  <c r="G14" i="1" s="1"/>
  <c r="O13" i="1"/>
  <c r="N13" i="1"/>
  <c r="H13" i="1"/>
  <c r="N7" i="1"/>
  <c r="D15" i="1"/>
  <c r="K14" i="1" l="1"/>
  <c r="N14" i="1" s="1"/>
  <c r="M8" i="1"/>
  <c r="J30" i="1"/>
  <c r="J28" i="1"/>
  <c r="J23" i="1"/>
  <c r="J17" i="1"/>
  <c r="J15" i="1"/>
  <c r="O14" i="1"/>
  <c r="H14" i="1"/>
  <c r="K15" i="1" s="1"/>
  <c r="D16" i="1"/>
  <c r="M13" i="1"/>
  <c r="G15" i="1" l="1"/>
  <c r="L15" i="1"/>
  <c r="P15" i="1"/>
  <c r="O15" i="1"/>
  <c r="N15" i="1"/>
  <c r="H15" i="1"/>
  <c r="M15" i="1" s="1"/>
  <c r="D17" i="1"/>
  <c r="N8" i="1"/>
  <c r="L14" i="1"/>
  <c r="P14" i="1"/>
  <c r="D18" i="1" l="1"/>
  <c r="M14" i="1"/>
  <c r="G16" i="1"/>
  <c r="K16" i="1"/>
  <c r="L16" i="1" l="1"/>
  <c r="M16" i="1" s="1"/>
  <c r="P16" i="1"/>
  <c r="H16" i="1"/>
  <c r="N16" i="1"/>
  <c r="O16" i="1"/>
  <c r="D19" i="1"/>
  <c r="D20" i="1" l="1"/>
  <c r="G17" i="1"/>
  <c r="K17" i="1"/>
  <c r="L17" i="1" l="1"/>
  <c r="P17" i="1"/>
  <c r="H17" i="1"/>
  <c r="N17" i="1"/>
  <c r="O17" i="1"/>
  <c r="D21" i="1"/>
  <c r="D22" i="1" l="1"/>
  <c r="G18" i="1"/>
  <c r="K18" i="1"/>
  <c r="M17" i="1"/>
  <c r="L18" i="1" l="1"/>
  <c r="P18" i="1"/>
  <c r="D23" i="1"/>
  <c r="D24" i="1" s="1"/>
  <c r="H18" i="1"/>
  <c r="M18" i="1" s="1"/>
  <c r="N18" i="1"/>
  <c r="O18" i="1"/>
  <c r="D25" i="1" l="1"/>
  <c r="K19" i="1"/>
  <c r="G19" i="1"/>
  <c r="L19" i="1" l="1"/>
  <c r="P19" i="1"/>
  <c r="H19" i="1"/>
  <c r="M19" i="1" s="1"/>
  <c r="O19" i="1"/>
  <c r="N19" i="1"/>
  <c r="D26" i="1"/>
  <c r="D27" i="1" l="1"/>
  <c r="G20" i="1"/>
  <c r="K20" i="1"/>
  <c r="L20" i="1" l="1"/>
  <c r="M20" i="1" s="1"/>
  <c r="P20" i="1"/>
  <c r="N20" i="1"/>
  <c r="O20" i="1"/>
  <c r="H20" i="1"/>
  <c r="D28" i="1"/>
  <c r="D29" i="1" l="1"/>
  <c r="G21" i="1"/>
  <c r="K21" i="1"/>
  <c r="L21" i="1" l="1"/>
  <c r="P21" i="1"/>
  <c r="N21" i="1"/>
  <c r="O21" i="1"/>
  <c r="H21" i="1"/>
  <c r="D30" i="1"/>
  <c r="G22" i="1" l="1"/>
  <c r="K22" i="1"/>
  <c r="M21" i="1"/>
  <c r="D31" i="1"/>
  <c r="H22" i="1" l="1"/>
  <c r="N22" i="1"/>
  <c r="O22" i="1"/>
  <c r="L22" i="1"/>
  <c r="P22" i="1"/>
  <c r="K23" i="1" l="1"/>
  <c r="L23" i="1" s="1"/>
  <c r="G23" i="1"/>
  <c r="M22" i="1"/>
  <c r="P23" i="1" l="1"/>
  <c r="H23" i="1"/>
  <c r="M23" i="1" s="1"/>
  <c r="O23" i="1"/>
  <c r="N23" i="1"/>
  <c r="G24" i="1" l="1"/>
  <c r="K24" i="1"/>
  <c r="L24" i="1" l="1"/>
  <c r="P24" i="1"/>
  <c r="H24" i="1"/>
  <c r="M24" i="1" s="1"/>
  <c r="N24" i="1"/>
  <c r="O24" i="1"/>
  <c r="G25" i="1" l="1"/>
  <c r="K25" i="1"/>
  <c r="H25" i="1" l="1"/>
  <c r="M25" i="1" s="1"/>
  <c r="N25" i="1"/>
  <c r="O25" i="1"/>
  <c r="L25" i="1"/>
  <c r="P25" i="1"/>
  <c r="G26" i="1" l="1"/>
  <c r="K26" i="1"/>
  <c r="L26" i="1" l="1"/>
  <c r="P26" i="1"/>
  <c r="H26" i="1"/>
  <c r="M26" i="1" s="1"/>
  <c r="N26" i="1"/>
  <c r="O26" i="1"/>
  <c r="K27" i="1" l="1"/>
  <c r="G27" i="1"/>
  <c r="H27" i="1" l="1"/>
  <c r="O27" i="1"/>
  <c r="N27" i="1"/>
  <c r="M27" i="1"/>
  <c r="L27" i="1"/>
  <c r="P27" i="1"/>
  <c r="G28" i="1" l="1"/>
  <c r="K28" i="1"/>
  <c r="L28" i="1" l="1"/>
  <c r="P28" i="1"/>
  <c r="H28" i="1"/>
  <c r="O28" i="1"/>
  <c r="N28" i="1"/>
  <c r="M28" i="1"/>
  <c r="G29" i="1" l="1"/>
  <c r="K29" i="1"/>
  <c r="L29" i="1" l="1"/>
  <c r="P29" i="1"/>
  <c r="H29" i="1"/>
  <c r="M29" i="1" s="1"/>
  <c r="O29" i="1"/>
  <c r="N29" i="1"/>
  <c r="G30" i="1" l="1"/>
  <c r="K30" i="1"/>
  <c r="L30" i="1" l="1"/>
  <c r="P30" i="1"/>
  <c r="H30" i="1"/>
  <c r="O30" i="1"/>
  <c r="N30" i="1"/>
  <c r="G31" i="1" l="1"/>
  <c r="C38" i="1"/>
  <c r="K31" i="1"/>
  <c r="M30" i="1"/>
  <c r="H31" i="1"/>
  <c r="O31" i="1"/>
  <c r="C36" i="1" s="1"/>
  <c r="N31" i="1"/>
  <c r="C35" i="1" l="1"/>
  <c r="C34" i="1"/>
  <c r="C33" i="1"/>
  <c r="L31" i="1"/>
  <c r="P31" i="1"/>
  <c r="C37" i="1" s="1"/>
  <c r="C39" i="1" l="1"/>
  <c r="M31" i="1"/>
</calcChain>
</file>

<file path=xl/sharedStrings.xml><?xml version="1.0" encoding="utf-8"?>
<sst xmlns="http://schemas.openxmlformats.org/spreadsheetml/2006/main" count="50" uniqueCount="37">
  <si>
    <t>Interarrival Distribution of Cars</t>
  </si>
  <si>
    <t>Probability</t>
  </si>
  <si>
    <t>Cumulative</t>
  </si>
  <si>
    <t>Lower Limit</t>
  </si>
  <si>
    <t>Upper Limit</t>
  </si>
  <si>
    <t>  Service Time 
(Minutes)</t>
  </si>
  <si>
    <t>SrNo</t>
  </si>
  <si>
    <t>IAT</t>
  </si>
  <si>
    <t>AT</t>
  </si>
  <si>
    <t>p(IAT)</t>
  </si>
  <si>
    <t>p(ST)</t>
  </si>
  <si>
    <t>SBT</t>
  </si>
  <si>
    <t>SET</t>
  </si>
  <si>
    <t>ST</t>
  </si>
  <si>
    <t>Abel</t>
  </si>
  <si>
    <t>Baker</t>
  </si>
  <si>
    <t>_</t>
  </si>
  <si>
    <t>Time between
Arrivals   </t>
  </si>
  <si>
    <t>Time in System</t>
  </si>
  <si>
    <t>Wait Time</t>
  </si>
  <si>
    <t>Idle Time Baker</t>
  </si>
  <si>
    <t>Average Wait Time</t>
  </si>
  <si>
    <t>Probability of Wait</t>
  </si>
  <si>
    <t>Average IAT</t>
  </si>
  <si>
    <t>Expected IAT</t>
  </si>
  <si>
    <t>Average Server Idle Time (Abel)</t>
  </si>
  <si>
    <t>Average Server Idle Time (Baker)</t>
  </si>
  <si>
    <t>Average Service Time (Able)</t>
  </si>
  <si>
    <t>Average Service Time (Baker)</t>
  </si>
  <si>
    <t>Expected Service Time (Able)</t>
  </si>
  <si>
    <t>Expected Service Time (Baker)</t>
  </si>
  <si>
    <t>Average Wait of Customers Who Wait</t>
  </si>
  <si>
    <t>Stats</t>
  </si>
  <si>
    <t>Car</t>
  </si>
  <si>
    <t>Service Distribution of Baker</t>
  </si>
  <si>
    <t>Service Distribution of Abel</t>
  </si>
  <si>
    <t>Idle Time 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</si>
</sst>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2"/>
      <color rgb="FF333333"/>
      <name val="Helvetica Neue"/>
      <family val="2"/>
    </font>
    <font>
      <sz val="12"/>
      <color theme="1"/>
      <name val="Helvetica Neue"/>
      <family val="2"/>
    </font>
    <font>
      <b/>
      <sz val="12"/>
      <color theme="1"/>
      <name val="Helvetica Neue"/>
      <family val="2"/>
    </font>
    <font>
      <b/>
      <sz val="12"/>
      <color theme="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07923-73DA-FD4E-AD43-1A3A3D6FCBB7}">
  <dimension ref="A1:P43"/>
  <sheetViews>
    <sheetView tabSelected="1" topLeftCell="A23" zoomScale="93" zoomScaleNormal="93" workbookViewId="0">
      <selection activeCell="D37" sqref="D37"/>
    </sheetView>
  </sheetViews>
  <sheetFormatPr baseColWidth="10" defaultRowHeight="16" x14ac:dyDescent="0.2"/>
  <cols>
    <col min="1" max="1" width="9.33203125" style="5" customWidth="1"/>
    <col min="2" max="2" width="24.1640625" style="4" customWidth="1"/>
    <col min="3" max="3" width="15.33203125" style="4" customWidth="1"/>
    <col min="4" max="4" width="10.83203125" style="5"/>
    <col min="5" max="5" width="16.83203125" style="4" customWidth="1"/>
    <col min="6" max="6" width="10.83203125" style="5"/>
    <col min="7" max="7" width="10.83203125" style="6"/>
    <col min="8" max="8" width="10.83203125" style="5"/>
    <col min="9" max="9" width="12.6640625" style="4" customWidth="1"/>
    <col min="10" max="10" width="14.33203125" style="5" customWidth="1"/>
    <col min="11" max="12" width="10.83203125" style="6"/>
    <col min="13" max="13" width="17" style="5" customWidth="1"/>
    <col min="14" max="14" width="10.83203125" style="5"/>
    <col min="15" max="16" width="15.33203125" style="5" customWidth="1"/>
    <col min="17" max="16384" width="10.83203125" style="5"/>
  </cols>
  <sheetData>
    <row r="1" spans="1:16" ht="18" x14ac:dyDescent="0.2">
      <c r="A1" s="3"/>
    </row>
    <row r="2" spans="1:16" x14ac:dyDescent="0.2">
      <c r="A2" s="1" t="s">
        <v>0</v>
      </c>
      <c r="B2" s="1"/>
      <c r="C2" s="1"/>
      <c r="D2" s="1"/>
      <c r="F2" s="1" t="s">
        <v>35</v>
      </c>
      <c r="G2" s="1"/>
      <c r="H2" s="1"/>
      <c r="I2" s="1"/>
      <c r="K2" s="1" t="s">
        <v>34</v>
      </c>
      <c r="L2" s="1"/>
      <c r="M2" s="1"/>
      <c r="N2" s="1"/>
    </row>
    <row r="3" spans="1:16" ht="32" customHeight="1" x14ac:dyDescent="0.2">
      <c r="A3" s="7" t="s">
        <v>17</v>
      </c>
      <c r="B3" s="8" t="s">
        <v>1</v>
      </c>
      <c r="C3" s="9" t="s">
        <v>2</v>
      </c>
      <c r="D3" s="9"/>
      <c r="F3" s="7" t="s">
        <v>5</v>
      </c>
      <c r="G3" s="9" t="s">
        <v>1</v>
      </c>
      <c r="H3" s="9" t="s">
        <v>2</v>
      </c>
      <c r="I3" s="9"/>
      <c r="K3" s="7" t="s">
        <v>5</v>
      </c>
      <c r="L3" s="9" t="s">
        <v>1</v>
      </c>
      <c r="M3" s="9" t="s">
        <v>2</v>
      </c>
      <c r="N3" s="9"/>
    </row>
    <row r="4" spans="1:16" x14ac:dyDescent="0.2">
      <c r="A4" s="7"/>
      <c r="B4" s="8"/>
      <c r="C4" s="10" t="s">
        <v>3</v>
      </c>
      <c r="D4" s="10" t="s">
        <v>4</v>
      </c>
      <c r="F4" s="7"/>
      <c r="G4" s="9"/>
      <c r="H4" s="10" t="s">
        <v>3</v>
      </c>
      <c r="I4" s="10" t="s">
        <v>4</v>
      </c>
      <c r="K4" s="8"/>
      <c r="L4" s="9"/>
      <c r="M4" s="10" t="s">
        <v>3</v>
      </c>
      <c r="N4" s="10" t="s">
        <v>4</v>
      </c>
    </row>
    <row r="5" spans="1:16" x14ac:dyDescent="0.2">
      <c r="A5" s="11">
        <v>1</v>
      </c>
      <c r="B5" s="12">
        <v>0.25</v>
      </c>
      <c r="C5" s="12">
        <v>0</v>
      </c>
      <c r="D5" s="12">
        <v>0.25</v>
      </c>
      <c r="F5" s="11">
        <v>2</v>
      </c>
      <c r="G5" s="11">
        <v>0.3</v>
      </c>
      <c r="H5" s="10">
        <v>0</v>
      </c>
      <c r="I5" s="12">
        <v>0.3</v>
      </c>
      <c r="K5" s="11">
        <v>3</v>
      </c>
      <c r="L5" s="13">
        <v>0.35</v>
      </c>
      <c r="M5" s="10">
        <v>0</v>
      </c>
      <c r="N5" s="12">
        <f>(L5)</f>
        <v>0.35</v>
      </c>
    </row>
    <row r="6" spans="1:16" x14ac:dyDescent="0.2">
      <c r="A6" s="11">
        <v>2</v>
      </c>
      <c r="B6" s="12">
        <v>0.4</v>
      </c>
      <c r="C6" s="12">
        <f>(D5)+0.01</f>
        <v>0.26</v>
      </c>
      <c r="D6" s="12">
        <f>(C6+B6)-0.01</f>
        <v>0.65</v>
      </c>
      <c r="F6" s="11">
        <v>3</v>
      </c>
      <c r="G6" s="11">
        <v>0.28000000000000003</v>
      </c>
      <c r="H6" s="10">
        <f>(I5)+0.01</f>
        <v>0.31</v>
      </c>
      <c r="I6" s="12">
        <f>(H6+G6)-0.01</f>
        <v>0.58000000000000007</v>
      </c>
      <c r="K6" s="11">
        <v>4</v>
      </c>
      <c r="L6" s="13">
        <v>0.25</v>
      </c>
      <c r="M6" s="10">
        <f>(N5)+0.01</f>
        <v>0.36</v>
      </c>
      <c r="N6" s="12">
        <f>(M6+L6)-0.01</f>
        <v>0.6</v>
      </c>
    </row>
    <row r="7" spans="1:16" x14ac:dyDescent="0.2">
      <c r="A7" s="11">
        <v>3</v>
      </c>
      <c r="B7" s="12">
        <v>0.2</v>
      </c>
      <c r="C7" s="12">
        <f>(D6)+0.01</f>
        <v>0.66</v>
      </c>
      <c r="D7" s="12">
        <f>(C7+B7)-0.01</f>
        <v>0.85000000000000009</v>
      </c>
      <c r="F7" s="11">
        <v>4</v>
      </c>
      <c r="G7" s="11">
        <v>0.25</v>
      </c>
      <c r="H7" s="10">
        <f>(I6)+0.01</f>
        <v>0.59000000000000008</v>
      </c>
      <c r="I7" s="12">
        <f>(H7+G7)-0.01</f>
        <v>0.83000000000000007</v>
      </c>
      <c r="K7" s="11">
        <v>5</v>
      </c>
      <c r="L7" s="13">
        <v>0.2</v>
      </c>
      <c r="M7" s="10">
        <f>(N6)+0.01</f>
        <v>0.61</v>
      </c>
      <c r="N7" s="12">
        <f>(M7+L7)-0.01</f>
        <v>0.8</v>
      </c>
    </row>
    <row r="8" spans="1:16" x14ac:dyDescent="0.2">
      <c r="A8" s="11">
        <v>4</v>
      </c>
      <c r="B8" s="12">
        <v>0.15</v>
      </c>
      <c r="C8" s="12">
        <f>(D7)+0.01</f>
        <v>0.8600000000000001</v>
      </c>
      <c r="D8" s="12">
        <f>(C8+B8)-0.01</f>
        <v>1</v>
      </c>
      <c r="F8" s="11">
        <v>5</v>
      </c>
      <c r="G8" s="11">
        <v>0.17</v>
      </c>
      <c r="H8" s="10">
        <f>(I7)+0.01</f>
        <v>0.84000000000000008</v>
      </c>
      <c r="I8" s="12">
        <f>(H8+G8)-0.01</f>
        <v>1</v>
      </c>
      <c r="K8" s="11">
        <v>6</v>
      </c>
      <c r="L8" s="13">
        <v>0.2</v>
      </c>
      <c r="M8" s="10">
        <f>(N7)+0.01</f>
        <v>0.81</v>
      </c>
      <c r="N8" s="12">
        <f>(M8+L8)-0.01</f>
        <v>1</v>
      </c>
    </row>
    <row r="9" spans="1:16" x14ac:dyDescent="0.2">
      <c r="A9" s="14"/>
      <c r="D9" s="4"/>
      <c r="F9" s="4"/>
      <c r="G9" s="15"/>
      <c r="H9" s="4"/>
      <c r="J9" s="4"/>
      <c r="K9" s="15"/>
      <c r="L9" s="15"/>
      <c r="M9" s="4"/>
      <c r="N9" s="4"/>
      <c r="O9" s="4"/>
    </row>
    <row r="10" spans="1:16" x14ac:dyDescent="0.2">
      <c r="A10" s="2" t="s">
        <v>33</v>
      </c>
      <c r="B10" s="16"/>
      <c r="C10" s="16"/>
      <c r="D10" s="16"/>
      <c r="E10" s="2" t="s">
        <v>14</v>
      </c>
      <c r="F10" s="2"/>
      <c r="G10" s="2"/>
      <c r="H10" s="2"/>
      <c r="I10" s="2" t="s">
        <v>15</v>
      </c>
      <c r="J10" s="2"/>
      <c r="K10" s="2"/>
      <c r="L10" s="2"/>
      <c r="M10" s="2" t="s">
        <v>32</v>
      </c>
      <c r="N10" s="2"/>
      <c r="O10" s="2"/>
      <c r="P10" s="2"/>
    </row>
    <row r="11" spans="1:16" x14ac:dyDescent="0.2">
      <c r="A11" s="17" t="s">
        <v>6</v>
      </c>
      <c r="B11" s="18" t="s">
        <v>9</v>
      </c>
      <c r="C11" s="18" t="s">
        <v>7</v>
      </c>
      <c r="D11" s="18" t="s">
        <v>8</v>
      </c>
      <c r="E11" s="18" t="s">
        <v>10</v>
      </c>
      <c r="F11" s="18" t="s">
        <v>13</v>
      </c>
      <c r="G11" s="19" t="s">
        <v>11</v>
      </c>
      <c r="H11" s="18" t="s">
        <v>12</v>
      </c>
      <c r="I11" s="18" t="s">
        <v>10</v>
      </c>
      <c r="J11" s="18" t="s">
        <v>13</v>
      </c>
      <c r="K11" s="19" t="s">
        <v>11</v>
      </c>
      <c r="L11" s="19" t="s">
        <v>12</v>
      </c>
      <c r="M11" s="18" t="s">
        <v>18</v>
      </c>
      <c r="N11" s="18" t="s">
        <v>19</v>
      </c>
      <c r="O11" s="18" t="s">
        <v>36</v>
      </c>
      <c r="P11" s="18" t="s">
        <v>20</v>
      </c>
    </row>
    <row r="12" spans="1:16" x14ac:dyDescent="0.2">
      <c r="A12" s="17">
        <v>1</v>
      </c>
      <c r="B12" s="18">
        <v>0.44626314857754834</v>
      </c>
      <c r="C12" s="18">
        <f>IF(B12&lt;=$D$5,$A$5,IF(B12&lt;=$D$6,$A$6,IF(B12&lt;=$D$7,$A$7,$A$8)))</f>
        <v>2</v>
      </c>
      <c r="D12" s="18">
        <v>0</v>
      </c>
      <c r="E12" s="18">
        <v>0.10381200269552848</v>
      </c>
      <c r="F12" s="18">
        <f t="shared" ref="F12:F31" si="0">IF(E12&lt;=$I$5,$F$5,IF(E12&lt;=$I$6,$F$6,IF(E12&lt;=$I$7,$F$7,$F$8)))</f>
        <v>2</v>
      </c>
      <c r="G12" s="19">
        <v>0</v>
      </c>
      <c r="H12" s="18">
        <v>2</v>
      </c>
      <c r="I12" s="18">
        <v>0.52531747733802203</v>
      </c>
      <c r="J12" s="18">
        <f t="shared" ref="J12:J31" si="1">IF(I12&lt;=$N$5,$K$5,IF(I12&lt;=$N$6,$K$6,IF(I12&lt;=$N$7,$K$7,$K$8)))</f>
        <v>4</v>
      </c>
      <c r="K12" s="19" t="str">
        <f>IF(G12=0,"_",0)</f>
        <v>_</v>
      </c>
      <c r="L12" s="19" t="s">
        <v>16</v>
      </c>
      <c r="M12" s="18">
        <f t="shared" ref="M12:M31" si="2">IF(G12&lt;&gt;"_",(H12-D12),(L12-D12))</f>
        <v>2</v>
      </c>
      <c r="N12" s="18">
        <f t="shared" ref="N12:N31" si="3">IF(G12&lt;&gt;"_",(G12-D12),(K12-D12))</f>
        <v>0</v>
      </c>
      <c r="O12" s="18">
        <v>0</v>
      </c>
      <c r="P12" s="17">
        <v>0</v>
      </c>
    </row>
    <row r="13" spans="1:16" x14ac:dyDescent="0.2">
      <c r="A13" s="17">
        <v>2</v>
      </c>
      <c r="B13" s="18">
        <v>0.19723057274167166</v>
      </c>
      <c r="C13" s="18">
        <f t="shared" ref="C13:C30" si="4">IF(B13&lt;=$D$5,$A$5,IF(B13&lt;=$D$6,$A$6,IF(B13&lt;=$D$7,$A$7,$A$8)))</f>
        <v>1</v>
      </c>
      <c r="D13" s="18">
        <f t="shared" ref="D13:D31" si="5">D12+C12</f>
        <v>2</v>
      </c>
      <c r="E13" s="18">
        <v>0.16303384218876299</v>
      </c>
      <c r="F13" s="18">
        <f t="shared" si="0"/>
        <v>2</v>
      </c>
      <c r="G13" s="19">
        <f>IF(D13&gt;=MAX($H$12:$H12),D13,IF(D13&gt;=MAX($L$12:L12),"_",IF(MAX($H$12:$H12)&lt;=MAX($L$12:L12),MAX($H$12:$H12),"_")))</f>
        <v>2</v>
      </c>
      <c r="H13" s="18">
        <f>IF(G13="_","_",G13+F13)</f>
        <v>4</v>
      </c>
      <c r="I13" s="18">
        <v>0.24493962049521945</v>
      </c>
      <c r="J13" s="18">
        <f t="shared" si="1"/>
        <v>3</v>
      </c>
      <c r="K13" s="19" t="str">
        <f>IF(D13&gt;=MAX($H$12:$H12),"_",IF(D13&gt;=MAX($L$12:L12),D13,IF(MAX($L$12:L12)=MIN(MAX($L$12:L12),MAX($H$12:H12)),MAX($L$12:L12),"_")))</f>
        <v>_</v>
      </c>
      <c r="L13" s="19" t="str">
        <f>IF(K13="_","_",K13+J13)</f>
        <v>_</v>
      </c>
      <c r="M13" s="18">
        <f t="shared" si="2"/>
        <v>2</v>
      </c>
      <c r="N13" s="18">
        <f t="shared" si="3"/>
        <v>0</v>
      </c>
      <c r="O13" s="18">
        <f>IF(G13="_",0,G13-MAX($H$12:H12))</f>
        <v>0</v>
      </c>
      <c r="P13" s="17">
        <f>IF(K13="_",0,K13-MAX($L$12:L12))</f>
        <v>0</v>
      </c>
    </row>
    <row r="14" spans="1:16" x14ac:dyDescent="0.2">
      <c r="A14" s="17">
        <v>3</v>
      </c>
      <c r="B14" s="18">
        <v>0.55527259816073227</v>
      </c>
      <c r="C14" s="18">
        <f t="shared" si="4"/>
        <v>2</v>
      </c>
      <c r="D14" s="18">
        <f t="shared" si="5"/>
        <v>3</v>
      </c>
      <c r="E14" s="18">
        <v>0.38568064145663228</v>
      </c>
      <c r="F14" s="18">
        <f t="shared" si="0"/>
        <v>3</v>
      </c>
      <c r="G14" s="19" t="str">
        <f>IF(D14&gt;=MAX($H$12:$H13),D14,IF(D14&gt;=MAX($L$12:L13),"_",IF(MAX($H$12:$H13)&lt;=MAX($L$12:L13),MAX($H$12:$H13),"_")))</f>
        <v>_</v>
      </c>
      <c r="H14" s="18" t="str">
        <f t="shared" ref="H14:H31" si="6">IF(G14="_","_",G14+F14)</f>
        <v>_</v>
      </c>
      <c r="I14" s="18">
        <v>0.28396910708020029</v>
      </c>
      <c r="J14" s="18">
        <f t="shared" si="1"/>
        <v>3</v>
      </c>
      <c r="K14" s="19">
        <f>IF(D14&gt;=MAX($H$12:$H13),"_",IF(D14&gt;=MAX($L$12:L13),D14,IF(MAX($L$12:L13)=MIN(MAX($L$12:L13),MAX($H$12:H13)),MAX($L$12:L13),"_")))</f>
        <v>3</v>
      </c>
      <c r="L14" s="19">
        <f t="shared" ref="L14:L31" si="7">IF(K14="_","_",K14+J14)</f>
        <v>6</v>
      </c>
      <c r="M14" s="18">
        <f t="shared" si="2"/>
        <v>3</v>
      </c>
      <c r="N14" s="18">
        <f t="shared" si="3"/>
        <v>0</v>
      </c>
      <c r="O14" s="18">
        <f>IF(G14="_",0,G14-MAX($H$12:H13))</f>
        <v>0</v>
      </c>
      <c r="P14" s="17">
        <f>IF(K14="_",0,K14-MAX($L$12:L13))</f>
        <v>3</v>
      </c>
    </row>
    <row r="15" spans="1:16" x14ac:dyDescent="0.2">
      <c r="A15" s="17">
        <v>4</v>
      </c>
      <c r="B15" s="18">
        <v>0.37111121921729462</v>
      </c>
      <c r="C15" s="18">
        <f t="shared" si="4"/>
        <v>2</v>
      </c>
      <c r="D15" s="18">
        <f t="shared" si="5"/>
        <v>5</v>
      </c>
      <c r="E15" s="18">
        <v>0.73968950327933758</v>
      </c>
      <c r="F15" s="18">
        <f t="shared" si="0"/>
        <v>4</v>
      </c>
      <c r="G15" s="19">
        <f>IF(D15&gt;=MAX($H$12:$H14),D15,IF(D15&gt;=MAX($L$12:L14),"_",IF(MAX($H$12:$H14)&lt;=MAX($L$12:L14),MAX($H$12:$H14),"_")))</f>
        <v>5</v>
      </c>
      <c r="H15" s="18">
        <f t="shared" si="6"/>
        <v>9</v>
      </c>
      <c r="I15" s="18">
        <v>0.84300934860047316</v>
      </c>
      <c r="J15" s="18">
        <f t="shared" si="1"/>
        <v>6</v>
      </c>
      <c r="K15" s="19" t="str">
        <f>IF(D15&gt;=MAX($H$12:$H14),"_",IF(D15&gt;=MAX($L$12:L14),D15,IF(MAX($L$12:L14)=MIN(MAX($L$12:L14),MAX($H$12:H14)),MAX($L$12:L14),"_")))</f>
        <v>_</v>
      </c>
      <c r="L15" s="19" t="str">
        <f t="shared" si="7"/>
        <v>_</v>
      </c>
      <c r="M15" s="18">
        <f t="shared" si="2"/>
        <v>4</v>
      </c>
      <c r="N15" s="18">
        <f t="shared" si="3"/>
        <v>0</v>
      </c>
      <c r="O15" s="18">
        <f>IF(G15="_",0,G15-MAX($H$12:H14))</f>
        <v>1</v>
      </c>
      <c r="P15" s="17">
        <f>IF(K15="_",0,K15-MAX($L$12:L14))</f>
        <v>0</v>
      </c>
    </row>
    <row r="16" spans="1:16" x14ac:dyDescent="0.2">
      <c r="A16" s="17">
        <v>5</v>
      </c>
      <c r="B16" s="18">
        <v>0.92088963484549724</v>
      </c>
      <c r="C16" s="18">
        <f t="shared" si="4"/>
        <v>4</v>
      </c>
      <c r="D16" s="18">
        <f t="shared" si="5"/>
        <v>7</v>
      </c>
      <c r="E16" s="18">
        <v>0.81989924262855163</v>
      </c>
      <c r="F16" s="18">
        <f t="shared" si="0"/>
        <v>4</v>
      </c>
      <c r="G16" s="19" t="str">
        <f>IF(D16&gt;=MAX($H$12:$H15),D16,IF(D16&gt;=MAX($L$12:L15),"_",IF(MAX($H$12:$H15)&lt;=MAX($L$12:L15),MAX($H$12:$H15),"_")))</f>
        <v>_</v>
      </c>
      <c r="H16" s="18" t="str">
        <f t="shared" si="6"/>
        <v>_</v>
      </c>
      <c r="I16" s="18">
        <v>9.8331337334214841E-2</v>
      </c>
      <c r="J16" s="18">
        <f t="shared" si="1"/>
        <v>3</v>
      </c>
      <c r="K16" s="19">
        <f>IF(D16&gt;=MAX($H$12:$H15),"_",IF(D16&gt;=MAX($L$12:L15),D16,IF(MAX($L$12:L15)=MIN(MAX($L$12:L15),MAX($H$12:H15)),MAX($L$12:L15),"_")))</f>
        <v>7</v>
      </c>
      <c r="L16" s="19">
        <f t="shared" si="7"/>
        <v>10</v>
      </c>
      <c r="M16" s="18">
        <f t="shared" si="2"/>
        <v>3</v>
      </c>
      <c r="N16" s="18">
        <f t="shared" si="3"/>
        <v>0</v>
      </c>
      <c r="O16" s="18">
        <f>IF(G16="_",0,G16-MAX($H$12:H15))</f>
        <v>0</v>
      </c>
      <c r="P16" s="17">
        <f>IF(K16="_",0,K16-MAX($L$12:L15))</f>
        <v>1</v>
      </c>
    </row>
    <row r="17" spans="1:16" x14ac:dyDescent="0.2">
      <c r="A17" s="17">
        <v>6</v>
      </c>
      <c r="B17" s="18">
        <v>0.71089157287047844</v>
      </c>
      <c r="C17" s="18">
        <f t="shared" si="4"/>
        <v>3</v>
      </c>
      <c r="D17" s="18">
        <f t="shared" si="5"/>
        <v>11</v>
      </c>
      <c r="E17" s="18">
        <v>6.5287582568526514E-2</v>
      </c>
      <c r="F17" s="18">
        <f t="shared" si="0"/>
        <v>2</v>
      </c>
      <c r="G17" s="19">
        <f>IF(D17&gt;=MAX($H$12:$H16),D17,IF(D17&gt;=MAX($L$12:L16),"_",IF(MAX($H$12:$H16)&lt;=MAX($L$12:L16),MAX($H$12:$H16),"_")))</f>
        <v>11</v>
      </c>
      <c r="H17" s="18">
        <f t="shared" si="6"/>
        <v>13</v>
      </c>
      <c r="I17" s="18">
        <v>0.9781845990586383</v>
      </c>
      <c r="J17" s="18">
        <f t="shared" si="1"/>
        <v>6</v>
      </c>
      <c r="K17" s="19" t="str">
        <f>IF(D17&gt;=MAX($H$12:$H16),"_",IF(D17&gt;=MAX($L$12:L16),D17,IF(MAX($L$12:L16)=MIN(MAX($L$12:L16),MAX($H$12:H16)),MAX($L$12:L16),"_")))</f>
        <v>_</v>
      </c>
      <c r="L17" s="19" t="str">
        <f t="shared" si="7"/>
        <v>_</v>
      </c>
      <c r="M17" s="18">
        <f t="shared" si="2"/>
        <v>2</v>
      </c>
      <c r="N17" s="18">
        <f t="shared" si="3"/>
        <v>0</v>
      </c>
      <c r="O17" s="18">
        <f>IF(G17="_",0,G17-MAX($H$12:H16))</f>
        <v>2</v>
      </c>
      <c r="P17" s="17">
        <f>IF(K17="_",0,K17-MAX($L$12:L16))</f>
        <v>0</v>
      </c>
    </row>
    <row r="18" spans="1:16" x14ac:dyDescent="0.2">
      <c r="A18" s="17">
        <v>7</v>
      </c>
      <c r="B18" s="18">
        <v>0.57045756166062922</v>
      </c>
      <c r="C18" s="18">
        <f t="shared" si="4"/>
        <v>2</v>
      </c>
      <c r="D18" s="18">
        <f t="shared" si="5"/>
        <v>14</v>
      </c>
      <c r="E18" s="18">
        <v>0.16607725355160063</v>
      </c>
      <c r="F18" s="18">
        <f t="shared" si="0"/>
        <v>2</v>
      </c>
      <c r="G18" s="19">
        <f>IF(D18&gt;=MAX($H$12:$H17),D18,IF(D18&gt;=MAX($L$12:L17),"_",IF(MAX($H$12:$H17)&lt;=MAX($L$12:L17),MAX($H$12:$H17),"_")))</f>
        <v>14</v>
      </c>
      <c r="H18" s="18">
        <f t="shared" si="6"/>
        <v>16</v>
      </c>
      <c r="I18" s="18">
        <v>0.41121175455648995</v>
      </c>
      <c r="J18" s="18">
        <f t="shared" si="1"/>
        <v>4</v>
      </c>
      <c r="K18" s="19" t="str">
        <f>IF(D18&gt;=MAX($H$12:$H17),"_",IF(D18&gt;=MAX($L$12:L17),D18,IF(MAX($L$12:L17)=MIN(MAX($L$12:L17),MAX($H$12:H17)),MAX($L$12:L17),"_")))</f>
        <v>_</v>
      </c>
      <c r="L18" s="19" t="str">
        <f t="shared" si="7"/>
        <v>_</v>
      </c>
      <c r="M18" s="18">
        <f t="shared" si="2"/>
        <v>2</v>
      </c>
      <c r="N18" s="18">
        <f t="shared" si="3"/>
        <v>0</v>
      </c>
      <c r="O18" s="18">
        <f>IF(G18="_",0,G18-MAX($H$12:H17))</f>
        <v>1</v>
      </c>
      <c r="P18" s="17">
        <f>IF(K18="_",0,K18-MAX($L$12:L17))</f>
        <v>0</v>
      </c>
    </row>
    <row r="19" spans="1:16" x14ac:dyDescent="0.2">
      <c r="A19" s="17">
        <v>8</v>
      </c>
      <c r="B19" s="18">
        <v>0.56245048367785822</v>
      </c>
      <c r="C19" s="18">
        <f t="shared" si="4"/>
        <v>2</v>
      </c>
      <c r="D19" s="18">
        <f t="shared" si="5"/>
        <v>16</v>
      </c>
      <c r="E19" s="18">
        <v>0.6095525117859103</v>
      </c>
      <c r="F19" s="18">
        <f t="shared" si="0"/>
        <v>4</v>
      </c>
      <c r="G19" s="19">
        <f>IF(D19&gt;=MAX($H$12:$H18),D19,IF(D19&gt;=MAX($L$12:L18),"_",IF(MAX($H$12:$H18)&lt;=MAX($L$12:L18),MAX($H$12:$H18),"_")))</f>
        <v>16</v>
      </c>
      <c r="H19" s="18">
        <f t="shared" si="6"/>
        <v>20</v>
      </c>
      <c r="I19" s="18">
        <v>0.18249068323890016</v>
      </c>
      <c r="J19" s="18">
        <f t="shared" si="1"/>
        <v>3</v>
      </c>
      <c r="K19" s="19" t="str">
        <f>IF(D19&gt;=MAX($H$12:$H18),"_",IF(D19&gt;=MAX($L$12:L18),D19,IF(MAX($L$12:L18)=MIN(MAX($L$12:L18),MAX($H$12:H18)),MAX($L$12:L18),"_")))</f>
        <v>_</v>
      </c>
      <c r="L19" s="19" t="str">
        <f t="shared" si="7"/>
        <v>_</v>
      </c>
      <c r="M19" s="18">
        <f t="shared" si="2"/>
        <v>4</v>
      </c>
      <c r="N19" s="18">
        <f t="shared" si="3"/>
        <v>0</v>
      </c>
      <c r="O19" s="18">
        <f>IF(G19="_",0,G19-MAX($H$12:H18))</f>
        <v>0</v>
      </c>
      <c r="P19" s="17">
        <f>IF(K19="_",0,K19-MAX($L$12:L18))</f>
        <v>0</v>
      </c>
    </row>
    <row r="20" spans="1:16" x14ac:dyDescent="0.2">
      <c r="A20" s="17">
        <v>9</v>
      </c>
      <c r="B20" s="18">
        <v>0.14921346926494583</v>
      </c>
      <c r="C20" s="18">
        <f t="shared" si="4"/>
        <v>1</v>
      </c>
      <c r="D20" s="18">
        <f t="shared" si="5"/>
        <v>18</v>
      </c>
      <c r="E20" s="18">
        <v>2.1943013961722935E-2</v>
      </c>
      <c r="F20" s="18">
        <f t="shared" si="0"/>
        <v>2</v>
      </c>
      <c r="G20" s="19" t="str">
        <f>IF(D20&gt;=MAX($H$12:$H19),D20,IF(D20&gt;=MAX($L$12:L19),"_",IF(MAX($H$12:$H19)&lt;=MAX($L$12:L19),MAX($H$12:$H19),"_")))</f>
        <v>_</v>
      </c>
      <c r="H20" s="18" t="str">
        <f t="shared" si="6"/>
        <v>_</v>
      </c>
      <c r="I20" s="18">
        <v>0.23498425510748588</v>
      </c>
      <c r="J20" s="18">
        <f t="shared" si="1"/>
        <v>3</v>
      </c>
      <c r="K20" s="19">
        <f>IF(D20&gt;=MAX($H$12:$H19),"_",IF(D20&gt;=MAX($L$12:L19),D20,IF(MAX($L$12:L19)=MIN(MAX($L$12:L19),MAX($H$12:H19)),MAX($L$12:L19),"_")))</f>
        <v>18</v>
      </c>
      <c r="L20" s="19">
        <f t="shared" si="7"/>
        <v>21</v>
      </c>
      <c r="M20" s="18">
        <f t="shared" si="2"/>
        <v>3</v>
      </c>
      <c r="N20" s="18">
        <f t="shared" si="3"/>
        <v>0</v>
      </c>
      <c r="O20" s="18">
        <f>IF(G20="_",0,G20-MAX($H$12:H19))</f>
        <v>0</v>
      </c>
      <c r="P20" s="17">
        <f>IF(K20="_",0,K20-MAX($L$12:L19))</f>
        <v>8</v>
      </c>
    </row>
    <row r="21" spans="1:16" x14ac:dyDescent="0.2">
      <c r="A21" s="17">
        <v>10</v>
      </c>
      <c r="B21" s="18">
        <v>5.3020905654258543E-2</v>
      </c>
      <c r="C21" s="18">
        <f t="shared" si="4"/>
        <v>1</v>
      </c>
      <c r="D21" s="18">
        <f t="shared" si="5"/>
        <v>19</v>
      </c>
      <c r="E21" s="18">
        <v>0.61995302751734371</v>
      </c>
      <c r="F21" s="18">
        <f t="shared" si="0"/>
        <v>4</v>
      </c>
      <c r="G21" s="19">
        <f>IF(D21&gt;=MAX($H$12:$H20),D21,IF(D21&gt;=MAX($L$12:L20),"_",IF(MAX($H$12:$H20)&lt;=MAX($L$12:L20),MAX($H$12:$H20),"_")))</f>
        <v>20</v>
      </c>
      <c r="H21" s="18">
        <f t="shared" si="6"/>
        <v>24</v>
      </c>
      <c r="I21" s="18">
        <v>0.55123342126941088</v>
      </c>
      <c r="J21" s="18">
        <f t="shared" si="1"/>
        <v>4</v>
      </c>
      <c r="K21" s="19" t="str">
        <f>IF(D21&gt;=MAX($H$12:$H20),"_",IF(D21&gt;=MAX($L$12:L20),D21,IF(MAX($L$12:L20)=MIN(MAX($L$12:L20),MAX($H$12:H20)),MAX($L$12:L20),"_")))</f>
        <v>_</v>
      </c>
      <c r="L21" s="19" t="str">
        <f t="shared" si="7"/>
        <v>_</v>
      </c>
      <c r="M21" s="18">
        <f t="shared" si="2"/>
        <v>5</v>
      </c>
      <c r="N21" s="18">
        <f t="shared" si="3"/>
        <v>1</v>
      </c>
      <c r="O21" s="18">
        <f>IF(G21="_",0,G21-MAX($H$12:H20))</f>
        <v>0</v>
      </c>
      <c r="P21" s="17">
        <f>IF(K21="_",0,K21-MAX($L$12:L20))</f>
        <v>0</v>
      </c>
    </row>
    <row r="22" spans="1:16" x14ac:dyDescent="0.2">
      <c r="A22" s="17">
        <v>11</v>
      </c>
      <c r="B22" s="18">
        <v>0.68572182679853355</v>
      </c>
      <c r="C22" s="18">
        <f t="shared" si="4"/>
        <v>3</v>
      </c>
      <c r="D22" s="18">
        <f t="shared" si="5"/>
        <v>20</v>
      </c>
      <c r="E22" s="18">
        <v>0.87338581354826372</v>
      </c>
      <c r="F22" s="18">
        <f t="shared" si="0"/>
        <v>5</v>
      </c>
      <c r="G22" s="19" t="str">
        <f>IF(D22&gt;=MAX($H$12:$H21),D22,IF(D22&gt;=MAX($L$12:L21),"_",IF(MAX($H$12:$H21)&lt;=MAX($L$12:L21),MAX($H$12:$H21),"_")))</f>
        <v>_</v>
      </c>
      <c r="H22" s="18" t="str">
        <f t="shared" si="6"/>
        <v>_</v>
      </c>
      <c r="I22" s="18">
        <v>2.3376568136046938E-2</v>
      </c>
      <c r="J22" s="18">
        <f t="shared" si="1"/>
        <v>3</v>
      </c>
      <c r="K22" s="19">
        <f>IF(D22&gt;=MAX($H$12:$H21),"_",IF(D22&gt;=MAX($L$12:L21),D22,IF(MAX($L$12:L21)=MIN(MAX($L$12:L21),MAX($H$12:H21)),MAX($L$12:L21),"_")))</f>
        <v>21</v>
      </c>
      <c r="L22" s="19">
        <f t="shared" si="7"/>
        <v>24</v>
      </c>
      <c r="M22" s="18">
        <f t="shared" si="2"/>
        <v>4</v>
      </c>
      <c r="N22" s="18">
        <f t="shared" si="3"/>
        <v>1</v>
      </c>
      <c r="O22" s="18">
        <f>IF(G22="_",0,G22-MAX($H$12:H21))</f>
        <v>0</v>
      </c>
      <c r="P22" s="17">
        <f>IF(K22="_",0,K22-MAX($L$12:L21))</f>
        <v>0</v>
      </c>
    </row>
    <row r="23" spans="1:16" x14ac:dyDescent="0.2">
      <c r="A23" s="17">
        <v>12</v>
      </c>
      <c r="B23" s="18">
        <v>0.15847897527019006</v>
      </c>
      <c r="C23" s="18">
        <f t="shared" si="4"/>
        <v>1</v>
      </c>
      <c r="D23" s="18">
        <f t="shared" si="5"/>
        <v>23</v>
      </c>
      <c r="E23" s="18">
        <v>0.29581454086379222</v>
      </c>
      <c r="F23" s="18">
        <f t="shared" si="0"/>
        <v>2</v>
      </c>
      <c r="G23" s="19">
        <f>IF(D23&gt;=MAX($H$12:$H22),D23,IF(D23&gt;=MAX($L$12:L22),"_",IF(MAX($H$12:$H22)&lt;=MAX($L$12:L22),MAX($H$12:$H22),"_")))</f>
        <v>24</v>
      </c>
      <c r="H23" s="18">
        <f t="shared" si="6"/>
        <v>26</v>
      </c>
      <c r="I23" s="18">
        <v>0.82016360989551496</v>
      </c>
      <c r="J23" s="18">
        <f t="shared" si="1"/>
        <v>6</v>
      </c>
      <c r="K23" s="19">
        <f>IF(D23&gt;=MAX($H$12:$H22),"_",IF(D23&gt;=MAX($L$12:L22),D23,IF(MAX($L$12:L22)=MIN(MAX($L$12:L22),MAX($H$12:H22)),MAX($L$12:L22),"_")))</f>
        <v>24</v>
      </c>
      <c r="L23" s="19">
        <f t="shared" si="7"/>
        <v>30</v>
      </c>
      <c r="M23" s="18">
        <f t="shared" si="2"/>
        <v>3</v>
      </c>
      <c r="N23" s="18">
        <f t="shared" si="3"/>
        <v>1</v>
      </c>
      <c r="O23" s="18">
        <f>IF(G23="_",0,G23-MAX($H$12:H22))</f>
        <v>0</v>
      </c>
      <c r="P23" s="17">
        <f>IF(K23="_",0,K23-MAX($L$12:L22))</f>
        <v>0</v>
      </c>
    </row>
    <row r="24" spans="1:16" x14ac:dyDescent="0.2">
      <c r="A24" s="17">
        <v>13</v>
      </c>
      <c r="B24" s="18">
        <v>0.76705739332085499</v>
      </c>
      <c r="C24" s="18">
        <f t="shared" si="4"/>
        <v>3</v>
      </c>
      <c r="D24" s="18">
        <f t="shared" si="5"/>
        <v>24</v>
      </c>
      <c r="E24" s="18">
        <v>0.29872402252180719</v>
      </c>
      <c r="F24" s="18">
        <f t="shared" si="0"/>
        <v>2</v>
      </c>
      <c r="G24" s="19">
        <f>IF(D24&gt;=MAX($H$12:$H23),D24,IF(D24&gt;=MAX($L$12:L23),"_",IF(MAX($H$12:$H23)&lt;=MAX($L$12:L23),MAX($H$12:$H23),"_")))</f>
        <v>26</v>
      </c>
      <c r="H24" s="18">
        <f t="shared" si="6"/>
        <v>28</v>
      </c>
      <c r="I24" s="18">
        <v>0.34568119307994416</v>
      </c>
      <c r="J24" s="18">
        <f t="shared" si="1"/>
        <v>3</v>
      </c>
      <c r="K24" s="19" t="str">
        <f>IF(D24&gt;=MAX($H$12:$H23),"_",IF(D24&gt;=MAX($L$12:L23),D24,IF(MAX($L$12:L23)=MIN(MAX($L$12:L23),MAX($H$12:H23)),MAX($L$12:L23),"_")))</f>
        <v>_</v>
      </c>
      <c r="L24" s="19" t="str">
        <f t="shared" si="7"/>
        <v>_</v>
      </c>
      <c r="M24" s="18">
        <f t="shared" si="2"/>
        <v>4</v>
      </c>
      <c r="N24" s="18">
        <f t="shared" si="3"/>
        <v>2</v>
      </c>
      <c r="O24" s="18">
        <f>IF(G24="_",0,G24-MAX($H$12:H23))</f>
        <v>0</v>
      </c>
      <c r="P24" s="17">
        <f>IF(K24="_",0,K24-MAX($L$12:L23))</f>
        <v>0</v>
      </c>
    </row>
    <row r="25" spans="1:16" x14ac:dyDescent="0.2">
      <c r="A25" s="17">
        <v>14</v>
      </c>
      <c r="B25" s="18">
        <v>0.95126646760444666</v>
      </c>
      <c r="C25" s="18">
        <f t="shared" si="4"/>
        <v>4</v>
      </c>
      <c r="D25" s="18">
        <f t="shared" si="5"/>
        <v>27</v>
      </c>
      <c r="E25" s="18">
        <v>0.37846098895363933</v>
      </c>
      <c r="F25" s="18">
        <f t="shared" si="0"/>
        <v>3</v>
      </c>
      <c r="G25" s="19">
        <f>IF(D25&gt;=MAX($H$12:$H24),D25,IF(D25&gt;=MAX($L$12:L24),"_",IF(MAX($H$12:$H24)&lt;=MAX($L$12:L24),MAX($H$12:$H24),"_")))</f>
        <v>28</v>
      </c>
      <c r="H25" s="18">
        <f t="shared" si="6"/>
        <v>31</v>
      </c>
      <c r="I25" s="18">
        <v>0.29754298594328465</v>
      </c>
      <c r="J25" s="18">
        <f t="shared" si="1"/>
        <v>3</v>
      </c>
      <c r="K25" s="19" t="str">
        <f>IF(D25&gt;=MAX($H$12:$H24),"_",IF(D25&gt;=MAX($L$12:L24),D25,IF(MAX($L$12:L24)=MIN(MAX($L$12:L24),MAX($H$12:H24)),MAX($L$12:L24),"_")))</f>
        <v>_</v>
      </c>
      <c r="L25" s="19" t="str">
        <f t="shared" si="7"/>
        <v>_</v>
      </c>
      <c r="M25" s="18">
        <f t="shared" si="2"/>
        <v>4</v>
      </c>
      <c r="N25" s="18">
        <f t="shared" si="3"/>
        <v>1</v>
      </c>
      <c r="O25" s="18">
        <f>IF(G25="_",0,G25-MAX($H$12:H24))</f>
        <v>0</v>
      </c>
      <c r="P25" s="17">
        <f>IF(K25="_",0,K25-MAX($L$12:L24))</f>
        <v>0</v>
      </c>
    </row>
    <row r="26" spans="1:16" x14ac:dyDescent="0.2">
      <c r="A26" s="17">
        <v>15</v>
      </c>
      <c r="B26" s="18">
        <v>0.90910637010037676</v>
      </c>
      <c r="C26" s="18">
        <f t="shared" si="4"/>
        <v>4</v>
      </c>
      <c r="D26" s="18">
        <f t="shared" si="5"/>
        <v>31</v>
      </c>
      <c r="E26" s="18">
        <v>0.18597142259972332</v>
      </c>
      <c r="F26" s="18">
        <f t="shared" si="0"/>
        <v>2</v>
      </c>
      <c r="G26" s="19">
        <f>IF(D26&gt;=MAX($H$12:$H25),D26,IF(D26&gt;=MAX($L$12:L25),"_",IF(MAX($H$12:$H25)&lt;=MAX($L$12:L25),MAX($H$12:$H25),"_")))</f>
        <v>31</v>
      </c>
      <c r="H26" s="18">
        <f t="shared" si="6"/>
        <v>33</v>
      </c>
      <c r="I26" s="18">
        <v>0.50977100813350196</v>
      </c>
      <c r="J26" s="18">
        <f t="shared" si="1"/>
        <v>4</v>
      </c>
      <c r="K26" s="19" t="str">
        <f>IF(D26&gt;=MAX($H$12:$H25),"_",IF(D26&gt;=MAX($L$12:L25),D26,IF(MAX($L$12:L25)=MIN(MAX($L$12:L25),MAX($H$12:H25)),MAX($L$12:L25),"_")))</f>
        <v>_</v>
      </c>
      <c r="L26" s="19" t="str">
        <f t="shared" si="7"/>
        <v>_</v>
      </c>
      <c r="M26" s="18">
        <f t="shared" si="2"/>
        <v>2</v>
      </c>
      <c r="N26" s="18">
        <f t="shared" si="3"/>
        <v>0</v>
      </c>
      <c r="O26" s="18">
        <f>IF(G26="_",0,G26-MAX($H$12:H25))</f>
        <v>0</v>
      </c>
      <c r="P26" s="17">
        <f>IF(K26="_",0,K26-MAX($L$12:L25))</f>
        <v>0</v>
      </c>
    </row>
    <row r="27" spans="1:16" x14ac:dyDescent="0.2">
      <c r="A27" s="17">
        <v>16</v>
      </c>
      <c r="B27" s="18">
        <v>0.18151509683298217</v>
      </c>
      <c r="C27" s="18">
        <f t="shared" si="4"/>
        <v>1</v>
      </c>
      <c r="D27" s="18">
        <f t="shared" si="5"/>
        <v>35</v>
      </c>
      <c r="E27" s="18">
        <v>0.95525444990641495</v>
      </c>
      <c r="F27" s="18">
        <f t="shared" si="0"/>
        <v>5</v>
      </c>
      <c r="G27" s="19">
        <f>IF(D27&gt;=MAX($H$12:$H26),D27,IF(D27&gt;=MAX($L$12:L26),"_",IF(MAX($H$12:$H26)&lt;=MAX($L$12:L26),MAX($H$12:$H26),"_")))</f>
        <v>35</v>
      </c>
      <c r="H27" s="18">
        <f t="shared" si="6"/>
        <v>40</v>
      </c>
      <c r="I27" s="18">
        <v>0.30707838256302222</v>
      </c>
      <c r="J27" s="18">
        <f t="shared" si="1"/>
        <v>3</v>
      </c>
      <c r="K27" s="19" t="str">
        <f>IF(D27&gt;=MAX($H$12:$H26),"_",IF(D27&gt;=MAX($L$12:L26),D27,IF(MAX($L$12:L26)=MIN(MAX($L$12:L26),MAX($H$12:H26)),MAX($L$12:L26),"_")))</f>
        <v>_</v>
      </c>
      <c r="L27" s="19" t="str">
        <f t="shared" si="7"/>
        <v>_</v>
      </c>
      <c r="M27" s="18">
        <f t="shared" si="2"/>
        <v>5</v>
      </c>
      <c r="N27" s="18">
        <f t="shared" si="3"/>
        <v>0</v>
      </c>
      <c r="O27" s="18">
        <f>IF(G27="_",0,G27-MAX($H$12:H26))</f>
        <v>2</v>
      </c>
      <c r="P27" s="17">
        <f>IF(K27="_",0,K27-MAX($L$12:L26))</f>
        <v>0</v>
      </c>
    </row>
    <row r="28" spans="1:16" x14ac:dyDescent="0.2">
      <c r="A28" s="17">
        <v>17</v>
      </c>
      <c r="B28" s="18">
        <v>0.68941563926786875</v>
      </c>
      <c r="C28" s="18">
        <f t="shared" si="4"/>
        <v>3</v>
      </c>
      <c r="D28" s="18">
        <f t="shared" si="5"/>
        <v>36</v>
      </c>
      <c r="E28" s="18">
        <v>0.60978669231141402</v>
      </c>
      <c r="F28" s="18">
        <f t="shared" si="0"/>
        <v>4</v>
      </c>
      <c r="G28" s="19" t="str">
        <f>IF(D28&gt;=MAX($H$12:$H27),D28,IF(D28&gt;=MAX($L$12:L27),"_",IF(MAX($H$12:$H27)&lt;=MAX($L$12:L27),MAX($H$12:$H27),"_")))</f>
        <v>_</v>
      </c>
      <c r="H28" s="18" t="str">
        <f t="shared" si="6"/>
        <v>_</v>
      </c>
      <c r="I28" s="18">
        <v>0.93709514603675681</v>
      </c>
      <c r="J28" s="18">
        <f t="shared" si="1"/>
        <v>6</v>
      </c>
      <c r="K28" s="19">
        <f>IF(D28&gt;=MAX($H$12:$H27),"_",IF(D28&gt;=MAX($L$12:L27),D28,IF(MAX($L$12:L27)=MIN(MAX($L$12:L27),MAX($H$12:H27)),MAX($L$12:L27),"_")))</f>
        <v>36</v>
      </c>
      <c r="L28" s="19">
        <f t="shared" si="7"/>
        <v>42</v>
      </c>
      <c r="M28" s="18">
        <f t="shared" si="2"/>
        <v>6</v>
      </c>
      <c r="N28" s="18">
        <f t="shared" si="3"/>
        <v>0</v>
      </c>
      <c r="O28" s="18">
        <f>IF(G28="_",0,G28-MAX($H$12:H27))</f>
        <v>0</v>
      </c>
      <c r="P28" s="17">
        <f>IF(K28="_",0,K28-MAX($L$12:L27))</f>
        <v>6</v>
      </c>
    </row>
    <row r="29" spans="1:16" x14ac:dyDescent="0.2">
      <c r="A29" s="17">
        <v>18</v>
      </c>
      <c r="B29" s="18">
        <v>0.80636382941036622</v>
      </c>
      <c r="C29" s="18">
        <f t="shared" si="4"/>
        <v>3</v>
      </c>
      <c r="D29" s="18">
        <f t="shared" si="5"/>
        <v>39</v>
      </c>
      <c r="E29" s="18">
        <v>0.21952271385207356</v>
      </c>
      <c r="F29" s="18">
        <f t="shared" si="0"/>
        <v>2</v>
      </c>
      <c r="G29" s="19">
        <f>IF(D29&gt;=MAX($H$12:$H28),D29,IF(D29&gt;=MAX($L$12:L28),"_",IF(MAX($H$12:$H28)&lt;=MAX($L$12:L28),MAX($H$12:$H28),"_")))</f>
        <v>40</v>
      </c>
      <c r="H29" s="18">
        <f t="shared" si="6"/>
        <v>42</v>
      </c>
      <c r="I29" s="18">
        <v>0.25245217073849213</v>
      </c>
      <c r="J29" s="18">
        <f t="shared" si="1"/>
        <v>3</v>
      </c>
      <c r="K29" s="19" t="str">
        <f>IF(D29&gt;=MAX($H$12:$H28),"_",IF(D29&gt;=MAX($L$12:L28),D29,IF(MAX($L$12:L28)=MIN(MAX($L$12:L28),MAX($H$12:H28)),MAX($L$12:L28),"_")))</f>
        <v>_</v>
      </c>
      <c r="L29" s="19" t="str">
        <f t="shared" si="7"/>
        <v>_</v>
      </c>
      <c r="M29" s="18">
        <f t="shared" si="2"/>
        <v>3</v>
      </c>
      <c r="N29" s="18">
        <f t="shared" si="3"/>
        <v>1</v>
      </c>
      <c r="O29" s="18">
        <f>IF(G29="_",0,G29-MAX($H$12:H28))</f>
        <v>0</v>
      </c>
      <c r="P29" s="17">
        <f>IF(K29="_",0,K29-MAX($L$12:L28))</f>
        <v>0</v>
      </c>
    </row>
    <row r="30" spans="1:16" x14ac:dyDescent="0.2">
      <c r="A30" s="17">
        <v>19</v>
      </c>
      <c r="B30" s="18">
        <v>0.57804379276765994</v>
      </c>
      <c r="C30" s="18">
        <f t="shared" si="4"/>
        <v>2</v>
      </c>
      <c r="D30" s="18">
        <f t="shared" si="5"/>
        <v>42</v>
      </c>
      <c r="E30" s="18">
        <v>0.97226878443731801</v>
      </c>
      <c r="F30" s="18">
        <f t="shared" si="0"/>
        <v>5</v>
      </c>
      <c r="G30" s="19">
        <f>IF(D30&gt;=MAX($H$12:$H29),D30,IF(D30&gt;=MAX($L$12:L29),"_",IF(MAX($H$12:$H29)&lt;=MAX($L$12:L29),MAX($H$12:$H29),"_")))</f>
        <v>42</v>
      </c>
      <c r="H30" s="18">
        <f t="shared" si="6"/>
        <v>47</v>
      </c>
      <c r="I30" s="18">
        <v>0.60038834251031181</v>
      </c>
      <c r="J30" s="18">
        <f t="shared" si="1"/>
        <v>5</v>
      </c>
      <c r="K30" s="19" t="str">
        <f>IF(D30&gt;=MAX($H$12:$H29),"_",IF(D30&gt;=MAX($L$12:L29),D30,IF(MAX($L$12:L29)=MIN(MAX($L$12:L29),MAX($H$12:H29)),MAX($L$12:L29),"_")))</f>
        <v>_</v>
      </c>
      <c r="L30" s="19" t="str">
        <f t="shared" si="7"/>
        <v>_</v>
      </c>
      <c r="M30" s="18">
        <f t="shared" si="2"/>
        <v>5</v>
      </c>
      <c r="N30" s="18">
        <f t="shared" si="3"/>
        <v>0</v>
      </c>
      <c r="O30" s="18">
        <f>IF(G30="_",0,G30-MAX($H$12:H29))</f>
        <v>0</v>
      </c>
      <c r="P30" s="17">
        <f>IF(K30="_",0,K30-MAX($L$12:L29))</f>
        <v>0</v>
      </c>
    </row>
    <row r="31" spans="1:16" x14ac:dyDescent="0.2">
      <c r="A31" s="17">
        <v>20</v>
      </c>
      <c r="B31" s="18">
        <v>0</v>
      </c>
      <c r="C31" s="18">
        <v>0</v>
      </c>
      <c r="D31" s="18">
        <f t="shared" si="5"/>
        <v>44</v>
      </c>
      <c r="E31" s="18">
        <v>0.42015256252909305</v>
      </c>
      <c r="F31" s="18">
        <f t="shared" si="0"/>
        <v>3</v>
      </c>
      <c r="G31" s="19" t="str">
        <f>IF(D31&gt;=MAX($H$12:$H30),D31,IF(D31&gt;=MAX($L$12:L30),"_",IF(MAX($H$12:$H30)&lt;=MAX($L$12:L30),MAX($H$12:$H30),"_")))</f>
        <v>_</v>
      </c>
      <c r="H31" s="18" t="str">
        <f t="shared" si="6"/>
        <v>_</v>
      </c>
      <c r="I31" s="18">
        <v>0.54117821616470052</v>
      </c>
      <c r="J31" s="18">
        <f t="shared" si="1"/>
        <v>4</v>
      </c>
      <c r="K31" s="19">
        <f>IF(D31&gt;=MAX($H$12:$H30),"_",IF(D31&gt;=MAX($L$12:L30),D31,IF(MAX($L$12:L30)=MIN(MAX($L$12:L30),MAX($H$12:H30)),MAX($L$12:L30),"_")))</f>
        <v>44</v>
      </c>
      <c r="L31" s="19">
        <f t="shared" si="7"/>
        <v>48</v>
      </c>
      <c r="M31" s="18">
        <f t="shared" si="2"/>
        <v>4</v>
      </c>
      <c r="N31" s="18">
        <f t="shared" si="3"/>
        <v>0</v>
      </c>
      <c r="O31" s="18">
        <f>IF(G31="_",0,G31-MAX($H$12:H30))</f>
        <v>0</v>
      </c>
      <c r="P31" s="17">
        <f>IF(K31="_",0,K31-MAX($L$12:L30))</f>
        <v>2</v>
      </c>
    </row>
    <row r="32" spans="1:16" x14ac:dyDescent="0.2">
      <c r="D32" s="4"/>
      <c r="F32" s="4"/>
      <c r="G32" s="15"/>
      <c r="H32" s="4"/>
      <c r="J32" s="4"/>
      <c r="K32" s="15"/>
      <c r="L32" s="15"/>
      <c r="M32" s="4"/>
      <c r="N32" s="4"/>
      <c r="O32" s="4"/>
    </row>
    <row r="33" spans="1:3" x14ac:dyDescent="0.2">
      <c r="A33" s="20" t="s">
        <v>21</v>
      </c>
      <c r="B33" s="20"/>
      <c r="C33" s="18">
        <f>AVERAGE(N12:N31)</f>
        <v>0.35</v>
      </c>
    </row>
    <row r="34" spans="1:3" x14ac:dyDescent="0.2">
      <c r="A34" s="21" t="s">
        <v>22</v>
      </c>
      <c r="B34" s="21"/>
      <c r="C34" s="18">
        <f>PRODUCT(COUNTIF(N12:N31,"&gt;0"),1/COUNT(N12:N31))</f>
        <v>0.30000000000000004</v>
      </c>
    </row>
    <row r="35" spans="1:3" ht="43" customHeight="1" x14ac:dyDescent="0.2">
      <c r="A35" s="22" t="s">
        <v>31</v>
      </c>
      <c r="B35" s="22"/>
      <c r="C35" s="18">
        <f>PRODUCT(SUM(N12:N31),1/COUNTIF(N12:N31,"&gt;0"))</f>
        <v>1.1666666666666665</v>
      </c>
    </row>
    <row r="36" spans="1:3" x14ac:dyDescent="0.2">
      <c r="A36" s="23" t="s">
        <v>25</v>
      </c>
      <c r="B36" s="14"/>
      <c r="C36" s="18">
        <f>AVERAGE(O12:O31)</f>
        <v>0.3</v>
      </c>
    </row>
    <row r="37" spans="1:3" x14ac:dyDescent="0.2">
      <c r="A37" s="23" t="s">
        <v>26</v>
      </c>
      <c r="B37" s="14"/>
      <c r="C37" s="18">
        <f>AVERAGE(P12:P31)</f>
        <v>1</v>
      </c>
    </row>
    <row r="38" spans="1:3" x14ac:dyDescent="0.2">
      <c r="A38" s="23" t="s">
        <v>27</v>
      </c>
      <c r="B38" s="14"/>
      <c r="C38" s="18">
        <f>PRODUCT((SUM(H11:H30)-SUM(G11:G30)),1/COUNTIF(G11:G30,"&lt;&gt;'_'"))</f>
        <v>2.0500000000000003</v>
      </c>
    </row>
    <row r="39" spans="1:3" x14ac:dyDescent="0.2">
      <c r="A39" s="23" t="s">
        <v>28</v>
      </c>
      <c r="B39" s="14"/>
      <c r="C39" s="18">
        <f>PRODUCT((SUM(L12:L31)-SUM(K12:K31)),1/COUNTIF(L12:L31,"&lt;&gt;'_'"))</f>
        <v>1.4000000000000001</v>
      </c>
    </row>
    <row r="40" spans="1:3" x14ac:dyDescent="0.2">
      <c r="A40" s="23" t="s">
        <v>29</v>
      </c>
      <c r="B40" s="14"/>
      <c r="C40" s="18">
        <f>(F5*G5+F6*G6+F7*G7+F8*G8)</f>
        <v>3.29</v>
      </c>
    </row>
    <row r="41" spans="1:3" x14ac:dyDescent="0.2">
      <c r="A41" s="23" t="s">
        <v>30</v>
      </c>
      <c r="B41" s="14"/>
      <c r="C41" s="18">
        <f>(L5*K5+L6*K6+L7*K7+L8*K8)</f>
        <v>4.25</v>
      </c>
    </row>
    <row r="42" spans="1:3" x14ac:dyDescent="0.2">
      <c r="A42" s="20" t="s">
        <v>23</v>
      </c>
      <c r="B42" s="20"/>
      <c r="C42" s="18">
        <f>AVERAGE(C12:C31)</f>
        <v>2.2000000000000002</v>
      </c>
    </row>
    <row r="43" spans="1:3" x14ac:dyDescent="0.2">
      <c r="A43" s="20" t="s">
        <v>24</v>
      </c>
      <c r="B43" s="20"/>
      <c r="C43" s="18">
        <f>(A5*B5+A6*B6+A7*B7+A8*B8)</f>
        <v>2.25</v>
      </c>
    </row>
  </sheetData>
  <mergeCells count="21">
    <mergeCell ref="E10:H10"/>
    <mergeCell ref="I10:L10"/>
    <mergeCell ref="C3:D3"/>
    <mergeCell ref="H3:I3"/>
    <mergeCell ref="F2:I2"/>
    <mergeCell ref="A2:D2"/>
    <mergeCell ref="K2:N2"/>
    <mergeCell ref="M3:N3"/>
    <mergeCell ref="L3:L4"/>
    <mergeCell ref="K3:K4"/>
    <mergeCell ref="F3:F4"/>
    <mergeCell ref="G3:G4"/>
    <mergeCell ref="B3:B4"/>
    <mergeCell ref="A3:A4"/>
    <mergeCell ref="M10:P10"/>
    <mergeCell ref="A10:D10"/>
    <mergeCell ref="A33:B33"/>
    <mergeCell ref="A35:B35"/>
    <mergeCell ref="A42:B42"/>
    <mergeCell ref="A43:B43"/>
    <mergeCell ref="A34:B3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2019-02-13T04:03:27Z</dcterms:created>
  <dcterms:modified xsi:type="dcterms:W3CDTF">2019-04-22T11:40:15Z</dcterms:modified>
</cp:coreProperties>
</file>