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rth/Desktop/College/CSM/Practical/CSM/"/>
    </mc:Choice>
  </mc:AlternateContent>
  <xr:revisionPtr revIDLastSave="0" documentId="10_ncr:8100000_{08F8C3E9-0563-7D41-AB53-5AB9ACA165DA}" xr6:coauthVersionLast="34" xr6:coauthVersionMax="34" xr10:uidLastSave="{00000000-0000-0000-0000-000000000000}"/>
  <bookViews>
    <workbookView xWindow="0" yWindow="460" windowWidth="28800" windowHeight="16200" activeTab="2" xr2:uid="{8BE2681C-6454-3842-9C37-454C8C74535F}"/>
  </bookViews>
  <sheets>
    <sheet name="Batch C" sheetId="1" r:id="rId1"/>
    <sheet name="Batch A &amp; D" sheetId="2" r:id="rId2"/>
    <sheet name="Batch B"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3" l="1"/>
  <c r="H23" i="3"/>
  <c r="I23" i="3" s="1"/>
  <c r="K23" i="3"/>
  <c r="L23" i="3"/>
  <c r="G24" i="3"/>
  <c r="G25" i="3"/>
  <c r="G26" i="3"/>
  <c r="G27" i="3"/>
  <c r="G28" i="3"/>
  <c r="G29" i="3"/>
  <c r="G30" i="3"/>
  <c r="G31" i="3"/>
  <c r="G32" i="3"/>
  <c r="G33" i="3"/>
  <c r="E23" i="3"/>
  <c r="E24" i="3"/>
  <c r="E25" i="3"/>
  <c r="E26" i="3"/>
  <c r="E27" i="3" s="1"/>
  <c r="E28" i="3" s="1"/>
  <c r="E29" i="3" s="1"/>
  <c r="E30" i="3" s="1"/>
  <c r="E31" i="3" s="1"/>
  <c r="E32" i="3" s="1"/>
  <c r="E33" i="3" s="1"/>
  <c r="D23" i="3"/>
  <c r="D24" i="3"/>
  <c r="D25" i="3"/>
  <c r="D26" i="3"/>
  <c r="D27" i="3"/>
  <c r="D28" i="3"/>
  <c r="D29" i="3"/>
  <c r="D30" i="3"/>
  <c r="D31" i="3"/>
  <c r="D32" i="3"/>
  <c r="D33" i="3"/>
  <c r="G13" i="3"/>
  <c r="G12" i="3"/>
  <c r="G15" i="3"/>
  <c r="G19" i="3"/>
  <c r="J6" i="3"/>
  <c r="I6" i="3"/>
  <c r="G16" i="3" s="1"/>
  <c r="D19" i="3"/>
  <c r="D16" i="3"/>
  <c r="D14" i="3"/>
  <c r="D12" i="3"/>
  <c r="F6" i="3"/>
  <c r="E6" i="3"/>
  <c r="E7" i="3" s="1"/>
  <c r="B42" i="2"/>
  <c r="B41" i="2"/>
  <c r="B40" i="2"/>
  <c r="B39" i="2"/>
  <c r="B38" i="2"/>
  <c r="B37" i="2"/>
  <c r="B36" i="2"/>
  <c r="J32" i="2"/>
  <c r="K32" i="2"/>
  <c r="B35" i="2" s="1"/>
  <c r="I32" i="2"/>
  <c r="K14" i="2"/>
  <c r="K15" i="2"/>
  <c r="K16" i="2"/>
  <c r="K17" i="2"/>
  <c r="K18" i="2"/>
  <c r="K19" i="2"/>
  <c r="K20" i="2"/>
  <c r="K21" i="2"/>
  <c r="K22" i="2"/>
  <c r="K23" i="2"/>
  <c r="K24" i="2"/>
  <c r="K25" i="2"/>
  <c r="K26" i="2"/>
  <c r="K27" i="2"/>
  <c r="K28" i="2"/>
  <c r="K29" i="2"/>
  <c r="K30" i="2"/>
  <c r="K31" i="2"/>
  <c r="K13" i="2"/>
  <c r="J14" i="2"/>
  <c r="J15" i="2"/>
  <c r="J16" i="2"/>
  <c r="J17" i="2"/>
  <c r="J18" i="2"/>
  <c r="J19" i="2"/>
  <c r="J20" i="2"/>
  <c r="J21" i="2"/>
  <c r="J22" i="2"/>
  <c r="J23" i="2"/>
  <c r="J24" i="2"/>
  <c r="J25" i="2"/>
  <c r="J26" i="2"/>
  <c r="J27" i="2"/>
  <c r="J28" i="2"/>
  <c r="J29" i="2"/>
  <c r="J30" i="2"/>
  <c r="J31" i="2"/>
  <c r="J13" i="2"/>
  <c r="I13" i="2"/>
  <c r="I14" i="2"/>
  <c r="I15" i="2"/>
  <c r="I16" i="2"/>
  <c r="I17" i="2"/>
  <c r="I18" i="2"/>
  <c r="I19" i="2"/>
  <c r="I20" i="2"/>
  <c r="I21" i="2"/>
  <c r="I22" i="2"/>
  <c r="I23" i="2"/>
  <c r="I24" i="2"/>
  <c r="I25" i="2"/>
  <c r="I26" i="2"/>
  <c r="I27" i="2"/>
  <c r="I28" i="2"/>
  <c r="I29" i="2"/>
  <c r="I30" i="2"/>
  <c r="I31" i="2"/>
  <c r="I12" i="2"/>
  <c r="G14" i="2"/>
  <c r="H14" i="2" s="1"/>
  <c r="G15" i="2" s="1"/>
  <c r="H15" i="2" s="1"/>
  <c r="G16" i="2" s="1"/>
  <c r="H16" i="2" s="1"/>
  <c r="G17" i="2" s="1"/>
  <c r="H17" i="2" s="1"/>
  <c r="G18" i="2" s="1"/>
  <c r="H18" i="2" s="1"/>
  <c r="G19" i="2" s="1"/>
  <c r="H19" i="2" s="1"/>
  <c r="G20" i="2" s="1"/>
  <c r="H20" i="2" s="1"/>
  <c r="G21" i="2" s="1"/>
  <c r="H21" i="2" s="1"/>
  <c r="G22" i="2" s="1"/>
  <c r="H22" i="2" s="1"/>
  <c r="G23" i="2" s="1"/>
  <c r="H23" i="2" s="1"/>
  <c r="G24" i="2" s="1"/>
  <c r="H24" i="2" s="1"/>
  <c r="G25" i="2" s="1"/>
  <c r="H25" i="2" s="1"/>
  <c r="G26" i="2" s="1"/>
  <c r="H26" i="2" s="1"/>
  <c r="G27" i="2" s="1"/>
  <c r="H27" i="2" s="1"/>
  <c r="G28" i="2" s="1"/>
  <c r="H28" i="2" s="1"/>
  <c r="G29" i="2" s="1"/>
  <c r="H29" i="2" s="1"/>
  <c r="G30" i="2" s="1"/>
  <c r="H30" i="2" s="1"/>
  <c r="G31" i="2" s="1"/>
  <c r="H31" i="2" s="1"/>
  <c r="H13" i="2"/>
  <c r="G13" i="2"/>
  <c r="H12" i="2"/>
  <c r="F13" i="2"/>
  <c r="F14" i="2"/>
  <c r="F15" i="2"/>
  <c r="F16" i="2"/>
  <c r="F17" i="2"/>
  <c r="F18" i="2"/>
  <c r="F19" i="2"/>
  <c r="F20" i="2"/>
  <c r="F21" i="2"/>
  <c r="F22" i="2"/>
  <c r="F23" i="2"/>
  <c r="F24" i="2"/>
  <c r="F25" i="2"/>
  <c r="F26" i="2"/>
  <c r="F27" i="2"/>
  <c r="F28" i="2"/>
  <c r="F29" i="2"/>
  <c r="F30" i="2"/>
  <c r="F31" i="2"/>
  <c r="F12" i="2"/>
  <c r="D14" i="2"/>
  <c r="D15" i="2"/>
  <c r="D16" i="2"/>
  <c r="D17" i="2"/>
  <c r="D18" i="2" s="1"/>
  <c r="D19" i="2" s="1"/>
  <c r="D20" i="2" s="1"/>
  <c r="D21" i="2" s="1"/>
  <c r="D22" i="2" s="1"/>
  <c r="D23" i="2" s="1"/>
  <c r="D24" i="2" s="1"/>
  <c r="D25" i="2" s="1"/>
  <c r="D26" i="2" s="1"/>
  <c r="D27" i="2" s="1"/>
  <c r="D28" i="2" s="1"/>
  <c r="D29" i="2" s="1"/>
  <c r="D30" i="2" s="1"/>
  <c r="D31" i="2" s="1"/>
  <c r="D13" i="2"/>
  <c r="E6" i="2"/>
  <c r="D6" i="2"/>
  <c r="D7" i="2" s="1"/>
  <c r="H24" i="3" l="1"/>
  <c r="J23" i="3"/>
  <c r="G22" i="3"/>
  <c r="G18" i="3"/>
  <c r="G14" i="3"/>
  <c r="G21" i="3"/>
  <c r="G17" i="3"/>
  <c r="G20" i="3"/>
  <c r="I12" i="3"/>
  <c r="E8" i="3"/>
  <c r="G8" i="3" s="1"/>
  <c r="G7" i="3"/>
  <c r="F8" i="3" s="1"/>
  <c r="G6" i="3"/>
  <c r="D8" i="2"/>
  <c r="F8" i="2" s="1"/>
  <c r="F7" i="2"/>
  <c r="E8" i="2" s="1"/>
  <c r="F6" i="2"/>
  <c r="E7" i="2" s="1"/>
  <c r="I24" i="3" l="1"/>
  <c r="K24" i="3"/>
  <c r="L24" i="3"/>
  <c r="F7" i="3"/>
  <c r="D15" i="3"/>
  <c r="D22" i="3"/>
  <c r="D18" i="3"/>
  <c r="D21" i="3"/>
  <c r="D17" i="3"/>
  <c r="E14" i="3"/>
  <c r="D20" i="3"/>
  <c r="J12" i="3"/>
  <c r="J24" i="3" l="1"/>
  <c r="H25" i="3"/>
  <c r="H13" i="3"/>
  <c r="E15" i="3"/>
  <c r="E16" i="3" s="1"/>
  <c r="E17" i="3" s="1"/>
  <c r="E18" i="3" s="1"/>
  <c r="E19" i="3" s="1"/>
  <c r="E20" i="3" s="1"/>
  <c r="E21" i="3" s="1"/>
  <c r="E22" i="3" s="1"/>
  <c r="K25" i="3" l="1"/>
  <c r="L25" i="3"/>
  <c r="I25" i="3"/>
  <c r="L13" i="3"/>
  <c r="K13" i="3"/>
  <c r="I13" i="3"/>
  <c r="J25" i="3" l="1"/>
  <c r="H26" i="3"/>
  <c r="H14" i="3"/>
  <c r="J13" i="3"/>
  <c r="I26" i="3" l="1"/>
  <c r="L26" i="3"/>
  <c r="K26" i="3"/>
  <c r="L14" i="3"/>
  <c r="I14" i="3"/>
  <c r="K14" i="3"/>
  <c r="J26" i="3" l="1"/>
  <c r="H27" i="3"/>
  <c r="J14" i="3"/>
  <c r="H15" i="3"/>
  <c r="K27" i="3" l="1"/>
  <c r="L27" i="3"/>
  <c r="I27" i="3"/>
  <c r="I15" i="3"/>
  <c r="K15" i="3"/>
  <c r="L15" i="3"/>
  <c r="J27" i="3" l="1"/>
  <c r="H28" i="3"/>
  <c r="J15" i="3"/>
  <c r="H16" i="3"/>
  <c r="I28" i="3" l="1"/>
  <c r="L28" i="3"/>
  <c r="K28" i="3"/>
  <c r="K16" i="3"/>
  <c r="I16" i="3"/>
  <c r="L16" i="3"/>
  <c r="J28" i="3" l="1"/>
  <c r="H29" i="3"/>
  <c r="H17" i="3"/>
  <c r="J16" i="3"/>
  <c r="K29" i="3" l="1"/>
  <c r="L29" i="3"/>
  <c r="I29" i="3"/>
  <c r="L17" i="3"/>
  <c r="I17" i="3"/>
  <c r="K17" i="3"/>
  <c r="H30" i="3" l="1"/>
  <c r="J29" i="3"/>
  <c r="J17" i="3"/>
  <c r="H18" i="3"/>
  <c r="I30" i="3" l="1"/>
  <c r="L30" i="3"/>
  <c r="K30" i="3"/>
  <c r="I18" i="3"/>
  <c r="L18" i="3"/>
  <c r="K18" i="3"/>
  <c r="J30" i="3" l="1"/>
  <c r="H31" i="3"/>
  <c r="H19" i="3"/>
  <c r="J18" i="3"/>
  <c r="K31" i="3" l="1"/>
  <c r="L31" i="3"/>
  <c r="I31" i="3"/>
  <c r="L19" i="3"/>
  <c r="I19" i="3"/>
  <c r="K19" i="3"/>
  <c r="H32" i="3" l="1"/>
  <c r="J31" i="3"/>
  <c r="J19" i="3"/>
  <c r="H20" i="3"/>
  <c r="I32" i="3" l="1"/>
  <c r="L32" i="3"/>
  <c r="K32" i="3"/>
  <c r="I20" i="3"/>
  <c r="L20" i="3"/>
  <c r="K20" i="3"/>
  <c r="J32" i="3" l="1"/>
  <c r="H33" i="3"/>
  <c r="H21" i="3"/>
  <c r="J20" i="3"/>
  <c r="K33" i="3" l="1"/>
  <c r="L33" i="3"/>
  <c r="I33" i="3"/>
  <c r="J33" i="3" s="1"/>
  <c r="I21" i="3"/>
  <c r="K21" i="3"/>
  <c r="L21" i="3"/>
  <c r="J21" i="3" l="1"/>
  <c r="H22" i="3"/>
  <c r="L22" i="3" l="1"/>
  <c r="K22" i="3"/>
  <c r="I22" i="3"/>
  <c r="J22" i="3" l="1"/>
  <c r="L14" i="1" l="1"/>
  <c r="L15" i="1"/>
  <c r="L16" i="1"/>
  <c r="L17" i="1"/>
  <c r="L18" i="1"/>
  <c r="L19" i="1"/>
  <c r="L20" i="1"/>
  <c r="L21" i="1"/>
  <c r="L22" i="1"/>
  <c r="L23" i="1"/>
  <c r="L13" i="1"/>
  <c r="J12" i="1"/>
  <c r="I13" i="1"/>
  <c r="J13" i="1" s="1"/>
  <c r="M4" i="1"/>
  <c r="L4" i="1"/>
  <c r="N4" i="1" s="1"/>
  <c r="M5" i="1" s="1"/>
  <c r="F4" i="1"/>
  <c r="E4" i="1"/>
  <c r="E5" i="1" s="1"/>
  <c r="E6" i="1" l="1"/>
  <c r="G5" i="1"/>
  <c r="F6" i="1" s="1"/>
  <c r="G4" i="1"/>
  <c r="L5" i="1"/>
  <c r="C20" i="1" l="1"/>
  <c r="C19" i="1"/>
  <c r="C18" i="1"/>
  <c r="F5" i="1"/>
  <c r="C15" i="1"/>
  <c r="C14" i="1"/>
  <c r="D14" i="1" s="1"/>
  <c r="G14" i="1" s="1"/>
  <c r="E7" i="1"/>
  <c r="G6" i="1"/>
  <c r="F7" i="1" s="1"/>
  <c r="L6" i="1"/>
  <c r="N5" i="1"/>
  <c r="F23" i="1" l="1"/>
  <c r="F19" i="1"/>
  <c r="F14" i="1"/>
  <c r="F18" i="1"/>
  <c r="F22" i="1"/>
  <c r="F15" i="1"/>
  <c r="M6" i="1"/>
  <c r="F16" i="1"/>
  <c r="F21" i="1"/>
  <c r="F17" i="1"/>
  <c r="F20" i="1"/>
  <c r="F13" i="1"/>
  <c r="H13" i="1" s="1"/>
  <c r="C21" i="1" s="1"/>
  <c r="D15" i="1"/>
  <c r="G15" i="1" s="1"/>
  <c r="E8" i="1"/>
  <c r="G8" i="1" s="1"/>
  <c r="C16" i="1" s="1"/>
  <c r="G7" i="1"/>
  <c r="N6" i="1"/>
  <c r="H14" i="1" l="1"/>
  <c r="C22" i="1" s="1"/>
  <c r="I14" i="1"/>
  <c r="J14" i="1" s="1"/>
  <c r="F8" i="1"/>
  <c r="C17" i="1"/>
  <c r="D16" i="1"/>
  <c r="D17" i="1" l="1"/>
  <c r="D18" i="1" s="1"/>
  <c r="D19" i="1" s="1"/>
  <c r="D20" i="1" s="1"/>
  <c r="D21" i="1" s="1"/>
  <c r="D22" i="1" s="1"/>
  <c r="H15" i="1"/>
  <c r="I15" i="1"/>
  <c r="J15" i="1" s="1"/>
  <c r="C23" i="1" l="1"/>
  <c r="G16" i="1"/>
  <c r="D23" i="1"/>
  <c r="G17" i="1" l="1"/>
  <c r="G18" i="1" s="1"/>
  <c r="I16" i="1"/>
  <c r="J16" i="1" s="1"/>
  <c r="H16" i="1"/>
  <c r="I17" i="1" l="1"/>
  <c r="J17" i="1" s="1"/>
  <c r="H17" i="1"/>
  <c r="I18" i="1"/>
  <c r="J18" i="1" s="1"/>
  <c r="H18" i="1"/>
  <c r="G19" i="1" l="1"/>
  <c r="I19" i="1" s="1"/>
  <c r="J19" i="1" s="1"/>
  <c r="H19" i="1" l="1"/>
  <c r="G20" i="1" s="1"/>
  <c r="H20" i="1"/>
  <c r="G21" i="1" s="1"/>
  <c r="I20" i="1"/>
  <c r="J20" i="1" s="1"/>
  <c r="I21" i="1" l="1"/>
  <c r="J21" i="1" s="1"/>
  <c r="H21" i="1"/>
  <c r="G22" i="1" s="1"/>
  <c r="H22" i="1" l="1"/>
  <c r="G23" i="1" s="1"/>
  <c r="I22" i="1"/>
  <c r="J22" i="1" s="1"/>
  <c r="I23" i="1" l="1"/>
  <c r="J23" i="1" s="1"/>
  <c r="J25" i="1" s="1"/>
  <c r="H23" i="1"/>
</calcChain>
</file>

<file path=xl/sharedStrings.xml><?xml version="1.0" encoding="utf-8"?>
<sst xmlns="http://schemas.openxmlformats.org/spreadsheetml/2006/main" count="67" uniqueCount="40">
  <si>
    <t>Probability</t>
  </si>
  <si>
    <t>Cumulative
 Probability</t>
  </si>
  <si>
    <t>Time Between 
Arrivals</t>
  </si>
  <si>
    <t>Random Digit 
Aassignment</t>
  </si>
  <si>
    <t>Cust No</t>
  </si>
  <si>
    <t>Service Time</t>
  </si>
  <si>
    <t>IAT</t>
  </si>
  <si>
    <t>AT</t>
  </si>
  <si>
    <t>ST</t>
  </si>
  <si>
    <t>SBT</t>
  </si>
  <si>
    <t>SET</t>
  </si>
  <si>
    <t>Drive In Teller</t>
  </si>
  <si>
    <t>In Bank  Teller</t>
  </si>
  <si>
    <t>-</t>
  </si>
  <si>
    <t>r(IAT)</t>
  </si>
  <si>
    <t>r{ST)</t>
  </si>
  <si>
    <t>Number in Bank</t>
  </si>
  <si>
    <t xml:space="preserve"> </t>
  </si>
  <si>
    <r>
      <rPr>
        <b/>
        <sz val="12"/>
        <color theme="1"/>
        <rFont val="Calibri"/>
        <family val="2"/>
        <scheme val="minor"/>
      </rPr>
      <t xml:space="preserve">A bank has a drive-in teller and room for one additional customer to wait. Customers arriving when the queue is full, park and go inside the bank to transact business. 
The time-between-arrivals and service-time distributions are given below:
</t>
    </r>
    <r>
      <rPr>
        <sz val="12"/>
        <color theme="1"/>
        <rFont val="Calibri"/>
        <family val="2"/>
        <scheme val="minor"/>
      </rPr>
      <t xml:space="preserve">
Simulate the operation of the drive-in teller for 10 new customers. The first of the 10 new customers arrives at a time determined at random. Start the simulation with one customer being served, leaving at time 3, and one in the queue. How many customers went into the bank to transact business?</t>
    </r>
  </si>
  <si>
    <t>r(ST)</t>
  </si>
  <si>
    <t>Time in System</t>
  </si>
  <si>
    <t>Server Idle</t>
  </si>
  <si>
    <t>Wait Time</t>
  </si>
  <si>
    <t>AVG</t>
  </si>
  <si>
    <t>Average Wait</t>
  </si>
  <si>
    <t>Wait Probability</t>
  </si>
  <si>
    <t>Avg Wait of Cust who wait</t>
  </si>
  <si>
    <t>Average Idle Time</t>
  </si>
  <si>
    <t>Average Service Time</t>
  </si>
  <si>
    <t>Expected Service Time</t>
  </si>
  <si>
    <t>Average IAT</t>
  </si>
  <si>
    <t>Expected IAT</t>
  </si>
  <si>
    <t>r(AT)</t>
  </si>
  <si>
    <t>Mean</t>
  </si>
  <si>
    <t>Standard Diviation</t>
  </si>
  <si>
    <t>AT (hours)</t>
  </si>
  <si>
    <t>Mins</t>
  </si>
  <si>
    <t>Hours</t>
  </si>
  <si>
    <t>ST (hours)</t>
  </si>
  <si>
    <t>Processing time for jobs are normally distributed with mean 50 minutes and standard deviation 8 minutes. 
Construct a simulation table, and perform a simulation for 20 new customers. Assume that when the simulation begins there is one job being processed (scheduled to be completed in 25 minutes) and there is one job with 50 minutes processing time in the queue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</si>
</sst>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369F-7DAA-B543-9F48-873FEBEE6BC5}">
  <dimension ref="A1:O26"/>
  <sheetViews>
    <sheetView topLeftCell="A2" zoomScale="115" workbookViewId="0">
      <selection activeCell="F13" sqref="F13"/>
    </sheetView>
  </sheetViews>
  <sheetFormatPr baseColWidth="10" defaultRowHeight="16" x14ac:dyDescent="0.2"/>
  <cols>
    <col min="3" max="3" width="14" customWidth="1"/>
    <col min="6" max="6" width="12" customWidth="1"/>
    <col min="7" max="7" width="14.83203125" customWidth="1"/>
    <col min="9" max="9" width="15.83203125" customWidth="1"/>
    <col min="10" max="10" width="13" customWidth="1"/>
    <col min="15" max="15" width="27" customWidth="1"/>
  </cols>
  <sheetData>
    <row r="1" spans="1:15" ht="76" customHeight="1" x14ac:dyDescent="0.2">
      <c r="A1" s="6" t="s">
        <v>18</v>
      </c>
      <c r="B1" s="7"/>
      <c r="C1" s="7"/>
      <c r="D1" s="7"/>
      <c r="E1" s="7"/>
      <c r="F1" s="7"/>
      <c r="G1" s="7"/>
      <c r="H1" s="7"/>
      <c r="I1" s="7"/>
      <c r="J1" s="7"/>
      <c r="K1" s="7"/>
      <c r="L1" s="7"/>
      <c r="M1" s="7"/>
      <c r="N1" s="7"/>
      <c r="O1" s="7"/>
    </row>
    <row r="2" spans="1:15" ht="48" customHeight="1" x14ac:dyDescent="0.2">
      <c r="C2" s="1" t="s">
        <v>2</v>
      </c>
      <c r="D2" s="2" t="s">
        <v>0</v>
      </c>
      <c r="E2" s="1" t="s">
        <v>1</v>
      </c>
      <c r="F2" s="4" t="s">
        <v>3</v>
      </c>
      <c r="G2" s="4"/>
      <c r="J2" s="1" t="s">
        <v>5</v>
      </c>
      <c r="K2" s="2" t="s">
        <v>0</v>
      </c>
      <c r="L2" s="1" t="s">
        <v>1</v>
      </c>
      <c r="M2" s="4" t="s">
        <v>3</v>
      </c>
      <c r="N2" s="4"/>
    </row>
    <row r="3" spans="1:15" x14ac:dyDescent="0.2">
      <c r="C3">
        <v>0</v>
      </c>
      <c r="D3">
        <v>0.9</v>
      </c>
      <c r="E3">
        <v>0.09</v>
      </c>
      <c r="F3">
        <v>0</v>
      </c>
      <c r="G3">
        <v>0.09</v>
      </c>
      <c r="J3">
        <v>1</v>
      </c>
      <c r="K3">
        <v>0.2</v>
      </c>
      <c r="L3">
        <v>0.2</v>
      </c>
      <c r="M3">
        <v>0</v>
      </c>
      <c r="N3">
        <v>0.2</v>
      </c>
    </row>
    <row r="4" spans="1:15" x14ac:dyDescent="0.2">
      <c r="C4">
        <v>1</v>
      </c>
      <c r="D4">
        <v>0.17</v>
      </c>
      <c r="E4">
        <f>(D4+SUM(E3:E3))</f>
        <v>0.26</v>
      </c>
      <c r="F4">
        <f>G3+0.01</f>
        <v>9.9999999999999992E-2</v>
      </c>
      <c r="G4">
        <f>E4</f>
        <v>0.26</v>
      </c>
      <c r="J4">
        <v>2</v>
      </c>
      <c r="K4">
        <v>0.4</v>
      </c>
      <c r="L4">
        <f>(K4+SUM(L3:L3))</f>
        <v>0.60000000000000009</v>
      </c>
      <c r="M4">
        <f>N3+0.01</f>
        <v>0.21000000000000002</v>
      </c>
      <c r="N4">
        <f>L4</f>
        <v>0.60000000000000009</v>
      </c>
    </row>
    <row r="5" spans="1:15" x14ac:dyDescent="0.2">
      <c r="B5" s="5"/>
      <c r="C5">
        <v>2</v>
      </c>
      <c r="D5">
        <v>0.27</v>
      </c>
      <c r="E5">
        <f>(D5+SUM(E4:E4))</f>
        <v>0.53</v>
      </c>
      <c r="F5">
        <f>G4+0.01</f>
        <v>0.27</v>
      </c>
      <c r="G5">
        <f>E5</f>
        <v>0.53</v>
      </c>
      <c r="J5">
        <v>3</v>
      </c>
      <c r="K5">
        <v>0.28000000000000003</v>
      </c>
      <c r="L5">
        <f t="shared" ref="L5:L6" si="0">(K5+SUM(L4:L4))</f>
        <v>0.88000000000000012</v>
      </c>
      <c r="M5">
        <f t="shared" ref="M5:M6" si="1">N4+0.01</f>
        <v>0.6100000000000001</v>
      </c>
      <c r="N5">
        <f t="shared" ref="N5:N6" si="2">L5</f>
        <v>0.88000000000000012</v>
      </c>
    </row>
    <row r="6" spans="1:15" x14ac:dyDescent="0.2">
      <c r="C6">
        <v>3</v>
      </c>
      <c r="D6">
        <v>0.2</v>
      </c>
      <c r="E6">
        <f>(D6+SUM(E5:E5))</f>
        <v>0.73</v>
      </c>
      <c r="F6">
        <f>G5+0.01</f>
        <v>0.54</v>
      </c>
      <c r="G6">
        <f>E6</f>
        <v>0.73</v>
      </c>
      <c r="J6">
        <v>4</v>
      </c>
      <c r="K6">
        <v>0.12</v>
      </c>
      <c r="L6">
        <f t="shared" si="0"/>
        <v>1</v>
      </c>
      <c r="M6">
        <f t="shared" si="1"/>
        <v>0.89000000000000012</v>
      </c>
      <c r="N6">
        <f t="shared" si="2"/>
        <v>1</v>
      </c>
    </row>
    <row r="7" spans="1:15" x14ac:dyDescent="0.2">
      <c r="C7">
        <v>4</v>
      </c>
      <c r="D7">
        <v>0.15</v>
      </c>
      <c r="E7">
        <f>(D7+SUM(E6:E6))</f>
        <v>0.88</v>
      </c>
      <c r="F7">
        <f>G6+0.01</f>
        <v>0.74</v>
      </c>
      <c r="G7">
        <f>E7</f>
        <v>0.88</v>
      </c>
    </row>
    <row r="8" spans="1:15" x14ac:dyDescent="0.2">
      <c r="C8">
        <v>5</v>
      </c>
      <c r="D8">
        <v>0.12</v>
      </c>
      <c r="E8">
        <f>(D8+SUM(E7:E7))</f>
        <v>1</v>
      </c>
      <c r="F8">
        <f>G7+0.01</f>
        <v>0.89</v>
      </c>
      <c r="G8">
        <f>E8</f>
        <v>1</v>
      </c>
    </row>
    <row r="11" spans="1:15" x14ac:dyDescent="0.2">
      <c r="A11" t="s">
        <v>4</v>
      </c>
      <c r="B11" t="s">
        <v>14</v>
      </c>
      <c r="C11" t="s">
        <v>6</v>
      </c>
      <c r="D11" t="s">
        <v>7</v>
      </c>
      <c r="E11" t="s">
        <v>15</v>
      </c>
      <c r="F11" t="s">
        <v>8</v>
      </c>
      <c r="G11" t="s">
        <v>9</v>
      </c>
      <c r="H11" t="s">
        <v>10</v>
      </c>
      <c r="I11" t="s">
        <v>11</v>
      </c>
      <c r="J11" t="s">
        <v>12</v>
      </c>
    </row>
    <row r="12" spans="1:15" x14ac:dyDescent="0.2">
      <c r="A12">
        <v>1</v>
      </c>
      <c r="C12" t="s">
        <v>13</v>
      </c>
      <c r="D12">
        <v>0</v>
      </c>
      <c r="F12">
        <v>3</v>
      </c>
      <c r="G12">
        <v>0</v>
      </c>
      <c r="H12">
        <v>3</v>
      </c>
      <c r="I12">
        <v>1</v>
      </c>
      <c r="J12" t="str">
        <f>IF(I12&lt;&gt;"-","-",1)</f>
        <v>-</v>
      </c>
    </row>
    <row r="13" spans="1:15" x14ac:dyDescent="0.2">
      <c r="A13">
        <v>2</v>
      </c>
      <c r="C13" t="s">
        <v>13</v>
      </c>
      <c r="D13">
        <v>0</v>
      </c>
      <c r="E13">
        <v>6.7613323476337417E-2</v>
      </c>
      <c r="F13">
        <f>IF(E13&lt;=$N$3,$J$3,IF(E13&lt;=$N$4,$J$4,IF(E13&lt;=$N$5,$J$5,$J$6)))</f>
        <v>1</v>
      </c>
      <c r="G13">
        <v>3</v>
      </c>
      <c r="H13">
        <f>G13+F13</f>
        <v>4</v>
      </c>
      <c r="I13">
        <f>IF(G13&lt;&gt;"-",1,"-")</f>
        <v>1</v>
      </c>
      <c r="J13" t="str">
        <f t="shared" ref="J13:J23" si="3">IF(I13&lt;&gt;"-","-",1)</f>
        <v>-</v>
      </c>
      <c r="L13">
        <f ca="1">RAND()</f>
        <v>0.87925079753283597</v>
      </c>
    </row>
    <row r="14" spans="1:15" x14ac:dyDescent="0.2">
      <c r="A14">
        <v>3</v>
      </c>
      <c r="B14">
        <v>0.15774437614939874</v>
      </c>
      <c r="C14">
        <f>IF(B14&lt;=$G$3,$C$3,IF(B14&lt;=$G$4,$C$4,IF(B14&lt;=$G$5,$C$5,IF(B14&lt;=$G6,$C$6,IF(B14&lt;=$G$7,$C$7,$C$8)))))</f>
        <v>1</v>
      </c>
      <c r="D14">
        <f>D13+C14</f>
        <v>1</v>
      </c>
      <c r="E14">
        <v>0.98019150708784886</v>
      </c>
      <c r="F14">
        <f t="shared" ref="F14:F23" si="4">IF(E14&lt;=$N$3,$J$3,IF(E14&lt;=$N$4,$J$4,IF(E14&lt;=$N$5,$J$5,$J$6)))</f>
        <v>4</v>
      </c>
      <c r="G14" t="str">
        <f>IF(MAX(G$12:$G13)&gt;D14,"-",MAX(H$12:$H13))</f>
        <v>-</v>
      </c>
      <c r="H14" t="str">
        <f>IF(G14="-","-",G14+F14)</f>
        <v>-</v>
      </c>
      <c r="I14" t="str">
        <f t="shared" ref="I14:I23" si="5">IF(G14&lt;&gt;"-",1,"-")</f>
        <v>-</v>
      </c>
      <c r="J14">
        <f t="shared" si="3"/>
        <v>1</v>
      </c>
      <c r="L14">
        <f t="shared" ref="L14:L23" ca="1" si="6">RAND()</f>
        <v>0.61296179145380725</v>
      </c>
    </row>
    <row r="15" spans="1:15" x14ac:dyDescent="0.2">
      <c r="A15">
        <v>4</v>
      </c>
      <c r="B15">
        <v>0.18378797409658987</v>
      </c>
      <c r="C15">
        <f>IF(B15&lt;=$G$3,$C$3,IF(B15&lt;=$G$4,$C$4,IF(B15&lt;=$G$5,$C$5,IF(B15&lt;=$G7,$C$6,IF(B15&lt;=$G$7,$C$7,$C$8)))))</f>
        <v>1</v>
      </c>
      <c r="D15">
        <f t="shared" ref="D15:D22" si="7">D14+C15</f>
        <v>2</v>
      </c>
      <c r="E15">
        <v>0.86328920770322415</v>
      </c>
      <c r="F15">
        <f t="shared" si="4"/>
        <v>3</v>
      </c>
      <c r="G15" t="str">
        <f>IF(MAX(G$12:$G14)&gt;D15,"-",MAX(H$12:$H14))</f>
        <v>-</v>
      </c>
      <c r="H15" t="str">
        <f t="shared" ref="H15:H23" si="8">IF(G15="-","-",G15+F15)</f>
        <v>-</v>
      </c>
      <c r="I15" t="str">
        <f t="shared" si="5"/>
        <v>-</v>
      </c>
      <c r="J15">
        <f t="shared" si="3"/>
        <v>1</v>
      </c>
      <c r="L15">
        <f t="shared" ca="1" si="6"/>
        <v>0.58093272337290536</v>
      </c>
    </row>
    <row r="16" spans="1:15" x14ac:dyDescent="0.2">
      <c r="A16">
        <v>5</v>
      </c>
      <c r="B16">
        <v>0.24545288082797911</v>
      </c>
      <c r="C16">
        <f>IF(B16&lt;=$G$3,$C$3,IF(B16&lt;=$G$4,$C$4,IF(B16&lt;=$G$5,$C$5,IF(B16&lt;=$G8,$C$6,IF(B16&lt;=$G$7,$C$7,$C$8)))))</f>
        <v>1</v>
      </c>
      <c r="D16">
        <f t="shared" si="7"/>
        <v>3</v>
      </c>
      <c r="E16">
        <v>0.66156513891513602</v>
      </c>
      <c r="F16">
        <f t="shared" si="4"/>
        <v>3</v>
      </c>
      <c r="G16">
        <f>IF(MAX(G$12:$G15)&gt;D16,"-",MAX(H$12:$H15))</f>
        <v>4</v>
      </c>
      <c r="H16">
        <f t="shared" si="8"/>
        <v>7</v>
      </c>
      <c r="I16">
        <f t="shared" si="5"/>
        <v>1</v>
      </c>
      <c r="J16" t="str">
        <f t="shared" si="3"/>
        <v>-</v>
      </c>
      <c r="L16">
        <f t="shared" ca="1" si="6"/>
        <v>0.58427363839121538</v>
      </c>
    </row>
    <row r="17" spans="1:12" x14ac:dyDescent="0.2">
      <c r="A17">
        <v>6</v>
      </c>
      <c r="B17">
        <v>0.19373955833646839</v>
      </c>
      <c r="C17">
        <f>IF(B17&lt;=$G$3,$C$3,IF(B17&lt;=$G$4,$C$4,IF(B17&lt;=$G$5,$C$5,IF(B17&lt;=$H9,$C$6,IF(B17&lt;=$G$7,$C$7,$C$8)))))</f>
        <v>1</v>
      </c>
      <c r="D17">
        <f t="shared" si="7"/>
        <v>4</v>
      </c>
      <c r="E17">
        <v>0.58700576499391499</v>
      </c>
      <c r="F17">
        <f t="shared" si="4"/>
        <v>2</v>
      </c>
      <c r="G17">
        <f>IF(MAX(G$12:$G16)&gt;D17,"-",MAX(H$12:$H16))</f>
        <v>7</v>
      </c>
      <c r="H17">
        <f t="shared" si="8"/>
        <v>9</v>
      </c>
      <c r="I17">
        <f t="shared" si="5"/>
        <v>1</v>
      </c>
      <c r="J17" t="str">
        <f t="shared" si="3"/>
        <v>-</v>
      </c>
      <c r="L17">
        <f t="shared" ca="1" si="6"/>
        <v>0.75851512767316587</v>
      </c>
    </row>
    <row r="18" spans="1:12" x14ac:dyDescent="0.2">
      <c r="A18">
        <v>7</v>
      </c>
      <c r="B18">
        <v>0.36697107791682759</v>
      </c>
      <c r="C18">
        <f>IF(B18&lt;=$G$3,$C$3,IF(B18&lt;=$G$4,$C$4,IF(B18&lt;=$G$5,$C$5,IF(B18&lt;=$H10,$C$6,IF(B18&lt;=$G$7,$C$7,$C$8)))))</f>
        <v>2</v>
      </c>
      <c r="D18">
        <f t="shared" si="7"/>
        <v>6</v>
      </c>
      <c r="E18">
        <v>0.26589705402323194</v>
      </c>
      <c r="F18">
        <f t="shared" si="4"/>
        <v>2</v>
      </c>
      <c r="G18" t="str">
        <f>IF(MAX(G$12:$G17)&gt;D18,"-",MAX(H$12:$H17))</f>
        <v>-</v>
      </c>
      <c r="H18" t="str">
        <f t="shared" si="8"/>
        <v>-</v>
      </c>
      <c r="I18" t="str">
        <f t="shared" si="5"/>
        <v>-</v>
      </c>
      <c r="J18">
        <f t="shared" si="3"/>
        <v>1</v>
      </c>
      <c r="L18">
        <f t="shared" ca="1" si="6"/>
        <v>0.11932631794988602</v>
      </c>
    </row>
    <row r="19" spans="1:12" x14ac:dyDescent="0.2">
      <c r="A19">
        <v>8</v>
      </c>
      <c r="B19">
        <v>0.52857441618120793</v>
      </c>
      <c r="C19">
        <f>IF(B19&lt;=$G$3,$C$3,IF(B19&lt;=$G$4,$C$4,IF(B19&lt;=$G$5,$C$5,IF(B19&lt;=$H11,$C$6,IF(B19&lt;=$G$7,$C$7,$C$8)))))</f>
        <v>2</v>
      </c>
      <c r="D19">
        <f t="shared" si="7"/>
        <v>8</v>
      </c>
      <c r="E19">
        <v>0.23942176295158824</v>
      </c>
      <c r="F19">
        <f t="shared" si="4"/>
        <v>2</v>
      </c>
      <c r="G19">
        <f>IF(MAX(G$12:$G18)&gt;D19,"-",MAX(H$12:$H18))</f>
        <v>9</v>
      </c>
      <c r="H19">
        <f t="shared" si="8"/>
        <v>11</v>
      </c>
      <c r="I19">
        <f t="shared" si="5"/>
        <v>1</v>
      </c>
      <c r="J19" t="str">
        <f t="shared" si="3"/>
        <v>-</v>
      </c>
      <c r="L19">
        <f t="shared" ca="1" si="6"/>
        <v>0.63432926280633162</v>
      </c>
    </row>
    <row r="20" spans="1:12" x14ac:dyDescent="0.2">
      <c r="A20">
        <v>9</v>
      </c>
      <c r="B20">
        <v>0.55114231752271325</v>
      </c>
      <c r="C20">
        <f>IF(B20&lt;=$G$3,$C$3,IF(B20&lt;=$G$4,$C$4,IF(B20&lt;=$G$5,$C$5,IF(B20&lt;=$H12,$C$6,IF(B20&lt;=$G$7,$C$7,$C$8)))))</f>
        <v>3</v>
      </c>
      <c r="D20">
        <f t="shared" si="7"/>
        <v>11</v>
      </c>
      <c r="E20">
        <v>0.98799738504044587</v>
      </c>
      <c r="F20">
        <f t="shared" si="4"/>
        <v>4</v>
      </c>
      <c r="G20">
        <f>IF(MAX(G$12:$G19)&gt;D20,"-",MAX(H$12:$H19))</f>
        <v>11</v>
      </c>
      <c r="H20">
        <f t="shared" si="8"/>
        <v>15</v>
      </c>
      <c r="I20">
        <f t="shared" si="5"/>
        <v>1</v>
      </c>
      <c r="J20" t="str">
        <f t="shared" si="3"/>
        <v>-</v>
      </c>
      <c r="L20">
        <f t="shared" ca="1" si="6"/>
        <v>0.28617030943481792</v>
      </c>
    </row>
    <row r="21" spans="1:12" x14ac:dyDescent="0.2">
      <c r="A21">
        <v>10</v>
      </c>
      <c r="B21">
        <v>0.71835910001485792</v>
      </c>
      <c r="C21">
        <f>IF(B21&lt;=$G$3,$C$3,IF(B21&lt;=$G$4,$C$4,IF(B21&lt;=$G$5,$C$5,IF(B21&lt;=$H13,$C$6,IF(B21&lt;=$G$7,$C$7,$C$8)))))</f>
        <v>3</v>
      </c>
      <c r="D21">
        <f t="shared" si="7"/>
        <v>14</v>
      </c>
      <c r="E21">
        <v>0.35890400240284381</v>
      </c>
      <c r="F21">
        <f t="shared" si="4"/>
        <v>2</v>
      </c>
      <c r="G21">
        <f>IF(MAX(G$12:$G20)&gt;D21,"-",MAX(H$12:$H20))</f>
        <v>15</v>
      </c>
      <c r="H21">
        <f t="shared" si="8"/>
        <v>17</v>
      </c>
      <c r="I21">
        <f t="shared" si="5"/>
        <v>1</v>
      </c>
      <c r="J21" t="str">
        <f t="shared" si="3"/>
        <v>-</v>
      </c>
      <c r="L21">
        <f t="shared" ca="1" si="6"/>
        <v>0.21840879167949123</v>
      </c>
    </row>
    <row r="22" spans="1:12" x14ac:dyDescent="0.2">
      <c r="A22">
        <v>11</v>
      </c>
      <c r="B22">
        <v>0.16653934156475281</v>
      </c>
      <c r="C22">
        <f>IF(B22&lt;=$G$3,$C$3,IF(B22&lt;=$G$4,$C$4,IF(B22&lt;=$G$5,$C$5,IF(B22&lt;=$H14,$C$6,IF(B22&lt;=$G$7,$C$7,$C$8)))))</f>
        <v>1</v>
      </c>
      <c r="D22">
        <f t="shared" si="7"/>
        <v>15</v>
      </c>
      <c r="E22">
        <v>0.59000414549379498</v>
      </c>
      <c r="F22">
        <f t="shared" si="4"/>
        <v>2</v>
      </c>
      <c r="G22">
        <f>IF(MAX(G$12:$G21)&gt;D22,"-",MAX(H$12:$H21))</f>
        <v>17</v>
      </c>
      <c r="H22">
        <f t="shared" si="8"/>
        <v>19</v>
      </c>
      <c r="I22">
        <f t="shared" si="5"/>
        <v>1</v>
      </c>
      <c r="J22" t="str">
        <f t="shared" si="3"/>
        <v>-</v>
      </c>
      <c r="L22">
        <f t="shared" ca="1" si="6"/>
        <v>0.94269656560198467</v>
      </c>
    </row>
    <row r="23" spans="1:12" x14ac:dyDescent="0.2">
      <c r="A23">
        <v>12</v>
      </c>
      <c r="B23">
        <v>0.8710824368006358</v>
      </c>
      <c r="C23">
        <f>IF(B23&lt;=$G$3,$C$3,IF(B23&lt;=$G$4,$C$4,IF(B23&lt;=$G$5,$C$5,IF(B23&lt;=$H15,$C$6,IF(B23&lt;=$G$7,$C$7,$C$8)))))</f>
        <v>3</v>
      </c>
      <c r="D23">
        <f>D22+C23</f>
        <v>18</v>
      </c>
      <c r="E23">
        <v>0.83497212047597247</v>
      </c>
      <c r="F23">
        <f t="shared" si="4"/>
        <v>3</v>
      </c>
      <c r="G23">
        <f>IF(MAX(G$12:$G22)&gt;D23,"-",MAX(H$12:$H22))</f>
        <v>19</v>
      </c>
      <c r="H23">
        <f t="shared" si="8"/>
        <v>22</v>
      </c>
      <c r="I23">
        <f t="shared" si="5"/>
        <v>1</v>
      </c>
      <c r="J23" t="str">
        <f t="shared" si="3"/>
        <v>-</v>
      </c>
      <c r="L23">
        <f t="shared" ca="1" si="6"/>
        <v>0.90252062783520559</v>
      </c>
    </row>
    <row r="25" spans="1:12" x14ac:dyDescent="0.2">
      <c r="I25" t="s">
        <v>16</v>
      </c>
      <c r="J25">
        <f>COUNTIF(J12:J23,"=1")</f>
        <v>3</v>
      </c>
    </row>
    <row r="26" spans="1:12" x14ac:dyDescent="0.2">
      <c r="D26" t="s">
        <v>17</v>
      </c>
    </row>
  </sheetData>
  <mergeCells count="3">
    <mergeCell ref="F2:G2"/>
    <mergeCell ref="A1:O1"/>
    <mergeCell ref="M2:N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71F4-F163-6643-892D-D8FC6E7045BA}">
  <dimension ref="A4:K42"/>
  <sheetViews>
    <sheetView workbookViewId="0">
      <selection activeCell="F12" sqref="F12"/>
    </sheetView>
  </sheetViews>
  <sheetFormatPr baseColWidth="10" defaultRowHeight="16" x14ac:dyDescent="0.2"/>
  <cols>
    <col min="1" max="1" width="33.33203125" customWidth="1"/>
    <col min="9" max="9" width="19.83203125" customWidth="1"/>
  </cols>
  <sheetData>
    <row r="4" spans="2:11" ht="32" x14ac:dyDescent="0.2">
      <c r="B4" s="1" t="s">
        <v>5</v>
      </c>
      <c r="C4" s="2" t="s">
        <v>0</v>
      </c>
      <c r="D4" s="1" t="s">
        <v>1</v>
      </c>
      <c r="E4" s="4" t="s">
        <v>3</v>
      </c>
      <c r="F4" s="4"/>
    </row>
    <row r="5" spans="2:11" x14ac:dyDescent="0.2">
      <c r="B5">
        <v>1</v>
      </c>
      <c r="C5">
        <v>0.45</v>
      </c>
      <c r="D5">
        <v>0.45</v>
      </c>
      <c r="E5">
        <v>0</v>
      </c>
      <c r="F5">
        <v>0.45</v>
      </c>
    </row>
    <row r="6" spans="2:11" x14ac:dyDescent="0.2">
      <c r="B6">
        <v>2</v>
      </c>
      <c r="C6">
        <v>0.15</v>
      </c>
      <c r="D6">
        <f>(C6+SUM(D5:D5))</f>
        <v>0.6</v>
      </c>
      <c r="E6">
        <f>F5+0.01</f>
        <v>0.46</v>
      </c>
      <c r="F6">
        <f>D6</f>
        <v>0.6</v>
      </c>
    </row>
    <row r="7" spans="2:11" x14ac:dyDescent="0.2">
      <c r="B7">
        <v>3</v>
      </c>
      <c r="C7">
        <v>0.2</v>
      </c>
      <c r="D7">
        <f t="shared" ref="D7:D8" si="0">(C7+SUM(D6:D6))</f>
        <v>0.8</v>
      </c>
      <c r="E7">
        <f t="shared" ref="E7:E8" si="1">F6+0.01</f>
        <v>0.61</v>
      </c>
      <c r="F7">
        <f t="shared" ref="F7:F8" si="2">D7</f>
        <v>0.8</v>
      </c>
    </row>
    <row r="8" spans="2:11" x14ac:dyDescent="0.2">
      <c r="B8">
        <v>4</v>
      </c>
      <c r="C8">
        <v>0.2</v>
      </c>
      <c r="D8">
        <f t="shared" si="0"/>
        <v>1</v>
      </c>
      <c r="E8">
        <f t="shared" si="1"/>
        <v>0.81</v>
      </c>
      <c r="F8">
        <f t="shared" si="2"/>
        <v>1</v>
      </c>
    </row>
    <row r="11" spans="2:11" x14ac:dyDescent="0.2">
      <c r="B11" t="s">
        <v>4</v>
      </c>
      <c r="C11" t="s">
        <v>6</v>
      </c>
      <c r="D11" t="s">
        <v>7</v>
      </c>
      <c r="E11" t="s">
        <v>19</v>
      </c>
      <c r="F11" t="s">
        <v>8</v>
      </c>
      <c r="G11" t="s">
        <v>9</v>
      </c>
      <c r="H11" t="s">
        <v>10</v>
      </c>
      <c r="I11" t="s">
        <v>20</v>
      </c>
      <c r="J11" t="s">
        <v>21</v>
      </c>
      <c r="K11" t="s">
        <v>22</v>
      </c>
    </row>
    <row r="12" spans="2:11" x14ac:dyDescent="0.2">
      <c r="B12">
        <v>1</v>
      </c>
      <c r="C12">
        <v>0</v>
      </c>
      <c r="D12">
        <v>0</v>
      </c>
      <c r="E12">
        <v>0.22915196831887474</v>
      </c>
      <c r="F12">
        <f>IF(E12&lt;=$F$5,$B$5,IF(E12&lt;=$F$6,$B$6,IF(E12&lt;=$F$7,$B$7,$B$8)))</f>
        <v>1</v>
      </c>
      <c r="G12">
        <v>0</v>
      </c>
      <c r="H12">
        <f>G12+F12</f>
        <v>1</v>
      </c>
      <c r="I12">
        <f>H12-D12</f>
        <v>1</v>
      </c>
      <c r="J12" t="s">
        <v>13</v>
      </c>
      <c r="K12">
        <v>0</v>
      </c>
    </row>
    <row r="13" spans="2:11" x14ac:dyDescent="0.2">
      <c r="B13">
        <v>2</v>
      </c>
      <c r="C13">
        <v>5</v>
      </c>
      <c r="D13">
        <f>D12+C13</f>
        <v>5</v>
      </c>
      <c r="E13">
        <v>0.79806332003262026</v>
      </c>
      <c r="F13">
        <f t="shared" ref="F13:F31" si="3">IF(E13&lt;=$F$5,$B$5,IF(E13&lt;=$F$6,$B$6,IF(E13&lt;=$F$7,$B$7,$B$8)))</f>
        <v>3</v>
      </c>
      <c r="G13">
        <f>MAX(H12,D13)</f>
        <v>5</v>
      </c>
      <c r="H13">
        <f>G13+F13</f>
        <v>8</v>
      </c>
      <c r="I13">
        <f t="shared" ref="I13:I31" si="4">H13-D13</f>
        <v>3</v>
      </c>
      <c r="J13">
        <f>G13-H12</f>
        <v>4</v>
      </c>
      <c r="K13">
        <f>G13-D13</f>
        <v>0</v>
      </c>
    </row>
    <row r="14" spans="2:11" x14ac:dyDescent="0.2">
      <c r="B14">
        <v>3</v>
      </c>
      <c r="C14">
        <v>4</v>
      </c>
      <c r="D14">
        <f t="shared" ref="D14:D31" si="5">D13+C14</f>
        <v>9</v>
      </c>
      <c r="E14">
        <v>0.14756879157301916</v>
      </c>
      <c r="F14">
        <f t="shared" si="3"/>
        <v>1</v>
      </c>
      <c r="G14">
        <f t="shared" ref="G14:G31" si="6">MAX(H13,D14)</f>
        <v>9</v>
      </c>
      <c r="H14">
        <f t="shared" ref="H14:H31" si="7">G14+F14</f>
        <v>10</v>
      </c>
      <c r="I14">
        <f t="shared" si="4"/>
        <v>1</v>
      </c>
      <c r="J14">
        <f t="shared" ref="J14:J31" si="8">G14-H13</f>
        <v>1</v>
      </c>
      <c r="K14">
        <f t="shared" ref="K14:K31" si="9">G14-D14</f>
        <v>0</v>
      </c>
    </row>
    <row r="15" spans="2:11" x14ac:dyDescent="0.2">
      <c r="B15">
        <v>4</v>
      </c>
      <c r="C15">
        <v>4</v>
      </c>
      <c r="D15">
        <f t="shared" si="5"/>
        <v>13</v>
      </c>
      <c r="E15">
        <v>0.4919806335525404</v>
      </c>
      <c r="F15">
        <f t="shared" si="3"/>
        <v>2</v>
      </c>
      <c r="G15">
        <f t="shared" si="6"/>
        <v>13</v>
      </c>
      <c r="H15">
        <f t="shared" si="7"/>
        <v>15</v>
      </c>
      <c r="I15">
        <f t="shared" si="4"/>
        <v>2</v>
      </c>
      <c r="J15">
        <f t="shared" si="8"/>
        <v>3</v>
      </c>
      <c r="K15">
        <f t="shared" si="9"/>
        <v>0</v>
      </c>
    </row>
    <row r="16" spans="2:11" x14ac:dyDescent="0.2">
      <c r="B16">
        <v>5</v>
      </c>
      <c r="C16">
        <v>2</v>
      </c>
      <c r="D16">
        <f t="shared" si="5"/>
        <v>15</v>
      </c>
      <c r="E16">
        <v>0.19614764052809186</v>
      </c>
      <c r="F16">
        <f t="shared" si="3"/>
        <v>1</v>
      </c>
      <c r="G16">
        <f t="shared" si="6"/>
        <v>15</v>
      </c>
      <c r="H16">
        <f t="shared" si="7"/>
        <v>16</v>
      </c>
      <c r="I16">
        <f t="shared" si="4"/>
        <v>1</v>
      </c>
      <c r="J16">
        <f t="shared" si="8"/>
        <v>0</v>
      </c>
      <c r="K16">
        <f t="shared" si="9"/>
        <v>0</v>
      </c>
    </row>
    <row r="17" spans="2:11" x14ac:dyDescent="0.2">
      <c r="B17">
        <v>6</v>
      </c>
      <c r="C17">
        <v>3</v>
      </c>
      <c r="D17">
        <f t="shared" si="5"/>
        <v>18</v>
      </c>
      <c r="E17">
        <v>0.74510870075830171</v>
      </c>
      <c r="F17">
        <f t="shared" si="3"/>
        <v>3</v>
      </c>
      <c r="G17">
        <f t="shared" si="6"/>
        <v>18</v>
      </c>
      <c r="H17">
        <f t="shared" si="7"/>
        <v>21</v>
      </c>
      <c r="I17">
        <f t="shared" si="4"/>
        <v>3</v>
      </c>
      <c r="J17">
        <f t="shared" si="8"/>
        <v>2</v>
      </c>
      <c r="K17">
        <f t="shared" si="9"/>
        <v>0</v>
      </c>
    </row>
    <row r="18" spans="2:11" x14ac:dyDescent="0.2">
      <c r="B18">
        <v>7</v>
      </c>
      <c r="C18">
        <v>2</v>
      </c>
      <c r="D18">
        <f t="shared" si="5"/>
        <v>20</v>
      </c>
      <c r="E18">
        <v>0.93772584934680214</v>
      </c>
      <c r="F18">
        <f t="shared" si="3"/>
        <v>4</v>
      </c>
      <c r="G18">
        <f t="shared" si="6"/>
        <v>21</v>
      </c>
      <c r="H18">
        <f t="shared" si="7"/>
        <v>25</v>
      </c>
      <c r="I18">
        <f t="shared" si="4"/>
        <v>5</v>
      </c>
      <c r="J18">
        <f t="shared" si="8"/>
        <v>0</v>
      </c>
      <c r="K18">
        <f t="shared" si="9"/>
        <v>1</v>
      </c>
    </row>
    <row r="19" spans="2:11" x14ac:dyDescent="0.2">
      <c r="B19">
        <v>8</v>
      </c>
      <c r="C19">
        <v>1</v>
      </c>
      <c r="D19">
        <f t="shared" si="5"/>
        <v>21</v>
      </c>
      <c r="E19">
        <v>0.17891860103720836</v>
      </c>
      <c r="F19">
        <f t="shared" si="3"/>
        <v>1</v>
      </c>
      <c r="G19">
        <f t="shared" si="6"/>
        <v>25</v>
      </c>
      <c r="H19">
        <f t="shared" si="7"/>
        <v>26</v>
      </c>
      <c r="I19">
        <f t="shared" si="4"/>
        <v>5</v>
      </c>
      <c r="J19">
        <f t="shared" si="8"/>
        <v>0</v>
      </c>
      <c r="K19">
        <f t="shared" si="9"/>
        <v>4</v>
      </c>
    </row>
    <row r="20" spans="2:11" x14ac:dyDescent="0.2">
      <c r="B20">
        <v>9</v>
      </c>
      <c r="C20">
        <v>6</v>
      </c>
      <c r="D20">
        <f t="shared" si="5"/>
        <v>27</v>
      </c>
      <c r="E20">
        <v>0.73063051951605307</v>
      </c>
      <c r="F20">
        <f t="shared" si="3"/>
        <v>3</v>
      </c>
      <c r="G20">
        <f t="shared" si="6"/>
        <v>27</v>
      </c>
      <c r="H20">
        <f t="shared" si="7"/>
        <v>30</v>
      </c>
      <c r="I20">
        <f t="shared" si="4"/>
        <v>3</v>
      </c>
      <c r="J20">
        <f t="shared" si="8"/>
        <v>1</v>
      </c>
      <c r="K20">
        <f t="shared" si="9"/>
        <v>0</v>
      </c>
    </row>
    <row r="21" spans="2:11" x14ac:dyDescent="0.2">
      <c r="B21">
        <v>10</v>
      </c>
      <c r="C21">
        <v>5</v>
      </c>
      <c r="D21">
        <f t="shared" si="5"/>
        <v>32</v>
      </c>
      <c r="E21">
        <v>0.95784073278610071</v>
      </c>
      <c r="F21">
        <f t="shared" si="3"/>
        <v>4</v>
      </c>
      <c r="G21">
        <f t="shared" si="6"/>
        <v>32</v>
      </c>
      <c r="H21">
        <f t="shared" si="7"/>
        <v>36</v>
      </c>
      <c r="I21">
        <f t="shared" si="4"/>
        <v>4</v>
      </c>
      <c r="J21">
        <f t="shared" si="8"/>
        <v>2</v>
      </c>
      <c r="K21">
        <f t="shared" si="9"/>
        <v>0</v>
      </c>
    </row>
    <row r="22" spans="2:11" x14ac:dyDescent="0.2">
      <c r="B22">
        <v>11</v>
      </c>
      <c r="C22">
        <v>5</v>
      </c>
      <c r="D22">
        <f t="shared" si="5"/>
        <v>37</v>
      </c>
      <c r="E22">
        <v>0.9372349295892124</v>
      </c>
      <c r="F22">
        <f t="shared" si="3"/>
        <v>4</v>
      </c>
      <c r="G22">
        <f t="shared" si="6"/>
        <v>37</v>
      </c>
      <c r="H22">
        <f t="shared" si="7"/>
        <v>41</v>
      </c>
      <c r="I22">
        <f t="shared" si="4"/>
        <v>4</v>
      </c>
      <c r="J22">
        <f t="shared" si="8"/>
        <v>1</v>
      </c>
      <c r="K22">
        <f t="shared" si="9"/>
        <v>0</v>
      </c>
    </row>
    <row r="23" spans="2:11" x14ac:dyDescent="0.2">
      <c r="B23">
        <v>12</v>
      </c>
      <c r="C23">
        <v>6</v>
      </c>
      <c r="D23">
        <f t="shared" si="5"/>
        <v>43</v>
      </c>
      <c r="E23">
        <v>0.3458257466553859</v>
      </c>
      <c r="F23">
        <f t="shared" si="3"/>
        <v>1</v>
      </c>
      <c r="G23">
        <f t="shared" si="6"/>
        <v>43</v>
      </c>
      <c r="H23">
        <f t="shared" si="7"/>
        <v>44</v>
      </c>
      <c r="I23">
        <f t="shared" si="4"/>
        <v>1</v>
      </c>
      <c r="J23">
        <f t="shared" si="8"/>
        <v>2</v>
      </c>
      <c r="K23">
        <f t="shared" si="9"/>
        <v>0</v>
      </c>
    </row>
    <row r="24" spans="2:11" x14ac:dyDescent="0.2">
      <c r="B24">
        <v>13</v>
      </c>
      <c r="C24">
        <v>3</v>
      </c>
      <c r="D24">
        <f t="shared" si="5"/>
        <v>46</v>
      </c>
      <c r="E24">
        <v>0.28872422353618288</v>
      </c>
      <c r="F24">
        <f t="shared" si="3"/>
        <v>1</v>
      </c>
      <c r="G24">
        <f t="shared" si="6"/>
        <v>46</v>
      </c>
      <c r="H24">
        <f t="shared" si="7"/>
        <v>47</v>
      </c>
      <c r="I24">
        <f t="shared" si="4"/>
        <v>1</v>
      </c>
      <c r="J24">
        <f t="shared" si="8"/>
        <v>2</v>
      </c>
      <c r="K24">
        <f t="shared" si="9"/>
        <v>0</v>
      </c>
    </row>
    <row r="25" spans="2:11" x14ac:dyDescent="0.2">
      <c r="B25">
        <v>14</v>
      </c>
      <c r="C25">
        <v>3</v>
      </c>
      <c r="D25">
        <f t="shared" si="5"/>
        <v>49</v>
      </c>
      <c r="E25">
        <v>0.88878434693206587</v>
      </c>
      <c r="F25">
        <f t="shared" si="3"/>
        <v>4</v>
      </c>
      <c r="G25">
        <f t="shared" si="6"/>
        <v>49</v>
      </c>
      <c r="H25">
        <f t="shared" si="7"/>
        <v>53</v>
      </c>
      <c r="I25">
        <f t="shared" si="4"/>
        <v>4</v>
      </c>
      <c r="J25">
        <f t="shared" si="8"/>
        <v>2</v>
      </c>
      <c r="K25">
        <f t="shared" si="9"/>
        <v>0</v>
      </c>
    </row>
    <row r="26" spans="2:11" x14ac:dyDescent="0.2">
      <c r="B26">
        <v>15</v>
      </c>
      <c r="C26">
        <v>5</v>
      </c>
      <c r="D26">
        <f t="shared" si="5"/>
        <v>54</v>
      </c>
      <c r="E26">
        <v>5.7681613057262715E-2</v>
      </c>
      <c r="F26">
        <f t="shared" si="3"/>
        <v>1</v>
      </c>
      <c r="G26">
        <f t="shared" si="6"/>
        <v>54</v>
      </c>
      <c r="H26">
        <f t="shared" si="7"/>
        <v>55</v>
      </c>
      <c r="I26">
        <f t="shared" si="4"/>
        <v>1</v>
      </c>
      <c r="J26">
        <f t="shared" si="8"/>
        <v>1</v>
      </c>
      <c r="K26">
        <f t="shared" si="9"/>
        <v>0</v>
      </c>
    </row>
    <row r="27" spans="2:11" x14ac:dyDescent="0.2">
      <c r="B27">
        <v>16</v>
      </c>
      <c r="C27">
        <v>3</v>
      </c>
      <c r="D27">
        <f t="shared" si="5"/>
        <v>57</v>
      </c>
      <c r="E27">
        <v>0.15804962490561769</v>
      </c>
      <c r="F27">
        <f t="shared" si="3"/>
        <v>1</v>
      </c>
      <c r="G27">
        <f t="shared" si="6"/>
        <v>57</v>
      </c>
      <c r="H27">
        <f t="shared" si="7"/>
        <v>58</v>
      </c>
      <c r="I27">
        <f t="shared" si="4"/>
        <v>1</v>
      </c>
      <c r="J27">
        <f t="shared" si="8"/>
        <v>2</v>
      </c>
      <c r="K27">
        <f t="shared" si="9"/>
        <v>0</v>
      </c>
    </row>
    <row r="28" spans="2:11" x14ac:dyDescent="0.2">
      <c r="B28">
        <v>17</v>
      </c>
      <c r="C28">
        <v>5</v>
      </c>
      <c r="D28">
        <f t="shared" si="5"/>
        <v>62</v>
      </c>
      <c r="E28">
        <v>0.40282022264997774</v>
      </c>
      <c r="F28">
        <f t="shared" si="3"/>
        <v>1</v>
      </c>
      <c r="G28">
        <f t="shared" si="6"/>
        <v>62</v>
      </c>
      <c r="H28">
        <f t="shared" si="7"/>
        <v>63</v>
      </c>
      <c r="I28">
        <f t="shared" si="4"/>
        <v>1</v>
      </c>
      <c r="J28">
        <f t="shared" si="8"/>
        <v>4</v>
      </c>
      <c r="K28">
        <f t="shared" si="9"/>
        <v>0</v>
      </c>
    </row>
    <row r="29" spans="2:11" x14ac:dyDescent="0.2">
      <c r="B29">
        <v>18</v>
      </c>
      <c r="C29">
        <v>4</v>
      </c>
      <c r="D29">
        <f t="shared" si="5"/>
        <v>66</v>
      </c>
      <c r="E29">
        <v>8.4984220020738577E-2</v>
      </c>
      <c r="F29">
        <f t="shared" si="3"/>
        <v>1</v>
      </c>
      <c r="G29">
        <f t="shared" si="6"/>
        <v>66</v>
      </c>
      <c r="H29">
        <f t="shared" si="7"/>
        <v>67</v>
      </c>
      <c r="I29">
        <f t="shared" si="4"/>
        <v>1</v>
      </c>
      <c r="J29">
        <f t="shared" si="8"/>
        <v>3</v>
      </c>
      <c r="K29">
        <f t="shared" si="9"/>
        <v>0</v>
      </c>
    </row>
    <row r="30" spans="2:11" x14ac:dyDescent="0.2">
      <c r="B30">
        <v>19</v>
      </c>
      <c r="C30">
        <v>1</v>
      </c>
      <c r="D30">
        <f t="shared" si="5"/>
        <v>67</v>
      </c>
      <c r="E30">
        <v>0.16028303298945556</v>
      </c>
      <c r="F30">
        <f t="shared" si="3"/>
        <v>1</v>
      </c>
      <c r="G30">
        <f t="shared" si="6"/>
        <v>67</v>
      </c>
      <c r="H30">
        <f t="shared" si="7"/>
        <v>68</v>
      </c>
      <c r="I30">
        <f t="shared" si="4"/>
        <v>1</v>
      </c>
      <c r="J30">
        <f t="shared" si="8"/>
        <v>0</v>
      </c>
      <c r="K30">
        <f t="shared" si="9"/>
        <v>0</v>
      </c>
    </row>
    <row r="31" spans="2:11" x14ac:dyDescent="0.2">
      <c r="B31">
        <v>20</v>
      </c>
      <c r="C31">
        <v>6</v>
      </c>
      <c r="D31">
        <f t="shared" si="5"/>
        <v>73</v>
      </c>
      <c r="E31">
        <v>0.43266367087256874</v>
      </c>
      <c r="F31">
        <f t="shared" si="3"/>
        <v>1</v>
      </c>
      <c r="G31">
        <f t="shared" si="6"/>
        <v>73</v>
      </c>
      <c r="H31">
        <f t="shared" si="7"/>
        <v>74</v>
      </c>
      <c r="I31">
        <f t="shared" si="4"/>
        <v>1</v>
      </c>
      <c r="J31">
        <f t="shared" si="8"/>
        <v>5</v>
      </c>
      <c r="K31">
        <f t="shared" si="9"/>
        <v>0</v>
      </c>
    </row>
    <row r="32" spans="2:11" x14ac:dyDescent="0.2">
      <c r="H32" t="s">
        <v>23</v>
      </c>
      <c r="I32">
        <f>AVERAGE(I12:I31)</f>
        <v>2.2000000000000002</v>
      </c>
      <c r="J32">
        <f t="shared" ref="J32:K32" si="10">AVERAGE(J12:J31)</f>
        <v>1.8421052631578947</v>
      </c>
      <c r="K32">
        <f t="shared" si="10"/>
        <v>0.25</v>
      </c>
    </row>
    <row r="35" spans="1:2" x14ac:dyDescent="0.2">
      <c r="A35" t="s">
        <v>24</v>
      </c>
      <c r="B35">
        <f>K32</f>
        <v>0.25</v>
      </c>
    </row>
    <row r="36" spans="1:2" x14ac:dyDescent="0.2">
      <c r="A36" t="s">
        <v>25</v>
      </c>
      <c r="B36">
        <f>COUNTIF(K12:K31,"&lt;&gt;0")/COUNT(K12:K31)</f>
        <v>0.1</v>
      </c>
    </row>
    <row r="37" spans="1:2" x14ac:dyDescent="0.2">
      <c r="A37" t="s">
        <v>26</v>
      </c>
      <c r="B37">
        <f>SUM(K12:K31)/COUNTIF(K12:K31,"&lt;&gt;0")</f>
        <v>2.5</v>
      </c>
    </row>
    <row r="38" spans="1:2" x14ac:dyDescent="0.2">
      <c r="A38" t="s">
        <v>27</v>
      </c>
      <c r="B38">
        <f>J32</f>
        <v>1.8421052631578947</v>
      </c>
    </row>
    <row r="39" spans="1:2" x14ac:dyDescent="0.2">
      <c r="A39" t="s">
        <v>28</v>
      </c>
      <c r="B39">
        <f>AVERAGE(F12:F31)</f>
        <v>1.95</v>
      </c>
    </row>
    <row r="40" spans="1:2" x14ac:dyDescent="0.2">
      <c r="A40" t="s">
        <v>29</v>
      </c>
      <c r="B40">
        <f>B5*C5+B6*C6+B7*C7+B8*C8</f>
        <v>2.1500000000000004</v>
      </c>
    </row>
    <row r="41" spans="1:2" x14ac:dyDescent="0.2">
      <c r="A41" t="s">
        <v>30</v>
      </c>
      <c r="B41">
        <f>AVERAGE(C12:C31)</f>
        <v>3.65</v>
      </c>
    </row>
    <row r="42" spans="1:2" x14ac:dyDescent="0.2">
      <c r="A42" t="s">
        <v>31</v>
      </c>
      <c r="B42">
        <f>AVERAGE(MAX(C12:C31),MIN(C12:C31))</f>
        <v>3</v>
      </c>
    </row>
  </sheetData>
  <mergeCells count="1">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4E87-B67F-F344-BF28-0F81A2C5A942}">
  <dimension ref="A1:N33"/>
  <sheetViews>
    <sheetView tabSelected="1" topLeftCell="A6" workbookViewId="0">
      <selection activeCell="O14" sqref="O14"/>
    </sheetView>
  </sheetViews>
  <sheetFormatPr baseColWidth="10" defaultRowHeight="16" x14ac:dyDescent="0.2"/>
  <cols>
    <col min="3" max="3" width="15" customWidth="1"/>
    <col min="6" max="6" width="21.6640625" customWidth="1"/>
    <col min="10" max="10" width="20.33203125" customWidth="1"/>
  </cols>
  <sheetData>
    <row r="1" spans="1:14" x14ac:dyDescent="0.2">
      <c r="A1" s="6" t="s">
        <v>39</v>
      </c>
      <c r="B1" s="7"/>
      <c r="C1" s="7"/>
      <c r="D1" s="7"/>
      <c r="E1" s="7"/>
      <c r="F1" s="7"/>
      <c r="G1" s="7"/>
      <c r="H1" s="7"/>
      <c r="I1" s="7"/>
      <c r="J1" s="7"/>
      <c r="K1" s="7"/>
      <c r="L1" s="7"/>
      <c r="M1" s="7"/>
      <c r="N1" s="7"/>
    </row>
    <row r="2" spans="1:14" s="2" customFormat="1" ht="62" customHeight="1" x14ac:dyDescent="0.2">
      <c r="A2" s="7"/>
      <c r="B2" s="7"/>
      <c r="C2" s="7"/>
      <c r="D2" s="7"/>
      <c r="E2" s="7"/>
      <c r="F2" s="7"/>
      <c r="G2" s="7"/>
      <c r="H2" s="7"/>
      <c r="I2" s="7"/>
      <c r="J2" s="7"/>
      <c r="K2" s="7"/>
      <c r="L2" s="7"/>
      <c r="M2" s="7"/>
      <c r="N2" s="7"/>
    </row>
    <row r="3" spans="1:14" ht="32" customHeight="1" x14ac:dyDescent="0.2"/>
    <row r="4" spans="1:14" ht="51" customHeight="1" x14ac:dyDescent="0.2">
      <c r="B4" s="1" t="s">
        <v>6</v>
      </c>
      <c r="C4" s="1"/>
      <c r="D4" s="2" t="s">
        <v>0</v>
      </c>
      <c r="E4" s="1" t="s">
        <v>1</v>
      </c>
      <c r="F4" s="3" t="s">
        <v>3</v>
      </c>
      <c r="G4" s="3"/>
      <c r="I4" t="s">
        <v>33</v>
      </c>
      <c r="J4" t="s">
        <v>34</v>
      </c>
    </row>
    <row r="5" spans="1:14" x14ac:dyDescent="0.2">
      <c r="B5">
        <v>0</v>
      </c>
      <c r="D5">
        <v>0.23</v>
      </c>
      <c r="E5">
        <v>0.23</v>
      </c>
      <c r="F5">
        <v>0</v>
      </c>
      <c r="G5">
        <v>0.23</v>
      </c>
      <c r="I5">
        <v>50</v>
      </c>
      <c r="J5">
        <v>8</v>
      </c>
      <c r="K5" t="s">
        <v>36</v>
      </c>
    </row>
    <row r="6" spans="1:14" x14ac:dyDescent="0.2">
      <c r="B6">
        <v>1</v>
      </c>
      <c r="D6">
        <v>0.37</v>
      </c>
      <c r="E6">
        <f>(D6+SUM(E5:E5))</f>
        <v>0.6</v>
      </c>
      <c r="F6">
        <f>G5+0.01</f>
        <v>0.24000000000000002</v>
      </c>
      <c r="G6">
        <f>E6</f>
        <v>0.6</v>
      </c>
      <c r="I6">
        <f>ROUND(I5/60,2)</f>
        <v>0.83</v>
      </c>
      <c r="J6">
        <f>ROUND(J5/60,2)</f>
        <v>0.13</v>
      </c>
      <c r="K6" t="s">
        <v>37</v>
      </c>
    </row>
    <row r="7" spans="1:14" x14ac:dyDescent="0.2">
      <c r="B7">
        <v>2</v>
      </c>
      <c r="D7">
        <v>0.28000000000000003</v>
      </c>
      <c r="E7">
        <f t="shared" ref="E7:E8" si="0">(D7+SUM(E6:E6))</f>
        <v>0.88</v>
      </c>
      <c r="F7">
        <f t="shared" ref="F7:F8" si="1">G6+0.01</f>
        <v>0.61</v>
      </c>
      <c r="G7">
        <f t="shared" ref="G7:G8" si="2">E7</f>
        <v>0.88</v>
      </c>
    </row>
    <row r="8" spans="1:14" x14ac:dyDescent="0.2">
      <c r="B8">
        <v>3</v>
      </c>
      <c r="D8">
        <v>0.12</v>
      </c>
      <c r="E8">
        <f t="shared" si="0"/>
        <v>1</v>
      </c>
      <c r="F8">
        <f t="shared" si="1"/>
        <v>0.89</v>
      </c>
      <c r="G8">
        <f t="shared" si="2"/>
        <v>1</v>
      </c>
    </row>
    <row r="11" spans="1:14" x14ac:dyDescent="0.2">
      <c r="B11" t="s">
        <v>4</v>
      </c>
      <c r="C11" t="s">
        <v>32</v>
      </c>
      <c r="D11" t="s">
        <v>6</v>
      </c>
      <c r="E11" t="s">
        <v>35</v>
      </c>
      <c r="F11" t="s">
        <v>19</v>
      </c>
      <c r="G11" t="s">
        <v>38</v>
      </c>
      <c r="H11" t="s">
        <v>9</v>
      </c>
      <c r="I11" t="s">
        <v>10</v>
      </c>
      <c r="J11" t="s">
        <v>20</v>
      </c>
      <c r="K11" t="s">
        <v>21</v>
      </c>
      <c r="L11" t="s">
        <v>22</v>
      </c>
    </row>
    <row r="12" spans="1:14" x14ac:dyDescent="0.2">
      <c r="B12">
        <v>1</v>
      </c>
      <c r="C12">
        <v>0.22915196831887474</v>
      </c>
      <c r="D12">
        <f>IF(C12&lt;=$G$5,$B$5,IF(C12&lt;=$G$6,$B$6,IF(C12&lt;=$G$7,$B$7,$B$8)))</f>
        <v>0</v>
      </c>
      <c r="E12">
        <v>0</v>
      </c>
      <c r="F12">
        <v>0.22915196831887474</v>
      </c>
      <c r="G12">
        <f>ROUND(25/60,2)</f>
        <v>0.42</v>
      </c>
      <c r="H12">
        <v>0</v>
      </c>
      <c r="I12">
        <f>H12+G12</f>
        <v>0.42</v>
      </c>
      <c r="J12">
        <f>I12-E12</f>
        <v>0.42</v>
      </c>
      <c r="K12">
        <v>0</v>
      </c>
      <c r="L12">
        <v>0</v>
      </c>
    </row>
    <row r="13" spans="1:14" x14ac:dyDescent="0.2">
      <c r="B13">
        <v>2</v>
      </c>
      <c r="C13">
        <v>0.79806332003262026</v>
      </c>
      <c r="D13">
        <v>0</v>
      </c>
      <c r="E13">
        <v>0</v>
      </c>
      <c r="F13">
        <v>0.79806332003262026</v>
      </c>
      <c r="G13">
        <f>ROUND(50/60,2)</f>
        <v>0.83</v>
      </c>
      <c r="H13">
        <f>MAX(I12,E13)</f>
        <v>0.42</v>
      </c>
      <c r="I13">
        <f>H13+G13</f>
        <v>1.25</v>
      </c>
      <c r="J13">
        <f>I13-E13</f>
        <v>1.25</v>
      </c>
      <c r="K13">
        <f>H13-I12</f>
        <v>0</v>
      </c>
      <c r="L13">
        <f>H13-E13</f>
        <v>0.42</v>
      </c>
    </row>
    <row r="14" spans="1:14" x14ac:dyDescent="0.2">
      <c r="B14">
        <v>3</v>
      </c>
      <c r="C14">
        <v>0.14756879157301916</v>
      </c>
      <c r="D14">
        <f t="shared" ref="D13:D33" si="3">IF(C14&lt;=$G$5,$B$5,IF(C14&lt;=$G$6,$B$6,IF(C14&lt;=$G$7,$B$7,$B$8)))</f>
        <v>0</v>
      </c>
      <c r="E14">
        <f t="shared" ref="E14:E33" si="4">E13+D14</f>
        <v>0</v>
      </c>
      <c r="F14">
        <v>0.14756879157301916</v>
      </c>
      <c r="G14">
        <f>ROUND(NORMINV(F14,$I$6,$J$6),2)</f>
        <v>0.69</v>
      </c>
      <c r="H14">
        <f>MAX(I13,E14)</f>
        <v>1.25</v>
      </c>
      <c r="I14">
        <f>H14+G14</f>
        <v>1.94</v>
      </c>
      <c r="J14">
        <f>I14-E14</f>
        <v>1.94</v>
      </c>
      <c r="K14">
        <f t="shared" ref="K14:K31" si="5">H14-I13</f>
        <v>0</v>
      </c>
      <c r="L14">
        <f>H14-E14</f>
        <v>1.25</v>
      </c>
    </row>
    <row r="15" spans="1:14" x14ac:dyDescent="0.2">
      <c r="B15">
        <v>4</v>
      </c>
      <c r="C15">
        <v>0.4919806335525404</v>
      </c>
      <c r="D15">
        <f t="shared" si="3"/>
        <v>1</v>
      </c>
      <c r="E15">
        <f t="shared" si="4"/>
        <v>1</v>
      </c>
      <c r="F15">
        <v>0.4919806335525404</v>
      </c>
      <c r="G15">
        <f>ROUND(NORMINV(F15,$I$6,$J$6),2)</f>
        <v>0.83</v>
      </c>
      <c r="H15">
        <f>MAX(I14,E15)</f>
        <v>1.94</v>
      </c>
      <c r="I15">
        <f>H15+G15</f>
        <v>2.77</v>
      </c>
      <c r="J15">
        <f>I15-E15</f>
        <v>1.77</v>
      </c>
      <c r="K15">
        <f t="shared" si="5"/>
        <v>0</v>
      </c>
      <c r="L15">
        <f>H15-E15</f>
        <v>0.94</v>
      </c>
    </row>
    <row r="16" spans="1:14" x14ac:dyDescent="0.2">
      <c r="B16">
        <v>5</v>
      </c>
      <c r="C16">
        <v>0.19614764052809186</v>
      </c>
      <c r="D16">
        <f t="shared" si="3"/>
        <v>0</v>
      </c>
      <c r="E16">
        <f t="shared" si="4"/>
        <v>1</v>
      </c>
      <c r="F16">
        <v>0.19614764052809186</v>
      </c>
      <c r="G16">
        <f>ROUND(NORMINV(F16,$I$6,$J$6),2)</f>
        <v>0.72</v>
      </c>
      <c r="H16">
        <f>MAX(I15,E16)</f>
        <v>2.77</v>
      </c>
      <c r="I16">
        <f>H16+G16</f>
        <v>3.49</v>
      </c>
      <c r="J16">
        <f>I16-E16</f>
        <v>2.4900000000000002</v>
      </c>
      <c r="K16">
        <f t="shared" si="5"/>
        <v>0</v>
      </c>
      <c r="L16">
        <f>H16-E16</f>
        <v>1.77</v>
      </c>
    </row>
    <row r="17" spans="2:12" x14ac:dyDescent="0.2">
      <c r="B17">
        <v>6</v>
      </c>
      <c r="C17">
        <v>0.74510870075830171</v>
      </c>
      <c r="D17">
        <f t="shared" si="3"/>
        <v>2</v>
      </c>
      <c r="E17">
        <f t="shared" si="4"/>
        <v>3</v>
      </c>
      <c r="F17">
        <v>0.74510870075830171</v>
      </c>
      <c r="G17">
        <f>ROUND(NORMINV(F17,$I$6,$J$6),2)</f>
        <v>0.92</v>
      </c>
      <c r="H17">
        <f>MAX(I16,E17)</f>
        <v>3.49</v>
      </c>
      <c r="I17">
        <f>H17+G17</f>
        <v>4.41</v>
      </c>
      <c r="J17">
        <f>I17-E17</f>
        <v>1.4100000000000001</v>
      </c>
      <c r="K17">
        <f t="shared" si="5"/>
        <v>0</v>
      </c>
      <c r="L17">
        <f>H17-E17</f>
        <v>0.49000000000000021</v>
      </c>
    </row>
    <row r="18" spans="2:12" x14ac:dyDescent="0.2">
      <c r="B18">
        <v>7</v>
      </c>
      <c r="C18">
        <v>0.93772584934680214</v>
      </c>
      <c r="D18">
        <f t="shared" si="3"/>
        <v>3</v>
      </c>
      <c r="E18">
        <f t="shared" si="4"/>
        <v>6</v>
      </c>
      <c r="F18">
        <v>0.93772584934680214</v>
      </c>
      <c r="G18">
        <f>ROUND(NORMINV(F18,$I$6,$J$6),2)</f>
        <v>1.03</v>
      </c>
      <c r="H18">
        <f>MAX(I17,E18)</f>
        <v>6</v>
      </c>
      <c r="I18">
        <f>H18+G18</f>
        <v>7.03</v>
      </c>
      <c r="J18">
        <f>I18-E18</f>
        <v>1.0300000000000002</v>
      </c>
      <c r="K18">
        <f t="shared" si="5"/>
        <v>1.5899999999999999</v>
      </c>
      <c r="L18">
        <f>H18-E18</f>
        <v>0</v>
      </c>
    </row>
    <row r="19" spans="2:12" x14ac:dyDescent="0.2">
      <c r="B19">
        <v>8</v>
      </c>
      <c r="C19">
        <v>0.17891860103720836</v>
      </c>
      <c r="D19">
        <f t="shared" si="3"/>
        <v>0</v>
      </c>
      <c r="E19">
        <f t="shared" si="4"/>
        <v>6</v>
      </c>
      <c r="F19">
        <v>0.17891860103720836</v>
      </c>
      <c r="G19">
        <f>ROUND(NORMINV(F19,$I$6,$J$6),2)</f>
        <v>0.71</v>
      </c>
      <c r="H19">
        <f>MAX(I18,E19)</f>
        <v>7.03</v>
      </c>
      <c r="I19">
        <f>H19+G19</f>
        <v>7.74</v>
      </c>
      <c r="J19">
        <f>I19-E19</f>
        <v>1.7400000000000002</v>
      </c>
      <c r="K19">
        <f t="shared" si="5"/>
        <v>0</v>
      </c>
      <c r="L19">
        <f>H19-E19</f>
        <v>1.0300000000000002</v>
      </c>
    </row>
    <row r="20" spans="2:12" x14ac:dyDescent="0.2">
      <c r="B20">
        <v>9</v>
      </c>
      <c r="C20">
        <v>0.73063051951605307</v>
      </c>
      <c r="D20">
        <f t="shared" si="3"/>
        <v>2</v>
      </c>
      <c r="E20">
        <f t="shared" si="4"/>
        <v>8</v>
      </c>
      <c r="F20">
        <v>0.73063051951605307</v>
      </c>
      <c r="G20">
        <f>ROUND(NORMINV(F20,$I$6,$J$6),2)</f>
        <v>0.91</v>
      </c>
      <c r="H20">
        <f>MAX(I19,E20)</f>
        <v>8</v>
      </c>
      <c r="I20">
        <f>H20+G20</f>
        <v>8.91</v>
      </c>
      <c r="J20">
        <f>I20-E20</f>
        <v>0.91000000000000014</v>
      </c>
      <c r="K20">
        <f t="shared" si="5"/>
        <v>0.25999999999999979</v>
      </c>
      <c r="L20">
        <f>H20-E20</f>
        <v>0</v>
      </c>
    </row>
    <row r="21" spans="2:12" x14ac:dyDescent="0.2">
      <c r="B21">
        <v>10</v>
      </c>
      <c r="C21">
        <v>0.95784073278610071</v>
      </c>
      <c r="D21">
        <f t="shared" si="3"/>
        <v>3</v>
      </c>
      <c r="E21">
        <f t="shared" si="4"/>
        <v>11</v>
      </c>
      <c r="F21">
        <v>0.95784073278610071</v>
      </c>
      <c r="G21">
        <f>ROUND(NORMINV(F21,$I$6,$J$6),2)</f>
        <v>1.05</v>
      </c>
      <c r="H21">
        <f>MAX(I20,E21)</f>
        <v>11</v>
      </c>
      <c r="I21">
        <f>H21+G21</f>
        <v>12.05</v>
      </c>
      <c r="J21">
        <f>I21-E21</f>
        <v>1.0500000000000007</v>
      </c>
      <c r="K21">
        <f t="shared" si="5"/>
        <v>2.09</v>
      </c>
      <c r="L21">
        <f>H21-E21</f>
        <v>0</v>
      </c>
    </row>
    <row r="22" spans="2:12" x14ac:dyDescent="0.2">
      <c r="B22">
        <v>11</v>
      </c>
      <c r="C22">
        <v>0.9372349295892124</v>
      </c>
      <c r="D22">
        <f t="shared" si="3"/>
        <v>3</v>
      </c>
      <c r="E22">
        <f t="shared" si="4"/>
        <v>14</v>
      </c>
      <c r="F22">
        <v>0.9372349295892124</v>
      </c>
      <c r="G22">
        <f>ROUND(NORMINV(F22,$I$6,$J$6),2)</f>
        <v>1.03</v>
      </c>
      <c r="H22">
        <f>MAX(I21,E22)</f>
        <v>14</v>
      </c>
      <c r="I22">
        <f>H22+G22</f>
        <v>15.03</v>
      </c>
      <c r="J22">
        <f>I22-E22</f>
        <v>1.0299999999999994</v>
      </c>
      <c r="K22">
        <f t="shared" si="5"/>
        <v>1.9499999999999993</v>
      </c>
      <c r="L22">
        <f>H22-E22</f>
        <v>0</v>
      </c>
    </row>
    <row r="23" spans="2:12" x14ac:dyDescent="0.2">
      <c r="B23">
        <v>12</v>
      </c>
      <c r="C23">
        <v>0.85505757567041518</v>
      </c>
      <c r="D23">
        <f t="shared" si="3"/>
        <v>2</v>
      </c>
      <c r="E23">
        <f t="shared" si="4"/>
        <v>16</v>
      </c>
      <c r="F23">
        <v>0.33986830248044475</v>
      </c>
      <c r="G23">
        <f t="shared" ref="G23:G33" si="6">ROUND(NORMINV(F23,$I$6,$J$6),2)</f>
        <v>0.78</v>
      </c>
      <c r="H23">
        <f t="shared" ref="H23:H33" si="7">MAX(I22,E23)</f>
        <v>16</v>
      </c>
      <c r="I23">
        <f t="shared" ref="I23:I33" si="8">H23+G23</f>
        <v>16.78</v>
      </c>
      <c r="J23">
        <f t="shared" ref="J23:J33" si="9">I23-E23</f>
        <v>0.78000000000000114</v>
      </c>
      <c r="K23">
        <f t="shared" ref="K23:K33" si="10">H23-I22</f>
        <v>0.97000000000000064</v>
      </c>
      <c r="L23">
        <f t="shared" ref="L23:L33" si="11">H23-E23</f>
        <v>0</v>
      </c>
    </row>
    <row r="24" spans="2:12" x14ac:dyDescent="0.2">
      <c r="B24">
        <v>13</v>
      </c>
      <c r="C24">
        <v>7.3091854574403703E-2</v>
      </c>
      <c r="D24">
        <f t="shared" si="3"/>
        <v>0</v>
      </c>
      <c r="E24">
        <f t="shared" si="4"/>
        <v>16</v>
      </c>
      <c r="F24">
        <v>0.49077706852442937</v>
      </c>
      <c r="G24">
        <f t="shared" si="6"/>
        <v>0.83</v>
      </c>
      <c r="H24">
        <f t="shared" si="7"/>
        <v>16.78</v>
      </c>
      <c r="I24">
        <f t="shared" si="8"/>
        <v>17.61</v>
      </c>
      <c r="J24">
        <f t="shared" si="9"/>
        <v>1.6099999999999994</v>
      </c>
      <c r="K24">
        <f t="shared" si="10"/>
        <v>0</v>
      </c>
      <c r="L24">
        <f t="shared" si="11"/>
        <v>0.78000000000000114</v>
      </c>
    </row>
    <row r="25" spans="2:12" x14ac:dyDescent="0.2">
      <c r="B25">
        <v>14</v>
      </c>
      <c r="C25">
        <v>2.8331029843627564E-2</v>
      </c>
      <c r="D25">
        <f t="shared" si="3"/>
        <v>0</v>
      </c>
      <c r="E25">
        <f t="shared" si="4"/>
        <v>16</v>
      </c>
      <c r="F25">
        <v>0.48913038497004646</v>
      </c>
      <c r="G25">
        <f t="shared" si="6"/>
        <v>0.83</v>
      </c>
      <c r="H25">
        <f t="shared" si="7"/>
        <v>17.61</v>
      </c>
      <c r="I25">
        <f t="shared" si="8"/>
        <v>18.439999999999998</v>
      </c>
      <c r="J25">
        <f t="shared" si="9"/>
        <v>2.4399999999999977</v>
      </c>
      <c r="K25">
        <f t="shared" si="10"/>
        <v>0</v>
      </c>
      <c r="L25">
        <f t="shared" si="11"/>
        <v>1.6099999999999994</v>
      </c>
    </row>
    <row r="26" spans="2:12" x14ac:dyDescent="0.2">
      <c r="B26">
        <v>15</v>
      </c>
      <c r="C26">
        <v>3.6244144562430636E-2</v>
      </c>
      <c r="D26">
        <f t="shared" si="3"/>
        <v>0</v>
      </c>
      <c r="E26">
        <f t="shared" si="4"/>
        <v>16</v>
      </c>
      <c r="F26">
        <v>0.19928593131488825</v>
      </c>
      <c r="G26">
        <f t="shared" si="6"/>
        <v>0.72</v>
      </c>
      <c r="H26">
        <f t="shared" si="7"/>
        <v>18.439999999999998</v>
      </c>
      <c r="I26">
        <f t="shared" si="8"/>
        <v>19.159999999999997</v>
      </c>
      <c r="J26">
        <f t="shared" si="9"/>
        <v>3.1599999999999966</v>
      </c>
      <c r="K26">
        <f t="shared" si="10"/>
        <v>0</v>
      </c>
      <c r="L26">
        <f t="shared" si="11"/>
        <v>2.4399999999999977</v>
      </c>
    </row>
    <row r="27" spans="2:12" x14ac:dyDescent="0.2">
      <c r="B27">
        <v>16</v>
      </c>
      <c r="C27">
        <v>0.82927984801678956</v>
      </c>
      <c r="D27">
        <f t="shared" si="3"/>
        <v>2</v>
      </c>
      <c r="E27">
        <f t="shared" si="4"/>
        <v>18</v>
      </c>
      <c r="F27">
        <v>0.32651302023916906</v>
      </c>
      <c r="G27">
        <f t="shared" si="6"/>
        <v>0.77</v>
      </c>
      <c r="H27">
        <f t="shared" si="7"/>
        <v>19.159999999999997</v>
      </c>
      <c r="I27">
        <f t="shared" si="8"/>
        <v>19.929999999999996</v>
      </c>
      <c r="J27">
        <f t="shared" si="9"/>
        <v>1.9299999999999962</v>
      </c>
      <c r="K27">
        <f t="shared" si="10"/>
        <v>0</v>
      </c>
      <c r="L27">
        <f t="shared" si="11"/>
        <v>1.1599999999999966</v>
      </c>
    </row>
    <row r="28" spans="2:12" x14ac:dyDescent="0.2">
      <c r="B28">
        <v>17</v>
      </c>
      <c r="C28">
        <v>0.20201076791389583</v>
      </c>
      <c r="D28">
        <f t="shared" si="3"/>
        <v>0</v>
      </c>
      <c r="E28">
        <f t="shared" si="4"/>
        <v>18</v>
      </c>
      <c r="F28">
        <v>0.34288876823286052</v>
      </c>
      <c r="G28">
        <f t="shared" si="6"/>
        <v>0.78</v>
      </c>
      <c r="H28">
        <f t="shared" si="7"/>
        <v>19.929999999999996</v>
      </c>
      <c r="I28">
        <f t="shared" si="8"/>
        <v>20.709999999999997</v>
      </c>
      <c r="J28">
        <f t="shared" si="9"/>
        <v>2.7099999999999973</v>
      </c>
      <c r="K28">
        <f t="shared" si="10"/>
        <v>0</v>
      </c>
      <c r="L28">
        <f t="shared" si="11"/>
        <v>1.9299999999999962</v>
      </c>
    </row>
    <row r="29" spans="2:12" x14ac:dyDescent="0.2">
      <c r="B29">
        <v>18</v>
      </c>
      <c r="C29">
        <v>0.10033541082193909</v>
      </c>
      <c r="D29">
        <f t="shared" si="3"/>
        <v>0</v>
      </c>
      <c r="E29">
        <f t="shared" si="4"/>
        <v>18</v>
      </c>
      <c r="F29">
        <v>0.52144619245948842</v>
      </c>
      <c r="G29">
        <f t="shared" si="6"/>
        <v>0.84</v>
      </c>
      <c r="H29">
        <f t="shared" si="7"/>
        <v>20.709999999999997</v>
      </c>
      <c r="I29">
        <f t="shared" si="8"/>
        <v>21.549999999999997</v>
      </c>
      <c r="J29">
        <f t="shared" si="9"/>
        <v>3.5499999999999972</v>
      </c>
      <c r="K29">
        <f t="shared" si="10"/>
        <v>0</v>
      </c>
      <c r="L29">
        <f t="shared" si="11"/>
        <v>2.7099999999999973</v>
      </c>
    </row>
    <row r="30" spans="2:12" x14ac:dyDescent="0.2">
      <c r="B30">
        <v>19</v>
      </c>
      <c r="C30">
        <v>0.50147438623080642</v>
      </c>
      <c r="D30">
        <f t="shared" si="3"/>
        <v>1</v>
      </c>
      <c r="E30">
        <f t="shared" si="4"/>
        <v>19</v>
      </c>
      <c r="F30">
        <v>0.67646240183692974</v>
      </c>
      <c r="G30">
        <f t="shared" si="6"/>
        <v>0.89</v>
      </c>
      <c r="H30">
        <f t="shared" si="7"/>
        <v>21.549999999999997</v>
      </c>
      <c r="I30">
        <f t="shared" si="8"/>
        <v>22.439999999999998</v>
      </c>
      <c r="J30">
        <f t="shared" si="9"/>
        <v>3.4399999999999977</v>
      </c>
      <c r="K30">
        <f t="shared" si="10"/>
        <v>0</v>
      </c>
      <c r="L30">
        <f t="shared" si="11"/>
        <v>2.5499999999999972</v>
      </c>
    </row>
    <row r="31" spans="2:12" x14ac:dyDescent="0.2">
      <c r="B31">
        <v>20</v>
      </c>
      <c r="C31">
        <v>0.52847610909746112</v>
      </c>
      <c r="D31">
        <f t="shared" si="3"/>
        <v>1</v>
      </c>
      <c r="E31">
        <f t="shared" si="4"/>
        <v>20</v>
      </c>
      <c r="F31">
        <v>0.45618218230058771</v>
      </c>
      <c r="G31">
        <f t="shared" si="6"/>
        <v>0.82</v>
      </c>
      <c r="H31">
        <f t="shared" si="7"/>
        <v>22.439999999999998</v>
      </c>
      <c r="I31">
        <f t="shared" si="8"/>
        <v>23.259999999999998</v>
      </c>
      <c r="J31">
        <f t="shared" si="9"/>
        <v>3.259999999999998</v>
      </c>
      <c r="K31">
        <f t="shared" si="10"/>
        <v>0</v>
      </c>
      <c r="L31">
        <f t="shared" si="11"/>
        <v>2.4399999999999977</v>
      </c>
    </row>
    <row r="32" spans="2:12" x14ac:dyDescent="0.2">
      <c r="B32">
        <v>21</v>
      </c>
      <c r="C32">
        <v>0.39032895566927273</v>
      </c>
      <c r="D32">
        <f t="shared" si="3"/>
        <v>1</v>
      </c>
      <c r="E32">
        <f t="shared" si="4"/>
        <v>21</v>
      </c>
      <c r="F32">
        <v>0.79182375438243935</v>
      </c>
      <c r="G32">
        <f t="shared" si="6"/>
        <v>0.94</v>
      </c>
      <c r="H32">
        <f t="shared" si="7"/>
        <v>23.259999999999998</v>
      </c>
      <c r="I32">
        <f t="shared" si="8"/>
        <v>24.2</v>
      </c>
      <c r="J32">
        <f t="shared" si="9"/>
        <v>3.1999999999999993</v>
      </c>
      <c r="K32">
        <f t="shared" si="10"/>
        <v>0</v>
      </c>
      <c r="L32">
        <f t="shared" si="11"/>
        <v>2.259999999999998</v>
      </c>
    </row>
    <row r="33" spans="2:12" x14ac:dyDescent="0.2">
      <c r="B33">
        <v>22</v>
      </c>
      <c r="C33">
        <v>0.82398045964411137</v>
      </c>
      <c r="D33">
        <f t="shared" si="3"/>
        <v>2</v>
      </c>
      <c r="E33">
        <f t="shared" si="4"/>
        <v>23</v>
      </c>
      <c r="F33">
        <v>0.96509812793607841</v>
      </c>
      <c r="G33">
        <f t="shared" si="6"/>
        <v>1.07</v>
      </c>
      <c r="H33">
        <f t="shared" si="7"/>
        <v>24.2</v>
      </c>
      <c r="I33">
        <f t="shared" si="8"/>
        <v>25.27</v>
      </c>
      <c r="J33">
        <f t="shared" si="9"/>
        <v>2.2699999999999996</v>
      </c>
      <c r="K33">
        <f t="shared" si="10"/>
        <v>0</v>
      </c>
      <c r="L33">
        <f t="shared" si="11"/>
        <v>1.1999999999999993</v>
      </c>
    </row>
  </sheetData>
  <mergeCells count="1">
    <mergeCell ref="A1: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Batch C</vt:lpstr>
      <vt:lpstr>Batch A &amp; D</vt:lpstr>
      <vt:lpstr>Batch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2019-04-19T03:42:42Z</dcterms:created>
  <dcterms:modified xsi:type="dcterms:W3CDTF">2019-04-19T06:04:54Z</dcterms:modified>
</cp:coreProperties>
</file>