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Table 1" sheetId="1" r:id="rId1"/>
    <sheet name="Table 2" sheetId="2" r:id="rId2"/>
    <sheet name="Table 3" sheetId="3" r:id="rId3"/>
    <sheet name="Table 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2" l="1"/>
  <c r="F16" i="2" s="1"/>
  <c r="E17" i="2"/>
  <c r="E16" i="2" s="1"/>
  <c r="F15" i="2"/>
  <c r="E15" i="2"/>
  <c r="C16" i="2"/>
  <c r="D16" i="2"/>
  <c r="B16" i="2"/>
  <c r="C7" i="2"/>
  <c r="D7" i="2"/>
  <c r="E7" i="2"/>
  <c r="D6" i="2"/>
  <c r="C6" i="2"/>
  <c r="B6" i="2" s="1"/>
  <c r="C16" i="3" l="1"/>
  <c r="D16" i="3"/>
  <c r="E16" i="3"/>
  <c r="F16" i="3"/>
  <c r="B16" i="3"/>
  <c r="E6" i="3" l="1"/>
  <c r="C8" i="4"/>
  <c r="C6" i="3"/>
  <c r="C9" i="3"/>
  <c r="D9" i="3"/>
  <c r="E9" i="3"/>
  <c r="F9" i="3"/>
  <c r="B9" i="3"/>
  <c r="C10" i="3"/>
  <c r="D10" i="3"/>
  <c r="E10" i="3"/>
  <c r="F10" i="3"/>
  <c r="B10" i="3"/>
  <c r="E12" i="3"/>
  <c r="D11" i="3"/>
  <c r="B12" i="3"/>
  <c r="C11" i="3"/>
  <c r="E11" i="3"/>
  <c r="F11" i="3"/>
  <c r="F12" i="2" l="1"/>
  <c r="C11" i="2"/>
  <c r="E11" i="2"/>
  <c r="B12" i="2"/>
  <c r="C12" i="2"/>
  <c r="B5" i="4" l="1"/>
  <c r="C5" i="4"/>
  <c r="B10" i="2" l="1"/>
  <c r="C10" i="2"/>
  <c r="D9" i="2"/>
  <c r="C9" i="2"/>
  <c r="E9" i="2"/>
  <c r="F9" i="2"/>
  <c r="F10" i="2"/>
  <c r="E10" i="2"/>
  <c r="D10" i="2"/>
  <c r="B9" i="2"/>
  <c r="F4" i="2" l="1"/>
  <c r="E4" i="2"/>
  <c r="D4" i="2"/>
  <c r="C4" i="2"/>
  <c r="B4" i="2"/>
  <c r="C4" i="3"/>
  <c r="D4" i="3"/>
  <c r="E4" i="3"/>
  <c r="F4" i="3"/>
  <c r="B4" i="3"/>
</calcChain>
</file>

<file path=xl/sharedStrings.xml><?xml version="1.0" encoding="utf-8"?>
<sst xmlns="http://schemas.openxmlformats.org/spreadsheetml/2006/main" count="74" uniqueCount="37">
  <si>
    <t>Bias resistor utilized for amplifier design</t>
  </si>
  <si>
    <t>R</t>
  </si>
  <si>
    <t>kΩ</t>
  </si>
  <si>
    <t>Final DC operating summary (calculated)</t>
  </si>
  <si>
    <t>Q1</t>
  </si>
  <si>
    <t>Q3</t>
  </si>
  <si>
    <t>Q4</t>
  </si>
  <si>
    <t>Q5</t>
  </si>
  <si>
    <t>Q2</t>
  </si>
  <si>
    <t>W</t>
  </si>
  <si>
    <t>W/L</t>
  </si>
  <si>
    <t>µm</t>
  </si>
  <si>
    <t>µA</t>
  </si>
  <si>
    <t>mV</t>
  </si>
  <si>
    <t>V</t>
  </si>
  <si>
    <t>µA/V</t>
  </si>
  <si>
    <r>
      <t>I</t>
    </r>
    <r>
      <rPr>
        <i/>
        <vertAlign val="subscript"/>
        <sz val="12"/>
        <color theme="1"/>
        <rFont val="Times New Roman"/>
        <family val="1"/>
      </rPr>
      <t>D</t>
    </r>
  </si>
  <si>
    <r>
      <t>|V</t>
    </r>
    <r>
      <rPr>
        <i/>
        <vertAlign val="subscript"/>
        <sz val="12"/>
        <color theme="1"/>
        <rFont val="Times New Roman"/>
        <family val="1"/>
      </rPr>
      <t>OV</t>
    </r>
    <r>
      <rPr>
        <i/>
        <sz val="12"/>
        <color theme="1"/>
        <rFont val="Times New Roman"/>
        <family val="1"/>
      </rPr>
      <t>|</t>
    </r>
  </si>
  <si>
    <r>
      <t>V</t>
    </r>
    <r>
      <rPr>
        <i/>
        <vertAlign val="subscript"/>
        <sz val="12"/>
        <color theme="1"/>
        <rFont val="Times New Roman"/>
        <family val="1"/>
      </rPr>
      <t>GS</t>
    </r>
  </si>
  <si>
    <r>
      <t>V</t>
    </r>
    <r>
      <rPr>
        <i/>
        <vertAlign val="subscript"/>
        <sz val="12"/>
        <color theme="1"/>
        <rFont val="Times New Roman"/>
        <family val="1"/>
      </rPr>
      <t>DS</t>
    </r>
  </si>
  <si>
    <r>
      <t>V</t>
    </r>
    <r>
      <rPr>
        <i/>
        <vertAlign val="subscript"/>
        <sz val="12"/>
        <color theme="1"/>
        <rFont val="Times New Roman"/>
        <family val="1"/>
      </rPr>
      <t>G</t>
    </r>
  </si>
  <si>
    <r>
      <t>V</t>
    </r>
    <r>
      <rPr>
        <i/>
        <vertAlign val="subscript"/>
        <sz val="12"/>
        <color theme="1"/>
        <rFont val="Times New Roman"/>
        <family val="1"/>
      </rPr>
      <t>D</t>
    </r>
  </si>
  <si>
    <r>
      <t>V</t>
    </r>
    <r>
      <rPr>
        <i/>
        <vertAlign val="subscript"/>
        <sz val="12"/>
        <color theme="1"/>
        <rFont val="Times New Roman"/>
        <family val="1"/>
      </rPr>
      <t>S</t>
    </r>
  </si>
  <si>
    <r>
      <t>g</t>
    </r>
    <r>
      <rPr>
        <i/>
        <vertAlign val="subscript"/>
        <sz val="12"/>
        <color theme="1"/>
        <rFont val="Times New Roman"/>
        <family val="1"/>
      </rPr>
      <t>m</t>
    </r>
  </si>
  <si>
    <r>
      <t>g</t>
    </r>
    <r>
      <rPr>
        <i/>
        <vertAlign val="subscript"/>
        <sz val="12"/>
        <color theme="1"/>
        <rFont val="Times New Roman"/>
        <family val="1"/>
      </rPr>
      <t>o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</si>
  <si>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</si>
  <si>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t>Final DC operating summary (simulated)</t>
  </si>
  <si>
    <t>Calculated</t>
  </si>
  <si>
    <t>Simulated</t>
  </si>
  <si>
    <t>dB</t>
  </si>
  <si>
    <t>mW</t>
  </si>
  <si>
    <r>
      <t>|A</t>
    </r>
    <r>
      <rPr>
        <i/>
        <vertAlign val="subscript"/>
        <sz val="12"/>
        <color theme="1"/>
        <rFont val="Times New Roman"/>
        <family val="1"/>
      </rPr>
      <t>v</t>
    </r>
    <r>
      <rPr>
        <i/>
        <sz val="12"/>
        <color theme="1"/>
        <rFont val="Times New Roman"/>
        <family val="1"/>
      </rPr>
      <t>|</t>
    </r>
  </si>
  <si>
    <r>
      <t>|A</t>
    </r>
    <r>
      <rPr>
        <i/>
        <vertAlign val="subscript"/>
        <sz val="12"/>
        <color theme="1"/>
        <rFont val="Times New Roman"/>
        <family val="1"/>
      </rPr>
      <t>vo</t>
    </r>
    <r>
      <rPr>
        <i/>
        <sz val="12"/>
        <color theme="1"/>
        <rFont val="Times New Roman"/>
        <family val="1"/>
      </rPr>
      <t>|</t>
    </r>
  </si>
  <si>
    <r>
      <t>|A</t>
    </r>
    <r>
      <rPr>
        <i/>
        <vertAlign val="subscript"/>
        <sz val="12"/>
        <color theme="1"/>
        <rFont val="Times New Roman"/>
        <family val="1"/>
      </rPr>
      <t>vo</t>
    </r>
    <r>
      <rPr>
        <i/>
        <sz val="12"/>
        <color theme="1"/>
        <rFont val="Times New Roman"/>
        <family val="1"/>
      </rPr>
      <t>|</t>
    </r>
    <r>
      <rPr>
        <i/>
        <vertAlign val="subscript"/>
        <sz val="12"/>
        <color theme="1"/>
        <rFont val="Times New Roman"/>
        <family val="1"/>
      </rPr>
      <t>dB</t>
    </r>
    <r>
      <rPr>
        <i/>
        <sz val="12"/>
        <color theme="1"/>
        <rFont val="Times New Roman"/>
        <family val="1"/>
      </rPr>
      <t xml:space="preserve"> - |A</t>
    </r>
    <r>
      <rPr>
        <i/>
        <vertAlign val="subscript"/>
        <sz val="12"/>
        <color theme="1"/>
        <rFont val="Times New Roman"/>
        <family val="1"/>
      </rPr>
      <t>v</t>
    </r>
    <r>
      <rPr>
        <i/>
        <sz val="12"/>
        <color theme="1"/>
        <rFont val="Times New Roman"/>
        <family val="1"/>
      </rPr>
      <t>|</t>
    </r>
    <r>
      <rPr>
        <i/>
        <vertAlign val="subscript"/>
        <sz val="12"/>
        <color theme="1"/>
        <rFont val="Times New Roman"/>
        <family val="1"/>
      </rPr>
      <t>dB</t>
    </r>
  </si>
  <si>
    <r>
      <t>R</t>
    </r>
    <r>
      <rPr>
        <i/>
        <vertAlign val="subscript"/>
        <sz val="12"/>
        <color theme="1"/>
        <rFont val="Times New Roman"/>
        <family val="1"/>
      </rPr>
      <t>o</t>
    </r>
  </si>
  <si>
    <r>
      <t>P</t>
    </r>
    <r>
      <rPr>
        <i/>
        <vertAlign val="subscript"/>
        <sz val="12"/>
        <color theme="1"/>
        <rFont val="Times New Roman"/>
        <family val="1"/>
      </rPr>
      <t>DC</t>
    </r>
  </si>
  <si>
    <t>Final design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</si>
</sst>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2" zoomScaleNormal="162" workbookViewId="0">
      <selection activeCell="F9" sqref="F9"/>
    </sheetView>
  </sheetViews>
  <sheetFormatPr defaultRowHeight="15.75" x14ac:dyDescent="0.25"/>
  <cols>
    <col min="1" max="1" width="9.85546875" style="1" customWidth="1"/>
    <col min="2" max="2" width="14.7109375" style="1" customWidth="1"/>
    <col min="3" max="3" width="13.42578125" style="1" customWidth="1"/>
    <col min="4" max="16384" width="9.140625" style="1"/>
  </cols>
  <sheetData>
    <row r="1" spans="1:3" x14ac:dyDescent="0.25">
      <c r="A1" s="12" t="s">
        <v>0</v>
      </c>
      <c r="B1" s="12"/>
      <c r="C1" s="12"/>
    </row>
    <row r="2" spans="1:3" x14ac:dyDescent="0.25">
      <c r="A2" s="2" t="s">
        <v>1</v>
      </c>
      <c r="B2" s="3">
        <v>80</v>
      </c>
      <c r="C2" s="3" t="s">
        <v>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45" zoomScaleNormal="145" workbookViewId="0">
      <selection activeCell="H6" sqref="H6"/>
    </sheetView>
  </sheetViews>
  <sheetFormatPr defaultRowHeight="15.75" x14ac:dyDescent="0.25"/>
  <cols>
    <col min="1" max="1" width="9.140625" style="1"/>
    <col min="2" max="2" width="10.7109375" style="1" bestFit="1" customWidth="1"/>
    <col min="3" max="6" width="10.140625" style="1" bestFit="1" customWidth="1"/>
    <col min="7" max="16384" width="9.140625" style="1"/>
  </cols>
  <sheetData>
    <row r="1" spans="1:7" x14ac:dyDescent="0.25">
      <c r="A1" s="12" t="s">
        <v>3</v>
      </c>
      <c r="B1" s="12"/>
      <c r="C1" s="12"/>
      <c r="D1" s="12"/>
      <c r="E1" s="12"/>
      <c r="F1" s="12"/>
      <c r="G1" s="12"/>
    </row>
    <row r="2" spans="1:7" x14ac:dyDescent="0.25">
      <c r="A2" s="3"/>
      <c r="B2" s="3" t="s">
        <v>4</v>
      </c>
      <c r="C2" s="3" t="s">
        <v>8</v>
      </c>
      <c r="D2" s="3" t="s">
        <v>5</v>
      </c>
      <c r="E2" s="3" t="s">
        <v>6</v>
      </c>
      <c r="F2" s="3" t="s">
        <v>7</v>
      </c>
      <c r="G2" s="3"/>
    </row>
    <row r="3" spans="1:7" x14ac:dyDescent="0.25">
      <c r="A3" s="2" t="s">
        <v>9</v>
      </c>
      <c r="B3" s="3">
        <v>58</v>
      </c>
      <c r="C3" s="3">
        <v>58</v>
      </c>
      <c r="D3" s="3">
        <v>200</v>
      </c>
      <c r="E3" s="3">
        <v>200</v>
      </c>
      <c r="F3" s="3">
        <v>58</v>
      </c>
      <c r="G3" s="3" t="s">
        <v>11</v>
      </c>
    </row>
    <row r="4" spans="1:7" x14ac:dyDescent="0.25">
      <c r="A4" s="2" t="s">
        <v>10</v>
      </c>
      <c r="B4" s="3">
        <f>B3/2</f>
        <v>29</v>
      </c>
      <c r="C4" s="3">
        <f t="shared" ref="C4:F4" si="0">C3/2</f>
        <v>29</v>
      </c>
      <c r="D4" s="3">
        <f t="shared" si="0"/>
        <v>100</v>
      </c>
      <c r="E4" s="3">
        <f t="shared" si="0"/>
        <v>100</v>
      </c>
      <c r="F4" s="3">
        <f t="shared" si="0"/>
        <v>29</v>
      </c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ht="18.75" x14ac:dyDescent="0.25">
      <c r="A6" s="2" t="s">
        <v>16</v>
      </c>
      <c r="B6" s="6">
        <f>C6</f>
        <v>47.529699999999998</v>
      </c>
      <c r="C6" s="6">
        <f>F6</f>
        <v>47.529699999999998</v>
      </c>
      <c r="D6" s="8">
        <f>E6</f>
        <v>163.8955</v>
      </c>
      <c r="E6" s="8">
        <v>163.8955</v>
      </c>
      <c r="F6" s="6">
        <v>47.529699999999998</v>
      </c>
      <c r="G6" s="3" t="s">
        <v>12</v>
      </c>
    </row>
    <row r="7" spans="1:7" ht="18.75" x14ac:dyDescent="0.25">
      <c r="A7" s="2" t="s">
        <v>17</v>
      </c>
      <c r="B7" s="10">
        <v>256.27980000000002</v>
      </c>
      <c r="C7" s="8">
        <f>F7</f>
        <v>389.82389999999998</v>
      </c>
      <c r="D7" s="10">
        <f>F7</f>
        <v>389.82389999999998</v>
      </c>
      <c r="E7" s="10">
        <f>F7</f>
        <v>389.82389999999998</v>
      </c>
      <c r="F7" s="10">
        <v>389.82389999999998</v>
      </c>
      <c r="G7" s="3" t="s">
        <v>13</v>
      </c>
    </row>
    <row r="8" spans="1:7" x14ac:dyDescent="0.25">
      <c r="A8" s="3"/>
      <c r="B8" s="3"/>
      <c r="C8" s="3"/>
      <c r="D8" s="3"/>
      <c r="E8" s="3"/>
      <c r="F8" s="3"/>
      <c r="G8" s="3"/>
    </row>
    <row r="9" spans="1:7" ht="18.75" x14ac:dyDescent="0.25">
      <c r="A9" s="2" t="s">
        <v>18</v>
      </c>
      <c r="B9" s="8">
        <f>B11-B13</f>
        <v>1.0523</v>
      </c>
      <c r="C9" s="3">
        <f>C11-C13</f>
        <v>-1.1976</v>
      </c>
      <c r="D9" s="8">
        <f>D11-D13</f>
        <v>-1.196</v>
      </c>
      <c r="E9" s="3">
        <f>E11-E13</f>
        <v>-1.1976</v>
      </c>
      <c r="F9" s="3">
        <f>F11-F13</f>
        <v>-1.1976</v>
      </c>
      <c r="G9" s="3" t="s">
        <v>14</v>
      </c>
    </row>
    <row r="10" spans="1:7" ht="18.75" x14ac:dyDescent="0.25">
      <c r="A10" s="2" t="s">
        <v>19</v>
      </c>
      <c r="B10" s="8">
        <f>B12-B13</f>
        <v>1.304</v>
      </c>
      <c r="C10" s="8">
        <f>C12-C13</f>
        <v>-3.6959999999999997</v>
      </c>
      <c r="D10" s="3">
        <f>D12-D13</f>
        <v>-2.5</v>
      </c>
      <c r="E10" s="3">
        <f>E12-E13</f>
        <v>-2.5</v>
      </c>
      <c r="F10" s="3">
        <f>F12-F13</f>
        <v>-1.1976</v>
      </c>
      <c r="G10" s="3" t="s">
        <v>14</v>
      </c>
    </row>
    <row r="11" spans="1:7" ht="18.75" x14ac:dyDescent="0.25">
      <c r="A11" s="2" t="s">
        <v>20</v>
      </c>
      <c r="B11" s="8">
        <v>-1.4477</v>
      </c>
      <c r="C11" s="3">
        <f>F11</f>
        <v>1.3024</v>
      </c>
      <c r="D11" s="8">
        <v>-1.196</v>
      </c>
      <c r="E11" s="3">
        <f>F11</f>
        <v>1.3024</v>
      </c>
      <c r="F11" s="3">
        <v>1.3024</v>
      </c>
      <c r="G11" s="3" t="s">
        <v>14</v>
      </c>
    </row>
    <row r="12" spans="1:7" ht="18.75" x14ac:dyDescent="0.25">
      <c r="A12" s="2" t="s">
        <v>21</v>
      </c>
      <c r="B12" s="8">
        <f>D11</f>
        <v>-1.196</v>
      </c>
      <c r="C12" s="8">
        <f>D11</f>
        <v>-1.196</v>
      </c>
      <c r="D12" s="3">
        <v>-2.5</v>
      </c>
      <c r="E12" s="3">
        <v>0</v>
      </c>
      <c r="F12" s="3">
        <f>F11</f>
        <v>1.3024</v>
      </c>
      <c r="G12" s="3" t="s">
        <v>14</v>
      </c>
    </row>
    <row r="13" spans="1:7" ht="18.75" x14ac:dyDescent="0.25">
      <c r="A13" s="2" t="s">
        <v>22</v>
      </c>
      <c r="B13" s="3">
        <v>-2.5</v>
      </c>
      <c r="C13" s="3">
        <v>2.5</v>
      </c>
      <c r="D13" s="3">
        <v>0</v>
      </c>
      <c r="E13" s="3">
        <v>2.5</v>
      </c>
      <c r="F13" s="3">
        <v>2.5</v>
      </c>
      <c r="G13" s="3" t="s">
        <v>14</v>
      </c>
    </row>
    <row r="14" spans="1:7" x14ac:dyDescent="0.25">
      <c r="A14" s="3"/>
      <c r="B14" s="3"/>
      <c r="C14" s="3"/>
      <c r="D14" s="3"/>
      <c r="E14" s="3"/>
      <c r="F14" s="3"/>
      <c r="G14" s="3"/>
    </row>
    <row r="15" spans="1:7" ht="18.75" x14ac:dyDescent="0.25">
      <c r="A15" s="2" t="s">
        <v>23</v>
      </c>
      <c r="B15" s="10">
        <v>370.92039999999997</v>
      </c>
      <c r="C15" s="10">
        <v>243.85220000000001</v>
      </c>
      <c r="D15" s="10">
        <v>840.86959999999999</v>
      </c>
      <c r="E15" s="10">
        <f>D15</f>
        <v>840.86959999999999</v>
      </c>
      <c r="F15" s="10">
        <f>C15</f>
        <v>243.85220000000001</v>
      </c>
      <c r="G15" s="3" t="s">
        <v>15</v>
      </c>
    </row>
    <row r="16" spans="1:7" ht="18.75" x14ac:dyDescent="0.25">
      <c r="A16" s="2" t="s">
        <v>24</v>
      </c>
      <c r="B16" s="8">
        <f>1/B17*1000</f>
        <v>0.77035667514059014</v>
      </c>
      <c r="C16" s="8">
        <f t="shared" ref="C16:F16" si="1">1/C17*1000</f>
        <v>1.2947090549232414</v>
      </c>
      <c r="D16" s="8">
        <f t="shared" si="1"/>
        <v>4.4645149192927311</v>
      </c>
      <c r="E16" s="8">
        <f t="shared" si="1"/>
        <v>4.4645149192927311</v>
      </c>
      <c r="F16" s="8">
        <f t="shared" si="1"/>
        <v>1.2947090549232414</v>
      </c>
      <c r="G16" s="3" t="s">
        <v>15</v>
      </c>
    </row>
    <row r="17" spans="1:14" ht="18.75" x14ac:dyDescent="0.25">
      <c r="A17" s="2" t="s">
        <v>25</v>
      </c>
      <c r="B17" s="11">
        <v>1298.0999999999999</v>
      </c>
      <c r="C17" s="8">
        <v>772.37429999999995</v>
      </c>
      <c r="D17" s="8">
        <v>223.98849999999999</v>
      </c>
      <c r="E17" s="8">
        <f>D17</f>
        <v>223.98849999999999</v>
      </c>
      <c r="F17" s="8">
        <f>C17</f>
        <v>772.37429999999995</v>
      </c>
      <c r="G17" s="3" t="s">
        <v>2</v>
      </c>
    </row>
    <row r="23" spans="1:14" x14ac:dyDescent="0.25">
      <c r="N23" s="9"/>
    </row>
  </sheetData>
  <mergeCells count="1">
    <mergeCell ref="A1:G1"/>
  </mergeCells>
  <pageMargins left="0.7" right="0.7" top="0.75" bottom="0.75" header="0.3" footer="0.3"/>
  <ignoredErrors>
    <ignoredError sqref="C6 E16:F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I9" sqref="I9"/>
    </sheetView>
  </sheetViews>
  <sheetFormatPr defaultRowHeight="15" x14ac:dyDescent="0.25"/>
  <cols>
    <col min="2" max="2" width="10.7109375" bestFit="1" customWidth="1"/>
    <col min="3" max="6" width="10.140625" customWidth="1"/>
  </cols>
  <sheetData>
    <row r="1" spans="1:7" ht="15.75" x14ac:dyDescent="0.25">
      <c r="A1" s="12" t="s">
        <v>26</v>
      </c>
      <c r="B1" s="12"/>
      <c r="C1" s="12"/>
      <c r="D1" s="12"/>
      <c r="E1" s="12"/>
      <c r="F1" s="12"/>
      <c r="G1" s="12"/>
    </row>
    <row r="2" spans="1:7" ht="15.75" x14ac:dyDescent="0.25">
      <c r="A2" s="3"/>
      <c r="B2" s="3" t="s">
        <v>4</v>
      </c>
      <c r="C2" s="3" t="s">
        <v>8</v>
      </c>
      <c r="D2" s="3" t="s">
        <v>5</v>
      </c>
      <c r="E2" s="3" t="s">
        <v>6</v>
      </c>
      <c r="F2" s="3" t="s">
        <v>7</v>
      </c>
      <c r="G2" s="3"/>
    </row>
    <row r="3" spans="1:7" ht="15.75" x14ac:dyDescent="0.25">
      <c r="A3" s="2" t="s">
        <v>9</v>
      </c>
      <c r="B3" s="3">
        <v>58</v>
      </c>
      <c r="C3" s="3">
        <v>58</v>
      </c>
      <c r="D3" s="3">
        <v>200</v>
      </c>
      <c r="E3" s="3">
        <v>200</v>
      </c>
      <c r="F3" s="3">
        <v>58</v>
      </c>
      <c r="G3" s="3" t="s">
        <v>11</v>
      </c>
    </row>
    <row r="4" spans="1:7" ht="15.75" x14ac:dyDescent="0.25">
      <c r="A4" s="2" t="s">
        <v>10</v>
      </c>
      <c r="B4" s="3">
        <f>B3/2</f>
        <v>29</v>
      </c>
      <c r="C4" s="3">
        <f t="shared" ref="C4:F4" si="0">C3/2</f>
        <v>29</v>
      </c>
      <c r="D4" s="3">
        <f t="shared" si="0"/>
        <v>100</v>
      </c>
      <c r="E4" s="3">
        <f t="shared" si="0"/>
        <v>100</v>
      </c>
      <c r="F4" s="3">
        <f t="shared" si="0"/>
        <v>29</v>
      </c>
      <c r="G4" s="3"/>
    </row>
    <row r="5" spans="1:7" ht="15.75" x14ac:dyDescent="0.25">
      <c r="A5" s="3"/>
      <c r="B5" s="3"/>
      <c r="C5" s="3"/>
      <c r="D5" s="3"/>
      <c r="E5" s="3"/>
      <c r="F5" s="3"/>
      <c r="G5" s="3"/>
    </row>
    <row r="6" spans="1:7" ht="18.75" x14ac:dyDescent="0.25">
      <c r="A6" s="2" t="s">
        <v>16</v>
      </c>
      <c r="B6" s="6">
        <v>51.21</v>
      </c>
      <c r="C6" s="6">
        <f>B6</f>
        <v>51.21</v>
      </c>
      <c r="D6" s="6">
        <v>171.4</v>
      </c>
      <c r="E6" s="6">
        <f>D6</f>
        <v>171.4</v>
      </c>
      <c r="F6" s="6">
        <v>47.6</v>
      </c>
      <c r="G6" s="3" t="s">
        <v>12</v>
      </c>
    </row>
    <row r="7" spans="1:7" ht="18.75" x14ac:dyDescent="0.25">
      <c r="A7" s="2" t="s">
        <v>17</v>
      </c>
      <c r="B7" s="3">
        <v>264</v>
      </c>
      <c r="C7" s="3">
        <v>383.9</v>
      </c>
      <c r="D7" s="3">
        <v>387.5</v>
      </c>
      <c r="E7" s="3">
        <v>383.9</v>
      </c>
      <c r="F7" s="3">
        <v>383.9</v>
      </c>
      <c r="G7" s="3" t="s">
        <v>13</v>
      </c>
    </row>
    <row r="8" spans="1:7" ht="15.75" x14ac:dyDescent="0.25">
      <c r="A8" s="3"/>
      <c r="B8" s="3"/>
      <c r="C8" s="3"/>
      <c r="D8" s="3"/>
      <c r="E8" s="3"/>
      <c r="F8" s="3"/>
      <c r="G8" s="3"/>
    </row>
    <row r="9" spans="1:7" ht="18.75" x14ac:dyDescent="0.25">
      <c r="A9" s="2" t="s">
        <v>18</v>
      </c>
      <c r="B9" s="3">
        <f>B11-B13</f>
        <v>1.06</v>
      </c>
      <c r="C9" s="10">
        <f t="shared" ref="C9:F9" si="1">C11-C13</f>
        <v>-1.1919999999999999</v>
      </c>
      <c r="D9" s="10">
        <f t="shared" si="1"/>
        <v>-1.1957</v>
      </c>
      <c r="E9" s="10">
        <f t="shared" si="1"/>
        <v>-1.1919999999999999</v>
      </c>
      <c r="F9" s="10">
        <f t="shared" si="1"/>
        <v>-1.1919999999999999</v>
      </c>
      <c r="G9" s="3" t="s">
        <v>14</v>
      </c>
    </row>
    <row r="10" spans="1:7" ht="18.75" x14ac:dyDescent="0.25">
      <c r="A10" s="2" t="s">
        <v>19</v>
      </c>
      <c r="B10" s="3">
        <f>B12-B13</f>
        <v>0.94</v>
      </c>
      <c r="C10" s="10">
        <f t="shared" ref="C10:F10" si="2">C12-C13</f>
        <v>-4.0600000000000005</v>
      </c>
      <c r="D10" s="10">
        <f t="shared" si="2"/>
        <v>-2.1356999999999999</v>
      </c>
      <c r="E10" s="10">
        <f t="shared" si="2"/>
        <v>-2.8643000000000001</v>
      </c>
      <c r="F10" s="10">
        <f t="shared" si="2"/>
        <v>-1.1919999999999999</v>
      </c>
      <c r="G10" s="3" t="s">
        <v>14</v>
      </c>
    </row>
    <row r="11" spans="1:7" ht="18.75" x14ac:dyDescent="0.25">
      <c r="A11" s="2" t="s">
        <v>20</v>
      </c>
      <c r="B11" s="3">
        <v>-1.44</v>
      </c>
      <c r="C11" s="3">
        <f>F11</f>
        <v>1.3080000000000001</v>
      </c>
      <c r="D11" s="3">
        <f>C12</f>
        <v>-1.56</v>
      </c>
      <c r="E11" s="3">
        <f>F11</f>
        <v>1.3080000000000001</v>
      </c>
      <c r="F11" s="3">
        <f>F12</f>
        <v>1.3080000000000001</v>
      </c>
      <c r="G11" s="3" t="s">
        <v>14</v>
      </c>
    </row>
    <row r="12" spans="1:7" ht="18.75" x14ac:dyDescent="0.25">
      <c r="A12" s="2" t="s">
        <v>21</v>
      </c>
      <c r="B12" s="3">
        <f>C12</f>
        <v>-1.56</v>
      </c>
      <c r="C12" s="3">
        <v>-1.56</v>
      </c>
      <c r="D12" s="3">
        <v>-2.5</v>
      </c>
      <c r="E12" s="3">
        <f>D13</f>
        <v>-0.36430000000000001</v>
      </c>
      <c r="F12" s="3">
        <v>1.3080000000000001</v>
      </c>
      <c r="G12" s="3" t="s">
        <v>14</v>
      </c>
    </row>
    <row r="13" spans="1:7" ht="18.75" x14ac:dyDescent="0.25">
      <c r="A13" s="2" t="s">
        <v>22</v>
      </c>
      <c r="B13" s="3">
        <v>-2.5</v>
      </c>
      <c r="C13" s="3">
        <v>2.5</v>
      </c>
      <c r="D13" s="3">
        <v>-0.36430000000000001</v>
      </c>
      <c r="E13" s="3">
        <v>2.5</v>
      </c>
      <c r="F13" s="3">
        <v>2.5</v>
      </c>
      <c r="G13" s="3" t="s">
        <v>14</v>
      </c>
    </row>
    <row r="14" spans="1:7" ht="15.75" x14ac:dyDescent="0.25">
      <c r="A14" s="3"/>
      <c r="B14" s="3"/>
      <c r="C14" s="3"/>
      <c r="D14" s="3"/>
      <c r="E14" s="3"/>
      <c r="F14" s="3"/>
      <c r="G14" s="3"/>
    </row>
    <row r="15" spans="1:7" ht="18.75" x14ac:dyDescent="0.25">
      <c r="A15" s="2" t="s">
        <v>23</v>
      </c>
      <c r="B15" s="10">
        <v>387.9</v>
      </c>
      <c r="C15" s="3">
        <v>266.7</v>
      </c>
      <c r="D15" s="3">
        <v>884.5</v>
      </c>
      <c r="E15" s="3">
        <v>892.8</v>
      </c>
      <c r="F15" s="3">
        <v>248</v>
      </c>
      <c r="G15" s="3" t="s">
        <v>15</v>
      </c>
    </row>
    <row r="16" spans="1:7" ht="18.75" x14ac:dyDescent="0.25">
      <c r="A16" s="2" t="s">
        <v>24</v>
      </c>
      <c r="B16" s="8">
        <f>1/B17*1000</f>
        <v>0.83001190237068012</v>
      </c>
      <c r="C16" s="8">
        <f t="shared" ref="C16:F16" si="3">1/C17*1000</f>
        <v>1.3949604542660821</v>
      </c>
      <c r="D16" s="8">
        <f t="shared" si="3"/>
        <v>4.6689351466232392</v>
      </c>
      <c r="E16" s="8">
        <f t="shared" si="3"/>
        <v>4.6689351466232392</v>
      </c>
      <c r="F16" s="8">
        <f t="shared" si="3"/>
        <v>1.296624006008037</v>
      </c>
      <c r="G16" s="3" t="s">
        <v>15</v>
      </c>
    </row>
    <row r="17" spans="1:7" ht="18.75" x14ac:dyDescent="0.25">
      <c r="A17" s="2" t="s">
        <v>25</v>
      </c>
      <c r="B17" s="7">
        <v>1204.8019999999999</v>
      </c>
      <c r="C17" s="3">
        <v>716.86620000000005</v>
      </c>
      <c r="D17" s="3">
        <v>214.1816</v>
      </c>
      <c r="E17" s="3">
        <v>214.1816</v>
      </c>
      <c r="F17" s="3">
        <v>771.23360000000002</v>
      </c>
      <c r="G17" s="3" t="s">
        <v>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154" zoomScaleNormal="154" workbookViewId="0">
      <selection activeCell="F8" sqref="F8"/>
    </sheetView>
  </sheetViews>
  <sheetFormatPr defaultRowHeight="15.75" x14ac:dyDescent="0.25"/>
  <cols>
    <col min="1" max="1" width="18.140625" style="1" bestFit="1" customWidth="1"/>
    <col min="2" max="2" width="11.85546875" style="1" bestFit="1" customWidth="1"/>
    <col min="3" max="3" width="11.85546875" style="1" customWidth="1"/>
    <col min="4" max="5" width="9.140625" style="1"/>
    <col min="6" max="10" width="9.42578125" style="1" bestFit="1" customWidth="1"/>
    <col min="11" max="16384" width="9.140625" style="1"/>
  </cols>
  <sheetData>
    <row r="1" spans="1:12" x14ac:dyDescent="0.25">
      <c r="A1" s="12" t="s">
        <v>36</v>
      </c>
      <c r="B1" s="12"/>
      <c r="C1" s="12"/>
      <c r="D1" s="12"/>
    </row>
    <row r="2" spans="1:12" x14ac:dyDescent="0.25">
      <c r="A2" s="3"/>
      <c r="B2" s="2" t="s">
        <v>27</v>
      </c>
      <c r="C2" s="2" t="s">
        <v>28</v>
      </c>
      <c r="D2" s="3"/>
    </row>
    <row r="3" spans="1:12" ht="18.75" x14ac:dyDescent="0.25">
      <c r="A3" s="2" t="s">
        <v>31</v>
      </c>
      <c r="B3" s="8">
        <v>44.110900000000001</v>
      </c>
      <c r="C3" s="8">
        <v>44.434199999999997</v>
      </c>
      <c r="D3" s="3" t="s">
        <v>29</v>
      </c>
    </row>
    <row r="4" spans="1:12" ht="18.75" x14ac:dyDescent="0.25">
      <c r="A4" s="2" t="s">
        <v>32</v>
      </c>
      <c r="B4" s="8">
        <v>45.0869</v>
      </c>
      <c r="C4" s="8">
        <v>45.441099999999999</v>
      </c>
      <c r="D4" s="3" t="s">
        <v>29</v>
      </c>
    </row>
    <row r="5" spans="1:12" ht="18.75" x14ac:dyDescent="0.25">
      <c r="A5" s="2" t="s">
        <v>33</v>
      </c>
      <c r="B5" s="8">
        <f>B4-B3</f>
        <v>0.97599999999999909</v>
      </c>
      <c r="C5" s="8">
        <f>C4-C3</f>
        <v>1.0069000000000017</v>
      </c>
      <c r="D5" s="3" t="s">
        <v>29</v>
      </c>
      <c r="F5" s="4"/>
      <c r="G5" s="4"/>
      <c r="H5" s="4"/>
      <c r="I5" s="4"/>
      <c r="J5" s="4"/>
      <c r="K5" s="4"/>
      <c r="L5" s="4"/>
    </row>
    <row r="6" spans="1:12" x14ac:dyDescent="0.25">
      <c r="A6" s="3"/>
      <c r="B6" s="3"/>
      <c r="C6" s="3"/>
      <c r="D6" s="3"/>
      <c r="F6" s="4"/>
      <c r="G6" s="4"/>
      <c r="H6" s="4"/>
      <c r="I6" s="4"/>
      <c r="J6" s="4"/>
      <c r="K6" s="4"/>
      <c r="L6" s="4"/>
    </row>
    <row r="7" spans="1:12" ht="18.75" x14ac:dyDescent="0.25">
      <c r="A7" s="2" t="s">
        <v>34</v>
      </c>
      <c r="B7" s="7">
        <v>1.1767000000000001</v>
      </c>
      <c r="C7" s="3">
        <v>1.131</v>
      </c>
      <c r="D7" s="3" t="s">
        <v>2</v>
      </c>
      <c r="F7" s="4"/>
      <c r="G7" s="4"/>
      <c r="H7" s="4"/>
      <c r="I7" s="4"/>
      <c r="J7" s="4"/>
      <c r="K7" s="4"/>
      <c r="L7" s="4"/>
    </row>
    <row r="8" spans="1:12" ht="18.75" x14ac:dyDescent="0.25">
      <c r="A8" s="2" t="s">
        <v>35</v>
      </c>
      <c r="B8" s="7">
        <v>1.2948</v>
      </c>
      <c r="C8" s="7">
        <f>SUM('Table 3'!B6,'Table 3'!D6,'Table 3'!F6)*5/1000</f>
        <v>1.3510500000000001</v>
      </c>
      <c r="D8" s="3" t="s">
        <v>30</v>
      </c>
      <c r="F8" s="5"/>
      <c r="G8" s="5"/>
      <c r="H8" s="5"/>
      <c r="I8" s="5"/>
      <c r="J8" s="5"/>
      <c r="K8" s="4"/>
      <c r="L8" s="4"/>
    </row>
    <row r="9" spans="1:12" x14ac:dyDescent="0.25">
      <c r="F9" s="4"/>
      <c r="G9" s="4"/>
      <c r="H9" s="4"/>
      <c r="I9" s="4"/>
      <c r="J9" s="4"/>
      <c r="K9" s="4"/>
      <c r="L9" s="4"/>
    </row>
    <row r="10" spans="1:12" x14ac:dyDescent="0.25">
      <c r="F10" s="4"/>
      <c r="G10" s="4"/>
      <c r="H10" s="4"/>
      <c r="I10" s="4"/>
      <c r="J10" s="4"/>
      <c r="K10" s="4"/>
      <c r="L10" s="4"/>
    </row>
  </sheetData>
  <mergeCells count="1">
    <mergeCell ref="A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2018-02-22T15:05:36Z</dcterms:modified>
</cp:coreProperties>
</file>