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llostery.sharepoint.com/sites/Trading/Shared Documents/Operations/IWM/"/>
    </mc:Choice>
  </mc:AlternateContent>
  <xr:revisionPtr revIDLastSave="9" documentId="8_{DE073BB4-8AAB-40D6-99A6-CDDA03C63E95}" xr6:coauthVersionLast="47" xr6:coauthVersionMax="47" xr10:uidLastSave="{A8F2A023-2E06-4F99-A05D-8EBFC9BFCED7}"/>
  <bookViews>
    <workbookView xWindow="4650" yWindow="390" windowWidth="29820" windowHeight="19860" xr2:uid="{BAE3BBCF-A242-405D-BA05-DDC725F5D49F}"/>
  </bookViews>
  <sheets>
    <sheet name="Shares" sheetId="3" r:id="rId1"/>
    <sheet name="Exposure" sheetId="4" r:id="rId2"/>
  </sheets>
  <definedNames>
    <definedName name="AsOfDate" localSheetId="1">Exposure!$B$3</definedName>
    <definedName name="AsOfDate" localSheetId="0">Shares!$B$3</definedName>
    <definedName name="CalcMap" localSheetId="1">Exposure!$G$5:$R$68</definedName>
    <definedName name="CalcMap" localSheetId="0">Shares!$G$5:$R$68</definedName>
    <definedName name="DailyVolCol" localSheetId="1">Exposure!$E$4</definedName>
    <definedName name="DailyVolCol" localSheetId="0">Shares!$E$4</definedName>
    <definedName name="DropSpot" localSheetId="1">Exposure!$B$5</definedName>
    <definedName name="DropSpot" localSheetId="0">Shares!$B$5</definedName>
    <definedName name="PctDailyVol" localSheetId="1">Exposure!$C$3</definedName>
    <definedName name="PctDailyVol" localSheetId="0">Shares!$C$3</definedName>
    <definedName name="ShareCol" localSheetId="1">Exposure!$F$4</definedName>
    <definedName name="ShareCol" localSheetId="0">Shares!$F$4</definedName>
    <definedName name="TickerCol" localSheetId="1">Exposure!$B$4</definedName>
    <definedName name="TickerCol" localSheetId="0">Shares!$B$4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R2" i="4"/>
  <c r="R2" i="4" a="1"/>
  <c r="Q2" i="4" a="1"/>
  <c r="Q2" i="4" s="1"/>
  <c r="P2" i="4" a="1"/>
  <c r="P2" i="4" s="1"/>
  <c r="O2" i="4" a="1"/>
  <c r="O2" i="4" s="1"/>
  <c r="N2" i="4" a="1"/>
  <c r="N2" i="4" s="1"/>
  <c r="M2" i="4" a="1"/>
  <c r="M2" i="4" s="1"/>
  <c r="L2" i="4"/>
  <c r="L2" i="4" a="1"/>
  <c r="K2" i="4" a="1"/>
  <c r="K2" i="4" s="1"/>
  <c r="J2" i="4" a="1"/>
  <c r="J2" i="4" s="1"/>
  <c r="I2" i="4" a="1"/>
  <c r="I2" i="4" s="1"/>
  <c r="H2" i="4" a="1"/>
  <c r="H2" i="4" s="1"/>
  <c r="G2" i="4"/>
  <c r="G2" i="4" a="1"/>
  <c r="F2" i="4" a="1"/>
  <c r="F2" i="4" s="1"/>
  <c r="F3" i="4" s="1"/>
  <c r="O1" i="4"/>
  <c r="R2" i="3" a="1"/>
  <c r="R2" i="3" s="1"/>
  <c r="R3" i="3" s="1"/>
  <c r="Q2" i="3" a="1"/>
  <c r="Q2" i="3" s="1"/>
  <c r="Q3" i="3" s="1"/>
  <c r="P2" i="3" a="1"/>
  <c r="P2" i="3" s="1"/>
  <c r="P3" i="3" s="1"/>
  <c r="O2" i="3" a="1"/>
  <c r="O2" i="3" s="1"/>
  <c r="O3" i="3" s="1"/>
  <c r="N2" i="3" a="1"/>
  <c r="N2" i="3" s="1"/>
  <c r="N3" i="3" s="1"/>
  <c r="M2" i="3" a="1"/>
  <c r="M2" i="3" s="1"/>
  <c r="M3" i="3" s="1"/>
  <c r="L2" i="3" a="1"/>
  <c r="L2" i="3" s="1"/>
  <c r="L3" i="3" s="1"/>
  <c r="K2" i="3"/>
  <c r="K3" i="3" s="1"/>
  <c r="K2" i="3" a="1"/>
  <c r="J2" i="3" a="1"/>
  <c r="J2" i="3" s="1"/>
  <c r="J3" i="3" s="1"/>
  <c r="I2" i="3" a="1"/>
  <c r="I2" i="3" s="1"/>
  <c r="I3" i="3" s="1"/>
  <c r="H2" i="3"/>
  <c r="H2" i="3" a="1"/>
  <c r="G2" i="3" a="1"/>
  <c r="G2" i="3" s="1"/>
  <c r="G3" i="3" s="1"/>
  <c r="F2" i="3" a="1"/>
  <c r="F2" i="3" s="1"/>
  <c r="D51" i="3" a="1"/>
  <c r="C45" i="3" a="1"/>
  <c r="D19" i="3" a="1"/>
  <c r="C64" i="3" a="1"/>
  <c r="D38" i="3" a="1"/>
  <c r="C32" i="3" a="1"/>
  <c r="D57" i="3" a="1"/>
  <c r="C51" i="3" a="1"/>
  <c r="D25" i="3" a="1"/>
  <c r="C19" i="3" a="1"/>
  <c r="D12" i="3" a="1"/>
  <c r="D31" i="3" a="1"/>
  <c r="C25" i="3" a="1"/>
  <c r="D62" i="3" a="1"/>
  <c r="D16" i="3" a="1"/>
  <c r="D44" i="3" a="1"/>
  <c r="C38" i="3" a="1"/>
  <c r="C6" i="3" a="1"/>
  <c r="D63" i="3" a="1"/>
  <c r="C57" i="3" a="1"/>
  <c r="C5" i="3" a="1"/>
  <c r="D30" i="3" a="1"/>
  <c r="C17" i="3" a="1"/>
  <c r="D50" i="3" a="1"/>
  <c r="C44" i="3" a="1"/>
  <c r="D18" i="3" a="1"/>
  <c r="C12" i="3" a="1"/>
  <c r="D56" i="3" a="1"/>
  <c r="C18" i="3" a="1"/>
  <c r="C56" i="3" a="1"/>
  <c r="C22" i="3" a="1"/>
  <c r="C63" i="3" a="1"/>
  <c r="D37" i="3" a="1"/>
  <c r="C31" i="3" a="1"/>
  <c r="D5" i="3" a="1"/>
  <c r="D24" i="3" a="1"/>
  <c r="C37" i="3" a="1"/>
  <c r="C24" i="3" a="1"/>
  <c r="C54" i="3" a="1"/>
  <c r="C50" i="3" a="1"/>
  <c r="D43" i="3" a="1"/>
  <c r="D11" i="3" a="1"/>
  <c r="D10" i="3" a="1"/>
  <c r="D49" i="3" a="1"/>
  <c r="C43" i="3" a="1"/>
  <c r="D68" i="3" a="1"/>
  <c r="C62" i="3" a="1"/>
  <c r="D36" i="3" a="1"/>
  <c r="C30" i="3" a="1"/>
  <c r="D55" i="3" a="1"/>
  <c r="C49" i="3" a="1"/>
  <c r="C68" i="3" a="1"/>
  <c r="D42" i="3" a="1"/>
  <c r="D61" i="3" a="1"/>
  <c r="D48" i="3" a="1"/>
  <c r="C42" i="3" a="1"/>
  <c r="D67" i="3" a="1"/>
  <c r="C61" i="3" a="1"/>
  <c r="D35" i="3" a="1"/>
  <c r="C29" i="3" a="1"/>
  <c r="D54" i="3" a="1"/>
  <c r="C48" i="3" a="1"/>
  <c r="D22" i="3" a="1"/>
  <c r="C16" i="3" a="1"/>
  <c r="D60" i="3" a="1"/>
  <c r="C67" i="3" a="1"/>
  <c r="D41" i="3" a="1"/>
  <c r="C35" i="3" a="1"/>
  <c r="D9" i="3" a="1"/>
  <c r="D47" i="3" a="1"/>
  <c r="C41" i="3" a="1"/>
  <c r="D15" i="3" a="1"/>
  <c r="C9" i="3" a="1"/>
  <c r="C60" i="3" a="1"/>
  <c r="D34" i="3" a="1"/>
  <c r="C58" i="3" a="1"/>
  <c r="D66" i="3" a="1"/>
  <c r="C28" i="3" a="1"/>
  <c r="C7" i="3" a="1"/>
  <c r="C11" i="3" a="1"/>
  <c r="D53" i="3" a="1"/>
  <c r="C47" i="3" a="1"/>
  <c r="D21" i="3" a="1"/>
  <c r="C15" i="3" a="1"/>
  <c r="C34" i="3" a="1"/>
  <c r="D8" i="3" a="1"/>
  <c r="C59" i="3" a="1"/>
  <c r="C20" i="3" a="1"/>
  <c r="C23" i="3" a="1"/>
  <c r="C66" i="3" a="1"/>
  <c r="D40" i="3" a="1"/>
  <c r="D33" i="3" a="1"/>
  <c r="D32" i="3" a="1"/>
  <c r="D59" i="3" a="1"/>
  <c r="C53" i="3" a="1"/>
  <c r="D27" i="3" a="1"/>
  <c r="C21" i="3" a="1"/>
  <c r="D52" i="3" a="1"/>
  <c r="D20" i="3" a="1"/>
  <c r="C14" i="3" a="1"/>
  <c r="D26" i="3" a="1"/>
  <c r="D64" i="3" a="1"/>
  <c r="D29" i="3" a="1"/>
  <c r="D28" i="3" a="1"/>
  <c r="D46" i="3" a="1"/>
  <c r="C40" i="3" a="1"/>
  <c r="D14" i="3" a="1"/>
  <c r="C8" i="3" a="1"/>
  <c r="D7" i="3" a="1"/>
  <c r="D6" i="3" a="1"/>
  <c r="C55" i="3" a="1"/>
  <c r="D65" i="3" a="1"/>
  <c r="C27" i="3" a="1"/>
  <c r="C46" i="3" a="1"/>
  <c r="C13" i="3" a="1"/>
  <c r="D17" i="3" a="1"/>
  <c r="C36" i="3" a="1"/>
  <c r="C10" i="3" a="1"/>
  <c r="C65" i="3" a="1"/>
  <c r="D39" i="3" a="1"/>
  <c r="C33" i="3" a="1"/>
  <c r="D23" i="3" a="1"/>
  <c r="D58" i="3" a="1"/>
  <c r="C52" i="3" a="1"/>
  <c r="D45" i="3" a="1"/>
  <c r="C39" i="3" a="1"/>
  <c r="D13" i="3" a="1"/>
  <c r="C26" i="3" a="1"/>
  <c r="C26" i="3" l="1"/>
  <c r="E26" i="3" s="1"/>
  <c r="D13" i="3"/>
  <c r="C39" i="3"/>
  <c r="E39" i="3" s="1"/>
  <c r="D45" i="3"/>
  <c r="C52" i="3"/>
  <c r="E52" i="3" s="1"/>
  <c r="D58" i="3"/>
  <c r="D23" i="3"/>
  <c r="C33" i="3"/>
  <c r="E33" i="3" s="1"/>
  <c r="D39" i="3"/>
  <c r="C65" i="3"/>
  <c r="E65" i="3" s="1"/>
  <c r="C10" i="3"/>
  <c r="E10" i="3" s="1"/>
  <c r="C36" i="3"/>
  <c r="E36" i="3" s="1"/>
  <c r="D17" i="3"/>
  <c r="C13" i="3"/>
  <c r="E13" i="3" s="1"/>
  <c r="C46" i="3"/>
  <c r="E46" i="3" s="1"/>
  <c r="C27" i="3"/>
  <c r="E27" i="3" s="1"/>
  <c r="D65" i="3"/>
  <c r="C55" i="3"/>
  <c r="E55" i="3" s="1"/>
  <c r="D6" i="3"/>
  <c r="D7" i="3"/>
  <c r="C8" i="3"/>
  <c r="E8" i="3" s="1"/>
  <c r="D14" i="3"/>
  <c r="C40" i="3"/>
  <c r="E40" i="3" s="1"/>
  <c r="D46" i="3"/>
  <c r="D28" i="3"/>
  <c r="D29" i="3"/>
  <c r="D64" i="3"/>
  <c r="D26" i="3"/>
  <c r="C14" i="3"/>
  <c r="E14" i="3" s="1"/>
  <c r="D20" i="3"/>
  <c r="D52" i="3"/>
  <c r="C21" i="3"/>
  <c r="E21" i="3" s="1"/>
  <c r="D27" i="3"/>
  <c r="C53" i="3"/>
  <c r="E53" i="3" s="1"/>
  <c r="D59" i="3"/>
  <c r="D32" i="3"/>
  <c r="D33" i="3"/>
  <c r="D40" i="3"/>
  <c r="C66" i="3"/>
  <c r="E66" i="3" s="1"/>
  <c r="C23" i="3"/>
  <c r="E23" i="3" s="1"/>
  <c r="C20" i="3"/>
  <c r="E20" i="3" s="1"/>
  <c r="C59" i="3"/>
  <c r="E59" i="3" s="1"/>
  <c r="D8" i="3"/>
  <c r="C34" i="3"/>
  <c r="E34" i="3" s="1"/>
  <c r="C15" i="3"/>
  <c r="E15" i="3" s="1"/>
  <c r="D21" i="3"/>
  <c r="C47" i="3"/>
  <c r="E47" i="3" s="1"/>
  <c r="D53" i="3"/>
  <c r="C11" i="3"/>
  <c r="E11" i="3" s="1"/>
  <c r="C7" i="3"/>
  <c r="E7" i="3" s="1"/>
  <c r="C28" i="3"/>
  <c r="E28" i="3" s="1"/>
  <c r="D66" i="3"/>
  <c r="C58" i="3"/>
  <c r="E58" i="3" s="1"/>
  <c r="D34" i="3"/>
  <c r="C60" i="3"/>
  <c r="E60" i="3" s="1"/>
  <c r="C9" i="3"/>
  <c r="E9" i="3" s="1"/>
  <c r="D15" i="3"/>
  <c r="C41" i="3"/>
  <c r="E41" i="3" s="1"/>
  <c r="D47" i="3"/>
  <c r="D9" i="3"/>
  <c r="C35" i="3"/>
  <c r="E35" i="3" s="1"/>
  <c r="D41" i="3"/>
  <c r="C67" i="3"/>
  <c r="E67" i="3" s="1"/>
  <c r="D60" i="3"/>
  <c r="C16" i="3"/>
  <c r="E16" i="3" s="1"/>
  <c r="D22" i="3"/>
  <c r="C48" i="3"/>
  <c r="E48" i="3" s="1"/>
  <c r="D54" i="3"/>
  <c r="C29" i="3"/>
  <c r="E29" i="3" s="1"/>
  <c r="D35" i="3"/>
  <c r="C61" i="3"/>
  <c r="E61" i="3" s="1"/>
  <c r="D67" i="3"/>
  <c r="C42" i="3"/>
  <c r="E42" i="3" s="1"/>
  <c r="D48" i="3"/>
  <c r="D61" i="3"/>
  <c r="D42" i="3"/>
  <c r="C68" i="3"/>
  <c r="E68" i="3" s="1"/>
  <c r="C49" i="3"/>
  <c r="E49" i="3" s="1"/>
  <c r="D55" i="3"/>
  <c r="C30" i="3"/>
  <c r="E30" i="3" s="1"/>
  <c r="D36" i="3"/>
  <c r="C62" i="3"/>
  <c r="E62" i="3" s="1"/>
  <c r="D68" i="3"/>
  <c r="C43" i="3"/>
  <c r="E43" i="3" s="1"/>
  <c r="D49" i="3"/>
  <c r="D10" i="3"/>
  <c r="D11" i="3"/>
  <c r="D43" i="3"/>
  <c r="C50" i="3"/>
  <c r="E50" i="3" s="1"/>
  <c r="C54" i="3"/>
  <c r="E54" i="3" s="1"/>
  <c r="C24" i="3"/>
  <c r="E24" i="3" s="1"/>
  <c r="C37" i="3"/>
  <c r="E37" i="3" s="1"/>
  <c r="D24" i="3"/>
  <c r="D5" i="3"/>
  <c r="C31" i="3"/>
  <c r="E31" i="3" s="1"/>
  <c r="D37" i="3"/>
  <c r="C63" i="3"/>
  <c r="E63" i="3" s="1"/>
  <c r="C22" i="3"/>
  <c r="E22" i="3" s="1"/>
  <c r="C56" i="3"/>
  <c r="E56" i="3" s="1"/>
  <c r="C18" i="3"/>
  <c r="E18" i="3" s="1"/>
  <c r="D56" i="3"/>
  <c r="C12" i="3"/>
  <c r="E12" i="3" s="1"/>
  <c r="D18" i="3"/>
  <c r="C44" i="3"/>
  <c r="E44" i="3" s="1"/>
  <c r="D50" i="3"/>
  <c r="C17" i="3"/>
  <c r="E17" i="3" s="1"/>
  <c r="D30" i="3"/>
  <c r="C5" i="3"/>
  <c r="E5" i="3" s="1"/>
  <c r="C57" i="3"/>
  <c r="E57" i="3" s="1"/>
  <c r="D63" i="3"/>
  <c r="C6" i="3"/>
  <c r="E6" i="3" s="1"/>
  <c r="C38" i="3"/>
  <c r="E38" i="3" s="1"/>
  <c r="D44" i="3"/>
  <c r="D16" i="3"/>
  <c r="D62" i="3"/>
  <c r="C25" i="3"/>
  <c r="E25" i="3" s="1"/>
  <c r="D31" i="3"/>
  <c r="D12" i="3"/>
  <c r="C19" i="3"/>
  <c r="E19" i="3" s="1"/>
  <c r="D25" i="3"/>
  <c r="C51" i="3"/>
  <c r="E51" i="3" s="1"/>
  <c r="D57" i="3"/>
  <c r="C32" i="3"/>
  <c r="E32" i="3" s="1"/>
  <c r="D38" i="3"/>
  <c r="C64" i="3"/>
  <c r="E64" i="3" s="1"/>
  <c r="D19" i="3"/>
  <c r="C45" i="3"/>
  <c r="E45" i="3" s="1"/>
  <c r="D51" i="3"/>
  <c r="H3" i="4"/>
  <c r="J3" i="4"/>
  <c r="L3" i="4"/>
  <c r="P3" i="4"/>
  <c r="N3" i="4"/>
  <c r="G3" i="4"/>
  <c r="I3" i="4"/>
  <c r="Q3" i="4"/>
  <c r="K3" i="4"/>
  <c r="M3" i="4"/>
  <c r="O3" i="4"/>
  <c r="R3" i="4"/>
  <c r="F3" i="3"/>
  <c r="H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Kafafian</author>
  </authors>
  <commentList>
    <comment ref="C3" authorId="0" shapeId="0" xr:uid="{0384810E-A697-4ED6-9846-B23AC30A7FFA}">
      <text>
        <r>
          <rPr>
            <b/>
            <sz val="9"/>
            <color indexed="81"/>
            <rFont val="Tahoma"/>
            <family val="2"/>
          </rPr>
          <t>Lee Kafafian:</t>
        </r>
        <r>
          <rPr>
            <sz val="9"/>
            <color indexed="81"/>
            <rFont val="Tahoma"/>
            <family val="2"/>
          </rPr>
          <t xml:space="preserve">
Update value, macro will run liquidity schedule
cursor always returns to this cell after macro completes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<sst xmlns="http://schemas.openxmlformats.org/spreadsheetml/2006/main" count="155" uniqueCount="81">
  <si>
    <t>Total Shares</t>
  </si>
  <si>
    <t>% of Total Shares</t>
  </si>
  <si>
    <t>Portfolio Names</t>
  </si>
  <si>
    <t>VOLUME_AVG_30D</t>
  </si>
  <si>
    <t>PX_VOLUME</t>
  </si>
  <si>
    <t>% Daily Volume</t>
  </si>
  <si>
    <t>Position</t>
  </si>
  <si>
    <t>1 Day</t>
  </si>
  <si>
    <t>2 Day</t>
  </si>
  <si>
    <t>3 Day</t>
  </si>
  <si>
    <t>4 Day</t>
  </si>
  <si>
    <t>5 Day</t>
  </si>
  <si>
    <t>10 Day</t>
  </si>
  <si>
    <t>15 Day</t>
  </si>
  <si>
    <t>1 Month</t>
  </si>
  <si>
    <t>2 Months</t>
  </si>
  <si>
    <t>3 Months</t>
  </si>
  <si>
    <t>6 Months</t>
  </si>
  <si>
    <t>&gt; 6 Months</t>
  </si>
  <si>
    <t>ABVX US Equity</t>
  </si>
  <si>
    <t>AVTE US Equity</t>
  </si>
  <si>
    <t>ANAB US Equity</t>
  </si>
  <si>
    <t>APGE US Equity</t>
  </si>
  <si>
    <t>ABIO US Equity</t>
  </si>
  <si>
    <t>ACLX US Equity</t>
  </si>
  <si>
    <t>AVTX US Equity</t>
  </si>
  <si>
    <t>PHGE US Equity</t>
  </si>
  <si>
    <t>BBIO US Equity</t>
  </si>
  <si>
    <t>CNTA US Equity</t>
  </si>
  <si>
    <t>CNTX US Equity</t>
  </si>
  <si>
    <t>CRBP US Equity</t>
  </si>
  <si>
    <t>CRNX US Equity</t>
  </si>
  <si>
    <t>CGEM US Equity</t>
  </si>
  <si>
    <t>CYTK US Equity</t>
  </si>
  <si>
    <t>DAWN US Equity</t>
  </si>
  <si>
    <t>DNTH US Equity</t>
  </si>
  <si>
    <t>ELEV US Equity</t>
  </si>
  <si>
    <t>EQ US Equity</t>
  </si>
  <si>
    <t>EOLS US Equity</t>
  </si>
  <si>
    <t>GOSS US Equity</t>
  </si>
  <si>
    <t>IGMS US Equity</t>
  </si>
  <si>
    <t>INZY US Equity</t>
  </si>
  <si>
    <t>INSM US Equity</t>
  </si>
  <si>
    <t>ITOS US Equity</t>
  </si>
  <si>
    <t>JANX US Equity</t>
  </si>
  <si>
    <t>JSPR US Equity</t>
  </si>
  <si>
    <t>KALV US Equity</t>
  </si>
  <si>
    <t>KROS US Equity</t>
  </si>
  <si>
    <t>LNTH US Equity</t>
  </si>
  <si>
    <t>LBPH US Equity</t>
  </si>
  <si>
    <t>LYRA US Equity</t>
  </si>
  <si>
    <t>MRUS US Equity</t>
  </si>
  <si>
    <t>OABI US Equity</t>
  </si>
  <si>
    <t>CATX US Equity</t>
  </si>
  <si>
    <t>RLYB US Equity</t>
  </si>
  <si>
    <t>ROIV US Equity</t>
  </si>
  <si>
    <t>SRRK US Equity</t>
  </si>
  <si>
    <t>SKYE US Equity</t>
  </si>
  <si>
    <t>SYRE US Equity</t>
  </si>
  <si>
    <t>TRML US Equity</t>
  </si>
  <si>
    <t>TCRX US Equity</t>
  </si>
  <si>
    <t>PCVX US Equity</t>
  </si>
  <si>
    <t>VKTX US Equity</t>
  </si>
  <si>
    <t>VINC US Equity</t>
  </si>
  <si>
    <t>VRDN US Equity</t>
  </si>
  <si>
    <t>VOR US Equity</t>
  </si>
  <si>
    <t>XENE US Equity</t>
  </si>
  <si>
    <t>ZURA US Equity</t>
  </si>
  <si>
    <t>ACET US Equity</t>
  </si>
  <si>
    <t>PFE US Equity</t>
  </si>
  <si>
    <t>NGNE US Equity</t>
  </si>
  <si>
    <t>FOLD US Equity</t>
  </si>
  <si>
    <t>APLS US Equity</t>
  </si>
  <si>
    <t>ARQT US Equity</t>
  </si>
  <si>
    <t>BMY US Equity</t>
  </si>
  <si>
    <t>TGTX US Equity</t>
  </si>
  <si>
    <t>VERA US Equity</t>
  </si>
  <si>
    <t>Gross Exposure</t>
  </si>
  <si>
    <t>% of Gross Exposure</t>
  </si>
  <si>
    <t>Delta MV</t>
  </si>
  <si>
    <t>CLYM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</si>
</sst>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\ %"/>
    <numFmt numFmtId="165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b/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 indent="1"/>
    </xf>
    <xf numFmtId="3" fontId="0" fillId="0" borderId="0" xfId="0" applyNumberFormat="1"/>
    <xf numFmtId="0" fontId="2" fillId="0" borderId="0" xfId="0" applyFont="1"/>
    <xf numFmtId="3" fontId="3" fillId="0" borderId="0" xfId="0" applyNumberFormat="1" applyFont="1" applyAlignment="1">
      <alignment horizontal="right" indent="1"/>
    </xf>
    <xf numFmtId="3" fontId="3" fillId="0" borderId="1" xfId="0" applyNumberFormat="1" applyFont="1" applyBorder="1"/>
    <xf numFmtId="14" fontId="3" fillId="0" borderId="1" xfId="0" applyNumberFormat="1" applyFont="1" applyBorder="1" applyAlignment="1">
      <alignment horizontal="left" indent="1"/>
    </xf>
    <xf numFmtId="10" fontId="3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 indent="1"/>
    </xf>
    <xf numFmtId="3" fontId="0" fillId="0" borderId="2" xfId="0" applyNumberFormat="1" applyBorder="1"/>
    <xf numFmtId="3" fontId="0" fillId="0" borderId="3" xfId="0" applyNumberFormat="1" applyBorder="1"/>
    <xf numFmtId="0" fontId="5" fillId="4" borderId="1" xfId="0" applyFont="1" applyFill="1" applyBorder="1" applyAlignment="1">
      <alignment horizontal="left" indent="1"/>
    </xf>
    <xf numFmtId="3" fontId="0" fillId="4" borderId="3" xfId="0" applyNumberFormat="1" applyFill="1" applyBorder="1"/>
    <xf numFmtId="3" fontId="0" fillId="4" borderId="2" xfId="0" applyNumberFormat="1" applyFill="1" applyBorder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8">
    <dxf>
      <fill>
        <patternFill>
          <bgColor theme="9" tint="0.79998168889431442"/>
        </patternFill>
      </fill>
    </dxf>
    <dxf>
      <fill>
        <patternFill>
          <bgColor rgb="FFFFC2BD"/>
        </patternFill>
      </fill>
    </dxf>
    <dxf>
      <fill>
        <patternFill>
          <bgColor theme="9" tint="0.79998168889431442"/>
        </patternFill>
      </fill>
    </dxf>
    <dxf>
      <fill>
        <patternFill>
          <bgColor rgb="FFFFC2BD"/>
        </patternFill>
      </fill>
    </dxf>
    <dxf>
      <fill>
        <patternFill>
          <bgColor theme="9" tint="0.79998168889431442"/>
        </patternFill>
      </fill>
    </dxf>
    <dxf>
      <fill>
        <patternFill>
          <bgColor rgb="FFFFC2BD"/>
        </patternFill>
      </fill>
    </dxf>
    <dxf>
      <fill>
        <patternFill>
          <bgColor theme="9" tint="0.79998168889431442"/>
        </patternFill>
      </fill>
    </dxf>
    <dxf>
      <fill>
        <patternFill>
          <bgColor rgb="FFFFC2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BDP|15857538349969862732</stp>
        <tr r="C55" s="3"/>
        <tr r="C55" s="3"/>
      </tp>
      <tp t="s">
        <v>#N/A N/A</v>
        <stp/>
        <stp>BDP|13358642599475980256</stp>
        <tr r="C53" s="3"/>
        <tr r="C53" s="3"/>
      </tp>
      <tp t="s">
        <v>#N/A N/A</v>
        <stp/>
        <stp>BDH|14114562412443099869</stp>
        <tr r="D28" s="3"/>
        <tr r="D28" s="3"/>
      </tp>
      <tp t="s">
        <v>#N/A N/A</v>
        <stp/>
        <stp>BDP|10366255114462222932</stp>
        <tr r="C38" s="3"/>
        <tr r="C38" s="3"/>
      </tp>
      <tp t="s">
        <v>#N/A N/A</v>
        <stp/>
        <stp>BDP|16523846987988120633</stp>
        <tr r="C34" s="3"/>
        <tr r="C34" s="3"/>
      </tp>
      <tp t="s">
        <v>#N/A N/A</v>
        <stp/>
        <stp>BDH|10695709765899714073</stp>
        <tr r="D26" s="3"/>
        <tr r="D26" s="3"/>
      </tp>
      <tp t="s">
        <v>#N/A N/A</v>
        <stp/>
        <stp>BDH|15642221566328987145</stp>
        <tr r="D32" s="3"/>
        <tr r="D32" s="3"/>
      </tp>
      <tp t="s">
        <v>#N/A N/A</v>
        <stp/>
        <stp>BDP|13437214481379290949</stp>
        <tr r="C46" s="3"/>
        <tr r="C46" s="3"/>
      </tp>
      <tp t="s">
        <v>#N/A N/A</v>
        <stp/>
        <stp>BDH|14147427638739223396</stp>
        <tr r="D8" s="3"/>
        <tr r="D8" s="3"/>
        <tr r="D9" s="3"/>
        <tr r="D9" s="3"/>
      </tp>
      <tp t="s">
        <v>#N/A N/A</v>
        <stp/>
        <stp>BDH|13177985701994238782</stp>
        <tr r="D11" s="3"/>
        <tr r="D11" s="3"/>
      </tp>
      <tp t="s">
        <v>#N/A N/A</v>
        <stp/>
        <stp>BDH|15671949098218488485</stp>
        <tr r="D25" s="3"/>
        <tr r="D25" s="3"/>
      </tp>
      <tp t="s">
        <v>#N/A N/A</v>
        <stp/>
        <stp>BDP|15090322992535599472</stp>
        <tr r="C45" s="3"/>
        <tr r="C45" s="3"/>
      </tp>
      <tp t="s">
        <v>#N/A N/A</v>
        <stp/>
        <stp>BDH|10230447897955608662</stp>
        <tr r="D13" s="3"/>
        <tr r="D13" s="3"/>
      </tp>
      <tp t="s">
        <v>#N/A N/A</v>
        <stp/>
        <stp>BDH|15624349930783123835</stp>
        <tr r="D49" s="3"/>
        <tr r="D49" s="3"/>
      </tp>
      <tp t="s">
        <v>#N/A N/A</v>
        <stp/>
        <stp>BDH|10241707396233385389</stp>
        <tr r="D60" s="3"/>
        <tr r="D60" s="3"/>
      </tp>
      <tp t="s">
        <v>#N/A N/A</v>
        <stp/>
        <stp>BDP|10849367656090642994</stp>
        <tr r="C41" s="3"/>
        <tr r="C41" s="3"/>
      </tp>
      <tp t="s">
        <v>#N/A N/A</v>
        <stp/>
        <stp>BDP|11745480843897899926</stp>
        <tr r="C24" s="3"/>
        <tr r="C24" s="3"/>
      </tp>
      <tp t="s">
        <v>#N/A N/A</v>
        <stp/>
        <stp>BDH|13679954349319874851</stp>
        <tr r="D55" s="3"/>
        <tr r="D55" s="3"/>
      </tp>
      <tp t="s">
        <v>#N/A N/A</v>
        <stp/>
        <stp>BDH|15487451669878481001</stp>
        <tr r="D22" s="3"/>
        <tr r="D22" s="3"/>
      </tp>
      <tp t="s">
        <v>#N/A N/A</v>
        <stp/>
        <stp>BDP|14847114832582079850</stp>
        <tr r="C37" s="3"/>
        <tr r="C37" s="3"/>
      </tp>
      <tp t="s">
        <v>#N/A N/A</v>
        <stp/>
        <stp>BDH|10489305842632892969</stp>
        <tr r="D19" s="3"/>
        <tr r="D19" s="3"/>
      </tp>
      <tp t="s">
        <v>#N/A N/A</v>
        <stp/>
        <stp>BDP|11664182269326714285</stp>
        <tr r="C65" s="3"/>
        <tr r="C66" s="3"/>
        <tr r="C67" s="3"/>
        <tr r="C68" s="3"/>
      </tp>
      <tp t="s">
        <v>#N/A N/A</v>
        <stp/>
        <stp>BDP|11841324052805942016</stp>
        <tr r="C47" s="3"/>
        <tr r="C47" s="3"/>
      </tp>
      <tp t="s">
        <v>#N/A N/A</v>
        <stp/>
        <stp>BDH|17514646941163855438</stp>
        <tr r="D27" s="3"/>
        <tr r="D27" s="3"/>
      </tp>
      <tp t="s">
        <v>#N/A N/A</v>
        <stp/>
        <stp>BDP|17535442310343878257</stp>
        <tr r="C61" s="3"/>
        <tr r="C61" s="3"/>
      </tp>
      <tp t="s">
        <v>#N/A N/A</v>
        <stp/>
        <stp>BDP|14546545170355894091</stp>
        <tr r="C23" s="3"/>
        <tr r="C23" s="3"/>
      </tp>
      <tp t="s">
        <v>#N/A N/A</v>
        <stp/>
        <stp>BDH|12232613653834880696</stp>
        <tr r="D43" s="3"/>
        <tr r="D43" s="3"/>
      </tp>
      <tp t="s">
        <v>#N/A N/A</v>
        <stp/>
        <stp>BDP|18222008128329212306</stp>
        <tr r="C42" s="3"/>
        <tr r="C42" s="3"/>
      </tp>
      <tp t="s">
        <v>#N/A N/A</v>
        <stp/>
        <stp>BDP|11282643792779888761</stp>
        <tr r="C5" s="3"/>
        <tr r="C5" s="3"/>
      </tp>
      <tp t="s">
        <v>#N/A N/A</v>
        <stp/>
        <stp>BDP|18281420095982678707</stp>
        <tr r="C54" s="3"/>
        <tr r="C54" s="3"/>
      </tp>
      <tp t="s">
        <v>#N/A N/A</v>
        <stp/>
        <stp>BDH|15904405203247583674</stp>
        <tr r="D47" s="3"/>
        <tr r="D47" s="3"/>
      </tp>
      <tp t="s">
        <v>#N/A N/A</v>
        <stp/>
        <stp>BDH|12242240647635811079</stp>
        <tr r="D6" s="3"/>
        <tr r="D6" s="3"/>
      </tp>
      <tp t="s">
        <v>#N/A N/A</v>
        <stp/>
        <stp>BDP|14559354455381988513</stp>
        <tr r="C31" s="3"/>
        <tr r="C31" s="3"/>
      </tp>
      <tp t="s">
        <v>#N/A N/A</v>
        <stp/>
        <stp>BDP|15320054349097379002</stp>
        <tr r="C10" s="3"/>
      </tp>
      <tp t="s">
        <v>#N/A N/A</v>
        <stp/>
        <stp>BDP|16329896596779990852</stp>
        <tr r="C19" s="3"/>
        <tr r="C19" s="3"/>
      </tp>
      <tp t="s">
        <v>#N/A N/A</v>
        <stp/>
        <stp>BDP|13159843735327005961</stp>
        <tr r="C57" s="3"/>
        <tr r="C57" s="3"/>
      </tp>
      <tp t="s">
        <v>#N/A N/A</v>
        <stp/>
        <stp>BDH|10955016928667563368</stp>
        <tr r="D45" s="3"/>
        <tr r="D45" s="3"/>
      </tp>
      <tp t="s">
        <v>#N/A N/A</v>
        <stp/>
        <stp>BDH|18134146361539581041</stp>
        <tr r="D15" s="3"/>
        <tr r="D15" s="3"/>
      </tp>
      <tp t="s">
        <v>#N/A N/A</v>
        <stp/>
        <stp>BDH|12915188558182882250</stp>
        <tr r="D16" s="3"/>
        <tr r="D16" s="3"/>
      </tp>
      <tp t="s">
        <v>#N/A N/A</v>
        <stp/>
        <stp>BDH|13546119751682019330</stp>
        <tr r="D62" s="3"/>
        <tr r="D62" s="3"/>
      </tp>
      <tp t="s">
        <v>#N/A N/A</v>
        <stp/>
        <stp>BDH|12983324317452815427</stp>
        <tr r="D48" s="3"/>
        <tr r="D48" s="3"/>
      </tp>
      <tp t="s">
        <v>#N/A N/A</v>
        <stp/>
        <stp>BDH|11714637683500851951</stp>
        <tr r="D36" s="3"/>
        <tr r="D36" s="3"/>
      </tp>
      <tp t="s">
        <v>#N/A N/A</v>
        <stp/>
        <stp>BDP|17343907028908082344</stp>
        <tr r="C12" s="3"/>
        <tr r="C12" s="3"/>
      </tp>
      <tp t="s">
        <v>#N/A N/A</v>
        <stp/>
        <stp>BDP|10083881389275855288</stp>
        <tr r="C30" s="3"/>
        <tr r="C30" s="3"/>
      </tp>
      <tp t="s">
        <v>#N/A N/A</v>
        <stp/>
        <stp>BDH|11355682719397856695</stp>
        <tr r="D34" s="3"/>
        <tr r="D34" s="3"/>
      </tp>
      <tp t="s">
        <v>#N/A N/A</v>
        <stp/>
        <stp>BDP|15803966687178918862</stp>
        <tr r="C52" s="3"/>
        <tr r="C52" s="3"/>
      </tp>
      <tp t="s">
        <v>#N/A N/A</v>
        <stp/>
        <stp>BDH|13799746113125750415</stp>
        <tr r="D21" s="3"/>
        <tr r="D21" s="3"/>
      </tp>
      <tp t="s">
        <v>#N/A N/A</v>
        <stp/>
        <stp>BDP|10920081599315707996</stp>
        <tr r="C51" s="3"/>
        <tr r="C51" s="3"/>
      </tp>
    </main>
    <main first="bofaddin.rtdserver">
      <tp t="s">
        <v>#N/A N/A</v>
        <stp/>
        <stp>BDP|8411574615987173784</stp>
        <tr r="C50" s="3"/>
        <tr r="C50" s="3"/>
      </tp>
      <tp t="s">
        <v>#N/A N/A</v>
        <stp/>
        <stp>BDH|3681478562755536856</stp>
        <tr r="D24" s="3"/>
        <tr r="D24" s="3"/>
      </tp>
      <tp t="s">
        <v>#N/A N/A</v>
        <stp/>
        <stp>BDP|1790518191396749718</stp>
        <tr r="C7" s="3"/>
        <tr r="C7" s="3"/>
      </tp>
      <tp t="s">
        <v>#N/A N/A</v>
        <stp/>
        <stp>BDP|4605006425839545329</stp>
        <tr r="C13" s="3"/>
        <tr r="C13" s="3"/>
      </tp>
      <tp t="s">
        <v>#N/A N/A</v>
        <stp/>
        <stp>BDP|1299874740927877762</stp>
        <tr r="C62" s="3"/>
        <tr r="C62" s="3"/>
      </tp>
      <tp t="s">
        <v>#N/A N/A</v>
        <stp/>
        <stp>BDH|8039844594001947529</stp>
        <tr r="D37" s="3"/>
        <tr r="D37" s="3"/>
      </tp>
      <tp t="s">
        <v>#N/A N/A</v>
        <stp/>
        <stp>BDP|9243038028076661074</stp>
        <tr r="C44" s="3"/>
        <tr r="C44" s="3"/>
      </tp>
      <tp t="s">
        <v>#N/A N/A</v>
        <stp/>
        <stp>BDP|5590387093835052767</stp>
        <tr r="C36" s="3"/>
        <tr r="C36" s="3"/>
      </tp>
      <tp t="s">
        <v>#N/A N/A</v>
        <stp/>
        <stp>BDP|2079430879028306773</stp>
        <tr r="C22" s="3"/>
        <tr r="C22" s="3"/>
      </tp>
      <tp t="s">
        <v>#N/A N/A</v>
        <stp/>
        <stp>BDP|4908558349283067860</stp>
        <tr r="C27" s="3"/>
        <tr r="C27" s="3"/>
      </tp>
      <tp t="s">
        <v>#N/A N/A</v>
        <stp/>
        <stp>BDP|9194226181949525448</stp>
        <tr r="C28" s="3"/>
        <tr r="C28" s="3"/>
      </tp>
      <tp t="s">
        <v>#N/A N/A</v>
        <stp/>
        <stp>BDP|7159411321447148830</stp>
        <tr r="C49" s="3"/>
        <tr r="C49" s="3"/>
      </tp>
      <tp t="s">
        <v>#N/A N/A</v>
        <stp/>
        <stp>BDH|2384678715248663340</stp>
        <tr r="D14" s="3"/>
        <tr r="D14" s="3"/>
      </tp>
      <tp t="s">
        <v>#N/A N/A</v>
        <stp/>
        <stp>BDP|9473169421144473037</stp>
        <tr r="C6" s="3"/>
        <tr r="C6" s="3"/>
      </tp>
      <tp t="s">
        <v>#N/A N/A</v>
        <stp/>
        <stp>BDH|2706487583831084076</stp>
        <tr r="D33" s="3"/>
        <tr r="D33" s="3"/>
      </tp>
      <tp t="s">
        <v>#N/A N/A</v>
        <stp/>
        <stp>BDH|5853503903796674905</stp>
        <tr r="D57" s="3"/>
        <tr r="D57" s="3"/>
      </tp>
      <tp t="s">
        <v>#N/A N/A</v>
        <stp/>
        <stp>BDH|6114048334879425372</stp>
        <tr r="D23" s="3"/>
        <tr r="D23" s="3"/>
      </tp>
      <tp t="s">
        <v>#N/A N/A</v>
        <stp/>
        <stp>BDP|5449312742734303917</stp>
        <tr r="C32" s="3"/>
        <tr r="C32" s="3"/>
      </tp>
      <tp t="s">
        <v>#N/A N/A</v>
        <stp/>
        <stp>BDH|7506806797178805608</stp>
        <tr r="D51" s="3"/>
        <tr r="D51" s="3"/>
      </tp>
      <tp t="s">
        <v>#N/A N/A</v>
        <stp/>
        <stp>BDH|5156157874212129968</stp>
        <tr r="D39" s="3"/>
        <tr r="D39" s="3"/>
      </tp>
      <tp t="s">
        <v>#N/A N/A</v>
        <stp/>
        <stp>BDH|8178324874640334597</stp>
        <tr r="D7" s="3"/>
        <tr r="D7" s="3"/>
      </tp>
      <tp t="s">
        <v>#N/A N/A</v>
        <stp/>
        <stp>BDP|5309476844145284907</stp>
        <tr r="C15" s="3"/>
        <tr r="C15" s="3"/>
      </tp>
      <tp t="s">
        <v>#N/A N/A</v>
        <stp/>
        <stp>BDP|8825295087343363856</stp>
        <tr r="C17" s="3"/>
        <tr r="C17" s="3"/>
      </tp>
      <tp t="s">
        <v>#N/A N/A</v>
        <stp/>
        <stp>BDH|8106673632966071257</stp>
        <tr r="D35" s="3"/>
        <tr r="D35" s="3"/>
      </tp>
      <tp t="s">
        <v>#N/A N/A</v>
        <stp/>
        <stp>BDP|3350120113548524146</stp>
        <tr r="C59" s="3"/>
        <tr r="C59" s="3"/>
      </tp>
      <tp t="s">
        <v>#N/A N/A</v>
        <stp/>
        <stp>BDH|3826998341033297757</stp>
        <tr r="D38" s="3"/>
        <tr r="D38" s="3"/>
      </tp>
      <tp t="s">
        <v>#N/A N/A</v>
        <stp/>
        <stp>BDP|6904740908302558889</stp>
        <tr r="C39" s="3"/>
        <tr r="C39" s="3"/>
      </tp>
      <tp t="s">
        <v>#N/A N/A</v>
        <stp/>
        <stp>BDH|7786970316980715427</stp>
        <tr r="D40" s="3"/>
        <tr r="D40" s="3"/>
      </tp>
      <tp t="s">
        <v>#N/A N/A</v>
        <stp/>
        <stp>BDH|7460375807239121653</stp>
        <tr r="D65" s="3"/>
        <tr r="D66" s="3"/>
        <tr r="D67" s="3"/>
        <tr r="D68" s="3"/>
      </tp>
      <tp t="s">
        <v>#N/A N/A</v>
        <stp/>
        <stp>BDP|9741679828603885519</stp>
        <tr r="C60" s="3"/>
        <tr r="C60" s="3"/>
      </tp>
      <tp t="s">
        <v>#N/A N/A</v>
        <stp/>
        <stp>BDP|7834025887636997255</stp>
        <tr r="C64" s="3"/>
        <tr r="C64" s="3"/>
      </tp>
      <tp t="s">
        <v>#N/A N/A</v>
        <stp/>
        <stp>BDH|1979213092427296697</stp>
        <tr r="D53" s="3"/>
        <tr r="D53" s="3"/>
      </tp>
      <tp t="s">
        <v>#N/A N/A</v>
        <stp/>
        <stp>BDH|8360837256109719749</stp>
        <tr r="D52" s="3"/>
        <tr r="D52" s="3"/>
      </tp>
      <tp t="s">
        <v>#N/A N/A</v>
        <stp/>
        <stp>BDP|3119561060305896147</stp>
        <tr r="C16" s="3"/>
        <tr r="C16" s="3"/>
      </tp>
      <tp t="s">
        <v>#N/A N/A</v>
        <stp/>
        <stp>BDP|5496528979485700657</stp>
        <tr r="C18" s="3"/>
        <tr r="C18" s="3"/>
      </tp>
      <tp t="s">
        <v>#N/A N/A</v>
        <stp/>
        <stp>BDP|8545228374139598063</stp>
        <tr r="C8" s="3"/>
        <tr r="C8" s="3"/>
        <tr r="C9" s="3"/>
        <tr r="C9" s="3"/>
      </tp>
      <tp t="s">
        <v>#N/A N/A</v>
        <stp/>
        <stp>BDH|2461761329211784285</stp>
        <tr r="D20" s="3"/>
        <tr r="D20" s="3"/>
      </tp>
      <tp t="s">
        <v>#N/A N/A</v>
        <stp/>
        <stp>BDP|5173207086018950265</stp>
        <tr r="C63" s="3"/>
        <tr r="C63" s="3"/>
      </tp>
      <tp t="s">
        <v>#N/A N/A</v>
        <stp/>
        <stp>BDH|2131681595269514102</stp>
        <tr r="D31" s="3"/>
        <tr r="D31" s="3"/>
      </tp>
      <tp t="s">
        <v>#N/A N/A</v>
        <stp/>
        <stp>BDH|3696112377490790044</stp>
        <tr r="D44" s="3"/>
        <tr r="D44" s="3"/>
      </tp>
      <tp t="s">
        <v>#N/A N/A</v>
        <stp/>
        <stp>BDP|5012431415300281545</stp>
        <tr r="C20" s="3"/>
        <tr r="C20" s="3"/>
      </tp>
      <tp t="s">
        <v>#N/A N/A</v>
        <stp/>
        <stp>BDH|9269567381122360310</stp>
        <tr r="D10" s="3"/>
      </tp>
      <tp t="s">
        <v>#N/A N/A</v>
        <stp/>
        <stp>BDP|7281595374331094238</stp>
        <tr r="C11" s="3"/>
        <tr r="C11" s="3"/>
      </tp>
      <tp t="s">
        <v>#N/A N/A</v>
        <stp/>
        <stp>BDH|9485355561759815225</stp>
        <tr r="D64" s="3"/>
        <tr r="D64" s="3"/>
      </tp>
      <tp t="s">
        <v>#N/A N/A</v>
        <stp/>
        <stp>BDP|5564334195071995911</stp>
        <tr r="C56" s="3"/>
        <tr r="C56" s="3"/>
      </tp>
      <tp t="s">
        <v>#N/A N/A</v>
        <stp/>
        <stp>BDH|7868278862234579015</stp>
        <tr r="D42" s="3"/>
        <tr r="D42" s="3"/>
      </tp>
      <tp t="s">
        <v>#N/A N/A</v>
        <stp/>
        <stp>BDP|6493244948096173161</stp>
        <tr r="C14" s="3"/>
        <tr r="C14" s="3"/>
      </tp>
      <tp t="s">
        <v>#N/A N/A</v>
        <stp/>
        <stp>BDH|8222928303026845049</stp>
        <tr r="D63" s="3"/>
        <tr r="D63" s="3"/>
      </tp>
      <tp t="s">
        <v>#N/A N/A</v>
        <stp/>
        <stp>BDH|6996817310021344975</stp>
        <tr r="D29" s="3"/>
        <tr r="D29" s="3"/>
      </tp>
      <tp t="s">
        <v>#N/A N/A</v>
        <stp/>
        <stp>BDH|7338120746474204169</stp>
        <tr r="D30" s="3"/>
        <tr r="D30" s="3"/>
      </tp>
      <tp t="s">
        <v>#N/A N/A</v>
        <stp/>
        <stp>BDP|3113159657722976534</stp>
        <tr r="C26" s="3"/>
        <tr r="C26" s="3"/>
      </tp>
      <tp t="s">
        <v>#N/A N/A</v>
        <stp/>
        <stp>BDH|3401539054523206062</stp>
        <tr r="D17" s="3"/>
        <tr r="D17" s="3"/>
      </tp>
      <tp t="s">
        <v>#N/A N/A</v>
        <stp/>
        <stp>BDP|1876141149745587150</stp>
        <tr r="C25" s="3"/>
        <tr r="C25" s="3"/>
      </tp>
      <tp t="s">
        <v>#N/A N/A</v>
        <stp/>
        <stp>BDH|2789085337783604334</stp>
        <tr r="D18" s="3"/>
        <tr r="D18" s="3"/>
      </tp>
      <tp t="s">
        <v>#N/A N/A</v>
        <stp/>
        <stp>BDP|6092616649586738392</stp>
        <tr r="C33" s="3"/>
        <tr r="C33" s="3"/>
      </tp>
      <tp t="s">
        <v>#N/A N/A</v>
        <stp/>
        <stp>BDP|3602477261281685119</stp>
        <tr r="C21" s="3"/>
        <tr r="C21" s="3"/>
      </tp>
      <tp t="s">
        <v>#N/A N/A</v>
        <stp/>
        <stp>BDH|2391539425282239630</stp>
        <tr r="D61" s="3"/>
        <tr r="D61" s="3"/>
      </tp>
      <tp t="s">
        <v>#N/A N/A</v>
        <stp/>
        <stp>BDP|7010636437004803454</stp>
        <tr r="C29" s="3"/>
        <tr r="C29" s="3"/>
      </tp>
      <tp t="s">
        <v>#N/A N/A</v>
        <stp/>
        <stp>BDP|2681644064373782385</stp>
        <tr r="C40" s="3"/>
        <tr r="C40" s="3"/>
      </tp>
      <tp t="s">
        <v>#N/A N/A</v>
        <stp/>
        <stp>BDP|5146021320016822398</stp>
        <tr r="C58" s="3"/>
        <tr r="C58" s="3"/>
      </tp>
      <tp t="s">
        <v>#N/A N/A</v>
        <stp/>
        <stp>BDP|8897358495564087480</stp>
        <tr r="C48" s="3"/>
        <tr r="C48" s="3"/>
      </tp>
      <tp t="s">
        <v>#N/A N/A</v>
        <stp/>
        <stp>BDH|3656833896473502328</stp>
        <tr r="D46" s="3"/>
        <tr r="D46" s="3"/>
      </tp>
      <tp t="s">
        <v>#N/A N/A</v>
        <stp/>
        <stp>BDH|8653376235283467887</stp>
        <tr r="D41" s="3"/>
        <tr r="D41" s="3"/>
      </tp>
      <tp t="s">
        <v>#N/A N/A</v>
        <stp/>
        <stp>BDH|9934769981141393421</stp>
        <tr r="D5" s="3"/>
        <tr r="D5" s="3"/>
      </tp>
      <tp t="s">
        <v>#N/A N/A</v>
        <stp/>
        <stp>BDH|1660586594267504906</stp>
        <tr r="D56" s="3"/>
        <tr r="D56" s="3"/>
      </tp>
      <tp t="s">
        <v>#N/A N/A</v>
        <stp/>
        <stp>BDH|6779668996072673839</stp>
        <tr r="D59" s="3"/>
        <tr r="D59" s="3"/>
      </tp>
      <tp t="s">
        <v>#N/A N/A</v>
        <stp/>
        <stp>BDP|3230214732301239074</stp>
        <tr r="C35" s="3"/>
        <tr r="C35" s="3"/>
      </tp>
      <tp t="s">
        <v>#N/A N/A</v>
        <stp/>
        <stp>BDP|503236197928775632</stp>
        <tr r="C43" s="3"/>
        <tr r="C43" s="3"/>
      </tp>
    </main>
    <main first="bofaddin.rtdserver">
      <tp t="s">
        <v>#N/A N/A</v>
        <stp/>
        <stp>BDH|170438226111274745</stp>
        <tr r="D12" s="3"/>
        <tr r="D12" s="3"/>
      </tp>
      <tp t="s">
        <v>#N/A N/A</v>
        <stp/>
        <stp>BDH|885341678227021054</stp>
        <tr r="D50" s="3"/>
        <tr r="D50" s="3"/>
      </tp>
      <tp t="s">
        <v>#N/A N/A</v>
        <stp/>
        <stp>BDH|926552107170857882</stp>
        <tr r="D58" s="3"/>
        <tr r="D58" s="3"/>
      </tp>
      <tp t="s">
        <v>#N/A N/A</v>
        <stp/>
        <stp>BDH|966693125780867861</stp>
        <tr r="D54" s="3"/>
        <tr r="D5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volatileDependencies" Target="volatileDependencies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13B5-82D2-440A-B6ED-D18305A1D6F6}">
  <sheetPr codeName="Sheet3"/>
  <dimension ref="B1:R86"/>
  <sheetViews>
    <sheetView showGridLines="0" tabSelected="1" zoomScale="90" zoomScaleNormal="90" workbookViewId="0">
      <selection activeCell="B3" sqref="B3"/>
    </sheetView>
  </sheetViews>
  <sheetFormatPr defaultRowHeight="14.5" x14ac:dyDescent="0.35"/>
  <cols>
    <col min="1" max="1" width="3" customWidth="1"/>
    <col min="2" max="2" width="26" style="1" customWidth="1"/>
    <col min="3" max="5" width="20.7265625" customWidth="1"/>
    <col min="6" max="6" width="14.1796875" style="2" customWidth="1"/>
    <col min="7" max="18" width="14.1796875" customWidth="1"/>
  </cols>
  <sheetData>
    <row r="1" spans="2:18" x14ac:dyDescent="0.35">
      <c r="G1" s="3"/>
      <c r="H1" s="3"/>
      <c r="I1" s="3"/>
      <c r="J1" s="3"/>
      <c r="K1" s="3"/>
      <c r="L1" s="3"/>
      <c r="M1" s="3"/>
      <c r="N1" s="3"/>
      <c r="O1" s="3"/>
    </row>
    <row r="2" spans="2:18" x14ac:dyDescent="0.35">
      <c r="C2" s="2"/>
      <c r="D2" s="2"/>
      <c r="E2" s="4" t="s">
        <v>0</v>
      </c>
      <c r="F2" s="5" cm="1">
        <f t="array" ref="F2">SUM(ABS(F5:F68))</f>
        <v>15153180</v>
      </c>
      <c r="G2" s="5" cm="1">
        <f t="array" ref="G2">SUM(ABS(G5:G68))</f>
        <v>11059359.686153846</v>
      </c>
      <c r="H2" s="5" cm="1">
        <f t="array" ref="H2">SUM(ABS(H5:H68))</f>
        <v>9597147.6399999987</v>
      </c>
      <c r="I2" s="5" cm="1">
        <f t="array" ref="I2">SUM(ABS(I5:I68))</f>
        <v>8589358.9600000009</v>
      </c>
      <c r="J2" s="5" cm="1">
        <f t="array" ref="J2">SUM(ABS(J5:J68))</f>
        <v>7692943.8984615393</v>
      </c>
      <c r="K2" s="5" cm="1">
        <f t="array" ref="K2">SUM(ABS(K5:K68))</f>
        <v>6967761.9769230774</v>
      </c>
      <c r="L2" s="5" cm="1">
        <f t="array" ref="L2">SUM(ABS(L5:L68))</f>
        <v>4460950.307692308</v>
      </c>
      <c r="M2" s="5" cm="1">
        <f t="array" ref="M2">SUM(ABS(M5:M68))</f>
        <v>3466599.961538462</v>
      </c>
      <c r="N2" s="5" cm="1">
        <f t="array" ref="N2">SUM(ABS(N5:N68))</f>
        <v>2764800.1292307703</v>
      </c>
      <c r="O2" s="5" cm="1">
        <f t="array" ref="O2">SUM(ABS(O5:O68))</f>
        <v>590457.11384615419</v>
      </c>
      <c r="P2" s="5" cm="1">
        <f t="array" ref="P2">SUM(ABS(P5:P68))</f>
        <v>0</v>
      </c>
      <c r="Q2" s="5" cm="1">
        <f t="array" ref="Q2">SUM(ABS(Q5:Q68))</f>
        <v>0</v>
      </c>
      <c r="R2" s="5" cm="1">
        <f t="array" ref="R2">SUM(ABS(R5:R68))</f>
        <v>0</v>
      </c>
    </row>
    <row r="3" spans="2:18" x14ac:dyDescent="0.35">
      <c r="B3" s="6">
        <v>45443</v>
      </c>
      <c r="C3" s="7">
        <v>0.1</v>
      </c>
      <c r="E3" s="4" t="s">
        <v>1</v>
      </c>
      <c r="F3" s="8">
        <f t="shared" ref="F3:R3" si="0">1-ABS((F2-$F$2))/$F$2</f>
        <v>1</v>
      </c>
      <c r="G3" s="8">
        <f t="shared" si="0"/>
        <v>0.72983754473673823</v>
      </c>
      <c r="H3" s="8">
        <f t="shared" si="0"/>
        <v>0.63334215260427174</v>
      </c>
      <c r="I3" s="8">
        <f t="shared" si="0"/>
        <v>0.5668354074854256</v>
      </c>
      <c r="J3" s="8">
        <f t="shared" si="0"/>
        <v>0.507678513583389</v>
      </c>
      <c r="K3" s="8">
        <f t="shared" si="0"/>
        <v>0.45982176526135621</v>
      </c>
      <c r="L3" s="8">
        <f t="shared" si="0"/>
        <v>0.29439037269354074</v>
      </c>
      <c r="M3" s="8">
        <f t="shared" si="0"/>
        <v>0.22877046016337577</v>
      </c>
      <c r="N3" s="8">
        <f t="shared" si="0"/>
        <v>0.18245676018042223</v>
      </c>
      <c r="O3" s="8">
        <f t="shared" si="0"/>
        <v>3.8965887942079114E-2</v>
      </c>
      <c r="P3" s="8">
        <f t="shared" si="0"/>
        <v>0</v>
      </c>
      <c r="Q3" s="8">
        <f t="shared" si="0"/>
        <v>0</v>
      </c>
      <c r="R3" s="8">
        <f t="shared" si="0"/>
        <v>0</v>
      </c>
    </row>
    <row r="4" spans="2:18" x14ac:dyDescent="0.35">
      <c r="B4" s="9" t="s">
        <v>2</v>
      </c>
      <c r="C4" s="10" t="s">
        <v>3</v>
      </c>
      <c r="D4" s="10" t="s">
        <v>4</v>
      </c>
      <c r="E4" s="10" t="s">
        <v>5</v>
      </c>
      <c r="F4" s="11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</row>
    <row r="5" spans="2:18" x14ac:dyDescent="0.35">
      <c r="B5" s="12" t="s">
        <v>19</v>
      </c>
      <c r="C5" s="13" cm="1">
        <f t="array" ref="C5">IF(LEFT((_xll.BDP(B5,"INTERVAL_AVG", "MARKET_DATA_OVERRIDE=PX_VOLUME", "CALC_INTERVAL=3M", "END_DATE_OVERRIDE=20240531")), 4) = "#N/A", "", _xll.BDP(B5,"INTERVAL_AVG", "MARKET_DATA_OVERRIDE=PX_VOLUME", "CALC_INTERVAL=3M", "END_DATE_OVERRIDE=20240531"))</f>
        <v>64758.507692307707</v>
      </c>
      <c r="D5" s="14" cm="1">
        <f t="array" ref="D5">IF(LEFT(_xll.BDH($B5, D$4, AsOfDate), 4) = "#N/A", "", _xll.BDH($B5, D$4, AsOfDate))</f>
        <v>21049</v>
      </c>
      <c r="E5" s="14">
        <f t="shared" ref="E5:E36" si="1">IF(C5 = "", "", C5*PctDailyVol)</f>
        <v>6475.8507692307712</v>
      </c>
      <c r="F5" s="14">
        <v>378551</v>
      </c>
      <c r="G5" s="14">
        <v>372075.14923076925</v>
      </c>
      <c r="H5" s="14">
        <v>365599.29846153851</v>
      </c>
      <c r="I5" s="14">
        <v>359123.44769230776</v>
      </c>
      <c r="J5" s="14">
        <v>352647.59692307701</v>
      </c>
      <c r="K5" s="14">
        <v>346171.74615384627</v>
      </c>
      <c r="L5" s="14">
        <v>313792.49230769253</v>
      </c>
      <c r="M5" s="14">
        <v>281413.2384615388</v>
      </c>
      <c r="N5" s="14">
        <v>242558.1338461542</v>
      </c>
      <c r="O5" s="14">
        <v>106565.26769230791</v>
      </c>
      <c r="P5" s="14">
        <v>0</v>
      </c>
      <c r="Q5" s="14"/>
      <c r="R5" s="14"/>
    </row>
    <row r="6" spans="2:18" x14ac:dyDescent="0.35">
      <c r="B6" s="15" t="s">
        <v>20</v>
      </c>
      <c r="C6" s="13" cm="1">
        <f t="array" ref="C6">IF(LEFT((_xll.BDP(B6,"INTERVAL_AVG", "MARKET_DATA_OVERRIDE=PX_VOLUME", "CALC_INTERVAL=3M", "END_DATE_OVERRIDE=20240531")), 4) = "#N/A", "", _xll.BDP(B6,"INTERVAL_AVG", "MARKET_DATA_OVERRIDE=PX_VOLUME", "CALC_INTERVAL=3M", "END_DATE_OVERRIDE=20240531"))</f>
        <v>175664.70769230774</v>
      </c>
      <c r="D6" s="16" cm="1">
        <f t="array" ref="D6">IF(LEFT(_xll.BDH($B6, D$4, AsOfDate), 4) = "#N/A", "", _xll.BDH($B6, D$4, AsOfDate))</f>
        <v>298877</v>
      </c>
      <c r="E6" s="16">
        <f t="shared" ref="E6:E37" si="2">IF(C6 = "", "", C6*PctDailyVol)</f>
        <v>17566.470769230775</v>
      </c>
      <c r="F6" s="16">
        <v>25000</v>
      </c>
      <c r="G6" s="16">
        <v>7433.5292307692253</v>
      </c>
      <c r="H6" s="16">
        <v>0</v>
      </c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2:18" x14ac:dyDescent="0.35">
      <c r="B7" s="12" t="s">
        <v>21</v>
      </c>
      <c r="C7" s="13" cm="1">
        <f t="array" ref="C7">IF(LEFT((_xll.BDP(B7,"INTERVAL_AVG", "MARKET_DATA_OVERRIDE=PX_VOLUME", "CALC_INTERVAL=3M", "END_DATE_OVERRIDE=20240531")), 4) = "#N/A", "", _xll.BDP(B7,"INTERVAL_AVG", "MARKET_DATA_OVERRIDE=PX_VOLUME", "CALC_INTERVAL=3M", "END_DATE_OVERRIDE=20240531"))</f>
        <v>371856.43076923076</v>
      </c>
      <c r="D7" s="14" cm="1">
        <f t="array" ref="D7">IF(LEFT(_xll.BDH($B7, D$4, AsOfDate), 4) = "#N/A", "", _xll.BDH($B7, D$4, AsOfDate))</f>
        <v>292681</v>
      </c>
      <c r="E7" s="14">
        <f t="shared" ref="E7:E38" si="3">IF(C7 = "", "", C7*PctDailyVol)</f>
        <v>37185.643076923079</v>
      </c>
      <c r="F7" s="14">
        <v>58235</v>
      </c>
      <c r="G7" s="14">
        <v>21049.356923076921</v>
      </c>
      <c r="H7" s="14">
        <v>0</v>
      </c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18" x14ac:dyDescent="0.35">
      <c r="B8" s="15" t="s">
        <v>22</v>
      </c>
      <c r="C8" s="17" cm="1">
        <f t="array" ref="C8">IF(LEFT((_xll.BDP(B8,"INTERVAL_AVG", "MARKET_DATA_OVERRIDE=PX_VOLUME", "CALC_INTERVAL=3M", "END_DATE_OVERRIDE=20240531")), 4) = "#N/A", "", _xll.BDP(B8,"INTERVAL_AVG", "MARKET_DATA_OVERRIDE=PX_VOLUME", "CALC_INTERVAL=3M", "END_DATE_OVERRIDE=20240531"))</f>
        <v>708424.63076923066</v>
      </c>
      <c r="D8" s="16" cm="1">
        <f t="array" ref="D8">IF(LEFT(_xll.BDH($B8, D$4, AsOfDate), 4) = "#N/A", "", _xll.BDH($B8, D$4, AsOfDate))</f>
        <v>416004</v>
      </c>
      <c r="E8" s="16">
        <f t="shared" ref="E8:E39" si="4">IF(C8 = "", "", C8*PctDailyVol)</f>
        <v>70842.463076923072</v>
      </c>
      <c r="F8" s="16">
        <v>-55500</v>
      </c>
      <c r="G8" s="16"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2:18" x14ac:dyDescent="0.35">
      <c r="B9" s="12" t="s">
        <v>22</v>
      </c>
      <c r="C9" s="13" cm="1">
        <f t="array" ref="C9">IF(LEFT((_xll.BDP(B9,"INTERVAL_AVG", "MARKET_DATA_OVERRIDE=PX_VOLUME", "CALC_INTERVAL=3M", "END_DATE_OVERRIDE=20240531")), 4) = "#N/A", "", _xll.BDP(B9,"INTERVAL_AVG", "MARKET_DATA_OVERRIDE=PX_VOLUME", "CALC_INTERVAL=3M", "END_DATE_OVERRIDE=20240531"))</f>
        <v>708424.63076923066</v>
      </c>
      <c r="D9" s="14" cm="1">
        <f t="array" ref="D9">IF(LEFT(_xll.BDH($B9, D$4, AsOfDate), 4) = "#N/A", "", _xll.BDH($B9, D$4, AsOfDate))</f>
        <v>416004</v>
      </c>
      <c r="E9" s="14">
        <f t="shared" ref="E9:E40" si="5">IF(C9 = "", "", C9*PctDailyVol)</f>
        <v>70842.463076923072</v>
      </c>
      <c r="F9" s="14">
        <v>100000</v>
      </c>
      <c r="G9" s="14">
        <v>29157.536923076928</v>
      </c>
      <c r="H9" s="14">
        <v>0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x14ac:dyDescent="0.35">
      <c r="B10" s="15" t="s">
        <v>23</v>
      </c>
      <c r="C10" s="17" t="str" cm="1">
        <f t="array" ref="C10">IF(LEFT((_xll.BDP(B10,"INTERVAL_AVG", "MARKET_DATA_OVERRIDE=PX_VOLUME", "CALC_INTERVAL=3M", "END_DATE_OVERRIDE=20240531")), 4) = "#N/A", "", _xll.BDP(B10,"INTERVAL_AVG", "MARKET_DATA_OVERRIDE=PX_VOLUME", "CALC_INTERVAL=3M", "END_DATE_OVERRIDE=20240531"))</f>
        <v/>
      </c>
      <c r="D10" s="16" t="str" cm="1">
        <f t="array" ref="D10">IF(LEFT(_xll.BDH($B10, D$4, AsOfDate), 4) = "#N/A", "", _xll.BDH($B10, D$4, AsOfDate))</f>
        <v/>
      </c>
      <c r="E10" s="16" t="str">
        <f t="shared" ref="E10:E41" si="6">IF(C10 = "", "", C10*PctDailyVol)</f>
        <v/>
      </c>
      <c r="F10" s="16">
        <v>1105472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2:18" x14ac:dyDescent="0.35">
      <c r="B11" s="12" t="s">
        <v>24</v>
      </c>
      <c r="C11" s="13" cm="1">
        <f t="array" ref="C11">IF(LEFT((_xll.BDP(B11,"INTERVAL_AVG", "MARKET_DATA_OVERRIDE=PX_VOLUME", "CALC_INTERVAL=3M", "END_DATE_OVERRIDE=20240531")), 4) = "#N/A", "", _xll.BDP(B11,"INTERVAL_AVG", "MARKET_DATA_OVERRIDE=PX_VOLUME", "CALC_INTERVAL=3M", "END_DATE_OVERRIDE=20240531"))</f>
        <v>478201.86153846147</v>
      </c>
      <c r="D11" s="14" cm="1">
        <f t="array" ref="D11">IF(LEFT(_xll.BDH($B11, D$4, AsOfDate), 4) = "#N/A", "", _xll.BDH($B11, D$4, AsOfDate))</f>
        <v>563248</v>
      </c>
      <c r="E11" s="14">
        <f t="shared" ref="E11:E42" si="7">IF(C11 = "", "", C11*PctDailyVol)</f>
        <v>47820.186153846153</v>
      </c>
      <c r="F11" s="14">
        <v>25000</v>
      </c>
      <c r="G11" s="14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18" x14ac:dyDescent="0.35">
      <c r="B12" s="15" t="s">
        <v>25</v>
      </c>
      <c r="C12" s="17" cm="1">
        <f t="array" ref="C12">IF(LEFT((_xll.BDP(B12,"INTERVAL_AVG", "MARKET_DATA_OVERRIDE=PX_VOLUME", "CALC_INTERVAL=3M", "END_DATE_OVERRIDE=20240531")), 4) = "#N/A", "", _xll.BDP(B12,"INTERVAL_AVG", "MARKET_DATA_OVERRIDE=PX_VOLUME", "CALC_INTERVAL=3M", "END_DATE_OVERRIDE=20240531"))</f>
        <v>658113.33846153878</v>
      </c>
      <c r="D12" s="16" cm="1">
        <f t="array" ref="D12">IF(LEFT(_xll.BDH($B12, D$4, AsOfDate), 4) = "#N/A", "", _xll.BDH($B12, D$4, AsOfDate))</f>
        <v>12696</v>
      </c>
      <c r="E12" s="16">
        <f t="shared" ref="E12:E43" si="8">IF(C12 = "", "", C12*PctDailyVol)</f>
        <v>65811.333846153881</v>
      </c>
      <c r="F12" s="16">
        <v>78255</v>
      </c>
      <c r="G12" s="16">
        <v>12443.666153846119</v>
      </c>
      <c r="H12" s="16">
        <v>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2:18" x14ac:dyDescent="0.35">
      <c r="B13" s="12" t="s">
        <v>26</v>
      </c>
      <c r="C13" s="13" cm="1">
        <f t="array" ref="C13">IF(LEFT((_xll.BDP(B13,"INTERVAL_AVG", "MARKET_DATA_OVERRIDE=PX_VOLUME", "CALC_INTERVAL=3M", "END_DATE_OVERRIDE=20240531")), 4) = "#N/A", "", _xll.BDP(B13,"INTERVAL_AVG", "MARKET_DATA_OVERRIDE=PX_VOLUME", "CALC_INTERVAL=3M", "END_DATE_OVERRIDE=20240531"))</f>
        <v>260210.46153846147</v>
      </c>
      <c r="D13" s="14" cm="1">
        <f t="array" ref="D13">IF(LEFT(_xll.BDH($B13, D$4, AsOfDate), 4) = "#N/A", "", _xll.BDH($B13, D$4, AsOfDate))</f>
        <v>30074</v>
      </c>
      <c r="E13" s="14">
        <f t="shared" ref="E13:E44" si="9">IF(C13 = "", "", C13*PctDailyVol)</f>
        <v>26021.04615384615</v>
      </c>
      <c r="F13" s="14">
        <v>1357363</v>
      </c>
      <c r="G13" s="14">
        <v>1331341.9538461538</v>
      </c>
      <c r="H13" s="14">
        <v>1305320.9076923076</v>
      </c>
      <c r="I13" s="14">
        <v>1279299.8615384614</v>
      </c>
      <c r="J13" s="14">
        <v>1253278.8153846152</v>
      </c>
      <c r="K13" s="14">
        <v>1227257.769230769</v>
      </c>
      <c r="L13" s="14">
        <v>1097152.538461538</v>
      </c>
      <c r="M13" s="14">
        <v>967047.30769230705</v>
      </c>
      <c r="N13" s="14">
        <v>810921.03076922987</v>
      </c>
      <c r="O13" s="14">
        <v>264479.06153846032</v>
      </c>
      <c r="P13" s="14">
        <v>0</v>
      </c>
      <c r="Q13" s="14"/>
      <c r="R13" s="14"/>
    </row>
    <row r="14" spans="2:18" x14ac:dyDescent="0.35">
      <c r="B14" s="15" t="s">
        <v>27</v>
      </c>
      <c r="C14" s="17" cm="1">
        <f t="array" ref="C14">IF(LEFT((_xll.BDP(B14,"INTERVAL_AVG", "MARKET_DATA_OVERRIDE=PX_VOLUME", "CALC_INTERVAL=3M", "END_DATE_OVERRIDE=20240531")), 4) = "#N/A", "", _xll.BDP(B14,"INTERVAL_AVG", "MARKET_DATA_OVERRIDE=PX_VOLUME", "CALC_INTERVAL=3M", "END_DATE_OVERRIDE=20240531"))</f>
        <v>1686128.9692307692</v>
      </c>
      <c r="D14" s="16" cm="1">
        <f t="array" ref="D14">IF(LEFT(_xll.BDH($B14, D$4, AsOfDate), 4) = "#N/A", "", _xll.BDH($B14, D$4, AsOfDate))</f>
        <v>1547905</v>
      </c>
      <c r="E14" s="16">
        <f t="shared" ref="E14:E45" si="10">IF(C14 = "", "", C14*PctDailyVol)</f>
        <v>168612.89692307694</v>
      </c>
      <c r="F14" s="16">
        <v>33000</v>
      </c>
      <c r="G14" s="16"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2:18" x14ac:dyDescent="0.35">
      <c r="B15" s="12" t="s">
        <v>28</v>
      </c>
      <c r="C15" s="13" cm="1">
        <f t="array" ref="C15">IF(LEFT((_xll.BDP(B15,"INTERVAL_AVG", "MARKET_DATA_OVERRIDE=PX_VOLUME", "CALC_INTERVAL=3M", "END_DATE_OVERRIDE=20240531")), 4) = "#N/A", "", _xll.BDP(B15,"INTERVAL_AVG", "MARKET_DATA_OVERRIDE=PX_VOLUME", "CALC_INTERVAL=3M", "END_DATE_OVERRIDE=20240531"))</f>
        <v>207038.58461538464</v>
      </c>
      <c r="D15" s="14" cm="1">
        <f t="array" ref="D15">IF(LEFT(_xll.BDH($B15, D$4, AsOfDate), 4) = "#N/A", "", _xll.BDH($B15, D$4, AsOfDate))</f>
        <v>165406</v>
      </c>
      <c r="E15" s="14">
        <f t="shared" ref="E15:E46" si="11">IF(C15 = "", "", C15*PctDailyVol)</f>
        <v>20703.858461538464</v>
      </c>
      <c r="F15" s="14">
        <v>354230</v>
      </c>
      <c r="G15" s="14">
        <v>333526.14153846155</v>
      </c>
      <c r="H15" s="14">
        <v>312822.28307692311</v>
      </c>
      <c r="I15" s="14">
        <v>292118.42461538466</v>
      </c>
      <c r="J15" s="14">
        <v>271414.56615384622</v>
      </c>
      <c r="K15" s="14">
        <v>250710.70769230774</v>
      </c>
      <c r="L15" s="14">
        <v>147191.41538461536</v>
      </c>
      <c r="M15" s="14">
        <v>43672.123076923061</v>
      </c>
      <c r="N15" s="14">
        <v>0</v>
      </c>
      <c r="O15" s="14"/>
      <c r="P15" s="14"/>
      <c r="Q15" s="14"/>
      <c r="R15" s="14"/>
    </row>
    <row r="16" spans="2:18" x14ac:dyDescent="0.35">
      <c r="B16" s="15" t="s">
        <v>29</v>
      </c>
      <c r="C16" s="17" cm="1">
        <f t="array" ref="C16">IF(LEFT((_xll.BDP(B16,"INTERVAL_AVG", "MARKET_DATA_OVERRIDE=PX_VOLUME", "CALC_INTERVAL=3M", "END_DATE_OVERRIDE=20240531")), 4) = "#N/A", "", _xll.BDP(B16,"INTERVAL_AVG", "MARKET_DATA_OVERRIDE=PX_VOLUME", "CALC_INTERVAL=3M", "END_DATE_OVERRIDE=20240531"))</f>
        <v>553430.16923076904</v>
      </c>
      <c r="D16" s="16" cm="1">
        <f t="array" ref="D16">IF(LEFT(_xll.BDH($B16, D$4, AsOfDate), 4) = "#N/A", "", _xll.BDH($B16, D$4, AsOfDate))</f>
        <v>110043</v>
      </c>
      <c r="E16" s="16">
        <f t="shared" ref="E16:E47" si="12">IF(C16 = "", "", C16*PctDailyVol)</f>
        <v>55343.01692307691</v>
      </c>
      <c r="F16" s="16">
        <v>854997</v>
      </c>
      <c r="G16" s="16">
        <v>799653.98307692306</v>
      </c>
      <c r="H16" s="16">
        <v>744310.96615384612</v>
      </c>
      <c r="I16" s="16">
        <v>688967.94923076918</v>
      </c>
      <c r="J16" s="16">
        <v>633624.93230769224</v>
      </c>
      <c r="K16" s="16">
        <v>578281.91538461531</v>
      </c>
      <c r="L16" s="16">
        <v>301566.83076923061</v>
      </c>
      <c r="M16" s="16">
        <v>24851.746153846063</v>
      </c>
      <c r="N16" s="16">
        <v>0</v>
      </c>
      <c r="O16" s="16"/>
      <c r="P16" s="16"/>
      <c r="Q16" s="16"/>
      <c r="R16" s="16"/>
    </row>
    <row r="17" spans="2:18" x14ac:dyDescent="0.35">
      <c r="B17" s="12" t="s">
        <v>30</v>
      </c>
      <c r="C17" s="13" cm="1">
        <f t="array" ref="C17">IF(LEFT((_xll.BDP(B17,"INTERVAL_AVG", "MARKET_DATA_OVERRIDE=PX_VOLUME", "CALC_INTERVAL=3M", "END_DATE_OVERRIDE=20240531")), 4) = "#N/A", "", _xll.BDP(B17,"INTERVAL_AVG", "MARKET_DATA_OVERRIDE=PX_VOLUME", "CALC_INTERVAL=3M", "END_DATE_OVERRIDE=20240531"))</f>
        <v>275690.83076923067</v>
      </c>
      <c r="D17" s="14" cm="1">
        <f t="array" ref="D17">IF(LEFT(_xll.BDH($B17, D$4, AsOfDate), 4) = "#N/A", "", _xll.BDH($B17, D$4, AsOfDate))</f>
        <v>166850</v>
      </c>
      <c r="E17" s="14">
        <f t="shared" ref="E17:E48" si="13">IF(C17 = "", "", C17*PctDailyVol)</f>
        <v>27569.083076923067</v>
      </c>
      <c r="F17" s="14">
        <v>20000</v>
      </c>
      <c r="G17" s="14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8" x14ac:dyDescent="0.35">
      <c r="B18" s="15" t="s">
        <v>31</v>
      </c>
      <c r="C18" s="17" cm="1">
        <f t="array" ref="C18">IF(LEFT((_xll.BDP(B18,"INTERVAL_AVG", "MARKET_DATA_OVERRIDE=PX_VOLUME", "CALC_INTERVAL=3M", "END_DATE_OVERRIDE=20240531")), 4) = "#N/A", "", _xll.BDP(B18,"INTERVAL_AVG", "MARKET_DATA_OVERRIDE=PX_VOLUME", "CALC_INTERVAL=3M", "END_DATE_OVERRIDE=20240531"))</f>
        <v>888671.46153846162</v>
      </c>
      <c r="D18" s="16" cm="1">
        <f t="array" ref="D18">IF(LEFT(_xll.BDH($B18, D$4, AsOfDate), 4) = "#N/A", "", _xll.BDH($B18, D$4, AsOfDate))</f>
        <v>1038397</v>
      </c>
      <c r="E18" s="16">
        <f t="shared" ref="E18:E49" si="14">IF(C18 = "", "", C18*PctDailyVol)</f>
        <v>88867.146153846174</v>
      </c>
      <c r="F18" s="16">
        <v>64399</v>
      </c>
      <c r="G18" s="16"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2:18" x14ac:dyDescent="0.35">
      <c r="B19" s="12" t="s">
        <v>32</v>
      </c>
      <c r="C19" s="13" cm="1">
        <f t="array" ref="C19">IF(LEFT((_xll.BDP(B19,"INTERVAL_AVG", "MARKET_DATA_OVERRIDE=PX_VOLUME", "CALC_INTERVAL=3M", "END_DATE_OVERRIDE=20240531")), 4) = "#N/A", "", _xll.BDP(B19,"INTERVAL_AVG", "MARKET_DATA_OVERRIDE=PX_VOLUME", "CALC_INTERVAL=3M", "END_DATE_OVERRIDE=20240531"))</f>
        <v>759040.32307692303</v>
      </c>
      <c r="D19" s="14" cm="1">
        <f t="array" ref="D19">IF(LEFT(_xll.BDH($B19, D$4, AsOfDate), 4) = "#N/A", "", _xll.BDH($B19, D$4, AsOfDate))</f>
        <v>948096</v>
      </c>
      <c r="E19" s="14">
        <f t="shared" ref="E19:E50" si="15">IF(C19 = "", "", C19*PctDailyVol)</f>
        <v>75904.032307692309</v>
      </c>
      <c r="F19" s="14">
        <v>126000</v>
      </c>
      <c r="G19" s="14">
        <v>50095.967692307691</v>
      </c>
      <c r="H19" s="14">
        <v>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8" x14ac:dyDescent="0.35">
      <c r="B20" s="15" t="s">
        <v>33</v>
      </c>
      <c r="C20" s="17" cm="1">
        <f t="array" ref="C20">IF(LEFT((_xll.BDP(B20,"INTERVAL_AVG", "MARKET_DATA_OVERRIDE=PX_VOLUME", "CALC_INTERVAL=3M", "END_DATE_OVERRIDE=20240531")), 4) = "#N/A", "", _xll.BDP(B20,"INTERVAL_AVG", "MARKET_DATA_OVERRIDE=PX_VOLUME", "CALC_INTERVAL=3M", "END_DATE_OVERRIDE=20240531"))</f>
        <v>2219122.5076923086</v>
      </c>
      <c r="D20" s="16" cm="1">
        <f t="array" ref="D20">IF(LEFT(_xll.BDH($B20, D$4, AsOfDate), 4) = "#N/A", "", _xll.BDH($B20, D$4, AsOfDate))</f>
        <v>2530227</v>
      </c>
      <c r="E20" s="16">
        <f t="shared" ref="E20:E51" si="16">IF(C20 = "", "", C20*PctDailyVol)</f>
        <v>221912.25076923089</v>
      </c>
      <c r="F20" s="16">
        <v>32500</v>
      </c>
      <c r="G20" s="16"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18" x14ac:dyDescent="0.35">
      <c r="B21" s="12" t="s">
        <v>34</v>
      </c>
      <c r="C21" s="13" cm="1">
        <f t="array" ref="C21">IF(LEFT((_xll.BDP(B21,"INTERVAL_AVG", "MARKET_DATA_OVERRIDE=PX_VOLUME", "CALC_INTERVAL=3M", "END_DATE_OVERRIDE=20240531")), 4) = "#N/A", "", _xll.BDP(B21,"INTERVAL_AVG", "MARKET_DATA_OVERRIDE=PX_VOLUME", "CALC_INTERVAL=3M", "END_DATE_OVERRIDE=20240531"))</f>
        <v>1121475.8615384614</v>
      </c>
      <c r="D21" s="14" cm="1">
        <f t="array" ref="D21">IF(LEFT(_xll.BDH($B21, D$4, AsOfDate), 4) = "#N/A", "", _xll.BDH($B21, D$4, AsOfDate))</f>
        <v>1108019</v>
      </c>
      <c r="E21" s="14">
        <f t="shared" ref="E21:E52" si="17">IF(C21 = "", "", C21*PctDailyVol)</f>
        <v>112147.58615384615</v>
      </c>
      <c r="F21" s="14">
        <v>108449</v>
      </c>
      <c r="G21" s="14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18" x14ac:dyDescent="0.35">
      <c r="B22" s="15" t="s">
        <v>35</v>
      </c>
      <c r="C22" s="17" cm="1">
        <f t="array" ref="C22">IF(LEFT((_xll.BDP(B22,"INTERVAL_AVG", "MARKET_DATA_OVERRIDE=PX_VOLUME", "CALC_INTERVAL=3M", "END_DATE_OVERRIDE=20240531")), 4) = "#N/A", "", _xll.BDP(B22,"INTERVAL_AVG", "MARKET_DATA_OVERRIDE=PX_VOLUME", "CALC_INTERVAL=3M", "END_DATE_OVERRIDE=20240531"))</f>
        <v>152829.89230769229</v>
      </c>
      <c r="D22" s="16" cm="1">
        <f t="array" ref="D22">IF(LEFT(_xll.BDH($B22, D$4, AsOfDate), 4) = "#N/A", "", _xll.BDH($B22, D$4, AsOfDate))</f>
        <v>229868</v>
      </c>
      <c r="E22" s="16">
        <f t="shared" ref="E22:E53" si="18">IF(C22 = "", "", C22*PctDailyVol)</f>
        <v>15282.98923076923</v>
      </c>
      <c r="F22" s="16">
        <v>100000</v>
      </c>
      <c r="G22" s="16">
        <v>84717.010769230765</v>
      </c>
      <c r="H22" s="16">
        <v>69434.021538461529</v>
      </c>
      <c r="I22" s="16">
        <v>54151.032307692301</v>
      </c>
      <c r="J22" s="16">
        <v>38868.043076923073</v>
      </c>
      <c r="K22" s="16">
        <v>23585.053846153845</v>
      </c>
      <c r="L22" s="16">
        <v>0</v>
      </c>
      <c r="M22" s="16"/>
      <c r="N22" s="16"/>
      <c r="O22" s="16"/>
      <c r="P22" s="16"/>
      <c r="Q22" s="16"/>
      <c r="R22" s="16"/>
    </row>
    <row r="23" spans="2:18" x14ac:dyDescent="0.35">
      <c r="B23" s="12" t="s">
        <v>36</v>
      </c>
      <c r="C23" s="13" cm="1">
        <f t="array" ref="C23">IF(LEFT((_xll.BDP(B23,"INTERVAL_AVG", "MARKET_DATA_OVERRIDE=PX_VOLUME", "CALC_INTERVAL=3M", "END_DATE_OVERRIDE=20240531")), 4) = "#N/A", "", _xll.BDP(B23,"INTERVAL_AVG", "MARKET_DATA_OVERRIDE=PX_VOLUME", "CALC_INTERVAL=3M", "END_DATE_OVERRIDE=20240531"))</f>
        <v>885147.87692307658</v>
      </c>
      <c r="D23" s="14" cm="1">
        <f t="array" ref="D23">IF(LEFT(_xll.BDH($B23, D$4, AsOfDate), 4) = "#N/A", "", _xll.BDH($B23, D$4, AsOfDate))</f>
        <v>397720</v>
      </c>
      <c r="E23" s="14">
        <f t="shared" ref="E23:E54" si="19">IF(C23 = "", "", C23*PctDailyVol)</f>
        <v>88514.787692307669</v>
      </c>
      <c r="F23" s="14">
        <v>706757</v>
      </c>
      <c r="G23" s="14">
        <v>618242.21230769227</v>
      </c>
      <c r="H23" s="14">
        <v>529727.42461538455</v>
      </c>
      <c r="I23" s="14">
        <v>441212.63692307688</v>
      </c>
      <c r="J23" s="14">
        <v>352697.84923076921</v>
      </c>
      <c r="K23" s="14">
        <v>264183.06153846154</v>
      </c>
      <c r="L23" s="14">
        <v>0</v>
      </c>
      <c r="M23" s="14"/>
      <c r="N23" s="14"/>
      <c r="O23" s="14"/>
      <c r="P23" s="14"/>
      <c r="Q23" s="14"/>
      <c r="R23" s="14"/>
    </row>
    <row r="24" spans="2:18" x14ac:dyDescent="0.35">
      <c r="B24" s="15" t="s">
        <v>80</v>
      </c>
      <c r="C24" s="17" cm="1">
        <f t="array" ref="C24">IF(LEFT((_xll.BDP(B24,"INTERVAL_AVG", "MARKET_DATA_OVERRIDE=PX_VOLUME", "CALC_INTERVAL=3M", "END_DATE_OVERRIDE=20240531")), 4) = "#N/A", "", _xll.BDP(B24,"INTERVAL_AVG", "MARKET_DATA_OVERRIDE=PX_VOLUME", "CALC_INTERVAL=3M", "END_DATE_OVERRIDE=20240531"))</f>
        <v>855848.03076923068</v>
      </c>
      <c r="D24" s="16" cm="1">
        <f t="array" ref="D24">IF(LEFT(_xll.BDH($B24, D$4, AsOfDate), 4) = "#N/A", "", _xll.BDH($B24, D$4, AsOfDate))</f>
        <v>68742</v>
      </c>
      <c r="E24" s="16">
        <f t="shared" ref="E24:E55" si="20">IF(C24 = "", "", C24*PctDailyVol)</f>
        <v>85584.803076923068</v>
      </c>
      <c r="F24" s="16">
        <v>805000</v>
      </c>
      <c r="G24" s="16">
        <v>719415.19692307687</v>
      </c>
      <c r="H24" s="16">
        <v>633830.39384615375</v>
      </c>
      <c r="I24" s="16">
        <v>548245.59076923062</v>
      </c>
      <c r="J24" s="16">
        <v>462660.78769230755</v>
      </c>
      <c r="K24" s="16">
        <v>377075.98461538448</v>
      </c>
      <c r="L24" s="16">
        <v>0</v>
      </c>
      <c r="M24" s="16"/>
      <c r="N24" s="16"/>
      <c r="O24" s="16"/>
      <c r="P24" s="16"/>
      <c r="Q24" s="16"/>
      <c r="R24" s="16"/>
    </row>
    <row r="25" spans="2:18" x14ac:dyDescent="0.35">
      <c r="B25" s="12" t="s">
        <v>37</v>
      </c>
      <c r="C25" s="13" cm="1">
        <f t="array" ref="C25">IF(LEFT((_xll.BDP(B25,"INTERVAL_AVG", "MARKET_DATA_OVERRIDE=PX_VOLUME", "CALC_INTERVAL=3M", "END_DATE_OVERRIDE=20240531")), 4) = "#N/A", "", _xll.BDP(B25,"INTERVAL_AVG", "MARKET_DATA_OVERRIDE=PX_VOLUME", "CALC_INTERVAL=3M", "END_DATE_OVERRIDE=20240531"))</f>
        <v>153863.38461538457</v>
      </c>
      <c r="D25" s="14" cm="1">
        <f t="array" ref="D25">IF(LEFT(_xll.BDH($B25, D$4, AsOfDate), 4) = "#N/A", "", _xll.BDH($B25, D$4, AsOfDate))</f>
        <v>69039</v>
      </c>
      <c r="E25" s="14">
        <f t="shared" ref="E25:E56" si="21">IF(C25 = "", "", C25*PctDailyVol)</f>
        <v>15386.338461538457</v>
      </c>
      <c r="F25" s="14">
        <v>865639</v>
      </c>
      <c r="G25" s="14">
        <v>850252.66153846157</v>
      </c>
      <c r="H25" s="14">
        <v>834866.32307692314</v>
      </c>
      <c r="I25" s="14">
        <v>819479.98461538472</v>
      </c>
      <c r="J25" s="14">
        <v>804093.64615384629</v>
      </c>
      <c r="K25" s="14">
        <v>788707.30769230786</v>
      </c>
      <c r="L25" s="14">
        <v>711775.61538461572</v>
      </c>
      <c r="M25" s="14">
        <v>634843.92307692359</v>
      </c>
      <c r="N25" s="14">
        <v>542525.89230769302</v>
      </c>
      <c r="O25" s="14">
        <v>219412.78461538596</v>
      </c>
      <c r="P25" s="14">
        <v>0</v>
      </c>
      <c r="Q25" s="14"/>
      <c r="R25" s="14"/>
    </row>
    <row r="26" spans="2:18" x14ac:dyDescent="0.35">
      <c r="B26" s="15" t="s">
        <v>38</v>
      </c>
      <c r="C26" s="17" cm="1">
        <f t="array" ref="C26">IF(LEFT((_xll.BDP(B26,"INTERVAL_AVG", "MARKET_DATA_OVERRIDE=PX_VOLUME", "CALC_INTERVAL=3M", "END_DATE_OVERRIDE=20240531")), 4) = "#N/A", "", _xll.BDP(B26,"INTERVAL_AVG", "MARKET_DATA_OVERRIDE=PX_VOLUME", "CALC_INTERVAL=3M", "END_DATE_OVERRIDE=20240531"))</f>
        <v>603769.0307692308</v>
      </c>
      <c r="D26" s="16" cm="1">
        <f t="array" ref="D26">IF(LEFT(_xll.BDH($B26, D$4, AsOfDate), 4) = "#N/A", "", _xll.BDH($B26, D$4, AsOfDate))</f>
        <v>425086</v>
      </c>
      <c r="E26" s="16">
        <f t="shared" ref="E26:E57" si="22">IF(C26 = "", "", C26*PctDailyVol)</f>
        <v>60376.903076923081</v>
      </c>
      <c r="F26" s="16">
        <v>637502</v>
      </c>
      <c r="G26" s="16">
        <v>577125.0969230769</v>
      </c>
      <c r="H26" s="16">
        <v>516748.19384615379</v>
      </c>
      <c r="I26" s="16">
        <v>456371.29076923069</v>
      </c>
      <c r="J26" s="16">
        <v>395994.38769230759</v>
      </c>
      <c r="K26" s="16">
        <v>335617.48461538448</v>
      </c>
      <c r="L26" s="16">
        <v>33732.969230769078</v>
      </c>
      <c r="M26" s="16">
        <v>0</v>
      </c>
      <c r="N26" s="16"/>
      <c r="O26" s="16"/>
      <c r="P26" s="16"/>
      <c r="Q26" s="16"/>
      <c r="R26" s="16"/>
    </row>
    <row r="27" spans="2:18" x14ac:dyDescent="0.35">
      <c r="B27" s="12" t="s">
        <v>39</v>
      </c>
      <c r="C27" s="13" cm="1">
        <f t="array" ref="C27">IF(LEFT((_xll.BDP(B27,"INTERVAL_AVG", "MARKET_DATA_OVERRIDE=PX_VOLUME", "CALC_INTERVAL=3M", "END_DATE_OVERRIDE=20240531")), 4) = "#N/A", "", _xll.BDP(B27,"INTERVAL_AVG", "MARKET_DATA_OVERRIDE=PX_VOLUME", "CALC_INTERVAL=3M", "END_DATE_OVERRIDE=20240531"))</f>
        <v>1632340.7076923077</v>
      </c>
      <c r="D27" s="14" cm="1">
        <f t="array" ref="D27">IF(LEFT(_xll.BDH($B27, D$4, AsOfDate), 4) = "#N/A", "", _xll.BDH($B27, D$4, AsOfDate))</f>
        <v>865704</v>
      </c>
      <c r="E27" s="14">
        <f t="shared" ref="E27:E58" si="23">IF(C27 = "", "", C27*PctDailyVol)</f>
        <v>163234.07076923078</v>
      </c>
      <c r="F27" s="14">
        <v>725902</v>
      </c>
      <c r="G27" s="14">
        <v>562667.92923076916</v>
      </c>
      <c r="H27" s="14">
        <v>399433.85846153839</v>
      </c>
      <c r="I27" s="14">
        <v>236199.78769230761</v>
      </c>
      <c r="J27" s="14">
        <v>72965.716923076834</v>
      </c>
      <c r="K27" s="14">
        <v>0</v>
      </c>
      <c r="L27" s="14"/>
      <c r="M27" s="14"/>
      <c r="N27" s="14"/>
      <c r="O27" s="14"/>
      <c r="P27" s="14"/>
      <c r="Q27" s="14"/>
      <c r="R27" s="14"/>
    </row>
    <row r="28" spans="2:18" x14ac:dyDescent="0.35">
      <c r="B28" s="15" t="s">
        <v>40</v>
      </c>
      <c r="C28" s="17" cm="1">
        <f t="array" ref="C28">IF(LEFT((_xll.BDP(B28,"INTERVAL_AVG", "MARKET_DATA_OVERRIDE=PX_VOLUME", "CALC_INTERVAL=3M", "END_DATE_OVERRIDE=20240531")), 4) = "#N/A", "", _xll.BDP(B28,"INTERVAL_AVG", "MARKET_DATA_OVERRIDE=PX_VOLUME", "CALC_INTERVAL=3M", "END_DATE_OVERRIDE=20240531"))</f>
        <v>305466.03076923086</v>
      </c>
      <c r="D28" s="16" cm="1">
        <f t="array" ref="D28">IF(LEFT(_xll.BDH($B28, D$4, AsOfDate), 4) = "#N/A", "", _xll.BDH($B28, D$4, AsOfDate))</f>
        <v>240247</v>
      </c>
      <c r="E28" s="16">
        <f t="shared" ref="E28:E59" si="24">IF(C28 = "", "", C28*PctDailyVol)</f>
        <v>30546.603076923086</v>
      </c>
      <c r="F28" s="16">
        <v>800</v>
      </c>
      <c r="G28" s="16"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x14ac:dyDescent="0.35">
      <c r="B29" s="12" t="s">
        <v>41</v>
      </c>
      <c r="C29" s="13" cm="1">
        <f t="array" ref="C29">IF(LEFT((_xll.BDP(B29,"INTERVAL_AVG", "MARKET_DATA_OVERRIDE=PX_VOLUME", "CALC_INTERVAL=3M", "END_DATE_OVERRIDE=20240531")), 4) = "#N/A", "", _xll.BDP(B29,"INTERVAL_AVG", "MARKET_DATA_OVERRIDE=PX_VOLUME", "CALC_INTERVAL=3M", "END_DATE_OVERRIDE=20240531"))</f>
        <v>636651.35384615383</v>
      </c>
      <c r="D29" s="14" cm="1">
        <f t="array" ref="D29">IF(LEFT(_xll.BDH($B29, D$4, AsOfDate), 4) = "#N/A", "", _xll.BDH($B29, D$4, AsOfDate))</f>
        <v>276005</v>
      </c>
      <c r="E29" s="14">
        <f t="shared" ref="E29:E60" si="25">IF(C29 = "", "", C29*PctDailyVol)</f>
        <v>63665.135384615387</v>
      </c>
      <c r="F29" s="14">
        <v>215000</v>
      </c>
      <c r="G29" s="14">
        <v>151334.86461538461</v>
      </c>
      <c r="H29" s="14">
        <v>87669.729230769211</v>
      </c>
      <c r="I29" s="14">
        <v>24004.593846153824</v>
      </c>
      <c r="J29" s="14">
        <v>0</v>
      </c>
      <c r="K29" s="14"/>
      <c r="L29" s="14"/>
      <c r="M29" s="14"/>
      <c r="N29" s="14"/>
      <c r="O29" s="14"/>
      <c r="P29" s="14"/>
      <c r="Q29" s="14"/>
      <c r="R29" s="14"/>
    </row>
    <row r="30" spans="2:18" x14ac:dyDescent="0.35">
      <c r="B30" s="15" t="s">
        <v>42</v>
      </c>
      <c r="C30" s="17" cm="1">
        <f t="array" ref="C30">IF(LEFT((_xll.BDP(B30,"INTERVAL_AVG", "MARKET_DATA_OVERRIDE=PX_VOLUME", "CALC_INTERVAL=3M", "END_DATE_OVERRIDE=20240531")), 4) = "#N/A", "", _xll.BDP(B30,"INTERVAL_AVG", "MARKET_DATA_OVERRIDE=PX_VOLUME", "CALC_INTERVAL=3M", "END_DATE_OVERRIDE=20240531"))</f>
        <v>2743270.1538461545</v>
      </c>
      <c r="D30" s="16" cm="1">
        <f t="array" ref="D30">IF(LEFT(_xll.BDH($B30, D$4, AsOfDate), 4) = "#N/A", "", _xll.BDH($B30, D$4, AsOfDate))</f>
        <v>7193953</v>
      </c>
      <c r="E30" s="16">
        <f t="shared" ref="E30:E61" si="26">IF(C30 = "", "", C30*PctDailyVol)</f>
        <v>274327.01538461546</v>
      </c>
      <c r="F30" s="16">
        <v>25000</v>
      </c>
      <c r="G30" s="16"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2:18" x14ac:dyDescent="0.35">
      <c r="B31" s="12" t="s">
        <v>43</v>
      </c>
      <c r="C31" s="13" cm="1">
        <f t="array" ref="C31">IF(LEFT((_xll.BDP(B31,"INTERVAL_AVG", "MARKET_DATA_OVERRIDE=PX_VOLUME", "CALC_INTERVAL=3M", "END_DATE_OVERRIDE=20240531")), 4) = "#N/A", "", _xll.BDP(B31,"INTERVAL_AVG", "MARKET_DATA_OVERRIDE=PX_VOLUME", "CALC_INTERVAL=3M", "END_DATE_OVERRIDE=20240531"))</f>
        <v>398484.47692307679</v>
      </c>
      <c r="D31" s="14" cm="1">
        <f t="array" ref="D31">IF(LEFT(_xll.BDH($B31, D$4, AsOfDate), 4) = "#N/A", "", _xll.BDH($B31, D$4, AsOfDate))</f>
        <v>368666</v>
      </c>
      <c r="E31" s="14">
        <f t="shared" ref="E31:E62" si="27">IF(C31 = "", "", C31*PctDailyVol)</f>
        <v>39848.44769230768</v>
      </c>
      <c r="F31" s="14">
        <v>30000</v>
      </c>
      <c r="G31" s="14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2:18" x14ac:dyDescent="0.35">
      <c r="B32" s="15" t="s">
        <v>44</v>
      </c>
      <c r="C32" s="17" cm="1">
        <f t="array" ref="C32">IF(LEFT((_xll.BDP(B32,"INTERVAL_AVG", "MARKET_DATA_OVERRIDE=PX_VOLUME", "CALC_INTERVAL=3M", "END_DATE_OVERRIDE=20240531")), 4) = "#N/A", "", _xll.BDP(B32,"INTERVAL_AVG", "MARKET_DATA_OVERRIDE=PX_VOLUME", "CALC_INTERVAL=3M", "END_DATE_OVERRIDE=20240531"))</f>
        <v>840192.81538461533</v>
      </c>
      <c r="D32" s="16" cm="1">
        <f t="array" ref="D32">IF(LEFT(_xll.BDH($B32, D$4, AsOfDate), 4) = "#N/A", "", _xll.BDH($B32, D$4, AsOfDate))</f>
        <v>866826</v>
      </c>
      <c r="E32" s="16">
        <f t="shared" ref="E32:E63" si="28">IF(C32 = "", "", C32*PctDailyVol)</f>
        <v>84019.281538461539</v>
      </c>
      <c r="F32" s="16">
        <v>10000</v>
      </c>
      <c r="G32" s="16"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x14ac:dyDescent="0.35">
      <c r="B33" s="12" t="s">
        <v>45</v>
      </c>
      <c r="C33" s="13" cm="1">
        <f t="array" ref="C33">IF(LEFT((_xll.BDP(B33,"INTERVAL_AVG", "MARKET_DATA_OVERRIDE=PX_VOLUME", "CALC_INTERVAL=3M", "END_DATE_OVERRIDE=20240531")), 4) = "#N/A", "", _xll.BDP(B33,"INTERVAL_AVG", "MARKET_DATA_OVERRIDE=PX_VOLUME", "CALC_INTERVAL=3M", "END_DATE_OVERRIDE=20240531"))</f>
        <v>94215.969230769217</v>
      </c>
      <c r="D33" s="14" cm="1">
        <f t="array" ref="D33">IF(LEFT(_xll.BDH($B33, D$4, AsOfDate), 4) = "#N/A", "", _xll.BDH($B33, D$4, AsOfDate))</f>
        <v>71315</v>
      </c>
      <c r="E33" s="14">
        <f t="shared" ref="E33:E64" si="29">IF(C33 = "", "", C33*PctDailyVol)</f>
        <v>9421.5969230769224</v>
      </c>
      <c r="F33" s="14">
        <v>112153</v>
      </c>
      <c r="G33" s="14">
        <v>102731.40307692307</v>
      </c>
      <c r="H33" s="14">
        <v>93309.806153846148</v>
      </c>
      <c r="I33" s="14">
        <v>83888.209230769222</v>
      </c>
      <c r="J33" s="14">
        <v>74466.612307692296</v>
      </c>
      <c r="K33" s="14">
        <v>65045.01538461537</v>
      </c>
      <c r="L33" s="14">
        <v>17937.030769230747</v>
      </c>
      <c r="M33" s="14">
        <v>0</v>
      </c>
      <c r="N33" s="14"/>
      <c r="O33" s="14"/>
      <c r="P33" s="14"/>
      <c r="Q33" s="14"/>
      <c r="R33" s="14"/>
    </row>
    <row r="34" spans="2:18" x14ac:dyDescent="0.35">
      <c r="B34" s="15" t="s">
        <v>46</v>
      </c>
      <c r="C34" s="17" cm="1">
        <f t="array" ref="C34">IF(LEFT((_xll.BDP(B34,"INTERVAL_AVG", "MARKET_DATA_OVERRIDE=PX_VOLUME", "CALC_INTERVAL=3M", "END_DATE_OVERRIDE=20240531")), 4) = "#N/A", "", _xll.BDP(B34,"INTERVAL_AVG", "MARKET_DATA_OVERRIDE=PX_VOLUME", "CALC_INTERVAL=3M", "END_DATE_OVERRIDE=20240531"))</f>
        <v>441981.92307692295</v>
      </c>
      <c r="D34" s="16" cm="1">
        <f t="array" ref="D34">IF(LEFT(_xll.BDH($B34, D$4, AsOfDate), 4) = "#N/A", "", _xll.BDH($B34, D$4, AsOfDate))</f>
        <v>234800</v>
      </c>
      <c r="E34" s="16">
        <f t="shared" ref="E34:E65" si="30">IF(C34 = "", "", C34*PctDailyVol)</f>
        <v>44198.192307692298</v>
      </c>
      <c r="F34" s="16">
        <v>145928</v>
      </c>
      <c r="G34" s="16">
        <v>101729.8076923077</v>
      </c>
      <c r="H34" s="16">
        <v>57531.615384615405</v>
      </c>
      <c r="I34" s="16">
        <v>13333.423076923107</v>
      </c>
      <c r="J34" s="16">
        <v>0</v>
      </c>
      <c r="K34" s="16"/>
      <c r="L34" s="16"/>
      <c r="M34" s="16"/>
      <c r="N34" s="16"/>
      <c r="O34" s="16"/>
      <c r="P34" s="16"/>
      <c r="Q34" s="16"/>
      <c r="R34" s="16"/>
    </row>
    <row r="35" spans="2:18" x14ac:dyDescent="0.35">
      <c r="B35" s="12" t="s">
        <v>47</v>
      </c>
      <c r="C35" s="13" cm="1">
        <f t="array" ref="C35">IF(LEFT((_xll.BDP(B35,"INTERVAL_AVG", "MARKET_DATA_OVERRIDE=PX_VOLUME", "CALC_INTERVAL=3M", "END_DATE_OVERRIDE=20240531")), 4) = "#N/A", "", _xll.BDP(B35,"INTERVAL_AVG", "MARKET_DATA_OVERRIDE=PX_VOLUME", "CALC_INTERVAL=3M", "END_DATE_OVERRIDE=20240531"))</f>
        <v>321039.8</v>
      </c>
      <c r="D35" s="14" cm="1">
        <f t="array" ref="D35">IF(LEFT(_xll.BDH($B35, D$4, AsOfDate), 4) = "#N/A", "", _xll.BDH($B35, D$4, AsOfDate))</f>
        <v>405420</v>
      </c>
      <c r="E35" s="14">
        <f t="shared" ref="E35:E66" si="31">IF(C35 = "", "", C35*PctDailyVol)</f>
        <v>32103.98</v>
      </c>
      <c r="F35" s="14">
        <v>60911</v>
      </c>
      <c r="G35" s="14">
        <v>28807.02</v>
      </c>
      <c r="H35" s="14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2:18" x14ac:dyDescent="0.35">
      <c r="B36" s="15" t="s">
        <v>48</v>
      </c>
      <c r="C36" s="17" cm="1">
        <f t="array" ref="C36">IF(LEFT((_xll.BDP(B36,"INTERVAL_AVG", "MARKET_DATA_OVERRIDE=PX_VOLUME", "CALC_INTERVAL=3M", "END_DATE_OVERRIDE=20240531")), 4) = "#N/A", "", _xll.BDP(B36,"INTERVAL_AVG", "MARKET_DATA_OVERRIDE=PX_VOLUME", "CALC_INTERVAL=3M", "END_DATE_OVERRIDE=20240531"))</f>
        <v>872644.4923076923</v>
      </c>
      <c r="D36" s="16" cm="1">
        <f t="array" ref="D36">IF(LEFT(_xll.BDH($B36, D$4, AsOfDate), 4) = "#N/A", "", _xll.BDH($B36, D$4, AsOfDate))</f>
        <v>824280</v>
      </c>
      <c r="E36" s="16">
        <f t="shared" ref="E36:E67" si="32">IF(C36 = "", "", C36*PctDailyVol)</f>
        <v>87264.449230769242</v>
      </c>
      <c r="F36" s="16">
        <v>20000</v>
      </c>
      <c r="G36" s="16"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2:18" x14ac:dyDescent="0.35">
      <c r="B37" s="12" t="s">
        <v>49</v>
      </c>
      <c r="C37" s="13" cm="1">
        <f t="array" ref="C37">IF(LEFT((_xll.BDP(B37,"INTERVAL_AVG", "MARKET_DATA_OVERRIDE=PX_VOLUME", "CALC_INTERVAL=3M", "END_DATE_OVERRIDE=20240531")), 4) = "#N/A", "", _xll.BDP(B37,"INTERVAL_AVG", "MARKET_DATA_OVERRIDE=PX_VOLUME", "CALC_INTERVAL=3M", "END_DATE_OVERRIDE=20240531"))</f>
        <v>403813.24615384615</v>
      </c>
      <c r="D37" s="14" cm="1">
        <f t="array" ref="D37">IF(LEFT(_xll.BDH($B37, D$4, AsOfDate), 4) = "#N/A", "", _xll.BDH($B37, D$4, AsOfDate))</f>
        <v>626829</v>
      </c>
      <c r="E37" s="14">
        <f t="shared" ref="E37:E68" si="33">IF(C37 = "", "", C37*PctDailyVol)</f>
        <v>40381.324615384619</v>
      </c>
      <c r="F37" s="14">
        <v>125266</v>
      </c>
      <c r="G37" s="14">
        <v>84884.675384615373</v>
      </c>
      <c r="H37" s="14">
        <v>44503.350769230754</v>
      </c>
      <c r="I37" s="14">
        <v>4122.0261538461345</v>
      </c>
      <c r="J37" s="14">
        <v>0</v>
      </c>
      <c r="K37" s="14"/>
      <c r="L37" s="14"/>
      <c r="M37" s="14"/>
      <c r="N37" s="14"/>
      <c r="O37" s="14"/>
      <c r="P37" s="14"/>
      <c r="Q37" s="14"/>
      <c r="R37" s="14"/>
    </row>
    <row r="38" spans="2:18" x14ac:dyDescent="0.35">
      <c r="B38" s="15" t="s">
        <v>50</v>
      </c>
      <c r="C38" s="17" cm="1">
        <f t="array" ref="C38">IF(LEFT((_xll.BDP(B38,"INTERVAL_AVG", "MARKET_DATA_OVERRIDE=PX_VOLUME", "CALC_INTERVAL=3M", "END_DATE_OVERRIDE=20240531")), 4) = "#N/A", "", _xll.BDP(B38,"INTERVAL_AVG", "MARKET_DATA_OVERRIDE=PX_VOLUME", "CALC_INTERVAL=3M", "END_DATE_OVERRIDE=20240531"))</f>
        <v>3112623.8615384609</v>
      </c>
      <c r="D38" s="16" cm="1">
        <f t="array" ref="D38">IF(LEFT(_xll.BDH($B38, D$4, AsOfDate), 4) = "#N/A", "", _xll.BDH($B38, D$4, AsOfDate))</f>
        <v>958242</v>
      </c>
      <c r="E38" s="16">
        <f t="shared" ref="E38:E69" si="34">IF(C38 = "", "", C38*PctDailyVol)</f>
        <v>311262.38615384611</v>
      </c>
      <c r="F38" s="16">
        <v>386985</v>
      </c>
      <c r="G38" s="16">
        <v>75722.613846153894</v>
      </c>
      <c r="H38" s="16">
        <v>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2:18" x14ac:dyDescent="0.35">
      <c r="B39" s="12" t="s">
        <v>51</v>
      </c>
      <c r="C39" s="13" cm="1">
        <f t="array" ref="C39">IF(LEFT((_xll.BDP(B39,"INTERVAL_AVG", "MARKET_DATA_OVERRIDE=PX_VOLUME", "CALC_INTERVAL=3M", "END_DATE_OVERRIDE=20240531")), 4) = "#N/A", "", _xll.BDP(B39,"INTERVAL_AVG", "MARKET_DATA_OVERRIDE=PX_VOLUME", "CALC_INTERVAL=3M", "END_DATE_OVERRIDE=20240531"))</f>
        <v>873549.43076923059</v>
      </c>
      <c r="D39" s="14" cm="1">
        <f t="array" ref="D39">IF(LEFT(_xll.BDH($B39, D$4, AsOfDate), 4) = "#N/A", "", _xll.BDH($B39, D$4, AsOfDate))</f>
        <v>1717915</v>
      </c>
      <c r="E39" s="14">
        <f t="shared" ref="E39:E70" si="35">IF(C39 = "", "", C39*PctDailyVol)</f>
        <v>87354.943076923068</v>
      </c>
      <c r="F39" s="14">
        <v>40000</v>
      </c>
      <c r="G39" s="14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2:18" x14ac:dyDescent="0.35">
      <c r="B40" s="15" t="s">
        <v>52</v>
      </c>
      <c r="C40" s="17" cm="1">
        <f t="array" ref="C40">IF(LEFT((_xll.BDP(B40,"INTERVAL_AVG", "MARKET_DATA_OVERRIDE=PX_VOLUME", "CALC_INTERVAL=3M", "END_DATE_OVERRIDE=20240531")), 4) = "#N/A", "", _xll.BDP(B40,"INTERVAL_AVG", "MARKET_DATA_OVERRIDE=PX_VOLUME", "CALC_INTERVAL=3M", "END_DATE_OVERRIDE=20240531"))</f>
        <v>552571.87692307681</v>
      </c>
      <c r="D40" s="16" cm="1">
        <f t="array" ref="D40">IF(LEFT(_xll.BDH($B40, D$4, AsOfDate), 4) = "#N/A", "", _xll.BDH($B40, D$4, AsOfDate))</f>
        <v>541350</v>
      </c>
      <c r="E40" s="16">
        <f t="shared" ref="E40:E71" si="36">IF(C40 = "", "", C40*PctDailyVol)</f>
        <v>55257.187692307685</v>
      </c>
      <c r="F40" s="16">
        <v>108191</v>
      </c>
      <c r="G40" s="16">
        <v>52933.812307692315</v>
      </c>
      <c r="H40" s="16">
        <v>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2:18" x14ac:dyDescent="0.35">
      <c r="B41" s="12" t="s">
        <v>53</v>
      </c>
      <c r="C41" s="13" cm="1">
        <f t="array" ref="C41">IF(LEFT((_xll.BDP(B41,"INTERVAL_AVG", "MARKET_DATA_OVERRIDE=PX_VOLUME", "CALC_INTERVAL=3M", "END_DATE_OVERRIDE=20240531")), 4) = "#N/A", "", _xll.BDP(B41,"INTERVAL_AVG", "MARKET_DATA_OVERRIDE=PX_VOLUME", "CALC_INTERVAL=3M", "END_DATE_OVERRIDE=20240531"))</f>
        <v>576627.58461538458</v>
      </c>
      <c r="D41" s="14" cm="1">
        <f t="array" ref="D41">IF(LEFT(_xll.BDH($B41, D$4, AsOfDate), 4) = "#N/A", "", _xll.BDH($B41, D$4, AsOfDate))</f>
        <v>1560857</v>
      </c>
      <c r="E41" s="14">
        <f t="shared" ref="E41:E72" si="37">IF(C41 = "", "", C41*PctDailyVol)</f>
        <v>57662.758461538462</v>
      </c>
      <c r="F41" s="14">
        <v>2379713</v>
      </c>
      <c r="G41" s="14">
        <v>2322050.2415384618</v>
      </c>
      <c r="H41" s="14">
        <v>2264387.4830769235</v>
      </c>
      <c r="I41" s="14">
        <v>2206724.7246153853</v>
      </c>
      <c r="J41" s="14">
        <v>2149061.9661538471</v>
      </c>
      <c r="K41" s="14">
        <v>2091399.2076923086</v>
      </c>
      <c r="L41" s="14">
        <v>1803085.4153846162</v>
      </c>
      <c r="M41" s="14">
        <v>1514771.6230769239</v>
      </c>
      <c r="N41" s="14">
        <v>1168795.0723076931</v>
      </c>
      <c r="O41" s="14">
        <v>0</v>
      </c>
      <c r="P41" s="14"/>
      <c r="Q41" s="14"/>
      <c r="R41" s="14"/>
    </row>
    <row r="42" spans="2:18" x14ac:dyDescent="0.35">
      <c r="B42" s="15" t="s">
        <v>54</v>
      </c>
      <c r="C42" s="17" cm="1">
        <f t="array" ref="C42">IF(LEFT((_xll.BDP(B42,"INTERVAL_AVG", "MARKET_DATA_OVERRIDE=PX_VOLUME", "CALC_INTERVAL=3M", "END_DATE_OVERRIDE=20240531")), 4) = "#N/A", "", _xll.BDP(B42,"INTERVAL_AVG", "MARKET_DATA_OVERRIDE=PX_VOLUME", "CALC_INTERVAL=3M", "END_DATE_OVERRIDE=20240531"))</f>
        <v>1540688.2461538459</v>
      </c>
      <c r="D42" s="16" cm="1">
        <f t="array" ref="D42">IF(LEFT(_xll.BDH($B42, D$4, AsOfDate), 4) = "#N/A", "", _xll.BDH($B42, D$4, AsOfDate))</f>
        <v>163502</v>
      </c>
      <c r="E42" s="16">
        <f t="shared" ref="E42:E73" si="38">IF(C42 = "", "", C42*PctDailyVol)</f>
        <v>154068.8246153846</v>
      </c>
      <c r="F42" s="16">
        <v>1107530</v>
      </c>
      <c r="G42" s="16">
        <v>953461.17538461543</v>
      </c>
      <c r="H42" s="16">
        <v>799392.35076923086</v>
      </c>
      <c r="I42" s="16">
        <v>645323.52615384629</v>
      </c>
      <c r="J42" s="16">
        <v>491254.70153846173</v>
      </c>
      <c r="K42" s="16">
        <v>337185.87692307716</v>
      </c>
      <c r="L42" s="16">
        <v>0</v>
      </c>
      <c r="M42" s="16"/>
      <c r="N42" s="16"/>
      <c r="O42" s="16"/>
      <c r="P42" s="16"/>
      <c r="Q42" s="16"/>
      <c r="R42" s="16"/>
    </row>
    <row r="43" spans="2:18" x14ac:dyDescent="0.35">
      <c r="B43" s="12" t="s">
        <v>55</v>
      </c>
      <c r="C43" s="13" cm="1">
        <f t="array" ref="C43">IF(LEFT((_xll.BDP(B43,"INTERVAL_AVG", "MARKET_DATA_OVERRIDE=PX_VOLUME", "CALC_INTERVAL=3M", "END_DATE_OVERRIDE=20240531")), 4) = "#N/A", "", _xll.BDP(B43,"INTERVAL_AVG", "MARKET_DATA_OVERRIDE=PX_VOLUME", "CALC_INTERVAL=3M", "END_DATE_OVERRIDE=20240531"))</f>
        <v>6804845.0769230751</v>
      </c>
      <c r="D43" s="14" cm="1">
        <f t="array" ref="D43">IF(LEFT(_xll.BDH($B43, D$4, AsOfDate), 4) = "#N/A", "", _xll.BDH($B43, D$4, AsOfDate))</f>
        <v>8499609</v>
      </c>
      <c r="E43" s="14">
        <f t="shared" ref="E43:E74" si="39">IF(C43 = "", "", C43*PctDailyVol)</f>
        <v>680484.50769230758</v>
      </c>
      <c r="F43" s="14">
        <v>90000</v>
      </c>
      <c r="G43" s="14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2:18" x14ac:dyDescent="0.35">
      <c r="B44" s="15" t="s">
        <v>56</v>
      </c>
      <c r="C44" s="17" cm="1">
        <f t="array" ref="C44">IF(LEFT((_xll.BDP(B44,"INTERVAL_AVG", "MARKET_DATA_OVERRIDE=PX_VOLUME", "CALC_INTERVAL=3M", "END_DATE_OVERRIDE=20240531")), 4) = "#N/A", "", _xll.BDP(B44,"INTERVAL_AVG", "MARKET_DATA_OVERRIDE=PX_VOLUME", "CALC_INTERVAL=3M", "END_DATE_OVERRIDE=20240531"))</f>
        <v>921119.56923076906</v>
      </c>
      <c r="D44" s="16" cm="1">
        <f t="array" ref="D44">IF(LEFT(_xll.BDH($B44, D$4, AsOfDate), 4) = "#N/A", "", _xll.BDH($B44, D$4, AsOfDate))</f>
        <v>1243946</v>
      </c>
      <c r="E44" s="16">
        <f t="shared" ref="E44:E75" si="40">IF(C44 = "", "", C44*PctDailyVol)</f>
        <v>92111.956923076912</v>
      </c>
      <c r="F44" s="16">
        <v>120853</v>
      </c>
      <c r="G44" s="16">
        <v>28741.043076923088</v>
      </c>
      <c r="H44" s="16">
        <v>0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2:18" x14ac:dyDescent="0.35">
      <c r="B45" s="12" t="s">
        <v>57</v>
      </c>
      <c r="C45" s="13" cm="1">
        <f t="array" ref="C45">IF(LEFT((_xll.BDP(B45,"INTERVAL_AVG", "MARKET_DATA_OVERRIDE=PX_VOLUME", "CALC_INTERVAL=3M", "END_DATE_OVERRIDE=20240531")), 4) = "#N/A", "", _xll.BDP(B45,"INTERVAL_AVG", "MARKET_DATA_OVERRIDE=PX_VOLUME", "CALC_INTERVAL=3M", "END_DATE_OVERRIDE=20240531"))</f>
        <v>51792.861538461548</v>
      </c>
      <c r="D45" s="14" cm="1">
        <f t="array" ref="D45">IF(LEFT(_xll.BDH($B45, D$4, AsOfDate), 4) = "#N/A", "", _xll.BDH($B45, D$4, AsOfDate))</f>
        <v>115722</v>
      </c>
      <c r="E45" s="14">
        <f t="shared" ref="E45:E76" si="41">IF(C45 = "", "", C45*PctDailyVol)</f>
        <v>5179.2861538461548</v>
      </c>
      <c r="F45" s="14">
        <v>42351</v>
      </c>
      <c r="G45" s="14">
        <v>37171.713846153842</v>
      </c>
      <c r="H45" s="14">
        <v>31992.427692307687</v>
      </c>
      <c r="I45" s="14">
        <v>26813.141538461532</v>
      </c>
      <c r="J45" s="14">
        <v>21633.855384615377</v>
      </c>
      <c r="K45" s="14">
        <v>16454.569230769222</v>
      </c>
      <c r="L45" s="14">
        <v>0</v>
      </c>
      <c r="M45" s="14"/>
      <c r="N45" s="14"/>
      <c r="O45" s="14"/>
      <c r="P45" s="14"/>
      <c r="Q45" s="14"/>
      <c r="R45" s="14"/>
    </row>
    <row r="46" spans="2:18" x14ac:dyDescent="0.35">
      <c r="B46" s="15" t="s">
        <v>58</v>
      </c>
      <c r="C46" s="17" cm="1">
        <f t="array" ref="C46">IF(LEFT((_xll.BDP(B46,"INTERVAL_AVG", "MARKET_DATA_OVERRIDE=PX_VOLUME", "CALC_INTERVAL=3M", "END_DATE_OVERRIDE=20240531")), 4) = "#N/A", "", _xll.BDP(B46,"INTERVAL_AVG", "MARKET_DATA_OVERRIDE=PX_VOLUME", "CALC_INTERVAL=3M", "END_DATE_OVERRIDE=20240531"))</f>
        <v>451850.1384615383</v>
      </c>
      <c r="D46" s="16" cm="1">
        <f t="array" ref="D46">IF(LEFT(_xll.BDH($B46, D$4, AsOfDate), 4) = "#N/A", "", _xll.BDH($B46, D$4, AsOfDate))</f>
        <v>393781</v>
      </c>
      <c r="E46" s="16">
        <f t="shared" ref="E46:E77" si="42">IF(C46 = "", "", C46*PctDailyVol)</f>
        <v>45185.01384615383</v>
      </c>
      <c r="F46" s="16">
        <v>20000</v>
      </c>
      <c r="G46" s="16"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2:18" x14ac:dyDescent="0.35">
      <c r="B47" s="12" t="s">
        <v>59</v>
      </c>
      <c r="C47" s="13" cm="1">
        <f t="array" ref="C47">IF(LEFT((_xll.BDP(B47,"INTERVAL_AVG", "MARKET_DATA_OVERRIDE=PX_VOLUME", "CALC_INTERVAL=3M", "END_DATE_OVERRIDE=20240531")), 4) = "#N/A", "", _xll.BDP(B47,"INTERVAL_AVG", "MARKET_DATA_OVERRIDE=PX_VOLUME", "CALC_INTERVAL=3M", "END_DATE_OVERRIDE=20240531"))</f>
        <v>440937.5230769231</v>
      </c>
      <c r="D47" s="14" cm="1">
        <f t="array" ref="D47">IF(LEFT(_xll.BDH($B47, D$4, AsOfDate), 4) = "#N/A", "", _xll.BDH($B47, D$4, AsOfDate))</f>
        <v>273405</v>
      </c>
      <c r="E47" s="14">
        <f t="shared" ref="E47:E78" si="43">IF(C47 = "", "", C47*PctDailyVol)</f>
        <v>44093.75230769231</v>
      </c>
      <c r="F47" s="14">
        <v>171786</v>
      </c>
      <c r="G47" s="14">
        <v>127692.24769230769</v>
      </c>
      <c r="H47" s="14">
        <v>83598.49538461538</v>
      </c>
      <c r="I47" s="14">
        <v>39504.74307692307</v>
      </c>
      <c r="J47" s="14">
        <v>0</v>
      </c>
      <c r="K47" s="14"/>
      <c r="L47" s="14"/>
      <c r="M47" s="14"/>
      <c r="N47" s="14"/>
      <c r="O47" s="14"/>
      <c r="P47" s="14"/>
      <c r="Q47" s="14"/>
      <c r="R47" s="14"/>
    </row>
    <row r="48" spans="2:18" x14ac:dyDescent="0.35">
      <c r="B48" s="15" t="s">
        <v>60</v>
      </c>
      <c r="C48" s="17" cm="1">
        <f t="array" ref="C48">IF(LEFT((_xll.BDP(B48,"INTERVAL_AVG", "MARKET_DATA_OVERRIDE=PX_VOLUME", "CALC_INTERVAL=3M", "END_DATE_OVERRIDE=20240531")), 4) = "#N/A", "", _xll.BDP(B48,"INTERVAL_AVG", "MARKET_DATA_OVERRIDE=PX_VOLUME", "CALC_INTERVAL=3M", "END_DATE_OVERRIDE=20240531"))</f>
        <v>206111.44615384616</v>
      </c>
      <c r="D48" s="16" cm="1">
        <f t="array" ref="D48">IF(LEFT(_xll.BDH($B48, D$4, AsOfDate), 4) = "#N/A", "", _xll.BDH($B48, D$4, AsOfDate))</f>
        <v>215852</v>
      </c>
      <c r="E48" s="16">
        <f t="shared" ref="E48:E79" si="44">IF(C48 = "", "", C48*PctDailyVol)</f>
        <v>20611.144615384619</v>
      </c>
      <c r="F48" s="16">
        <v>176511</v>
      </c>
      <c r="G48" s="16">
        <v>155899.85538461537</v>
      </c>
      <c r="H48" s="16">
        <v>135288.71076923073</v>
      </c>
      <c r="I48" s="16">
        <v>114677.56615384611</v>
      </c>
      <c r="J48" s="16">
        <v>94066.421538461494</v>
      </c>
      <c r="K48" s="16">
        <v>73455.276923076875</v>
      </c>
      <c r="L48" s="16">
        <v>0</v>
      </c>
      <c r="M48" s="16"/>
      <c r="N48" s="16"/>
      <c r="O48" s="16"/>
      <c r="P48" s="16"/>
      <c r="Q48" s="16"/>
      <c r="R48" s="16"/>
    </row>
    <row r="49" spans="2:18" x14ac:dyDescent="0.35">
      <c r="B49" s="12" t="s">
        <v>61</v>
      </c>
      <c r="C49" s="13" cm="1">
        <f t="array" ref="C49">IF(LEFT((_xll.BDP(B49,"INTERVAL_AVG", "MARKET_DATA_OVERRIDE=PX_VOLUME", "CALC_INTERVAL=3M", "END_DATE_OVERRIDE=20240531")), 4) = "#N/A", "", _xll.BDP(B49,"INTERVAL_AVG", "MARKET_DATA_OVERRIDE=PX_VOLUME", "CALC_INTERVAL=3M", "END_DATE_OVERRIDE=20240531"))</f>
        <v>657063.19999999995</v>
      </c>
      <c r="D49" s="14" cm="1">
        <f t="array" ref="D49">IF(LEFT(_xll.BDH($B49, D$4, AsOfDate), 4) = "#N/A", "", _xll.BDH($B49, D$4, AsOfDate))</f>
        <v>525672</v>
      </c>
      <c r="E49" s="14">
        <f t="shared" ref="E49:E80" si="45">IF(C49 = "", "", C49*PctDailyVol)</f>
        <v>65706.319999999992</v>
      </c>
      <c r="F49" s="14">
        <v>19523</v>
      </c>
      <c r="G49" s="14">
        <v>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2:18" x14ac:dyDescent="0.35">
      <c r="B50" s="15" t="s">
        <v>62</v>
      </c>
      <c r="C50" s="17" cm="1">
        <f t="array" ref="C50">IF(LEFT((_xll.BDP(B50,"INTERVAL_AVG", "MARKET_DATA_OVERRIDE=PX_VOLUME", "CALC_INTERVAL=3M", "END_DATE_OVERRIDE=20240531")), 4) = "#N/A", "", _xll.BDP(B50,"INTERVAL_AVG", "MARKET_DATA_OVERRIDE=PX_VOLUME", "CALC_INTERVAL=3M", "END_DATE_OVERRIDE=20240531"))</f>
        <v>4820708.2153846165</v>
      </c>
      <c r="D50" s="16" cm="1">
        <f t="array" ref="D50">IF(LEFT(_xll.BDH($B50, D$4, AsOfDate), 4) = "#N/A", "", _xll.BDH($B50, D$4, AsOfDate))</f>
        <v>2219793</v>
      </c>
      <c r="E50" s="16">
        <f t="shared" ref="E50:E81" si="46">IF(C50 = "", "", C50*PctDailyVol)</f>
        <v>482070.82153846166</v>
      </c>
      <c r="F50" s="16">
        <v>50179</v>
      </c>
      <c r="G50" s="16"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2:18" x14ac:dyDescent="0.35">
      <c r="B51" s="12" t="s">
        <v>63</v>
      </c>
      <c r="C51" s="13" cm="1">
        <f t="array" ref="C51">IF(LEFT((_xll.BDP(B51,"INTERVAL_AVG", "MARKET_DATA_OVERRIDE=PX_VOLUME", "CALC_INTERVAL=3M", "END_DATE_OVERRIDE=20240531")), 4) = "#N/A", "", _xll.BDP(B51,"INTERVAL_AVG", "MARKET_DATA_OVERRIDE=PX_VOLUME", "CALC_INTERVAL=3M", "END_DATE_OVERRIDE=20240531"))</f>
        <v>900879.55384615343</v>
      </c>
      <c r="D51" s="14" cm="1">
        <f t="array" ref="D51">IF(LEFT(_xll.BDH($B51, D$4, AsOfDate), 4) = "#N/A", "", _xll.BDH($B51, D$4, AsOfDate))</f>
        <v>202983</v>
      </c>
      <c r="E51" s="14">
        <f t="shared" ref="E51:E82" si="47">IF(C51 = "", "", C51*PctDailyVol)</f>
        <v>90087.955384615343</v>
      </c>
      <c r="F51" s="14">
        <v>141694</v>
      </c>
      <c r="G51" s="14">
        <v>51606.044615384657</v>
      </c>
      <c r="H51" s="14">
        <v>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2:18" x14ac:dyDescent="0.35">
      <c r="B52" s="15" t="s">
        <v>64</v>
      </c>
      <c r="C52" s="17" cm="1">
        <f t="array" ref="C52">IF(LEFT((_xll.BDP(B52,"INTERVAL_AVG", "MARKET_DATA_OVERRIDE=PX_VOLUME", "CALC_INTERVAL=3M", "END_DATE_OVERRIDE=20240531")), 4) = "#N/A", "", _xll.BDP(B52,"INTERVAL_AVG", "MARKET_DATA_OVERRIDE=PX_VOLUME", "CALC_INTERVAL=3M", "END_DATE_OVERRIDE=20240531"))</f>
        <v>920920.23076923087</v>
      </c>
      <c r="D52" s="16" cm="1">
        <f t="array" ref="D52">IF(LEFT(_xll.BDH($B52, D$4, AsOfDate), 4) = "#N/A", "", _xll.BDH($B52, D$4, AsOfDate))</f>
        <v>879768</v>
      </c>
      <c r="E52" s="16">
        <f t="shared" ref="E52:E83" si="48">IF(C52 = "", "", C52*PctDailyVol)</f>
        <v>92092.023076923098</v>
      </c>
      <c r="F52" s="16">
        <v>165000</v>
      </c>
      <c r="G52" s="16">
        <v>72907.976923076902</v>
      </c>
      <c r="H52" s="16">
        <v>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2:18" x14ac:dyDescent="0.35">
      <c r="B53" s="12" t="s">
        <v>65</v>
      </c>
      <c r="C53" s="13" cm="1">
        <f t="array" ref="C53">IF(LEFT((_xll.BDP(B53,"INTERVAL_AVG", "MARKET_DATA_OVERRIDE=PX_VOLUME", "CALC_INTERVAL=3M", "END_DATE_OVERRIDE=20240531")), 4) = "#N/A", "", _xll.BDP(B53,"INTERVAL_AVG", "MARKET_DATA_OVERRIDE=PX_VOLUME", "CALC_INTERVAL=3M", "END_DATE_OVERRIDE=20240531"))</f>
        <v>303666.3076923078</v>
      </c>
      <c r="D53" s="14" cm="1">
        <f t="array" ref="D53">IF(LEFT(_xll.BDH($B53, D$4, AsOfDate), 4) = "#N/A", "", _xll.BDH($B53, D$4, AsOfDate))</f>
        <v>244571</v>
      </c>
      <c r="E53" s="14">
        <f t="shared" ref="E53:E84" si="49">IF(C53 = "", "", C53*PctDailyVol)</f>
        <v>30366.630769230782</v>
      </c>
      <c r="F53" s="14">
        <v>7613</v>
      </c>
      <c r="G53" s="14">
        <v>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2:18" x14ac:dyDescent="0.35">
      <c r="B54" s="15" t="s">
        <v>66</v>
      </c>
      <c r="C54" s="17" cm="1">
        <f t="array" ref="C54">IF(LEFT((_xll.BDP(B54,"INTERVAL_AVG", "MARKET_DATA_OVERRIDE=PX_VOLUME", "CALC_INTERVAL=3M", "END_DATE_OVERRIDE=20240531")), 4) = "#N/A", "", _xll.BDP(B54,"INTERVAL_AVG", "MARKET_DATA_OVERRIDE=PX_VOLUME", "CALC_INTERVAL=3M", "END_DATE_OVERRIDE=20240531"))</f>
        <v>352160.76923076925</v>
      </c>
      <c r="D54" s="16" cm="1">
        <f t="array" ref="D54">IF(LEFT(_xll.BDH($B54, D$4, AsOfDate), 4) = "#N/A", "", _xll.BDH($B54, D$4, AsOfDate))</f>
        <v>778149</v>
      </c>
      <c r="E54" s="16">
        <f t="shared" ref="E54:E85" si="50">IF(C54 = "", "", C54*PctDailyVol)</f>
        <v>35216.076923076929</v>
      </c>
      <c r="F54" s="16">
        <v>58106</v>
      </c>
      <c r="G54" s="16">
        <v>22889.923076923071</v>
      </c>
      <c r="H54" s="16">
        <v>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2:18" x14ac:dyDescent="0.35">
      <c r="B55" s="12" t="s">
        <v>67</v>
      </c>
      <c r="C55" s="13" cm="1">
        <f t="array" ref="C55">IF(LEFT((_xll.BDP(B55,"INTERVAL_AVG", "MARKET_DATA_OVERRIDE=PX_VOLUME", "CALC_INTERVAL=3M", "END_DATE_OVERRIDE=20240531")), 4) = "#N/A", "", _xll.BDP(B55,"INTERVAL_AVG", "MARKET_DATA_OVERRIDE=PX_VOLUME", "CALC_INTERVAL=3M", "END_DATE_OVERRIDE=20240531"))</f>
        <v>315830</v>
      </c>
      <c r="D55" s="14" cm="1">
        <f t="array" ref="D55">IF(LEFT(_xll.BDH($B55, D$4, AsOfDate), 4) = "#N/A", "", _xll.BDH($B55, D$4, AsOfDate))</f>
        <v>180664</v>
      </c>
      <c r="E55" s="14">
        <f t="shared" ref="E55:E86" si="51">IF(C55 = "", "", C55*PctDailyVol)</f>
        <v>31583</v>
      </c>
      <c r="F55" s="14">
        <v>350546</v>
      </c>
      <c r="G55" s="14">
        <v>318963</v>
      </c>
      <c r="H55" s="14">
        <v>287380</v>
      </c>
      <c r="I55" s="14">
        <v>255797</v>
      </c>
      <c r="J55" s="14">
        <v>224214</v>
      </c>
      <c r="K55" s="14">
        <v>192631</v>
      </c>
      <c r="L55" s="14">
        <v>34716</v>
      </c>
      <c r="M55" s="14">
        <v>0</v>
      </c>
      <c r="N55" s="14"/>
      <c r="O55" s="14"/>
      <c r="P55" s="14"/>
      <c r="Q55" s="14"/>
      <c r="R55" s="14"/>
    </row>
    <row r="56" spans="2:18" x14ac:dyDescent="0.35">
      <c r="B56" s="15" t="s">
        <v>68</v>
      </c>
      <c r="C56" s="17" cm="1">
        <f t="array" ref="C56">IF(LEFT((_xll.BDP(B56,"INTERVAL_AVG", "MARKET_DATA_OVERRIDE=PX_VOLUME", "CALC_INTERVAL=3M", "END_DATE_OVERRIDE=20240531")), 4) = "#N/A", "", _xll.BDP(B56,"INTERVAL_AVG", "MARKET_DATA_OVERRIDE=PX_VOLUME", "CALC_INTERVAL=3M", "END_DATE_OVERRIDE=20240531"))</f>
        <v>1249727.3692307693</v>
      </c>
      <c r="D56" s="16" cm="1">
        <f t="array" ref="D56">IF(LEFT(_xll.BDH($B56, D$4, AsOfDate), 4) = "#N/A", "", _xll.BDH($B56, D$4, AsOfDate))</f>
        <v>452774</v>
      </c>
      <c r="E56" s="16">
        <f t="shared" ref="E56:E87" si="52">IF(C56 = "", "", C56*PctDailyVol)</f>
        <v>124972.73692307694</v>
      </c>
      <c r="F56" s="16">
        <v>98413</v>
      </c>
      <c r="G56" s="16"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2:18" x14ac:dyDescent="0.35">
      <c r="B57" s="12" t="s">
        <v>69</v>
      </c>
      <c r="C57" s="13" cm="1">
        <f t="array" ref="C57">IF(LEFT((_xll.BDP(B57,"INTERVAL_AVG", "MARKET_DATA_OVERRIDE=PX_VOLUME", "CALC_INTERVAL=3M", "END_DATE_OVERRIDE=20240531")), 4) = "#N/A", "", _xll.BDP(B57,"INTERVAL_AVG", "MARKET_DATA_OVERRIDE=PX_VOLUME", "CALC_INTERVAL=3M", "END_DATE_OVERRIDE=20240531"))</f>
        <v>42407095.646153852</v>
      </c>
      <c r="D57" s="14" cm="1">
        <f t="array" ref="D57">IF(LEFT(_xll.BDH($B57, D$4, AsOfDate), 4) = "#N/A", "", _xll.BDH($B57, D$4, AsOfDate))</f>
        <v>78290055</v>
      </c>
      <c r="E57" s="14">
        <f t="shared" ref="E57:E88" si="53">IF(C57 = "", "", C57*PctDailyVol)</f>
        <v>4240709.5646153856</v>
      </c>
      <c r="F57" s="14">
        <v>20000</v>
      </c>
      <c r="G57" s="14">
        <v>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2:18" x14ac:dyDescent="0.35">
      <c r="B58" s="15" t="s">
        <v>70</v>
      </c>
      <c r="C58" s="17" cm="1">
        <f t="array" ref="C58">IF(LEFT((_xll.BDP(B58,"INTERVAL_AVG", "MARKET_DATA_OVERRIDE=PX_VOLUME", "CALC_INTERVAL=3M", "END_DATE_OVERRIDE=20240531")), 4) = "#N/A", "", _xll.BDP(B58,"INTERVAL_AVG", "MARKET_DATA_OVERRIDE=PX_VOLUME", "CALC_INTERVAL=3M", "END_DATE_OVERRIDE=20240531"))</f>
        <v>130961.24615384618</v>
      </c>
      <c r="D58" s="16" cm="1">
        <f t="array" ref="D58">IF(LEFT(_xll.BDH($B58, D$4, AsOfDate), 4) = "#N/A", "", _xll.BDH($B58, D$4, AsOfDate))</f>
        <v>138019</v>
      </c>
      <c r="E58" s="16">
        <f t="shared" ref="E58:E89" si="54">IF(C58 = "", "", C58*PctDailyVol)</f>
        <v>13096.124615384619</v>
      </c>
      <c r="F58" s="16">
        <v>13731</v>
      </c>
      <c r="G58" s="16">
        <v>634.87538461538134</v>
      </c>
      <c r="H58" s="16">
        <v>0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2:18" x14ac:dyDescent="0.35">
      <c r="B59" s="12" t="s">
        <v>71</v>
      </c>
      <c r="C59" s="13" cm="1">
        <f t="array" ref="C59">IF(LEFT((_xll.BDP(B59,"INTERVAL_AVG", "MARKET_DATA_OVERRIDE=PX_VOLUME", "CALC_INTERVAL=3M", "END_DATE_OVERRIDE=20240531")), 4) = "#N/A", "", _xll.BDP(B59,"INTERVAL_AVG", "MARKET_DATA_OVERRIDE=PX_VOLUME", "CALC_INTERVAL=3M", "END_DATE_OVERRIDE=20240531"))</f>
        <v>2859955.8923076922</v>
      </c>
      <c r="D59" s="14" cm="1">
        <f t="array" ref="D59">IF(LEFT(_xll.BDH($B59, D$4, AsOfDate), 4) = "#N/A", "", _xll.BDH($B59, D$4, AsOfDate))</f>
        <v>2904632</v>
      </c>
      <c r="E59" s="14">
        <f t="shared" ref="E59:E90" si="55">IF(C59 = "", "", C59*PctDailyVol)</f>
        <v>285995.58923076926</v>
      </c>
      <c r="F59" s="14">
        <v>-75000</v>
      </c>
      <c r="G59" s="14">
        <v>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2:18" x14ac:dyDescent="0.35">
      <c r="B60" s="15" t="s">
        <v>72</v>
      </c>
      <c r="C60" s="17" cm="1">
        <f t="array" ref="C60">IF(LEFT((_xll.BDP(B60,"INTERVAL_AVG", "MARKET_DATA_OVERRIDE=PX_VOLUME", "CALC_INTERVAL=3M", "END_DATE_OVERRIDE=20240531")), 4) = "#N/A", "", _xll.BDP(B60,"INTERVAL_AVG", "MARKET_DATA_OVERRIDE=PX_VOLUME", "CALC_INTERVAL=3M", "END_DATE_OVERRIDE=20240531"))</f>
        <v>1435834.6769230771</v>
      </c>
      <c r="D60" s="16" cm="1">
        <f t="array" ref="D60">IF(LEFT(_xll.BDH($B60, D$4, AsOfDate), 4) = "#N/A", "", _xll.BDH($B60, D$4, AsOfDate))</f>
        <v>1999325</v>
      </c>
      <c r="E60" s="16">
        <f t="shared" ref="E60:E91" si="56">IF(C60 = "", "", C60*PctDailyVol)</f>
        <v>143583.46769230772</v>
      </c>
      <c r="F60" s="16">
        <v>-35000</v>
      </c>
      <c r="G60" s="16"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2:18" x14ac:dyDescent="0.35">
      <c r="B61" s="12" t="s">
        <v>73</v>
      </c>
      <c r="C61" s="13" cm="1">
        <f t="array" ref="C61">IF(LEFT((_xll.BDP(B61,"INTERVAL_AVG", "MARKET_DATA_OVERRIDE=PX_VOLUME", "CALC_INTERVAL=3M", "END_DATE_OVERRIDE=20240531")), 4) = "#N/A", "", _xll.BDP(B61,"INTERVAL_AVG", "MARKET_DATA_OVERRIDE=PX_VOLUME", "CALC_INTERVAL=3M", "END_DATE_OVERRIDE=20240531"))</f>
        <v>3541356.6769230752</v>
      </c>
      <c r="D61" s="14" cm="1">
        <f t="array" ref="D61">IF(LEFT(_xll.BDH($B61, D$4, AsOfDate), 4) = "#N/A", "", _xll.BDH($B61, D$4, AsOfDate))</f>
        <v>5122369</v>
      </c>
      <c r="E61" s="14">
        <f t="shared" ref="E61:E92" si="57">IF(C61 = "", "", C61*PctDailyVol)</f>
        <v>354135.66769230756</v>
      </c>
      <c r="F61" s="14">
        <v>-50000</v>
      </c>
      <c r="G61" s="14">
        <v>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2:18" x14ac:dyDescent="0.35">
      <c r="B62" s="15" t="s">
        <v>74</v>
      </c>
      <c r="C62" s="17" cm="1">
        <f t="array" ref="C62">IF(LEFT((_xll.BDP(B62,"INTERVAL_AVG", "MARKET_DATA_OVERRIDE=PX_VOLUME", "CALC_INTERVAL=3M", "END_DATE_OVERRIDE=20240531")), 4) = "#N/A", "", _xll.BDP(B62,"INTERVAL_AVG", "MARKET_DATA_OVERRIDE=PX_VOLUME", "CALC_INTERVAL=3M", "END_DATE_OVERRIDE=20240531"))</f>
        <v>16077677.369230766</v>
      </c>
      <c r="D62" s="16" cm="1">
        <f t="array" ref="D62">IF(LEFT(_xll.BDH($B62, D$4, AsOfDate), 4) = "#N/A", "", _xll.BDH($B62, D$4, AsOfDate))</f>
        <v>29396257</v>
      </c>
      <c r="E62" s="16">
        <f t="shared" ref="E62:E93" si="58">IF(C62 = "", "", C62*PctDailyVol)</f>
        <v>1607767.7369230767</v>
      </c>
      <c r="F62" s="16">
        <v>-25000</v>
      </c>
      <c r="G62" s="16"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2:18" x14ac:dyDescent="0.35">
      <c r="B63" s="12" t="s">
        <v>75</v>
      </c>
      <c r="C63" s="13" cm="1">
        <f t="array" ref="C63">IF(LEFT((_xll.BDP(B63,"INTERVAL_AVG", "MARKET_DATA_OVERRIDE=PX_VOLUME", "CALC_INTERVAL=3M", "END_DATE_OVERRIDE=20240531")), 4) = "#N/A", "", _xll.BDP(B63,"INTERVAL_AVG", "MARKET_DATA_OVERRIDE=PX_VOLUME", "CALC_INTERVAL=3M", "END_DATE_OVERRIDE=20240531"))</f>
        <v>3305998.3692307682</v>
      </c>
      <c r="D63" s="14" cm="1">
        <f t="array" ref="D63">IF(LEFT(_xll.BDH($B63, D$4, AsOfDate), 4) = "#N/A", "", _xll.BDH($B63, D$4, AsOfDate))</f>
        <v>1946007</v>
      </c>
      <c r="E63" s="14">
        <f t="shared" ref="E63:E94" si="59">IF(C63 = "", "", C63*PctDailyVol)</f>
        <v>330599.83692307683</v>
      </c>
      <c r="F63" s="14">
        <v>-22610</v>
      </c>
      <c r="G63" s="14">
        <v>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2:18" x14ac:dyDescent="0.35">
      <c r="B64" s="15" t="s">
        <v>76</v>
      </c>
      <c r="C64" s="17" cm="1">
        <f t="array" ref="C64">IF(LEFT((_xll.BDP(B64,"INTERVAL_AVG", "MARKET_DATA_OVERRIDE=PX_VOLUME", "CALC_INTERVAL=3M", "END_DATE_OVERRIDE=20240531")), 4) = "#N/A", "", _xll.BDP(B64,"INTERVAL_AVG", "MARKET_DATA_OVERRIDE=PX_VOLUME", "CALC_INTERVAL=3M", "END_DATE_OVERRIDE=20240531"))</f>
        <v>959538.04615384631</v>
      </c>
      <c r="D64" s="16" cm="1">
        <f t="array" ref="D64">IF(LEFT(_xll.BDH($B64, D$4, AsOfDate), 4) = "#N/A", "", _xll.BDH($B64, D$4, AsOfDate))</f>
        <v>916861</v>
      </c>
      <c r="E64" s="16">
        <f t="shared" ref="E64:E95" si="60">IF(C64 = "", "", C64*PctDailyVol)</f>
        <v>95953.804615384637</v>
      </c>
      <c r="F64" s="16">
        <v>-14036</v>
      </c>
      <c r="G64" s="16"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2:18" x14ac:dyDescent="0.35">
      <c r="B65" s="12"/>
      <c r="C65" s="13" t="str" cm="1">
        <f t="array" ref="C65">IF(LEFT((_xll.BDP(B65,"INTERVAL_AVG", "MARKET_DATA_OVERRIDE=PX_VOLUME", "CALC_INTERVAL=3M", "END_DATE_OVERRIDE=20240531")), 4) = "#N/A", "", _xll.BDP(B65,"INTERVAL_AVG", "MARKET_DATA_OVERRIDE=PX_VOLUME", "CALC_INTERVAL=3M", "END_DATE_OVERRIDE=20240531"))</f>
        <v/>
      </c>
      <c r="D65" s="14" t="str" cm="1">
        <f t="array" ref="D65">IF(LEFT(_xll.BDH($B65, D$4, AsOfDate), 4) = "#N/A", "", _xll.BDH($B65, D$4, AsOfDate))</f>
        <v/>
      </c>
      <c r="E65" s="14" t="str">
        <f t="shared" ref="E65:E96" si="61">IF(C65 = "", "", C65*PctDailyVol)</f>
        <v/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2:18" x14ac:dyDescent="0.35">
      <c r="B66" s="15"/>
      <c r="C66" s="17" t="str" cm="1">
        <f t="array" ref="C66">IF(LEFT((_xll.BDP(B66,"INTERVAL_AVG", "MARKET_DATA_OVERRIDE=PX_VOLUME", "CALC_INTERVAL=3M", "END_DATE_OVERRIDE=20240531")), 4) = "#N/A", "", _xll.BDP(B66,"INTERVAL_AVG", "MARKET_DATA_OVERRIDE=PX_VOLUME", "CALC_INTERVAL=3M", "END_DATE_OVERRIDE=20240531"))</f>
        <v/>
      </c>
      <c r="D66" s="16" t="str" cm="1">
        <f t="array" ref="D66">IF(LEFT(_xll.BDH($B66, D$4, AsOfDate), 4) = "#N/A", "", _xll.BDH($B66, D$4, AsOfDate))</f>
        <v/>
      </c>
      <c r="E66" s="16" t="str">
        <f t="shared" ref="E66:E97" si="62">IF(C66 = "", "", C66*PctDailyVol)</f>
        <v/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2:18" x14ac:dyDescent="0.35">
      <c r="B67" s="12"/>
      <c r="C67" s="13" t="str" cm="1">
        <f t="array" ref="C67">IF(LEFT((_xll.BDP(B67,"INTERVAL_AVG", "MARKET_DATA_OVERRIDE=PX_VOLUME", "CALC_INTERVAL=3M", "END_DATE_OVERRIDE=20240531")), 4) = "#N/A", "", _xll.BDP(B67,"INTERVAL_AVG", "MARKET_DATA_OVERRIDE=PX_VOLUME", "CALC_INTERVAL=3M", "END_DATE_OVERRIDE=20240531"))</f>
        <v/>
      </c>
      <c r="D67" s="14" t="str" cm="1">
        <f t="array" ref="D67">IF(LEFT(_xll.BDH($B67, D$4, AsOfDate), 4) = "#N/A", "", _xll.BDH($B67, D$4, AsOfDate))</f>
        <v/>
      </c>
      <c r="E67" s="14" t="str">
        <f t="shared" ref="E67:E98" si="63">IF(C67 = "", "", C67*PctDailyVol)</f>
        <v/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2:18" x14ac:dyDescent="0.35">
      <c r="B68" s="15"/>
      <c r="C68" s="17" t="str" cm="1">
        <f t="array" ref="C68">IF(LEFT((_xll.BDP(B68,"INTERVAL_AVG", "MARKET_DATA_OVERRIDE=PX_VOLUME", "CALC_INTERVAL=3M", "END_DATE_OVERRIDE=20240531")), 4) = "#N/A", "", _xll.BDP(B68,"INTERVAL_AVG", "MARKET_DATA_OVERRIDE=PX_VOLUME", "CALC_INTERVAL=3M", "END_DATE_OVERRIDE=20240531"))</f>
        <v/>
      </c>
      <c r="D68" s="16" t="str" cm="1">
        <f t="array" ref="D68">IF(LEFT(_xll.BDH($B68, D$4, AsOfDate), 4) = "#N/A", "", _xll.BDH($B68, D$4, AsOfDate))</f>
        <v/>
      </c>
      <c r="E68" s="16" t="str">
        <f t="shared" ref="E68:E99" si="64">IF(C68 = "", "", C68*PctDailyVol)</f>
        <v/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2:18" x14ac:dyDescent="0.35">
      <c r="C69" s="2"/>
      <c r="D69" s="2"/>
      <c r="E69" s="2"/>
    </row>
    <row r="72" spans="2:18" x14ac:dyDescent="0.35">
      <c r="C72" s="2"/>
      <c r="D72" s="2"/>
      <c r="E72" s="2"/>
    </row>
    <row r="73" spans="2:18" x14ac:dyDescent="0.35">
      <c r="C73" s="2"/>
      <c r="D73" s="2"/>
      <c r="E73" s="2"/>
    </row>
    <row r="74" spans="2:18" x14ac:dyDescent="0.35">
      <c r="C74" s="2"/>
      <c r="D74" s="2"/>
      <c r="E74" s="2"/>
    </row>
    <row r="75" spans="2:18" x14ac:dyDescent="0.35">
      <c r="C75" s="2"/>
      <c r="D75" s="2"/>
      <c r="E75" s="2"/>
    </row>
    <row r="76" spans="2:18" x14ac:dyDescent="0.35">
      <c r="C76" s="2"/>
      <c r="D76" s="2"/>
      <c r="E76" s="2"/>
    </row>
    <row r="77" spans="2:18" x14ac:dyDescent="0.35">
      <c r="C77" s="2"/>
      <c r="D77" s="2"/>
      <c r="E77" s="2"/>
    </row>
    <row r="78" spans="2:18" x14ac:dyDescent="0.35">
      <c r="C78" s="2"/>
      <c r="D78" s="2"/>
      <c r="E78" s="2"/>
    </row>
    <row r="79" spans="2:18" x14ac:dyDescent="0.35">
      <c r="C79" s="2"/>
      <c r="D79" s="2"/>
      <c r="E79" s="2"/>
    </row>
    <row r="80" spans="2:18" x14ac:dyDescent="0.35">
      <c r="C80" s="2"/>
      <c r="D80" s="2"/>
      <c r="E80" s="2"/>
    </row>
    <row r="81" spans="3:5" x14ac:dyDescent="0.35">
      <c r="C81" s="2"/>
      <c r="D81" s="2"/>
      <c r="E81" s="2"/>
    </row>
    <row r="82" spans="3:5" x14ac:dyDescent="0.35">
      <c r="C82" s="2"/>
      <c r="D82" s="2"/>
      <c r="E82" s="2"/>
    </row>
    <row r="83" spans="3:5" x14ac:dyDescent="0.35">
      <c r="C83" s="2"/>
      <c r="D83" s="2"/>
      <c r="E83" s="2"/>
    </row>
    <row r="84" spans="3:5" x14ac:dyDescent="0.35">
      <c r="C84" s="2"/>
      <c r="D84" s="2"/>
      <c r="E84" s="2"/>
    </row>
    <row r="85" spans="3:5" x14ac:dyDescent="0.35">
      <c r="C85" s="2"/>
      <c r="D85" s="2"/>
      <c r="E85" s="2"/>
    </row>
    <row r="86" spans="3:5" x14ac:dyDescent="0.35">
      <c r="C86" s="2"/>
      <c r="D86" s="2"/>
      <c r="E86" s="2"/>
    </row>
  </sheetData>
  <conditionalFormatting sqref="F5:F68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G5:R68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F01E-3C51-46AE-8349-FF44511D2F69}">
  <sheetPr codeName="Sheet4"/>
  <dimension ref="B1:R86"/>
  <sheetViews>
    <sheetView showGridLines="0" zoomScale="90" zoomScaleNormal="90" workbookViewId="0">
      <selection activeCell="B3" sqref="B3"/>
    </sheetView>
  </sheetViews>
  <sheetFormatPr defaultRowHeight="14.5" x14ac:dyDescent="0.35"/>
  <cols>
    <col min="1" max="1" width="3" customWidth="1"/>
    <col min="2" max="2" width="26" style="1" customWidth="1"/>
    <col min="3" max="5" width="20.7265625" customWidth="1"/>
    <col min="6" max="6" width="14.1796875" style="2" customWidth="1"/>
    <col min="7" max="18" width="14.1796875" customWidth="1"/>
  </cols>
  <sheetData>
    <row r="1" spans="2:18" x14ac:dyDescent="0.35">
      <c r="G1" s="18"/>
      <c r="H1" s="18"/>
      <c r="I1" s="18"/>
      <c r="J1" s="18"/>
      <c r="K1" s="18"/>
      <c r="L1" s="18"/>
      <c r="M1" s="18"/>
      <c r="N1" s="18"/>
      <c r="O1" s="18">
        <f>$F5*Shares!O1</f>
        <v>0</v>
      </c>
    </row>
    <row r="2" spans="2:18" x14ac:dyDescent="0.35">
      <c r="D2" s="2"/>
      <c r="E2" s="4" t="s">
        <v>77</v>
      </c>
      <c r="F2" s="5" cm="1">
        <f t="array" ref="F2">SUM(ABS(F5:F68))</f>
        <v>103846226.59899996</v>
      </c>
      <c r="G2" s="5" cm="1">
        <f t="array" ref="G2">SUM(ABS(G5:G68))</f>
        <v>52275754.970609225</v>
      </c>
      <c r="H2" s="5" cm="1">
        <f t="array" ref="H2">SUM(ABS(H5:H68))</f>
        <v>39504185.593630768</v>
      </c>
      <c r="I2" s="5" cm="1">
        <f t="array" ref="I2">SUM(ABS(I5:I68))</f>
        <v>33693399.98044616</v>
      </c>
      <c r="J2" s="5" cm="1">
        <f t="array" ref="J2">SUM(ABS(J5:J68))</f>
        <v>29181373.653476927</v>
      </c>
      <c r="K2" s="5" cm="1">
        <f t="array" ref="K2">SUM(ABS(K5:K68))</f>
        <v>25615671.790615384</v>
      </c>
      <c r="L2" s="5" cm="1">
        <f t="array" ref="L2">SUM(ABS(L5:L68))</f>
        <v>11339313.054615386</v>
      </c>
      <c r="M2" s="5" cm="1">
        <f t="array" ref="M2">SUM(ABS(M5:M68))</f>
        <v>7795351.8655384686</v>
      </c>
      <c r="N2" s="5" cm="1">
        <f t="array" ref="N2">SUM(ABS(N5:N68))</f>
        <v>6146908.3244000059</v>
      </c>
      <c r="O2" s="5" cm="1">
        <f t="array" ref="O2">SUM(ABS(O5:O68))</f>
        <v>1926824.5492307737</v>
      </c>
      <c r="P2" s="5" cm="1">
        <f t="array" ref="P2">SUM(ABS(P5:P68))</f>
        <v>0</v>
      </c>
      <c r="Q2" s="5" cm="1">
        <f t="array" ref="Q2">SUM(ABS(Q5:Q68))</f>
        <v>0</v>
      </c>
      <c r="R2" s="5" cm="1">
        <f t="array" ref="R2">SUM(ABS(R5:R68))</f>
        <v>0</v>
      </c>
    </row>
    <row r="3" spans="2:18" x14ac:dyDescent="0.35">
      <c r="B3" s="6">
        <f>Shares!AsOfDate</f>
        <v>45443</v>
      </c>
      <c r="E3" s="4" t="s">
        <v>78</v>
      </c>
      <c r="F3" s="8">
        <f t="shared" ref="F3:R3" si="0">1-ABS((F2-$F$2))/$F$2</f>
        <v>1</v>
      </c>
      <c r="G3" s="8">
        <f t="shared" si="0"/>
        <v>0.50339580630571157</v>
      </c>
      <c r="H3" s="8">
        <f t="shared" si="0"/>
        <v>0.38041040957776306</v>
      </c>
      <c r="I3" s="8">
        <f t="shared" si="0"/>
        <v>0.32445473546720693</v>
      </c>
      <c r="J3" s="8">
        <f t="shared" si="0"/>
        <v>0.28100562349906255</v>
      </c>
      <c r="K3" s="8">
        <f t="shared" si="0"/>
        <v>0.24666925924549732</v>
      </c>
      <c r="L3" s="8">
        <f t="shared" si="0"/>
        <v>0.10919330847139896</v>
      </c>
      <c r="M3" s="8">
        <f t="shared" si="0"/>
        <v>7.5066298707607837E-2</v>
      </c>
      <c r="N3" s="8">
        <f t="shared" si="0"/>
        <v>5.919240906206602E-2</v>
      </c>
      <c r="O3" s="8">
        <f t="shared" si="0"/>
        <v>1.8554593771338057E-2</v>
      </c>
      <c r="P3" s="8">
        <f t="shared" si="0"/>
        <v>0</v>
      </c>
      <c r="Q3" s="8">
        <f t="shared" si="0"/>
        <v>0</v>
      </c>
      <c r="R3" s="8">
        <f t="shared" si="0"/>
        <v>0</v>
      </c>
    </row>
    <row r="4" spans="2:18" x14ac:dyDescent="0.35">
      <c r="B4" s="9" t="s">
        <v>2</v>
      </c>
      <c r="C4" s="10"/>
      <c r="D4" s="10"/>
      <c r="E4" s="10"/>
      <c r="F4" s="11" t="s">
        <v>79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</row>
    <row r="5" spans="2:18" x14ac:dyDescent="0.35">
      <c r="B5" s="12" t="s">
        <v>19</v>
      </c>
      <c r="C5" s="13"/>
      <c r="D5" s="14"/>
      <c r="E5" s="14"/>
      <c r="F5" s="14">
        <v>5299714</v>
      </c>
      <c r="G5" s="14">
        <v>5209052.0892307693</v>
      </c>
      <c r="H5" s="14">
        <v>5118390.1784615396</v>
      </c>
      <c r="I5" s="14">
        <v>5027728.2676923089</v>
      </c>
      <c r="J5" s="14">
        <v>4937066.3569230782</v>
      </c>
      <c r="K5" s="14">
        <v>4846404.4461538475</v>
      </c>
      <c r="L5" s="14">
        <v>4393094.892307695</v>
      </c>
      <c r="M5" s="14">
        <v>3939785.3384615434</v>
      </c>
      <c r="N5" s="14">
        <v>3395813.8738461589</v>
      </c>
      <c r="O5" s="14">
        <v>1491913.7476923107</v>
      </c>
      <c r="P5" s="14">
        <v>0</v>
      </c>
      <c r="Q5" s="14"/>
      <c r="R5" s="14"/>
    </row>
    <row r="6" spans="2:18" x14ac:dyDescent="0.35">
      <c r="B6" s="15" t="s">
        <v>20</v>
      </c>
      <c r="C6" s="17"/>
      <c r="D6" s="16"/>
      <c r="E6" s="16"/>
      <c r="F6" s="16">
        <v>436250</v>
      </c>
      <c r="G6" s="16">
        <v>129715.08507692299</v>
      </c>
      <c r="H6" s="16">
        <v>0</v>
      </c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2:18" x14ac:dyDescent="0.35">
      <c r="B7" s="12" t="s">
        <v>21</v>
      </c>
      <c r="C7" s="13"/>
      <c r="D7" s="14"/>
      <c r="E7" s="14"/>
      <c r="F7" s="14">
        <v>1394145.9</v>
      </c>
      <c r="G7" s="14">
        <v>503921.60473846144</v>
      </c>
      <c r="H7" s="14">
        <v>0</v>
      </c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18" x14ac:dyDescent="0.35">
      <c r="B8" s="15" t="s">
        <v>22</v>
      </c>
      <c r="C8" s="17"/>
      <c r="D8" s="16"/>
      <c r="E8" s="16"/>
      <c r="F8" s="16">
        <v>-2533020</v>
      </c>
      <c r="G8" s="16"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2:18" x14ac:dyDescent="0.35">
      <c r="B9" s="12" t="s">
        <v>22</v>
      </c>
      <c r="C9" s="13"/>
      <c r="D9" s="14"/>
      <c r="E9" s="14"/>
      <c r="F9" s="14">
        <v>4564000</v>
      </c>
      <c r="G9" s="14">
        <v>1330749.985169231</v>
      </c>
      <c r="H9" s="14">
        <v>0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x14ac:dyDescent="0.35">
      <c r="B10" s="15" t="s">
        <v>23</v>
      </c>
      <c r="C10" s="17"/>
      <c r="D10" s="16"/>
      <c r="E10" s="16"/>
      <c r="F10" s="16">
        <v>4090246.4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2:18" x14ac:dyDescent="0.35">
      <c r="B11" s="12" t="s">
        <v>24</v>
      </c>
      <c r="C11" s="13"/>
      <c r="D11" s="14"/>
      <c r="E11" s="14"/>
      <c r="F11" s="14">
        <v>1300000</v>
      </c>
      <c r="G11" s="14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18" x14ac:dyDescent="0.35">
      <c r="B12" s="15" t="s">
        <v>25</v>
      </c>
      <c r="C12" s="17"/>
      <c r="D12" s="16"/>
      <c r="E12" s="16"/>
      <c r="F12" s="16">
        <v>914409.67500000005</v>
      </c>
      <c r="G12" s="16">
        <v>145404.23900769191</v>
      </c>
      <c r="H12" s="16">
        <v>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2:18" x14ac:dyDescent="0.35">
      <c r="B13" s="12" t="s">
        <v>26</v>
      </c>
      <c r="C13" s="13"/>
      <c r="D13" s="14"/>
      <c r="E13" s="14"/>
      <c r="F13" s="14">
        <v>542945.19999999995</v>
      </c>
      <c r="G13" s="14">
        <v>532536.78153846145</v>
      </c>
      <c r="H13" s="14">
        <v>522128.36307692295</v>
      </c>
      <c r="I13" s="14">
        <v>511719.94461538451</v>
      </c>
      <c r="J13" s="14">
        <v>501311.52615384606</v>
      </c>
      <c r="K13" s="14">
        <v>490903.10769230762</v>
      </c>
      <c r="L13" s="14">
        <v>438861.01538461517</v>
      </c>
      <c r="M13" s="14">
        <v>386818.92307692277</v>
      </c>
      <c r="N13" s="14">
        <v>324368.41230769193</v>
      </c>
      <c r="O13" s="14">
        <v>105791.62461538412</v>
      </c>
      <c r="P13" s="14">
        <v>0</v>
      </c>
      <c r="Q13" s="14"/>
      <c r="R13" s="14"/>
    </row>
    <row r="14" spans="2:18" x14ac:dyDescent="0.35">
      <c r="B14" s="15" t="s">
        <v>27</v>
      </c>
      <c r="C14" s="17"/>
      <c r="D14" s="16"/>
      <c r="E14" s="16"/>
      <c r="F14" s="16">
        <v>924330</v>
      </c>
      <c r="G14" s="16"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2:18" x14ac:dyDescent="0.35">
      <c r="B15" s="12" t="s">
        <v>28</v>
      </c>
      <c r="C15" s="13"/>
      <c r="D15" s="14"/>
      <c r="E15" s="14"/>
      <c r="F15" s="14">
        <v>3057004.9</v>
      </c>
      <c r="G15" s="14">
        <v>2878330.6014769231</v>
      </c>
      <c r="H15" s="14">
        <v>2699656.3029538463</v>
      </c>
      <c r="I15" s="14">
        <v>2520982.0044307695</v>
      </c>
      <c r="J15" s="14">
        <v>2342307.7059076931</v>
      </c>
      <c r="K15" s="14">
        <v>2163633.4073846159</v>
      </c>
      <c r="L15" s="14">
        <v>1270261.9147692304</v>
      </c>
      <c r="M15" s="14">
        <v>376890.42215384601</v>
      </c>
      <c r="N15" s="14">
        <v>0</v>
      </c>
      <c r="O15" s="14"/>
      <c r="P15" s="14"/>
      <c r="Q15" s="14"/>
      <c r="R15" s="14"/>
    </row>
    <row r="16" spans="2:18" x14ac:dyDescent="0.35">
      <c r="B16" s="15" t="s">
        <v>29</v>
      </c>
      <c r="C16" s="17"/>
      <c r="D16" s="16"/>
      <c r="E16" s="16"/>
      <c r="F16" s="16">
        <v>1692894.06</v>
      </c>
      <c r="G16" s="16">
        <v>1583314.8864923078</v>
      </c>
      <c r="H16" s="16">
        <v>1473735.7129846155</v>
      </c>
      <c r="I16" s="16">
        <v>1364156.5394769229</v>
      </c>
      <c r="J16" s="16">
        <v>1254577.3659692307</v>
      </c>
      <c r="K16" s="16">
        <v>1144998.1924615384</v>
      </c>
      <c r="L16" s="16">
        <v>597102.32492307667</v>
      </c>
      <c r="M16" s="16">
        <v>49206.457384615205</v>
      </c>
      <c r="N16" s="16">
        <v>0</v>
      </c>
      <c r="O16" s="16"/>
      <c r="P16" s="16"/>
      <c r="Q16" s="16"/>
      <c r="R16" s="16"/>
    </row>
    <row r="17" spans="2:18" x14ac:dyDescent="0.35">
      <c r="B17" s="12" t="s">
        <v>30</v>
      </c>
      <c r="C17" s="13"/>
      <c r="D17" s="14"/>
      <c r="E17" s="14"/>
      <c r="F17" s="14">
        <v>856000</v>
      </c>
      <c r="G17" s="14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8" x14ac:dyDescent="0.35">
      <c r="B18" s="15" t="s">
        <v>31</v>
      </c>
      <c r="C18" s="17"/>
      <c r="D18" s="16"/>
      <c r="E18" s="16"/>
      <c r="F18" s="16">
        <v>2859959.59</v>
      </c>
      <c r="G18" s="16"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2:18" x14ac:dyDescent="0.35">
      <c r="B19" s="12" t="s">
        <v>32</v>
      </c>
      <c r="C19" s="13"/>
      <c r="D19" s="14"/>
      <c r="E19" s="14"/>
      <c r="F19" s="14">
        <v>2961000</v>
      </c>
      <c r="G19" s="14">
        <v>1177255.2407692308</v>
      </c>
      <c r="H19" s="14">
        <v>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8" x14ac:dyDescent="0.35">
      <c r="B20" s="15" t="s">
        <v>33</v>
      </c>
      <c r="C20" s="17"/>
      <c r="D20" s="16"/>
      <c r="E20" s="16"/>
      <c r="F20" s="16">
        <v>1576575</v>
      </c>
      <c r="G20" s="16"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18" x14ac:dyDescent="0.35">
      <c r="B21" s="12" t="s">
        <v>34</v>
      </c>
      <c r="C21" s="13"/>
      <c r="D21" s="14"/>
      <c r="E21" s="14"/>
      <c r="F21" s="14">
        <v>1439118.23</v>
      </c>
      <c r="G21" s="14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18" x14ac:dyDescent="0.35">
      <c r="B22" s="15" t="s">
        <v>35</v>
      </c>
      <c r="C22" s="17"/>
      <c r="D22" s="16"/>
      <c r="E22" s="16"/>
      <c r="F22" s="16">
        <v>2161000</v>
      </c>
      <c r="G22" s="16">
        <v>1830734.6027230767</v>
      </c>
      <c r="H22" s="16">
        <v>1500469.2054461536</v>
      </c>
      <c r="I22" s="16">
        <v>1170203.8081692306</v>
      </c>
      <c r="J22" s="16">
        <v>839938.41089230764</v>
      </c>
      <c r="K22" s="16">
        <v>509673.01361538458</v>
      </c>
      <c r="L22" s="16">
        <v>0</v>
      </c>
      <c r="M22" s="16"/>
      <c r="N22" s="16"/>
      <c r="O22" s="16"/>
      <c r="P22" s="16"/>
      <c r="Q22" s="16"/>
      <c r="R22" s="16"/>
    </row>
    <row r="23" spans="2:18" x14ac:dyDescent="0.35">
      <c r="B23" s="12" t="s">
        <v>36</v>
      </c>
      <c r="C23" s="13"/>
      <c r="D23" s="14"/>
      <c r="E23" s="14"/>
      <c r="F23" s="14">
        <v>2841163.14</v>
      </c>
      <c r="G23" s="14">
        <v>2485333.6934769233</v>
      </c>
      <c r="H23" s="14">
        <v>2129504.246953846</v>
      </c>
      <c r="I23" s="14">
        <v>1773674.8004307691</v>
      </c>
      <c r="J23" s="14">
        <v>1417845.3539076922</v>
      </c>
      <c r="K23" s="14">
        <v>1062015.9073846154</v>
      </c>
      <c r="L23" s="14">
        <v>0</v>
      </c>
      <c r="M23" s="14"/>
      <c r="N23" s="14"/>
      <c r="O23" s="14"/>
      <c r="P23" s="14"/>
      <c r="Q23" s="14"/>
      <c r="R23" s="14"/>
    </row>
    <row r="24" spans="2:18" x14ac:dyDescent="0.35">
      <c r="B24" s="15" t="s">
        <v>80</v>
      </c>
      <c r="C24" s="17"/>
      <c r="D24" s="16"/>
      <c r="E24" s="16"/>
      <c r="F24" s="16">
        <v>6206550</v>
      </c>
      <c r="G24" s="16">
        <v>5546691.1682769228</v>
      </c>
      <c r="H24" s="16">
        <v>4886832.3365538456</v>
      </c>
      <c r="I24" s="16">
        <v>4226973.5048307683</v>
      </c>
      <c r="J24" s="16">
        <v>3567114.6731076911</v>
      </c>
      <c r="K24" s="16">
        <v>2907255.8413846144</v>
      </c>
      <c r="L24" s="16">
        <v>0</v>
      </c>
      <c r="M24" s="16"/>
      <c r="N24" s="16"/>
      <c r="O24" s="16"/>
      <c r="P24" s="16"/>
      <c r="Q24" s="16"/>
      <c r="R24" s="16"/>
    </row>
    <row r="25" spans="2:18" x14ac:dyDescent="0.35">
      <c r="B25" s="12" t="s">
        <v>37</v>
      </c>
      <c r="C25" s="13"/>
      <c r="D25" s="14"/>
      <c r="E25" s="14"/>
      <c r="F25" s="14">
        <v>1298458.5</v>
      </c>
      <c r="G25" s="14">
        <v>1275378.9923076925</v>
      </c>
      <c r="H25" s="14">
        <v>1252299.4846153846</v>
      </c>
      <c r="I25" s="14">
        <v>1229219.9769230771</v>
      </c>
      <c r="J25" s="14">
        <v>1206140.4692307694</v>
      </c>
      <c r="K25" s="14">
        <v>1183060.9615384617</v>
      </c>
      <c r="L25" s="14">
        <v>1067663.4230769235</v>
      </c>
      <c r="M25" s="14">
        <v>952265.88461538544</v>
      </c>
      <c r="N25" s="14">
        <v>813788.83846153948</v>
      </c>
      <c r="O25" s="14">
        <v>329119.17692307889</v>
      </c>
      <c r="P25" s="14">
        <v>0</v>
      </c>
      <c r="Q25" s="14"/>
      <c r="R25" s="14"/>
    </row>
    <row r="26" spans="2:18" x14ac:dyDescent="0.35">
      <c r="B26" s="15" t="s">
        <v>38</v>
      </c>
      <c r="C26" s="17"/>
      <c r="D26" s="16"/>
      <c r="E26" s="16"/>
      <c r="F26" s="16">
        <v>8242900.8600000003</v>
      </c>
      <c r="G26" s="16">
        <v>7462227.5032153847</v>
      </c>
      <c r="H26" s="16">
        <v>6681554.1464307681</v>
      </c>
      <c r="I26" s="16">
        <v>5900880.7896461533</v>
      </c>
      <c r="J26" s="16">
        <v>5120207.4328615377</v>
      </c>
      <c r="K26" s="16">
        <v>4339534.076076922</v>
      </c>
      <c r="L26" s="16">
        <v>436167.2921538442</v>
      </c>
      <c r="M26" s="16">
        <v>0</v>
      </c>
      <c r="N26" s="16"/>
      <c r="O26" s="16"/>
      <c r="P26" s="16"/>
      <c r="Q26" s="16"/>
      <c r="R26" s="16"/>
    </row>
    <row r="27" spans="2:18" x14ac:dyDescent="0.35">
      <c r="B27" s="12" t="s">
        <v>39</v>
      </c>
      <c r="C27" s="13"/>
      <c r="D27" s="14"/>
      <c r="E27" s="14"/>
      <c r="F27" s="14">
        <v>428282.18</v>
      </c>
      <c r="G27" s="14">
        <v>331974.07824615383</v>
      </c>
      <c r="H27" s="14">
        <v>235665.97649230764</v>
      </c>
      <c r="I27" s="14">
        <v>139357.87473846148</v>
      </c>
      <c r="J27" s="14">
        <v>43049.772984615331</v>
      </c>
      <c r="K27" s="14">
        <v>0</v>
      </c>
      <c r="L27" s="14"/>
      <c r="M27" s="14"/>
      <c r="N27" s="14"/>
      <c r="O27" s="14"/>
      <c r="P27" s="14"/>
      <c r="Q27" s="14"/>
      <c r="R27" s="14"/>
    </row>
    <row r="28" spans="2:18" x14ac:dyDescent="0.35">
      <c r="B28" s="15" t="s">
        <v>40</v>
      </c>
      <c r="C28" s="17"/>
      <c r="D28" s="16"/>
      <c r="E28" s="16"/>
      <c r="F28" s="16">
        <v>6664</v>
      </c>
      <c r="G28" s="16"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x14ac:dyDescent="0.35">
      <c r="B29" s="12" t="s">
        <v>41</v>
      </c>
      <c r="C29" s="13"/>
      <c r="D29" s="14"/>
      <c r="E29" s="14"/>
      <c r="F29" s="14">
        <v>1036300</v>
      </c>
      <c r="G29" s="14">
        <v>729434.04744615383</v>
      </c>
      <c r="H29" s="14">
        <v>422568.09489230759</v>
      </c>
      <c r="I29" s="14">
        <v>115702.14233846145</v>
      </c>
      <c r="J29" s="14">
        <v>0</v>
      </c>
      <c r="K29" s="14"/>
      <c r="L29" s="14"/>
      <c r="M29" s="14"/>
      <c r="N29" s="14"/>
      <c r="O29" s="14"/>
      <c r="P29" s="14"/>
      <c r="Q29" s="14"/>
      <c r="R29" s="14"/>
    </row>
    <row r="30" spans="2:18" x14ac:dyDescent="0.35">
      <c r="B30" s="15" t="s">
        <v>42</v>
      </c>
      <c r="C30" s="17"/>
      <c r="D30" s="16"/>
      <c r="E30" s="16"/>
      <c r="F30" s="16">
        <v>1376250</v>
      </c>
      <c r="G30" s="16"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2:18" x14ac:dyDescent="0.35">
      <c r="B31" s="12" t="s">
        <v>43</v>
      </c>
      <c r="C31" s="13"/>
      <c r="D31" s="14"/>
      <c r="E31" s="14"/>
      <c r="F31" s="14">
        <v>502200</v>
      </c>
      <c r="G31" s="14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2:18" x14ac:dyDescent="0.35">
      <c r="B32" s="15" t="s">
        <v>44</v>
      </c>
      <c r="C32" s="17"/>
      <c r="D32" s="16"/>
      <c r="E32" s="16"/>
      <c r="F32" s="16">
        <v>535000</v>
      </c>
      <c r="G32" s="16"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x14ac:dyDescent="0.35">
      <c r="B33" s="12" t="s">
        <v>45</v>
      </c>
      <c r="C33" s="13"/>
      <c r="D33" s="14"/>
      <c r="E33" s="14"/>
      <c r="F33" s="14">
        <v>2911491.88</v>
      </c>
      <c r="G33" s="14">
        <v>2666907.2238769229</v>
      </c>
      <c r="H33" s="14">
        <v>2422322.5677538458</v>
      </c>
      <c r="I33" s="14">
        <v>2177737.9116307688</v>
      </c>
      <c r="J33" s="14">
        <v>1933153.255507692</v>
      </c>
      <c r="K33" s="14">
        <v>1688568.599384615</v>
      </c>
      <c r="L33" s="14">
        <v>465645.31876923022</v>
      </c>
      <c r="M33" s="14">
        <v>0</v>
      </c>
      <c r="N33" s="14"/>
      <c r="O33" s="14"/>
      <c r="P33" s="14"/>
      <c r="Q33" s="14"/>
      <c r="R33" s="14"/>
    </row>
    <row r="34" spans="2:18" x14ac:dyDescent="0.35">
      <c r="B34" s="15" t="s">
        <v>46</v>
      </c>
      <c r="C34" s="17"/>
      <c r="D34" s="16"/>
      <c r="E34" s="16"/>
      <c r="F34" s="16">
        <v>1702979.76</v>
      </c>
      <c r="G34" s="16">
        <v>1187186.855769231</v>
      </c>
      <c r="H34" s="16">
        <v>671393.95153846184</v>
      </c>
      <c r="I34" s="16">
        <v>155601.04730769267</v>
      </c>
      <c r="J34" s="16">
        <v>0</v>
      </c>
      <c r="K34" s="16"/>
      <c r="L34" s="16"/>
      <c r="M34" s="16"/>
      <c r="N34" s="16"/>
      <c r="O34" s="16"/>
      <c r="P34" s="16"/>
      <c r="Q34" s="16"/>
      <c r="R34" s="16"/>
    </row>
    <row r="35" spans="2:18" x14ac:dyDescent="0.35">
      <c r="B35" s="12" t="s">
        <v>47</v>
      </c>
      <c r="C35" s="13"/>
      <c r="D35" s="14"/>
      <c r="E35" s="14"/>
      <c r="F35" s="14">
        <v>2854898.57</v>
      </c>
      <c r="G35" s="14">
        <v>1350185.0273999998</v>
      </c>
      <c r="H35" s="14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2:18" x14ac:dyDescent="0.35">
      <c r="B36" s="15" t="s">
        <v>48</v>
      </c>
      <c r="C36" s="17"/>
      <c r="D36" s="16"/>
      <c r="E36" s="16"/>
      <c r="F36" s="16">
        <v>1636600</v>
      </c>
      <c r="G36" s="16"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2:18" x14ac:dyDescent="0.35">
      <c r="B37" s="12" t="s">
        <v>49</v>
      </c>
      <c r="C37" s="13"/>
      <c r="D37" s="14"/>
      <c r="E37" s="14"/>
      <c r="F37" s="14">
        <v>2363769.42</v>
      </c>
      <c r="G37" s="14">
        <v>1601773.8245076921</v>
      </c>
      <c r="H37" s="14">
        <v>839778.22901538422</v>
      </c>
      <c r="I37" s="14">
        <v>77782.633523076554</v>
      </c>
      <c r="J37" s="14">
        <v>0</v>
      </c>
      <c r="K37" s="14"/>
      <c r="L37" s="14"/>
      <c r="M37" s="14"/>
      <c r="N37" s="14"/>
      <c r="O37" s="14"/>
      <c r="P37" s="14"/>
      <c r="Q37" s="14"/>
      <c r="R37" s="14"/>
    </row>
    <row r="38" spans="2:18" x14ac:dyDescent="0.35">
      <c r="B38" s="15" t="s">
        <v>50</v>
      </c>
      <c r="C38" s="17"/>
      <c r="D38" s="16"/>
      <c r="E38" s="16"/>
      <c r="F38" s="16">
        <v>126931.08</v>
      </c>
      <c r="G38" s="16">
        <v>24837.017341538478</v>
      </c>
      <c r="H38" s="16">
        <v>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2:18" x14ac:dyDescent="0.35">
      <c r="B39" s="12" t="s">
        <v>51</v>
      </c>
      <c r="C39" s="13"/>
      <c r="D39" s="14"/>
      <c r="E39" s="14"/>
      <c r="F39" s="14">
        <v>2129600</v>
      </c>
      <c r="G39" s="14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2:18" x14ac:dyDescent="0.35">
      <c r="B40" s="15" t="s">
        <v>52</v>
      </c>
      <c r="C40" s="17"/>
      <c r="D40" s="16"/>
      <c r="E40" s="16"/>
      <c r="F40" s="16">
        <v>469548.94</v>
      </c>
      <c r="G40" s="16">
        <v>229732.74541538465</v>
      </c>
      <c r="H40" s="16">
        <v>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2:18" x14ac:dyDescent="0.35">
      <c r="B41" s="12" t="s">
        <v>53</v>
      </c>
      <c r="C41" s="13"/>
      <c r="D41" s="14"/>
      <c r="E41" s="14"/>
      <c r="F41" s="14">
        <v>3284003.94</v>
      </c>
      <c r="G41" s="14">
        <v>3204429.3333230768</v>
      </c>
      <c r="H41" s="14">
        <v>3124854.7266461547</v>
      </c>
      <c r="I41" s="14">
        <v>3045280.1199692315</v>
      </c>
      <c r="J41" s="14">
        <v>2965705.5132923089</v>
      </c>
      <c r="K41" s="14">
        <v>2886130.9066153858</v>
      </c>
      <c r="L41" s="14">
        <v>2488257.8732307707</v>
      </c>
      <c r="M41" s="14">
        <v>2090384.8398461551</v>
      </c>
      <c r="N41" s="14">
        <v>1612937.1997846165</v>
      </c>
      <c r="O41" s="14">
        <v>0</v>
      </c>
      <c r="P41" s="14"/>
      <c r="Q41" s="14"/>
      <c r="R41" s="14"/>
    </row>
    <row r="42" spans="2:18" x14ac:dyDescent="0.35">
      <c r="B42" s="15" t="s">
        <v>54</v>
      </c>
      <c r="C42" s="17"/>
      <c r="D42" s="16"/>
      <c r="E42" s="16"/>
      <c r="F42" s="16">
        <v>1849575.1</v>
      </c>
      <c r="G42" s="16">
        <v>1592280.1628923079</v>
      </c>
      <c r="H42" s="16">
        <v>1334985.2257846156</v>
      </c>
      <c r="I42" s="16">
        <v>1077690.2886769234</v>
      </c>
      <c r="J42" s="16">
        <v>820395.35156923113</v>
      </c>
      <c r="K42" s="16">
        <v>563100.41446153889</v>
      </c>
      <c r="L42" s="16">
        <v>0</v>
      </c>
      <c r="M42" s="16"/>
      <c r="N42" s="16"/>
      <c r="O42" s="16"/>
      <c r="P42" s="16"/>
      <c r="Q42" s="16"/>
      <c r="R42" s="16"/>
    </row>
    <row r="43" spans="2:18" x14ac:dyDescent="0.35">
      <c r="B43" s="12" t="s">
        <v>55</v>
      </c>
      <c r="C43" s="13"/>
      <c r="D43" s="14"/>
      <c r="E43" s="14"/>
      <c r="F43" s="14">
        <v>932400</v>
      </c>
      <c r="G43" s="14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2:18" x14ac:dyDescent="0.35">
      <c r="B44" s="15" t="s">
        <v>56</v>
      </c>
      <c r="C44" s="17"/>
      <c r="D44" s="16"/>
      <c r="E44" s="16"/>
      <c r="F44" s="16">
        <v>1134809.67</v>
      </c>
      <c r="G44" s="16">
        <v>269878.39449230779</v>
      </c>
      <c r="H44" s="16">
        <v>0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2:18" x14ac:dyDescent="0.35">
      <c r="B45" s="12" t="s">
        <v>57</v>
      </c>
      <c r="C45" s="13"/>
      <c r="D45" s="14"/>
      <c r="E45" s="14"/>
      <c r="F45" s="14">
        <v>491695.11</v>
      </c>
      <c r="G45" s="14">
        <v>431563.59775384609</v>
      </c>
      <c r="H45" s="14">
        <v>371432.08550769225</v>
      </c>
      <c r="I45" s="14">
        <v>311300.5732615384</v>
      </c>
      <c r="J45" s="14">
        <v>251169.06101538453</v>
      </c>
      <c r="K45" s="14">
        <v>191037.54876923066</v>
      </c>
      <c r="L45" s="14">
        <v>0</v>
      </c>
      <c r="M45" s="14"/>
      <c r="N45" s="14"/>
      <c r="O45" s="14"/>
      <c r="P45" s="14"/>
      <c r="Q45" s="14"/>
      <c r="R45" s="14"/>
    </row>
    <row r="46" spans="2:18" x14ac:dyDescent="0.35">
      <c r="B46" s="15" t="s">
        <v>58</v>
      </c>
      <c r="C46" s="17"/>
      <c r="D46" s="16"/>
      <c r="E46" s="16"/>
      <c r="F46" s="16">
        <v>699000</v>
      </c>
      <c r="G46" s="16"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2:18" x14ac:dyDescent="0.35">
      <c r="B47" s="12" t="s">
        <v>59</v>
      </c>
      <c r="C47" s="13"/>
      <c r="D47" s="14"/>
      <c r="E47" s="14"/>
      <c r="F47" s="14">
        <v>2365493.2200000002</v>
      </c>
      <c r="G47" s="14">
        <v>1758322.250723077</v>
      </c>
      <c r="H47" s="14">
        <v>1151151.281446154</v>
      </c>
      <c r="I47" s="14">
        <v>543980.31216923078</v>
      </c>
      <c r="J47" s="14">
        <v>0</v>
      </c>
      <c r="K47" s="14"/>
      <c r="L47" s="14"/>
      <c r="M47" s="14"/>
      <c r="N47" s="14"/>
      <c r="O47" s="14"/>
      <c r="P47" s="14"/>
      <c r="Q47" s="14"/>
      <c r="R47" s="14"/>
    </row>
    <row r="48" spans="2:18" x14ac:dyDescent="0.35">
      <c r="B48" s="15" t="s">
        <v>60</v>
      </c>
      <c r="C48" s="17"/>
      <c r="D48" s="16"/>
      <c r="E48" s="16"/>
      <c r="F48" s="16">
        <v>1509169.05</v>
      </c>
      <c r="G48" s="16">
        <v>1332943.7635384614</v>
      </c>
      <c r="H48" s="16">
        <v>1156718.4770769228</v>
      </c>
      <c r="I48" s="16">
        <v>980493.19061538426</v>
      </c>
      <c r="J48" s="16">
        <v>804267.90415384586</v>
      </c>
      <c r="K48" s="16">
        <v>628042.61769230734</v>
      </c>
      <c r="L48" s="16">
        <v>0</v>
      </c>
      <c r="M48" s="16"/>
      <c r="N48" s="16"/>
      <c r="O48" s="16"/>
      <c r="P48" s="16"/>
      <c r="Q48" s="16"/>
      <c r="R48" s="16"/>
    </row>
    <row r="49" spans="2:18" x14ac:dyDescent="0.35">
      <c r="B49" s="12" t="s">
        <v>61</v>
      </c>
      <c r="C49" s="13"/>
      <c r="D49" s="14"/>
      <c r="E49" s="14"/>
      <c r="F49" s="14">
        <v>1371881.21</v>
      </c>
      <c r="G49" s="14">
        <v>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2:18" x14ac:dyDescent="0.35">
      <c r="B50" s="15" t="s">
        <v>62</v>
      </c>
      <c r="C50" s="17"/>
      <c r="D50" s="16"/>
      <c r="E50" s="16"/>
      <c r="F50" s="16">
        <v>3124144.54</v>
      </c>
      <c r="G50" s="16"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2:18" x14ac:dyDescent="0.35">
      <c r="B51" s="12" t="s">
        <v>63</v>
      </c>
      <c r="C51" s="13"/>
      <c r="D51" s="14"/>
      <c r="E51" s="14"/>
      <c r="F51" s="14">
        <v>89408.914000000004</v>
      </c>
      <c r="G51" s="14">
        <v>32563.41415230772</v>
      </c>
      <c r="H51" s="14">
        <v>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2:18" x14ac:dyDescent="0.35">
      <c r="B52" s="15" t="s">
        <v>64</v>
      </c>
      <c r="C52" s="17"/>
      <c r="D52" s="16"/>
      <c r="E52" s="16"/>
      <c r="F52" s="16">
        <v>1971750</v>
      </c>
      <c r="G52" s="16">
        <v>871250.32423076895</v>
      </c>
      <c r="H52" s="16">
        <v>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2:18" x14ac:dyDescent="0.35">
      <c r="B53" s="12" t="s">
        <v>65</v>
      </c>
      <c r="C53" s="13"/>
      <c r="D53" s="14"/>
      <c r="E53" s="14"/>
      <c r="F53" s="14">
        <v>10277.549999999999</v>
      </c>
      <c r="G53" s="14">
        <v>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2:18" x14ac:dyDescent="0.35">
      <c r="B54" s="15" t="s">
        <v>66</v>
      </c>
      <c r="C54" s="17"/>
      <c r="D54" s="16"/>
      <c r="E54" s="16"/>
      <c r="F54" s="16">
        <v>2212095.42</v>
      </c>
      <c r="G54" s="16">
        <v>871419.3715384613</v>
      </c>
      <c r="H54" s="16">
        <v>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2:18" x14ac:dyDescent="0.35">
      <c r="B55" s="12" t="s">
        <v>67</v>
      </c>
      <c r="C55" s="13"/>
      <c r="D55" s="14"/>
      <c r="E55" s="14"/>
      <c r="F55" s="14">
        <v>1840366.5</v>
      </c>
      <c r="G55" s="14">
        <v>1674555.75</v>
      </c>
      <c r="H55" s="14">
        <v>1508745</v>
      </c>
      <c r="I55" s="14">
        <v>1342934.25</v>
      </c>
      <c r="J55" s="14">
        <v>1177123.5</v>
      </c>
      <c r="K55" s="14">
        <v>1011312.7500000001</v>
      </c>
      <c r="L55" s="14">
        <v>182259</v>
      </c>
      <c r="M55" s="14">
        <v>0</v>
      </c>
      <c r="N55" s="14"/>
      <c r="O55" s="14"/>
      <c r="P55" s="14"/>
      <c r="Q55" s="14"/>
      <c r="R55" s="14"/>
    </row>
    <row r="56" spans="2:18" x14ac:dyDescent="0.35">
      <c r="B56" s="15" t="s">
        <v>68</v>
      </c>
      <c r="C56" s="17"/>
      <c r="D56" s="16"/>
      <c r="E56" s="16"/>
      <c r="F56" s="16">
        <v>142698.85</v>
      </c>
      <c r="G56" s="16"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2:18" x14ac:dyDescent="0.35">
      <c r="B57" s="12" t="s">
        <v>69</v>
      </c>
      <c r="C57" s="13"/>
      <c r="D57" s="14"/>
      <c r="E57" s="14"/>
      <c r="F57" s="14">
        <v>573200</v>
      </c>
      <c r="G57" s="14">
        <v>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2:18" x14ac:dyDescent="0.35">
      <c r="B58" s="15" t="s">
        <v>70</v>
      </c>
      <c r="C58" s="17"/>
      <c r="D58" s="16"/>
      <c r="E58" s="16"/>
      <c r="F58" s="16">
        <v>516285.6</v>
      </c>
      <c r="G58" s="16">
        <v>23871.314461538339</v>
      </c>
      <c r="H58" s="16">
        <v>0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2:18" x14ac:dyDescent="0.35">
      <c r="B59" s="12" t="s">
        <v>71</v>
      </c>
      <c r="C59" s="13"/>
      <c r="D59" s="14"/>
      <c r="E59" s="14"/>
      <c r="F59" s="14">
        <v>-735000</v>
      </c>
      <c r="G59" s="14">
        <v>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2:18" x14ac:dyDescent="0.35">
      <c r="B60" s="15" t="s">
        <v>72</v>
      </c>
      <c r="C60" s="17"/>
      <c r="D60" s="16"/>
      <c r="E60" s="16"/>
      <c r="F60" s="16">
        <v>-1373750</v>
      </c>
      <c r="G60" s="16"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2:18" x14ac:dyDescent="0.35">
      <c r="B61" s="12" t="s">
        <v>73</v>
      </c>
      <c r="C61" s="13"/>
      <c r="D61" s="14"/>
      <c r="E61" s="14"/>
      <c r="F61" s="14">
        <v>-418000</v>
      </c>
      <c r="G61" s="14">
        <v>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2:18" x14ac:dyDescent="0.35">
      <c r="B62" s="15" t="s">
        <v>74</v>
      </c>
      <c r="C62" s="17"/>
      <c r="D62" s="16"/>
      <c r="E62" s="16"/>
      <c r="F62" s="16">
        <v>-1027250</v>
      </c>
      <c r="G62" s="16"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2:18" x14ac:dyDescent="0.35">
      <c r="B63" s="12" t="s">
        <v>75</v>
      </c>
      <c r="C63" s="13"/>
      <c r="D63" s="14"/>
      <c r="E63" s="14"/>
      <c r="F63" s="14">
        <v>-368543</v>
      </c>
      <c r="G63" s="14">
        <v>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2:18" x14ac:dyDescent="0.35">
      <c r="B64" s="15" t="s">
        <v>76</v>
      </c>
      <c r="C64" s="17"/>
      <c r="D64" s="16"/>
      <c r="E64" s="16"/>
      <c r="F64" s="16">
        <v>-533227.64</v>
      </c>
      <c r="G64" s="16"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2:18" x14ac:dyDescent="0.35">
      <c r="B65" s="12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2:18" x14ac:dyDescent="0.35">
      <c r="B66" s="15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2:18" x14ac:dyDescent="0.35">
      <c r="B67" s="12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2:18" x14ac:dyDescent="0.35">
      <c r="B68" s="15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2:18" x14ac:dyDescent="0.35">
      <c r="C69" s="2"/>
      <c r="D69" s="2"/>
      <c r="E69" s="2"/>
    </row>
    <row r="72" spans="2:18" x14ac:dyDescent="0.35">
      <c r="C72" s="2"/>
      <c r="D72" s="2"/>
      <c r="E72" s="2"/>
    </row>
    <row r="73" spans="2:18" x14ac:dyDescent="0.35">
      <c r="C73" s="2"/>
      <c r="D73" s="2"/>
      <c r="E73" s="2"/>
    </row>
    <row r="74" spans="2:18" x14ac:dyDescent="0.35">
      <c r="C74" s="2"/>
      <c r="D74" s="2"/>
      <c r="E74" s="2"/>
    </row>
    <row r="75" spans="2:18" x14ac:dyDescent="0.35">
      <c r="C75" s="2"/>
      <c r="D75" s="2"/>
      <c r="E75" s="2"/>
    </row>
    <row r="76" spans="2:18" x14ac:dyDescent="0.35">
      <c r="C76" s="2"/>
      <c r="D76" s="2"/>
      <c r="E76" s="2"/>
    </row>
    <row r="77" spans="2:18" x14ac:dyDescent="0.35">
      <c r="C77" s="2"/>
      <c r="D77" s="2"/>
      <c r="E77" s="2"/>
    </row>
    <row r="78" spans="2:18" x14ac:dyDescent="0.35">
      <c r="C78" s="2"/>
      <c r="D78" s="2"/>
      <c r="E78" s="2"/>
    </row>
    <row r="79" spans="2:18" x14ac:dyDescent="0.35">
      <c r="C79" s="2"/>
      <c r="D79" s="2"/>
      <c r="E79" s="2"/>
    </row>
    <row r="80" spans="2:18" x14ac:dyDescent="0.35">
      <c r="C80" s="2"/>
      <c r="D80" s="2"/>
      <c r="E80" s="2"/>
    </row>
    <row r="81" spans="3:5" x14ac:dyDescent="0.35">
      <c r="C81" s="2"/>
      <c r="D81" s="2"/>
      <c r="E81" s="2"/>
    </row>
    <row r="82" spans="3:5" x14ac:dyDescent="0.35">
      <c r="C82" s="2"/>
      <c r="D82" s="2"/>
      <c r="E82" s="2"/>
    </row>
    <row r="83" spans="3:5" x14ac:dyDescent="0.35">
      <c r="C83" s="2"/>
      <c r="D83" s="2"/>
      <c r="E83" s="2"/>
    </row>
    <row r="84" spans="3:5" x14ac:dyDescent="0.35">
      <c r="C84" s="2"/>
      <c r="D84" s="2"/>
      <c r="E84" s="2"/>
    </row>
    <row r="85" spans="3:5" x14ac:dyDescent="0.35">
      <c r="C85" s="2"/>
      <c r="D85" s="2"/>
      <c r="E85" s="2"/>
    </row>
    <row r="86" spans="3:5" x14ac:dyDescent="0.35">
      <c r="C86" s="2"/>
      <c r="D86" s="2"/>
      <c r="E86" s="2"/>
    </row>
  </sheetData>
  <conditionalFormatting sqref="F5:F6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G5:R6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490525EEDCD47B1C8745AB8F6D769" ma:contentTypeVersion="6" ma:contentTypeDescription="Create a new document." ma:contentTypeScope="" ma:versionID="d1b70d7ff17c81296004841414414f54">
  <xsd:schema xmlns:xsd="http://www.w3.org/2001/XMLSchema" xmlns:xs="http://www.w3.org/2001/XMLSchema" xmlns:p="http://schemas.microsoft.com/office/2006/metadata/properties" xmlns:ns2="8996a84b-be9f-47e4-9a4a-7b6b99f407db" xmlns:ns3="923e1776-a5c4-499c-83fd-0b7c46984e57" targetNamespace="http://schemas.microsoft.com/office/2006/metadata/properties" ma:root="true" ma:fieldsID="e5b9578769dad0986c400eee6f26d24f" ns2:_="" ns3:_="">
    <xsd:import namespace="8996a84b-be9f-47e4-9a4a-7b6b99f407db"/>
    <xsd:import namespace="923e1776-a5c4-499c-83fd-0b7c46984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6a84b-be9f-47e4-9a4a-7b6b99f40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e1776-a5c4-499c-83fd-0b7c46984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7FCDF1-7C78-489C-B61E-ACD053A899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B37971-65E3-4AF8-8270-B2130D552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1127D-6D3C-4B6E-BAEC-07B91C194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6a84b-be9f-47e4-9a4a-7b6b99f407db"/>
    <ds:schemaRef ds:uri="923e1776-a5c4-499c-83fd-0b7c46984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Shares</vt:lpstr>
      <vt:lpstr>Exposure</vt:lpstr>
      <vt:lpstr>Exposure!AsOfDate</vt:lpstr>
      <vt:lpstr>Shares!AsOfDate</vt:lpstr>
      <vt:lpstr>Exposure!CalcMap</vt:lpstr>
      <vt:lpstr>Shares!CalcMap</vt:lpstr>
      <vt:lpstr>Exposure!DailyVolCol</vt:lpstr>
      <vt:lpstr>Shares!DailyVolCol</vt:lpstr>
      <vt:lpstr>Exposure!DropSpot</vt:lpstr>
      <vt:lpstr>Shares!DropSpot</vt:lpstr>
      <vt:lpstr>Exposure!PctDailyVol</vt:lpstr>
      <vt:lpstr>Shares!PctDailyVol</vt:lpstr>
      <vt:lpstr>Exposure!ShareCol</vt:lpstr>
      <vt:lpstr>Shares!ShareCol</vt:lpstr>
      <vt:lpstr>Exposure!TickerCol</vt:lpstr>
      <vt:lpstr>Shares!TickerCol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Kafafian</dc:creator>
  <cp:lastModifiedBy>Lee Kafafian</cp:lastModifiedBy>
  <dcterms:created xsi:type="dcterms:W3CDTF">2024-10-08T19:42:04Z</dcterms:created>
  <dcterms:modified xsi:type="dcterms:W3CDTF">2024-10-08T19:59:42Z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2024-10-08T19:42:09Z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0bec8574-e162-47d3-853d-72480033babb</vt:lpwstr>
  </property>
  <property fmtid="{D5CDD505-2E9C-101B-9397-08002B2CF9AE}" pid="7" name="MSIP_Label_defa4170-0d19-0005-0004-bc88714345d2_ActionId">
    <vt:lpwstr>a6278b42-d98a-4ddb-bac4-88e150b51c54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0x010100DDA490525EEDCD47B1C8745AB8F6D769</vt:lpwstr>
  </property>
</Properties>
</file>