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12360\Documents\____\Sagalassos\__PhD\TA\Archaeology\_class_TMP-II_2023\exercises_excel-files\"/>
    </mc:Choice>
  </mc:AlternateContent>
  <xr:revisionPtr revIDLastSave="0" documentId="13_ncr:1_{BCE1B290-505C-45B5-B068-8B633671CD36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Count Weight Analysis" sheetId="2" r:id="rId1"/>
  </sheets>
  <definedNames>
    <definedName name="_xlnm._FilterDatabase" localSheetId="0" hidden="1">'Count Weight Analysis'!$N$3:$Q$3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I7" i="2"/>
  <c r="P29" i="2" s="1"/>
  <c r="P12" i="2" l="1"/>
  <c r="Q12" i="2" s="1" a="1"/>
  <c r="Q12" i="2" s="1"/>
  <c r="P8" i="2"/>
  <c r="Q8" i="2" s="1" a="1"/>
  <c r="Q8" i="2" s="1"/>
  <c r="P14" i="2"/>
  <c r="P17" i="2"/>
  <c r="P21" i="2"/>
  <c r="P5" i="2"/>
  <c r="P25" i="2"/>
  <c r="P27" i="2"/>
  <c r="P30" i="2"/>
  <c r="P6" i="2"/>
  <c r="P18" i="2"/>
  <c r="P31" i="2"/>
  <c r="P7" i="2"/>
  <c r="P20" i="2"/>
  <c r="P32" i="2"/>
  <c r="P9" i="2"/>
  <c r="P22" i="2"/>
  <c r="P19" i="2"/>
  <c r="P33" i="2"/>
  <c r="P10" i="2"/>
  <c r="P23" i="2"/>
  <c r="P11" i="2"/>
  <c r="P24" i="2"/>
  <c r="P13" i="2"/>
  <c r="P26" i="2"/>
  <c r="P15" i="2"/>
  <c r="P28" i="2"/>
  <c r="P4" i="2"/>
  <c r="P16" i="2"/>
  <c r="I8" i="2"/>
  <c r="G5" i="2" s="1"/>
  <c r="Q25" i="2" l="1" a="1"/>
  <c r="Q25" i="2" s="1"/>
  <c r="Q17" i="2" a="1"/>
  <c r="Q17" i="2" s="1"/>
  <c r="Q28" i="2" a="1"/>
  <c r="Q28" i="2" s="1"/>
  <c r="Q32" i="2" a="1"/>
  <c r="Q32" i="2" s="1"/>
  <c r="Q20" i="2" a="1"/>
  <c r="Q20" i="2" s="1"/>
  <c r="Q15" i="2" a="1"/>
  <c r="Q15" i="2" s="1"/>
  <c r="Q30" i="2" a="1"/>
  <c r="Q30" i="2" s="1"/>
  <c r="Q13" i="2" a="1"/>
  <c r="Q13" i="2" s="1"/>
  <c r="Q31" i="2" a="1"/>
  <c r="Q31" i="2" s="1"/>
  <c r="Q24" i="2" a="1"/>
  <c r="Q24" i="2" s="1"/>
  <c r="Q18" i="2" a="1"/>
  <c r="Q18" i="2" s="1"/>
  <c r="Q7" i="2" a="1"/>
  <c r="Q7" i="2" s="1"/>
  <c r="Q6" i="2" a="1"/>
  <c r="Q6" i="2" s="1"/>
  <c r="Q27" i="2" a="1"/>
  <c r="Q27" i="2" s="1"/>
  <c r="Q5" i="2" a="1"/>
  <c r="Q5" i="2" s="1"/>
  <c r="Q33" i="2" a="1"/>
  <c r="Q33" i="2" s="1"/>
  <c r="Q19" i="2" a="1"/>
  <c r="Q19" i="2" s="1"/>
  <c r="Q29" i="2" a="1"/>
  <c r="Q29" i="2" s="1"/>
  <c r="Q16" i="2" a="1"/>
  <c r="Q16" i="2" s="1"/>
  <c r="Q22" i="2" a="1"/>
  <c r="Q22" i="2" s="1"/>
  <c r="Q26" i="2" a="1"/>
  <c r="Q26" i="2" s="1"/>
  <c r="Q11" i="2" a="1"/>
  <c r="Q11" i="2" s="1"/>
  <c r="Q23" i="2" a="1"/>
  <c r="Q23" i="2" s="1"/>
  <c r="Q10" i="2" a="1"/>
  <c r="Q10" i="2" s="1"/>
  <c r="Q21" i="2" a="1"/>
  <c r="Q21" i="2" s="1"/>
  <c r="Q4" i="2" a="1"/>
  <c r="Q4" i="2" s="1"/>
  <c r="Q9" i="2" a="1"/>
  <c r="Q9" i="2" s="1"/>
  <c r="Q14" i="2" a="1"/>
  <c r="Q14" i="2" s="1"/>
  <c r="H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<sst xmlns="http://schemas.openxmlformats.org/spreadsheetml/2006/main" count="46" uniqueCount="16">
  <si>
    <t>Data for the slope line:</t>
  </si>
  <si>
    <t>Type</t>
  </si>
  <si>
    <t>Context</t>
  </si>
  <si>
    <t>Count</t>
  </si>
  <si>
    <t>Weight</t>
  </si>
  <si>
    <t>X</t>
  </si>
  <si>
    <t>Y</t>
  </si>
  <si>
    <t>Data for the points at the plot:</t>
  </si>
  <si>
    <t>Ratio</t>
  </si>
  <si>
    <t>Average ratio:</t>
  </si>
  <si>
    <t>Numerical analysis:</t>
  </si>
  <si>
    <t>Constant for plot:</t>
  </si>
  <si>
    <t>The only cells you may modify are the ones colored in the same way as this text. The solution is automatically provided. Your task is to interpret the results.</t>
  </si>
  <si>
    <t>Type-A</t>
  </si>
  <si>
    <t>Difference (%)</t>
  </si>
  <si>
    <t>Statistical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</si>
</sst>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2" fontId="5" fillId="4" borderId="4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5" fillId="5" borderId="3" xfId="0" applyNumberFormat="1" applyFon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0" xfId="0" applyFont="1" applyFill="1" applyAlignment="1">
      <alignment horizontal="left" vertical="center" indent="1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</a:t>
            </a:r>
            <a:r>
              <a:rPr lang="en-US" i="1"/>
              <a:t>versus</a:t>
            </a:r>
            <a:r>
              <a:rPr lang="en-US"/>
              <a:t> Count for Type-A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'Count Weight Analysis'!$D$3:$D$33</c:f>
              <c:strCache>
                <c:ptCount val="31"/>
                <c:pt idx="0">
                  <c:v>Count</c:v>
                </c:pt>
                <c:pt idx="1">
                  <c:v>31</c:v>
                </c:pt>
                <c:pt idx="2">
                  <c:v>5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24</c:v>
                </c:pt>
                <c:pt idx="7">
                  <c:v>10</c:v>
                </c:pt>
                <c:pt idx="8">
                  <c:v>180</c:v>
                </c:pt>
                <c:pt idx="9">
                  <c:v>125</c:v>
                </c:pt>
                <c:pt idx="10">
                  <c:v>20</c:v>
                </c:pt>
                <c:pt idx="11">
                  <c:v>4</c:v>
                </c:pt>
                <c:pt idx="12">
                  <c:v>9</c:v>
                </c:pt>
                <c:pt idx="13">
                  <c:v>0</c:v>
                </c:pt>
                <c:pt idx="14">
                  <c:v>38</c:v>
                </c:pt>
                <c:pt idx="15">
                  <c:v>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rgbClr val="5B9BD5">
                  <a:alpha val="50196"/>
                </a:srgbClr>
              </a:solidFill>
              <a:ln w="0">
                <a:solidFill>
                  <a:schemeClr val="accent1">
                    <a:lumMod val="75000"/>
                    <a:alpha val="50000"/>
                  </a:schemeClr>
                </a:solidFill>
              </a:ln>
              <a:effectLst/>
            </c:spPr>
          </c:marker>
          <c:xVal>
            <c:numRef>
              <c:f>'Count Weight Analysis'!$D$4:$D$33</c:f>
              <c:numCache>
                <c:formatCode>General</c:formatCode>
                <c:ptCount val="30"/>
                <c:pt idx="0">
                  <c:v>31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  <c:pt idx="5">
                  <c:v>24</c:v>
                </c:pt>
                <c:pt idx="6">
                  <c:v>10</c:v>
                </c:pt>
                <c:pt idx="7">
                  <c:v>180</c:v>
                </c:pt>
                <c:pt idx="8">
                  <c:v>125</c:v>
                </c:pt>
                <c:pt idx="9">
                  <c:v>20</c:v>
                </c:pt>
                <c:pt idx="10">
                  <c:v>4</c:v>
                </c:pt>
                <c:pt idx="11">
                  <c:v>9</c:v>
                </c:pt>
                <c:pt idx="12">
                  <c:v>0</c:v>
                </c:pt>
                <c:pt idx="13">
                  <c:v>38</c:v>
                </c:pt>
                <c:pt idx="14">
                  <c:v>17</c:v>
                </c:pt>
              </c:numCache>
            </c:numRef>
          </c:xVal>
          <c:yVal>
            <c:numRef>
              <c:f>'Count Weight Analysis'!$E$4:$E$33</c:f>
              <c:numCache>
                <c:formatCode>General</c:formatCode>
                <c:ptCount val="30"/>
                <c:pt idx="0">
                  <c:v>129</c:v>
                </c:pt>
                <c:pt idx="1">
                  <c:v>10</c:v>
                </c:pt>
                <c:pt idx="2">
                  <c:v>20</c:v>
                </c:pt>
                <c:pt idx="3">
                  <c:v>10</c:v>
                </c:pt>
                <c:pt idx="4">
                  <c:v>0</c:v>
                </c:pt>
                <c:pt idx="5">
                  <c:v>76</c:v>
                </c:pt>
                <c:pt idx="6">
                  <c:v>15</c:v>
                </c:pt>
                <c:pt idx="7">
                  <c:v>770</c:v>
                </c:pt>
                <c:pt idx="8">
                  <c:v>410</c:v>
                </c:pt>
                <c:pt idx="9">
                  <c:v>55</c:v>
                </c:pt>
                <c:pt idx="10">
                  <c:v>11</c:v>
                </c:pt>
                <c:pt idx="11">
                  <c:v>21</c:v>
                </c:pt>
                <c:pt idx="12">
                  <c:v>0</c:v>
                </c:pt>
                <c:pt idx="13">
                  <c:v>77</c:v>
                </c:pt>
                <c:pt idx="1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E-4F87-B37C-F77E39F5EDC9}"/>
            </c:ext>
          </c:extLst>
        </c:ser>
        <c:ser>
          <c:idx val="1"/>
          <c:order val="1"/>
          <c:tx>
            <c:strRef>
              <c:f>'Count Weight Analysis'!$G$2</c:f>
              <c:strCache>
                <c:ptCount val="1"/>
                <c:pt idx="0">
                  <c:v>Data for the slope line: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7FE-4F87-B37C-F77E39F5EDC9}"/>
              </c:ext>
            </c:extLst>
          </c:dPt>
          <c:xVal>
            <c:numRef>
              <c:f>'Count Weight Analysis'!$G$4:$G$5</c:f>
              <c:numCache>
                <c:formatCode>General</c:formatCode>
                <c:ptCount val="2"/>
                <c:pt idx="0">
                  <c:v>0</c:v>
                </c:pt>
                <c:pt idx="1">
                  <c:v>180</c:v>
                </c:pt>
              </c:numCache>
            </c:numRef>
          </c:xVal>
          <c:yVal>
            <c:numRef>
              <c:f>'Count Weight Analysis'!$H$4:$H$5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622.98947368421057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FE-4F87-B37C-F77E39F5E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02352"/>
        <c:axId val="534199072"/>
      </c:scatterChart>
      <c:valAx>
        <c:axId val="53420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99072"/>
        <c:crosses val="autoZero"/>
        <c:crossBetween val="midCat"/>
      </c:valAx>
      <c:valAx>
        <c:axId val="5341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0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191014</xdr:colOff>
      <xdr:row>8</xdr:row>
      <xdr:rowOff>68751</xdr:rowOff>
    </xdr:from>
    <xdr:to>
      <xdr:col>12</xdr:col>
      <xdr:colOff>310365</xdr:colOff>
      <xdr:row>32</xdr:row>
      <xdr:rowOff>188830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2507D-80F9-4D52-99E9-964396510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FCFF-601E-49DC-9465-E50C2A33FCEB}">
  <dimension ref="B1:U33"/>
  <sheetViews>
    <sheetView showGridLines="0" tabSelected="1" zoomScale="89" workbookViewId="0">
      <selection activeCell="B1" sqref="B1:Q1"/>
    </sheetView>
  </sheetViews>
  <sheetFormatPr defaultRowHeight="14.4" x14ac:dyDescent="0.3"/>
  <cols>
    <col min="1" max="1" width="3.109375" customWidth="1"/>
    <col min="7" max="7" width="10.44140625" customWidth="1"/>
    <col min="8" max="8" width="10.5546875" customWidth="1"/>
    <col min="16" max="16" width="10" customWidth="1"/>
    <col min="17" max="17" width="12.6640625" bestFit="1" customWidth="1"/>
  </cols>
  <sheetData>
    <row r="1" spans="2:21" ht="15.6" x14ac:dyDescent="0.3">
      <c r="B1" s="24" t="s">
        <v>12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2:21" ht="15" thickBot="1" x14ac:dyDescent="0.35">
      <c r="B2" s="23" t="s">
        <v>7</v>
      </c>
      <c r="C2" s="23"/>
      <c r="D2" s="23"/>
      <c r="E2" s="23"/>
      <c r="G2" s="23" t="s">
        <v>0</v>
      </c>
      <c r="H2" s="23"/>
      <c r="N2" s="28" t="s">
        <v>10</v>
      </c>
      <c r="O2" s="28"/>
      <c r="P2" s="28"/>
      <c r="Q2" s="28"/>
    </row>
    <row r="3" spans="2:21" ht="28.8" customHeight="1" x14ac:dyDescent="0.3">
      <c r="B3" s="12" t="s">
        <v>1</v>
      </c>
      <c r="C3" s="13" t="s">
        <v>2</v>
      </c>
      <c r="D3" s="14" t="s">
        <v>3</v>
      </c>
      <c r="E3" s="15" t="s">
        <v>4</v>
      </c>
      <c r="F3" s="16"/>
      <c r="G3" s="12" t="s">
        <v>5</v>
      </c>
      <c r="H3" s="12" t="s">
        <v>6</v>
      </c>
      <c r="I3" s="16"/>
      <c r="J3" s="16"/>
      <c r="K3" s="16"/>
      <c r="L3" s="16"/>
      <c r="M3" s="16"/>
      <c r="N3" s="17" t="s">
        <v>2</v>
      </c>
      <c r="O3" s="13" t="s">
        <v>8</v>
      </c>
      <c r="P3" s="19" t="s">
        <v>15</v>
      </c>
      <c r="Q3" s="18" t="s">
        <v>14</v>
      </c>
    </row>
    <row r="4" spans="2:21" x14ac:dyDescent="0.3">
      <c r="B4" s="1" t="s">
        <v>13</v>
      </c>
      <c r="C4" s="2">
        <v>1</v>
      </c>
      <c r="D4" s="3">
        <v>31</v>
      </c>
      <c r="E4" s="4">
        <v>129</v>
      </c>
      <c r="G4" s="5">
        <v>0</v>
      </c>
      <c r="H4" s="5">
        <v>0</v>
      </c>
      <c r="N4" s="2">
        <v>1</v>
      </c>
      <c r="O4" s="11">
        <f>IFERROR(E4/D4,"-")</f>
        <v>4.161290322580645</v>
      </c>
      <c r="P4" s="22">
        <f>E4-$I$7*D4</f>
        <v>21.707368421052635</v>
      </c>
      <c r="Q4" s="21" cm="1">
        <f t="array" ref="Q4">100*SIGN(P4)*ABS(P4)/MAX(ABS($P$4:$P$33))</f>
        <v>14.765859945582132</v>
      </c>
      <c r="T4" s="20"/>
    </row>
    <row r="5" spans="2:21" x14ac:dyDescent="0.3">
      <c r="B5" s="1" t="s">
        <v>13</v>
      </c>
      <c r="C5" s="2">
        <v>2</v>
      </c>
      <c r="D5" s="3">
        <v>5</v>
      </c>
      <c r="E5" s="4">
        <v>10</v>
      </c>
      <c r="G5" s="5">
        <f>I8*1</f>
        <v>180</v>
      </c>
      <c r="H5" s="9">
        <f>I8*I7</f>
        <v>622.98947368421057</v>
      </c>
      <c r="N5" s="2">
        <v>2</v>
      </c>
      <c r="O5" s="11">
        <f t="shared" ref="O5:O33" si="0">IFERROR(E5/D5,"-")</f>
        <v>2</v>
      </c>
      <c r="P5" s="22">
        <f t="shared" ref="P5:P33" si="1">E5-$I$7*D5</f>
        <v>-7.3052631578947356</v>
      </c>
      <c r="Q5" s="21" cm="1">
        <f t="array" ref="Q5">100*SIGN(P5)*ABS(P5)/MAX(ABS($P$4:$P$33))</f>
        <v>-4.9692109408563656</v>
      </c>
      <c r="U5" s="29"/>
    </row>
    <row r="6" spans="2:21" x14ac:dyDescent="0.3">
      <c r="B6" s="1" t="s">
        <v>13</v>
      </c>
      <c r="C6" s="2">
        <v>3</v>
      </c>
      <c r="D6" s="3">
        <v>8</v>
      </c>
      <c r="E6" s="4">
        <v>20</v>
      </c>
      <c r="N6" s="2">
        <v>3</v>
      </c>
      <c r="O6" s="11">
        <f t="shared" si="0"/>
        <v>2.5</v>
      </c>
      <c r="P6" s="22">
        <f t="shared" si="1"/>
        <v>-7.688421052631579</v>
      </c>
      <c r="Q6" s="21" cm="1">
        <f t="array" ref="Q6">100*SIGN(P6)*ABS(P6)/MAX(ABS($P$4:$P$33))</f>
        <v>-5.2298439066303892</v>
      </c>
    </row>
    <row r="7" spans="2:21" x14ac:dyDescent="0.3">
      <c r="B7" s="1" t="s">
        <v>13</v>
      </c>
      <c r="C7" s="2">
        <v>4</v>
      </c>
      <c r="D7" s="3">
        <v>4</v>
      </c>
      <c r="E7" s="4">
        <v>10</v>
      </c>
      <c r="G7" s="27" t="s">
        <v>9</v>
      </c>
      <c r="H7" s="27"/>
      <c r="I7" s="10">
        <f>SUM($E$4:$E$33)/SUM($D$4:$D$33)</f>
        <v>3.4610526315789474</v>
      </c>
      <c r="N7" s="2">
        <v>4</v>
      </c>
      <c r="O7" s="11">
        <f t="shared" si="0"/>
        <v>2.5</v>
      </c>
      <c r="P7" s="22">
        <f t="shared" si="1"/>
        <v>-3.8442105263157895</v>
      </c>
      <c r="Q7" s="21" cm="1">
        <f t="array" ref="Q7">100*SIGN(P7)*ABS(P7)/MAX(ABS($P$4:$P$33))</f>
        <v>-2.6149219533151946</v>
      </c>
    </row>
    <row r="8" spans="2:21" x14ac:dyDescent="0.3">
      <c r="B8" s="1" t="s">
        <v>13</v>
      </c>
      <c r="C8" s="2">
        <v>5</v>
      </c>
      <c r="D8" s="3">
        <v>0</v>
      </c>
      <c r="E8" s="4">
        <v>0</v>
      </c>
      <c r="G8" s="27" t="s">
        <v>11</v>
      </c>
      <c r="H8" s="27"/>
      <c r="I8" s="5">
        <f>MAX($D$4:$D$33)</f>
        <v>180</v>
      </c>
      <c r="N8" s="2">
        <v>5</v>
      </c>
      <c r="O8" s="11" t="str">
        <f t="shared" si="0"/>
        <v>-</v>
      </c>
      <c r="P8" s="22">
        <f t="shared" si="1"/>
        <v>0</v>
      </c>
      <c r="Q8" s="21" cm="1">
        <f t="array" ref="Q8">100*SIGN(P8)*ABS(P8)/MAX(ABS($P$4:$P$33))</f>
        <v>0</v>
      </c>
    </row>
    <row r="9" spans="2:21" x14ac:dyDescent="0.3">
      <c r="B9" s="1" t="s">
        <v>13</v>
      </c>
      <c r="C9" s="2">
        <v>6</v>
      </c>
      <c r="D9" s="3">
        <v>24</v>
      </c>
      <c r="E9" s="4">
        <v>76</v>
      </c>
      <c r="N9" s="2">
        <v>6</v>
      </c>
      <c r="O9" s="11">
        <f t="shared" si="0"/>
        <v>3.1666666666666665</v>
      </c>
      <c r="P9" s="22">
        <f t="shared" si="1"/>
        <v>-7.0652631578947336</v>
      </c>
      <c r="Q9" s="21" cm="1">
        <f t="array" ref="Q9">100*SIGN(P9)*ABS(P9)/MAX(ABS($P$4:$P$33))</f>
        <v>-4.8059573249319767</v>
      </c>
    </row>
    <row r="10" spans="2:21" x14ac:dyDescent="0.3">
      <c r="B10" s="1" t="s">
        <v>13</v>
      </c>
      <c r="C10" s="2">
        <v>7</v>
      </c>
      <c r="D10" s="3">
        <v>10</v>
      </c>
      <c r="E10" s="4">
        <v>15</v>
      </c>
      <c r="N10" s="2">
        <v>7</v>
      </c>
      <c r="O10" s="11">
        <f t="shared" si="0"/>
        <v>1.5</v>
      </c>
      <c r="P10" s="22">
        <f t="shared" si="1"/>
        <v>-19.610526315789471</v>
      </c>
      <c r="Q10" s="21" cm="1">
        <f t="array" ref="Q10">100*SIGN(P10)*ABS(P10)/MAX(ABS($P$4:$P$33))</f>
        <v>-13.339538880137479</v>
      </c>
    </row>
    <row r="11" spans="2:21" x14ac:dyDescent="0.3">
      <c r="B11" s="1" t="s">
        <v>13</v>
      </c>
      <c r="C11" s="2">
        <v>8</v>
      </c>
      <c r="D11" s="3">
        <v>180</v>
      </c>
      <c r="E11" s="4">
        <v>770</v>
      </c>
      <c r="N11" s="2">
        <v>8</v>
      </c>
      <c r="O11" s="11">
        <f t="shared" si="0"/>
        <v>4.2777777777777777</v>
      </c>
      <c r="P11" s="22">
        <f t="shared" si="1"/>
        <v>147.01052631578943</v>
      </c>
      <c r="Q11" s="21" cm="1">
        <f t="array" ref="Q11">100*SIGN(P11)*ABS(P11)/MAX(ABS($P$4:$P$33))</f>
        <v>100</v>
      </c>
    </row>
    <row r="12" spans="2:21" x14ac:dyDescent="0.3">
      <c r="B12" s="1" t="s">
        <v>13</v>
      </c>
      <c r="C12" s="2">
        <v>9</v>
      </c>
      <c r="D12" s="3">
        <v>125</v>
      </c>
      <c r="E12" s="4">
        <v>410</v>
      </c>
      <c r="N12" s="2">
        <v>9</v>
      </c>
      <c r="O12" s="11">
        <f t="shared" si="0"/>
        <v>3.28</v>
      </c>
      <c r="P12" s="22">
        <f t="shared" si="1"/>
        <v>-22.631578947368439</v>
      </c>
      <c r="Q12" s="21" cm="1">
        <f t="array" ref="Q12">100*SIGN(P12)*ABS(P12)/MAX(ABS($P$4:$P$33))</f>
        <v>-15.394529571817287</v>
      </c>
    </row>
    <row r="13" spans="2:21" x14ac:dyDescent="0.3">
      <c r="B13" s="1" t="s">
        <v>13</v>
      </c>
      <c r="C13" s="2">
        <v>10</v>
      </c>
      <c r="D13" s="3">
        <v>20</v>
      </c>
      <c r="E13" s="4">
        <v>55</v>
      </c>
      <c r="N13" s="2">
        <v>10</v>
      </c>
      <c r="O13" s="11">
        <f t="shared" si="0"/>
        <v>2.75</v>
      </c>
      <c r="P13" s="22">
        <f t="shared" si="1"/>
        <v>-14.221052631578942</v>
      </c>
      <c r="Q13" s="21" cm="1">
        <f t="array" ref="Q13">100*SIGN(P13)*ABS(P13)/MAX(ABS($P$4:$P$33))</f>
        <v>-9.6734927681512222</v>
      </c>
    </row>
    <row r="14" spans="2:21" x14ac:dyDescent="0.3">
      <c r="B14" s="1" t="s">
        <v>13</v>
      </c>
      <c r="C14" s="2">
        <v>11</v>
      </c>
      <c r="D14" s="3">
        <v>4</v>
      </c>
      <c r="E14" s="4">
        <v>11</v>
      </c>
      <c r="N14" s="2">
        <v>11</v>
      </c>
      <c r="O14" s="11">
        <f t="shared" si="0"/>
        <v>2.75</v>
      </c>
      <c r="P14" s="22">
        <f t="shared" si="1"/>
        <v>-2.8442105263157895</v>
      </c>
      <c r="Q14" s="21" cm="1">
        <f t="array" ref="Q14">100*SIGN(P14)*ABS(P14)/MAX(ABS($P$4:$P$33))</f>
        <v>-1.9346985536302455</v>
      </c>
    </row>
    <row r="15" spans="2:21" x14ac:dyDescent="0.3">
      <c r="B15" s="1" t="s">
        <v>13</v>
      </c>
      <c r="C15" s="2">
        <v>12</v>
      </c>
      <c r="D15" s="3">
        <v>9</v>
      </c>
      <c r="E15" s="4">
        <v>21</v>
      </c>
      <c r="N15" s="2">
        <v>12</v>
      </c>
      <c r="O15" s="11">
        <f t="shared" si="0"/>
        <v>2.3333333333333335</v>
      </c>
      <c r="P15" s="22">
        <f t="shared" si="1"/>
        <v>-10.149473684210527</v>
      </c>
      <c r="Q15" s="21" cm="1">
        <f t="array" ref="Q15">100*SIGN(P15)*ABS(P15)/MAX(ABS($P$4:$P$33))</f>
        <v>-6.9039094944866131</v>
      </c>
    </row>
    <row r="16" spans="2:21" x14ac:dyDescent="0.3">
      <c r="B16" s="1" t="s">
        <v>13</v>
      </c>
      <c r="C16" s="2">
        <v>13</v>
      </c>
      <c r="D16" s="3">
        <v>0</v>
      </c>
      <c r="E16" s="4">
        <v>0</v>
      </c>
      <c r="N16" s="2">
        <v>13</v>
      </c>
      <c r="O16" s="11" t="str">
        <f t="shared" si="0"/>
        <v>-</v>
      </c>
      <c r="P16" s="22">
        <f t="shared" si="1"/>
        <v>0</v>
      </c>
      <c r="Q16" s="21" cm="1">
        <f t="array" ref="Q16">100*SIGN(P16)*ABS(P16)/MAX(ABS($P$4:$P$33))</f>
        <v>0</v>
      </c>
    </row>
    <row r="17" spans="2:17" x14ac:dyDescent="0.3">
      <c r="B17" s="1" t="s">
        <v>13</v>
      </c>
      <c r="C17" s="2">
        <v>14</v>
      </c>
      <c r="D17" s="3">
        <v>38</v>
      </c>
      <c r="E17" s="4">
        <v>77</v>
      </c>
      <c r="N17" s="2">
        <v>14</v>
      </c>
      <c r="O17" s="11">
        <f t="shared" si="0"/>
        <v>2.0263157894736841</v>
      </c>
      <c r="P17" s="22">
        <f t="shared" si="1"/>
        <v>-54.52000000000001</v>
      </c>
      <c r="Q17" s="21" cm="1">
        <f t="array" ref="Q17">100*SIGN(P17)*ABS(P17)/MAX(ABS($P$4:$P$33))</f>
        <v>-37.085779750823441</v>
      </c>
    </row>
    <row r="18" spans="2:17" x14ac:dyDescent="0.3">
      <c r="B18" s="1" t="s">
        <v>13</v>
      </c>
      <c r="C18" s="2">
        <v>15</v>
      </c>
      <c r="D18" s="3">
        <v>17</v>
      </c>
      <c r="E18" s="4">
        <v>40</v>
      </c>
      <c r="N18" s="2">
        <v>15</v>
      </c>
      <c r="O18" s="11">
        <f t="shared" si="0"/>
        <v>2.3529411764705883</v>
      </c>
      <c r="P18" s="22">
        <f t="shared" si="1"/>
        <v>-18.837894736842102</v>
      </c>
      <c r="Q18" s="21" cm="1">
        <f t="array" ref="Q18">100*SIGN(P18)*ABS(P18)/MAX(ABS($P$4:$P$33))</f>
        <v>-12.813976800801949</v>
      </c>
    </row>
    <row r="19" spans="2:17" x14ac:dyDescent="0.3">
      <c r="B19" s="1" t="s">
        <v>13</v>
      </c>
      <c r="C19" s="2">
        <v>16</v>
      </c>
      <c r="D19" s="3"/>
      <c r="E19" s="4"/>
      <c r="N19" s="2">
        <v>16</v>
      </c>
      <c r="O19" s="11" t="str">
        <f t="shared" si="0"/>
        <v>-</v>
      </c>
      <c r="P19" s="22">
        <f>E19-$I$7*D19</f>
        <v>0</v>
      </c>
      <c r="Q19" s="21" cm="1">
        <f t="array" ref="Q19">100*SIGN(P19)*ABS(P19)/MAX(ABS($P$4:$P$33))</f>
        <v>0</v>
      </c>
    </row>
    <row r="20" spans="2:17" x14ac:dyDescent="0.3">
      <c r="B20" s="1" t="s">
        <v>13</v>
      </c>
      <c r="C20" s="2">
        <v>17</v>
      </c>
      <c r="D20" s="3"/>
      <c r="E20" s="4"/>
      <c r="N20" s="2">
        <v>17</v>
      </c>
      <c r="O20" s="11" t="str">
        <f t="shared" si="0"/>
        <v>-</v>
      </c>
      <c r="P20" s="22">
        <f t="shared" si="1"/>
        <v>0</v>
      </c>
      <c r="Q20" s="21" cm="1">
        <f t="array" ref="Q20">100*SIGN(P20)*ABS(P20)/MAX(ABS($P$4:$P$33))</f>
        <v>0</v>
      </c>
    </row>
    <row r="21" spans="2:17" x14ac:dyDescent="0.3">
      <c r="B21" s="1" t="s">
        <v>13</v>
      </c>
      <c r="C21" s="2">
        <v>18</v>
      </c>
      <c r="D21" s="3"/>
      <c r="E21" s="4"/>
      <c r="N21" s="2">
        <v>18</v>
      </c>
      <c r="O21" s="11" t="str">
        <f t="shared" si="0"/>
        <v>-</v>
      </c>
      <c r="P21" s="22">
        <f t="shared" si="1"/>
        <v>0</v>
      </c>
      <c r="Q21" s="21" cm="1">
        <f t="array" ref="Q21">100*SIGN(P21)*ABS(P21)/MAX(ABS($P$4:$P$33))</f>
        <v>0</v>
      </c>
    </row>
    <row r="22" spans="2:17" x14ac:dyDescent="0.3">
      <c r="B22" s="1" t="s">
        <v>13</v>
      </c>
      <c r="C22" s="2">
        <v>19</v>
      </c>
      <c r="D22" s="3"/>
      <c r="E22" s="4"/>
      <c r="N22" s="2">
        <v>19</v>
      </c>
      <c r="O22" s="11" t="str">
        <f t="shared" si="0"/>
        <v>-</v>
      </c>
      <c r="P22" s="22">
        <f t="shared" si="1"/>
        <v>0</v>
      </c>
      <c r="Q22" s="21" cm="1">
        <f t="array" ref="Q22">100*SIGN(P22)*ABS(P22)/MAX(ABS($P$4:$P$33))</f>
        <v>0</v>
      </c>
    </row>
    <row r="23" spans="2:17" x14ac:dyDescent="0.3">
      <c r="B23" s="1" t="s">
        <v>13</v>
      </c>
      <c r="C23" s="2">
        <v>20</v>
      </c>
      <c r="D23" s="3"/>
      <c r="E23" s="4"/>
      <c r="N23" s="2">
        <v>20</v>
      </c>
      <c r="O23" s="11" t="str">
        <f t="shared" si="0"/>
        <v>-</v>
      </c>
      <c r="P23" s="22">
        <f t="shared" si="1"/>
        <v>0</v>
      </c>
      <c r="Q23" s="21" cm="1">
        <f t="array" ref="Q23">100*SIGN(P23)*ABS(P23)/MAX(ABS($P$4:$P$33))</f>
        <v>0</v>
      </c>
    </row>
    <row r="24" spans="2:17" x14ac:dyDescent="0.3">
      <c r="B24" s="1" t="s">
        <v>13</v>
      </c>
      <c r="C24" s="2">
        <v>21</v>
      </c>
      <c r="D24" s="3"/>
      <c r="E24" s="4"/>
      <c r="N24" s="2">
        <v>21</v>
      </c>
      <c r="O24" s="11" t="str">
        <f t="shared" si="0"/>
        <v>-</v>
      </c>
      <c r="P24" s="22">
        <f t="shared" si="1"/>
        <v>0</v>
      </c>
      <c r="Q24" s="21" cm="1">
        <f t="array" ref="Q24">100*SIGN(P24)*ABS(P24)/MAX(ABS($P$4:$P$33))</f>
        <v>0</v>
      </c>
    </row>
    <row r="25" spans="2:17" x14ac:dyDescent="0.3">
      <c r="B25" s="1" t="s">
        <v>13</v>
      </c>
      <c r="C25" s="2">
        <v>22</v>
      </c>
      <c r="D25" s="3"/>
      <c r="E25" s="4"/>
      <c r="N25" s="2">
        <v>22</v>
      </c>
      <c r="O25" s="11" t="str">
        <f t="shared" si="0"/>
        <v>-</v>
      </c>
      <c r="P25" s="22">
        <f t="shared" si="1"/>
        <v>0</v>
      </c>
      <c r="Q25" s="21" cm="1">
        <f t="array" ref="Q25">100*SIGN(P25)*ABS(P25)/MAX(ABS($P$4:$P$33))</f>
        <v>0</v>
      </c>
    </row>
    <row r="26" spans="2:17" x14ac:dyDescent="0.3">
      <c r="B26" s="1" t="s">
        <v>13</v>
      </c>
      <c r="C26" s="2">
        <v>23</v>
      </c>
      <c r="D26" s="3"/>
      <c r="E26" s="4"/>
      <c r="N26" s="2">
        <v>23</v>
      </c>
      <c r="O26" s="11" t="str">
        <f t="shared" si="0"/>
        <v>-</v>
      </c>
      <c r="P26" s="22">
        <f t="shared" si="1"/>
        <v>0</v>
      </c>
      <c r="Q26" s="21" cm="1">
        <f t="array" ref="Q26">100*SIGN(P26)*ABS(P26)/MAX(ABS($P$4:$P$33))</f>
        <v>0</v>
      </c>
    </row>
    <row r="27" spans="2:17" x14ac:dyDescent="0.3">
      <c r="B27" s="1" t="s">
        <v>13</v>
      </c>
      <c r="C27" s="2">
        <v>24</v>
      </c>
      <c r="D27" s="3"/>
      <c r="E27" s="4"/>
      <c r="N27" s="2">
        <v>24</v>
      </c>
      <c r="O27" s="11" t="str">
        <f t="shared" si="0"/>
        <v>-</v>
      </c>
      <c r="P27" s="22">
        <f t="shared" si="1"/>
        <v>0</v>
      </c>
      <c r="Q27" s="21" cm="1">
        <f t="array" ref="Q27">100*SIGN(P27)*ABS(P27)/MAX(ABS($P$4:$P$33))</f>
        <v>0</v>
      </c>
    </row>
    <row r="28" spans="2:17" x14ac:dyDescent="0.3">
      <c r="B28" s="1" t="s">
        <v>13</v>
      </c>
      <c r="C28" s="2">
        <v>25</v>
      </c>
      <c r="D28" s="3"/>
      <c r="E28" s="4"/>
      <c r="N28" s="2">
        <v>25</v>
      </c>
      <c r="O28" s="11" t="str">
        <f t="shared" si="0"/>
        <v>-</v>
      </c>
      <c r="P28" s="22">
        <f t="shared" si="1"/>
        <v>0</v>
      </c>
      <c r="Q28" s="21" cm="1">
        <f t="array" ref="Q28">100*SIGN(P28)*ABS(P28)/MAX(ABS($P$4:$P$33))</f>
        <v>0</v>
      </c>
    </row>
    <row r="29" spans="2:17" x14ac:dyDescent="0.3">
      <c r="B29" s="1" t="s">
        <v>13</v>
      </c>
      <c r="C29" s="2">
        <v>26</v>
      </c>
      <c r="D29" s="3"/>
      <c r="E29" s="4"/>
      <c r="N29" s="2">
        <v>26</v>
      </c>
      <c r="O29" s="11" t="str">
        <f t="shared" si="0"/>
        <v>-</v>
      </c>
      <c r="P29" s="22">
        <f t="shared" si="1"/>
        <v>0</v>
      </c>
      <c r="Q29" s="21" cm="1">
        <f t="array" ref="Q29">100*SIGN(P29)*ABS(P29)/MAX(ABS($P$4:$P$33))</f>
        <v>0</v>
      </c>
    </row>
    <row r="30" spans="2:17" x14ac:dyDescent="0.3">
      <c r="B30" s="1" t="s">
        <v>13</v>
      </c>
      <c r="C30" s="2">
        <v>27</v>
      </c>
      <c r="D30" s="3"/>
      <c r="E30" s="4"/>
      <c r="N30" s="2">
        <v>27</v>
      </c>
      <c r="O30" s="11" t="str">
        <f t="shared" si="0"/>
        <v>-</v>
      </c>
      <c r="P30" s="22">
        <f t="shared" si="1"/>
        <v>0</v>
      </c>
      <c r="Q30" s="21" cm="1">
        <f t="array" ref="Q30">100*SIGN(P30)*ABS(P30)/MAX(ABS($P$4:$P$33))</f>
        <v>0</v>
      </c>
    </row>
    <row r="31" spans="2:17" x14ac:dyDescent="0.3">
      <c r="B31" s="1" t="s">
        <v>13</v>
      </c>
      <c r="C31" s="2">
        <v>28</v>
      </c>
      <c r="D31" s="3"/>
      <c r="E31" s="4"/>
      <c r="N31" s="2">
        <v>28</v>
      </c>
      <c r="O31" s="11" t="str">
        <f t="shared" si="0"/>
        <v>-</v>
      </c>
      <c r="P31" s="22">
        <f t="shared" si="1"/>
        <v>0</v>
      </c>
      <c r="Q31" s="21" cm="1">
        <f t="array" ref="Q31">100*SIGN(P31)*ABS(P31)/MAX(ABS($P$4:$P$33))</f>
        <v>0</v>
      </c>
    </row>
    <row r="32" spans="2:17" x14ac:dyDescent="0.3">
      <c r="B32" s="1" t="s">
        <v>13</v>
      </c>
      <c r="C32" s="2">
        <v>29</v>
      </c>
      <c r="D32" s="3"/>
      <c r="E32" s="4"/>
      <c r="N32" s="2">
        <v>29</v>
      </c>
      <c r="O32" s="11" t="str">
        <f t="shared" si="0"/>
        <v>-</v>
      </c>
      <c r="P32" s="22">
        <f t="shared" si="1"/>
        <v>0</v>
      </c>
      <c r="Q32" s="21" cm="1">
        <f t="array" ref="Q32">100*SIGN(P32)*ABS(P32)/MAX(ABS($P$4:$P$33))</f>
        <v>0</v>
      </c>
    </row>
    <row r="33" spans="2:17" ht="15" thickBot="1" x14ac:dyDescent="0.35">
      <c r="B33" s="6" t="s">
        <v>13</v>
      </c>
      <c r="C33" s="2">
        <v>30</v>
      </c>
      <c r="D33" s="7"/>
      <c r="E33" s="8"/>
      <c r="N33" s="2">
        <v>30</v>
      </c>
      <c r="O33" s="11" t="str">
        <f t="shared" si="0"/>
        <v>-</v>
      </c>
      <c r="P33" s="22">
        <f t="shared" si="1"/>
        <v>0</v>
      </c>
      <c r="Q33" s="21" cm="1">
        <f t="array" ref="Q33">100*SIGN(P33)*ABS(P33)/MAX(ABS($P$4:$P$33))</f>
        <v>0</v>
      </c>
    </row>
  </sheetData>
  <mergeCells count="6">
    <mergeCell ref="B2:E2"/>
    <mergeCell ref="G2:H2"/>
    <mergeCell ref="B1:Q1"/>
    <mergeCell ref="G7:H7"/>
    <mergeCell ref="G8:H8"/>
    <mergeCell ref="N2:Q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Weight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Kafetzaki</dc:creator>
  <cp:lastModifiedBy>Danai Kafetzaki</cp:lastModifiedBy>
  <dcterms:created xsi:type="dcterms:W3CDTF">2015-06-05T18:19:34Z</dcterms:created>
  <dcterms:modified xsi:type="dcterms:W3CDTF">2023-02-23T21:47:27Z</dcterms:modified>
</cp:coreProperties>
</file>