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96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<sst xmlns="http://schemas.openxmlformats.org/spreadsheetml/2006/main" count="418" uniqueCount="63">
  <si>
    <t>NAMA</t>
  </si>
  <si>
    <t>UMUR (Bulan)</t>
  </si>
  <si>
    <t>BB</t>
  </si>
  <si>
    <t>TB</t>
  </si>
  <si>
    <t>LLA</t>
  </si>
  <si>
    <t>STATUS</t>
  </si>
  <si>
    <t>Absence</t>
  </si>
  <si>
    <t>Presence</t>
  </si>
  <si>
    <t>Peluang Atribut</t>
  </si>
  <si>
    <t>Kategori</t>
  </si>
  <si>
    <t xml:space="preserve">Jumlah </t>
  </si>
  <si>
    <t>Peluang</t>
  </si>
  <si>
    <t>Peluang Atribut Usia</t>
  </si>
  <si>
    <t>Label</t>
  </si>
  <si>
    <t>Jumlah</t>
  </si>
  <si>
    <t>1 (0-24 bulan)</t>
  </si>
  <si>
    <t>2 (25-48 bulan)</t>
  </si>
  <si>
    <t>3 (&gt; 49 bulan)</t>
  </si>
  <si>
    <t>Peluang Atribut Berat Badan</t>
  </si>
  <si>
    <t>1 (1-5 kg)</t>
  </si>
  <si>
    <t>2 (6-10 kg)</t>
  </si>
  <si>
    <t>3 (11-15 kg)</t>
  </si>
  <si>
    <t>4 (16-20 kg)</t>
  </si>
  <si>
    <t>5 (&gt; 20 cm)</t>
  </si>
  <si>
    <t>Peluang Atribut Tinggi Badan</t>
  </si>
  <si>
    <t>1 (1-25 cm)</t>
  </si>
  <si>
    <t>2 (26-50 cm)</t>
  </si>
  <si>
    <t>3 (51-75 cm)</t>
  </si>
  <si>
    <t>4 (76-100 cm)</t>
  </si>
  <si>
    <t>5 (&gt; 100 cm)</t>
  </si>
  <si>
    <t>Peluang Atribut Lingkar Lengan Atas</t>
  </si>
  <si>
    <t>1 (1-15 cm)</t>
  </si>
  <si>
    <t>1 (&gt; 16 cm)</t>
  </si>
  <si>
    <t>Proses Perhitungan Probabilitas</t>
  </si>
  <si>
    <t>Atribut</t>
  </si>
  <si>
    <t>Nilai</t>
  </si>
  <si>
    <t>Usia</t>
  </si>
  <si>
    <t>Berat Badan</t>
  </si>
  <si>
    <t xml:space="preserve">Tinggi Badan </t>
  </si>
  <si>
    <t>Lingkar Lengan Atas</t>
  </si>
  <si>
    <t>Perhitungan Peluang Atribut</t>
  </si>
  <si>
    <t>Nilai Peluang</t>
  </si>
  <si>
    <t>Status</t>
  </si>
  <si>
    <t>P (Absence/1)</t>
  </si>
  <si>
    <t>P (Presence/2)</t>
  </si>
  <si>
    <t>Usia =&gt; 16 bulan =&gt; 1</t>
  </si>
  <si>
    <t>P (X1 = 16/S1)</t>
  </si>
  <si>
    <t>P (X1 = 16/S2)</t>
  </si>
  <si>
    <t>Berat Badan =&gt; 7.2 kg =&gt; 2</t>
  </si>
  <si>
    <t>P (X2 = 7.2/S1)</t>
  </si>
  <si>
    <t>P (X2 = 7.2/S2)</t>
  </si>
  <si>
    <t>Tinggi Badan =&gt; 70,2 cm =&gt; 3</t>
  </si>
  <si>
    <t>P (X3 = 70.2/S1)</t>
  </si>
  <si>
    <t>P (X3 = 70.2/S2)</t>
  </si>
  <si>
    <t>Lingkar Lengan Atas =&gt; 14 cm =&gt; 1</t>
  </si>
  <si>
    <t>P (X4 = 14/S1)</t>
  </si>
  <si>
    <t>P (X4 = 14/S2)</t>
  </si>
  <si>
    <t>HMAP</t>
  </si>
  <si>
    <t>USIA</t>
  </si>
  <si>
    <t>NILAI</t>
  </si>
  <si>
    <t>P(X|S1)</t>
  </si>
  <si>
    <t>P(X|S2)</t>
  </si>
  <si>
    <t>Karena P(X|S1) &lt; P(X|S1), maka status data tes adalah BERESIKO STUNTING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</si>
</sst>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11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8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" fillId="5" borderId="6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2"/>
  <sheetViews>
    <sheetView topLeftCell="A133" workbookViewId="0">
      <selection activeCell="B133" sqref="B133:G152"/>
    </sheetView>
  </sheetViews>
  <sheetFormatPr defaultColWidth="9.14285714285714" defaultRowHeight="15"/>
  <cols>
    <col min="1" max="1" width="9" style="1" customWidth="1"/>
    <col min="2" max="2" width="8" style="1" customWidth="1"/>
    <col min="3" max="3" width="13.5714285714286" style="1" customWidth="1"/>
    <col min="4" max="6" width="9.14285714285714" style="1"/>
    <col min="7" max="7" width="12.8571428571429" style="1" customWidth="1"/>
    <col min="8" max="16384" width="9.14285714285714" style="1"/>
  </cols>
  <sheetData>
    <row r="1" spans="1:6">
      <c r="A1" s="2"/>
      <c r="B1" s="2"/>
      <c r="C1" s="2"/>
      <c r="D1" s="2"/>
      <c r="E1" s="2"/>
      <c r="F1" s="2"/>
    </row>
    <row r="2" spans="1:7">
      <c r="A2" s="3"/>
      <c r="B2" s="22" t="s">
        <v>0</v>
      </c>
      <c r="C2" s="22" t="s">
        <v>1</v>
      </c>
      <c r="D2" s="22" t="s">
        <v>2</v>
      </c>
      <c r="E2" s="22" t="s">
        <v>3</v>
      </c>
      <c r="F2" s="22" t="s">
        <v>4</v>
      </c>
      <c r="G2" s="22" t="s">
        <v>5</v>
      </c>
    </row>
    <row r="3" spans="1:7">
      <c r="A3" s="2"/>
      <c r="B3" s="23">
        <v>1</v>
      </c>
      <c r="C3" s="23">
        <v>50</v>
      </c>
      <c r="D3" s="24">
        <v>13.3</v>
      </c>
      <c r="E3" s="24">
        <v>97</v>
      </c>
      <c r="F3" s="24">
        <v>17</v>
      </c>
      <c r="G3" s="23" t="s">
        <v>6</v>
      </c>
    </row>
    <row r="4" spans="1:7">
      <c r="A4" s="2"/>
      <c r="B4" s="23">
        <v>2</v>
      </c>
      <c r="C4" s="23">
        <v>47</v>
      </c>
      <c r="D4" s="24">
        <v>14.2</v>
      </c>
      <c r="E4" s="24">
        <v>95</v>
      </c>
      <c r="F4" s="24">
        <v>17</v>
      </c>
      <c r="G4" s="23" t="s">
        <v>6</v>
      </c>
    </row>
    <row r="5" spans="1:7">
      <c r="A5" s="2"/>
      <c r="B5" s="23">
        <v>3</v>
      </c>
      <c r="C5" s="23">
        <v>41</v>
      </c>
      <c r="D5" s="24">
        <v>11</v>
      </c>
      <c r="E5" s="24">
        <v>89</v>
      </c>
      <c r="F5" s="24">
        <v>15</v>
      </c>
      <c r="G5" s="23" t="s">
        <v>7</v>
      </c>
    </row>
    <row r="6" spans="1:12">
      <c r="A6" s="2"/>
      <c r="B6" s="23">
        <v>4</v>
      </c>
      <c r="C6" s="23">
        <v>42</v>
      </c>
      <c r="D6" s="24">
        <v>13.9</v>
      </c>
      <c r="E6" s="24">
        <v>92.3</v>
      </c>
      <c r="F6" s="24">
        <v>16</v>
      </c>
      <c r="G6" s="23" t="s">
        <v>6</v>
      </c>
      <c r="I6" s="2"/>
      <c r="J6" s="2"/>
      <c r="K6" s="2"/>
      <c r="L6" s="2"/>
    </row>
    <row r="7" spans="1:12">
      <c r="A7" s="2"/>
      <c r="B7" s="23">
        <v>5</v>
      </c>
      <c r="C7" s="23">
        <v>47</v>
      </c>
      <c r="D7" s="24">
        <v>14.2</v>
      </c>
      <c r="E7" s="24">
        <v>96</v>
      </c>
      <c r="F7" s="24">
        <v>17</v>
      </c>
      <c r="G7" s="23" t="s">
        <v>6</v>
      </c>
      <c r="I7" s="2"/>
      <c r="J7" s="2"/>
      <c r="K7" s="2"/>
      <c r="L7" s="2"/>
    </row>
    <row r="8" spans="1:12">
      <c r="A8" s="2"/>
      <c r="B8" s="23">
        <v>6</v>
      </c>
      <c r="C8" s="23">
        <v>21</v>
      </c>
      <c r="D8" s="24">
        <v>7.6</v>
      </c>
      <c r="E8" s="24">
        <v>73</v>
      </c>
      <c r="F8" s="24">
        <v>13</v>
      </c>
      <c r="G8" s="23" t="s">
        <v>7</v>
      </c>
      <c r="I8" s="2"/>
      <c r="J8" s="2"/>
      <c r="K8" s="2"/>
      <c r="L8" s="2"/>
    </row>
    <row r="9" spans="1:12">
      <c r="A9" s="2"/>
      <c r="B9" s="23">
        <v>7</v>
      </c>
      <c r="C9" s="23">
        <v>22</v>
      </c>
      <c r="D9" s="24">
        <v>9.3</v>
      </c>
      <c r="E9" s="24">
        <v>87</v>
      </c>
      <c r="F9" s="24">
        <v>15</v>
      </c>
      <c r="G9" s="23" t="s">
        <v>7</v>
      </c>
      <c r="I9" s="2"/>
      <c r="J9" s="2"/>
      <c r="K9" s="2"/>
      <c r="L9" s="2"/>
    </row>
    <row r="10" spans="1:12">
      <c r="A10" s="2"/>
      <c r="B10" s="23">
        <v>8</v>
      </c>
      <c r="C10" s="23">
        <v>24</v>
      </c>
      <c r="D10" s="24">
        <v>9.7</v>
      </c>
      <c r="E10" s="24">
        <v>71.5</v>
      </c>
      <c r="F10" s="24">
        <v>16</v>
      </c>
      <c r="G10" s="23" t="s">
        <v>7</v>
      </c>
      <c r="I10" s="2"/>
      <c r="J10" s="2"/>
      <c r="K10" s="2"/>
      <c r="L10" s="2"/>
    </row>
    <row r="11" spans="1:12">
      <c r="A11" s="2"/>
      <c r="B11" s="23">
        <v>9</v>
      </c>
      <c r="C11" s="23">
        <v>32</v>
      </c>
      <c r="D11" s="24">
        <v>11.7</v>
      </c>
      <c r="E11" s="24">
        <v>85.8</v>
      </c>
      <c r="F11" s="24">
        <v>16</v>
      </c>
      <c r="G11" s="23" t="s">
        <v>6</v>
      </c>
      <c r="I11" s="2"/>
      <c r="J11" s="2"/>
      <c r="K11" s="2"/>
      <c r="L11" s="2"/>
    </row>
    <row r="12" spans="1:12">
      <c r="A12" s="2"/>
      <c r="B12" s="23">
        <v>10</v>
      </c>
      <c r="C12" s="23">
        <v>15</v>
      </c>
      <c r="D12" s="24">
        <v>9</v>
      </c>
      <c r="E12" s="24">
        <v>73</v>
      </c>
      <c r="F12" s="24">
        <v>16</v>
      </c>
      <c r="G12" s="23" t="s">
        <v>6</v>
      </c>
      <c r="I12" s="2"/>
      <c r="J12" s="2"/>
      <c r="K12" s="2"/>
      <c r="L12" s="2"/>
    </row>
    <row r="13" spans="1:7">
      <c r="A13" s="2"/>
      <c r="B13" s="23">
        <v>11</v>
      </c>
      <c r="C13" s="23">
        <v>46</v>
      </c>
      <c r="D13" s="24">
        <v>14.2</v>
      </c>
      <c r="E13" s="24">
        <v>96</v>
      </c>
      <c r="F13" s="24">
        <v>17</v>
      </c>
      <c r="G13" s="23" t="s">
        <v>6</v>
      </c>
    </row>
    <row r="14" spans="1:7">
      <c r="A14" s="2"/>
      <c r="B14" s="23">
        <v>12</v>
      </c>
      <c r="C14" s="23">
        <v>45</v>
      </c>
      <c r="D14" s="24">
        <v>11.9</v>
      </c>
      <c r="E14" s="24">
        <v>97.7</v>
      </c>
      <c r="F14" s="24">
        <v>16</v>
      </c>
      <c r="G14" s="23" t="s">
        <v>7</v>
      </c>
    </row>
    <row r="15" spans="1:7">
      <c r="A15" s="2"/>
      <c r="B15" s="23">
        <v>13</v>
      </c>
      <c r="C15" s="23">
        <v>34</v>
      </c>
      <c r="D15" s="24">
        <v>12.7</v>
      </c>
      <c r="E15" s="24">
        <v>88.5</v>
      </c>
      <c r="F15" s="24">
        <v>16</v>
      </c>
      <c r="G15" s="23" t="s">
        <v>6</v>
      </c>
    </row>
    <row r="16" spans="1:7">
      <c r="A16" s="2"/>
      <c r="B16" s="23">
        <v>14</v>
      </c>
      <c r="C16" s="23">
        <v>16</v>
      </c>
      <c r="D16" s="24">
        <v>7.5</v>
      </c>
      <c r="E16" s="24">
        <v>71.7</v>
      </c>
      <c r="F16" s="24">
        <v>14</v>
      </c>
      <c r="G16" s="23" t="s">
        <v>7</v>
      </c>
    </row>
    <row r="17" spans="1:7">
      <c r="A17" s="2"/>
      <c r="B17" s="23">
        <v>15</v>
      </c>
      <c r="C17" s="23">
        <v>18</v>
      </c>
      <c r="D17" s="24">
        <v>11.7</v>
      </c>
      <c r="E17" s="24">
        <v>81.7</v>
      </c>
      <c r="F17" s="24">
        <v>17</v>
      </c>
      <c r="G17" s="23" t="s">
        <v>6</v>
      </c>
    </row>
    <row r="18" spans="1:7">
      <c r="A18" s="2"/>
      <c r="B18" s="23">
        <v>16</v>
      </c>
      <c r="C18" s="23">
        <v>10</v>
      </c>
      <c r="D18" s="24">
        <v>6.7</v>
      </c>
      <c r="E18" s="24">
        <v>66</v>
      </c>
      <c r="F18" s="24">
        <v>15</v>
      </c>
      <c r="G18" s="23" t="s">
        <v>7</v>
      </c>
    </row>
    <row r="19" spans="1:7">
      <c r="A19" s="2"/>
      <c r="B19" s="23">
        <v>17</v>
      </c>
      <c r="C19" s="23">
        <v>3</v>
      </c>
      <c r="D19" s="24">
        <v>4.8</v>
      </c>
      <c r="E19" s="24">
        <v>59.2</v>
      </c>
      <c r="F19" s="24">
        <v>13</v>
      </c>
      <c r="G19" s="23" t="s">
        <v>7</v>
      </c>
    </row>
    <row r="20" spans="1:7">
      <c r="A20" s="2"/>
      <c r="B20" s="23">
        <v>18</v>
      </c>
      <c r="C20" s="23">
        <v>46</v>
      </c>
      <c r="D20" s="24">
        <v>14.1</v>
      </c>
      <c r="E20" s="24">
        <v>98.8</v>
      </c>
      <c r="F20" s="24">
        <v>16</v>
      </c>
      <c r="G20" s="23" t="s">
        <v>6</v>
      </c>
    </row>
    <row r="21" spans="1:7">
      <c r="A21" s="2"/>
      <c r="B21" s="23">
        <v>19</v>
      </c>
      <c r="C21" s="23">
        <v>43</v>
      </c>
      <c r="D21" s="24">
        <v>15.4</v>
      </c>
      <c r="E21" s="24">
        <v>97.2</v>
      </c>
      <c r="F21" s="24">
        <v>15.5</v>
      </c>
      <c r="G21" s="23" t="s">
        <v>6</v>
      </c>
    </row>
    <row r="22" spans="1:7">
      <c r="A22" s="2"/>
      <c r="B22" s="23">
        <v>20</v>
      </c>
      <c r="C22" s="23">
        <v>34</v>
      </c>
      <c r="D22" s="24">
        <v>13</v>
      </c>
      <c r="E22" s="24">
        <v>89</v>
      </c>
      <c r="F22" s="24">
        <v>17</v>
      </c>
      <c r="G22" s="23" t="s">
        <v>6</v>
      </c>
    </row>
    <row r="23" spans="1:7">
      <c r="A23" s="2"/>
      <c r="B23" s="23">
        <v>21</v>
      </c>
      <c r="C23" s="23">
        <v>41</v>
      </c>
      <c r="D23" s="24">
        <v>14.4</v>
      </c>
      <c r="E23" s="24">
        <v>95.7</v>
      </c>
      <c r="F23" s="24">
        <v>16</v>
      </c>
      <c r="G23" s="23" t="s">
        <v>6</v>
      </c>
    </row>
    <row r="24" spans="1:7">
      <c r="A24" s="2"/>
      <c r="B24" s="23">
        <v>22</v>
      </c>
      <c r="C24" s="23">
        <v>26</v>
      </c>
      <c r="D24" s="24">
        <v>8.9</v>
      </c>
      <c r="E24" s="24">
        <v>72.5</v>
      </c>
      <c r="F24" s="24">
        <v>15.5</v>
      </c>
      <c r="G24" s="23" t="s">
        <v>7</v>
      </c>
    </row>
    <row r="25" spans="1:7">
      <c r="A25" s="2"/>
      <c r="B25" s="23">
        <v>23</v>
      </c>
      <c r="C25" s="23">
        <v>48</v>
      </c>
      <c r="D25" s="24">
        <v>14.6</v>
      </c>
      <c r="E25" s="24">
        <v>94.5</v>
      </c>
      <c r="F25" s="24">
        <v>16</v>
      </c>
      <c r="G25" s="23" t="s">
        <v>6</v>
      </c>
    </row>
    <row r="26" spans="1:7">
      <c r="A26" s="2"/>
      <c r="B26" s="23">
        <v>24</v>
      </c>
      <c r="C26" s="23">
        <v>15</v>
      </c>
      <c r="D26" s="24">
        <v>9.4</v>
      </c>
      <c r="E26" s="24">
        <v>74.6</v>
      </c>
      <c r="F26" s="24">
        <v>14</v>
      </c>
      <c r="G26" s="23" t="s">
        <v>6</v>
      </c>
    </row>
    <row r="27" spans="1:7">
      <c r="A27" s="2"/>
      <c r="B27" s="23">
        <v>25</v>
      </c>
      <c r="C27" s="23">
        <v>9</v>
      </c>
      <c r="D27" s="24">
        <v>6</v>
      </c>
      <c r="E27" s="24">
        <v>61</v>
      </c>
      <c r="F27" s="24">
        <v>13.2</v>
      </c>
      <c r="G27" s="23" t="s">
        <v>7</v>
      </c>
    </row>
    <row r="28" spans="1:7">
      <c r="A28" s="2"/>
      <c r="B28" s="23">
        <v>26</v>
      </c>
      <c r="C28" s="23">
        <v>36</v>
      </c>
      <c r="D28" s="24">
        <v>8.5</v>
      </c>
      <c r="E28" s="24">
        <v>80</v>
      </c>
      <c r="F28" s="24">
        <v>14</v>
      </c>
      <c r="G28" s="23" t="s">
        <v>7</v>
      </c>
    </row>
    <row r="29" spans="1:7">
      <c r="A29" s="2"/>
      <c r="B29" s="23">
        <v>27</v>
      </c>
      <c r="C29" s="23">
        <v>30</v>
      </c>
      <c r="D29" s="24">
        <v>11</v>
      </c>
      <c r="E29" s="24">
        <v>89</v>
      </c>
      <c r="F29" s="24">
        <v>15</v>
      </c>
      <c r="G29" s="23" t="s">
        <v>6</v>
      </c>
    </row>
    <row r="30" spans="1:7">
      <c r="A30" s="2"/>
      <c r="B30" s="23">
        <v>28</v>
      </c>
      <c r="C30" s="23">
        <v>34</v>
      </c>
      <c r="D30" s="24">
        <v>11.4</v>
      </c>
      <c r="E30" s="24">
        <v>83.5</v>
      </c>
      <c r="F30" s="24">
        <v>17</v>
      </c>
      <c r="G30" s="23" t="s">
        <v>6</v>
      </c>
    </row>
    <row r="31" spans="1:7">
      <c r="A31" s="2"/>
      <c r="B31" s="23">
        <v>29</v>
      </c>
      <c r="C31" s="23">
        <v>46</v>
      </c>
      <c r="D31" s="24">
        <v>11.5</v>
      </c>
      <c r="E31" s="24">
        <v>85</v>
      </c>
      <c r="F31" s="24">
        <v>14.5</v>
      </c>
      <c r="G31" s="23" t="s">
        <v>7</v>
      </c>
    </row>
    <row r="32" spans="1:7">
      <c r="A32" s="2"/>
      <c r="B32" s="23">
        <v>30</v>
      </c>
      <c r="C32" s="23">
        <v>21</v>
      </c>
      <c r="D32" s="24">
        <v>9.4</v>
      </c>
      <c r="E32" s="24">
        <v>76</v>
      </c>
      <c r="F32" s="24">
        <v>14</v>
      </c>
      <c r="G32" s="23" t="s">
        <v>6</v>
      </c>
    </row>
    <row r="33" spans="1:7">
      <c r="A33" s="2"/>
      <c r="B33" s="23">
        <v>31</v>
      </c>
      <c r="C33" s="23">
        <v>18</v>
      </c>
      <c r="D33" s="24">
        <v>9.3</v>
      </c>
      <c r="E33" s="24">
        <v>77</v>
      </c>
      <c r="F33" s="24">
        <v>15</v>
      </c>
      <c r="G33" s="23" t="s">
        <v>6</v>
      </c>
    </row>
    <row r="34" spans="1:7">
      <c r="A34" s="2"/>
      <c r="B34" s="23">
        <v>32</v>
      </c>
      <c r="C34" s="23">
        <v>48</v>
      </c>
      <c r="D34" s="24">
        <v>15</v>
      </c>
      <c r="E34" s="24">
        <v>97.9</v>
      </c>
      <c r="F34" s="24">
        <v>16</v>
      </c>
      <c r="G34" s="23" t="s">
        <v>6</v>
      </c>
    </row>
    <row r="35" spans="1:7">
      <c r="A35" s="2"/>
      <c r="B35" s="23">
        <v>33</v>
      </c>
      <c r="C35" s="23">
        <v>28</v>
      </c>
      <c r="D35" s="24">
        <v>9.8</v>
      </c>
      <c r="E35" s="24">
        <v>83</v>
      </c>
      <c r="F35" s="24">
        <v>14</v>
      </c>
      <c r="G35" s="23" t="s">
        <v>6</v>
      </c>
    </row>
    <row r="36" spans="1:7">
      <c r="A36" s="2"/>
      <c r="B36" s="23">
        <v>34</v>
      </c>
      <c r="C36" s="23">
        <v>21</v>
      </c>
      <c r="D36" s="24">
        <v>10</v>
      </c>
      <c r="E36" s="24">
        <v>82</v>
      </c>
      <c r="F36" s="24">
        <v>16</v>
      </c>
      <c r="G36" s="23" t="s">
        <v>6</v>
      </c>
    </row>
    <row r="37" spans="1:7">
      <c r="A37" s="2"/>
      <c r="B37" s="23">
        <v>35</v>
      </c>
      <c r="C37" s="23">
        <v>44</v>
      </c>
      <c r="D37" s="24">
        <v>12.5</v>
      </c>
      <c r="E37" s="24">
        <v>93.5</v>
      </c>
      <c r="F37" s="24">
        <v>15.5</v>
      </c>
      <c r="G37" s="23" t="s">
        <v>6</v>
      </c>
    </row>
    <row r="38" spans="1:7">
      <c r="A38" s="2"/>
      <c r="B38" s="23">
        <v>36</v>
      </c>
      <c r="C38" s="23">
        <v>33</v>
      </c>
      <c r="D38" s="24">
        <v>12.6</v>
      </c>
      <c r="E38" s="24">
        <v>87</v>
      </c>
      <c r="F38" s="24">
        <v>15.5</v>
      </c>
      <c r="G38" s="23" t="s">
        <v>6</v>
      </c>
    </row>
    <row r="39" spans="1:7">
      <c r="A39" s="2"/>
      <c r="B39" s="23">
        <v>37</v>
      </c>
      <c r="C39" s="23">
        <v>31</v>
      </c>
      <c r="D39" s="24">
        <v>11.6</v>
      </c>
      <c r="E39" s="24">
        <v>84.9</v>
      </c>
      <c r="F39" s="24">
        <v>15.5</v>
      </c>
      <c r="G39" s="23" t="s">
        <v>6</v>
      </c>
    </row>
    <row r="40" spans="1:7">
      <c r="A40" s="2"/>
      <c r="B40" s="23">
        <v>38</v>
      </c>
      <c r="C40" s="23">
        <v>32</v>
      </c>
      <c r="D40" s="24">
        <v>10.8</v>
      </c>
      <c r="E40" s="24">
        <v>83.5</v>
      </c>
      <c r="F40" s="24">
        <v>15.5</v>
      </c>
      <c r="G40" s="23" t="s">
        <v>7</v>
      </c>
    </row>
    <row r="41" spans="1:7">
      <c r="A41" s="2"/>
      <c r="B41" s="23">
        <v>39</v>
      </c>
      <c r="C41" s="23">
        <v>31</v>
      </c>
      <c r="D41" s="24">
        <v>11.7</v>
      </c>
      <c r="E41" s="24">
        <v>85</v>
      </c>
      <c r="F41" s="24">
        <v>14.5</v>
      </c>
      <c r="G41" s="23" t="s">
        <v>6</v>
      </c>
    </row>
    <row r="42" spans="1:7">
      <c r="A42" s="2"/>
      <c r="B42" s="23">
        <v>40</v>
      </c>
      <c r="C42" s="23">
        <v>13</v>
      </c>
      <c r="D42" s="24">
        <v>8.7</v>
      </c>
      <c r="E42" s="24">
        <v>70.4</v>
      </c>
      <c r="F42" s="24">
        <v>14.5</v>
      </c>
      <c r="G42" s="23" t="s">
        <v>6</v>
      </c>
    </row>
    <row r="43" spans="1:7">
      <c r="A43" s="2"/>
      <c r="B43" s="23">
        <v>41</v>
      </c>
      <c r="C43" s="23">
        <v>41</v>
      </c>
      <c r="D43" s="24">
        <v>11.2</v>
      </c>
      <c r="E43" s="24">
        <v>85.7</v>
      </c>
      <c r="F43" s="24">
        <v>15.5</v>
      </c>
      <c r="G43" s="23" t="s">
        <v>7</v>
      </c>
    </row>
    <row r="44" spans="1:7">
      <c r="A44" s="2"/>
      <c r="B44" s="23">
        <v>42</v>
      </c>
      <c r="C44" s="23">
        <v>18</v>
      </c>
      <c r="D44" s="24">
        <v>10</v>
      </c>
      <c r="E44" s="24">
        <v>89</v>
      </c>
      <c r="F44" s="24">
        <v>12</v>
      </c>
      <c r="G44" s="23" t="s">
        <v>7</v>
      </c>
    </row>
    <row r="45" spans="1:7">
      <c r="A45" s="2"/>
      <c r="B45" s="23">
        <v>43</v>
      </c>
      <c r="C45" s="23">
        <v>24</v>
      </c>
      <c r="D45" s="24">
        <v>10</v>
      </c>
      <c r="E45" s="24">
        <v>85</v>
      </c>
      <c r="F45" s="24">
        <v>14</v>
      </c>
      <c r="G45" s="23" t="s">
        <v>6</v>
      </c>
    </row>
    <row r="46" spans="1:7">
      <c r="A46" s="2"/>
      <c r="B46" s="23">
        <v>44</v>
      </c>
      <c r="C46" s="23">
        <v>36</v>
      </c>
      <c r="D46" s="24">
        <v>12</v>
      </c>
      <c r="E46" s="24">
        <v>90</v>
      </c>
      <c r="F46" s="24">
        <v>15</v>
      </c>
      <c r="G46" s="23" t="s">
        <v>6</v>
      </c>
    </row>
    <row r="47" spans="1:7">
      <c r="A47" s="2"/>
      <c r="B47" s="23">
        <v>45</v>
      </c>
      <c r="C47" s="23">
        <v>53</v>
      </c>
      <c r="D47" s="24">
        <v>14.5</v>
      </c>
      <c r="E47" s="24">
        <v>99</v>
      </c>
      <c r="F47" s="24">
        <v>17</v>
      </c>
      <c r="G47" s="23" t="s">
        <v>6</v>
      </c>
    </row>
    <row r="48" spans="1:7">
      <c r="A48" s="2"/>
      <c r="B48" s="23">
        <v>46</v>
      </c>
      <c r="C48" s="23">
        <v>46</v>
      </c>
      <c r="D48" s="24">
        <v>13.8</v>
      </c>
      <c r="E48" s="24">
        <v>94</v>
      </c>
      <c r="F48" s="24">
        <v>17</v>
      </c>
      <c r="G48" s="23" t="s">
        <v>6</v>
      </c>
    </row>
    <row r="49" spans="1:7">
      <c r="A49" s="2"/>
      <c r="B49" s="23">
        <v>47</v>
      </c>
      <c r="C49" s="23">
        <v>49</v>
      </c>
      <c r="D49" s="24">
        <v>14.2</v>
      </c>
      <c r="E49" s="24">
        <v>96</v>
      </c>
      <c r="F49" s="24">
        <v>16</v>
      </c>
      <c r="G49" s="23" t="s">
        <v>6</v>
      </c>
    </row>
    <row r="50" spans="1:7">
      <c r="A50" s="2"/>
      <c r="B50" s="23">
        <v>48</v>
      </c>
      <c r="C50" s="23">
        <v>43</v>
      </c>
      <c r="D50" s="24">
        <v>13.5</v>
      </c>
      <c r="E50" s="24">
        <v>93.9</v>
      </c>
      <c r="F50" s="24">
        <v>16</v>
      </c>
      <c r="G50" s="23" t="s">
        <v>6</v>
      </c>
    </row>
    <row r="51" spans="1:7">
      <c r="A51" s="2"/>
      <c r="B51" s="23">
        <v>49</v>
      </c>
      <c r="C51" s="23">
        <v>52</v>
      </c>
      <c r="D51" s="24">
        <v>16</v>
      </c>
      <c r="E51" s="24">
        <v>98.7</v>
      </c>
      <c r="F51" s="24">
        <v>16</v>
      </c>
      <c r="G51" s="23" t="s">
        <v>6</v>
      </c>
    </row>
    <row r="52" spans="1:7">
      <c r="A52" s="2"/>
      <c r="B52" s="23">
        <v>50</v>
      </c>
      <c r="C52" s="23">
        <v>35</v>
      </c>
      <c r="D52" s="24">
        <v>10.2</v>
      </c>
      <c r="E52" s="24">
        <v>77</v>
      </c>
      <c r="F52" s="24">
        <v>15</v>
      </c>
      <c r="G52" s="23" t="s">
        <v>7</v>
      </c>
    </row>
    <row r="53" spans="1:7">
      <c r="A53" s="2"/>
      <c r="B53" s="23">
        <v>51</v>
      </c>
      <c r="C53" s="23">
        <v>35</v>
      </c>
      <c r="D53" s="24">
        <v>12</v>
      </c>
      <c r="E53" s="24">
        <v>90</v>
      </c>
      <c r="F53" s="24">
        <v>17</v>
      </c>
      <c r="G53" s="23" t="s">
        <v>6</v>
      </c>
    </row>
    <row r="54" spans="1:7">
      <c r="A54" s="2"/>
      <c r="B54" s="23">
        <v>52</v>
      </c>
      <c r="C54" s="23">
        <v>32</v>
      </c>
      <c r="D54" s="24">
        <v>12.5</v>
      </c>
      <c r="E54" s="24">
        <v>87</v>
      </c>
      <c r="F54" s="24">
        <v>16</v>
      </c>
      <c r="G54" s="23" t="s">
        <v>6</v>
      </c>
    </row>
    <row r="55" spans="1:7">
      <c r="A55" s="2"/>
      <c r="B55" s="23">
        <v>53</v>
      </c>
      <c r="C55" s="23">
        <v>17</v>
      </c>
      <c r="D55" s="24">
        <v>10</v>
      </c>
      <c r="E55" s="24">
        <v>77</v>
      </c>
      <c r="F55" s="24">
        <v>15</v>
      </c>
      <c r="G55" s="23" t="s">
        <v>6</v>
      </c>
    </row>
    <row r="56" spans="1:7">
      <c r="A56" s="2"/>
      <c r="B56" s="23">
        <v>54</v>
      </c>
      <c r="C56" s="23">
        <v>16</v>
      </c>
      <c r="D56" s="24">
        <v>10</v>
      </c>
      <c r="E56" s="24">
        <v>79</v>
      </c>
      <c r="F56" s="24">
        <v>15</v>
      </c>
      <c r="G56" s="23" t="s">
        <v>6</v>
      </c>
    </row>
    <row r="57" spans="1:7">
      <c r="A57" s="2"/>
      <c r="B57" s="23">
        <v>55</v>
      </c>
      <c r="C57" s="23">
        <v>19</v>
      </c>
      <c r="D57" s="24">
        <v>8</v>
      </c>
      <c r="E57" s="24">
        <v>73.1</v>
      </c>
      <c r="F57" s="24">
        <v>15</v>
      </c>
      <c r="G57" s="23" t="s">
        <v>7</v>
      </c>
    </row>
    <row r="58" spans="1:7">
      <c r="A58" s="2"/>
      <c r="B58" s="23">
        <v>56</v>
      </c>
      <c r="C58" s="23">
        <v>46</v>
      </c>
      <c r="D58" s="24">
        <v>17.4</v>
      </c>
      <c r="E58" s="24">
        <v>97</v>
      </c>
      <c r="F58" s="24">
        <v>17</v>
      </c>
      <c r="G58" s="23" t="s">
        <v>6</v>
      </c>
    </row>
    <row r="59" spans="1:7">
      <c r="A59" s="2"/>
      <c r="B59" s="23">
        <v>57</v>
      </c>
      <c r="C59" s="23">
        <v>19</v>
      </c>
      <c r="D59" s="24">
        <v>10.4</v>
      </c>
      <c r="E59" s="24">
        <v>80</v>
      </c>
      <c r="F59" s="24">
        <v>16</v>
      </c>
      <c r="G59" s="23" t="s">
        <v>6</v>
      </c>
    </row>
    <row r="60" spans="1:7">
      <c r="A60" s="2"/>
      <c r="B60" s="23">
        <v>58</v>
      </c>
      <c r="C60" s="23">
        <v>21</v>
      </c>
      <c r="D60" s="24">
        <v>9.5</v>
      </c>
      <c r="E60" s="24">
        <v>72</v>
      </c>
      <c r="F60" s="24">
        <v>15</v>
      </c>
      <c r="G60" s="23" t="s">
        <v>7</v>
      </c>
    </row>
    <row r="61" spans="1:7">
      <c r="A61" s="2"/>
      <c r="B61" s="23">
        <v>59</v>
      </c>
      <c r="C61" s="23">
        <v>51</v>
      </c>
      <c r="D61" s="24">
        <v>15</v>
      </c>
      <c r="E61" s="24">
        <v>99</v>
      </c>
      <c r="F61" s="24">
        <v>17</v>
      </c>
      <c r="G61" s="23" t="s">
        <v>6</v>
      </c>
    </row>
    <row r="62" spans="1:7">
      <c r="A62" s="2"/>
      <c r="B62" s="23">
        <v>60</v>
      </c>
      <c r="C62" s="23">
        <v>34</v>
      </c>
      <c r="D62" s="24">
        <v>10.4</v>
      </c>
      <c r="E62" s="24">
        <v>85</v>
      </c>
      <c r="F62" s="24">
        <v>13.5</v>
      </c>
      <c r="G62" s="23" t="s">
        <v>7</v>
      </c>
    </row>
    <row r="63" spans="1:7">
      <c r="A63" s="2"/>
      <c r="B63" s="23">
        <v>61</v>
      </c>
      <c r="C63" s="23">
        <v>32</v>
      </c>
      <c r="D63" s="24">
        <v>11.5</v>
      </c>
      <c r="E63" s="24">
        <v>89.5</v>
      </c>
      <c r="F63" s="24">
        <v>17</v>
      </c>
      <c r="G63" s="23" t="s">
        <v>6</v>
      </c>
    </row>
    <row r="64" spans="1:7">
      <c r="A64" s="2"/>
      <c r="B64" s="23">
        <v>62</v>
      </c>
      <c r="C64" s="23">
        <v>28</v>
      </c>
      <c r="D64" s="24">
        <v>11.9</v>
      </c>
      <c r="E64" s="24">
        <v>86.5</v>
      </c>
      <c r="F64" s="24">
        <v>15</v>
      </c>
      <c r="G64" s="23" t="s">
        <v>6</v>
      </c>
    </row>
    <row r="65" spans="1:7">
      <c r="A65" s="2"/>
      <c r="B65" s="23">
        <v>63</v>
      </c>
      <c r="C65" s="23">
        <v>15</v>
      </c>
      <c r="D65" s="24">
        <v>9.3</v>
      </c>
      <c r="E65" s="24">
        <v>76.8</v>
      </c>
      <c r="F65" s="24">
        <v>14.5</v>
      </c>
      <c r="G65" s="23" t="s">
        <v>6</v>
      </c>
    </row>
    <row r="66" spans="1:7">
      <c r="A66" s="2"/>
      <c r="B66" s="23">
        <v>64</v>
      </c>
      <c r="C66" s="23">
        <v>13</v>
      </c>
      <c r="D66" s="24">
        <v>7.6</v>
      </c>
      <c r="E66" s="24">
        <v>68.4</v>
      </c>
      <c r="F66" s="24">
        <v>14</v>
      </c>
      <c r="G66" s="23" t="s">
        <v>7</v>
      </c>
    </row>
    <row r="67" spans="1:7">
      <c r="A67" s="2"/>
      <c r="B67" s="23">
        <v>65</v>
      </c>
      <c r="C67" s="23">
        <v>49</v>
      </c>
      <c r="D67" s="24">
        <v>14</v>
      </c>
      <c r="E67" s="24">
        <v>98</v>
      </c>
      <c r="F67" s="24">
        <v>17</v>
      </c>
      <c r="G67" s="23" t="s">
        <v>6</v>
      </c>
    </row>
    <row r="68" spans="1:7">
      <c r="A68" s="2"/>
      <c r="B68" s="23">
        <v>66</v>
      </c>
      <c r="C68" s="23">
        <v>43</v>
      </c>
      <c r="D68" s="24">
        <v>11</v>
      </c>
      <c r="E68" s="24">
        <v>88.5</v>
      </c>
      <c r="F68" s="24">
        <v>16</v>
      </c>
      <c r="G68" s="23" t="s">
        <v>7</v>
      </c>
    </row>
    <row r="69" spans="1:7">
      <c r="A69" s="2"/>
      <c r="B69" s="23">
        <v>67</v>
      </c>
      <c r="C69" s="23">
        <v>52</v>
      </c>
      <c r="D69" s="24">
        <v>14.5</v>
      </c>
      <c r="E69" s="24">
        <v>99.7</v>
      </c>
      <c r="F69" s="24">
        <v>18</v>
      </c>
      <c r="G69" s="23" t="s">
        <v>6</v>
      </c>
    </row>
    <row r="70" spans="1:7">
      <c r="A70" s="2"/>
      <c r="B70" s="23">
        <v>68</v>
      </c>
      <c r="C70" s="23">
        <v>24</v>
      </c>
      <c r="D70" s="24">
        <v>10</v>
      </c>
      <c r="E70" s="24">
        <v>83</v>
      </c>
      <c r="F70" s="24">
        <v>15</v>
      </c>
      <c r="G70" s="23" t="s">
        <v>6</v>
      </c>
    </row>
    <row r="71" spans="1:7">
      <c r="A71" s="2"/>
      <c r="B71" s="23">
        <v>69</v>
      </c>
      <c r="C71" s="23">
        <v>24</v>
      </c>
      <c r="D71" s="24">
        <v>10.5</v>
      </c>
      <c r="E71" s="24">
        <v>83.4</v>
      </c>
      <c r="F71" s="24">
        <v>17</v>
      </c>
      <c r="G71" s="23" t="s">
        <v>6</v>
      </c>
    </row>
    <row r="72" spans="1:7">
      <c r="A72" s="2"/>
      <c r="B72" s="23">
        <v>70</v>
      </c>
      <c r="C72" s="23">
        <v>36</v>
      </c>
      <c r="D72" s="24">
        <v>10</v>
      </c>
      <c r="E72" s="24">
        <v>84.5</v>
      </c>
      <c r="F72" s="24">
        <v>15</v>
      </c>
      <c r="G72" s="23" t="s">
        <v>7</v>
      </c>
    </row>
    <row r="73" spans="1:7">
      <c r="A73" s="2"/>
      <c r="B73" s="23">
        <v>71</v>
      </c>
      <c r="C73" s="23">
        <v>36</v>
      </c>
      <c r="D73" s="24">
        <v>9.5</v>
      </c>
      <c r="E73" s="24">
        <v>84.2</v>
      </c>
      <c r="F73" s="24">
        <v>15</v>
      </c>
      <c r="G73" s="23" t="s">
        <v>7</v>
      </c>
    </row>
    <row r="74" spans="1:7">
      <c r="A74" s="2"/>
      <c r="B74" s="23">
        <v>72</v>
      </c>
      <c r="C74" s="23">
        <v>15</v>
      </c>
      <c r="D74" s="24">
        <v>10.5</v>
      </c>
      <c r="E74" s="24">
        <v>78.6</v>
      </c>
      <c r="F74" s="24">
        <v>16</v>
      </c>
      <c r="G74" s="23" t="s">
        <v>6</v>
      </c>
    </row>
    <row r="75" spans="1:7">
      <c r="A75" s="2"/>
      <c r="B75" s="23">
        <v>73</v>
      </c>
      <c r="C75" s="23">
        <v>30</v>
      </c>
      <c r="D75" s="24">
        <v>11.7</v>
      </c>
      <c r="E75" s="24">
        <v>89</v>
      </c>
      <c r="F75" s="24">
        <v>15</v>
      </c>
      <c r="G75" s="23" t="s">
        <v>6</v>
      </c>
    </row>
    <row r="76" spans="1:7">
      <c r="A76" s="2"/>
      <c r="B76" s="23">
        <v>74</v>
      </c>
      <c r="C76" s="23">
        <v>12</v>
      </c>
      <c r="D76" s="24">
        <v>7.5</v>
      </c>
      <c r="E76" s="24">
        <v>69</v>
      </c>
      <c r="F76" s="24">
        <v>15</v>
      </c>
      <c r="G76" s="23" t="s">
        <v>7</v>
      </c>
    </row>
    <row r="77" spans="1:7">
      <c r="A77" s="2"/>
      <c r="B77" s="23">
        <v>75</v>
      </c>
      <c r="C77" s="23">
        <v>16</v>
      </c>
      <c r="D77" s="24">
        <v>9.7</v>
      </c>
      <c r="E77" s="24">
        <v>79</v>
      </c>
      <c r="F77" s="24">
        <v>16</v>
      </c>
      <c r="G77" s="23" t="s">
        <v>6</v>
      </c>
    </row>
    <row r="78" spans="1:7">
      <c r="A78" s="2"/>
      <c r="B78" s="23">
        <v>76</v>
      </c>
      <c r="C78" s="23">
        <v>2</v>
      </c>
      <c r="D78" s="24">
        <v>5.5</v>
      </c>
      <c r="E78" s="24">
        <v>60</v>
      </c>
      <c r="F78" s="24">
        <v>13</v>
      </c>
      <c r="G78" s="23" t="s">
        <v>6</v>
      </c>
    </row>
    <row r="79" spans="1:7">
      <c r="A79" s="2"/>
      <c r="B79" s="23">
        <v>77</v>
      </c>
      <c r="C79" s="23">
        <v>38</v>
      </c>
      <c r="D79" s="24">
        <v>11.1</v>
      </c>
      <c r="E79" s="24">
        <v>92.5</v>
      </c>
      <c r="F79" s="24">
        <v>14</v>
      </c>
      <c r="G79" s="23" t="s">
        <v>7</v>
      </c>
    </row>
    <row r="80" spans="1:7">
      <c r="A80" s="2"/>
      <c r="B80" s="23">
        <v>78</v>
      </c>
      <c r="C80" s="23">
        <v>24</v>
      </c>
      <c r="D80" s="24">
        <v>11.1</v>
      </c>
      <c r="E80" s="24">
        <v>84.2</v>
      </c>
      <c r="F80" s="24">
        <v>15</v>
      </c>
      <c r="G80" s="23" t="s">
        <v>6</v>
      </c>
    </row>
    <row r="81" spans="1:7">
      <c r="A81" s="2"/>
      <c r="B81" s="23">
        <v>79</v>
      </c>
      <c r="C81" s="23">
        <v>19</v>
      </c>
      <c r="D81" s="24">
        <v>9.5</v>
      </c>
      <c r="E81" s="24">
        <v>81.5</v>
      </c>
      <c r="F81" s="24">
        <v>16</v>
      </c>
      <c r="G81" s="23" t="s">
        <v>6</v>
      </c>
    </row>
    <row r="82" spans="1:7">
      <c r="A82" s="2"/>
      <c r="B82" s="23">
        <v>80</v>
      </c>
      <c r="C82" s="23">
        <v>17</v>
      </c>
      <c r="D82" s="24">
        <v>8.4</v>
      </c>
      <c r="E82" s="24">
        <v>77.4</v>
      </c>
      <c r="F82" s="24">
        <v>15</v>
      </c>
      <c r="G82" s="23" t="s">
        <v>7</v>
      </c>
    </row>
    <row r="83" spans="1:7">
      <c r="A83" s="2"/>
      <c r="B83" s="23">
        <v>81</v>
      </c>
      <c r="C83" s="23">
        <v>38</v>
      </c>
      <c r="D83" s="24">
        <v>13</v>
      </c>
      <c r="E83" s="24">
        <v>91</v>
      </c>
      <c r="F83" s="24">
        <v>16</v>
      </c>
      <c r="G83" s="23" t="s">
        <v>6</v>
      </c>
    </row>
    <row r="84" spans="1:7">
      <c r="A84" s="2"/>
      <c r="B84" s="23">
        <v>82</v>
      </c>
      <c r="C84" s="23">
        <v>51</v>
      </c>
      <c r="D84" s="24">
        <v>14.8</v>
      </c>
      <c r="E84" s="24">
        <v>100</v>
      </c>
      <c r="F84" s="24">
        <v>17</v>
      </c>
      <c r="G84" s="23" t="s">
        <v>6</v>
      </c>
    </row>
    <row r="85" spans="1:7">
      <c r="A85" s="2"/>
      <c r="B85" s="23">
        <v>83</v>
      </c>
      <c r="C85" s="23">
        <v>39</v>
      </c>
      <c r="D85" s="24">
        <v>14.6</v>
      </c>
      <c r="E85" s="24">
        <v>95</v>
      </c>
      <c r="F85" s="24">
        <v>15</v>
      </c>
      <c r="G85" s="23" t="s">
        <v>6</v>
      </c>
    </row>
    <row r="86" spans="1:7">
      <c r="A86" s="2"/>
      <c r="B86" s="23">
        <v>84</v>
      </c>
      <c r="C86" s="23">
        <v>34</v>
      </c>
      <c r="D86" s="24">
        <v>11.3</v>
      </c>
      <c r="E86" s="24">
        <v>87</v>
      </c>
      <c r="F86" s="24">
        <v>15</v>
      </c>
      <c r="G86" s="23" t="s">
        <v>6</v>
      </c>
    </row>
    <row r="87" spans="1:7">
      <c r="A87" s="2"/>
      <c r="B87" s="23">
        <v>85</v>
      </c>
      <c r="C87" s="23">
        <v>34</v>
      </c>
      <c r="D87" s="24">
        <v>12.2</v>
      </c>
      <c r="E87" s="24">
        <v>85</v>
      </c>
      <c r="F87" s="24">
        <v>15</v>
      </c>
      <c r="G87" s="23" t="s">
        <v>6</v>
      </c>
    </row>
    <row r="88" spans="1:7">
      <c r="A88" s="2"/>
      <c r="B88" s="23">
        <v>86</v>
      </c>
      <c r="C88" s="23">
        <v>29</v>
      </c>
      <c r="D88" s="24">
        <v>9.4</v>
      </c>
      <c r="E88" s="24">
        <v>75</v>
      </c>
      <c r="F88" s="24">
        <v>15.5</v>
      </c>
      <c r="G88" s="23" t="s">
        <v>7</v>
      </c>
    </row>
    <row r="89" spans="1:7">
      <c r="A89" s="2"/>
      <c r="B89" s="23">
        <v>87</v>
      </c>
      <c r="C89" s="23">
        <v>34</v>
      </c>
      <c r="D89" s="24">
        <v>11.3</v>
      </c>
      <c r="E89" s="24">
        <v>89.9</v>
      </c>
      <c r="F89" s="24">
        <v>15</v>
      </c>
      <c r="G89" s="23" t="s">
        <v>6</v>
      </c>
    </row>
    <row r="90" spans="1:7">
      <c r="A90" s="2"/>
      <c r="B90" s="23">
        <v>88</v>
      </c>
      <c r="C90" s="23">
        <v>36</v>
      </c>
      <c r="D90" s="24">
        <v>11</v>
      </c>
      <c r="E90" s="24">
        <v>84</v>
      </c>
      <c r="F90" s="24">
        <v>15</v>
      </c>
      <c r="G90" s="23" t="s">
        <v>7</v>
      </c>
    </row>
    <row r="91" spans="1:7">
      <c r="A91" s="2"/>
      <c r="B91" s="23">
        <v>89</v>
      </c>
      <c r="C91" s="23">
        <v>44</v>
      </c>
      <c r="D91" s="24">
        <v>13.4</v>
      </c>
      <c r="E91" s="24">
        <v>97.5</v>
      </c>
      <c r="F91" s="24">
        <v>15</v>
      </c>
      <c r="G91" s="23" t="s">
        <v>6</v>
      </c>
    </row>
    <row r="92" spans="1:7">
      <c r="A92" s="2"/>
      <c r="B92" s="23">
        <v>90</v>
      </c>
      <c r="C92" s="23">
        <v>24</v>
      </c>
      <c r="D92" s="24">
        <v>8.1</v>
      </c>
      <c r="E92" s="24">
        <v>79.6</v>
      </c>
      <c r="F92" s="24">
        <v>13</v>
      </c>
      <c r="G92" s="23" t="s">
        <v>7</v>
      </c>
    </row>
    <row r="93" spans="1:7">
      <c r="A93" s="2"/>
      <c r="B93" s="23">
        <v>91</v>
      </c>
      <c r="C93" s="23">
        <v>55</v>
      </c>
      <c r="D93" s="24">
        <v>15</v>
      </c>
      <c r="E93" s="24">
        <v>99</v>
      </c>
      <c r="F93" s="24">
        <v>49</v>
      </c>
      <c r="G93" s="23" t="s">
        <v>6</v>
      </c>
    </row>
    <row r="94" spans="1:7">
      <c r="A94" s="2"/>
      <c r="B94" s="23">
        <v>92</v>
      </c>
      <c r="C94" s="23">
        <v>44</v>
      </c>
      <c r="D94" s="24">
        <v>13</v>
      </c>
      <c r="E94" s="24">
        <v>93</v>
      </c>
      <c r="F94" s="24">
        <v>18</v>
      </c>
      <c r="G94" s="23" t="s">
        <v>6</v>
      </c>
    </row>
    <row r="95" spans="1:7">
      <c r="A95" s="2"/>
      <c r="B95" s="23">
        <v>93</v>
      </c>
      <c r="C95" s="23">
        <v>44</v>
      </c>
      <c r="D95" s="24">
        <v>13.6</v>
      </c>
      <c r="E95" s="24">
        <v>93.8</v>
      </c>
      <c r="F95" s="24">
        <v>17</v>
      </c>
      <c r="G95" s="23" t="s">
        <v>6</v>
      </c>
    </row>
    <row r="96" spans="1:7">
      <c r="A96" s="2"/>
      <c r="B96" s="23">
        <v>94</v>
      </c>
      <c r="C96" s="23">
        <v>48</v>
      </c>
      <c r="D96" s="24">
        <v>11.1</v>
      </c>
      <c r="E96" s="24">
        <v>93</v>
      </c>
      <c r="F96" s="24">
        <v>16</v>
      </c>
      <c r="G96" s="23" t="s">
        <v>7</v>
      </c>
    </row>
    <row r="97" spans="1:7">
      <c r="A97" s="2"/>
      <c r="B97" s="23">
        <v>95</v>
      </c>
      <c r="C97" s="23">
        <v>42</v>
      </c>
      <c r="D97" s="24">
        <v>12.9</v>
      </c>
      <c r="E97" s="24">
        <v>92.2</v>
      </c>
      <c r="F97" s="24">
        <v>16</v>
      </c>
      <c r="G97" s="23" t="s">
        <v>6</v>
      </c>
    </row>
    <row r="98" spans="1:7">
      <c r="A98" s="2"/>
      <c r="B98" s="23">
        <v>96</v>
      </c>
      <c r="C98" s="23">
        <v>53</v>
      </c>
      <c r="D98" s="24">
        <v>15.7</v>
      </c>
      <c r="E98" s="24">
        <v>100</v>
      </c>
      <c r="F98" s="24">
        <v>15</v>
      </c>
      <c r="G98" s="23" t="s">
        <v>6</v>
      </c>
    </row>
    <row r="99" spans="1:7">
      <c r="A99" s="2"/>
      <c r="B99" s="23">
        <v>97</v>
      </c>
      <c r="C99" s="23">
        <v>47</v>
      </c>
      <c r="D99" s="24">
        <v>13.4</v>
      </c>
      <c r="E99" s="24">
        <v>94</v>
      </c>
      <c r="F99" s="24">
        <v>16</v>
      </c>
      <c r="G99" s="23" t="s">
        <v>6</v>
      </c>
    </row>
    <row r="100" spans="1:7">
      <c r="A100" s="2"/>
      <c r="B100" s="23">
        <v>98</v>
      </c>
      <c r="C100" s="23">
        <v>41</v>
      </c>
      <c r="D100" s="24">
        <v>14</v>
      </c>
      <c r="E100" s="24">
        <v>92</v>
      </c>
      <c r="F100" s="24">
        <v>15</v>
      </c>
      <c r="G100" s="23" t="s">
        <v>6</v>
      </c>
    </row>
    <row r="101" spans="1:7">
      <c r="A101" s="2"/>
      <c r="B101" s="23">
        <v>99</v>
      </c>
      <c r="C101" s="23">
        <v>42</v>
      </c>
      <c r="D101" s="24">
        <v>12.8</v>
      </c>
      <c r="E101" s="24">
        <v>92</v>
      </c>
      <c r="F101" s="24">
        <v>16</v>
      </c>
      <c r="G101" s="23" t="s">
        <v>6</v>
      </c>
    </row>
    <row r="102" spans="1:7">
      <c r="A102" s="2"/>
      <c r="B102" s="23">
        <v>100</v>
      </c>
      <c r="C102" s="23">
        <v>36</v>
      </c>
      <c r="D102" s="24">
        <v>12.1</v>
      </c>
      <c r="E102" s="24">
        <v>88</v>
      </c>
      <c r="F102" s="24">
        <v>16</v>
      </c>
      <c r="G102" s="23" t="s">
        <v>6</v>
      </c>
    </row>
    <row r="103" spans="1:7">
      <c r="A103" s="2"/>
      <c r="B103" s="23">
        <v>101</v>
      </c>
      <c r="C103" s="23">
        <v>26</v>
      </c>
      <c r="D103" s="24">
        <v>8.9</v>
      </c>
      <c r="E103" s="24">
        <v>82</v>
      </c>
      <c r="F103" s="24">
        <v>15</v>
      </c>
      <c r="G103" s="23" t="s">
        <v>7</v>
      </c>
    </row>
    <row r="104" spans="1:7">
      <c r="A104" s="2"/>
      <c r="B104" s="23">
        <v>102</v>
      </c>
      <c r="C104" s="23">
        <v>28</v>
      </c>
      <c r="D104" s="24">
        <v>9.3</v>
      </c>
      <c r="E104" s="24">
        <v>83.2</v>
      </c>
      <c r="F104" s="24">
        <v>15</v>
      </c>
      <c r="G104" s="23" t="s">
        <v>7</v>
      </c>
    </row>
    <row r="105" spans="1:7">
      <c r="A105" s="2"/>
      <c r="B105" s="23">
        <v>103</v>
      </c>
      <c r="C105" s="23">
        <v>33</v>
      </c>
      <c r="D105" s="24">
        <v>11.8</v>
      </c>
      <c r="E105" s="24">
        <v>85.9</v>
      </c>
      <c r="F105" s="24">
        <v>15</v>
      </c>
      <c r="G105" s="23" t="s">
        <v>6</v>
      </c>
    </row>
    <row r="106" spans="1:7">
      <c r="A106" s="2"/>
      <c r="B106" s="23">
        <v>104</v>
      </c>
      <c r="C106" s="23">
        <v>33</v>
      </c>
      <c r="D106" s="24">
        <v>12.5</v>
      </c>
      <c r="E106" s="24">
        <v>88</v>
      </c>
      <c r="F106" s="24">
        <v>16</v>
      </c>
      <c r="G106" s="23" t="s">
        <v>6</v>
      </c>
    </row>
    <row r="107" spans="1:7">
      <c r="A107" s="2"/>
      <c r="B107" s="23">
        <v>105</v>
      </c>
      <c r="C107" s="23">
        <v>20</v>
      </c>
      <c r="D107" s="24">
        <v>9.3</v>
      </c>
      <c r="E107" s="24">
        <v>79.5</v>
      </c>
      <c r="F107" s="24">
        <v>15</v>
      </c>
      <c r="G107" s="23" t="s">
        <v>6</v>
      </c>
    </row>
    <row r="108" spans="1:7">
      <c r="A108" s="2"/>
      <c r="B108" s="23">
        <v>106</v>
      </c>
      <c r="C108" s="23">
        <v>17</v>
      </c>
      <c r="D108" s="24">
        <v>8.9</v>
      </c>
      <c r="E108" s="24">
        <v>79</v>
      </c>
      <c r="F108" s="24">
        <v>14</v>
      </c>
      <c r="G108" s="23" t="s">
        <v>6</v>
      </c>
    </row>
    <row r="109" spans="1:7">
      <c r="A109" s="2"/>
      <c r="B109" s="23">
        <v>107</v>
      </c>
      <c r="C109" s="23">
        <v>18</v>
      </c>
      <c r="D109" s="24">
        <v>9.2</v>
      </c>
      <c r="E109" s="24">
        <v>80</v>
      </c>
      <c r="F109" s="24">
        <v>15</v>
      </c>
      <c r="G109" s="23" t="s">
        <v>6</v>
      </c>
    </row>
    <row r="110" spans="1:7">
      <c r="A110" s="2"/>
      <c r="B110" s="23">
        <v>108</v>
      </c>
      <c r="C110" s="23">
        <v>18</v>
      </c>
      <c r="D110" s="24">
        <v>9</v>
      </c>
      <c r="E110" s="24">
        <v>79</v>
      </c>
      <c r="F110" s="24">
        <v>16</v>
      </c>
      <c r="G110" s="23" t="s">
        <v>6</v>
      </c>
    </row>
    <row r="111" spans="1:7">
      <c r="A111" s="2"/>
      <c r="B111" s="23">
        <v>109</v>
      </c>
      <c r="C111" s="23">
        <v>17</v>
      </c>
      <c r="D111" s="24">
        <v>8.1</v>
      </c>
      <c r="E111" s="24">
        <v>78</v>
      </c>
      <c r="F111" s="24">
        <v>14</v>
      </c>
      <c r="G111" s="23" t="s">
        <v>7</v>
      </c>
    </row>
    <row r="112" spans="1:7">
      <c r="A112" s="2"/>
      <c r="B112" s="23">
        <v>110</v>
      </c>
      <c r="C112" s="23">
        <v>34</v>
      </c>
      <c r="D112" s="24">
        <v>11.5</v>
      </c>
      <c r="E112" s="24">
        <v>86.5</v>
      </c>
      <c r="F112" s="24">
        <v>15</v>
      </c>
      <c r="G112" s="23" t="s">
        <v>6</v>
      </c>
    </row>
    <row r="113" spans="1:7">
      <c r="A113" s="2"/>
      <c r="B113" s="23">
        <v>111</v>
      </c>
      <c r="C113" s="23">
        <v>15</v>
      </c>
      <c r="D113" s="24">
        <v>9</v>
      </c>
      <c r="E113" s="24">
        <v>76</v>
      </c>
      <c r="F113" s="24">
        <v>15</v>
      </c>
      <c r="G113" s="23" t="s">
        <v>6</v>
      </c>
    </row>
    <row r="114" spans="1:7">
      <c r="A114" s="2"/>
      <c r="B114" s="23">
        <v>112</v>
      </c>
      <c r="C114" s="23">
        <v>10</v>
      </c>
      <c r="D114" s="24">
        <v>9</v>
      </c>
      <c r="E114" s="24">
        <v>70</v>
      </c>
      <c r="F114" s="24">
        <v>13</v>
      </c>
      <c r="G114" s="23" t="s">
        <v>6</v>
      </c>
    </row>
    <row r="115" spans="1:7">
      <c r="A115" s="2"/>
      <c r="B115" s="23">
        <v>113</v>
      </c>
      <c r="C115" s="23">
        <v>2</v>
      </c>
      <c r="D115" s="24">
        <v>6</v>
      </c>
      <c r="E115" s="24">
        <v>60</v>
      </c>
      <c r="F115" s="24">
        <v>13</v>
      </c>
      <c r="G115" s="23" t="s">
        <v>6</v>
      </c>
    </row>
    <row r="116" spans="1:7">
      <c r="A116" s="2"/>
      <c r="B116" s="23">
        <v>114</v>
      </c>
      <c r="C116" s="23">
        <v>2</v>
      </c>
      <c r="D116" s="24">
        <v>4.3</v>
      </c>
      <c r="E116" s="24">
        <v>58</v>
      </c>
      <c r="F116" s="24">
        <v>14</v>
      </c>
      <c r="G116" s="23" t="s">
        <v>7</v>
      </c>
    </row>
    <row r="117" spans="1:7">
      <c r="A117" s="2"/>
      <c r="B117" s="23">
        <v>115</v>
      </c>
      <c r="C117" s="23">
        <v>42</v>
      </c>
      <c r="D117" s="24">
        <v>12.6</v>
      </c>
      <c r="E117" s="24">
        <v>94</v>
      </c>
      <c r="F117" s="24">
        <v>14.5</v>
      </c>
      <c r="G117" s="23" t="s">
        <v>6</v>
      </c>
    </row>
    <row r="118" spans="1:7">
      <c r="A118" s="2"/>
      <c r="B118" s="23">
        <v>116</v>
      </c>
      <c r="C118" s="23">
        <v>47</v>
      </c>
      <c r="D118" s="24">
        <v>13.5</v>
      </c>
      <c r="E118" s="24">
        <v>98.5</v>
      </c>
      <c r="F118" s="24">
        <v>15.5</v>
      </c>
      <c r="G118" s="23" t="s">
        <v>6</v>
      </c>
    </row>
    <row r="119" spans="1:7">
      <c r="A119" s="2"/>
      <c r="B119" s="23">
        <v>117</v>
      </c>
      <c r="C119" s="23">
        <v>27</v>
      </c>
      <c r="D119" s="24">
        <v>8.7</v>
      </c>
      <c r="E119" s="24">
        <v>84</v>
      </c>
      <c r="F119" s="24">
        <v>14.5</v>
      </c>
      <c r="G119" s="23" t="s">
        <v>7</v>
      </c>
    </row>
    <row r="120" spans="1:7">
      <c r="A120" s="2"/>
      <c r="B120" s="23">
        <v>118</v>
      </c>
      <c r="C120" s="23">
        <v>23</v>
      </c>
      <c r="D120" s="24">
        <v>10.5</v>
      </c>
      <c r="E120" s="24">
        <v>79</v>
      </c>
      <c r="F120" s="24">
        <v>15.5</v>
      </c>
      <c r="G120" s="23" t="s">
        <v>6</v>
      </c>
    </row>
    <row r="121" spans="1:7">
      <c r="A121" s="2"/>
      <c r="B121" s="23">
        <v>119</v>
      </c>
      <c r="C121" s="23">
        <v>34</v>
      </c>
      <c r="D121" s="24">
        <v>11.2</v>
      </c>
      <c r="E121" s="24">
        <v>87</v>
      </c>
      <c r="F121" s="24">
        <v>16</v>
      </c>
      <c r="G121" s="23" t="s">
        <v>6</v>
      </c>
    </row>
    <row r="122" spans="1:7">
      <c r="A122" s="2"/>
      <c r="B122" s="23">
        <v>120</v>
      </c>
      <c r="C122" s="23">
        <v>4</v>
      </c>
      <c r="D122" s="24">
        <v>7</v>
      </c>
      <c r="E122" s="24">
        <v>67</v>
      </c>
      <c r="F122" s="24">
        <v>12</v>
      </c>
      <c r="G122" s="23" t="s">
        <v>6</v>
      </c>
    </row>
    <row r="123" spans="1:7">
      <c r="A123" s="2"/>
      <c r="B123" s="23">
        <v>121</v>
      </c>
      <c r="C123" s="23">
        <v>29</v>
      </c>
      <c r="D123" s="24">
        <v>11.8</v>
      </c>
      <c r="E123" s="24">
        <v>85.5</v>
      </c>
      <c r="F123" s="24">
        <v>17</v>
      </c>
      <c r="G123" s="23" t="s">
        <v>6</v>
      </c>
    </row>
    <row r="124" spans="1:7">
      <c r="A124" s="2"/>
      <c r="B124" s="23">
        <v>122</v>
      </c>
      <c r="C124" s="23">
        <v>42</v>
      </c>
      <c r="D124" s="24">
        <v>13.2</v>
      </c>
      <c r="E124" s="24">
        <v>96</v>
      </c>
      <c r="F124" s="24">
        <v>18</v>
      </c>
      <c r="G124" s="23" t="s">
        <v>6</v>
      </c>
    </row>
    <row r="125" spans="1:7">
      <c r="A125" s="2"/>
      <c r="B125" s="23">
        <v>123</v>
      </c>
      <c r="C125" s="23">
        <v>38</v>
      </c>
      <c r="D125" s="24">
        <v>13.8</v>
      </c>
      <c r="E125" s="24">
        <v>92.7</v>
      </c>
      <c r="F125" s="24">
        <v>18</v>
      </c>
      <c r="G125" s="23" t="s">
        <v>6</v>
      </c>
    </row>
    <row r="126" spans="1:7">
      <c r="A126" s="2"/>
      <c r="B126" s="23">
        <v>124</v>
      </c>
      <c r="C126" s="23">
        <v>17</v>
      </c>
      <c r="D126" s="24">
        <v>7.3</v>
      </c>
      <c r="E126" s="24">
        <v>73.2</v>
      </c>
      <c r="F126" s="24">
        <v>13</v>
      </c>
      <c r="G126" s="23" t="s">
        <v>7</v>
      </c>
    </row>
    <row r="127" spans="1:7">
      <c r="A127" s="2"/>
      <c r="B127" s="23">
        <v>125</v>
      </c>
      <c r="C127" s="23">
        <v>24</v>
      </c>
      <c r="D127" s="24">
        <v>9.1</v>
      </c>
      <c r="E127" s="24">
        <v>83.3</v>
      </c>
      <c r="F127" s="24">
        <v>16</v>
      </c>
      <c r="G127" s="23" t="s">
        <v>7</v>
      </c>
    </row>
    <row r="128" spans="1:7">
      <c r="A128" s="2"/>
      <c r="B128" s="23">
        <v>126</v>
      </c>
      <c r="C128" s="23">
        <v>13</v>
      </c>
      <c r="D128" s="24">
        <v>8.1</v>
      </c>
      <c r="E128" s="24">
        <v>71.5</v>
      </c>
      <c r="F128" s="24">
        <v>15</v>
      </c>
      <c r="G128" s="23" t="s">
        <v>6</v>
      </c>
    </row>
    <row r="129" spans="1:7">
      <c r="A129" s="2"/>
      <c r="B129" s="23">
        <v>127</v>
      </c>
      <c r="C129" s="23">
        <v>2</v>
      </c>
      <c r="D129" s="24">
        <v>4.7</v>
      </c>
      <c r="E129" s="24">
        <v>55.7</v>
      </c>
      <c r="F129" s="24">
        <v>13</v>
      </c>
      <c r="G129" s="23" t="s">
        <v>6</v>
      </c>
    </row>
    <row r="130" spans="1:7">
      <c r="A130" s="2"/>
      <c r="B130" s="23">
        <v>128</v>
      </c>
      <c r="C130" s="23">
        <v>39</v>
      </c>
      <c r="D130" s="24">
        <v>11</v>
      </c>
      <c r="E130" s="24">
        <v>80.8</v>
      </c>
      <c r="F130" s="24">
        <v>16.5</v>
      </c>
      <c r="G130" s="23" t="s">
        <v>7</v>
      </c>
    </row>
    <row r="131" spans="1:7">
      <c r="A131" s="2"/>
      <c r="B131" s="23">
        <v>129</v>
      </c>
      <c r="C131" s="23">
        <v>30</v>
      </c>
      <c r="D131" s="24">
        <v>11.4</v>
      </c>
      <c r="E131" s="24">
        <v>85.5</v>
      </c>
      <c r="F131" s="24">
        <v>15</v>
      </c>
      <c r="G131" s="23" t="s">
        <v>6</v>
      </c>
    </row>
    <row r="132" spans="1:7">
      <c r="A132" s="2"/>
      <c r="B132" s="23">
        <v>130</v>
      </c>
      <c r="C132" s="23">
        <v>41</v>
      </c>
      <c r="D132" s="24">
        <v>13</v>
      </c>
      <c r="E132" s="24">
        <v>92.5</v>
      </c>
      <c r="F132" s="24">
        <v>15</v>
      </c>
      <c r="G132" s="23" t="s">
        <v>6</v>
      </c>
    </row>
    <row r="133" spans="1:7">
      <c r="A133" s="2"/>
      <c r="B133" s="23">
        <v>131</v>
      </c>
      <c r="C133" s="23">
        <v>47</v>
      </c>
      <c r="D133" s="24">
        <v>13.3</v>
      </c>
      <c r="E133" s="24">
        <v>98</v>
      </c>
      <c r="F133" s="24">
        <v>16</v>
      </c>
      <c r="G133" s="23" t="s">
        <v>6</v>
      </c>
    </row>
    <row r="134" spans="1:7">
      <c r="A134" s="2"/>
      <c r="B134" s="23">
        <v>132</v>
      </c>
      <c r="C134" s="23">
        <v>28</v>
      </c>
      <c r="D134" s="24">
        <v>13.2</v>
      </c>
      <c r="E134" s="24">
        <v>88.5</v>
      </c>
      <c r="F134" s="24">
        <v>19</v>
      </c>
      <c r="G134" s="23" t="s">
        <v>6</v>
      </c>
    </row>
    <row r="135" spans="1:7">
      <c r="A135" s="2"/>
      <c r="B135" s="23">
        <v>133</v>
      </c>
      <c r="C135" s="23">
        <v>21</v>
      </c>
      <c r="D135" s="24">
        <v>7.8</v>
      </c>
      <c r="E135" s="24">
        <v>77</v>
      </c>
      <c r="F135" s="24">
        <v>14</v>
      </c>
      <c r="G135" s="23" t="s">
        <v>7</v>
      </c>
    </row>
    <row r="136" spans="1:7">
      <c r="A136" s="2"/>
      <c r="B136" s="23">
        <v>134</v>
      </c>
      <c r="C136" s="23">
        <v>40</v>
      </c>
      <c r="D136" s="24">
        <v>13.2</v>
      </c>
      <c r="E136" s="24">
        <v>92</v>
      </c>
      <c r="F136" s="24">
        <v>15</v>
      </c>
      <c r="G136" s="23" t="s">
        <v>6</v>
      </c>
    </row>
    <row r="137" spans="1:7">
      <c r="A137" s="2"/>
      <c r="B137" s="23">
        <v>135</v>
      </c>
      <c r="C137" s="23">
        <v>18</v>
      </c>
      <c r="D137" s="24">
        <v>9.2</v>
      </c>
      <c r="E137" s="24">
        <v>77</v>
      </c>
      <c r="F137" s="24">
        <v>12</v>
      </c>
      <c r="G137" s="23" t="s">
        <v>6</v>
      </c>
    </row>
    <row r="138" spans="1:7">
      <c r="A138" s="2"/>
      <c r="B138" s="23">
        <v>136</v>
      </c>
      <c r="C138" s="23">
        <v>46</v>
      </c>
      <c r="D138" s="24">
        <v>15.4</v>
      </c>
      <c r="E138" s="24">
        <v>96.8</v>
      </c>
      <c r="F138" s="24">
        <v>15.5</v>
      </c>
      <c r="G138" s="23" t="s">
        <v>6</v>
      </c>
    </row>
    <row r="139" spans="1:7">
      <c r="A139" s="2"/>
      <c r="B139" s="23">
        <v>137</v>
      </c>
      <c r="C139" s="23">
        <v>51</v>
      </c>
      <c r="D139" s="24">
        <v>11.5</v>
      </c>
      <c r="E139" s="24">
        <v>89</v>
      </c>
      <c r="F139" s="24">
        <v>15</v>
      </c>
      <c r="G139" s="23" t="s">
        <v>7</v>
      </c>
    </row>
    <row r="140" spans="1:7">
      <c r="A140" s="2"/>
      <c r="B140" s="23">
        <v>138</v>
      </c>
      <c r="C140" s="23">
        <v>32</v>
      </c>
      <c r="D140" s="24">
        <v>9.5</v>
      </c>
      <c r="E140" s="24">
        <v>85.5</v>
      </c>
      <c r="F140" s="24">
        <v>13</v>
      </c>
      <c r="G140" s="23" t="s">
        <v>7</v>
      </c>
    </row>
    <row r="141" spans="1:7">
      <c r="A141" s="2"/>
      <c r="B141" s="23">
        <v>139</v>
      </c>
      <c r="C141" s="23">
        <v>27</v>
      </c>
      <c r="D141" s="24">
        <v>10.2</v>
      </c>
      <c r="E141" s="24">
        <v>82.3</v>
      </c>
      <c r="F141" s="24">
        <v>14</v>
      </c>
      <c r="G141" s="23" t="s">
        <v>6</v>
      </c>
    </row>
    <row r="142" spans="1:7">
      <c r="A142" s="2"/>
      <c r="B142" s="23">
        <v>140</v>
      </c>
      <c r="C142" s="23">
        <v>16</v>
      </c>
      <c r="D142" s="24">
        <v>7.2</v>
      </c>
      <c r="E142" s="24">
        <v>70.2</v>
      </c>
      <c r="F142" s="24">
        <v>14</v>
      </c>
      <c r="G142" s="23" t="s">
        <v>7</v>
      </c>
    </row>
    <row r="143" spans="1:7">
      <c r="A143" s="2"/>
      <c r="B143" s="23">
        <v>141</v>
      </c>
      <c r="C143" s="23">
        <v>18</v>
      </c>
      <c r="D143" s="24">
        <v>9.3</v>
      </c>
      <c r="E143" s="24">
        <v>77.5</v>
      </c>
      <c r="F143" s="24">
        <v>14</v>
      </c>
      <c r="G143" s="23" t="s">
        <v>6</v>
      </c>
    </row>
    <row r="144" spans="1:7">
      <c r="A144" s="2"/>
      <c r="B144" s="23">
        <v>142</v>
      </c>
      <c r="C144" s="23">
        <v>9</v>
      </c>
      <c r="D144" s="24">
        <v>7.6</v>
      </c>
      <c r="E144" s="24">
        <v>69</v>
      </c>
      <c r="F144" s="24">
        <v>14</v>
      </c>
      <c r="G144" s="23" t="s">
        <v>6</v>
      </c>
    </row>
    <row r="145" spans="1:7">
      <c r="A145" s="2"/>
      <c r="B145" s="23">
        <v>143</v>
      </c>
      <c r="C145" s="23">
        <v>49</v>
      </c>
      <c r="D145" s="24">
        <v>12.2</v>
      </c>
      <c r="E145" s="24">
        <v>89.8</v>
      </c>
      <c r="F145" s="24">
        <v>16</v>
      </c>
      <c r="G145" s="23" t="s">
        <v>7</v>
      </c>
    </row>
    <row r="146" spans="1:7">
      <c r="A146" s="2"/>
      <c r="B146" s="23">
        <v>144</v>
      </c>
      <c r="C146" s="23">
        <v>41</v>
      </c>
      <c r="D146" s="24">
        <v>12.5</v>
      </c>
      <c r="E146" s="24">
        <v>92</v>
      </c>
      <c r="F146" s="24">
        <v>15</v>
      </c>
      <c r="G146" s="23" t="s">
        <v>6</v>
      </c>
    </row>
    <row r="147" spans="1:7">
      <c r="A147" s="2"/>
      <c r="B147" s="23">
        <v>145</v>
      </c>
      <c r="C147" s="23">
        <v>16</v>
      </c>
      <c r="D147" s="24">
        <v>8.1</v>
      </c>
      <c r="E147" s="24">
        <v>68.5</v>
      </c>
      <c r="F147" s="24">
        <v>15</v>
      </c>
      <c r="G147" s="23" t="s">
        <v>7</v>
      </c>
    </row>
    <row r="148" spans="1:7">
      <c r="A148" s="2"/>
      <c r="B148" s="23">
        <v>146</v>
      </c>
      <c r="C148" s="23">
        <v>40</v>
      </c>
      <c r="D148" s="24">
        <v>13.8</v>
      </c>
      <c r="E148" s="24">
        <v>95</v>
      </c>
      <c r="F148" s="24">
        <v>16.5</v>
      </c>
      <c r="G148" s="23" t="s">
        <v>6</v>
      </c>
    </row>
    <row r="149" spans="1:7">
      <c r="A149" s="2"/>
      <c r="B149" s="23">
        <v>147</v>
      </c>
      <c r="C149" s="23">
        <v>52</v>
      </c>
      <c r="D149" s="24">
        <v>15</v>
      </c>
      <c r="E149" s="24">
        <v>101.5</v>
      </c>
      <c r="F149" s="24">
        <v>16.5</v>
      </c>
      <c r="G149" s="23" t="s">
        <v>6</v>
      </c>
    </row>
    <row r="150" spans="1:7">
      <c r="A150" s="2"/>
      <c r="B150" s="23">
        <v>148</v>
      </c>
      <c r="C150" s="23">
        <v>12</v>
      </c>
      <c r="D150" s="24">
        <v>9.2</v>
      </c>
      <c r="E150" s="24">
        <v>75</v>
      </c>
      <c r="F150" s="24">
        <v>12.5</v>
      </c>
      <c r="G150" s="23" t="s">
        <v>6</v>
      </c>
    </row>
    <row r="151" spans="2:7">
      <c r="B151" s="23">
        <v>149</v>
      </c>
      <c r="C151" s="23">
        <v>58</v>
      </c>
      <c r="D151" s="24">
        <v>13.8</v>
      </c>
      <c r="E151" s="24">
        <v>103.5</v>
      </c>
      <c r="F151" s="24">
        <v>16</v>
      </c>
      <c r="G151" s="23" t="s">
        <v>7</v>
      </c>
    </row>
    <row r="152" spans="2:7">
      <c r="B152" s="23">
        <v>150</v>
      </c>
      <c r="C152" s="23">
        <v>3</v>
      </c>
      <c r="D152" s="24">
        <v>4.9</v>
      </c>
      <c r="E152" s="24">
        <v>60</v>
      </c>
      <c r="F152" s="24">
        <v>12</v>
      </c>
      <c r="G152" s="23" t="s">
        <v>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52"/>
  <sheetViews>
    <sheetView tabSelected="1" topLeftCell="F60" workbookViewId="0">
      <selection activeCell="M68" sqref="M68"/>
    </sheetView>
  </sheetViews>
  <sheetFormatPr defaultColWidth="9.14285714285714" defaultRowHeight="15"/>
  <cols>
    <col min="1" max="2" width="9.14285714285714" style="1"/>
    <col min="3" max="3" width="14.5714285714286" style="1" customWidth="1"/>
    <col min="4" max="6" width="9.14285714285714" style="1"/>
    <col min="7" max="7" width="11.5714285714286" style="1" customWidth="1"/>
    <col min="8" max="8" width="9.14285714285714" style="1"/>
    <col min="9" max="9" width="18.2857142857143" style="1" customWidth="1"/>
    <col min="10" max="10" width="13.8571428571429" style="1" customWidth="1"/>
    <col min="11" max="11" width="12.8571428571429" style="1"/>
    <col min="12" max="12" width="13.8571428571429" style="1" customWidth="1"/>
    <col min="13" max="13" width="11.8571428571429" style="1" customWidth="1"/>
    <col min="14" max="14" width="12.8571428571429" style="1"/>
    <col min="15" max="15" width="13.1428571428571" style="1" customWidth="1"/>
    <col min="16" max="16384" width="9.14285714285714" style="1"/>
  </cols>
  <sheetData>
    <row r="1" spans="1:6">
      <c r="A1" s="2"/>
      <c r="B1" s="2"/>
      <c r="C1" s="2"/>
      <c r="D1" s="2"/>
      <c r="E1" s="2"/>
      <c r="F1" s="2"/>
    </row>
    <row r="2" spans="1:12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I2" s="9" t="s">
        <v>8</v>
      </c>
      <c r="J2" s="9"/>
      <c r="K2" s="2"/>
      <c r="L2" s="2"/>
    </row>
    <row r="3" spans="1:12">
      <c r="A3" s="2"/>
      <c r="B3" s="5">
        <v>1</v>
      </c>
      <c r="C3" s="5">
        <v>50</v>
      </c>
      <c r="D3" s="6">
        <v>13.3</v>
      </c>
      <c r="E3" s="6">
        <v>97</v>
      </c>
      <c r="F3" s="6">
        <v>17</v>
      </c>
      <c r="G3" s="5" t="s">
        <v>6</v>
      </c>
      <c r="I3" s="10" t="s">
        <v>9</v>
      </c>
      <c r="J3" s="10" t="s">
        <v>10</v>
      </c>
      <c r="K3" s="10" t="s">
        <v>11</v>
      </c>
      <c r="L3" s="2"/>
    </row>
    <row r="4" spans="1:12">
      <c r="A4" s="2"/>
      <c r="B4" s="5">
        <v>2</v>
      </c>
      <c r="C4" s="5">
        <v>47</v>
      </c>
      <c r="D4" s="6">
        <v>14.2</v>
      </c>
      <c r="E4" s="6">
        <v>95</v>
      </c>
      <c r="F4" s="6">
        <v>17</v>
      </c>
      <c r="G4" s="5" t="s">
        <v>6</v>
      </c>
      <c r="I4" s="5" t="s">
        <v>6</v>
      </c>
      <c r="J4" s="5">
        <f>COUNTIF(G3:G152,"absence")</f>
        <v>104</v>
      </c>
      <c r="K4" s="5">
        <f>COUNTIF(G3:G152,I4)/COUNTA(G3:G152)</f>
        <v>0.693333333333333</v>
      </c>
      <c r="L4" s="2"/>
    </row>
    <row r="5" spans="1:11">
      <c r="A5" s="2"/>
      <c r="B5" s="7">
        <v>3</v>
      </c>
      <c r="C5" s="7">
        <v>41</v>
      </c>
      <c r="D5" s="8">
        <v>11</v>
      </c>
      <c r="E5" s="8">
        <v>89</v>
      </c>
      <c r="F5" s="8">
        <v>15</v>
      </c>
      <c r="G5" s="7" t="s">
        <v>7</v>
      </c>
      <c r="I5" s="11" t="s">
        <v>7</v>
      </c>
      <c r="J5" s="5">
        <f>COUNTIF(G3:G152,"presence")</f>
        <v>46</v>
      </c>
      <c r="K5" s="5">
        <f>COUNTIF(G3:G152,I5)/COUNTA(G3:G152)</f>
        <v>0.306666666666667</v>
      </c>
    </row>
    <row r="6" spans="1:7">
      <c r="A6" s="2"/>
      <c r="B6" s="5">
        <v>4</v>
      </c>
      <c r="C6" s="5">
        <v>42</v>
      </c>
      <c r="D6" s="6">
        <v>13.9</v>
      </c>
      <c r="E6" s="6">
        <v>92.3</v>
      </c>
      <c r="F6" s="6">
        <v>16</v>
      </c>
      <c r="G6" s="5" t="s">
        <v>6</v>
      </c>
    </row>
    <row r="7" spans="1:11">
      <c r="A7" s="2"/>
      <c r="B7" s="5">
        <v>5</v>
      </c>
      <c r="C7" s="5">
        <v>47</v>
      </c>
      <c r="D7" s="6">
        <v>14.2</v>
      </c>
      <c r="E7" s="6">
        <v>96</v>
      </c>
      <c r="F7" s="6">
        <v>17</v>
      </c>
      <c r="G7" s="5" t="s">
        <v>6</v>
      </c>
      <c r="I7" s="9" t="s">
        <v>12</v>
      </c>
      <c r="J7" s="9"/>
      <c r="K7" s="9"/>
    </row>
    <row r="8" spans="1:12">
      <c r="A8" s="2"/>
      <c r="B8" s="7">
        <v>6</v>
      </c>
      <c r="C8" s="7">
        <v>21</v>
      </c>
      <c r="D8" s="8">
        <v>7.6</v>
      </c>
      <c r="E8" s="8">
        <v>73</v>
      </c>
      <c r="F8" s="8">
        <v>13</v>
      </c>
      <c r="G8" s="7" t="s">
        <v>7</v>
      </c>
      <c r="I8" s="10" t="s">
        <v>9</v>
      </c>
      <c r="J8" s="10" t="s">
        <v>13</v>
      </c>
      <c r="K8" s="10" t="s">
        <v>14</v>
      </c>
      <c r="L8" s="10" t="s">
        <v>11</v>
      </c>
    </row>
    <row r="9" spans="1:13">
      <c r="A9" s="2"/>
      <c r="B9" s="7">
        <v>7</v>
      </c>
      <c r="C9" s="7">
        <v>22</v>
      </c>
      <c r="D9" s="8">
        <v>9.3</v>
      </c>
      <c r="E9" s="8">
        <v>87</v>
      </c>
      <c r="F9" s="8">
        <v>15</v>
      </c>
      <c r="G9" s="7" t="s">
        <v>7</v>
      </c>
      <c r="I9" s="12" t="s">
        <v>15</v>
      </c>
      <c r="J9" s="5" t="s">
        <v>6</v>
      </c>
      <c r="K9" s="5">
        <f>COUNTIFS(C3:C152,"&lt;=24",G3:G152,J9)</f>
        <v>34</v>
      </c>
      <c r="L9" s="5">
        <f>K9/J4</f>
        <v>0.326923076923077</v>
      </c>
      <c r="M9" s="1">
        <f>COUNTIF(C3:C152,"&lt;=24")</f>
        <v>56</v>
      </c>
    </row>
    <row r="10" spans="1:12">
      <c r="A10" s="2"/>
      <c r="B10" s="7">
        <v>8</v>
      </c>
      <c r="C10" s="7">
        <v>24</v>
      </c>
      <c r="D10" s="8">
        <v>9.7</v>
      </c>
      <c r="E10" s="8">
        <v>71.5</v>
      </c>
      <c r="F10" s="8">
        <v>16</v>
      </c>
      <c r="G10" s="7" t="s">
        <v>7</v>
      </c>
      <c r="I10" s="13"/>
      <c r="J10" s="5" t="s">
        <v>7</v>
      </c>
      <c r="K10" s="5">
        <f>COUNTIFS(C3:C152,"&lt;=24",G3:G152,J10)</f>
        <v>22</v>
      </c>
      <c r="L10" s="5">
        <f>K10/J5</f>
        <v>0.478260869565217</v>
      </c>
    </row>
    <row r="11" spans="1:13">
      <c r="A11" s="2"/>
      <c r="B11" s="5">
        <v>9</v>
      </c>
      <c r="C11" s="5">
        <v>32</v>
      </c>
      <c r="D11" s="6">
        <v>11.7</v>
      </c>
      <c r="E11" s="6">
        <v>85.8</v>
      </c>
      <c r="F11" s="6">
        <v>16</v>
      </c>
      <c r="G11" s="5" t="s">
        <v>6</v>
      </c>
      <c r="I11" s="12" t="s">
        <v>16</v>
      </c>
      <c r="J11" s="5" t="s">
        <v>6</v>
      </c>
      <c r="K11" s="5">
        <f>COUNTIFS(C3:C152,"&gt;=25",C3:C152,"&lt;=48",G3:G152,J11)</f>
        <v>59</v>
      </c>
      <c r="L11" s="5">
        <f>K11/J4</f>
        <v>0.567307692307692</v>
      </c>
      <c r="M11" s="1">
        <f>COUNTIFS(C3:C152,"&gt;=25",C3:C152,"&lt;=48")</f>
        <v>80</v>
      </c>
    </row>
    <row r="12" spans="1:12">
      <c r="A12" s="2"/>
      <c r="B12" s="5">
        <v>10</v>
      </c>
      <c r="C12" s="5">
        <v>15</v>
      </c>
      <c r="D12" s="6">
        <v>9</v>
      </c>
      <c r="E12" s="6">
        <v>73</v>
      </c>
      <c r="F12" s="6">
        <v>16</v>
      </c>
      <c r="G12" s="5" t="s">
        <v>6</v>
      </c>
      <c r="I12" s="13"/>
      <c r="J12" s="5" t="s">
        <v>7</v>
      </c>
      <c r="K12" s="5">
        <f>COUNTIFS(C3:C152,"&gt;=25",C3:C152,"&lt;=48",G3:G152,J12)</f>
        <v>21</v>
      </c>
      <c r="L12" s="5">
        <f>K12/J5</f>
        <v>0.456521739130435</v>
      </c>
    </row>
    <row r="13" spans="1:13">
      <c r="A13" s="2"/>
      <c r="B13" s="5">
        <v>11</v>
      </c>
      <c r="C13" s="5">
        <v>46</v>
      </c>
      <c r="D13" s="6">
        <v>14.2</v>
      </c>
      <c r="E13" s="6">
        <v>96</v>
      </c>
      <c r="F13" s="6">
        <v>17</v>
      </c>
      <c r="G13" s="5" t="s">
        <v>6</v>
      </c>
      <c r="I13" s="12" t="s">
        <v>17</v>
      </c>
      <c r="J13" s="5" t="s">
        <v>6</v>
      </c>
      <c r="K13" s="5">
        <f>COUNTIFS(C3:C152,"&gt;=49",G3:G152,J13)</f>
        <v>11</v>
      </c>
      <c r="L13" s="5">
        <f>K13/J4</f>
        <v>0.105769230769231</v>
      </c>
      <c r="M13" s="1">
        <f>COUNTIF(C3:C152,"&gt;=49")</f>
        <v>14</v>
      </c>
    </row>
    <row r="14" spans="1:12">
      <c r="A14" s="2"/>
      <c r="B14" s="7">
        <v>12</v>
      </c>
      <c r="C14" s="7">
        <v>45</v>
      </c>
      <c r="D14" s="8">
        <v>11.9</v>
      </c>
      <c r="E14" s="8">
        <v>97.7</v>
      </c>
      <c r="F14" s="8">
        <v>16</v>
      </c>
      <c r="G14" s="7" t="s">
        <v>7</v>
      </c>
      <c r="I14" s="13"/>
      <c r="J14" s="5" t="s">
        <v>7</v>
      </c>
      <c r="K14" s="5">
        <f>COUNTIFS(C3:C152,"&gt;=49",G3:G152,J14)</f>
        <v>3</v>
      </c>
      <c r="L14" s="5">
        <f>K14/J5</f>
        <v>0.0652173913043478</v>
      </c>
    </row>
    <row r="15" spans="1:7">
      <c r="A15" s="2"/>
      <c r="B15" s="5">
        <v>13</v>
      </c>
      <c r="C15" s="5">
        <v>34</v>
      </c>
      <c r="D15" s="6">
        <v>12.7</v>
      </c>
      <c r="E15" s="6">
        <v>88.5</v>
      </c>
      <c r="F15" s="6">
        <v>16</v>
      </c>
      <c r="G15" s="5" t="s">
        <v>6</v>
      </c>
    </row>
    <row r="16" spans="1:11">
      <c r="A16" s="2"/>
      <c r="B16" s="7">
        <v>14</v>
      </c>
      <c r="C16" s="7">
        <v>16</v>
      </c>
      <c r="D16" s="8">
        <v>7.5</v>
      </c>
      <c r="E16" s="8">
        <v>71.7</v>
      </c>
      <c r="F16" s="8">
        <v>14</v>
      </c>
      <c r="G16" s="7" t="s">
        <v>7</v>
      </c>
      <c r="I16" s="9" t="s">
        <v>18</v>
      </c>
      <c r="J16" s="9"/>
      <c r="K16" s="9"/>
    </row>
    <row r="17" spans="1:12">
      <c r="A17" s="2"/>
      <c r="B17" s="5">
        <v>15</v>
      </c>
      <c r="C17" s="5">
        <v>18</v>
      </c>
      <c r="D17" s="6">
        <v>11.7</v>
      </c>
      <c r="E17" s="6">
        <v>81.7</v>
      </c>
      <c r="F17" s="6">
        <v>17</v>
      </c>
      <c r="G17" s="5" t="s">
        <v>6</v>
      </c>
      <c r="I17" s="10" t="s">
        <v>9</v>
      </c>
      <c r="J17" s="10" t="s">
        <v>13</v>
      </c>
      <c r="K17" s="10" t="s">
        <v>14</v>
      </c>
      <c r="L17" s="10" t="s">
        <v>11</v>
      </c>
    </row>
    <row r="18" spans="1:13">
      <c r="A18" s="2"/>
      <c r="B18" s="7">
        <v>16</v>
      </c>
      <c r="C18" s="7">
        <v>10</v>
      </c>
      <c r="D18" s="8">
        <v>6.7</v>
      </c>
      <c r="E18" s="8">
        <v>66</v>
      </c>
      <c r="F18" s="8">
        <v>15</v>
      </c>
      <c r="G18" s="7" t="s">
        <v>7</v>
      </c>
      <c r="I18" s="12" t="s">
        <v>19</v>
      </c>
      <c r="J18" s="5" t="s">
        <v>6</v>
      </c>
      <c r="K18" s="5">
        <f>COUNTIFS(D3:D152,"&lt;6",G3:G152,J18)</f>
        <v>2</v>
      </c>
      <c r="L18" s="5">
        <f>K18/J4</f>
        <v>0.0192307692307692</v>
      </c>
      <c r="M18" s="1">
        <f>COUNTIF(D3:D152,"&lt;6")</f>
        <v>5</v>
      </c>
    </row>
    <row r="19" spans="1:12">
      <c r="A19" s="2"/>
      <c r="B19" s="7">
        <v>17</v>
      </c>
      <c r="C19" s="7">
        <v>3</v>
      </c>
      <c r="D19" s="8">
        <v>4.8</v>
      </c>
      <c r="E19" s="8">
        <v>59.2</v>
      </c>
      <c r="F19" s="8">
        <v>13</v>
      </c>
      <c r="G19" s="7" t="s">
        <v>7</v>
      </c>
      <c r="I19" s="13"/>
      <c r="J19" s="5" t="s">
        <v>7</v>
      </c>
      <c r="K19" s="5">
        <f>COUNTIFS(D3:D152,"&lt;=5",G3:G152,J19)</f>
        <v>3</v>
      </c>
      <c r="L19" s="5">
        <f>K19/J5</f>
        <v>0.0652173913043478</v>
      </c>
    </row>
    <row r="20" spans="1:13">
      <c r="A20" s="2"/>
      <c r="B20" s="5">
        <v>18</v>
      </c>
      <c r="C20" s="5">
        <v>46</v>
      </c>
      <c r="D20" s="6">
        <v>14.1</v>
      </c>
      <c r="E20" s="6">
        <v>98.8</v>
      </c>
      <c r="F20" s="6">
        <v>16</v>
      </c>
      <c r="G20" s="5" t="s">
        <v>6</v>
      </c>
      <c r="I20" s="12" t="s">
        <v>20</v>
      </c>
      <c r="J20" s="5" t="s">
        <v>6</v>
      </c>
      <c r="K20" s="5">
        <f>COUNTIFS(D3:D152,"&gt;=6",D3:D152,"&lt;11",G3:G152,J20)</f>
        <v>32</v>
      </c>
      <c r="L20" s="5">
        <f>K20/J4</f>
        <v>0.307692307692308</v>
      </c>
      <c r="M20" s="1">
        <f>COUNTIFS(D3:D152,"&gt;=6",D3:D152,"&lt;11")</f>
        <v>63</v>
      </c>
    </row>
    <row r="21" spans="1:12">
      <c r="A21" s="2"/>
      <c r="B21" s="5">
        <v>19</v>
      </c>
      <c r="C21" s="5">
        <v>43</v>
      </c>
      <c r="D21" s="6">
        <v>15.4</v>
      </c>
      <c r="E21" s="6">
        <v>97.2</v>
      </c>
      <c r="F21" s="6">
        <v>15.5</v>
      </c>
      <c r="G21" s="5" t="s">
        <v>6</v>
      </c>
      <c r="I21" s="13"/>
      <c r="J21" s="5" t="s">
        <v>7</v>
      </c>
      <c r="K21" s="5">
        <f>COUNTIFS(D3:D152,"&gt;=6",D3:D152,"&lt;11",G3:G152,J21)</f>
        <v>31</v>
      </c>
      <c r="L21" s="5">
        <f>K21/J5</f>
        <v>0.673913043478261</v>
      </c>
    </row>
    <row r="22" spans="1:13">
      <c r="A22" s="2"/>
      <c r="B22" s="5">
        <v>20</v>
      </c>
      <c r="C22" s="5">
        <v>34</v>
      </c>
      <c r="D22" s="6">
        <v>13</v>
      </c>
      <c r="E22" s="6">
        <v>89</v>
      </c>
      <c r="F22" s="6">
        <v>17</v>
      </c>
      <c r="G22" s="5" t="s">
        <v>6</v>
      </c>
      <c r="I22" s="12" t="s">
        <v>21</v>
      </c>
      <c r="J22" s="5" t="s">
        <v>6</v>
      </c>
      <c r="K22" s="5">
        <f>COUNTIFS(D3:D152,"&gt;=11",D3:D152,"&lt;16",G3:G152,J22)</f>
        <v>68</v>
      </c>
      <c r="L22" s="5">
        <f>K22/J4</f>
        <v>0.653846153846154</v>
      </c>
      <c r="M22" s="1">
        <f>COUNTIFS(D3:D152,"&gt;=11",D3:D152,"&lt;16")</f>
        <v>80</v>
      </c>
    </row>
    <row r="23" spans="1:12">
      <c r="A23" s="2"/>
      <c r="B23" s="5">
        <v>21</v>
      </c>
      <c r="C23" s="5">
        <v>41</v>
      </c>
      <c r="D23" s="6">
        <v>14.4</v>
      </c>
      <c r="E23" s="6">
        <v>95.7</v>
      </c>
      <c r="F23" s="6">
        <v>16</v>
      </c>
      <c r="G23" s="5" t="s">
        <v>6</v>
      </c>
      <c r="I23" s="13"/>
      <c r="J23" s="5" t="s">
        <v>7</v>
      </c>
      <c r="K23" s="5">
        <f>COUNTIFS(D3:D152,"&gt;=11",D3:D152,"&lt;16",G3:G152,J23)</f>
        <v>12</v>
      </c>
      <c r="L23" s="5">
        <f>K23/J5</f>
        <v>0.260869565217391</v>
      </c>
    </row>
    <row r="24" spans="1:13">
      <c r="A24" s="2"/>
      <c r="B24" s="7">
        <v>22</v>
      </c>
      <c r="C24" s="7">
        <v>26</v>
      </c>
      <c r="D24" s="8">
        <v>8.9</v>
      </c>
      <c r="E24" s="8">
        <v>72.5</v>
      </c>
      <c r="F24" s="8">
        <v>15.5</v>
      </c>
      <c r="G24" s="7" t="s">
        <v>7</v>
      </c>
      <c r="I24" s="12" t="s">
        <v>22</v>
      </c>
      <c r="J24" s="5" t="s">
        <v>6</v>
      </c>
      <c r="K24" s="5">
        <f>COUNTIFS(D3:D152,"&gt;=16",D3:D152,"&lt;=20",G3:G152,J24)</f>
        <v>2</v>
      </c>
      <c r="L24" s="5">
        <f>K24/J4</f>
        <v>0.0192307692307692</v>
      </c>
      <c r="M24" s="1">
        <f>COUNTIFS(D3:D152,"&gt;=16",D3:D152,"&lt;20")</f>
        <v>2</v>
      </c>
    </row>
    <row r="25" spans="1:12">
      <c r="A25" s="2"/>
      <c r="B25" s="5">
        <v>23</v>
      </c>
      <c r="C25" s="5">
        <v>48</v>
      </c>
      <c r="D25" s="6">
        <v>14.6</v>
      </c>
      <c r="E25" s="6">
        <v>94.5</v>
      </c>
      <c r="F25" s="6">
        <v>16</v>
      </c>
      <c r="G25" s="5" t="s">
        <v>6</v>
      </c>
      <c r="I25" s="13"/>
      <c r="J25" s="5" t="s">
        <v>7</v>
      </c>
      <c r="K25" s="5">
        <f>COUNTIFS(D3:D152,"&gt;=16",D3:D152,"&lt;=20",G3:G152,J25)</f>
        <v>0</v>
      </c>
      <c r="L25" s="5">
        <f>K25/J5</f>
        <v>0</v>
      </c>
    </row>
    <row r="26" spans="1:13">
      <c r="A26" s="2"/>
      <c r="B26" s="5">
        <v>24</v>
      </c>
      <c r="C26" s="5">
        <v>15</v>
      </c>
      <c r="D26" s="6">
        <v>9.4</v>
      </c>
      <c r="E26" s="6">
        <v>74.6</v>
      </c>
      <c r="F26" s="6">
        <v>14</v>
      </c>
      <c r="G26" s="5" t="s">
        <v>6</v>
      </c>
      <c r="I26" s="12" t="s">
        <v>23</v>
      </c>
      <c r="J26" s="5" t="s">
        <v>6</v>
      </c>
      <c r="K26" s="5">
        <v>0</v>
      </c>
      <c r="L26" s="5">
        <f>K26/J4</f>
        <v>0</v>
      </c>
      <c r="M26" s="1">
        <f>COUNTIF(D3:D152,"&gt;=20")</f>
        <v>0</v>
      </c>
    </row>
    <row r="27" spans="1:12">
      <c r="A27" s="2"/>
      <c r="B27" s="7">
        <v>25</v>
      </c>
      <c r="C27" s="7">
        <v>9</v>
      </c>
      <c r="D27" s="8">
        <v>6</v>
      </c>
      <c r="E27" s="8">
        <v>61</v>
      </c>
      <c r="F27" s="8">
        <v>13.2</v>
      </c>
      <c r="G27" s="7" t="s">
        <v>7</v>
      </c>
      <c r="I27" s="13"/>
      <c r="J27" s="5" t="s">
        <v>7</v>
      </c>
      <c r="K27" s="5">
        <f>COUNTIFS(D3:D152,"&gt;=20",G3:G152,J27)</f>
        <v>0</v>
      </c>
      <c r="L27" s="5">
        <f>K27/J5</f>
        <v>0</v>
      </c>
    </row>
    <row r="28" spans="1:7">
      <c r="A28" s="2"/>
      <c r="B28" s="7">
        <v>26</v>
      </c>
      <c r="C28" s="7">
        <v>36</v>
      </c>
      <c r="D28" s="8">
        <v>8.5</v>
      </c>
      <c r="E28" s="8">
        <v>80</v>
      </c>
      <c r="F28" s="8">
        <v>14</v>
      </c>
      <c r="G28" s="7" t="s">
        <v>7</v>
      </c>
    </row>
    <row r="29" spans="1:11">
      <c r="A29" s="2"/>
      <c r="B29" s="5">
        <v>27</v>
      </c>
      <c r="C29" s="5">
        <v>30</v>
      </c>
      <c r="D29" s="6">
        <v>11</v>
      </c>
      <c r="E29" s="6">
        <v>89</v>
      </c>
      <c r="F29" s="6">
        <v>15</v>
      </c>
      <c r="G29" s="5" t="s">
        <v>6</v>
      </c>
      <c r="I29" s="9" t="s">
        <v>24</v>
      </c>
      <c r="J29" s="9"/>
      <c r="K29" s="9"/>
    </row>
    <row r="30" spans="1:12">
      <c r="A30" s="2"/>
      <c r="B30" s="5">
        <v>28</v>
      </c>
      <c r="C30" s="5">
        <v>34</v>
      </c>
      <c r="D30" s="6">
        <v>11.4</v>
      </c>
      <c r="E30" s="6">
        <v>83.5</v>
      </c>
      <c r="F30" s="6">
        <v>17</v>
      </c>
      <c r="G30" s="5" t="s">
        <v>6</v>
      </c>
      <c r="I30" s="10" t="s">
        <v>9</v>
      </c>
      <c r="J30" s="10" t="s">
        <v>13</v>
      </c>
      <c r="K30" s="10" t="s">
        <v>14</v>
      </c>
      <c r="L30" s="10" t="s">
        <v>11</v>
      </c>
    </row>
    <row r="31" spans="1:13">
      <c r="A31" s="2"/>
      <c r="B31" s="7">
        <v>29</v>
      </c>
      <c r="C31" s="7">
        <v>46</v>
      </c>
      <c r="D31" s="8">
        <v>11.5</v>
      </c>
      <c r="E31" s="8">
        <v>85</v>
      </c>
      <c r="F31" s="8">
        <v>14.5</v>
      </c>
      <c r="G31" s="7" t="s">
        <v>7</v>
      </c>
      <c r="I31" s="12" t="s">
        <v>25</v>
      </c>
      <c r="J31" s="5" t="s">
        <v>6</v>
      </c>
      <c r="K31" s="5">
        <f>COUNTIFS(E3:E152,"&lt;26",G3:G152,J31)</f>
        <v>0</v>
      </c>
      <c r="L31" s="5">
        <f>K31/J4</f>
        <v>0</v>
      </c>
      <c r="M31" s="1">
        <f>COUNTIF(E3:E152,"&lt;26")</f>
        <v>0</v>
      </c>
    </row>
    <row r="32" spans="1:12">
      <c r="A32" s="2"/>
      <c r="B32" s="5">
        <v>30</v>
      </c>
      <c r="C32" s="5">
        <v>21</v>
      </c>
      <c r="D32" s="6">
        <v>9.4</v>
      </c>
      <c r="E32" s="6">
        <v>76</v>
      </c>
      <c r="F32" s="6">
        <v>14</v>
      </c>
      <c r="G32" s="5" t="s">
        <v>6</v>
      </c>
      <c r="I32" s="13"/>
      <c r="J32" s="5" t="s">
        <v>7</v>
      </c>
      <c r="K32" s="5">
        <f>COUNTIFS(E3:E152,"&lt;26",G3:G152,J32)</f>
        <v>0</v>
      </c>
      <c r="L32" s="5">
        <f>K32/J5</f>
        <v>0</v>
      </c>
    </row>
    <row r="33" spans="1:13">
      <c r="A33" s="2"/>
      <c r="B33" s="5">
        <v>31</v>
      </c>
      <c r="C33" s="5">
        <v>18</v>
      </c>
      <c r="D33" s="6">
        <v>9.3</v>
      </c>
      <c r="E33" s="6">
        <v>77</v>
      </c>
      <c r="F33" s="6">
        <v>15</v>
      </c>
      <c r="G33" s="5" t="s">
        <v>6</v>
      </c>
      <c r="I33" s="12" t="s">
        <v>26</v>
      </c>
      <c r="J33" s="5" t="s">
        <v>6</v>
      </c>
      <c r="K33" s="5">
        <f>COUNTIFS(E3:E152,"&gt;=26",E3:E152,"&lt;51",G3:G152,J33)</f>
        <v>0</v>
      </c>
      <c r="L33" s="5">
        <f>K33/J4</f>
        <v>0</v>
      </c>
      <c r="M33" s="1">
        <f>COUNTIFS(E3:E152,"&gt;=26",E3:E152,"&lt;51")</f>
        <v>0</v>
      </c>
    </row>
    <row r="34" spans="1:12">
      <c r="A34" s="2"/>
      <c r="B34" s="5">
        <v>32</v>
      </c>
      <c r="C34" s="5">
        <v>48</v>
      </c>
      <c r="D34" s="6">
        <v>15</v>
      </c>
      <c r="E34" s="6">
        <v>97.9</v>
      </c>
      <c r="F34" s="6">
        <v>16</v>
      </c>
      <c r="G34" s="5" t="s">
        <v>6</v>
      </c>
      <c r="I34" s="13"/>
      <c r="J34" s="5" t="s">
        <v>7</v>
      </c>
      <c r="K34" s="5">
        <f>COUNTIFS(E3:E152,"&gt;=26",E3:E152,"&lt;51",G3:G152,J34)</f>
        <v>0</v>
      </c>
      <c r="L34" s="5">
        <f>K34/J5</f>
        <v>0</v>
      </c>
    </row>
    <row r="35" spans="1:13">
      <c r="A35" s="2"/>
      <c r="B35" s="5">
        <v>33</v>
      </c>
      <c r="C35" s="5">
        <v>28</v>
      </c>
      <c r="D35" s="6">
        <v>9.8</v>
      </c>
      <c r="E35" s="6">
        <v>83</v>
      </c>
      <c r="F35" s="6">
        <v>14</v>
      </c>
      <c r="G35" s="5" t="s">
        <v>6</v>
      </c>
      <c r="I35" s="12" t="s">
        <v>27</v>
      </c>
      <c r="J35" s="5" t="s">
        <v>6</v>
      </c>
      <c r="K35" s="5">
        <f>COUNTIFS(E3:E152,"&gt;=51",E3:E152,"&lt;=75",G3:G152,J35)</f>
        <v>11</v>
      </c>
      <c r="L35" s="5">
        <f>K35/J4</f>
        <v>0.105769230769231</v>
      </c>
      <c r="M35" s="1">
        <f>COUNTIFS(E3:E152,"&gt;=51",E3:E152,"&lt;=75")</f>
        <v>28</v>
      </c>
    </row>
    <row r="36" spans="1:12">
      <c r="A36" s="2"/>
      <c r="B36" s="5">
        <v>34</v>
      </c>
      <c r="C36" s="5">
        <v>21</v>
      </c>
      <c r="D36" s="6">
        <v>10</v>
      </c>
      <c r="E36" s="6">
        <v>82</v>
      </c>
      <c r="F36" s="6">
        <v>16</v>
      </c>
      <c r="G36" s="5" t="s">
        <v>6</v>
      </c>
      <c r="I36" s="13"/>
      <c r="J36" s="5" t="s">
        <v>7</v>
      </c>
      <c r="K36" s="5">
        <f>COUNTIFS(E3:E152,"&gt;=51",E3:E152,"&lt;=75",G3:G152,J36)</f>
        <v>17</v>
      </c>
      <c r="L36" s="5">
        <f>K36/J5</f>
        <v>0.369565217391304</v>
      </c>
    </row>
    <row r="37" spans="1:13">
      <c r="A37" s="2"/>
      <c r="B37" s="5">
        <v>35</v>
      </c>
      <c r="C37" s="5">
        <v>44</v>
      </c>
      <c r="D37" s="6">
        <v>12.5</v>
      </c>
      <c r="E37" s="6">
        <v>93.5</v>
      </c>
      <c r="F37" s="6">
        <v>15.5</v>
      </c>
      <c r="G37" s="5" t="s">
        <v>6</v>
      </c>
      <c r="I37" s="12" t="s">
        <v>28</v>
      </c>
      <c r="J37" s="5" t="s">
        <v>6</v>
      </c>
      <c r="K37" s="5">
        <f>COUNTIFS(E3:E152,"&gt;=76",E3:E152,"&lt;100",G3:G152,J37)</f>
        <v>90</v>
      </c>
      <c r="L37" s="5">
        <f>K37/J4</f>
        <v>0.865384615384615</v>
      </c>
      <c r="M37" s="1">
        <f>COUNTIFS(E3:E152,"&gt;=76",E3:E152,"&lt;100")</f>
        <v>118</v>
      </c>
    </row>
    <row r="38" spans="1:12">
      <c r="A38" s="2"/>
      <c r="B38" s="5">
        <v>36</v>
      </c>
      <c r="C38" s="5">
        <v>33</v>
      </c>
      <c r="D38" s="6">
        <v>12.6</v>
      </c>
      <c r="E38" s="6">
        <v>87</v>
      </c>
      <c r="F38" s="6">
        <v>15.5</v>
      </c>
      <c r="G38" s="5" t="s">
        <v>6</v>
      </c>
      <c r="I38" s="13"/>
      <c r="J38" s="5" t="s">
        <v>7</v>
      </c>
      <c r="K38" s="5">
        <f>COUNTIFS(E3:E152,"&gt;=76",E3:E152,"&lt;100",G3:G152,J38)</f>
        <v>28</v>
      </c>
      <c r="L38" s="5">
        <f>K38/J5</f>
        <v>0.608695652173913</v>
      </c>
    </row>
    <row r="39" spans="1:13">
      <c r="A39" s="2"/>
      <c r="B39" s="5">
        <v>37</v>
      </c>
      <c r="C39" s="5">
        <v>31</v>
      </c>
      <c r="D39" s="6">
        <v>11.6</v>
      </c>
      <c r="E39" s="6">
        <v>84.9</v>
      </c>
      <c r="F39" s="6">
        <v>15.5</v>
      </c>
      <c r="G39" s="5" t="s">
        <v>6</v>
      </c>
      <c r="I39" s="12" t="s">
        <v>29</v>
      </c>
      <c r="J39" s="5" t="s">
        <v>6</v>
      </c>
      <c r="K39" s="5">
        <f>COUNTIFS(E3:E152,"&gt;=100",G3:G152,J39)</f>
        <v>3</v>
      </c>
      <c r="L39" s="5">
        <f>K39/J4</f>
        <v>0.0288461538461538</v>
      </c>
      <c r="M39" s="1">
        <f>COUNTIF(E3:E152,"&gt;=100")</f>
        <v>4</v>
      </c>
    </row>
    <row r="40" spans="1:12">
      <c r="A40" s="2"/>
      <c r="B40" s="7">
        <v>38</v>
      </c>
      <c r="C40" s="7">
        <v>32</v>
      </c>
      <c r="D40" s="8">
        <v>10.8</v>
      </c>
      <c r="E40" s="8">
        <v>83.5</v>
      </c>
      <c r="F40" s="8">
        <v>15.5</v>
      </c>
      <c r="G40" s="7" t="s">
        <v>7</v>
      </c>
      <c r="I40" s="13"/>
      <c r="J40" s="5" t="s">
        <v>7</v>
      </c>
      <c r="K40" s="5">
        <f>COUNTIFS(E3:E152,"&gt;=100",G3:G152,J40)</f>
        <v>1</v>
      </c>
      <c r="L40" s="5">
        <f>K40/J5</f>
        <v>0.0217391304347826</v>
      </c>
    </row>
    <row r="41" spans="1:7">
      <c r="A41" s="2"/>
      <c r="B41" s="5">
        <v>39</v>
      </c>
      <c r="C41" s="5">
        <v>31</v>
      </c>
      <c r="D41" s="6">
        <v>11.7</v>
      </c>
      <c r="E41" s="6">
        <v>85</v>
      </c>
      <c r="F41" s="6">
        <v>14.5</v>
      </c>
      <c r="G41" s="5" t="s">
        <v>6</v>
      </c>
    </row>
    <row r="42" spans="1:11">
      <c r="A42" s="2"/>
      <c r="B42" s="5">
        <v>40</v>
      </c>
      <c r="C42" s="5">
        <v>13</v>
      </c>
      <c r="D42" s="6">
        <v>8.7</v>
      </c>
      <c r="E42" s="6">
        <v>70.4</v>
      </c>
      <c r="F42" s="6">
        <v>14.5</v>
      </c>
      <c r="G42" s="5" t="s">
        <v>6</v>
      </c>
      <c r="I42" s="9" t="s">
        <v>30</v>
      </c>
      <c r="J42" s="9"/>
      <c r="K42" s="9"/>
    </row>
    <row r="43" spans="1:12">
      <c r="A43" s="2"/>
      <c r="B43" s="7">
        <v>41</v>
      </c>
      <c r="C43" s="7">
        <v>41</v>
      </c>
      <c r="D43" s="8">
        <v>11.2</v>
      </c>
      <c r="E43" s="8">
        <v>85.7</v>
      </c>
      <c r="F43" s="8">
        <v>15.5</v>
      </c>
      <c r="G43" s="7" t="s">
        <v>7</v>
      </c>
      <c r="I43" s="10" t="s">
        <v>9</v>
      </c>
      <c r="J43" s="10" t="s">
        <v>13</v>
      </c>
      <c r="K43" s="10" t="s">
        <v>14</v>
      </c>
      <c r="L43" s="10" t="s">
        <v>11</v>
      </c>
    </row>
    <row r="44" spans="1:13">
      <c r="A44" s="2"/>
      <c r="B44" s="7">
        <v>42</v>
      </c>
      <c r="C44" s="7">
        <v>18</v>
      </c>
      <c r="D44" s="8">
        <v>10</v>
      </c>
      <c r="E44" s="8">
        <v>89</v>
      </c>
      <c r="F44" s="8">
        <v>12</v>
      </c>
      <c r="G44" s="7" t="s">
        <v>7</v>
      </c>
      <c r="I44" s="12" t="s">
        <v>31</v>
      </c>
      <c r="J44" s="5" t="s">
        <v>6</v>
      </c>
      <c r="K44" s="5">
        <f>COUNTIFS(F3:F152,"&lt;16",G3:G152,J44)</f>
        <v>52</v>
      </c>
      <c r="L44" s="5">
        <f>K44/J4</f>
        <v>0.5</v>
      </c>
      <c r="M44" s="1">
        <f>COUNTIF(F3:F152,"&lt;16")</f>
        <v>90</v>
      </c>
    </row>
    <row r="45" spans="1:12">
      <c r="A45" s="2"/>
      <c r="B45" s="5">
        <v>43</v>
      </c>
      <c r="C45" s="5">
        <v>24</v>
      </c>
      <c r="D45" s="6">
        <v>10</v>
      </c>
      <c r="E45" s="6">
        <v>85</v>
      </c>
      <c r="F45" s="6">
        <v>14</v>
      </c>
      <c r="G45" s="5" t="s">
        <v>6</v>
      </c>
      <c r="I45" s="13"/>
      <c r="J45" s="5" t="s">
        <v>7</v>
      </c>
      <c r="K45" s="5">
        <f>COUNTIFS(F3:F152,"&lt;16",G3:G152,J45)</f>
        <v>38</v>
      </c>
      <c r="L45" s="5">
        <f>K45/J5</f>
        <v>0.826086956521739</v>
      </c>
    </row>
    <row r="46" spans="1:13">
      <c r="A46" s="2"/>
      <c r="B46" s="5">
        <v>44</v>
      </c>
      <c r="C46" s="5">
        <v>36</v>
      </c>
      <c r="D46" s="6">
        <v>12</v>
      </c>
      <c r="E46" s="6">
        <v>90</v>
      </c>
      <c r="F46" s="6">
        <v>15</v>
      </c>
      <c r="G46" s="5" t="s">
        <v>6</v>
      </c>
      <c r="I46" s="12" t="s">
        <v>32</v>
      </c>
      <c r="J46" s="5" t="s">
        <v>6</v>
      </c>
      <c r="K46" s="5">
        <f>COUNTIFS(F3:F152,"&gt;=16",G3:G152,J46)</f>
        <v>52</v>
      </c>
      <c r="L46" s="5">
        <f>K46/J4</f>
        <v>0.5</v>
      </c>
      <c r="M46" s="1">
        <f>COUNTIF(F3:F152,"&gt;=16")</f>
        <v>60</v>
      </c>
    </row>
    <row r="47" spans="1:12">
      <c r="A47" s="2"/>
      <c r="B47" s="5">
        <v>45</v>
      </c>
      <c r="C47" s="5">
        <v>53</v>
      </c>
      <c r="D47" s="6">
        <v>14.5</v>
      </c>
      <c r="E47" s="6">
        <v>99</v>
      </c>
      <c r="F47" s="6">
        <v>17</v>
      </c>
      <c r="G47" s="5" t="s">
        <v>6</v>
      </c>
      <c r="I47" s="13"/>
      <c r="J47" s="5" t="s">
        <v>7</v>
      </c>
      <c r="K47" s="5">
        <f>COUNTIFS(F3:F152,"&gt;=16",G3:G152,J47)</f>
        <v>8</v>
      </c>
      <c r="L47" s="5">
        <f>K47/J5</f>
        <v>0.173913043478261</v>
      </c>
    </row>
    <row r="48" spans="1:7">
      <c r="A48" s="2"/>
      <c r="B48" s="5">
        <v>46</v>
      </c>
      <c r="C48" s="5">
        <v>46</v>
      </c>
      <c r="D48" s="6">
        <v>13.8</v>
      </c>
      <c r="E48" s="6">
        <v>94</v>
      </c>
      <c r="F48" s="6">
        <v>17</v>
      </c>
      <c r="G48" s="5" t="s">
        <v>6</v>
      </c>
    </row>
    <row r="49" spans="1:7">
      <c r="A49" s="2"/>
      <c r="B49" s="5">
        <v>47</v>
      </c>
      <c r="C49" s="5">
        <v>49</v>
      </c>
      <c r="D49" s="6">
        <v>14.2</v>
      </c>
      <c r="E49" s="6">
        <v>96</v>
      </c>
      <c r="F49" s="6">
        <v>16</v>
      </c>
      <c r="G49" s="5" t="s">
        <v>6</v>
      </c>
    </row>
    <row r="50" spans="1:11">
      <c r="A50" s="2"/>
      <c r="B50" s="5">
        <v>48</v>
      </c>
      <c r="C50" s="5">
        <v>43</v>
      </c>
      <c r="D50" s="6">
        <v>13.5</v>
      </c>
      <c r="E50" s="6">
        <v>93.9</v>
      </c>
      <c r="F50" s="6">
        <v>16</v>
      </c>
      <c r="G50" s="5" t="s">
        <v>6</v>
      </c>
      <c r="I50" s="14" t="s">
        <v>33</v>
      </c>
      <c r="J50" s="14"/>
      <c r="K50" s="14"/>
    </row>
    <row r="51" spans="1:7">
      <c r="A51" s="2"/>
      <c r="B51" s="5">
        <v>49</v>
      </c>
      <c r="C51" s="5">
        <v>52</v>
      </c>
      <c r="D51" s="6">
        <v>16</v>
      </c>
      <c r="E51" s="6">
        <v>98.7</v>
      </c>
      <c r="F51" s="6">
        <v>16</v>
      </c>
      <c r="G51" s="5" t="s">
        <v>6</v>
      </c>
    </row>
    <row r="52" spans="1:10">
      <c r="A52" s="2"/>
      <c r="B52" s="7">
        <v>50</v>
      </c>
      <c r="C52" s="7">
        <v>35</v>
      </c>
      <c r="D52" s="8">
        <v>10.2</v>
      </c>
      <c r="E52" s="8">
        <v>77</v>
      </c>
      <c r="F52" s="8">
        <v>15</v>
      </c>
      <c r="G52" s="7" t="s">
        <v>7</v>
      </c>
      <c r="I52" s="10" t="s">
        <v>34</v>
      </c>
      <c r="J52" s="10" t="s">
        <v>35</v>
      </c>
    </row>
    <row r="53" spans="1:10">
      <c r="A53" s="2"/>
      <c r="B53" s="5">
        <v>51</v>
      </c>
      <c r="C53" s="5">
        <v>35</v>
      </c>
      <c r="D53" s="6">
        <v>12</v>
      </c>
      <c r="E53" s="6">
        <v>90</v>
      </c>
      <c r="F53" s="6">
        <v>17</v>
      </c>
      <c r="G53" s="5" t="s">
        <v>6</v>
      </c>
      <c r="I53" s="5" t="s">
        <v>36</v>
      </c>
      <c r="J53" s="5">
        <v>16</v>
      </c>
    </row>
    <row r="54" spans="1:10">
      <c r="A54" s="2"/>
      <c r="B54" s="5">
        <v>52</v>
      </c>
      <c r="C54" s="5">
        <v>32</v>
      </c>
      <c r="D54" s="6">
        <v>12.5</v>
      </c>
      <c r="E54" s="6">
        <v>87</v>
      </c>
      <c r="F54" s="6">
        <v>16</v>
      </c>
      <c r="G54" s="5" t="s">
        <v>6</v>
      </c>
      <c r="I54" s="5" t="s">
        <v>37</v>
      </c>
      <c r="J54" s="5">
        <v>7.2</v>
      </c>
    </row>
    <row r="55" spans="1:10">
      <c r="A55" s="2"/>
      <c r="B55" s="5">
        <v>53</v>
      </c>
      <c r="C55" s="5">
        <v>17</v>
      </c>
      <c r="D55" s="6">
        <v>10</v>
      </c>
      <c r="E55" s="6">
        <v>77</v>
      </c>
      <c r="F55" s="6">
        <v>15</v>
      </c>
      <c r="G55" s="5" t="s">
        <v>6</v>
      </c>
      <c r="I55" s="5" t="s">
        <v>38</v>
      </c>
      <c r="J55" s="5">
        <v>70.2</v>
      </c>
    </row>
    <row r="56" spans="1:10">
      <c r="A56" s="2"/>
      <c r="B56" s="5">
        <v>54</v>
      </c>
      <c r="C56" s="5">
        <v>16</v>
      </c>
      <c r="D56" s="6">
        <v>10</v>
      </c>
      <c r="E56" s="6">
        <v>79</v>
      </c>
      <c r="F56" s="6">
        <v>15</v>
      </c>
      <c r="G56" s="5" t="s">
        <v>6</v>
      </c>
      <c r="I56" s="5" t="s">
        <v>39</v>
      </c>
      <c r="J56" s="5">
        <v>14</v>
      </c>
    </row>
    <row r="57" spans="1:7">
      <c r="A57" s="2"/>
      <c r="B57" s="7">
        <v>55</v>
      </c>
      <c r="C57" s="7">
        <v>19</v>
      </c>
      <c r="D57" s="8">
        <v>8</v>
      </c>
      <c r="E57" s="8">
        <v>73.1</v>
      </c>
      <c r="F57" s="8">
        <v>15</v>
      </c>
      <c r="G57" s="7" t="s">
        <v>7</v>
      </c>
    </row>
    <row r="58" spans="1:7">
      <c r="A58" s="2"/>
      <c r="B58" s="5">
        <v>56</v>
      </c>
      <c r="C58" s="5">
        <v>46</v>
      </c>
      <c r="D58" s="6">
        <v>17.4</v>
      </c>
      <c r="E58" s="6">
        <v>97</v>
      </c>
      <c r="F58" s="6">
        <v>17</v>
      </c>
      <c r="G58" s="5" t="s">
        <v>6</v>
      </c>
    </row>
    <row r="59" spans="1:11">
      <c r="A59" s="2"/>
      <c r="B59" s="5">
        <v>57</v>
      </c>
      <c r="C59" s="5">
        <v>19</v>
      </c>
      <c r="D59" s="6">
        <v>10.4</v>
      </c>
      <c r="E59" s="6">
        <v>80</v>
      </c>
      <c r="F59" s="6">
        <v>16</v>
      </c>
      <c r="G59" s="5" t="s">
        <v>6</v>
      </c>
      <c r="I59" s="15" t="s">
        <v>40</v>
      </c>
      <c r="J59" s="15"/>
      <c r="K59" s="15"/>
    </row>
    <row r="60" spans="1:10">
      <c r="A60" s="2"/>
      <c r="B60" s="7">
        <v>58</v>
      </c>
      <c r="C60" s="7">
        <v>21</v>
      </c>
      <c r="D60" s="8">
        <v>9.5</v>
      </c>
      <c r="E60" s="8">
        <v>72</v>
      </c>
      <c r="F60" s="8">
        <v>15</v>
      </c>
      <c r="G60" s="7" t="s">
        <v>7</v>
      </c>
      <c r="I60" s="5" t="s">
        <v>8</v>
      </c>
      <c r="J60" s="5" t="s">
        <v>41</v>
      </c>
    </row>
    <row r="61" spans="1:10">
      <c r="A61" s="2"/>
      <c r="B61" s="5">
        <v>59</v>
      </c>
      <c r="C61" s="5">
        <v>51</v>
      </c>
      <c r="D61" s="6">
        <v>15</v>
      </c>
      <c r="E61" s="6">
        <v>99</v>
      </c>
      <c r="F61" s="6">
        <v>17</v>
      </c>
      <c r="G61" s="5" t="s">
        <v>6</v>
      </c>
      <c r="I61" s="16" t="s">
        <v>42</v>
      </c>
      <c r="J61" s="17"/>
    </row>
    <row r="62" spans="1:10">
      <c r="A62" s="2"/>
      <c r="B62" s="7">
        <v>60</v>
      </c>
      <c r="C62" s="7">
        <v>34</v>
      </c>
      <c r="D62" s="8">
        <v>10.4</v>
      </c>
      <c r="E62" s="8">
        <v>85</v>
      </c>
      <c r="F62" s="8">
        <v>13.5</v>
      </c>
      <c r="G62" s="7" t="s">
        <v>7</v>
      </c>
      <c r="I62" s="5" t="s">
        <v>43</v>
      </c>
      <c r="J62" s="5">
        <f>K4</f>
        <v>0.693333333333333</v>
      </c>
    </row>
    <row r="63" spans="1:10">
      <c r="A63" s="2"/>
      <c r="B63" s="5">
        <v>61</v>
      </c>
      <c r="C63" s="5">
        <v>32</v>
      </c>
      <c r="D63" s="6">
        <v>11.5</v>
      </c>
      <c r="E63" s="6">
        <v>89.5</v>
      </c>
      <c r="F63" s="6">
        <v>17</v>
      </c>
      <c r="G63" s="5" t="s">
        <v>6</v>
      </c>
      <c r="I63" s="5" t="s">
        <v>44</v>
      </c>
      <c r="J63" s="5">
        <f>K5</f>
        <v>0.306666666666667</v>
      </c>
    </row>
    <row r="64" spans="1:10">
      <c r="A64" s="2"/>
      <c r="B64" s="5">
        <v>62</v>
      </c>
      <c r="C64" s="5">
        <v>28</v>
      </c>
      <c r="D64" s="6">
        <v>11.9</v>
      </c>
      <c r="E64" s="6">
        <v>86.5</v>
      </c>
      <c r="F64" s="6">
        <v>15</v>
      </c>
      <c r="G64" s="5" t="s">
        <v>6</v>
      </c>
      <c r="I64" s="16" t="s">
        <v>45</v>
      </c>
      <c r="J64" s="17"/>
    </row>
    <row r="65" spans="1:10">
      <c r="A65" s="2"/>
      <c r="B65" s="5">
        <v>63</v>
      </c>
      <c r="C65" s="5">
        <v>15</v>
      </c>
      <c r="D65" s="6">
        <v>9.3</v>
      </c>
      <c r="E65" s="6">
        <v>76.8</v>
      </c>
      <c r="F65" s="6">
        <v>14.5</v>
      </c>
      <c r="G65" s="5" t="s">
        <v>6</v>
      </c>
      <c r="I65" s="5" t="s">
        <v>46</v>
      </c>
      <c r="J65" s="5">
        <f>L9</f>
        <v>0.326923076923077</v>
      </c>
    </row>
    <row r="66" spans="1:10">
      <c r="A66" s="2"/>
      <c r="B66" s="7">
        <v>64</v>
      </c>
      <c r="C66" s="7">
        <v>13</v>
      </c>
      <c r="D66" s="8">
        <v>7.6</v>
      </c>
      <c r="E66" s="8">
        <v>68.4</v>
      </c>
      <c r="F66" s="8">
        <v>14</v>
      </c>
      <c r="G66" s="7" t="s">
        <v>7</v>
      </c>
      <c r="I66" s="5" t="s">
        <v>47</v>
      </c>
      <c r="J66" s="5">
        <f>L10</f>
        <v>0.478260869565217</v>
      </c>
    </row>
    <row r="67" spans="1:10">
      <c r="A67" s="2"/>
      <c r="B67" s="5">
        <v>65</v>
      </c>
      <c r="C67" s="5">
        <v>49</v>
      </c>
      <c r="D67" s="6">
        <v>14</v>
      </c>
      <c r="E67" s="6">
        <v>98</v>
      </c>
      <c r="F67" s="6">
        <v>17</v>
      </c>
      <c r="G67" s="5" t="s">
        <v>6</v>
      </c>
      <c r="I67" s="16" t="s">
        <v>48</v>
      </c>
      <c r="J67" s="17"/>
    </row>
    <row r="68" spans="1:10">
      <c r="A68" s="2"/>
      <c r="B68" s="7">
        <v>66</v>
      </c>
      <c r="C68" s="7">
        <v>43</v>
      </c>
      <c r="D68" s="8">
        <v>11</v>
      </c>
      <c r="E68" s="8">
        <v>88.5</v>
      </c>
      <c r="F68" s="8">
        <v>16</v>
      </c>
      <c r="G68" s="7" t="s">
        <v>7</v>
      </c>
      <c r="I68" s="5" t="s">
        <v>49</v>
      </c>
      <c r="J68" s="5">
        <f>L20</f>
        <v>0.307692307692308</v>
      </c>
    </row>
    <row r="69" spans="1:10">
      <c r="A69" s="2"/>
      <c r="B69" s="5">
        <v>67</v>
      </c>
      <c r="C69" s="5">
        <v>52</v>
      </c>
      <c r="D69" s="6">
        <v>14.5</v>
      </c>
      <c r="E69" s="6">
        <v>99.7</v>
      </c>
      <c r="F69" s="6">
        <v>18</v>
      </c>
      <c r="G69" s="5" t="s">
        <v>6</v>
      </c>
      <c r="I69" s="5" t="s">
        <v>50</v>
      </c>
      <c r="J69" s="5">
        <f>L21</f>
        <v>0.673913043478261</v>
      </c>
    </row>
    <row r="70" spans="1:10">
      <c r="A70" s="2"/>
      <c r="B70" s="5">
        <v>68</v>
      </c>
      <c r="C70" s="5">
        <v>24</v>
      </c>
      <c r="D70" s="6">
        <v>10</v>
      </c>
      <c r="E70" s="6">
        <v>83</v>
      </c>
      <c r="F70" s="6">
        <v>15</v>
      </c>
      <c r="G70" s="5" t="s">
        <v>6</v>
      </c>
      <c r="I70" s="16" t="s">
        <v>51</v>
      </c>
      <c r="J70" s="17"/>
    </row>
    <row r="71" spans="1:10">
      <c r="A71" s="2"/>
      <c r="B71" s="5">
        <v>69</v>
      </c>
      <c r="C71" s="5">
        <v>24</v>
      </c>
      <c r="D71" s="6">
        <v>10.5</v>
      </c>
      <c r="E71" s="6">
        <v>83.4</v>
      </c>
      <c r="F71" s="6">
        <v>17</v>
      </c>
      <c r="G71" s="5" t="s">
        <v>6</v>
      </c>
      <c r="I71" s="5" t="s">
        <v>52</v>
      </c>
      <c r="J71" s="5">
        <f>L35</f>
        <v>0.105769230769231</v>
      </c>
    </row>
    <row r="72" spans="1:10">
      <c r="A72" s="2"/>
      <c r="B72" s="7">
        <v>70</v>
      </c>
      <c r="C72" s="7">
        <v>36</v>
      </c>
      <c r="D72" s="8">
        <v>10</v>
      </c>
      <c r="E72" s="8">
        <v>84.5</v>
      </c>
      <c r="F72" s="8">
        <v>15</v>
      </c>
      <c r="G72" s="7" t="s">
        <v>7</v>
      </c>
      <c r="I72" s="5" t="s">
        <v>53</v>
      </c>
      <c r="J72" s="5">
        <f>L36</f>
        <v>0.369565217391304</v>
      </c>
    </row>
    <row r="73" spans="1:10">
      <c r="A73" s="2"/>
      <c r="B73" s="7">
        <v>71</v>
      </c>
      <c r="C73" s="7">
        <v>36</v>
      </c>
      <c r="D73" s="8">
        <v>9.5</v>
      </c>
      <c r="E73" s="8">
        <v>84.2</v>
      </c>
      <c r="F73" s="8">
        <v>15</v>
      </c>
      <c r="G73" s="7" t="s">
        <v>7</v>
      </c>
      <c r="I73" s="16" t="s">
        <v>54</v>
      </c>
      <c r="J73" s="17"/>
    </row>
    <row r="74" spans="1:10">
      <c r="A74" s="2"/>
      <c r="B74" s="5">
        <v>72</v>
      </c>
      <c r="C74" s="5">
        <v>15</v>
      </c>
      <c r="D74" s="6">
        <v>10.5</v>
      </c>
      <c r="E74" s="6">
        <v>78.6</v>
      </c>
      <c r="F74" s="6">
        <v>16</v>
      </c>
      <c r="G74" s="5" t="s">
        <v>6</v>
      </c>
      <c r="I74" s="5" t="s">
        <v>55</v>
      </c>
      <c r="J74" s="5">
        <f>L44</f>
        <v>0.5</v>
      </c>
    </row>
    <row r="75" spans="1:10">
      <c r="A75" s="2"/>
      <c r="B75" s="5">
        <v>73</v>
      </c>
      <c r="C75" s="5">
        <v>30</v>
      </c>
      <c r="D75" s="6">
        <v>11.7</v>
      </c>
      <c r="E75" s="6">
        <v>89</v>
      </c>
      <c r="F75" s="6">
        <v>15</v>
      </c>
      <c r="G75" s="5" t="s">
        <v>6</v>
      </c>
      <c r="I75" s="5" t="s">
        <v>56</v>
      </c>
      <c r="J75" s="5">
        <f>L45</f>
        <v>0.826086956521739</v>
      </c>
    </row>
    <row r="76" spans="1:7">
      <c r="A76" s="2"/>
      <c r="B76" s="7">
        <v>74</v>
      </c>
      <c r="C76" s="7">
        <v>12</v>
      </c>
      <c r="D76" s="8">
        <v>7.5</v>
      </c>
      <c r="E76" s="8">
        <v>69</v>
      </c>
      <c r="F76" s="8">
        <v>15</v>
      </c>
      <c r="G76" s="7" t="s">
        <v>7</v>
      </c>
    </row>
    <row r="77" spans="1:7">
      <c r="A77" s="2"/>
      <c r="B77" s="5">
        <v>75</v>
      </c>
      <c r="C77" s="5">
        <v>16</v>
      </c>
      <c r="D77" s="6">
        <v>9.7</v>
      </c>
      <c r="E77" s="6">
        <v>79</v>
      </c>
      <c r="F77" s="6">
        <v>16</v>
      </c>
      <c r="G77" s="5" t="s">
        <v>6</v>
      </c>
    </row>
    <row r="78" spans="1:15">
      <c r="A78" s="2"/>
      <c r="B78" s="5">
        <v>76</v>
      </c>
      <c r="C78" s="5">
        <v>2</v>
      </c>
      <c r="D78" s="6">
        <v>5.5</v>
      </c>
      <c r="E78" s="6">
        <v>60</v>
      </c>
      <c r="F78" s="6">
        <v>13</v>
      </c>
      <c r="G78" s="5" t="s">
        <v>6</v>
      </c>
      <c r="I78" s="4" t="s">
        <v>57</v>
      </c>
      <c r="J78" s="4" t="s">
        <v>58</v>
      </c>
      <c r="K78" s="4" t="s">
        <v>2</v>
      </c>
      <c r="L78" s="4" t="s">
        <v>3</v>
      </c>
      <c r="M78" s="4" t="s">
        <v>4</v>
      </c>
      <c r="N78" s="4" t="s">
        <v>5</v>
      </c>
      <c r="O78" s="4" t="s">
        <v>59</v>
      </c>
    </row>
    <row r="79" spans="1:15">
      <c r="A79" s="2"/>
      <c r="B79" s="7">
        <v>77</v>
      </c>
      <c r="C79" s="7">
        <v>38</v>
      </c>
      <c r="D79" s="8">
        <v>11.1</v>
      </c>
      <c r="E79" s="8">
        <v>92.5</v>
      </c>
      <c r="F79" s="8">
        <v>14</v>
      </c>
      <c r="G79" s="7" t="s">
        <v>7</v>
      </c>
      <c r="I79" s="5" t="s">
        <v>60</v>
      </c>
      <c r="J79" s="5">
        <f>J65</f>
        <v>0.326923076923077</v>
      </c>
      <c r="K79" s="5">
        <f>J68</f>
        <v>0.307692307692308</v>
      </c>
      <c r="L79" s="5">
        <f>J71</f>
        <v>0.105769230769231</v>
      </c>
      <c r="M79" s="5">
        <f>J74</f>
        <v>0.5</v>
      </c>
      <c r="N79" s="5">
        <f>J62</f>
        <v>0.693333333333333</v>
      </c>
      <c r="O79" s="5">
        <f>(J79*K79*L79*M79)*(N79)</f>
        <v>0.00368836291913216</v>
      </c>
    </row>
    <row r="80" spans="1:17">
      <c r="A80" s="2"/>
      <c r="B80" s="5">
        <v>78</v>
      </c>
      <c r="C80" s="5">
        <v>24</v>
      </c>
      <c r="D80" s="6">
        <v>11.1</v>
      </c>
      <c r="E80" s="6">
        <v>84.2</v>
      </c>
      <c r="F80" s="6">
        <v>15</v>
      </c>
      <c r="G80" s="5" t="s">
        <v>6</v>
      </c>
      <c r="I80" s="5" t="s">
        <v>61</v>
      </c>
      <c r="J80" s="5">
        <f>J66</f>
        <v>0.478260869565217</v>
      </c>
      <c r="K80" s="5">
        <f>J69</f>
        <v>0.673913043478261</v>
      </c>
      <c r="L80" s="5">
        <f>J72</f>
        <v>0.369565217391304</v>
      </c>
      <c r="M80" s="5">
        <f>J75</f>
        <v>0.826086956521739</v>
      </c>
      <c r="N80" s="5">
        <f>J63</f>
        <v>0.306666666666667</v>
      </c>
      <c r="O80" s="5">
        <f>(J80*K80*L80*M80)*(N80)</f>
        <v>0.0301753376619818</v>
      </c>
      <c r="P80" s="18"/>
      <c r="Q80" s="18"/>
    </row>
    <row r="81" spans="1:17">
      <c r="A81" s="2"/>
      <c r="B81" s="5">
        <v>79</v>
      </c>
      <c r="C81" s="5">
        <v>19</v>
      </c>
      <c r="D81" s="6">
        <v>9.5</v>
      </c>
      <c r="E81" s="6">
        <v>81.5</v>
      </c>
      <c r="F81" s="6">
        <v>16</v>
      </c>
      <c r="G81" s="5" t="s">
        <v>6</v>
      </c>
      <c r="I81" s="18"/>
      <c r="J81" s="18"/>
      <c r="K81" s="18"/>
      <c r="L81" s="18"/>
      <c r="M81" s="18"/>
      <c r="N81" s="18"/>
      <c r="O81" s="18"/>
      <c r="P81" s="18"/>
      <c r="Q81" s="18"/>
    </row>
    <row r="82" spans="1:14">
      <c r="A82" s="2"/>
      <c r="B82" s="7">
        <v>80</v>
      </c>
      <c r="C82" s="7">
        <v>17</v>
      </c>
      <c r="D82" s="8">
        <v>8.4</v>
      </c>
      <c r="E82" s="8">
        <v>77.4</v>
      </c>
      <c r="F82" s="8">
        <v>15</v>
      </c>
      <c r="G82" s="7" t="s">
        <v>7</v>
      </c>
      <c r="I82" s="14" t="s">
        <v>62</v>
      </c>
      <c r="J82" s="14"/>
      <c r="K82" s="14"/>
      <c r="L82" s="14"/>
      <c r="M82" s="14"/>
      <c r="N82" s="14"/>
    </row>
    <row r="83" spans="1:7">
      <c r="A83" s="2"/>
      <c r="B83" s="5">
        <v>81</v>
      </c>
      <c r="C83" s="5">
        <v>38</v>
      </c>
      <c r="D83" s="6">
        <v>13</v>
      </c>
      <c r="E83" s="6">
        <v>91</v>
      </c>
      <c r="F83" s="6">
        <v>16</v>
      </c>
      <c r="G83" s="5" t="s">
        <v>6</v>
      </c>
    </row>
    <row r="84" spans="1:9">
      <c r="A84" s="2"/>
      <c r="B84" s="5">
        <v>82</v>
      </c>
      <c r="C84" s="5">
        <v>51</v>
      </c>
      <c r="D84" s="6">
        <v>14.8</v>
      </c>
      <c r="E84" s="6">
        <v>100</v>
      </c>
      <c r="F84" s="6">
        <v>17</v>
      </c>
      <c r="G84" s="5" t="s">
        <v>6</v>
      </c>
      <c r="I84" s="9"/>
    </row>
    <row r="85" spans="1:17">
      <c r="A85" s="2"/>
      <c r="B85" s="5">
        <v>83</v>
      </c>
      <c r="C85" s="5">
        <v>39</v>
      </c>
      <c r="D85" s="6">
        <v>14.6</v>
      </c>
      <c r="E85" s="6">
        <v>95</v>
      </c>
      <c r="F85" s="6">
        <v>15</v>
      </c>
      <c r="G85" s="5" t="s">
        <v>6</v>
      </c>
      <c r="I85" s="18"/>
      <c r="J85" s="18"/>
      <c r="K85" s="18"/>
      <c r="L85" s="18"/>
      <c r="M85" s="18"/>
      <c r="N85" s="18"/>
      <c r="O85" s="18"/>
      <c r="P85" s="18"/>
      <c r="Q85" s="18"/>
    </row>
    <row r="86" spans="1:17">
      <c r="A86" s="2"/>
      <c r="B86" s="5">
        <v>84</v>
      </c>
      <c r="C86" s="5">
        <v>34</v>
      </c>
      <c r="D86" s="6">
        <v>11.3</v>
      </c>
      <c r="E86" s="6">
        <v>87</v>
      </c>
      <c r="F86" s="6">
        <v>15</v>
      </c>
      <c r="G86" s="5" t="s">
        <v>6</v>
      </c>
      <c r="I86" s="18"/>
      <c r="J86" s="18"/>
      <c r="K86" s="18"/>
      <c r="L86" s="18"/>
      <c r="M86" s="18"/>
      <c r="N86" s="18"/>
      <c r="O86" s="18"/>
      <c r="P86" s="18"/>
      <c r="Q86" s="18"/>
    </row>
    <row r="87" spans="1:9">
      <c r="A87" s="2"/>
      <c r="B87" s="5">
        <v>85</v>
      </c>
      <c r="C87" s="5">
        <v>34</v>
      </c>
      <c r="D87" s="6">
        <v>12.2</v>
      </c>
      <c r="E87" s="6">
        <v>85</v>
      </c>
      <c r="F87" s="6">
        <v>15</v>
      </c>
      <c r="G87" s="5" t="s">
        <v>6</v>
      </c>
      <c r="I87" s="9"/>
    </row>
    <row r="88" spans="1:7">
      <c r="A88" s="2"/>
      <c r="B88" s="7">
        <v>86</v>
      </c>
      <c r="C88" s="7">
        <v>29</v>
      </c>
      <c r="D88" s="8">
        <v>9.4</v>
      </c>
      <c r="E88" s="8">
        <v>75</v>
      </c>
      <c r="F88" s="8">
        <v>15.5</v>
      </c>
      <c r="G88" s="7" t="s">
        <v>7</v>
      </c>
    </row>
    <row r="89" spans="1:14">
      <c r="A89" s="2"/>
      <c r="B89" s="5">
        <v>87</v>
      </c>
      <c r="C89" s="5">
        <v>34</v>
      </c>
      <c r="D89" s="6">
        <v>11.3</v>
      </c>
      <c r="E89" s="6">
        <v>89.9</v>
      </c>
      <c r="F89" s="6">
        <v>15</v>
      </c>
      <c r="G89" s="5" t="s">
        <v>6</v>
      </c>
      <c r="I89" s="19"/>
      <c r="J89" s="19"/>
      <c r="K89" s="19"/>
      <c r="L89" s="19"/>
      <c r="M89" s="19"/>
      <c r="N89" s="19"/>
    </row>
    <row r="90" spans="1:7">
      <c r="A90" s="2"/>
      <c r="B90" s="7">
        <v>88</v>
      </c>
      <c r="C90" s="7">
        <v>36</v>
      </c>
      <c r="D90" s="8">
        <v>11</v>
      </c>
      <c r="E90" s="8">
        <v>84</v>
      </c>
      <c r="F90" s="8">
        <v>15</v>
      </c>
      <c r="G90" s="7" t="s">
        <v>7</v>
      </c>
    </row>
    <row r="91" spans="1:15">
      <c r="A91" s="2"/>
      <c r="B91" s="5">
        <v>89</v>
      </c>
      <c r="C91" s="5">
        <v>44</v>
      </c>
      <c r="D91" s="6">
        <v>13.4</v>
      </c>
      <c r="E91" s="6">
        <v>97.5</v>
      </c>
      <c r="F91" s="6">
        <v>15</v>
      </c>
      <c r="G91" s="5" t="s">
        <v>6</v>
      </c>
      <c r="I91" s="20"/>
      <c r="J91" s="20"/>
      <c r="K91" s="20"/>
      <c r="L91" s="20"/>
      <c r="M91" s="20"/>
      <c r="N91" s="20"/>
      <c r="O91" s="20"/>
    </row>
    <row r="92" spans="1:15">
      <c r="A92" s="2"/>
      <c r="B92" s="7">
        <v>90</v>
      </c>
      <c r="C92" s="7">
        <v>24</v>
      </c>
      <c r="D92" s="8">
        <v>8.1</v>
      </c>
      <c r="E92" s="8">
        <v>79.6</v>
      </c>
      <c r="F92" s="8">
        <v>13</v>
      </c>
      <c r="G92" s="7" t="s">
        <v>7</v>
      </c>
      <c r="I92" s="21"/>
      <c r="J92" s="21"/>
      <c r="K92" s="21"/>
      <c r="L92" s="21"/>
      <c r="M92" s="21"/>
      <c r="N92" s="21"/>
      <c r="O92" s="21"/>
    </row>
    <row r="93" spans="1:15">
      <c r="A93" s="2"/>
      <c r="B93" s="5">
        <v>91</v>
      </c>
      <c r="C93" s="5">
        <v>55</v>
      </c>
      <c r="D93" s="6">
        <v>15</v>
      </c>
      <c r="E93" s="6">
        <v>99</v>
      </c>
      <c r="F93" s="6">
        <v>49</v>
      </c>
      <c r="G93" s="5" t="s">
        <v>6</v>
      </c>
      <c r="I93" s="21"/>
      <c r="J93" s="21"/>
      <c r="K93" s="21"/>
      <c r="L93" s="21"/>
      <c r="M93" s="21"/>
      <c r="N93" s="21"/>
      <c r="O93" s="21"/>
    </row>
    <row r="94" spans="1:7">
      <c r="A94" s="2"/>
      <c r="B94" s="5">
        <v>92</v>
      </c>
      <c r="C94" s="5">
        <v>44</v>
      </c>
      <c r="D94" s="6">
        <v>13</v>
      </c>
      <c r="E94" s="6">
        <v>93</v>
      </c>
      <c r="F94" s="6">
        <v>18</v>
      </c>
      <c r="G94" s="5" t="s">
        <v>6</v>
      </c>
    </row>
    <row r="95" spans="1:7">
      <c r="A95" s="2"/>
      <c r="B95" s="5">
        <v>93</v>
      </c>
      <c r="C95" s="5">
        <v>44</v>
      </c>
      <c r="D95" s="6">
        <v>13.6</v>
      </c>
      <c r="E95" s="6">
        <v>93.8</v>
      </c>
      <c r="F95" s="6">
        <v>17</v>
      </c>
      <c r="G95" s="5" t="s">
        <v>6</v>
      </c>
    </row>
    <row r="96" spans="1:7">
      <c r="A96" s="2"/>
      <c r="B96" s="7">
        <v>94</v>
      </c>
      <c r="C96" s="7">
        <v>48</v>
      </c>
      <c r="D96" s="8">
        <v>11.1</v>
      </c>
      <c r="E96" s="8">
        <v>93</v>
      </c>
      <c r="F96" s="8">
        <v>16</v>
      </c>
      <c r="G96" s="7" t="s">
        <v>7</v>
      </c>
    </row>
    <row r="97" spans="1:7">
      <c r="A97" s="2"/>
      <c r="B97" s="5">
        <v>95</v>
      </c>
      <c r="C97" s="5">
        <v>42</v>
      </c>
      <c r="D97" s="6">
        <v>12.9</v>
      </c>
      <c r="E97" s="6">
        <v>92.2</v>
      </c>
      <c r="F97" s="6">
        <v>16</v>
      </c>
      <c r="G97" s="5" t="s">
        <v>6</v>
      </c>
    </row>
    <row r="98" spans="1:7">
      <c r="A98" s="2"/>
      <c r="B98" s="5">
        <v>96</v>
      </c>
      <c r="C98" s="5">
        <v>53</v>
      </c>
      <c r="D98" s="6">
        <v>15.7</v>
      </c>
      <c r="E98" s="6">
        <v>100</v>
      </c>
      <c r="F98" s="6">
        <v>15</v>
      </c>
      <c r="G98" s="5" t="s">
        <v>6</v>
      </c>
    </row>
    <row r="99" spans="1:7">
      <c r="A99" s="2"/>
      <c r="B99" s="5">
        <v>97</v>
      </c>
      <c r="C99" s="5">
        <v>47</v>
      </c>
      <c r="D99" s="6">
        <v>13.4</v>
      </c>
      <c r="E99" s="6">
        <v>94</v>
      </c>
      <c r="F99" s="6">
        <v>16</v>
      </c>
      <c r="G99" s="5" t="s">
        <v>6</v>
      </c>
    </row>
    <row r="100" spans="1:7">
      <c r="A100" s="2"/>
      <c r="B100" s="5">
        <v>98</v>
      </c>
      <c r="C100" s="5">
        <v>41</v>
      </c>
      <c r="D100" s="6">
        <v>14</v>
      </c>
      <c r="E100" s="6">
        <v>92</v>
      </c>
      <c r="F100" s="6">
        <v>15</v>
      </c>
      <c r="G100" s="5" t="s">
        <v>6</v>
      </c>
    </row>
    <row r="101" spans="1:7">
      <c r="A101" s="2"/>
      <c r="B101" s="5">
        <v>99</v>
      </c>
      <c r="C101" s="5">
        <v>42</v>
      </c>
      <c r="D101" s="6">
        <v>12.8</v>
      </c>
      <c r="E101" s="6">
        <v>92</v>
      </c>
      <c r="F101" s="6">
        <v>16</v>
      </c>
      <c r="G101" s="5" t="s">
        <v>6</v>
      </c>
    </row>
    <row r="102" spans="1:7">
      <c r="A102" s="2"/>
      <c r="B102" s="5">
        <v>100</v>
      </c>
      <c r="C102" s="5">
        <v>36</v>
      </c>
      <c r="D102" s="6">
        <v>12.1</v>
      </c>
      <c r="E102" s="6">
        <v>88</v>
      </c>
      <c r="F102" s="6">
        <v>16</v>
      </c>
      <c r="G102" s="5" t="s">
        <v>6</v>
      </c>
    </row>
    <row r="103" spans="1:7">
      <c r="A103" s="2"/>
      <c r="B103" s="7">
        <v>101</v>
      </c>
      <c r="C103" s="7">
        <v>26</v>
      </c>
      <c r="D103" s="8">
        <v>8.9</v>
      </c>
      <c r="E103" s="8">
        <v>82</v>
      </c>
      <c r="F103" s="8">
        <v>15</v>
      </c>
      <c r="G103" s="7" t="s">
        <v>7</v>
      </c>
    </row>
    <row r="104" spans="1:7">
      <c r="A104" s="2"/>
      <c r="B104" s="7">
        <v>102</v>
      </c>
      <c r="C104" s="7">
        <v>28</v>
      </c>
      <c r="D104" s="8">
        <v>9.3</v>
      </c>
      <c r="E104" s="8">
        <v>83.2</v>
      </c>
      <c r="F104" s="8">
        <v>15</v>
      </c>
      <c r="G104" s="7" t="s">
        <v>7</v>
      </c>
    </row>
    <row r="105" spans="1:7">
      <c r="A105" s="2"/>
      <c r="B105" s="5">
        <v>103</v>
      </c>
      <c r="C105" s="5">
        <v>33</v>
      </c>
      <c r="D105" s="6">
        <v>11.8</v>
      </c>
      <c r="E105" s="6">
        <v>85.9</v>
      </c>
      <c r="F105" s="6">
        <v>15</v>
      </c>
      <c r="G105" s="5" t="s">
        <v>6</v>
      </c>
    </row>
    <row r="106" spans="1:7">
      <c r="A106" s="2"/>
      <c r="B106" s="5">
        <v>104</v>
      </c>
      <c r="C106" s="5">
        <v>33</v>
      </c>
      <c r="D106" s="6">
        <v>12.5</v>
      </c>
      <c r="E106" s="6">
        <v>88</v>
      </c>
      <c r="F106" s="6">
        <v>16</v>
      </c>
      <c r="G106" s="5" t="s">
        <v>6</v>
      </c>
    </row>
    <row r="107" spans="1:7">
      <c r="A107" s="2"/>
      <c r="B107" s="5">
        <v>105</v>
      </c>
      <c r="C107" s="5">
        <v>20</v>
      </c>
      <c r="D107" s="6">
        <v>9.3</v>
      </c>
      <c r="E107" s="6">
        <v>79.5</v>
      </c>
      <c r="F107" s="6">
        <v>15</v>
      </c>
      <c r="G107" s="5" t="s">
        <v>6</v>
      </c>
    </row>
    <row r="108" spans="1:7">
      <c r="A108" s="2"/>
      <c r="B108" s="5">
        <v>106</v>
      </c>
      <c r="C108" s="5">
        <v>17</v>
      </c>
      <c r="D108" s="6">
        <v>8.9</v>
      </c>
      <c r="E108" s="6">
        <v>79</v>
      </c>
      <c r="F108" s="6">
        <v>14</v>
      </c>
      <c r="G108" s="5" t="s">
        <v>6</v>
      </c>
    </row>
    <row r="109" spans="1:7">
      <c r="A109" s="2"/>
      <c r="B109" s="5">
        <v>107</v>
      </c>
      <c r="C109" s="5">
        <v>18</v>
      </c>
      <c r="D109" s="6">
        <v>9.2</v>
      </c>
      <c r="E109" s="6">
        <v>80</v>
      </c>
      <c r="F109" s="6">
        <v>15</v>
      </c>
      <c r="G109" s="5" t="s">
        <v>6</v>
      </c>
    </row>
    <row r="110" spans="1:7">
      <c r="A110" s="2"/>
      <c r="B110" s="5">
        <v>108</v>
      </c>
      <c r="C110" s="5">
        <v>18</v>
      </c>
      <c r="D110" s="6">
        <v>9</v>
      </c>
      <c r="E110" s="6">
        <v>79</v>
      </c>
      <c r="F110" s="6">
        <v>16</v>
      </c>
      <c r="G110" s="5" t="s">
        <v>6</v>
      </c>
    </row>
    <row r="111" spans="1:7">
      <c r="A111" s="2"/>
      <c r="B111" s="7">
        <v>109</v>
      </c>
      <c r="C111" s="7">
        <v>17</v>
      </c>
      <c r="D111" s="8">
        <v>8.1</v>
      </c>
      <c r="E111" s="8">
        <v>78</v>
      </c>
      <c r="F111" s="8">
        <v>14</v>
      </c>
      <c r="G111" s="7" t="s">
        <v>7</v>
      </c>
    </row>
    <row r="112" spans="1:7">
      <c r="A112" s="2"/>
      <c r="B112" s="5">
        <v>110</v>
      </c>
      <c r="C112" s="5">
        <v>34</v>
      </c>
      <c r="D112" s="6">
        <v>11.5</v>
      </c>
      <c r="E112" s="6">
        <v>86.5</v>
      </c>
      <c r="F112" s="6">
        <v>15</v>
      </c>
      <c r="G112" s="5" t="s">
        <v>6</v>
      </c>
    </row>
    <row r="113" spans="1:7">
      <c r="A113" s="2"/>
      <c r="B113" s="5">
        <v>111</v>
      </c>
      <c r="C113" s="5">
        <v>15</v>
      </c>
      <c r="D113" s="6">
        <v>9</v>
      </c>
      <c r="E113" s="6">
        <v>76</v>
      </c>
      <c r="F113" s="6">
        <v>15</v>
      </c>
      <c r="G113" s="5" t="s">
        <v>6</v>
      </c>
    </row>
    <row r="114" spans="1:7">
      <c r="A114" s="2"/>
      <c r="B114" s="5">
        <v>112</v>
      </c>
      <c r="C114" s="5">
        <v>10</v>
      </c>
      <c r="D114" s="6">
        <v>9</v>
      </c>
      <c r="E114" s="6">
        <v>70</v>
      </c>
      <c r="F114" s="6">
        <v>13</v>
      </c>
      <c r="G114" s="5" t="s">
        <v>6</v>
      </c>
    </row>
    <row r="115" spans="1:7">
      <c r="A115" s="2"/>
      <c r="B115" s="5">
        <v>113</v>
      </c>
      <c r="C115" s="5">
        <v>2</v>
      </c>
      <c r="D115" s="6">
        <v>6</v>
      </c>
      <c r="E115" s="6">
        <v>60</v>
      </c>
      <c r="F115" s="6">
        <v>13</v>
      </c>
      <c r="G115" s="5" t="s">
        <v>6</v>
      </c>
    </row>
    <row r="116" spans="1:7">
      <c r="A116" s="2"/>
      <c r="B116" s="7">
        <v>114</v>
      </c>
      <c r="C116" s="7">
        <v>2</v>
      </c>
      <c r="D116" s="8">
        <v>4.3</v>
      </c>
      <c r="E116" s="8">
        <v>58</v>
      </c>
      <c r="F116" s="8">
        <v>14</v>
      </c>
      <c r="G116" s="7" t="s">
        <v>7</v>
      </c>
    </row>
    <row r="117" spans="1:7">
      <c r="A117" s="2"/>
      <c r="B117" s="5">
        <v>115</v>
      </c>
      <c r="C117" s="5">
        <v>42</v>
      </c>
      <c r="D117" s="6">
        <v>12.6</v>
      </c>
      <c r="E117" s="6">
        <v>94</v>
      </c>
      <c r="F117" s="6">
        <v>14.5</v>
      </c>
      <c r="G117" s="5" t="s">
        <v>6</v>
      </c>
    </row>
    <row r="118" spans="1:7">
      <c r="A118" s="2"/>
      <c r="B118" s="5">
        <v>116</v>
      </c>
      <c r="C118" s="5">
        <v>47</v>
      </c>
      <c r="D118" s="6">
        <v>13.5</v>
      </c>
      <c r="E118" s="6">
        <v>98.5</v>
      </c>
      <c r="F118" s="6">
        <v>15.5</v>
      </c>
      <c r="G118" s="5" t="s">
        <v>6</v>
      </c>
    </row>
    <row r="119" spans="1:7">
      <c r="A119" s="2"/>
      <c r="B119" s="7">
        <v>117</v>
      </c>
      <c r="C119" s="7">
        <v>27</v>
      </c>
      <c r="D119" s="8">
        <v>8.7</v>
      </c>
      <c r="E119" s="8">
        <v>84</v>
      </c>
      <c r="F119" s="8">
        <v>14.5</v>
      </c>
      <c r="G119" s="7" t="s">
        <v>7</v>
      </c>
    </row>
    <row r="120" spans="1:7">
      <c r="A120" s="2"/>
      <c r="B120" s="5">
        <v>118</v>
      </c>
      <c r="C120" s="5">
        <v>23</v>
      </c>
      <c r="D120" s="6">
        <v>10.5</v>
      </c>
      <c r="E120" s="6">
        <v>79</v>
      </c>
      <c r="F120" s="6">
        <v>15.5</v>
      </c>
      <c r="G120" s="5" t="s">
        <v>6</v>
      </c>
    </row>
    <row r="121" spans="1:7">
      <c r="A121" s="2"/>
      <c r="B121" s="5">
        <v>119</v>
      </c>
      <c r="C121" s="5">
        <v>34</v>
      </c>
      <c r="D121" s="6">
        <v>11.2</v>
      </c>
      <c r="E121" s="6">
        <v>87</v>
      </c>
      <c r="F121" s="6">
        <v>16</v>
      </c>
      <c r="G121" s="5" t="s">
        <v>6</v>
      </c>
    </row>
    <row r="122" spans="1:7">
      <c r="A122" s="2"/>
      <c r="B122" s="5">
        <v>120</v>
      </c>
      <c r="C122" s="5">
        <v>4</v>
      </c>
      <c r="D122" s="6">
        <v>7</v>
      </c>
      <c r="E122" s="6">
        <v>67</v>
      </c>
      <c r="F122" s="6">
        <v>12</v>
      </c>
      <c r="G122" s="5" t="s">
        <v>6</v>
      </c>
    </row>
    <row r="123" spans="1:7">
      <c r="A123" s="2"/>
      <c r="B123" s="5">
        <v>121</v>
      </c>
      <c r="C123" s="5">
        <v>29</v>
      </c>
      <c r="D123" s="6">
        <v>11.8</v>
      </c>
      <c r="E123" s="6">
        <v>85.5</v>
      </c>
      <c r="F123" s="6">
        <v>17</v>
      </c>
      <c r="G123" s="5" t="s">
        <v>6</v>
      </c>
    </row>
    <row r="124" spans="1:7">
      <c r="A124" s="2"/>
      <c r="B124" s="5">
        <v>122</v>
      </c>
      <c r="C124" s="5">
        <v>42</v>
      </c>
      <c r="D124" s="6">
        <v>13.2</v>
      </c>
      <c r="E124" s="6">
        <v>96</v>
      </c>
      <c r="F124" s="6">
        <v>18</v>
      </c>
      <c r="G124" s="5" t="s">
        <v>6</v>
      </c>
    </row>
    <row r="125" spans="1:7">
      <c r="A125" s="2"/>
      <c r="B125" s="5">
        <v>123</v>
      </c>
      <c r="C125" s="5">
        <v>38</v>
      </c>
      <c r="D125" s="6">
        <v>13.8</v>
      </c>
      <c r="E125" s="6">
        <v>92.7</v>
      </c>
      <c r="F125" s="6">
        <v>18</v>
      </c>
      <c r="G125" s="5" t="s">
        <v>6</v>
      </c>
    </row>
    <row r="126" spans="1:7">
      <c r="A126" s="2"/>
      <c r="B126" s="7">
        <v>124</v>
      </c>
      <c r="C126" s="7">
        <v>17</v>
      </c>
      <c r="D126" s="8">
        <v>7.3</v>
      </c>
      <c r="E126" s="8">
        <v>73.2</v>
      </c>
      <c r="F126" s="8">
        <v>13</v>
      </c>
      <c r="G126" s="7" t="s">
        <v>7</v>
      </c>
    </row>
    <row r="127" spans="1:7">
      <c r="A127" s="2"/>
      <c r="B127" s="7">
        <v>125</v>
      </c>
      <c r="C127" s="7">
        <v>24</v>
      </c>
      <c r="D127" s="8">
        <v>9.1</v>
      </c>
      <c r="E127" s="8">
        <v>83.3</v>
      </c>
      <c r="F127" s="8">
        <v>16</v>
      </c>
      <c r="G127" s="7" t="s">
        <v>7</v>
      </c>
    </row>
    <row r="128" spans="1:7">
      <c r="A128" s="2"/>
      <c r="B128" s="5">
        <v>126</v>
      </c>
      <c r="C128" s="5">
        <v>13</v>
      </c>
      <c r="D128" s="6">
        <v>8.1</v>
      </c>
      <c r="E128" s="6">
        <v>71.5</v>
      </c>
      <c r="F128" s="6">
        <v>15</v>
      </c>
      <c r="G128" s="5" t="s">
        <v>6</v>
      </c>
    </row>
    <row r="129" spans="1:7">
      <c r="A129" s="2"/>
      <c r="B129" s="5">
        <v>127</v>
      </c>
      <c r="C129" s="5">
        <v>2</v>
      </c>
      <c r="D129" s="6">
        <v>4.7</v>
      </c>
      <c r="E129" s="6">
        <v>55.7</v>
      </c>
      <c r="F129" s="6">
        <v>13</v>
      </c>
      <c r="G129" s="5" t="s">
        <v>6</v>
      </c>
    </row>
    <row r="130" spans="1:7">
      <c r="A130" s="2"/>
      <c r="B130" s="7">
        <v>128</v>
      </c>
      <c r="C130" s="7">
        <v>39</v>
      </c>
      <c r="D130" s="8">
        <v>11</v>
      </c>
      <c r="E130" s="8">
        <v>80.8</v>
      </c>
      <c r="F130" s="8">
        <v>16.5</v>
      </c>
      <c r="G130" s="7" t="s">
        <v>7</v>
      </c>
    </row>
    <row r="131" spans="1:7">
      <c r="A131" s="2"/>
      <c r="B131" s="5">
        <v>129</v>
      </c>
      <c r="C131" s="5">
        <v>30</v>
      </c>
      <c r="D131" s="6">
        <v>11.4</v>
      </c>
      <c r="E131" s="6">
        <v>85.5</v>
      </c>
      <c r="F131" s="6">
        <v>15</v>
      </c>
      <c r="G131" s="5" t="s">
        <v>6</v>
      </c>
    </row>
    <row r="132" spans="1:7">
      <c r="A132" s="2"/>
      <c r="B132" s="5">
        <v>130</v>
      </c>
      <c r="C132" s="5">
        <v>41</v>
      </c>
      <c r="D132" s="6">
        <v>13</v>
      </c>
      <c r="E132" s="6">
        <v>92.5</v>
      </c>
      <c r="F132" s="6">
        <v>15</v>
      </c>
      <c r="G132" s="5" t="s">
        <v>6</v>
      </c>
    </row>
    <row r="133" spans="1:7">
      <c r="A133" s="2"/>
      <c r="B133" s="5">
        <v>131</v>
      </c>
      <c r="C133" s="5">
        <v>47</v>
      </c>
      <c r="D133" s="6">
        <v>13.3</v>
      </c>
      <c r="E133" s="6">
        <v>98</v>
      </c>
      <c r="F133" s="6">
        <v>16</v>
      </c>
      <c r="G133" s="5" t="s">
        <v>6</v>
      </c>
    </row>
    <row r="134" spans="1:7">
      <c r="A134" s="2"/>
      <c r="B134" s="5">
        <v>132</v>
      </c>
      <c r="C134" s="5">
        <v>28</v>
      </c>
      <c r="D134" s="6">
        <v>13.2</v>
      </c>
      <c r="E134" s="6">
        <v>88.5</v>
      </c>
      <c r="F134" s="6">
        <v>19</v>
      </c>
      <c r="G134" s="5" t="s">
        <v>6</v>
      </c>
    </row>
    <row r="135" spans="1:7">
      <c r="A135" s="2"/>
      <c r="B135" s="7">
        <v>133</v>
      </c>
      <c r="C135" s="7">
        <v>21</v>
      </c>
      <c r="D135" s="8">
        <v>7.8</v>
      </c>
      <c r="E135" s="8">
        <v>77</v>
      </c>
      <c r="F135" s="8">
        <v>14</v>
      </c>
      <c r="G135" s="7" t="s">
        <v>7</v>
      </c>
    </row>
    <row r="136" spans="1:7">
      <c r="A136" s="2"/>
      <c r="B136" s="5">
        <v>134</v>
      </c>
      <c r="C136" s="5">
        <v>40</v>
      </c>
      <c r="D136" s="6">
        <v>13.2</v>
      </c>
      <c r="E136" s="6">
        <v>92</v>
      </c>
      <c r="F136" s="6">
        <v>15</v>
      </c>
      <c r="G136" s="5" t="s">
        <v>6</v>
      </c>
    </row>
    <row r="137" spans="1:7">
      <c r="A137" s="2"/>
      <c r="B137" s="5">
        <v>135</v>
      </c>
      <c r="C137" s="5">
        <v>18</v>
      </c>
      <c r="D137" s="6">
        <v>9.2</v>
      </c>
      <c r="E137" s="6">
        <v>77</v>
      </c>
      <c r="F137" s="6">
        <v>12</v>
      </c>
      <c r="G137" s="5" t="s">
        <v>6</v>
      </c>
    </row>
    <row r="138" spans="1:7">
      <c r="A138" s="2"/>
      <c r="B138" s="5">
        <v>136</v>
      </c>
      <c r="C138" s="5">
        <v>46</v>
      </c>
      <c r="D138" s="6">
        <v>15.4</v>
      </c>
      <c r="E138" s="6">
        <v>96.8</v>
      </c>
      <c r="F138" s="6">
        <v>15.5</v>
      </c>
      <c r="G138" s="5" t="s">
        <v>6</v>
      </c>
    </row>
    <row r="139" spans="1:7">
      <c r="A139" s="2"/>
      <c r="B139" s="7">
        <v>137</v>
      </c>
      <c r="C139" s="7">
        <v>51</v>
      </c>
      <c r="D139" s="8">
        <v>11.5</v>
      </c>
      <c r="E139" s="8">
        <v>89</v>
      </c>
      <c r="F139" s="8">
        <v>15</v>
      </c>
      <c r="G139" s="7" t="s">
        <v>7</v>
      </c>
    </row>
    <row r="140" spans="1:7">
      <c r="A140" s="2"/>
      <c r="B140" s="7">
        <v>138</v>
      </c>
      <c r="C140" s="7">
        <v>32</v>
      </c>
      <c r="D140" s="8">
        <v>9.5</v>
      </c>
      <c r="E140" s="8">
        <v>85.5</v>
      </c>
      <c r="F140" s="8">
        <v>13</v>
      </c>
      <c r="G140" s="7" t="s">
        <v>7</v>
      </c>
    </row>
    <row r="141" spans="1:7">
      <c r="A141" s="2"/>
      <c r="B141" s="5">
        <v>139</v>
      </c>
      <c r="C141" s="5">
        <v>27</v>
      </c>
      <c r="D141" s="6">
        <v>10.2</v>
      </c>
      <c r="E141" s="6">
        <v>82.3</v>
      </c>
      <c r="F141" s="6">
        <v>14</v>
      </c>
      <c r="G141" s="5" t="s">
        <v>6</v>
      </c>
    </row>
    <row r="142" spans="1:7">
      <c r="A142" s="2"/>
      <c r="B142" s="7">
        <v>140</v>
      </c>
      <c r="C142" s="7">
        <v>16</v>
      </c>
      <c r="D142" s="8">
        <v>7.2</v>
      </c>
      <c r="E142" s="8">
        <v>70.2</v>
      </c>
      <c r="F142" s="8">
        <v>14</v>
      </c>
      <c r="G142" s="7" t="s">
        <v>7</v>
      </c>
    </row>
    <row r="143" spans="1:7">
      <c r="A143" s="2"/>
      <c r="B143" s="5">
        <v>141</v>
      </c>
      <c r="C143" s="5">
        <v>18</v>
      </c>
      <c r="D143" s="6">
        <v>9.3</v>
      </c>
      <c r="E143" s="6">
        <v>77.5</v>
      </c>
      <c r="F143" s="6">
        <v>14</v>
      </c>
      <c r="G143" s="5" t="s">
        <v>6</v>
      </c>
    </row>
    <row r="144" spans="1:7">
      <c r="A144" s="2"/>
      <c r="B144" s="5">
        <v>142</v>
      </c>
      <c r="C144" s="5">
        <v>9</v>
      </c>
      <c r="D144" s="6">
        <v>7.6</v>
      </c>
      <c r="E144" s="6">
        <v>69</v>
      </c>
      <c r="F144" s="6">
        <v>14</v>
      </c>
      <c r="G144" s="5" t="s">
        <v>6</v>
      </c>
    </row>
    <row r="145" spans="1:7">
      <c r="A145" s="2"/>
      <c r="B145" s="7">
        <v>143</v>
      </c>
      <c r="C145" s="7">
        <v>49</v>
      </c>
      <c r="D145" s="8">
        <v>12.2</v>
      </c>
      <c r="E145" s="8">
        <v>89.8</v>
      </c>
      <c r="F145" s="8">
        <v>16</v>
      </c>
      <c r="G145" s="7" t="s">
        <v>7</v>
      </c>
    </row>
    <row r="146" spans="1:7">
      <c r="A146" s="2"/>
      <c r="B146" s="5">
        <v>144</v>
      </c>
      <c r="C146" s="5">
        <v>41</v>
      </c>
      <c r="D146" s="6">
        <v>12.5</v>
      </c>
      <c r="E146" s="6">
        <v>92</v>
      </c>
      <c r="F146" s="6">
        <v>15</v>
      </c>
      <c r="G146" s="5" t="s">
        <v>6</v>
      </c>
    </row>
    <row r="147" spans="1:7">
      <c r="A147" s="2"/>
      <c r="B147" s="7">
        <v>145</v>
      </c>
      <c r="C147" s="7">
        <v>16</v>
      </c>
      <c r="D147" s="8">
        <v>8.1</v>
      </c>
      <c r="E147" s="8">
        <v>68.5</v>
      </c>
      <c r="F147" s="8">
        <v>15</v>
      </c>
      <c r="G147" s="7" t="s">
        <v>7</v>
      </c>
    </row>
    <row r="148" spans="1:7">
      <c r="A148" s="2"/>
      <c r="B148" s="5">
        <v>146</v>
      </c>
      <c r="C148" s="5">
        <v>40</v>
      </c>
      <c r="D148" s="6">
        <v>13.8</v>
      </c>
      <c r="E148" s="6">
        <v>95</v>
      </c>
      <c r="F148" s="6">
        <v>16.5</v>
      </c>
      <c r="G148" s="5" t="s">
        <v>6</v>
      </c>
    </row>
    <row r="149" spans="1:7">
      <c r="A149" s="2"/>
      <c r="B149" s="5">
        <v>147</v>
      </c>
      <c r="C149" s="5">
        <v>52</v>
      </c>
      <c r="D149" s="6">
        <v>15</v>
      </c>
      <c r="E149" s="6">
        <v>101.5</v>
      </c>
      <c r="F149" s="6">
        <v>16.5</v>
      </c>
      <c r="G149" s="5" t="s">
        <v>6</v>
      </c>
    </row>
    <row r="150" spans="1:7">
      <c r="A150" s="2"/>
      <c r="B150" s="5">
        <v>148</v>
      </c>
      <c r="C150" s="5">
        <v>12</v>
      </c>
      <c r="D150" s="6">
        <v>9.2</v>
      </c>
      <c r="E150" s="6">
        <v>75</v>
      </c>
      <c r="F150" s="6">
        <v>12.5</v>
      </c>
      <c r="G150" s="5" t="s">
        <v>6</v>
      </c>
    </row>
    <row r="151" spans="2:7">
      <c r="B151" s="7">
        <v>149</v>
      </c>
      <c r="C151" s="7">
        <v>58</v>
      </c>
      <c r="D151" s="8">
        <v>13.8</v>
      </c>
      <c r="E151" s="8">
        <v>103.5</v>
      </c>
      <c r="F151" s="8">
        <v>16</v>
      </c>
      <c r="G151" s="7" t="s">
        <v>7</v>
      </c>
    </row>
    <row r="152" spans="2:7">
      <c r="B152" s="7">
        <v>150</v>
      </c>
      <c r="C152" s="7">
        <v>3</v>
      </c>
      <c r="D152" s="8">
        <v>4.9</v>
      </c>
      <c r="E152" s="8">
        <v>60</v>
      </c>
      <c r="F152" s="8">
        <v>12</v>
      </c>
      <c r="G152" s="7" t="s">
        <v>7</v>
      </c>
    </row>
  </sheetData>
  <mergeCells count="28">
    <mergeCell ref="I2:J2"/>
    <mergeCell ref="I7:K7"/>
    <mergeCell ref="I16:K16"/>
    <mergeCell ref="I29:K29"/>
    <mergeCell ref="I42:K42"/>
    <mergeCell ref="I50:K50"/>
    <mergeCell ref="I59:K59"/>
    <mergeCell ref="I61:J61"/>
    <mergeCell ref="I64:J64"/>
    <mergeCell ref="I67:J67"/>
    <mergeCell ref="I70:J70"/>
    <mergeCell ref="I73:J73"/>
    <mergeCell ref="I82:N82"/>
    <mergeCell ref="I9:I10"/>
    <mergeCell ref="I11:I12"/>
    <mergeCell ref="I13:I14"/>
    <mergeCell ref="I18:I19"/>
    <mergeCell ref="I20:I21"/>
    <mergeCell ref="I22:I23"/>
    <mergeCell ref="I24:I25"/>
    <mergeCell ref="I26:I27"/>
    <mergeCell ref="I31:I32"/>
    <mergeCell ref="I33:I34"/>
    <mergeCell ref="I35:I36"/>
    <mergeCell ref="I37:I38"/>
    <mergeCell ref="I39:I40"/>
    <mergeCell ref="I44:I45"/>
    <mergeCell ref="I46:I4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Firanda</dc:creator>
  <cp:lastModifiedBy>Firanda</cp:lastModifiedBy>
  <dcterms:created xsi:type="dcterms:W3CDTF">2023-01-19T06:16:00Z</dcterms:created>
  <dcterms:modified xsi:type="dcterms:W3CDTF">2023-01-21T10:15:42Z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60818BC0939643E4B904B173B04CC223</vt:lpwstr>
  </property>
  <property fmtid="{D5CDD505-2E9C-101B-9397-08002B2CF9AE}" pid="3" name="KSOProductBuildVer">
    <vt:lpwstr>1033-11.2.0.11341</vt:lpwstr>
  </property>
</Properties>
</file>