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aischulze\Google Drive\1. PhD\1. Projects\1. First project - Scope review UPF\June_2018\Submission Process\Github Upload\"/>
    </mc:Choice>
  </mc:AlternateContent>
  <xr:revisionPtr revIDLastSave="0" documentId="13_ncr:1_{266E6F61-9040-454F-802B-1DCBD141F4BA}" xr6:coauthVersionLast="36" xr6:coauthVersionMax="36" xr10:uidLastSave="{00000000-0000-0000-0000-000000000000}"/>
  <bookViews>
    <workbookView xWindow="0" yWindow="0" windowWidth="20490" windowHeight="8130" activeTab="1" xr2:uid="{20E2A03F-A4E0-4809-B5AC-27DEC765507C}"/>
  </bookViews>
  <sheets>
    <sheet name="all estimates" sheetId="12" r:id="rId1"/>
    <sheet name="cvd" sheetId="3" r:id="rId2"/>
    <sheet name="cvd2" sheetId="4" r:id="rId3"/>
    <sheet name="cvd_sub" sheetId="10" r:id="rId4"/>
    <sheet name="t2dm" sheetId="2" r:id="rId5"/>
    <sheet name="t2dm2" sheetId="8" r:id="rId6"/>
    <sheet name="t2dm_sub" sheetId="11" r:id="rId7"/>
  </sheets>
  <definedNames>
    <definedName name="_xlnm._FilterDatabase" localSheetId="0" hidden="1">'all estimates'!$A$1:$N$169</definedName>
    <definedName name="_xlnm._FilterDatabase" localSheetId="2" hidden="1">'cvd2'!$A$1:$J$1</definedName>
    <definedName name="_xlnm._FilterDatabase" localSheetId="5" hidden="1">t2dm2!$A$1:$J$1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12" l="1"/>
  <c r="F12" i="12"/>
  <c r="F13" i="12"/>
  <c r="F14" i="12"/>
  <c r="F15" i="12"/>
  <c r="F170" i="12"/>
  <c r="G89" i="12"/>
  <c r="G88" i="12"/>
  <c r="G87" i="12"/>
  <c r="G75" i="12"/>
  <c r="G74" i="12"/>
  <c r="G73" i="12"/>
  <c r="G72" i="12"/>
  <c r="G51" i="12"/>
  <c r="G6" i="12"/>
  <c r="G5" i="12"/>
  <c r="G4" i="12"/>
  <c r="G3" i="12"/>
</calcChain>
</file>

<file path=xl/sharedStrings.xml><?xml version="1.0" encoding="utf-8"?>
<sst xmlns="http://schemas.openxmlformats.org/spreadsheetml/2006/main" count="1455" uniqueCount="245">
  <si>
    <t xml:space="preserve">author </t>
  </si>
  <si>
    <t>study</t>
  </si>
  <si>
    <t xml:space="preserve">outcome </t>
  </si>
  <si>
    <t xml:space="preserve">percentile </t>
  </si>
  <si>
    <t xml:space="preserve">dose </t>
  </si>
  <si>
    <t xml:space="preserve">cases </t>
  </si>
  <si>
    <t>n</t>
  </si>
  <si>
    <t>unit n</t>
  </si>
  <si>
    <t>rr</t>
  </si>
  <si>
    <t>lb</t>
  </si>
  <si>
    <t>ub</t>
  </si>
  <si>
    <t>risk measure</t>
  </si>
  <si>
    <t>notes</t>
  </si>
  <si>
    <t>ambrosini 2012</t>
  </si>
  <si>
    <t>adiposity</t>
  </si>
  <si>
    <t>na</t>
  </si>
  <si>
    <t># of ind</t>
  </si>
  <si>
    <t>SD increase in DP z-score</t>
  </si>
  <si>
    <t>DP at year 7 with fat mas index at year 15</t>
  </si>
  <si>
    <t xml:space="preserve">atkins2016 </t>
  </si>
  <si>
    <t>cvdinc</t>
  </si>
  <si>
    <t>0-25</t>
  </si>
  <si>
    <t>person-years calculated from paper</t>
  </si>
  <si>
    <t>hr</t>
  </si>
  <si>
    <t>Multiple estimates available --&gt; CVD mort, CVD events, CHD events --&gt; CVDinc used</t>
  </si>
  <si>
    <t>&gt;25-50</t>
  </si>
  <si>
    <t>High sugar DP</t>
  </si>
  <si>
    <t>&gt;50-75</t>
  </si>
  <si>
    <t>Model 2: age + energy intake, smoking status, alcohol intake, physical activity, social class and BMI;</t>
  </si>
  <si>
    <t>&gt;75-100</t>
  </si>
  <si>
    <t>Total person time was calculated by: cases x 1000 / incidence rate</t>
  </si>
  <si>
    <t>nr</t>
  </si>
  <si>
    <t>or</t>
  </si>
  <si>
    <t>barrington2016</t>
  </si>
  <si>
    <t>cvdmort</t>
  </si>
  <si>
    <t xml:space="preserve">Model: age, sex, race/ethnicity, marital status (married/living together, never married, separated/divorced, widowed), education (≤high-school graduate, some college, college/advanced degree), annual income ( &lt;$US 40 000, $US 40 000–59 999, $US 60 000–79 999, ≥$US 80 000, missing), BMI at age 45 years (&lt;18·5kg/m2, 18·5–24·9kg/m2, 25·0–29·9kg/m2, ≥30·0kg/m2, missing), average yearly change in BMI from age 45 years, self-rated health (excellent, very good, good, fair, poor), current use of cholesterol-lowering medication (yes/no), aspirin use in last 10 years (none, low, high, missing), nonaspirin, history of CVD (yes/no, defined as history of heart attack, coronary bypass surgery, angioplasty, stroke, congestive heart failure, or diagnosis of angina), family history of heart attack (number of relatives, 0, 1, ≥2), current use of blood pressure medication (yes/no), years of oestrogen therapy (none, &lt;5, 5–9, ≥10) and years of oestrogen plus progestin therapy (none, &lt;5, 5–9, ≥10), non-steroidal anti-inflammatory drug use in last 10 years (none, low, high, missing), average physical activity in 10 years before baseline (tertiles of MET × h/week, where MET is metabolic equivalents of task), smoking status (never, former, current), average alcohol intake (tertiles of g/d), mammogram in past 2 years (yes/no), prostrate-specific antigen test in the last 2 years (yes/no), sigmoidoscopy in the last 10 years (yes/no), number of servings/d of fruits (quartiles), number of servings/d of vegetables (quartiles) and total daily energy intake (continuous).
</t>
  </si>
  <si>
    <t>person-years</t>
  </si>
  <si>
    <t>Model with NO cvd history</t>
  </si>
  <si>
    <t>besrastrollo2006</t>
  </si>
  <si>
    <t>0-20</t>
  </si>
  <si>
    <t xml:space="preserve">Model 3: Age (y), sex, total energy intake from non-fast-food sources (kcal/d), fiber intake (g/d), alcohol intake (g/d), leisure-time physical activity (metabolic equivalent-h/wk), smoking status (never smoker, smoker, or former smoker), snacking (yes or no), television watching (h/wk), baseline weight (kg), and weight gain?3 kg in the past 5 y (yes or no). An interaction term (age?sex, P?0.001) was also added.
</t>
  </si>
  <si>
    <t>&gt;20-40</t>
  </si>
  <si>
    <t>Cases calculated from: % of weight gain in quintile (from paper) x n of quartile</t>
  </si>
  <si>
    <t>&gt;40-60</t>
  </si>
  <si>
    <t>&gt;60-80</t>
  </si>
  <si>
    <t>&gt;80-100</t>
  </si>
  <si>
    <t>chan2013m</t>
  </si>
  <si>
    <t>strokeinc</t>
  </si>
  <si>
    <t>Model 2: adjusted for age, PaSE, energy intake, education level, hong Kong ladder, community ladder, smoking status and alcohol use, BMI and hypertension history;</t>
  </si>
  <si>
    <t>chan2013f</t>
  </si>
  <si>
    <t>cutler2012oldgirls</t>
  </si>
  <si>
    <t>Model 3: race/ethnicity, SES, physical activity, and Time 1 weight status</t>
  </si>
  <si>
    <t>cutler2012oldboys</t>
  </si>
  <si>
    <t>OR for being overweight/obese v. normal weight for a one quintile increase in dietary pattern factor score.</t>
  </si>
  <si>
    <t>cutler2012yougirls</t>
  </si>
  <si>
    <t>cutler2012youboys</t>
  </si>
  <si>
    <t>cvdrisk</t>
  </si>
  <si>
    <t xml:space="preserve">Model 1: Age, sex, time (four 2-y periods), energy intake (quintiles), smoking (never, past, and current), multivitamin use (yes or no), parental history of myocardial infarction (yes or no), history of hypertension (yes or no), physical activity (min/d), BMI (kg/m2; ,25 or $25), and postmenopausal hormone use (yes or no). CVD, cardiovascular disease; Q, quintile. </t>
  </si>
  <si>
    <t>RRs (95% CIs) of developing a Framingham CVD risk score of &gt; 10%</t>
  </si>
  <si>
    <t>diethelm2014</t>
  </si>
  <si>
    <t>0-33.3</t>
  </si>
  <si>
    <t>b, mean change</t>
  </si>
  <si>
    <t>Model 2: baseline BMI, sex, maternal overweight, high paternal education, gestational age, birth weight category and ever fully breast-fed</t>
  </si>
  <si>
    <t>&gt;33.3-66.6</t>
  </si>
  <si>
    <t>PCA change pattern 1 Change in BMI (kg/m2) during the primary school period</t>
  </si>
  <si>
    <t>&gt;66.6-100</t>
  </si>
  <si>
    <t>Mean change in BMI, based on multiple linear regression models with dietary pattern scores as continuous variables.</t>
  </si>
  <si>
    <t>dominguez2014</t>
  </si>
  <si>
    <t>t2dgestinc</t>
  </si>
  <si>
    <t>0-3 s/month</t>
  </si>
  <si>
    <t>Model 3 without obese: Age, energy intake, smoking, physical activity, family history of diabetes, cardiovascular disease/hypertension at baseline, parity, adherence to Mediterranean dietary pattern score, alcohol intake, fiber intake, and sugar-sweetened soft drinks consumption, baseline BMI</t>
  </si>
  <si>
    <t>&gt; 3 s/month - 2 s/week</t>
  </si>
  <si>
    <t>&gt; 2 s/week</t>
  </si>
  <si>
    <t>durao2017girls</t>
  </si>
  <si>
    <t>b</t>
  </si>
  <si>
    <t>Model 2: maternal (education, BMI) and child (any breast-feeding, physical exercise, screen time, exact age and each adiposity measure at 4 years) characteristics.</t>
  </si>
  <si>
    <t>durao2017boys</t>
  </si>
  <si>
    <t>All adiposity measures are in Z-score units.</t>
  </si>
  <si>
    <t>fung2004a</t>
  </si>
  <si>
    <t>t2dminc</t>
  </si>
  <si>
    <t>Model 3 (multivariate): Adjusted for age ( 49 y, 50-54 y, 55-59 y, 60-64 y, and  65 y), family history of diabetes (yes vs no), history of hypercholesterolemia (yes vs no), smoking (never, past, current with 1-14 cigarettes per day, current with 15-24 cigarettes per day, current with  25 cigarettes per day, and missing), menopausal status (premenopause, postmenopause but does not use HT, postmenopause and uses HT, and postmenopause and previously used HT), calories, history of
hypertension (yes vs no), physical activity ( 1 h/wk, 1-1.9 h/wk, 2-3.9 h/wk, 4-6.9 h/wk, and  7 h/wk), alcohol intake (abstainer, 0.1-5.0 g/d, 5.1-15.0 g/d,
15.1-30.0 g/d, and  30 g/d), BMI (continuous and quadratic), and missing food frequency questionnaire.</t>
  </si>
  <si>
    <t>fung2004b</t>
  </si>
  <si>
    <t>Model 2: age, smoking status, BMI, menopausal status, aspirin use, energy intake, alcohol
intake, and hours of moderate and vigorous physical activity.</t>
  </si>
  <si>
    <t>guallarcast2012</t>
  </si>
  <si>
    <t>chdinc</t>
  </si>
  <si>
    <t>Model 2: Adjusted body mass index (&lt;25, 25e30, 30e35, &gt;35 kg/m2), waist circumference (cm in quintiles), education (no formal education,
primary, secondary, university), smoking (never smoker, former smoker, &lt;10, 10e20, 21e30, &gt;30 cigarettes/day), physical activity at
work (sedentary occupation, standing occupation, manual work, heavy manual work), physical activity at home (METS h/wk in quintiles),
physical activity during leisure time (METS h/wk in quintiles), diabetes, hypertension, hypercholesterolemia, cancer, oral
contraceptives, menopausal status, hormone replacement therapy, total energy intake (kcal/d in quintiles), and stratified by age at
recruitment (5-year groups), sex, and center (Asturias, Gipuzkoa, Navarra, Granada and Murcia).</t>
  </si>
  <si>
    <t>Person-years approximated: 40757 individuals included, 11 years of follow-up. --&gt; 40757 * 11 / 5 per quartile</t>
  </si>
  <si>
    <t>heidemann2008</t>
  </si>
  <si>
    <t>hlebowicz2011f</t>
  </si>
  <si>
    <t>person-years, mean</t>
  </si>
  <si>
    <t>total n: women and men in dietary pattern "sweets and cakes" --&gt; 1034</t>
  </si>
  <si>
    <t>hlebowicz2011m</t>
  </si>
  <si>
    <t>Models adjusted for: age, total energy, season of data collection, body fat percentage,waist : hip ratio, smoking andhistory ofCVD</t>
  </si>
  <si>
    <t>hu2000</t>
  </si>
  <si>
    <t>Model 2: Age, time period, smoking, parental history of myocardial infarction before age 60 y, multivitamin and vitamin E supplement use, alcohol consumption, history of hypertension, physical activity (quintiles of metabolic equivalents), total energy intake (quintiles), and profession.</t>
  </si>
  <si>
    <t>Relative risks (95% CIs) of coronary heart disease according to quintiles of Western pattern score</t>
  </si>
  <si>
    <t>martinezgonzales2015</t>
  </si>
  <si>
    <t>Model 2: sex, age, recruitment center, interventional group, smoking status (never smoker, former smoker and current smoker), baseline body mass index, physical activity during leisure time, self-reported hypertension, self-reported
depression, self-reported diabetes, self-reported hypercholesterolemia and education level (three categories).</t>
  </si>
  <si>
    <t>mcnaughton2009</t>
  </si>
  <si>
    <t>Model 5: Age, sex, energy misreporting, ethnicity, employment grade, smoking, alcohol, physical activity, BMI (without blood pressure)</t>
  </si>
  <si>
    <t>total n: 7314</t>
  </si>
  <si>
    <t>mcnaughton2008</t>
  </si>
  <si>
    <t>Model 7: age, sex, energy misreporting, ethnicity, employment  grade, smoking, alcohol, physical activity, BMI (without blood pressure).</t>
  </si>
  <si>
    <t>not entirely sure about the study type due to non-reporting of person-time</t>
  </si>
  <si>
    <t xml:space="preserve">Here: Also without BMI adjustementavailable </t>
  </si>
  <si>
    <t>Person-time approximated: n * 11.6 mean years of follow up</t>
  </si>
  <si>
    <t>mendonca2017</t>
  </si>
  <si>
    <t>hypertinc</t>
  </si>
  <si>
    <t>Model 3: sex, age, physical activity, hours of TV watching, baseline body mass index, smoking status, use of analgesics, following a special diet at baseline, family history of hypertension, hypercholesterolemia, alcohol consumption, total energy intake, olive oil intake, and consumption of fruits and vegetables</t>
  </si>
  <si>
    <t>Total cases: 1702, Total person-years: 134,784</t>
  </si>
  <si>
    <t>Person-time approximated: 134784/3= 44928 person-years per tertile. (fairly similar to calculating n * mean follow-up time 9.1 years)</t>
  </si>
  <si>
    <t>mendonca2016</t>
  </si>
  <si>
    <t>Model 2: sex, age, marital status, educational status, physical activity, television watching, siesta sleep, smoking
status, snacking between meals, following a special diet at baseline, baseline BMI, and consumption of fruit and vegetables</t>
  </si>
  <si>
    <t>mertens2017</t>
  </si>
  <si>
    <t>Model 2: age, smoking habits, social class, leisure time physical activity, total energy intake and usual
alcohol consumption</t>
  </si>
  <si>
    <t xml:space="preserve">DP 1 </t>
  </si>
  <si>
    <t>Person-time approximated: n * 12 years mean follow up</t>
  </si>
  <si>
    <t>mohammadifard2017</t>
  </si>
  <si>
    <t>Model 4: age (years) and sex (men/women), education (illiterate/primary school/more than primary school), residency (urban/rural), smoking status (never/past/current smoker), daily physical acivity (METs-min/day), family history of cardiovascular disease (yes/no),  diabetes mellitus (yes/no), hypertension (yes/no), hypercholesterolemia (yes/no), aspirin use and postmenopause in women (yes/no), BMI</t>
  </si>
  <si>
    <t>DP: Fast food</t>
  </si>
  <si>
    <t>nanri2013f</t>
  </si>
  <si>
    <t>Model 2: ge (year), study area (11 areas), smoking status (never, past, current with a consumption ofo20 orX20 cigarettes/day), family history of diabetes mellitus (yes or no), total physical activity (quartile of MET-h/day), history of hypertension (yes or no) and total energy intake (kcal/day), BMI</t>
  </si>
  <si>
    <t>available without BMI but is not sustantially different</t>
  </si>
  <si>
    <t>nanri2013m</t>
  </si>
  <si>
    <t>nettleton2009</t>
  </si>
  <si>
    <t xml:space="preserve">Model 2: Study center, age, sex, race-ethnicity, and energy intake (kcal/d), education, physical activity, smoking status, pack-years, and weekly dietary supplement use. </t>
  </si>
  <si>
    <t>odegaard2012</t>
  </si>
  <si>
    <t>no intake</t>
  </si>
  <si>
    <t>1-3 s/month</t>
  </si>
  <si>
    <t>&gt; 3 s/month - &lt; 2 s/week</t>
  </si>
  <si>
    <t>&gt;= 2 s/week</t>
  </si>
  <si>
    <t>odegaard2014</t>
  </si>
  <si>
    <t>Model 2: age, sex, dialect, education, and year of interview, smoking, moderate and vigorous activity, sleep, BMI, history of hypertension (except for cancer), and energy intake</t>
  </si>
  <si>
    <t>oellingrath2011</t>
  </si>
  <si>
    <t>x</t>
  </si>
  <si>
    <t>beta</t>
  </si>
  <si>
    <t>Estimate expressed: change in DP score relative to change in BMI from normal weight to overweight and obese; Model: other pattern scores and significantly associated background variables. Model: other pattern scores and significantly associated background variables</t>
  </si>
  <si>
    <t>osler2002</t>
  </si>
  <si>
    <t>chdmort</t>
  </si>
  <si>
    <t>Model 2: I don’t even know! Probably smoking, exercise, education, BMI and alcohol intake.</t>
  </si>
  <si>
    <t>pala2013</t>
  </si>
  <si>
    <t xml:space="preserve">Model 2: Adjusted by age (continuous), sex and baseline body mass index (BMI; continuous). Effect of country is accounted for by mixed logistic regression model with country as the grouping variable, baseline BMI (continuous), physical activity (hours of physical activity per week, continuous) and income (low, low/medium, medium, medium/ high and high, based on country-specific distributions). </t>
  </si>
  <si>
    <t>reeds2016</t>
  </si>
  <si>
    <t>Model 2: age, sex, WC, IL-6 and adiponectin</t>
  </si>
  <si>
    <t>ritchie07white</t>
  </si>
  <si>
    <t>(SE)</t>
  </si>
  <si>
    <t>mean</t>
  </si>
  <si>
    <t>DP fast food, Change in BMI between study year 1 (age 9-10)  and year 10 (18-19), Measure at baseline, age of menarche, pregnancy, parental education, physical activity, and TV/video watching (ANOVA).</t>
  </si>
  <si>
    <t>ritchie07black</t>
  </si>
  <si>
    <t>DP sweets and cheese</t>
  </si>
  <si>
    <t>schulze2006</t>
  </si>
  <si>
    <t>low-high</t>
  </si>
  <si>
    <t xml:space="preserve">mean </t>
  </si>
  <si>
    <t>Change in Energy-adjusted DP, low to high, Model 3: age, baseline alcohol intake (0, 0.1 to 4.9, 5.0 to 9.9, 10  g/d), physical activity (quintiles metabolic equivalent score), smoking (never, past, current, missing), postmenopausal hormone use (no, current or past, missing), oral contraceptive use (no, current,
missing), cereal fiber intake (quintiles), total fat intake (quintiles), and BMI (continuous), changes in confounders between time periods (except BMI and except physical activity for 1995 to 1999).</t>
  </si>
  <si>
    <t>schulze2005nhsII</t>
  </si>
  <si>
    <t>shikany2015</t>
  </si>
  <si>
    <t>Model 5: age, sex, race, and age-race interaction, education, household income, and region, total energy intake, smoking, physical activity, body mass index, waist circumference, and history of hypertension, dyslipidemia, and diabetes</t>
  </si>
  <si>
    <t xml:space="preserve">Indidence rate per 10000 also given in table. </t>
  </si>
  <si>
    <t>stricker2012</t>
  </si>
  <si>
    <t>Model 2: age, gender, physical activity, smoking status, education, systolic- and diastolic blood pressure and energy intake</t>
  </si>
  <si>
    <t>Multiple outcomes: CHD and Stroke --&gt; Stroke looks a bit better</t>
  </si>
  <si>
    <t>togo2004f</t>
  </si>
  <si>
    <t>cont</t>
  </si>
  <si>
    <t>DP: Sweet traditional, table 5: OR of being obese (&gt;30), per one unit change of change of food factor scores. Model 2: age, education, smoking, BMI, parity (all M-82), physical activity in leisure time (M-82 and M-87), smoking cessation (after M-87), childbirths from M-87 to M-93 (y/n).</t>
  </si>
  <si>
    <t>togo2004m</t>
  </si>
  <si>
    <t xml:space="preserve">DP: Sweet. Model 2: age, education, smoking, BMI, physical activity in leisure time (M-82 and M-87), smoking cessation (after M-87) </t>
  </si>
  <si>
    <t>vandam2002</t>
  </si>
  <si>
    <t>Model 2: Age, BMI, PA, total energy, smoking, alcohok, ancestry, hypercholesterolemia (yes or no), ypertension (yes or no), and family history of type 2 diabetes mellitus (yes or no)</t>
  </si>
  <si>
    <t>varroso2012f</t>
  </si>
  <si>
    <t>vteinc</t>
  </si>
  <si>
    <t>Model 1: age, total physical activity level, physical inactivity level, body mass index (weight (kg)/height (m)2), otal caloric intake, smoking, pack-years of smoking, race/ethnicity, spouse’s educational attainment (in women only), parity (in women only), menopausal status (in women only), nonaspirin nonsteroidal antiinflammatory drug use, warfarin use, multivitamin supplement use, hypertension, coronary heart disease, and rheumatologic disease</t>
  </si>
  <si>
    <t>varroso2012m</t>
  </si>
  <si>
    <t>varroso2012fm</t>
  </si>
  <si>
    <t>voortmann2016</t>
  </si>
  <si>
    <t>Outcome Fat-mass-index</t>
  </si>
  <si>
    <t xml:space="preserve">Model : age, BMI at enrollment, parity, folic acid supplement use, smoking and alcohol use during pregnancy; paternal smoking and education; household income; and child sex, breastfeeding in the first 4 months of life, timing of introduction of complementary feeding, age at dietary measurement, total energy, intake at 1 year, and television watching at age 2 years
</t>
  </si>
  <si>
    <t>zhang2006</t>
  </si>
  <si>
    <t>Model 3: age (5-year category), parity (0, 1, 2, 3+), BMI (nine categories), race/ethnicity, cigarette smoking status (never, past, current),
family history of diabetes in a first-degree relative (yes, no), alcohol intake (0, 0.1–5.0, 5.1–15.0 or &gt;15 g/day), physical activity (quintile) and
total energy (quintile)</t>
  </si>
  <si>
    <t xml:space="preserve">study </t>
  </si>
  <si>
    <t>type</t>
  </si>
  <si>
    <t>Approximation n: 14 x 71768 / 5</t>
  </si>
  <si>
    <t>Dominguez 2014</t>
  </si>
  <si>
    <t>Mcnaughton 2008</t>
  </si>
  <si>
    <t>Schulze 2005</t>
  </si>
  <si>
    <t>VanDam 2002</t>
  </si>
  <si>
    <t>Zhang 2006</t>
  </si>
  <si>
    <t xml:space="preserve">Atkins 2016 </t>
  </si>
  <si>
    <t>Chan 2013m</t>
  </si>
  <si>
    <t>Chan 2013f</t>
  </si>
  <si>
    <t>Guallar-Castillion 2012</t>
  </si>
  <si>
    <t>Heidemann 2008</t>
  </si>
  <si>
    <t>Hu 2000</t>
  </si>
  <si>
    <t>Martinez-Gonzales 2015</t>
  </si>
  <si>
    <t>Mendonca 2017</t>
  </si>
  <si>
    <t>Mertens 2017</t>
  </si>
  <si>
    <t>Mohammadifard 2017</t>
  </si>
  <si>
    <t>Nettleton 2009</t>
  </si>
  <si>
    <t>Odegaard 2014</t>
  </si>
  <si>
    <t>Shikany 2015</t>
  </si>
  <si>
    <t>country</t>
  </si>
  <si>
    <t>UK</t>
  </si>
  <si>
    <t>US</t>
  </si>
  <si>
    <t>China</t>
  </si>
  <si>
    <t>Mexico</t>
  </si>
  <si>
    <t>Spain</t>
  </si>
  <si>
    <t>Iran</t>
  </si>
  <si>
    <t>Singapore</t>
  </si>
  <si>
    <t>Netherlands</t>
  </si>
  <si>
    <t xml:space="preserve">Spain </t>
  </si>
  <si>
    <t xml:space="preserve">US </t>
  </si>
  <si>
    <t xml:space="preserve">UK </t>
  </si>
  <si>
    <t xml:space="preserve">Japan </t>
  </si>
  <si>
    <t xml:space="preserve">Singapore </t>
  </si>
  <si>
    <t>Nanri 2013f</t>
  </si>
  <si>
    <t>Nanri 2013m</t>
  </si>
  <si>
    <t>followup</t>
  </si>
  <si>
    <t>participants</t>
  </si>
  <si>
    <t>quality</t>
  </si>
  <si>
    <t>nutriconfounder</t>
  </si>
  <si>
    <t>stricker2013</t>
  </si>
  <si>
    <t>cases_tot</t>
  </si>
  <si>
    <t>Barrington 2016</t>
  </si>
  <si>
    <t xml:space="preserve">McNaughton 2009 </t>
  </si>
  <si>
    <t>Sweden</t>
  </si>
  <si>
    <t>Hlebowicz 2011f</t>
  </si>
  <si>
    <t>Hlebowicz 2011m</t>
  </si>
  <si>
    <t>Osler 2002</t>
  </si>
  <si>
    <t>Denmark</t>
  </si>
  <si>
    <t>Full data for GL-Method? 1= yes, 2= no (only RE-method)</t>
  </si>
  <si>
    <t xml:space="preserve">Canada </t>
  </si>
  <si>
    <t>Total cases 192</t>
  </si>
  <si>
    <t>Reeds 2016</t>
  </si>
  <si>
    <t>SUM:</t>
  </si>
  <si>
    <t>denovagutierrez2016</t>
  </si>
  <si>
    <t>Denova-Gutierrez 2016</t>
  </si>
  <si>
    <t xml:space="preserve">participants </t>
  </si>
  <si>
    <t xml:space="preserve">quality </t>
  </si>
  <si>
    <t>Fung 2004b</t>
  </si>
  <si>
    <t>Fung 2004a</t>
  </si>
  <si>
    <t>Stricker 2013</t>
  </si>
  <si>
    <t>Odegaard 2012</t>
  </si>
  <si>
    <t>varraso2012f</t>
  </si>
  <si>
    <t>varraso2012m</t>
  </si>
  <si>
    <t>Varraso 2012f</t>
  </si>
  <si>
    <t>Varraso 2012m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</si>
</sst>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4"/>
      <color theme="1"/>
      <name val="Calibri"/>
      <family val="2"/>
      <scheme val="minor"/>
    </font>
    <font>
      <sz val="12"/>
      <color rgb="FFFF0000"/>
      <name val="Calibri"/>
      <family val="2"/>
      <scheme val="minor"/>
    </font>
    <font>
      <b/>
      <sz val="12"/>
      <color rgb="FFFF0000"/>
      <name val="Calibri"/>
      <family val="2"/>
      <scheme val="minor"/>
    </font>
    <font>
      <b/>
      <sz val="12"/>
      <name val="Calibri"/>
      <family val="2"/>
      <scheme val="minor"/>
    </font>
    <font>
      <sz val="12"/>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E9EDF7"/>
        <bgColor indexed="64"/>
      </patternFill>
    </fill>
  </fills>
  <borders count="16">
    <border>
      <left/>
      <right/>
      <top/>
      <bottom/>
      <diagonal/>
    </border>
    <border>
      <left style="thin">
        <color auto="1"/>
      </left>
      <right style="thin">
        <color auto="1"/>
      </right>
      <top style="thin">
        <color auto="1"/>
      </top>
      <bottom/>
      <diagonal/>
    </border>
    <border>
      <left style="thin">
        <color indexed="64"/>
      </left>
      <right style="thin">
        <color auto="1"/>
      </right>
      <top style="medium">
        <color auto="1"/>
      </top>
      <bottom style="medium">
        <color indexed="64"/>
      </bottom>
      <diagonal/>
    </border>
    <border>
      <left/>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auto="1"/>
      </right>
      <top/>
      <bottom style="medium">
        <color indexed="64"/>
      </bottom>
      <diagonal/>
    </border>
    <border>
      <left style="thin">
        <color auto="1"/>
      </left>
      <right style="thin">
        <color indexed="64"/>
      </right>
      <top/>
      <bottom/>
      <diagonal/>
    </border>
    <border>
      <left/>
      <right/>
      <top/>
      <bottom style="thin">
        <color indexed="64"/>
      </bottom>
      <diagonal/>
    </border>
  </borders>
  <cellStyleXfs count="2">
    <xf numFmtId="0" fontId="0" fillId="0" borderId="0"/>
    <xf numFmtId="0" fontId="1" fillId="0" borderId="0"/>
  </cellStyleXfs>
  <cellXfs count="79">
    <xf numFmtId="0" fontId="0" fillId="0" borderId="0" xfId="0"/>
    <xf numFmtId="0" fontId="2" fillId="2" borderId="1" xfId="1" applyFont="1" applyFill="1" applyBorder="1" applyAlignment="1">
      <alignment horizontal="left" vertical="center"/>
    </xf>
    <xf numFmtId="0" fontId="2" fillId="2" borderId="1" xfId="1" applyFont="1" applyFill="1" applyBorder="1" applyAlignment="1">
      <alignment horizontal="center" vertical="center"/>
    </xf>
    <xf numFmtId="0" fontId="0" fillId="2" borderId="0" xfId="0" applyFill="1"/>
    <xf numFmtId="0" fontId="1" fillId="3" borderId="2" xfId="1" applyFill="1" applyBorder="1" applyAlignment="1">
      <alignment horizontal="center"/>
    </xf>
    <xf numFmtId="0" fontId="1" fillId="3" borderId="2" xfId="1" applyFill="1" applyBorder="1" applyAlignment="1">
      <alignment horizontal="left"/>
    </xf>
    <xf numFmtId="0" fontId="0" fillId="3" borderId="3" xfId="0" applyFill="1" applyBorder="1"/>
    <xf numFmtId="0" fontId="1" fillId="3" borderId="11" xfId="1" applyFill="1" applyBorder="1" applyAlignment="1">
      <alignment horizontal="center"/>
    </xf>
    <xf numFmtId="0" fontId="1" fillId="3" borderId="11" xfId="1" applyFill="1" applyBorder="1" applyAlignment="1">
      <alignment horizontal="left"/>
    </xf>
    <xf numFmtId="0" fontId="0" fillId="3" borderId="0" xfId="0" applyFill="1"/>
    <xf numFmtId="0" fontId="1" fillId="3" borderId="7" xfId="1" applyFill="1" applyBorder="1" applyAlignment="1">
      <alignment horizontal="center"/>
    </xf>
    <xf numFmtId="0" fontId="1" fillId="3" borderId="7" xfId="1" applyFill="1" applyBorder="1" applyAlignment="1">
      <alignment horizontal="left"/>
    </xf>
    <xf numFmtId="0" fontId="1" fillId="3" borderId="1" xfId="1" applyFill="1" applyBorder="1" applyAlignment="1">
      <alignment horizontal="center"/>
    </xf>
    <xf numFmtId="0" fontId="1" fillId="3" borderId="1" xfId="1" applyFill="1" applyBorder="1" applyAlignment="1">
      <alignment horizontal="left"/>
    </xf>
    <xf numFmtId="0" fontId="1" fillId="3" borderId="9" xfId="1" applyFill="1" applyBorder="1" applyAlignment="1">
      <alignment horizontal="center"/>
    </xf>
    <xf numFmtId="0" fontId="1" fillId="3" borderId="9" xfId="1" applyFill="1" applyBorder="1" applyAlignment="1">
      <alignment horizontal="left"/>
    </xf>
    <xf numFmtId="0" fontId="0" fillId="3" borderId="10" xfId="0" applyFill="1" applyBorder="1"/>
    <xf numFmtId="0" fontId="1" fillId="3" borderId="4" xfId="1" applyFill="1" applyBorder="1" applyAlignment="1">
      <alignment horizontal="center"/>
    </xf>
    <xf numFmtId="0" fontId="1" fillId="3" borderId="4" xfId="1" applyFill="1" applyBorder="1" applyAlignment="1">
      <alignment horizontal="left"/>
    </xf>
    <xf numFmtId="0" fontId="0" fillId="3" borderId="6" xfId="0" applyFill="1" applyBorder="1"/>
    <xf numFmtId="0" fontId="0" fillId="3" borderId="0" xfId="0" applyFill="1" applyBorder="1"/>
    <xf numFmtId="0" fontId="0" fillId="3" borderId="9" xfId="0" applyFill="1" applyBorder="1"/>
    <xf numFmtId="0" fontId="3" fillId="3" borderId="7" xfId="1" applyFont="1" applyFill="1" applyBorder="1" applyAlignment="1">
      <alignment horizontal="left"/>
    </xf>
    <xf numFmtId="0" fontId="1" fillId="3" borderId="7" xfId="1" applyFill="1" applyBorder="1" applyAlignment="1">
      <alignment horizontal="left" wrapText="1"/>
    </xf>
    <xf numFmtId="0" fontId="4" fillId="3" borderId="9" xfId="1" applyFont="1" applyFill="1" applyBorder="1" applyAlignment="1">
      <alignment horizontal="left"/>
    </xf>
    <xf numFmtId="0" fontId="1" fillId="3" borderId="14" xfId="1" applyFill="1" applyBorder="1" applyAlignment="1">
      <alignment horizontal="center"/>
    </xf>
    <xf numFmtId="0" fontId="1" fillId="3" borderId="14" xfId="1" applyFill="1" applyBorder="1" applyAlignment="1">
      <alignment horizontal="left"/>
    </xf>
    <xf numFmtId="0" fontId="0" fillId="0" borderId="0" xfId="0" applyAlignment="1">
      <alignment horizontal="center"/>
    </xf>
    <xf numFmtId="2" fontId="0" fillId="0" borderId="0" xfId="0" applyNumberFormat="1" applyAlignment="1">
      <alignment horizontal="center"/>
    </xf>
    <xf numFmtId="0" fontId="0" fillId="0" borderId="15" xfId="0" applyBorder="1" applyAlignment="1">
      <alignment horizontal="center"/>
    </xf>
    <xf numFmtId="2" fontId="0" fillId="0" borderId="0" xfId="0" applyNumberFormat="1" applyAlignment="1">
      <alignment horizontal="center" wrapText="1"/>
    </xf>
    <xf numFmtId="0" fontId="5" fillId="3" borderId="11" xfId="1" applyFont="1" applyFill="1" applyBorder="1" applyAlignment="1">
      <alignment horizontal="center"/>
    </xf>
    <xf numFmtId="0" fontId="5" fillId="3" borderId="7" xfId="1" applyFont="1" applyFill="1" applyBorder="1" applyAlignment="1">
      <alignment horizontal="center"/>
    </xf>
    <xf numFmtId="0" fontId="5" fillId="3" borderId="1" xfId="1" applyFont="1" applyFill="1" applyBorder="1" applyAlignment="1">
      <alignment horizontal="center"/>
    </xf>
    <xf numFmtId="0" fontId="1" fillId="4" borderId="4" xfId="1" applyFill="1" applyBorder="1" applyAlignment="1">
      <alignment horizontal="center"/>
    </xf>
    <xf numFmtId="0" fontId="1" fillId="4" borderId="5" xfId="1" applyFill="1" applyBorder="1" applyAlignment="1">
      <alignment horizontal="left"/>
    </xf>
    <xf numFmtId="0" fontId="1" fillId="4" borderId="4" xfId="1" applyFill="1" applyBorder="1" applyAlignment="1">
      <alignment horizontal="left"/>
    </xf>
    <xf numFmtId="0" fontId="0" fillId="4" borderId="6" xfId="0" applyFill="1" applyBorder="1"/>
    <xf numFmtId="0" fontId="1" fillId="4" borderId="7" xfId="1" applyFill="1" applyBorder="1" applyAlignment="1">
      <alignment horizontal="center"/>
    </xf>
    <xf numFmtId="0" fontId="1" fillId="4" borderId="7" xfId="1" applyFill="1" applyBorder="1" applyAlignment="1">
      <alignment horizontal="left"/>
    </xf>
    <xf numFmtId="0" fontId="0" fillId="4" borderId="0" xfId="0" applyFill="1" applyBorder="1"/>
    <xf numFmtId="0" fontId="1" fillId="4" borderId="9" xfId="1" applyFill="1" applyBorder="1" applyAlignment="1">
      <alignment horizontal="center"/>
    </xf>
    <xf numFmtId="0" fontId="1" fillId="4" borderId="9" xfId="1" applyFill="1" applyBorder="1" applyAlignment="1">
      <alignment horizontal="left"/>
    </xf>
    <xf numFmtId="0" fontId="0" fillId="4" borderId="10" xfId="0" applyFill="1" applyBorder="1"/>
    <xf numFmtId="0" fontId="1" fillId="3" borderId="4" xfId="1" applyFill="1" applyBorder="1" applyAlignment="1">
      <alignment wrapText="1"/>
    </xf>
    <xf numFmtId="0" fontId="1" fillId="4" borderId="11" xfId="1" applyFill="1" applyBorder="1" applyAlignment="1">
      <alignment horizontal="center"/>
    </xf>
    <xf numFmtId="0" fontId="1" fillId="4" borderId="11" xfId="1" applyFill="1" applyBorder="1" applyAlignment="1">
      <alignment horizontal="left"/>
    </xf>
    <xf numFmtId="0" fontId="0" fillId="4" borderId="0" xfId="0" applyFill="1"/>
    <xf numFmtId="0" fontId="0" fillId="4" borderId="12" xfId="0" applyFill="1" applyBorder="1"/>
    <xf numFmtId="0" fontId="0" fillId="4" borderId="11" xfId="0" applyFill="1" applyBorder="1"/>
    <xf numFmtId="0" fontId="0" fillId="4" borderId="8" xfId="0" applyFill="1" applyBorder="1"/>
    <xf numFmtId="0" fontId="0" fillId="4" borderId="9" xfId="0" applyFill="1" applyBorder="1"/>
    <xf numFmtId="0" fontId="6" fillId="4" borderId="7" xfId="1" applyFont="1" applyFill="1" applyBorder="1" applyAlignment="1">
      <alignment horizontal="center"/>
    </xf>
    <xf numFmtId="0" fontId="1" fillId="3" borderId="5" xfId="1" applyFill="1" applyBorder="1" applyAlignment="1">
      <alignment horizontal="left"/>
    </xf>
    <xf numFmtId="0" fontId="1" fillId="3" borderId="13" xfId="1" applyFill="1" applyBorder="1" applyAlignment="1">
      <alignment horizontal="left"/>
    </xf>
    <xf numFmtId="0" fontId="1" fillId="4" borderId="1" xfId="1" applyFill="1" applyBorder="1" applyAlignment="1">
      <alignment horizontal="center"/>
    </xf>
    <xf numFmtId="0" fontId="1" fillId="4" borderId="1" xfId="1" applyFill="1" applyBorder="1" applyAlignment="1">
      <alignment horizontal="left"/>
    </xf>
    <xf numFmtId="0" fontId="0" fillId="3" borderId="4" xfId="0" applyFill="1" applyBorder="1"/>
    <xf numFmtId="0" fontId="3" fillId="4" borderId="9" xfId="1" applyFont="1" applyFill="1" applyBorder="1" applyAlignment="1">
      <alignment horizontal="left"/>
    </xf>
    <xf numFmtId="0" fontId="3" fillId="3" borderId="9" xfId="1" quotePrefix="1" applyFont="1" applyFill="1" applyBorder="1" applyAlignment="1">
      <alignment horizontal="left"/>
    </xf>
    <xf numFmtId="0" fontId="5" fillId="3" borderId="9" xfId="1" applyFont="1" applyFill="1" applyBorder="1" applyAlignment="1">
      <alignment horizontal="center"/>
    </xf>
    <xf numFmtId="0" fontId="3" fillId="3" borderId="9" xfId="1" applyFont="1" applyFill="1" applyBorder="1" applyAlignment="1">
      <alignment horizontal="left"/>
    </xf>
    <xf numFmtId="0" fontId="3" fillId="4" borderId="1" xfId="1" applyFont="1" applyFill="1" applyBorder="1" applyAlignment="1">
      <alignment horizontal="left"/>
    </xf>
    <xf numFmtId="0" fontId="1" fillId="4" borderId="11" xfId="1" applyFill="1" applyBorder="1" applyAlignment="1">
      <alignment horizontal="left" wrapText="1"/>
    </xf>
    <xf numFmtId="0" fontId="3" fillId="4" borderId="4" xfId="1" applyFont="1" applyFill="1" applyBorder="1" applyAlignment="1">
      <alignment horizontal="left"/>
    </xf>
    <xf numFmtId="0" fontId="4" fillId="4" borderId="9" xfId="1" applyFont="1" applyFill="1" applyBorder="1" applyAlignment="1">
      <alignment horizontal="left"/>
    </xf>
    <xf numFmtId="0" fontId="1" fillId="4" borderId="2" xfId="1" applyFill="1" applyBorder="1" applyAlignment="1">
      <alignment horizontal="center"/>
    </xf>
    <xf numFmtId="0" fontId="1" fillId="4" borderId="2" xfId="1" applyFill="1" applyBorder="1" applyAlignment="1">
      <alignment horizontal="left"/>
    </xf>
    <xf numFmtId="0" fontId="1" fillId="4" borderId="2" xfId="1" applyFill="1" applyBorder="1" applyAlignment="1">
      <alignment horizontal="left" wrapText="1"/>
    </xf>
    <xf numFmtId="0" fontId="0" fillId="4" borderId="3" xfId="0" applyFill="1" applyBorder="1"/>
    <xf numFmtId="0" fontId="1" fillId="4" borderId="14" xfId="1" applyFill="1" applyBorder="1" applyAlignment="1">
      <alignment horizontal="center"/>
    </xf>
    <xf numFmtId="0" fontId="1" fillId="4" borderId="14" xfId="1" applyFill="1" applyBorder="1" applyAlignment="1">
      <alignment horizontal="left"/>
    </xf>
    <xf numFmtId="0" fontId="1" fillId="3" borderId="9" xfId="1" applyFill="1" applyBorder="1" applyAlignment="1">
      <alignment horizontal="left" wrapText="1"/>
    </xf>
    <xf numFmtId="0" fontId="1" fillId="3" borderId="11" xfId="1" applyFill="1" applyBorder="1" applyAlignment="1">
      <alignment horizontal="center" vertical="center"/>
    </xf>
    <xf numFmtId="0" fontId="1" fillId="3" borderId="7" xfId="1" applyFill="1" applyBorder="1" applyAlignment="1">
      <alignment horizontal="center" vertical="center"/>
    </xf>
    <xf numFmtId="0" fontId="1" fillId="3" borderId="9" xfId="1" applyFill="1" applyBorder="1" applyAlignment="1">
      <alignment horizontal="center" vertical="center"/>
    </xf>
    <xf numFmtId="0" fontId="7" fillId="2" borderId="0" xfId="0" applyFont="1" applyFill="1"/>
    <xf numFmtId="0" fontId="8" fillId="2" borderId="0" xfId="0" applyFont="1" applyFill="1" applyAlignment="1">
      <alignment horizontal="right"/>
    </xf>
    <xf numFmtId="0" fontId="0" fillId="0" borderId="15" xfId="0" applyBorder="1" applyAlignment="1">
      <alignment horizontal="left"/>
    </xf>
  </cellXfs>
  <cellStyles count="2">
    <cellStyle name="Normal" xfId="0" builtinId="0"/>
    <cellStyle name="Normal 2 2" xfId="1" xr:uid="{460FDC6F-C818-4885-B917-09B2324E9B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21A-D9B3-48CD-A9DF-9C46473A7C63}">
  <dimension ref="A1:O170"/>
  <sheetViews>
    <sheetView zoomScale="70" zoomScaleNormal="70" workbookViewId="0">
      <pane xSplit="1" ySplit="1" topLeftCell="B2" activePane="bottomRight" state="frozen"/>
      <selection pane="topRight" activeCell="B1" sqref="B1"/>
      <selection pane="bottomLeft" activeCell="A2" sqref="A2"/>
      <selection pane="bottomRight" activeCell="A147" sqref="A147"/>
    </sheetView>
  </sheetViews>
  <sheetFormatPr defaultRowHeight="15" x14ac:dyDescent="0.25"/>
  <cols>
    <col min="1" max="1" width="22.42578125" style="3" bestFit="1" customWidth="1"/>
    <col min="2" max="2" width="7.5703125" style="3" bestFit="1" customWidth="1"/>
    <col min="3" max="3" width="14.5703125" style="3" customWidth="1"/>
    <col min="4" max="4" width="13.85546875" style="3" customWidth="1"/>
    <col min="5" max="7" width="9.140625" style="3"/>
    <col min="8" max="8" width="13" style="3" customWidth="1"/>
    <col min="9" max="11" width="9.140625" style="3"/>
    <col min="12" max="12" width="13.28515625" style="3" customWidth="1"/>
    <col min="13" max="13" width="6.5703125" style="3" customWidth="1"/>
    <col min="14" max="14" width="255.7109375" style="3" bestFit="1" customWidth="1"/>
    <col min="15" max="16384" width="9.140625" style="3"/>
  </cols>
  <sheetData>
    <row r="1" spans="1:14" ht="19.5" thickBot="1" x14ac:dyDescent="0.3">
      <c r="A1" s="2" t="s">
        <v>0</v>
      </c>
      <c r="B1" s="2" t="s">
        <v>1</v>
      </c>
      <c r="C1" s="2" t="s">
        <v>2</v>
      </c>
      <c r="D1" s="2" t="s">
        <v>3</v>
      </c>
      <c r="E1" s="2" t="s">
        <v>4</v>
      </c>
      <c r="F1" s="2" t="s">
        <v>5</v>
      </c>
      <c r="G1" s="2" t="s">
        <v>6</v>
      </c>
      <c r="H1" s="1" t="s">
        <v>7</v>
      </c>
      <c r="I1" s="2" t="s">
        <v>8</v>
      </c>
      <c r="J1" s="2" t="s">
        <v>9</v>
      </c>
      <c r="K1" s="2" t="s">
        <v>10</v>
      </c>
      <c r="L1" s="1" t="s">
        <v>11</v>
      </c>
      <c r="M1" s="1" t="s">
        <v>228</v>
      </c>
      <c r="N1" s="2" t="s">
        <v>12</v>
      </c>
    </row>
    <row r="2" spans="1:14" s="6" customFormat="1" ht="16.5" thickBot="1" x14ac:dyDescent="0.3">
      <c r="A2" s="4" t="s">
        <v>13</v>
      </c>
      <c r="B2" s="4">
        <v>3</v>
      </c>
      <c r="C2" s="4" t="s">
        <v>14</v>
      </c>
      <c r="D2" s="4" t="s">
        <v>15</v>
      </c>
      <c r="E2" s="4" t="s">
        <v>15</v>
      </c>
      <c r="F2" s="4" t="s">
        <v>15</v>
      </c>
      <c r="G2" s="4">
        <v>2626</v>
      </c>
      <c r="H2" s="4" t="s">
        <v>16</v>
      </c>
      <c r="I2" s="4">
        <v>0.06</v>
      </c>
      <c r="J2" s="4">
        <v>0.03</v>
      </c>
      <c r="K2" s="4">
        <v>0.1</v>
      </c>
      <c r="L2" s="5" t="s">
        <v>17</v>
      </c>
      <c r="M2" s="4" t="s">
        <v>15</v>
      </c>
      <c r="N2" s="5" t="s">
        <v>18</v>
      </c>
    </row>
    <row r="3" spans="1:14" s="37" customFormat="1" ht="15.75" x14ac:dyDescent="0.25">
      <c r="A3" s="34" t="s">
        <v>19</v>
      </c>
      <c r="B3" s="34">
        <v>2</v>
      </c>
      <c r="C3" s="34" t="s">
        <v>20</v>
      </c>
      <c r="D3" s="34" t="s">
        <v>21</v>
      </c>
      <c r="E3" s="34">
        <v>12.5</v>
      </c>
      <c r="F3" s="34">
        <v>112</v>
      </c>
      <c r="G3" s="34">
        <f xml:space="preserve"> F3*1000/14.5</f>
        <v>7724.1379310344828</v>
      </c>
      <c r="H3" s="35" t="s">
        <v>22</v>
      </c>
      <c r="I3" s="34">
        <v>1</v>
      </c>
      <c r="J3" s="34" t="s">
        <v>15</v>
      </c>
      <c r="K3" s="34" t="s">
        <v>15</v>
      </c>
      <c r="L3" s="34" t="s">
        <v>23</v>
      </c>
      <c r="M3" s="34">
        <v>1</v>
      </c>
      <c r="N3" s="36" t="s">
        <v>24</v>
      </c>
    </row>
    <row r="4" spans="1:14" s="40" customFormat="1" ht="15.75" x14ac:dyDescent="0.25">
      <c r="A4" s="38" t="s">
        <v>19</v>
      </c>
      <c r="B4" s="38">
        <v>2</v>
      </c>
      <c r="C4" s="38" t="s">
        <v>20</v>
      </c>
      <c r="D4" s="38" t="s">
        <v>25</v>
      </c>
      <c r="E4" s="38">
        <v>37.5</v>
      </c>
      <c r="F4" s="38">
        <v>139</v>
      </c>
      <c r="G4" s="38">
        <f>F4*1000/18.34</f>
        <v>7579.0621592148309</v>
      </c>
      <c r="H4" s="39" t="s">
        <v>22</v>
      </c>
      <c r="I4" s="38">
        <v>1.26</v>
      </c>
      <c r="J4" s="38">
        <v>0.97</v>
      </c>
      <c r="K4" s="38">
        <v>1.65</v>
      </c>
      <c r="L4" s="38" t="s">
        <v>23</v>
      </c>
      <c r="M4" s="38">
        <v>1</v>
      </c>
      <c r="N4" s="39" t="s">
        <v>26</v>
      </c>
    </row>
    <row r="5" spans="1:14" s="40" customFormat="1" ht="15.75" x14ac:dyDescent="0.25">
      <c r="A5" s="38" t="s">
        <v>19</v>
      </c>
      <c r="B5" s="38">
        <v>2</v>
      </c>
      <c r="C5" s="38" t="s">
        <v>20</v>
      </c>
      <c r="D5" s="38" t="s">
        <v>27</v>
      </c>
      <c r="E5" s="38">
        <v>62.5</v>
      </c>
      <c r="F5" s="38">
        <v>139</v>
      </c>
      <c r="G5" s="38">
        <f>F5*1000/18</f>
        <v>7722.2222222222226</v>
      </c>
      <c r="H5" s="39" t="s">
        <v>22</v>
      </c>
      <c r="I5" s="38">
        <v>1.1000000000000001</v>
      </c>
      <c r="J5" s="38">
        <v>0.83</v>
      </c>
      <c r="K5" s="38">
        <v>1.46</v>
      </c>
      <c r="L5" s="38" t="s">
        <v>23</v>
      </c>
      <c r="M5" s="38">
        <v>1</v>
      </c>
      <c r="N5" s="39" t="s">
        <v>28</v>
      </c>
    </row>
    <row r="6" spans="1:14" s="43" customFormat="1" ht="16.5" thickBot="1" x14ac:dyDescent="0.3">
      <c r="A6" s="41" t="s">
        <v>19</v>
      </c>
      <c r="B6" s="41">
        <v>2</v>
      </c>
      <c r="C6" s="41" t="s">
        <v>20</v>
      </c>
      <c r="D6" s="41" t="s">
        <v>29</v>
      </c>
      <c r="E6" s="41">
        <v>87.5</v>
      </c>
      <c r="F6" s="41">
        <v>179</v>
      </c>
      <c r="G6" s="41">
        <f>F6*1000/24.04</f>
        <v>7445.9234608985025</v>
      </c>
      <c r="H6" s="42" t="s">
        <v>22</v>
      </c>
      <c r="I6" s="41">
        <v>1.33</v>
      </c>
      <c r="J6" s="41">
        <v>0.98</v>
      </c>
      <c r="K6" s="41">
        <v>1.81</v>
      </c>
      <c r="L6" s="41" t="s">
        <v>23</v>
      </c>
      <c r="M6" s="41">
        <v>1</v>
      </c>
      <c r="N6" s="58" t="s">
        <v>30</v>
      </c>
    </row>
    <row r="7" spans="1:14" s="19" customFormat="1" ht="15" customHeight="1" x14ac:dyDescent="0.25">
      <c r="A7" s="17" t="s">
        <v>33</v>
      </c>
      <c r="B7" s="17">
        <v>2</v>
      </c>
      <c r="C7" s="17" t="s">
        <v>34</v>
      </c>
      <c r="D7" s="17" t="s">
        <v>21</v>
      </c>
      <c r="E7" s="17">
        <v>12.5</v>
      </c>
      <c r="F7" s="17" t="s">
        <v>31</v>
      </c>
      <c r="G7" s="17" t="s">
        <v>31</v>
      </c>
      <c r="H7" s="17" t="s">
        <v>15</v>
      </c>
      <c r="I7" s="17">
        <v>1</v>
      </c>
      <c r="J7" s="17" t="s">
        <v>15</v>
      </c>
      <c r="K7" s="17" t="s">
        <v>15</v>
      </c>
      <c r="L7" s="17" t="s">
        <v>23</v>
      </c>
      <c r="M7" s="17">
        <v>2</v>
      </c>
      <c r="N7" s="44" t="s">
        <v>35</v>
      </c>
    </row>
    <row r="8" spans="1:14" s="20" customFormat="1" ht="15.75" x14ac:dyDescent="0.25">
      <c r="A8" s="10" t="s">
        <v>33</v>
      </c>
      <c r="B8" s="10">
        <v>2</v>
      </c>
      <c r="C8" s="10" t="s">
        <v>34</v>
      </c>
      <c r="D8" s="10" t="s">
        <v>25</v>
      </c>
      <c r="E8" s="10">
        <v>37.5</v>
      </c>
      <c r="F8" s="10" t="s">
        <v>31</v>
      </c>
      <c r="G8" s="10" t="s">
        <v>31</v>
      </c>
      <c r="H8" s="10" t="s">
        <v>15</v>
      </c>
      <c r="I8" s="10">
        <v>1.03</v>
      </c>
      <c r="J8" s="10">
        <v>0.79</v>
      </c>
      <c r="K8" s="10">
        <v>1.33</v>
      </c>
      <c r="L8" s="10" t="s">
        <v>23</v>
      </c>
      <c r="M8" s="10">
        <v>2</v>
      </c>
      <c r="N8" s="11" t="s">
        <v>37</v>
      </c>
    </row>
    <row r="9" spans="1:14" s="20" customFormat="1" ht="15.75" x14ac:dyDescent="0.25">
      <c r="A9" s="10" t="s">
        <v>33</v>
      </c>
      <c r="B9" s="10">
        <v>2</v>
      </c>
      <c r="C9" s="10" t="s">
        <v>34</v>
      </c>
      <c r="D9" s="10" t="s">
        <v>27</v>
      </c>
      <c r="E9" s="10">
        <v>62.5</v>
      </c>
      <c r="F9" s="10" t="s">
        <v>31</v>
      </c>
      <c r="G9" s="10" t="s">
        <v>31</v>
      </c>
      <c r="H9" s="10" t="s">
        <v>15</v>
      </c>
      <c r="I9" s="10">
        <v>1.05</v>
      </c>
      <c r="J9" s="10">
        <v>0.81</v>
      </c>
      <c r="K9" s="10">
        <v>1.38</v>
      </c>
      <c r="L9" s="10" t="s">
        <v>23</v>
      </c>
      <c r="M9" s="10">
        <v>2</v>
      </c>
      <c r="N9" s="11" t="s">
        <v>230</v>
      </c>
    </row>
    <row r="10" spans="1:14" s="16" customFormat="1" ht="16.5" thickBot="1" x14ac:dyDescent="0.3">
      <c r="A10" s="14" t="s">
        <v>33</v>
      </c>
      <c r="B10" s="14">
        <v>2</v>
      </c>
      <c r="C10" s="14" t="s">
        <v>34</v>
      </c>
      <c r="D10" s="14" t="s">
        <v>29</v>
      </c>
      <c r="E10" s="14">
        <v>87.5</v>
      </c>
      <c r="F10" s="14" t="s">
        <v>31</v>
      </c>
      <c r="G10" s="14" t="s">
        <v>31</v>
      </c>
      <c r="H10" s="14" t="s">
        <v>15</v>
      </c>
      <c r="I10" s="14">
        <v>1.1499999999999999</v>
      </c>
      <c r="J10" s="14">
        <v>0.87</v>
      </c>
      <c r="K10" s="14">
        <v>1.53</v>
      </c>
      <c r="L10" s="14" t="s">
        <v>23</v>
      </c>
      <c r="M10" s="14">
        <v>2</v>
      </c>
      <c r="N10" s="15"/>
    </row>
    <row r="11" spans="1:14" s="47" customFormat="1" ht="15.75" x14ac:dyDescent="0.25">
      <c r="A11" s="45" t="s">
        <v>38</v>
      </c>
      <c r="B11" s="45">
        <v>3</v>
      </c>
      <c r="C11" s="45" t="s">
        <v>14</v>
      </c>
      <c r="D11" s="45" t="s">
        <v>39</v>
      </c>
      <c r="E11" s="45">
        <v>10</v>
      </c>
      <c r="F11" s="45">
        <f>0.47*G11</f>
        <v>675.86</v>
      </c>
      <c r="G11" s="45">
        <v>1438</v>
      </c>
      <c r="H11" s="45" t="s">
        <v>16</v>
      </c>
      <c r="I11" s="45">
        <v>1</v>
      </c>
      <c r="J11" s="45" t="s">
        <v>15</v>
      </c>
      <c r="K11" s="45" t="s">
        <v>15</v>
      </c>
      <c r="L11" s="45" t="s">
        <v>32</v>
      </c>
      <c r="M11" s="45">
        <v>1</v>
      </c>
      <c r="N11" s="46" t="s">
        <v>40</v>
      </c>
    </row>
    <row r="12" spans="1:14" s="47" customFormat="1" ht="15.75" x14ac:dyDescent="0.25">
      <c r="A12" s="38" t="s">
        <v>38</v>
      </c>
      <c r="B12" s="38">
        <v>3</v>
      </c>
      <c r="C12" s="38" t="s">
        <v>14</v>
      </c>
      <c r="D12" s="38" t="s">
        <v>41</v>
      </c>
      <c r="E12" s="38">
        <v>30</v>
      </c>
      <c r="F12" s="38">
        <f>0.49*G12</f>
        <v>705.11</v>
      </c>
      <c r="G12" s="38">
        <v>1439</v>
      </c>
      <c r="H12" s="38" t="s">
        <v>16</v>
      </c>
      <c r="I12" s="38">
        <v>1.1299999999999999</v>
      </c>
      <c r="J12" s="38">
        <v>0.97</v>
      </c>
      <c r="K12" s="38">
        <v>1.32</v>
      </c>
      <c r="L12" s="38" t="s">
        <v>32</v>
      </c>
      <c r="M12" s="38">
        <v>1</v>
      </c>
      <c r="N12" s="39" t="s">
        <v>42</v>
      </c>
    </row>
    <row r="13" spans="1:14" s="47" customFormat="1" ht="15.75" x14ac:dyDescent="0.25">
      <c r="A13" s="38" t="s">
        <v>38</v>
      </c>
      <c r="B13" s="38">
        <v>3</v>
      </c>
      <c r="C13" s="38" t="s">
        <v>14</v>
      </c>
      <c r="D13" s="38" t="s">
        <v>43</v>
      </c>
      <c r="E13" s="38">
        <v>50</v>
      </c>
      <c r="F13" s="38">
        <f>0.51*G13</f>
        <v>733.89</v>
      </c>
      <c r="G13" s="38">
        <v>1439</v>
      </c>
      <c r="H13" s="38" t="s">
        <v>16</v>
      </c>
      <c r="I13" s="38">
        <v>1.19</v>
      </c>
      <c r="J13" s="38">
        <v>1.02</v>
      </c>
      <c r="K13" s="38">
        <v>1.39</v>
      </c>
      <c r="L13" s="38" t="s">
        <v>32</v>
      </c>
      <c r="M13" s="38">
        <v>1</v>
      </c>
      <c r="N13" s="39"/>
    </row>
    <row r="14" spans="1:14" s="47" customFormat="1" ht="15.75" x14ac:dyDescent="0.25">
      <c r="A14" s="38" t="s">
        <v>38</v>
      </c>
      <c r="B14" s="38">
        <v>3</v>
      </c>
      <c r="C14" s="38" t="s">
        <v>14</v>
      </c>
      <c r="D14" s="38" t="s">
        <v>44</v>
      </c>
      <c r="E14" s="38">
        <v>70</v>
      </c>
      <c r="F14" s="38">
        <f>0.5*G14</f>
        <v>719.5</v>
      </c>
      <c r="G14" s="38">
        <v>1439</v>
      </c>
      <c r="H14" s="38" t="s">
        <v>16</v>
      </c>
      <c r="I14" s="38">
        <v>1.17</v>
      </c>
      <c r="J14" s="38">
        <v>1</v>
      </c>
      <c r="K14" s="38">
        <v>1.37</v>
      </c>
      <c r="L14" s="38" t="s">
        <v>32</v>
      </c>
      <c r="M14" s="38">
        <v>1</v>
      </c>
      <c r="N14" s="39"/>
    </row>
    <row r="15" spans="1:14" s="43" customFormat="1" ht="16.5" thickBot="1" x14ac:dyDescent="0.3">
      <c r="A15" s="41" t="s">
        <v>38</v>
      </c>
      <c r="B15" s="41">
        <v>3</v>
      </c>
      <c r="C15" s="41" t="s">
        <v>14</v>
      </c>
      <c r="D15" s="41" t="s">
        <v>45</v>
      </c>
      <c r="E15" s="41">
        <v>90</v>
      </c>
      <c r="F15" s="41">
        <f>0.52*G15</f>
        <v>748.28</v>
      </c>
      <c r="G15" s="41">
        <v>1439</v>
      </c>
      <c r="H15" s="41" t="s">
        <v>16</v>
      </c>
      <c r="I15" s="41">
        <v>1.21</v>
      </c>
      <c r="J15" s="41">
        <v>1.03</v>
      </c>
      <c r="K15" s="41">
        <v>1.42</v>
      </c>
      <c r="L15" s="41" t="s">
        <v>32</v>
      </c>
      <c r="M15" s="41">
        <v>1</v>
      </c>
      <c r="N15" s="42"/>
    </row>
    <row r="16" spans="1:14" s="9" customFormat="1" ht="15.75" x14ac:dyDescent="0.25">
      <c r="A16" s="7" t="s">
        <v>46</v>
      </c>
      <c r="B16" s="7">
        <v>2</v>
      </c>
      <c r="C16" s="7" t="s">
        <v>47</v>
      </c>
      <c r="D16" s="7" t="s">
        <v>21</v>
      </c>
      <c r="E16" s="7">
        <v>12.5</v>
      </c>
      <c r="F16" s="7">
        <v>31</v>
      </c>
      <c r="G16" s="7">
        <v>1828.1</v>
      </c>
      <c r="H16" s="8" t="s">
        <v>36</v>
      </c>
      <c r="I16" s="7">
        <v>1</v>
      </c>
      <c r="J16" s="7" t="s">
        <v>15</v>
      </c>
      <c r="K16" s="7" t="s">
        <v>15</v>
      </c>
      <c r="L16" s="7" t="s">
        <v>23</v>
      </c>
      <c r="M16" s="7">
        <v>1</v>
      </c>
      <c r="N16" s="8" t="s">
        <v>48</v>
      </c>
    </row>
    <row r="17" spans="1:14" s="9" customFormat="1" ht="15.75" x14ac:dyDescent="0.25">
      <c r="A17" s="10" t="s">
        <v>46</v>
      </c>
      <c r="B17" s="10">
        <v>2</v>
      </c>
      <c r="C17" s="10" t="s">
        <v>47</v>
      </c>
      <c r="D17" s="10" t="s">
        <v>25</v>
      </c>
      <c r="E17" s="10">
        <v>37.5</v>
      </c>
      <c r="F17" s="10">
        <v>25</v>
      </c>
      <c r="G17" s="10">
        <v>1857.4</v>
      </c>
      <c r="H17" s="11" t="s">
        <v>36</v>
      </c>
      <c r="I17" s="10">
        <v>0.87</v>
      </c>
      <c r="J17" s="10">
        <v>0.51</v>
      </c>
      <c r="K17" s="10">
        <v>1.49</v>
      </c>
      <c r="L17" s="10" t="s">
        <v>23</v>
      </c>
      <c r="M17" s="10">
        <v>1</v>
      </c>
      <c r="N17" s="11"/>
    </row>
    <row r="18" spans="1:14" s="9" customFormat="1" ht="15.75" x14ac:dyDescent="0.25">
      <c r="A18" s="10" t="s">
        <v>46</v>
      </c>
      <c r="B18" s="10">
        <v>2</v>
      </c>
      <c r="C18" s="10" t="s">
        <v>47</v>
      </c>
      <c r="D18" s="10" t="s">
        <v>27</v>
      </c>
      <c r="E18" s="10">
        <v>62.5</v>
      </c>
      <c r="F18" s="10">
        <v>24</v>
      </c>
      <c r="G18" s="10">
        <v>1888.8</v>
      </c>
      <c r="H18" s="11" t="s">
        <v>36</v>
      </c>
      <c r="I18" s="10">
        <v>0.84</v>
      </c>
      <c r="J18" s="10">
        <v>0.48</v>
      </c>
      <c r="K18" s="10">
        <v>1.48</v>
      </c>
      <c r="L18" s="10" t="s">
        <v>23</v>
      </c>
      <c r="M18" s="10">
        <v>1</v>
      </c>
      <c r="N18" s="11"/>
    </row>
    <row r="19" spans="1:14" s="9" customFormat="1" ht="15.75" x14ac:dyDescent="0.25">
      <c r="A19" s="10" t="s">
        <v>46</v>
      </c>
      <c r="B19" s="10">
        <v>2</v>
      </c>
      <c r="C19" s="10" t="s">
        <v>47</v>
      </c>
      <c r="D19" s="10" t="s">
        <v>29</v>
      </c>
      <c r="E19" s="10">
        <v>87.5</v>
      </c>
      <c r="F19" s="10">
        <v>16</v>
      </c>
      <c r="G19" s="10">
        <v>1948.2</v>
      </c>
      <c r="H19" s="11" t="s">
        <v>36</v>
      </c>
      <c r="I19" s="10">
        <v>0.6</v>
      </c>
      <c r="J19" s="10">
        <v>0.32</v>
      </c>
      <c r="K19" s="10">
        <v>1.1299999999999999</v>
      </c>
      <c r="L19" s="10" t="s">
        <v>23</v>
      </c>
      <c r="M19" s="10">
        <v>1</v>
      </c>
      <c r="N19" s="11"/>
    </row>
    <row r="20" spans="1:14" s="9" customFormat="1" ht="15.75" x14ac:dyDescent="0.25">
      <c r="A20" s="10" t="s">
        <v>49</v>
      </c>
      <c r="B20" s="10">
        <v>2</v>
      </c>
      <c r="C20" s="10" t="s">
        <v>47</v>
      </c>
      <c r="D20" s="10" t="s">
        <v>21</v>
      </c>
      <c r="E20" s="10">
        <v>12.5</v>
      </c>
      <c r="F20" s="10">
        <v>18</v>
      </c>
      <c r="G20" s="10">
        <v>1811</v>
      </c>
      <c r="H20" s="11" t="s">
        <v>36</v>
      </c>
      <c r="I20" s="10">
        <v>1</v>
      </c>
      <c r="J20" s="10" t="s">
        <v>15</v>
      </c>
      <c r="K20" s="10" t="s">
        <v>15</v>
      </c>
      <c r="L20" s="10" t="s">
        <v>23</v>
      </c>
      <c r="M20" s="10">
        <v>1</v>
      </c>
      <c r="N20" s="11"/>
    </row>
    <row r="21" spans="1:14" s="9" customFormat="1" ht="15.75" x14ac:dyDescent="0.25">
      <c r="A21" s="10" t="s">
        <v>49</v>
      </c>
      <c r="B21" s="10">
        <v>2</v>
      </c>
      <c r="C21" s="10" t="s">
        <v>47</v>
      </c>
      <c r="D21" s="10" t="s">
        <v>25</v>
      </c>
      <c r="E21" s="10">
        <v>37.5</v>
      </c>
      <c r="F21" s="10">
        <v>15</v>
      </c>
      <c r="G21" s="10">
        <v>1828.9</v>
      </c>
      <c r="H21" s="11" t="s">
        <v>36</v>
      </c>
      <c r="I21" s="10">
        <v>0.63</v>
      </c>
      <c r="J21" s="10">
        <v>0.3</v>
      </c>
      <c r="K21" s="10">
        <v>1.33</v>
      </c>
      <c r="L21" s="10" t="s">
        <v>23</v>
      </c>
      <c r="M21" s="10">
        <v>1</v>
      </c>
      <c r="N21" s="11"/>
    </row>
    <row r="22" spans="1:14" s="9" customFormat="1" ht="15.75" x14ac:dyDescent="0.25">
      <c r="A22" s="10" t="s">
        <v>49</v>
      </c>
      <c r="B22" s="10">
        <v>2</v>
      </c>
      <c r="C22" s="10" t="s">
        <v>47</v>
      </c>
      <c r="D22" s="10" t="s">
        <v>27</v>
      </c>
      <c r="E22" s="10">
        <v>62.5</v>
      </c>
      <c r="F22" s="10">
        <v>14</v>
      </c>
      <c r="G22" s="10">
        <v>1828.8</v>
      </c>
      <c r="H22" s="11" t="s">
        <v>36</v>
      </c>
      <c r="I22" s="10">
        <v>0.63</v>
      </c>
      <c r="J22" s="10">
        <v>0.28999999999999998</v>
      </c>
      <c r="K22" s="10">
        <v>1.37</v>
      </c>
      <c r="L22" s="10" t="s">
        <v>23</v>
      </c>
      <c r="M22" s="10">
        <v>1</v>
      </c>
      <c r="N22" s="11"/>
    </row>
    <row r="23" spans="1:14" s="9" customFormat="1" ht="16.5" thickBot="1" x14ac:dyDescent="0.3">
      <c r="A23" s="12" t="s">
        <v>49</v>
      </c>
      <c r="B23" s="12">
        <v>2</v>
      </c>
      <c r="C23" s="12" t="s">
        <v>47</v>
      </c>
      <c r="D23" s="12" t="s">
        <v>29</v>
      </c>
      <c r="E23" s="12">
        <v>87.5</v>
      </c>
      <c r="F23" s="12">
        <v>13</v>
      </c>
      <c r="G23" s="12">
        <v>1836</v>
      </c>
      <c r="H23" s="13" t="s">
        <v>36</v>
      </c>
      <c r="I23" s="12">
        <v>0.79</v>
      </c>
      <c r="J23" s="12">
        <v>0.36</v>
      </c>
      <c r="K23" s="12">
        <v>1.72</v>
      </c>
      <c r="L23" s="12" t="s">
        <v>23</v>
      </c>
      <c r="M23" s="12">
        <v>1</v>
      </c>
      <c r="N23" s="13"/>
    </row>
    <row r="24" spans="1:14" s="37" customFormat="1" ht="15.75" x14ac:dyDescent="0.25">
      <c r="A24" s="34" t="s">
        <v>50</v>
      </c>
      <c r="B24" s="34">
        <v>3</v>
      </c>
      <c r="C24" s="34" t="s">
        <v>14</v>
      </c>
      <c r="D24" s="34" t="s">
        <v>15</v>
      </c>
      <c r="E24" s="34" t="s">
        <v>15</v>
      </c>
      <c r="F24" s="34" t="s">
        <v>15</v>
      </c>
      <c r="G24" s="34" t="s">
        <v>15</v>
      </c>
      <c r="H24" s="34" t="s">
        <v>15</v>
      </c>
      <c r="I24" s="34">
        <v>0.97</v>
      </c>
      <c r="J24" s="34">
        <v>0.83</v>
      </c>
      <c r="K24" s="34">
        <v>1.1399999999999999</v>
      </c>
      <c r="L24" s="34" t="s">
        <v>32</v>
      </c>
      <c r="M24" s="34" t="s">
        <v>15</v>
      </c>
      <c r="N24" s="36" t="s">
        <v>51</v>
      </c>
    </row>
    <row r="25" spans="1:14" s="40" customFormat="1" ht="15.75" x14ac:dyDescent="0.25">
      <c r="A25" s="38" t="s">
        <v>52</v>
      </c>
      <c r="B25" s="38">
        <v>3</v>
      </c>
      <c r="C25" s="38" t="s">
        <v>14</v>
      </c>
      <c r="D25" s="38" t="s">
        <v>15</v>
      </c>
      <c r="E25" s="38" t="s">
        <v>15</v>
      </c>
      <c r="F25" s="38" t="s">
        <v>15</v>
      </c>
      <c r="G25" s="38" t="s">
        <v>15</v>
      </c>
      <c r="H25" s="38" t="s">
        <v>15</v>
      </c>
      <c r="I25" s="38">
        <v>0.86</v>
      </c>
      <c r="J25" s="38">
        <v>0.72</v>
      </c>
      <c r="K25" s="38">
        <v>1.03</v>
      </c>
      <c r="L25" s="38" t="s">
        <v>32</v>
      </c>
      <c r="M25" s="38" t="s">
        <v>15</v>
      </c>
      <c r="N25" s="39" t="s">
        <v>53</v>
      </c>
    </row>
    <row r="26" spans="1:14" s="40" customFormat="1" ht="15.75" x14ac:dyDescent="0.25">
      <c r="A26" s="38" t="s">
        <v>54</v>
      </c>
      <c r="B26" s="38">
        <v>3</v>
      </c>
      <c r="C26" s="38" t="s">
        <v>14</v>
      </c>
      <c r="D26" s="38" t="s">
        <v>15</v>
      </c>
      <c r="E26" s="38" t="s">
        <v>15</v>
      </c>
      <c r="F26" s="38" t="s">
        <v>15</v>
      </c>
      <c r="G26" s="38" t="s">
        <v>15</v>
      </c>
      <c r="H26" s="38" t="s">
        <v>15</v>
      </c>
      <c r="I26" s="38">
        <v>0.92</v>
      </c>
      <c r="J26" s="38">
        <v>0.71</v>
      </c>
      <c r="K26" s="38">
        <v>1.19</v>
      </c>
      <c r="L26" s="38" t="s">
        <v>32</v>
      </c>
      <c r="M26" s="38" t="s">
        <v>15</v>
      </c>
      <c r="N26" s="39"/>
    </row>
    <row r="27" spans="1:14" s="43" customFormat="1" ht="16.5" thickBot="1" x14ac:dyDescent="0.3">
      <c r="A27" s="41" t="s">
        <v>55</v>
      </c>
      <c r="B27" s="41">
        <v>3</v>
      </c>
      <c r="C27" s="41" t="s">
        <v>14</v>
      </c>
      <c r="D27" s="41" t="s">
        <v>15</v>
      </c>
      <c r="E27" s="41" t="s">
        <v>15</v>
      </c>
      <c r="F27" s="41" t="s">
        <v>15</v>
      </c>
      <c r="G27" s="41" t="s">
        <v>15</v>
      </c>
      <c r="H27" s="41" t="s">
        <v>15</v>
      </c>
      <c r="I27" s="41">
        <v>0.99</v>
      </c>
      <c r="J27" s="41">
        <v>0.74</v>
      </c>
      <c r="K27" s="41">
        <v>1.34</v>
      </c>
      <c r="L27" s="41" t="s">
        <v>32</v>
      </c>
      <c r="M27" s="41" t="s">
        <v>15</v>
      </c>
      <c r="N27" s="42"/>
    </row>
    <row r="28" spans="1:14" s="9" customFormat="1" ht="15.75" x14ac:dyDescent="0.25">
      <c r="A28" s="7" t="s">
        <v>233</v>
      </c>
      <c r="B28" s="7">
        <v>3</v>
      </c>
      <c r="C28" s="7" t="s">
        <v>56</v>
      </c>
      <c r="D28" s="7" t="s">
        <v>39</v>
      </c>
      <c r="E28" s="7">
        <v>10</v>
      </c>
      <c r="F28" s="31">
        <v>30</v>
      </c>
      <c r="G28" s="7">
        <v>240</v>
      </c>
      <c r="H28" s="7" t="s">
        <v>16</v>
      </c>
      <c r="I28" s="7">
        <v>1</v>
      </c>
      <c r="J28" s="7" t="s">
        <v>15</v>
      </c>
      <c r="K28" s="7" t="s">
        <v>15</v>
      </c>
      <c r="L28" s="7" t="s">
        <v>8</v>
      </c>
      <c r="M28" s="7">
        <v>1</v>
      </c>
      <c r="N28" s="8" t="s">
        <v>57</v>
      </c>
    </row>
    <row r="29" spans="1:14" s="9" customFormat="1" ht="15.75" x14ac:dyDescent="0.25">
      <c r="A29" s="10" t="s">
        <v>233</v>
      </c>
      <c r="B29" s="10">
        <v>3</v>
      </c>
      <c r="C29" s="10" t="s">
        <v>56</v>
      </c>
      <c r="D29" s="10" t="s">
        <v>41</v>
      </c>
      <c r="E29" s="10">
        <v>30</v>
      </c>
      <c r="F29" s="32">
        <v>35</v>
      </c>
      <c r="G29" s="10">
        <v>239</v>
      </c>
      <c r="H29" s="10" t="s">
        <v>16</v>
      </c>
      <c r="I29" s="10">
        <v>1.61</v>
      </c>
      <c r="J29" s="10">
        <v>0.63</v>
      </c>
      <c r="K29" s="10">
        <v>4.0999999999999996</v>
      </c>
      <c r="L29" s="10" t="s">
        <v>8</v>
      </c>
      <c r="M29" s="10">
        <v>1</v>
      </c>
      <c r="N29" s="11" t="s">
        <v>58</v>
      </c>
    </row>
    <row r="30" spans="1:14" s="9" customFormat="1" ht="15.75" x14ac:dyDescent="0.25">
      <c r="A30" s="10" t="s">
        <v>233</v>
      </c>
      <c r="B30" s="10">
        <v>3</v>
      </c>
      <c r="C30" s="10" t="s">
        <v>56</v>
      </c>
      <c r="D30" s="10" t="s">
        <v>43</v>
      </c>
      <c r="E30" s="10">
        <v>50</v>
      </c>
      <c r="F30" s="32">
        <v>37</v>
      </c>
      <c r="G30" s="10">
        <v>239</v>
      </c>
      <c r="H30" s="10" t="s">
        <v>16</v>
      </c>
      <c r="I30" s="10">
        <v>2.39</v>
      </c>
      <c r="J30" s="10">
        <v>1.17</v>
      </c>
      <c r="K30" s="10">
        <v>4.87</v>
      </c>
      <c r="L30" s="10" t="s">
        <v>8</v>
      </c>
      <c r="M30" s="10">
        <v>1</v>
      </c>
      <c r="N30" s="11"/>
    </row>
    <row r="31" spans="1:14" s="9" customFormat="1" ht="15.75" x14ac:dyDescent="0.25">
      <c r="A31" s="10" t="s">
        <v>233</v>
      </c>
      <c r="B31" s="10">
        <v>3</v>
      </c>
      <c r="C31" s="10" t="s">
        <v>56</v>
      </c>
      <c r="D31" s="10" t="s">
        <v>44</v>
      </c>
      <c r="E31" s="10">
        <v>70</v>
      </c>
      <c r="F31" s="32">
        <v>42</v>
      </c>
      <c r="G31" s="10">
        <v>239</v>
      </c>
      <c r="H31" s="10" t="s">
        <v>16</v>
      </c>
      <c r="I31" s="10">
        <v>2.71</v>
      </c>
      <c r="J31" s="10">
        <v>1.1100000000000001</v>
      </c>
      <c r="K31" s="10">
        <v>6.05</v>
      </c>
      <c r="L31" s="10" t="s">
        <v>8</v>
      </c>
      <c r="M31" s="10">
        <v>1</v>
      </c>
      <c r="N31" s="11"/>
    </row>
    <row r="32" spans="1:14" s="9" customFormat="1" ht="16.5" thickBot="1" x14ac:dyDescent="0.3">
      <c r="A32" s="12" t="s">
        <v>233</v>
      </c>
      <c r="B32" s="12">
        <v>3</v>
      </c>
      <c r="C32" s="12" t="s">
        <v>56</v>
      </c>
      <c r="D32" s="12" t="s">
        <v>45</v>
      </c>
      <c r="E32" s="12">
        <v>90</v>
      </c>
      <c r="F32" s="33">
        <v>53</v>
      </c>
      <c r="G32" s="14">
        <v>239</v>
      </c>
      <c r="H32" s="12" t="s">
        <v>16</v>
      </c>
      <c r="I32" s="12">
        <v>2.98</v>
      </c>
      <c r="J32" s="12">
        <v>1.46</v>
      </c>
      <c r="K32" s="12">
        <v>6.1</v>
      </c>
      <c r="L32" s="12" t="s">
        <v>8</v>
      </c>
      <c r="M32" s="12">
        <v>1</v>
      </c>
      <c r="N32" s="13"/>
    </row>
    <row r="33" spans="1:15" s="37" customFormat="1" ht="15.75" x14ac:dyDescent="0.25">
      <c r="A33" s="34" t="s">
        <v>59</v>
      </c>
      <c r="B33" s="34">
        <v>3</v>
      </c>
      <c r="C33" s="34" t="s">
        <v>14</v>
      </c>
      <c r="D33" s="34" t="s">
        <v>60</v>
      </c>
      <c r="E33" s="34">
        <v>16.66</v>
      </c>
      <c r="F33" s="34" t="s">
        <v>15</v>
      </c>
      <c r="G33" s="34" t="s">
        <v>31</v>
      </c>
      <c r="H33" s="34" t="s">
        <v>15</v>
      </c>
      <c r="I33" s="34">
        <v>2.25</v>
      </c>
      <c r="J33" s="34">
        <v>2.0099999999999998</v>
      </c>
      <c r="K33" s="34">
        <v>2.5</v>
      </c>
      <c r="L33" s="36" t="s">
        <v>61</v>
      </c>
      <c r="M33" s="36" t="s">
        <v>15</v>
      </c>
      <c r="N33" s="36" t="s">
        <v>62</v>
      </c>
    </row>
    <row r="34" spans="1:15" s="40" customFormat="1" ht="15.75" x14ac:dyDescent="0.25">
      <c r="A34" s="38" t="s">
        <v>59</v>
      </c>
      <c r="B34" s="38">
        <v>3</v>
      </c>
      <c r="C34" s="38" t="s">
        <v>14</v>
      </c>
      <c r="D34" s="38" t="s">
        <v>63</v>
      </c>
      <c r="E34" s="38">
        <v>50</v>
      </c>
      <c r="F34" s="38" t="s">
        <v>15</v>
      </c>
      <c r="G34" s="38" t="s">
        <v>31</v>
      </c>
      <c r="H34" s="38" t="s">
        <v>15</v>
      </c>
      <c r="I34" s="38">
        <v>2.16</v>
      </c>
      <c r="J34" s="38">
        <v>1.93</v>
      </c>
      <c r="K34" s="38">
        <v>2.4</v>
      </c>
      <c r="L34" s="39" t="s">
        <v>61</v>
      </c>
      <c r="M34" s="39" t="s">
        <v>15</v>
      </c>
      <c r="N34" s="39" t="s">
        <v>64</v>
      </c>
    </row>
    <row r="35" spans="1:15" s="43" customFormat="1" ht="16.5" thickBot="1" x14ac:dyDescent="0.3">
      <c r="A35" s="41" t="s">
        <v>59</v>
      </c>
      <c r="B35" s="41">
        <v>3</v>
      </c>
      <c r="C35" s="41" t="s">
        <v>14</v>
      </c>
      <c r="D35" s="41" t="s">
        <v>65</v>
      </c>
      <c r="E35" s="41">
        <v>83.33</v>
      </c>
      <c r="F35" s="41" t="s">
        <v>15</v>
      </c>
      <c r="G35" s="41" t="s">
        <v>31</v>
      </c>
      <c r="H35" s="41" t="s">
        <v>15</v>
      </c>
      <c r="I35" s="41">
        <v>2.25</v>
      </c>
      <c r="J35" s="41">
        <v>2.0099999999999998</v>
      </c>
      <c r="K35" s="41">
        <v>2.4900000000000002</v>
      </c>
      <c r="L35" s="42" t="s">
        <v>61</v>
      </c>
      <c r="M35" s="42" t="s">
        <v>15</v>
      </c>
      <c r="N35" s="42" t="s">
        <v>66</v>
      </c>
    </row>
    <row r="36" spans="1:15" s="19" customFormat="1" ht="15.75" x14ac:dyDescent="0.25">
      <c r="A36" s="17" t="s">
        <v>67</v>
      </c>
      <c r="B36" s="17">
        <v>3</v>
      </c>
      <c r="C36" s="17" t="s">
        <v>68</v>
      </c>
      <c r="D36" s="18" t="s">
        <v>69</v>
      </c>
      <c r="E36" s="17">
        <v>16.66</v>
      </c>
      <c r="F36" s="17">
        <v>24</v>
      </c>
      <c r="G36" s="17">
        <v>616</v>
      </c>
      <c r="H36" s="17" t="s">
        <v>16</v>
      </c>
      <c r="I36" s="17">
        <v>1</v>
      </c>
      <c r="J36" s="17" t="s">
        <v>15</v>
      </c>
      <c r="K36" s="17" t="s">
        <v>15</v>
      </c>
      <c r="L36" s="17" t="s">
        <v>32</v>
      </c>
      <c r="M36" s="17">
        <v>1</v>
      </c>
      <c r="N36" s="18" t="s">
        <v>70</v>
      </c>
    </row>
    <row r="37" spans="1:15" s="20" customFormat="1" ht="15.75" x14ac:dyDescent="0.25">
      <c r="A37" s="10" t="s">
        <v>67</v>
      </c>
      <c r="B37" s="10">
        <v>3</v>
      </c>
      <c r="C37" s="10" t="s">
        <v>68</v>
      </c>
      <c r="D37" s="11" t="s">
        <v>71</v>
      </c>
      <c r="E37" s="10">
        <v>50</v>
      </c>
      <c r="F37" s="10">
        <v>70</v>
      </c>
      <c r="G37" s="10">
        <v>1461</v>
      </c>
      <c r="H37" s="10" t="s">
        <v>16</v>
      </c>
      <c r="I37" s="10">
        <v>1.25</v>
      </c>
      <c r="J37" s="10">
        <v>0.77</v>
      </c>
      <c r="K37" s="10">
        <v>2.04</v>
      </c>
      <c r="L37" s="10" t="s">
        <v>32</v>
      </c>
      <c r="M37" s="10">
        <v>1</v>
      </c>
      <c r="N37" s="11"/>
    </row>
    <row r="38" spans="1:15" s="16" customFormat="1" ht="16.5" thickBot="1" x14ac:dyDescent="0.3">
      <c r="A38" s="14" t="s">
        <v>67</v>
      </c>
      <c r="B38" s="14">
        <v>3</v>
      </c>
      <c r="C38" s="14" t="s">
        <v>68</v>
      </c>
      <c r="D38" s="15" t="s">
        <v>72</v>
      </c>
      <c r="E38" s="14">
        <v>83.33</v>
      </c>
      <c r="F38" s="14">
        <v>65</v>
      </c>
      <c r="G38" s="14">
        <v>971</v>
      </c>
      <c r="H38" s="14" t="s">
        <v>16</v>
      </c>
      <c r="I38" s="14">
        <v>1.81</v>
      </c>
      <c r="J38" s="14">
        <v>1.1000000000000001</v>
      </c>
      <c r="K38" s="14">
        <v>2.99</v>
      </c>
      <c r="L38" s="14" t="s">
        <v>32</v>
      </c>
      <c r="M38" s="14">
        <v>1</v>
      </c>
      <c r="N38" s="15"/>
    </row>
    <row r="39" spans="1:15" s="49" customFormat="1" ht="15.75" x14ac:dyDescent="0.25">
      <c r="A39" s="45" t="s">
        <v>73</v>
      </c>
      <c r="B39" s="45">
        <v>3</v>
      </c>
      <c r="C39" s="45" t="s">
        <v>14</v>
      </c>
      <c r="D39" s="45" t="s">
        <v>15</v>
      </c>
      <c r="E39" s="45" t="s">
        <v>15</v>
      </c>
      <c r="F39" s="45" t="s">
        <v>15</v>
      </c>
      <c r="G39" s="45">
        <v>753</v>
      </c>
      <c r="H39" s="45" t="s">
        <v>16</v>
      </c>
      <c r="I39" s="45">
        <v>7.4999999999999997E-2</v>
      </c>
      <c r="J39" s="45">
        <v>8.9999999999999993E-3</v>
      </c>
      <c r="K39" s="45">
        <v>0.14000000000000001</v>
      </c>
      <c r="L39" s="45" t="s">
        <v>74</v>
      </c>
      <c r="M39" s="45" t="s">
        <v>15</v>
      </c>
      <c r="N39" s="46" t="s">
        <v>75</v>
      </c>
      <c r="O39" s="48"/>
    </row>
    <row r="40" spans="1:15" s="51" customFormat="1" ht="16.5" thickBot="1" x14ac:dyDescent="0.3">
      <c r="A40" s="41" t="s">
        <v>76</v>
      </c>
      <c r="B40" s="41">
        <v>3</v>
      </c>
      <c r="C40" s="41" t="s">
        <v>14</v>
      </c>
      <c r="D40" s="41" t="s">
        <v>15</v>
      </c>
      <c r="E40" s="41" t="s">
        <v>15</v>
      </c>
      <c r="F40" s="41" t="s">
        <v>15</v>
      </c>
      <c r="G40" s="41">
        <v>780</v>
      </c>
      <c r="H40" s="41" t="s">
        <v>16</v>
      </c>
      <c r="I40" s="41">
        <v>-1.4E-2</v>
      </c>
      <c r="J40" s="41">
        <v>-9.2999999999999999E-2</v>
      </c>
      <c r="K40" s="41">
        <v>6.4999999999999997E-3</v>
      </c>
      <c r="L40" s="41" t="s">
        <v>74</v>
      </c>
      <c r="M40" s="41" t="s">
        <v>15</v>
      </c>
      <c r="N40" s="42" t="s">
        <v>77</v>
      </c>
      <c r="O40" s="50"/>
    </row>
    <row r="41" spans="1:15" s="9" customFormat="1" ht="15.75" x14ac:dyDescent="0.25">
      <c r="A41" s="7" t="s">
        <v>78</v>
      </c>
      <c r="B41" s="7">
        <v>2</v>
      </c>
      <c r="C41" s="7" t="s">
        <v>79</v>
      </c>
      <c r="D41" s="7" t="s">
        <v>39</v>
      </c>
      <c r="E41" s="7">
        <v>10</v>
      </c>
      <c r="F41" s="7">
        <v>391</v>
      </c>
      <c r="G41" s="7">
        <v>176487</v>
      </c>
      <c r="H41" s="8" t="s">
        <v>36</v>
      </c>
      <c r="I41" s="7">
        <v>1</v>
      </c>
      <c r="J41" s="7" t="s">
        <v>15</v>
      </c>
      <c r="K41" s="7" t="s">
        <v>15</v>
      </c>
      <c r="L41" s="7" t="s">
        <v>8</v>
      </c>
      <c r="M41" s="7">
        <v>1</v>
      </c>
      <c r="N41" s="8" t="s">
        <v>80</v>
      </c>
    </row>
    <row r="42" spans="1:15" s="9" customFormat="1" ht="15.75" x14ac:dyDescent="0.25">
      <c r="A42" s="10" t="s">
        <v>78</v>
      </c>
      <c r="B42" s="10">
        <v>2</v>
      </c>
      <c r="C42" s="10" t="s">
        <v>79</v>
      </c>
      <c r="D42" s="10" t="s">
        <v>41</v>
      </c>
      <c r="E42" s="10">
        <v>30</v>
      </c>
      <c r="F42" s="10">
        <v>455</v>
      </c>
      <c r="G42" s="10">
        <v>179988</v>
      </c>
      <c r="H42" s="11" t="s">
        <v>36</v>
      </c>
      <c r="I42" s="10">
        <v>1.21</v>
      </c>
      <c r="J42" s="10">
        <v>1.05</v>
      </c>
      <c r="K42" s="10">
        <v>1.38</v>
      </c>
      <c r="L42" s="10" t="s">
        <v>8</v>
      </c>
      <c r="M42" s="10">
        <v>1</v>
      </c>
      <c r="N42" s="11"/>
    </row>
    <row r="43" spans="1:15" s="9" customFormat="1" ht="15.75" x14ac:dyDescent="0.25">
      <c r="A43" s="10" t="s">
        <v>78</v>
      </c>
      <c r="B43" s="10">
        <v>2</v>
      </c>
      <c r="C43" s="10" t="s">
        <v>79</v>
      </c>
      <c r="D43" s="10" t="s">
        <v>43</v>
      </c>
      <c r="E43" s="10">
        <v>50</v>
      </c>
      <c r="F43" s="10">
        <v>562</v>
      </c>
      <c r="G43" s="10">
        <v>180646</v>
      </c>
      <c r="H43" s="11" t="s">
        <v>36</v>
      </c>
      <c r="I43" s="10">
        <v>1.35</v>
      </c>
      <c r="J43" s="10">
        <v>1.17</v>
      </c>
      <c r="K43" s="10">
        <v>1.56</v>
      </c>
      <c r="L43" s="10" t="s">
        <v>8</v>
      </c>
      <c r="M43" s="10">
        <v>1</v>
      </c>
      <c r="N43" s="11"/>
    </row>
    <row r="44" spans="1:15" s="9" customFormat="1" ht="15.75" x14ac:dyDescent="0.25">
      <c r="A44" s="10" t="s">
        <v>78</v>
      </c>
      <c r="B44" s="10">
        <v>2</v>
      </c>
      <c r="C44" s="10" t="s">
        <v>79</v>
      </c>
      <c r="D44" s="10" t="s">
        <v>44</v>
      </c>
      <c r="E44" s="10">
        <v>70</v>
      </c>
      <c r="F44" s="10">
        <v>559</v>
      </c>
      <c r="G44" s="10">
        <v>181123</v>
      </c>
      <c r="H44" s="11" t="s">
        <v>36</v>
      </c>
      <c r="I44" s="10">
        <v>1.33</v>
      </c>
      <c r="J44" s="10">
        <v>1.1399999999999999</v>
      </c>
      <c r="K44" s="10">
        <v>1.55</v>
      </c>
      <c r="L44" s="10" t="s">
        <v>8</v>
      </c>
      <c r="M44" s="10">
        <v>1</v>
      </c>
      <c r="N44" s="11"/>
    </row>
    <row r="45" spans="1:15" s="9" customFormat="1" ht="16.5" thickBot="1" x14ac:dyDescent="0.3">
      <c r="A45" s="12" t="s">
        <v>78</v>
      </c>
      <c r="B45" s="12">
        <v>2</v>
      </c>
      <c r="C45" s="12" t="s">
        <v>79</v>
      </c>
      <c r="D45" s="12" t="s">
        <v>45</v>
      </c>
      <c r="E45" s="12">
        <v>90</v>
      </c>
      <c r="F45" s="12">
        <v>731</v>
      </c>
      <c r="G45" s="12">
        <v>181802</v>
      </c>
      <c r="H45" s="13" t="s">
        <v>36</v>
      </c>
      <c r="I45" s="12">
        <v>1.49</v>
      </c>
      <c r="J45" s="12">
        <v>1.26</v>
      </c>
      <c r="K45" s="12">
        <v>1.76</v>
      </c>
      <c r="L45" s="12" t="s">
        <v>8</v>
      </c>
      <c r="M45" s="12">
        <v>1</v>
      </c>
      <c r="N45" s="13"/>
    </row>
    <row r="46" spans="1:15" s="37" customFormat="1" ht="15.75" x14ac:dyDescent="0.25">
      <c r="A46" s="34" t="s">
        <v>81</v>
      </c>
      <c r="B46" s="34">
        <v>2</v>
      </c>
      <c r="C46" s="34" t="s">
        <v>47</v>
      </c>
      <c r="D46" s="34" t="s">
        <v>39</v>
      </c>
      <c r="E46" s="34">
        <v>10</v>
      </c>
      <c r="F46" s="34">
        <v>156</v>
      </c>
      <c r="G46" s="38">
        <v>200100</v>
      </c>
      <c r="H46" s="36" t="s">
        <v>36</v>
      </c>
      <c r="I46" s="34">
        <v>1</v>
      </c>
      <c r="J46" s="34" t="s">
        <v>15</v>
      </c>
      <c r="K46" s="34" t="s">
        <v>15</v>
      </c>
      <c r="L46" s="34" t="s">
        <v>8</v>
      </c>
      <c r="M46" s="34">
        <v>2</v>
      </c>
      <c r="N46" s="36" t="s">
        <v>82</v>
      </c>
    </row>
    <row r="47" spans="1:15" s="40" customFormat="1" ht="15.75" x14ac:dyDescent="0.25">
      <c r="A47" s="38" t="s">
        <v>81</v>
      </c>
      <c r="B47" s="38">
        <v>2</v>
      </c>
      <c r="C47" s="38" t="s">
        <v>47</v>
      </c>
      <c r="D47" s="38" t="s">
        <v>41</v>
      </c>
      <c r="E47" s="38">
        <v>30</v>
      </c>
      <c r="F47" s="38">
        <v>165</v>
      </c>
      <c r="G47" s="38">
        <v>200100</v>
      </c>
      <c r="H47" s="39" t="s">
        <v>36</v>
      </c>
      <c r="I47" s="38">
        <v>1.18</v>
      </c>
      <c r="J47" s="52">
        <v>0.81</v>
      </c>
      <c r="K47" s="52">
        <v>1.32</v>
      </c>
      <c r="L47" s="38" t="s">
        <v>8</v>
      </c>
      <c r="M47" s="38">
        <v>2</v>
      </c>
      <c r="N47" s="39" t="s">
        <v>180</v>
      </c>
    </row>
    <row r="48" spans="1:15" s="40" customFormat="1" ht="15.75" x14ac:dyDescent="0.25">
      <c r="A48" s="38" t="s">
        <v>81</v>
      </c>
      <c r="B48" s="38">
        <v>2</v>
      </c>
      <c r="C48" s="38" t="s">
        <v>47</v>
      </c>
      <c r="D48" s="38" t="s">
        <v>43</v>
      </c>
      <c r="E48" s="38">
        <v>50</v>
      </c>
      <c r="F48" s="38">
        <v>154</v>
      </c>
      <c r="G48" s="38">
        <v>200100</v>
      </c>
      <c r="H48" s="39" t="s">
        <v>36</v>
      </c>
      <c r="I48" s="38">
        <v>1.27</v>
      </c>
      <c r="J48" s="52">
        <v>0.9</v>
      </c>
      <c r="K48" s="52">
        <v>1.54</v>
      </c>
      <c r="L48" s="38" t="s">
        <v>8</v>
      </c>
      <c r="M48" s="38">
        <v>2</v>
      </c>
    </row>
    <row r="49" spans="1:14" s="40" customFormat="1" ht="15.75" x14ac:dyDescent="0.25">
      <c r="A49" s="38" t="s">
        <v>81</v>
      </c>
      <c r="B49" s="38">
        <v>2</v>
      </c>
      <c r="C49" s="38" t="s">
        <v>47</v>
      </c>
      <c r="D49" s="38" t="s">
        <v>44</v>
      </c>
      <c r="E49" s="38">
        <v>70</v>
      </c>
      <c r="F49" s="38">
        <v>159</v>
      </c>
      <c r="G49" s="38">
        <v>200100</v>
      </c>
      <c r="H49" s="39" t="s">
        <v>36</v>
      </c>
      <c r="I49" s="38">
        <v>1.41</v>
      </c>
      <c r="J49" s="52">
        <v>1.03</v>
      </c>
      <c r="K49" s="52">
        <v>1.84</v>
      </c>
      <c r="L49" s="38" t="s">
        <v>8</v>
      </c>
      <c r="M49" s="38">
        <v>2</v>
      </c>
      <c r="N49" s="39"/>
    </row>
    <row r="50" spans="1:14" s="43" customFormat="1" ht="16.5" thickBot="1" x14ac:dyDescent="0.3">
      <c r="A50" s="41" t="s">
        <v>81</v>
      </c>
      <c r="B50" s="41">
        <v>2</v>
      </c>
      <c r="C50" s="41" t="s">
        <v>47</v>
      </c>
      <c r="D50" s="41" t="s">
        <v>45</v>
      </c>
      <c r="E50" s="41">
        <v>90</v>
      </c>
      <c r="F50" s="41">
        <v>157</v>
      </c>
      <c r="G50" s="41">
        <v>200100</v>
      </c>
      <c r="H50" s="42" t="s">
        <v>36</v>
      </c>
      <c r="I50" s="41">
        <v>1.58</v>
      </c>
      <c r="J50" s="41">
        <v>1.1499999999999999</v>
      </c>
      <c r="K50" s="41">
        <v>2.15</v>
      </c>
      <c r="L50" s="41" t="s">
        <v>8</v>
      </c>
      <c r="M50" s="41">
        <v>2</v>
      </c>
      <c r="N50" s="42"/>
    </row>
    <row r="51" spans="1:14" s="19" customFormat="1" ht="15.75" x14ac:dyDescent="0.25">
      <c r="A51" s="17" t="s">
        <v>83</v>
      </c>
      <c r="B51" s="17">
        <v>2</v>
      </c>
      <c r="C51" s="17" t="s">
        <v>84</v>
      </c>
      <c r="D51" s="17" t="s">
        <v>39</v>
      </c>
      <c r="E51" s="17">
        <v>10</v>
      </c>
      <c r="F51" s="17">
        <v>145</v>
      </c>
      <c r="G51" s="7">
        <f>40757*11/5</f>
        <v>89665.4</v>
      </c>
      <c r="H51" s="53" t="s">
        <v>36</v>
      </c>
      <c r="I51" s="17">
        <v>1</v>
      </c>
      <c r="J51" s="17" t="s">
        <v>15</v>
      </c>
      <c r="K51" s="17" t="s">
        <v>15</v>
      </c>
      <c r="L51" s="17" t="s">
        <v>23</v>
      </c>
      <c r="M51" s="17">
        <v>1</v>
      </c>
      <c r="N51" s="18" t="s">
        <v>85</v>
      </c>
    </row>
    <row r="52" spans="1:14" s="20" customFormat="1" ht="15.75" x14ac:dyDescent="0.25">
      <c r="A52" s="10" t="s">
        <v>83</v>
      </c>
      <c r="B52" s="10">
        <v>2</v>
      </c>
      <c r="C52" s="10" t="s">
        <v>84</v>
      </c>
      <c r="D52" s="10" t="s">
        <v>41</v>
      </c>
      <c r="E52" s="10">
        <v>30</v>
      </c>
      <c r="F52" s="10">
        <v>130</v>
      </c>
      <c r="G52" s="10">
        <v>89665</v>
      </c>
      <c r="H52" s="11" t="s">
        <v>36</v>
      </c>
      <c r="I52" s="10">
        <v>0.96</v>
      </c>
      <c r="J52" s="10">
        <v>0.75</v>
      </c>
      <c r="K52" s="10">
        <v>1.24</v>
      </c>
      <c r="L52" s="10" t="s">
        <v>23</v>
      </c>
      <c r="M52" s="10">
        <v>1</v>
      </c>
      <c r="N52" s="22" t="s">
        <v>86</v>
      </c>
    </row>
    <row r="53" spans="1:14" s="20" customFormat="1" ht="15.75" x14ac:dyDescent="0.25">
      <c r="A53" s="10" t="s">
        <v>83</v>
      </c>
      <c r="B53" s="10">
        <v>2</v>
      </c>
      <c r="C53" s="10" t="s">
        <v>84</v>
      </c>
      <c r="D53" s="10" t="s">
        <v>43</v>
      </c>
      <c r="E53" s="10">
        <v>50</v>
      </c>
      <c r="F53" s="10">
        <v>105</v>
      </c>
      <c r="G53" s="10">
        <v>89665</v>
      </c>
      <c r="H53" s="11" t="s">
        <v>36</v>
      </c>
      <c r="I53" s="10">
        <v>0.81</v>
      </c>
      <c r="J53" s="10">
        <v>0.61</v>
      </c>
      <c r="K53" s="10">
        <v>1.0900000000000001</v>
      </c>
      <c r="L53" s="10" t="s">
        <v>23</v>
      </c>
      <c r="M53" s="10">
        <v>1</v>
      </c>
      <c r="N53" s="11"/>
    </row>
    <row r="54" spans="1:14" s="20" customFormat="1" ht="15.75" x14ac:dyDescent="0.25">
      <c r="A54" s="10" t="s">
        <v>83</v>
      </c>
      <c r="B54" s="10">
        <v>2</v>
      </c>
      <c r="C54" s="10" t="s">
        <v>84</v>
      </c>
      <c r="D54" s="10" t="s">
        <v>44</v>
      </c>
      <c r="E54" s="10">
        <v>70</v>
      </c>
      <c r="F54" s="10">
        <v>122</v>
      </c>
      <c r="G54" s="10">
        <v>89665</v>
      </c>
      <c r="H54" s="11" t="s">
        <v>36</v>
      </c>
      <c r="I54" s="10">
        <v>0.98</v>
      </c>
      <c r="J54" s="10">
        <v>0.72</v>
      </c>
      <c r="K54" s="10">
        <v>1.34</v>
      </c>
      <c r="L54" s="10" t="s">
        <v>23</v>
      </c>
      <c r="M54" s="10">
        <v>1</v>
      </c>
      <c r="N54" s="11"/>
    </row>
    <row r="55" spans="1:14" s="16" customFormat="1" ht="16.5" thickBot="1" x14ac:dyDescent="0.3">
      <c r="A55" s="14" t="s">
        <v>83</v>
      </c>
      <c r="B55" s="14">
        <v>2</v>
      </c>
      <c r="C55" s="14" t="s">
        <v>84</v>
      </c>
      <c r="D55" s="14" t="s">
        <v>45</v>
      </c>
      <c r="E55" s="14">
        <v>90</v>
      </c>
      <c r="F55" s="14">
        <v>104</v>
      </c>
      <c r="G55" s="14">
        <v>89665</v>
      </c>
      <c r="H55" s="54" t="s">
        <v>36</v>
      </c>
      <c r="I55" s="14">
        <v>0.86</v>
      </c>
      <c r="J55" s="14">
        <v>0.6</v>
      </c>
      <c r="K55" s="14">
        <v>1.24</v>
      </c>
      <c r="L55" s="14" t="s">
        <v>23</v>
      </c>
      <c r="M55" s="14">
        <v>1</v>
      </c>
      <c r="N55" s="15"/>
    </row>
    <row r="56" spans="1:14" s="47" customFormat="1" ht="15.75" x14ac:dyDescent="0.25">
      <c r="A56" s="45" t="s">
        <v>87</v>
      </c>
      <c r="B56" s="45">
        <v>2</v>
      </c>
      <c r="C56" s="45" t="s">
        <v>34</v>
      </c>
      <c r="D56" s="45" t="s">
        <v>39</v>
      </c>
      <c r="E56" s="45">
        <v>10</v>
      </c>
      <c r="F56" s="45">
        <v>216</v>
      </c>
      <c r="G56" s="45">
        <v>244089</v>
      </c>
      <c r="H56" s="46" t="s">
        <v>36</v>
      </c>
      <c r="I56" s="45">
        <v>1</v>
      </c>
      <c r="J56" s="45" t="s">
        <v>15</v>
      </c>
      <c r="K56" s="45" t="s">
        <v>15</v>
      </c>
      <c r="L56" s="45" t="s">
        <v>8</v>
      </c>
      <c r="M56" s="45">
        <v>1</v>
      </c>
      <c r="N56" s="46"/>
    </row>
    <row r="57" spans="1:14" s="47" customFormat="1" ht="15.75" x14ac:dyDescent="0.25">
      <c r="A57" s="38" t="s">
        <v>87</v>
      </c>
      <c r="B57" s="38">
        <v>2</v>
      </c>
      <c r="C57" s="38" t="s">
        <v>34</v>
      </c>
      <c r="D57" s="38" t="s">
        <v>41</v>
      </c>
      <c r="E57" s="38">
        <v>30</v>
      </c>
      <c r="F57" s="38">
        <v>208</v>
      </c>
      <c r="G57" s="38">
        <v>250155</v>
      </c>
      <c r="H57" s="39" t="s">
        <v>36</v>
      </c>
      <c r="I57" s="38">
        <v>0.98</v>
      </c>
      <c r="J57" s="38">
        <v>0.81</v>
      </c>
      <c r="K57" s="38">
        <v>1.19</v>
      </c>
      <c r="L57" s="38" t="s">
        <v>8</v>
      </c>
      <c r="M57" s="38">
        <v>1</v>
      </c>
      <c r="N57" s="39"/>
    </row>
    <row r="58" spans="1:14" s="47" customFormat="1" ht="15.75" x14ac:dyDescent="0.25">
      <c r="A58" s="38" t="s">
        <v>87</v>
      </c>
      <c r="B58" s="38">
        <v>2</v>
      </c>
      <c r="C58" s="38" t="s">
        <v>34</v>
      </c>
      <c r="D58" s="38" t="s">
        <v>43</v>
      </c>
      <c r="E58" s="38">
        <v>50</v>
      </c>
      <c r="F58" s="38">
        <v>230</v>
      </c>
      <c r="G58" s="38">
        <v>252459</v>
      </c>
      <c r="H58" s="39" t="s">
        <v>36</v>
      </c>
      <c r="I58" s="38">
        <v>1.1299999999999999</v>
      </c>
      <c r="J58" s="38">
        <v>0.93</v>
      </c>
      <c r="K58" s="38">
        <v>1.36</v>
      </c>
      <c r="L58" s="38" t="s">
        <v>8</v>
      </c>
      <c r="M58" s="38">
        <v>1</v>
      </c>
      <c r="N58" s="39"/>
    </row>
    <row r="59" spans="1:14" s="47" customFormat="1" ht="15.75" x14ac:dyDescent="0.25">
      <c r="A59" s="38" t="s">
        <v>87</v>
      </c>
      <c r="B59" s="38">
        <v>2</v>
      </c>
      <c r="C59" s="38" t="s">
        <v>34</v>
      </c>
      <c r="D59" s="38" t="s">
        <v>44</v>
      </c>
      <c r="E59" s="38">
        <v>70</v>
      </c>
      <c r="F59" s="38">
        <v>246</v>
      </c>
      <c r="G59" s="38">
        <v>253060</v>
      </c>
      <c r="H59" s="39" t="s">
        <v>36</v>
      </c>
      <c r="I59" s="38">
        <v>1.2</v>
      </c>
      <c r="J59" s="38">
        <v>0.99</v>
      </c>
      <c r="K59" s="38">
        <v>1.45</v>
      </c>
      <c r="L59" s="38" t="s">
        <v>8</v>
      </c>
      <c r="M59" s="38">
        <v>1</v>
      </c>
      <c r="N59" s="39"/>
    </row>
    <row r="60" spans="1:14" s="47" customFormat="1" ht="16.5" thickBot="1" x14ac:dyDescent="0.3">
      <c r="A60" s="55" t="s">
        <v>87</v>
      </c>
      <c r="B60" s="55">
        <v>2</v>
      </c>
      <c r="C60" s="55" t="s">
        <v>34</v>
      </c>
      <c r="D60" s="55" t="s">
        <v>45</v>
      </c>
      <c r="E60" s="55">
        <v>90</v>
      </c>
      <c r="F60" s="55">
        <v>254</v>
      </c>
      <c r="G60" s="55">
        <v>249706</v>
      </c>
      <c r="H60" s="56" t="s">
        <v>36</v>
      </c>
      <c r="I60" s="55">
        <v>1.22</v>
      </c>
      <c r="J60" s="55">
        <v>1.01</v>
      </c>
      <c r="K60" s="55">
        <v>1.48</v>
      </c>
      <c r="L60" s="55" t="s">
        <v>8</v>
      </c>
      <c r="M60" s="55">
        <v>1</v>
      </c>
      <c r="N60" s="56"/>
    </row>
    <row r="61" spans="1:14" s="57" customFormat="1" ht="15.75" x14ac:dyDescent="0.25">
      <c r="A61" s="17" t="s">
        <v>88</v>
      </c>
      <c r="B61" s="17">
        <v>2</v>
      </c>
      <c r="C61" s="17" t="s">
        <v>20</v>
      </c>
      <c r="D61" s="17" t="s">
        <v>15</v>
      </c>
      <c r="E61" s="17" t="s">
        <v>15</v>
      </c>
      <c r="F61" s="17">
        <v>44</v>
      </c>
      <c r="G61" s="17">
        <v>13.61</v>
      </c>
      <c r="H61" s="18" t="s">
        <v>89</v>
      </c>
      <c r="I61" s="17">
        <v>2.14</v>
      </c>
      <c r="J61" s="17">
        <v>1.17</v>
      </c>
      <c r="K61" s="17">
        <v>3.93</v>
      </c>
      <c r="L61" s="17" t="s">
        <v>23</v>
      </c>
      <c r="M61" s="17">
        <v>1</v>
      </c>
      <c r="N61" s="18" t="s">
        <v>90</v>
      </c>
    </row>
    <row r="62" spans="1:14" s="21" customFormat="1" ht="16.5" thickBot="1" x14ac:dyDescent="0.3">
      <c r="A62" s="14" t="s">
        <v>91</v>
      </c>
      <c r="B62" s="14">
        <v>2</v>
      </c>
      <c r="C62" s="14" t="s">
        <v>20</v>
      </c>
      <c r="D62" s="14" t="s">
        <v>15</v>
      </c>
      <c r="E62" s="14" t="s">
        <v>15</v>
      </c>
      <c r="F62" s="14">
        <v>58</v>
      </c>
      <c r="G62" s="14">
        <v>13.25</v>
      </c>
      <c r="H62" s="15" t="s">
        <v>89</v>
      </c>
      <c r="I62" s="14">
        <v>1.1000000000000001</v>
      </c>
      <c r="J62" s="14">
        <v>0.72</v>
      </c>
      <c r="K62" s="14">
        <v>1.71</v>
      </c>
      <c r="L62" s="14" t="s">
        <v>23</v>
      </c>
      <c r="M62" s="14">
        <v>1</v>
      </c>
      <c r="N62" s="15" t="s">
        <v>92</v>
      </c>
    </row>
    <row r="63" spans="1:14" s="47" customFormat="1" ht="15.75" x14ac:dyDescent="0.25">
      <c r="A63" s="45" t="s">
        <v>93</v>
      </c>
      <c r="B63" s="45">
        <v>2</v>
      </c>
      <c r="C63" s="45" t="s">
        <v>84</v>
      </c>
      <c r="D63" s="45" t="s">
        <v>39</v>
      </c>
      <c r="E63" s="45">
        <v>10</v>
      </c>
      <c r="F63" s="45">
        <v>173</v>
      </c>
      <c r="G63" s="45">
        <v>55476</v>
      </c>
      <c r="H63" s="46" t="s">
        <v>36</v>
      </c>
      <c r="I63" s="45">
        <v>1</v>
      </c>
      <c r="J63" s="45" t="s">
        <v>15</v>
      </c>
      <c r="K63" s="45" t="s">
        <v>15</v>
      </c>
      <c r="L63" s="45" t="s">
        <v>8</v>
      </c>
      <c r="M63" s="45">
        <v>1</v>
      </c>
      <c r="N63" s="46" t="s">
        <v>94</v>
      </c>
    </row>
    <row r="64" spans="1:14" s="47" customFormat="1" ht="15.75" x14ac:dyDescent="0.25">
      <c r="A64" s="38" t="s">
        <v>93</v>
      </c>
      <c r="B64" s="38">
        <v>2</v>
      </c>
      <c r="C64" s="38" t="s">
        <v>84</v>
      </c>
      <c r="D64" s="38" t="s">
        <v>41</v>
      </c>
      <c r="E64" s="38">
        <v>30</v>
      </c>
      <c r="F64" s="38">
        <v>226</v>
      </c>
      <c r="G64" s="38">
        <v>63128</v>
      </c>
      <c r="H64" s="39" t="s">
        <v>36</v>
      </c>
      <c r="I64" s="38">
        <v>1.25</v>
      </c>
      <c r="J64" s="38">
        <v>1.02</v>
      </c>
      <c r="K64" s="38">
        <v>1.54</v>
      </c>
      <c r="L64" s="38" t="s">
        <v>8</v>
      </c>
      <c r="M64" s="38">
        <v>1</v>
      </c>
      <c r="N64" s="39" t="s">
        <v>95</v>
      </c>
    </row>
    <row r="65" spans="1:14" s="47" customFormat="1" ht="15.75" x14ac:dyDescent="0.25">
      <c r="A65" s="38" t="s">
        <v>93</v>
      </c>
      <c r="B65" s="38">
        <v>2</v>
      </c>
      <c r="C65" s="38" t="s">
        <v>84</v>
      </c>
      <c r="D65" s="38" t="s">
        <v>43</v>
      </c>
      <c r="E65" s="38">
        <v>50</v>
      </c>
      <c r="F65" s="38">
        <v>228</v>
      </c>
      <c r="G65" s="38">
        <v>64355</v>
      </c>
      <c r="H65" s="39" t="s">
        <v>36</v>
      </c>
      <c r="I65" s="38">
        <v>1.36</v>
      </c>
      <c r="J65" s="38">
        <v>1.08</v>
      </c>
      <c r="K65" s="38">
        <v>1.7</v>
      </c>
      <c r="L65" s="38" t="s">
        <v>8</v>
      </c>
      <c r="M65" s="38">
        <v>1</v>
      </c>
      <c r="N65" s="39"/>
    </row>
    <row r="66" spans="1:14" s="47" customFormat="1" ht="15.75" x14ac:dyDescent="0.25">
      <c r="A66" s="38" t="s">
        <v>93</v>
      </c>
      <c r="B66" s="38">
        <v>2</v>
      </c>
      <c r="C66" s="38" t="s">
        <v>84</v>
      </c>
      <c r="D66" s="38" t="s">
        <v>44</v>
      </c>
      <c r="E66" s="38">
        <v>70</v>
      </c>
      <c r="F66" s="38">
        <v>223</v>
      </c>
      <c r="G66" s="38">
        <v>65039</v>
      </c>
      <c r="H66" s="39" t="s">
        <v>36</v>
      </c>
      <c r="I66" s="38">
        <v>1.4</v>
      </c>
      <c r="J66" s="38">
        <v>1.1000000000000001</v>
      </c>
      <c r="K66" s="38">
        <v>1.79</v>
      </c>
      <c r="L66" s="38" t="s">
        <v>8</v>
      </c>
      <c r="M66" s="38">
        <v>1</v>
      </c>
      <c r="N66" s="39"/>
    </row>
    <row r="67" spans="1:14" s="47" customFormat="1" ht="16.5" thickBot="1" x14ac:dyDescent="0.3">
      <c r="A67" s="55" t="s">
        <v>93</v>
      </c>
      <c r="B67" s="55">
        <v>2</v>
      </c>
      <c r="C67" s="55" t="s">
        <v>84</v>
      </c>
      <c r="D67" s="55" t="s">
        <v>45</v>
      </c>
      <c r="E67" s="55">
        <v>90</v>
      </c>
      <c r="F67" s="55">
        <v>239</v>
      </c>
      <c r="G67" s="55">
        <v>63337</v>
      </c>
      <c r="H67" s="56" t="s">
        <v>36</v>
      </c>
      <c r="I67" s="55">
        <v>1.64</v>
      </c>
      <c r="J67" s="55">
        <v>1.24</v>
      </c>
      <c r="K67" s="55">
        <v>2.17</v>
      </c>
      <c r="L67" s="55" t="s">
        <v>8</v>
      </c>
      <c r="M67" s="55">
        <v>1</v>
      </c>
      <c r="N67" s="56"/>
    </row>
    <row r="68" spans="1:14" s="19" customFormat="1" ht="15.75" x14ac:dyDescent="0.25">
      <c r="A68" s="17" t="s">
        <v>96</v>
      </c>
      <c r="B68" s="17">
        <v>2</v>
      </c>
      <c r="C68" s="17" t="s">
        <v>20</v>
      </c>
      <c r="D68" s="17" t="s">
        <v>21</v>
      </c>
      <c r="E68" s="17">
        <v>12.5</v>
      </c>
      <c r="F68" s="17">
        <v>67</v>
      </c>
      <c r="G68" s="17">
        <v>7627</v>
      </c>
      <c r="H68" s="18" t="s">
        <v>36</v>
      </c>
      <c r="I68" s="17">
        <v>1</v>
      </c>
      <c r="J68" s="17" t="s">
        <v>15</v>
      </c>
      <c r="K68" s="17" t="s">
        <v>15</v>
      </c>
      <c r="L68" s="17" t="s">
        <v>23</v>
      </c>
      <c r="M68" s="17">
        <v>1</v>
      </c>
      <c r="N68" s="18" t="s">
        <v>97</v>
      </c>
    </row>
    <row r="69" spans="1:14" s="20" customFormat="1" ht="15.75" x14ac:dyDescent="0.25">
      <c r="A69" s="10" t="s">
        <v>96</v>
      </c>
      <c r="B69" s="10">
        <v>2</v>
      </c>
      <c r="C69" s="10" t="s">
        <v>20</v>
      </c>
      <c r="D69" s="10" t="s">
        <v>25</v>
      </c>
      <c r="E69" s="10">
        <v>37.5</v>
      </c>
      <c r="F69" s="10">
        <v>61</v>
      </c>
      <c r="G69" s="10">
        <v>7590</v>
      </c>
      <c r="H69" s="11" t="s">
        <v>36</v>
      </c>
      <c r="I69" s="10">
        <v>0.96</v>
      </c>
      <c r="J69" s="10">
        <v>0.68</v>
      </c>
      <c r="K69" s="10">
        <v>1.38</v>
      </c>
      <c r="L69" s="10" t="s">
        <v>23</v>
      </c>
      <c r="M69" s="10">
        <v>1</v>
      </c>
      <c r="N69" s="11"/>
    </row>
    <row r="70" spans="1:14" s="20" customFormat="1" ht="15.75" x14ac:dyDescent="0.25">
      <c r="A70" s="10" t="s">
        <v>96</v>
      </c>
      <c r="B70" s="10">
        <v>2</v>
      </c>
      <c r="C70" s="10" t="s">
        <v>20</v>
      </c>
      <c r="D70" s="10" t="s">
        <v>27</v>
      </c>
      <c r="E70" s="10">
        <v>62.5</v>
      </c>
      <c r="F70" s="10">
        <v>65</v>
      </c>
      <c r="G70" s="10">
        <v>7799</v>
      </c>
      <c r="H70" s="11" t="s">
        <v>36</v>
      </c>
      <c r="I70" s="10">
        <v>0.97</v>
      </c>
      <c r="J70" s="10">
        <v>0.68</v>
      </c>
      <c r="K70" s="10">
        <v>1.39</v>
      </c>
      <c r="L70" s="10" t="s">
        <v>23</v>
      </c>
      <c r="M70" s="10">
        <v>1</v>
      </c>
      <c r="N70" s="11"/>
    </row>
    <row r="71" spans="1:14" s="16" customFormat="1" ht="16.5" thickBot="1" x14ac:dyDescent="0.3">
      <c r="A71" s="14" t="s">
        <v>96</v>
      </c>
      <c r="B71" s="14">
        <v>2</v>
      </c>
      <c r="C71" s="14" t="s">
        <v>20</v>
      </c>
      <c r="D71" s="14" t="s">
        <v>29</v>
      </c>
      <c r="E71" s="14">
        <v>87.5</v>
      </c>
      <c r="F71" s="14">
        <v>84</v>
      </c>
      <c r="G71" s="14">
        <v>8024</v>
      </c>
      <c r="H71" s="15" t="s">
        <v>36</v>
      </c>
      <c r="I71" s="14">
        <v>1.05</v>
      </c>
      <c r="J71" s="14">
        <v>0.73</v>
      </c>
      <c r="K71" s="14">
        <v>1.5</v>
      </c>
      <c r="L71" s="14" t="s">
        <v>23</v>
      </c>
      <c r="M71" s="14">
        <v>1</v>
      </c>
      <c r="N71" s="15"/>
    </row>
    <row r="72" spans="1:14" s="37" customFormat="1" ht="15.75" x14ac:dyDescent="0.25">
      <c r="A72" s="34" t="s">
        <v>101</v>
      </c>
      <c r="B72" s="34">
        <v>2</v>
      </c>
      <c r="C72" s="34" t="s">
        <v>79</v>
      </c>
      <c r="D72" s="34" t="s">
        <v>21</v>
      </c>
      <c r="E72" s="34">
        <v>12.5</v>
      </c>
      <c r="F72" s="34">
        <v>62</v>
      </c>
      <c r="G72" s="34">
        <f>11.6*1723</f>
        <v>19986.8</v>
      </c>
      <c r="H72" s="46" t="s">
        <v>36</v>
      </c>
      <c r="I72" s="34">
        <v>1</v>
      </c>
      <c r="J72" s="34" t="s">
        <v>15</v>
      </c>
      <c r="K72" s="34" t="s">
        <v>15</v>
      </c>
      <c r="L72" s="34" t="s">
        <v>23</v>
      </c>
      <c r="M72" s="34">
        <v>1</v>
      </c>
      <c r="N72" s="36" t="s">
        <v>102</v>
      </c>
    </row>
    <row r="73" spans="1:14" s="40" customFormat="1" ht="15.75" x14ac:dyDescent="0.25">
      <c r="A73" s="38" t="s">
        <v>101</v>
      </c>
      <c r="B73" s="38">
        <v>2</v>
      </c>
      <c r="C73" s="38" t="s">
        <v>79</v>
      </c>
      <c r="D73" s="38" t="s">
        <v>25</v>
      </c>
      <c r="E73" s="38">
        <v>37.5</v>
      </c>
      <c r="F73" s="38">
        <v>91</v>
      </c>
      <c r="G73" s="38">
        <f>11.6*1694</f>
        <v>19650.399999999998</v>
      </c>
      <c r="H73" s="39" t="s">
        <v>36</v>
      </c>
      <c r="I73" s="38">
        <v>1.27</v>
      </c>
      <c r="J73" s="38">
        <v>0.91</v>
      </c>
      <c r="K73" s="38">
        <v>1.76</v>
      </c>
      <c r="L73" s="38" t="s">
        <v>23</v>
      </c>
      <c r="M73" s="38">
        <v>1</v>
      </c>
      <c r="N73" s="39" t="s">
        <v>103</v>
      </c>
    </row>
    <row r="74" spans="1:14" s="40" customFormat="1" ht="16.5" customHeight="1" x14ac:dyDescent="0.25">
      <c r="A74" s="38" t="s">
        <v>101</v>
      </c>
      <c r="B74" s="38">
        <v>2</v>
      </c>
      <c r="C74" s="38" t="s">
        <v>79</v>
      </c>
      <c r="D74" s="38" t="s">
        <v>27</v>
      </c>
      <c r="E74" s="38">
        <v>62.5</v>
      </c>
      <c r="F74" s="38">
        <v>122</v>
      </c>
      <c r="G74" s="38">
        <f>11.6*1700</f>
        <v>19720</v>
      </c>
      <c r="H74" s="39" t="s">
        <v>36</v>
      </c>
      <c r="I74" s="38">
        <v>1.5</v>
      </c>
      <c r="J74" s="38">
        <v>1.0900000000000001</v>
      </c>
      <c r="K74" s="38">
        <v>2.0499999999999998</v>
      </c>
      <c r="L74" s="38" t="s">
        <v>23</v>
      </c>
      <c r="M74" s="38">
        <v>1</v>
      </c>
      <c r="N74" s="39" t="s">
        <v>104</v>
      </c>
    </row>
    <row r="75" spans="1:14" s="43" customFormat="1" ht="16.5" thickBot="1" x14ac:dyDescent="0.3">
      <c r="A75" s="41" t="s">
        <v>101</v>
      </c>
      <c r="B75" s="41">
        <v>2</v>
      </c>
      <c r="C75" s="41" t="s">
        <v>79</v>
      </c>
      <c r="D75" s="41" t="s">
        <v>29</v>
      </c>
      <c r="E75" s="41">
        <v>87.5</v>
      </c>
      <c r="F75" s="41">
        <v>152</v>
      </c>
      <c r="G75" s="41">
        <f>11.6*1582</f>
        <v>18351.2</v>
      </c>
      <c r="H75" s="42" t="s">
        <v>36</v>
      </c>
      <c r="I75" s="41">
        <v>1.55</v>
      </c>
      <c r="J75" s="41">
        <v>1.1299999999999999</v>
      </c>
      <c r="K75" s="41">
        <v>2.15</v>
      </c>
      <c r="L75" s="41" t="s">
        <v>23</v>
      </c>
      <c r="M75" s="41">
        <v>1</v>
      </c>
      <c r="N75" s="58" t="s">
        <v>105</v>
      </c>
    </row>
    <row r="76" spans="1:14" s="9" customFormat="1" ht="15.75" x14ac:dyDescent="0.25">
      <c r="A76" s="7" t="s">
        <v>98</v>
      </c>
      <c r="B76" s="7">
        <v>2</v>
      </c>
      <c r="C76" s="7" t="s">
        <v>84</v>
      </c>
      <c r="D76" s="7" t="s">
        <v>21</v>
      </c>
      <c r="E76" s="7">
        <v>12.5</v>
      </c>
      <c r="F76" s="7" t="s">
        <v>31</v>
      </c>
      <c r="G76" s="7" t="s">
        <v>31</v>
      </c>
      <c r="H76" s="7" t="s">
        <v>15</v>
      </c>
      <c r="I76" s="7">
        <v>1</v>
      </c>
      <c r="J76" s="7" t="s">
        <v>15</v>
      </c>
      <c r="K76" s="7" t="s">
        <v>15</v>
      </c>
      <c r="L76" s="7" t="s">
        <v>23</v>
      </c>
      <c r="M76" s="7">
        <v>2</v>
      </c>
      <c r="N76" s="8" t="s">
        <v>99</v>
      </c>
    </row>
    <row r="77" spans="1:14" s="9" customFormat="1" ht="15.75" x14ac:dyDescent="0.25">
      <c r="A77" s="10" t="s">
        <v>98</v>
      </c>
      <c r="B77" s="10">
        <v>2</v>
      </c>
      <c r="C77" s="10" t="s">
        <v>84</v>
      </c>
      <c r="D77" s="10" t="s">
        <v>25</v>
      </c>
      <c r="E77" s="10">
        <v>37.5</v>
      </c>
      <c r="F77" s="10" t="s">
        <v>31</v>
      </c>
      <c r="G77" s="10" t="s">
        <v>31</v>
      </c>
      <c r="H77" s="10" t="s">
        <v>15</v>
      </c>
      <c r="I77" s="10">
        <v>1.03</v>
      </c>
      <c r="J77" s="10">
        <v>0.7</v>
      </c>
      <c r="K77" s="10">
        <v>1.52</v>
      </c>
      <c r="L77" s="10" t="s">
        <v>23</v>
      </c>
      <c r="M77" s="10">
        <v>2</v>
      </c>
      <c r="N77" s="11" t="s">
        <v>115</v>
      </c>
    </row>
    <row r="78" spans="1:14" s="9" customFormat="1" ht="15.75" x14ac:dyDescent="0.25">
      <c r="A78" s="10" t="s">
        <v>98</v>
      </c>
      <c r="B78" s="10">
        <v>2</v>
      </c>
      <c r="C78" s="10" t="s">
        <v>84</v>
      </c>
      <c r="D78" s="10" t="s">
        <v>27</v>
      </c>
      <c r="E78" s="10">
        <v>62.5</v>
      </c>
      <c r="F78" s="10" t="s">
        <v>31</v>
      </c>
      <c r="G78" s="10" t="s">
        <v>31</v>
      </c>
      <c r="H78" s="10" t="s">
        <v>15</v>
      </c>
      <c r="I78" s="10">
        <v>0.86</v>
      </c>
      <c r="J78" s="10">
        <v>0.56999999999999995</v>
      </c>
      <c r="K78" s="10">
        <v>1.29</v>
      </c>
      <c r="L78" s="10" t="s">
        <v>23</v>
      </c>
      <c r="M78" s="10">
        <v>2</v>
      </c>
      <c r="N78" s="11" t="s">
        <v>100</v>
      </c>
    </row>
    <row r="79" spans="1:14" s="16" customFormat="1" ht="16.5" thickBot="1" x14ac:dyDescent="0.3">
      <c r="A79" s="14" t="s">
        <v>98</v>
      </c>
      <c r="B79" s="14">
        <v>2</v>
      </c>
      <c r="C79" s="14" t="s">
        <v>84</v>
      </c>
      <c r="D79" s="14" t="s">
        <v>29</v>
      </c>
      <c r="E79" s="14">
        <v>87.5</v>
      </c>
      <c r="F79" s="14" t="s">
        <v>31</v>
      </c>
      <c r="G79" s="14" t="s">
        <v>31</v>
      </c>
      <c r="H79" s="14" t="s">
        <v>15</v>
      </c>
      <c r="I79" s="14">
        <v>1.61</v>
      </c>
      <c r="J79" s="14">
        <v>1.1100000000000001</v>
      </c>
      <c r="K79" s="14">
        <v>2.33</v>
      </c>
      <c r="L79" s="14" t="s">
        <v>23</v>
      </c>
      <c r="M79" s="14">
        <v>2</v>
      </c>
      <c r="N79" s="59"/>
    </row>
    <row r="80" spans="1:14" s="37" customFormat="1" ht="15.75" x14ac:dyDescent="0.25">
      <c r="A80" s="34" t="s">
        <v>111</v>
      </c>
      <c r="B80" s="34">
        <v>2</v>
      </c>
      <c r="C80" s="34" t="s">
        <v>14</v>
      </c>
      <c r="D80" s="34" t="s">
        <v>21</v>
      </c>
      <c r="E80" s="34">
        <v>12.5</v>
      </c>
      <c r="F80" s="34">
        <v>440</v>
      </c>
      <c r="G80" s="34">
        <v>16889</v>
      </c>
      <c r="H80" s="36" t="s">
        <v>36</v>
      </c>
      <c r="I80" s="34">
        <v>1</v>
      </c>
      <c r="J80" s="34" t="s">
        <v>15</v>
      </c>
      <c r="K80" s="34" t="s">
        <v>15</v>
      </c>
      <c r="L80" s="34" t="s">
        <v>23</v>
      </c>
      <c r="M80" s="34">
        <v>1</v>
      </c>
      <c r="N80" s="36" t="s">
        <v>112</v>
      </c>
    </row>
    <row r="81" spans="1:14" s="40" customFormat="1" ht="15.75" x14ac:dyDescent="0.25">
      <c r="A81" s="38" t="s">
        <v>111</v>
      </c>
      <c r="B81" s="38">
        <v>2</v>
      </c>
      <c r="C81" s="38" t="s">
        <v>14</v>
      </c>
      <c r="D81" s="38" t="s">
        <v>25</v>
      </c>
      <c r="E81" s="38">
        <v>37.5</v>
      </c>
      <c r="F81" s="38">
        <v>466</v>
      </c>
      <c r="G81" s="38">
        <v>16790</v>
      </c>
      <c r="H81" s="39" t="s">
        <v>36</v>
      </c>
      <c r="I81" s="38">
        <v>1.1499999999999999</v>
      </c>
      <c r="J81" s="38">
        <v>1.01</v>
      </c>
      <c r="K81" s="38">
        <v>1.32</v>
      </c>
      <c r="L81" s="38" t="s">
        <v>23</v>
      </c>
      <c r="M81" s="38">
        <v>1</v>
      </c>
      <c r="N81" s="39"/>
    </row>
    <row r="82" spans="1:14" s="40" customFormat="1" ht="15.75" x14ac:dyDescent="0.25">
      <c r="A82" s="38" t="s">
        <v>111</v>
      </c>
      <c r="B82" s="38">
        <v>2</v>
      </c>
      <c r="C82" s="38" t="s">
        <v>14</v>
      </c>
      <c r="D82" s="38" t="s">
        <v>27</v>
      </c>
      <c r="E82" s="38">
        <v>62.5</v>
      </c>
      <c r="F82" s="38">
        <v>512</v>
      </c>
      <c r="G82" s="38">
        <v>16522</v>
      </c>
      <c r="H82" s="39" t="s">
        <v>36</v>
      </c>
      <c r="I82" s="38">
        <v>1.24</v>
      </c>
      <c r="J82" s="38">
        <v>1.0900000000000001</v>
      </c>
      <c r="K82" s="38">
        <v>1.43</v>
      </c>
      <c r="L82" s="38" t="s">
        <v>23</v>
      </c>
      <c r="M82" s="38">
        <v>1</v>
      </c>
      <c r="N82" s="39"/>
    </row>
    <row r="83" spans="1:14" s="43" customFormat="1" ht="16.5" thickBot="1" x14ac:dyDescent="0.3">
      <c r="A83" s="41" t="s">
        <v>111</v>
      </c>
      <c r="B83" s="41">
        <v>2</v>
      </c>
      <c r="C83" s="41" t="s">
        <v>14</v>
      </c>
      <c r="D83" s="41" t="s">
        <v>29</v>
      </c>
      <c r="E83" s="41">
        <v>87.5</v>
      </c>
      <c r="F83" s="41">
        <v>521</v>
      </c>
      <c r="G83" s="41">
        <v>16423</v>
      </c>
      <c r="H83" s="42" t="s">
        <v>36</v>
      </c>
      <c r="I83" s="41">
        <v>1.26</v>
      </c>
      <c r="J83" s="41">
        <v>1.1000000000000001</v>
      </c>
      <c r="K83" s="41">
        <v>1.45</v>
      </c>
      <c r="L83" s="41" t="s">
        <v>23</v>
      </c>
      <c r="M83" s="41">
        <v>1</v>
      </c>
      <c r="N83" s="42"/>
    </row>
    <row r="84" spans="1:14" s="9" customFormat="1" ht="15.75" x14ac:dyDescent="0.25">
      <c r="A84" s="7" t="s">
        <v>106</v>
      </c>
      <c r="B84" s="7">
        <v>2</v>
      </c>
      <c r="C84" s="7" t="s">
        <v>107</v>
      </c>
      <c r="D84" s="7" t="s">
        <v>60</v>
      </c>
      <c r="E84" s="7">
        <v>16.66</v>
      </c>
      <c r="F84" s="31">
        <v>549</v>
      </c>
      <c r="G84" s="7">
        <v>44928</v>
      </c>
      <c r="H84" s="8" t="s">
        <v>36</v>
      </c>
      <c r="I84" s="7">
        <v>1</v>
      </c>
      <c r="J84" s="7" t="s">
        <v>15</v>
      </c>
      <c r="K84" s="7" t="s">
        <v>15</v>
      </c>
      <c r="L84" s="7" t="s">
        <v>23</v>
      </c>
      <c r="M84" s="7">
        <v>2</v>
      </c>
      <c r="N84" s="8" t="s">
        <v>108</v>
      </c>
    </row>
    <row r="85" spans="1:14" s="9" customFormat="1" ht="15.75" x14ac:dyDescent="0.25">
      <c r="A85" s="10" t="s">
        <v>106</v>
      </c>
      <c r="B85" s="10">
        <v>2</v>
      </c>
      <c r="C85" s="10" t="s">
        <v>107</v>
      </c>
      <c r="D85" s="10" t="s">
        <v>63</v>
      </c>
      <c r="E85" s="10">
        <v>50</v>
      </c>
      <c r="F85" s="32">
        <v>570</v>
      </c>
      <c r="G85" s="10">
        <v>44928</v>
      </c>
      <c r="H85" s="11" t="s">
        <v>36</v>
      </c>
      <c r="I85" s="10">
        <v>0.99</v>
      </c>
      <c r="J85" s="10">
        <v>0.88</v>
      </c>
      <c r="K85" s="10">
        <v>1.1200000000000001</v>
      </c>
      <c r="L85" s="10" t="s">
        <v>23</v>
      </c>
      <c r="M85" s="10">
        <v>2</v>
      </c>
      <c r="N85" s="23" t="s">
        <v>109</v>
      </c>
    </row>
    <row r="86" spans="1:14" s="16" customFormat="1" ht="16.5" thickBot="1" x14ac:dyDescent="0.3">
      <c r="A86" s="14" t="s">
        <v>106</v>
      </c>
      <c r="B86" s="14">
        <v>2</v>
      </c>
      <c r="C86" s="14" t="s">
        <v>107</v>
      </c>
      <c r="D86" s="14" t="s">
        <v>65</v>
      </c>
      <c r="E86" s="14">
        <v>83.33</v>
      </c>
      <c r="F86" s="60">
        <v>583</v>
      </c>
      <c r="G86" s="14">
        <v>44928</v>
      </c>
      <c r="H86" s="15" t="s">
        <v>36</v>
      </c>
      <c r="I86" s="14">
        <v>1.21</v>
      </c>
      <c r="J86" s="14">
        <v>1.06</v>
      </c>
      <c r="K86" s="14">
        <v>1.37</v>
      </c>
      <c r="L86" s="14" t="s">
        <v>23</v>
      </c>
      <c r="M86" s="14">
        <v>2</v>
      </c>
      <c r="N86" s="61" t="s">
        <v>110</v>
      </c>
    </row>
    <row r="87" spans="1:14" s="47" customFormat="1" ht="15.75" x14ac:dyDescent="0.25">
      <c r="A87" s="45" t="s">
        <v>113</v>
      </c>
      <c r="B87" s="45">
        <v>2</v>
      </c>
      <c r="C87" s="45" t="s">
        <v>20</v>
      </c>
      <c r="D87" s="45" t="s">
        <v>60</v>
      </c>
      <c r="E87" s="45">
        <v>16.66</v>
      </c>
      <c r="F87" s="45">
        <v>233</v>
      </c>
      <c r="G87" s="45">
        <f xml:space="preserve"> 12*612</f>
        <v>7344</v>
      </c>
      <c r="H87" s="46" t="s">
        <v>36</v>
      </c>
      <c r="I87" s="45">
        <v>1</v>
      </c>
      <c r="J87" s="45" t="s">
        <v>15</v>
      </c>
      <c r="K87" s="45" t="s">
        <v>15</v>
      </c>
      <c r="L87" s="45" t="s">
        <v>23</v>
      </c>
      <c r="M87" s="45">
        <v>1</v>
      </c>
      <c r="N87" s="46" t="s">
        <v>114</v>
      </c>
    </row>
    <row r="88" spans="1:14" s="47" customFormat="1" ht="15.75" x14ac:dyDescent="0.25">
      <c r="A88" s="38" t="s">
        <v>113</v>
      </c>
      <c r="B88" s="38">
        <v>2</v>
      </c>
      <c r="C88" s="38" t="s">
        <v>20</v>
      </c>
      <c r="D88" s="38" t="s">
        <v>63</v>
      </c>
      <c r="E88" s="38">
        <v>50</v>
      </c>
      <c r="F88" s="38">
        <v>242</v>
      </c>
      <c r="G88" s="38">
        <f xml:space="preserve"> 12*613</f>
        <v>7356</v>
      </c>
      <c r="H88" s="39" t="s">
        <v>36</v>
      </c>
      <c r="I88" s="38">
        <v>1.02</v>
      </c>
      <c r="J88" s="38">
        <v>0.85</v>
      </c>
      <c r="K88" s="38">
        <v>1.24</v>
      </c>
      <c r="L88" s="38" t="s">
        <v>23</v>
      </c>
      <c r="M88" s="38">
        <v>1</v>
      </c>
      <c r="N88" s="39" t="s">
        <v>115</v>
      </c>
    </row>
    <row r="89" spans="1:14" s="47" customFormat="1" ht="16.5" thickBot="1" x14ac:dyDescent="0.3">
      <c r="A89" s="55" t="s">
        <v>113</v>
      </c>
      <c r="B89" s="55">
        <v>2</v>
      </c>
      <c r="C89" s="55" t="s">
        <v>20</v>
      </c>
      <c r="D89" s="55" t="s">
        <v>65</v>
      </c>
      <c r="E89" s="55">
        <v>83.33</v>
      </c>
      <c r="F89" s="55">
        <v>239</v>
      </c>
      <c r="G89" s="55">
        <f>12*612</f>
        <v>7344</v>
      </c>
      <c r="H89" s="39" t="s">
        <v>36</v>
      </c>
      <c r="I89" s="55">
        <v>1.35</v>
      </c>
      <c r="J89" s="55">
        <v>1.1000000000000001</v>
      </c>
      <c r="K89" s="55">
        <v>1.67</v>
      </c>
      <c r="L89" s="55" t="s">
        <v>23</v>
      </c>
      <c r="M89" s="55">
        <v>1</v>
      </c>
      <c r="N89" s="62" t="s">
        <v>116</v>
      </c>
    </row>
    <row r="90" spans="1:14" s="19" customFormat="1" ht="15.75" x14ac:dyDescent="0.25">
      <c r="A90" s="17" t="s">
        <v>117</v>
      </c>
      <c r="B90" s="17">
        <v>2</v>
      </c>
      <c r="C90" s="17" t="s">
        <v>34</v>
      </c>
      <c r="D90" s="17" t="s">
        <v>21</v>
      </c>
      <c r="E90" s="17">
        <v>12.5</v>
      </c>
      <c r="F90" s="17">
        <v>36</v>
      </c>
      <c r="G90" s="17">
        <v>12393</v>
      </c>
      <c r="H90" s="18" t="s">
        <v>36</v>
      </c>
      <c r="I90" s="17">
        <v>1</v>
      </c>
      <c r="J90" s="17" t="s">
        <v>15</v>
      </c>
      <c r="K90" s="17" t="s">
        <v>15</v>
      </c>
      <c r="L90" s="17" t="s">
        <v>8</v>
      </c>
      <c r="M90" s="17">
        <v>1</v>
      </c>
      <c r="N90" s="18" t="s">
        <v>118</v>
      </c>
    </row>
    <row r="91" spans="1:14" s="20" customFormat="1" ht="15.75" x14ac:dyDescent="0.25">
      <c r="A91" s="10" t="s">
        <v>117</v>
      </c>
      <c r="B91" s="10">
        <v>2</v>
      </c>
      <c r="C91" s="10" t="s">
        <v>34</v>
      </c>
      <c r="D91" s="10" t="s">
        <v>25</v>
      </c>
      <c r="E91" s="10">
        <v>37.5</v>
      </c>
      <c r="F91" s="10">
        <v>32</v>
      </c>
      <c r="G91" s="10">
        <v>12557</v>
      </c>
      <c r="H91" s="11" t="s">
        <v>36</v>
      </c>
      <c r="I91" s="10">
        <v>0.82</v>
      </c>
      <c r="J91" s="10">
        <v>0.34</v>
      </c>
      <c r="K91" s="10">
        <v>1.99</v>
      </c>
      <c r="L91" s="10" t="s">
        <v>8</v>
      </c>
      <c r="M91" s="10">
        <v>1</v>
      </c>
      <c r="N91" s="11" t="s">
        <v>119</v>
      </c>
    </row>
    <row r="92" spans="1:14" s="20" customFormat="1" ht="15.75" x14ac:dyDescent="0.25">
      <c r="A92" s="10" t="s">
        <v>117</v>
      </c>
      <c r="B92" s="10">
        <v>2</v>
      </c>
      <c r="C92" s="10" t="s">
        <v>34</v>
      </c>
      <c r="D92" s="10" t="s">
        <v>27</v>
      </c>
      <c r="E92" s="10">
        <v>62.5</v>
      </c>
      <c r="F92" s="10">
        <v>33</v>
      </c>
      <c r="G92" s="10">
        <v>12680</v>
      </c>
      <c r="H92" s="11" t="s">
        <v>36</v>
      </c>
      <c r="I92" s="10">
        <v>1.8</v>
      </c>
      <c r="J92" s="10">
        <v>0.32</v>
      </c>
      <c r="K92" s="10">
        <v>2</v>
      </c>
      <c r="L92" s="10" t="s">
        <v>8</v>
      </c>
      <c r="M92" s="10">
        <v>1</v>
      </c>
      <c r="N92" s="11"/>
    </row>
    <row r="93" spans="1:14" s="16" customFormat="1" ht="16.5" thickBot="1" x14ac:dyDescent="0.3">
      <c r="A93" s="14" t="s">
        <v>117</v>
      </c>
      <c r="B93" s="14">
        <v>2</v>
      </c>
      <c r="C93" s="14" t="s">
        <v>34</v>
      </c>
      <c r="D93" s="14" t="s">
        <v>29</v>
      </c>
      <c r="E93" s="14">
        <v>87.5</v>
      </c>
      <c r="F93" s="14">
        <v>15</v>
      </c>
      <c r="G93" s="14">
        <v>12653</v>
      </c>
      <c r="H93" s="15" t="s">
        <v>36</v>
      </c>
      <c r="I93" s="14">
        <v>1.33</v>
      </c>
      <c r="J93" s="14">
        <v>0.65</v>
      </c>
      <c r="K93" s="14">
        <v>3.6</v>
      </c>
      <c r="L93" s="14" t="s">
        <v>8</v>
      </c>
      <c r="M93" s="14">
        <v>1</v>
      </c>
      <c r="N93" s="15"/>
    </row>
    <row r="94" spans="1:14" s="47" customFormat="1" ht="15.75" customHeight="1" x14ac:dyDescent="0.25">
      <c r="A94" s="45" t="s">
        <v>120</v>
      </c>
      <c r="B94" s="45">
        <v>3</v>
      </c>
      <c r="C94" s="45" t="s">
        <v>79</v>
      </c>
      <c r="D94" s="45" t="s">
        <v>21</v>
      </c>
      <c r="E94" s="45">
        <v>12.5</v>
      </c>
      <c r="F94" s="45">
        <v>144</v>
      </c>
      <c r="G94" s="45">
        <v>9222</v>
      </c>
      <c r="H94" s="45" t="s">
        <v>16</v>
      </c>
      <c r="I94" s="45">
        <v>1</v>
      </c>
      <c r="J94" s="45" t="s">
        <v>15</v>
      </c>
      <c r="K94" s="45" t="s">
        <v>15</v>
      </c>
      <c r="L94" s="45" t="s">
        <v>32</v>
      </c>
      <c r="M94" s="45">
        <v>1</v>
      </c>
      <c r="N94" s="63" t="s">
        <v>121</v>
      </c>
    </row>
    <row r="95" spans="1:14" s="47" customFormat="1" ht="15.75" x14ac:dyDescent="0.25">
      <c r="A95" s="38" t="s">
        <v>120</v>
      </c>
      <c r="B95" s="38">
        <v>3</v>
      </c>
      <c r="C95" s="38" t="s">
        <v>79</v>
      </c>
      <c r="D95" s="38" t="s">
        <v>25</v>
      </c>
      <c r="E95" s="38">
        <v>37.5</v>
      </c>
      <c r="F95" s="38">
        <v>126</v>
      </c>
      <c r="G95" s="38">
        <v>9222</v>
      </c>
      <c r="H95" s="38" t="s">
        <v>16</v>
      </c>
      <c r="I95" s="38">
        <v>0.93</v>
      </c>
      <c r="J95" s="38">
        <v>0.72</v>
      </c>
      <c r="K95" s="38">
        <v>1.18</v>
      </c>
      <c r="L95" s="38" t="s">
        <v>32</v>
      </c>
      <c r="M95" s="38">
        <v>1</v>
      </c>
      <c r="N95" s="39" t="s">
        <v>122</v>
      </c>
    </row>
    <row r="96" spans="1:14" s="47" customFormat="1" ht="15.75" x14ac:dyDescent="0.25">
      <c r="A96" s="38" t="s">
        <v>120</v>
      </c>
      <c r="B96" s="38">
        <v>3</v>
      </c>
      <c r="C96" s="38" t="s">
        <v>79</v>
      </c>
      <c r="D96" s="38" t="s">
        <v>27</v>
      </c>
      <c r="E96" s="38">
        <v>62.5</v>
      </c>
      <c r="F96" s="38">
        <v>130</v>
      </c>
      <c r="G96" s="38">
        <v>9223</v>
      </c>
      <c r="H96" s="38" t="s">
        <v>16</v>
      </c>
      <c r="I96" s="38">
        <v>0.99</v>
      </c>
      <c r="J96" s="38">
        <v>0.77</v>
      </c>
      <c r="K96" s="38">
        <v>1.28</v>
      </c>
      <c r="L96" s="38" t="s">
        <v>32</v>
      </c>
      <c r="M96" s="38">
        <v>1</v>
      </c>
      <c r="N96" s="39"/>
    </row>
    <row r="97" spans="1:14" s="47" customFormat="1" ht="15.75" x14ac:dyDescent="0.25">
      <c r="A97" s="38" t="s">
        <v>120</v>
      </c>
      <c r="B97" s="38">
        <v>3</v>
      </c>
      <c r="C97" s="38" t="s">
        <v>79</v>
      </c>
      <c r="D97" s="38" t="s">
        <v>29</v>
      </c>
      <c r="E97" s="38">
        <v>87.5</v>
      </c>
      <c r="F97" s="38">
        <v>102</v>
      </c>
      <c r="G97" s="38">
        <v>9222</v>
      </c>
      <c r="H97" s="38" t="s">
        <v>16</v>
      </c>
      <c r="I97" s="38">
        <v>0.81</v>
      </c>
      <c r="J97" s="38">
        <v>0.61</v>
      </c>
      <c r="K97" s="38">
        <v>1.08</v>
      </c>
      <c r="L97" s="38" t="s">
        <v>32</v>
      </c>
      <c r="M97" s="38">
        <v>1</v>
      </c>
      <c r="N97" s="39"/>
    </row>
    <row r="98" spans="1:14" s="47" customFormat="1" ht="15.75" x14ac:dyDescent="0.25">
      <c r="A98" s="38" t="s">
        <v>123</v>
      </c>
      <c r="B98" s="38">
        <v>3</v>
      </c>
      <c r="C98" s="38" t="s">
        <v>79</v>
      </c>
      <c r="D98" s="38" t="s">
        <v>21</v>
      </c>
      <c r="E98" s="38">
        <v>12.5</v>
      </c>
      <c r="F98" s="38">
        <v>160</v>
      </c>
      <c r="G98" s="38">
        <v>6954</v>
      </c>
      <c r="H98" s="38" t="s">
        <v>16</v>
      </c>
      <c r="I98" s="38">
        <v>1</v>
      </c>
      <c r="J98" s="38" t="s">
        <v>15</v>
      </c>
      <c r="K98" s="38" t="s">
        <v>15</v>
      </c>
      <c r="L98" s="38" t="s">
        <v>32</v>
      </c>
      <c r="M98" s="38">
        <v>1</v>
      </c>
      <c r="N98" s="39"/>
    </row>
    <row r="99" spans="1:14" s="47" customFormat="1" ht="15.75" x14ac:dyDescent="0.25">
      <c r="A99" s="38" t="s">
        <v>123</v>
      </c>
      <c r="B99" s="38">
        <v>3</v>
      </c>
      <c r="C99" s="38" t="s">
        <v>79</v>
      </c>
      <c r="D99" s="38" t="s">
        <v>25</v>
      </c>
      <c r="E99" s="38">
        <v>37.5</v>
      </c>
      <c r="F99" s="38">
        <v>162</v>
      </c>
      <c r="G99" s="38">
        <v>6954</v>
      </c>
      <c r="H99" s="38" t="s">
        <v>16</v>
      </c>
      <c r="I99" s="38">
        <v>1.05</v>
      </c>
      <c r="J99" s="38">
        <v>0.84</v>
      </c>
      <c r="K99" s="38">
        <v>1.31</v>
      </c>
      <c r="L99" s="38" t="s">
        <v>32</v>
      </c>
      <c r="M99" s="38">
        <v>1</v>
      </c>
      <c r="N99" s="39"/>
    </row>
    <row r="100" spans="1:14" s="47" customFormat="1" ht="15.75" x14ac:dyDescent="0.25">
      <c r="A100" s="38" t="s">
        <v>123</v>
      </c>
      <c r="B100" s="38">
        <v>3</v>
      </c>
      <c r="C100" s="38" t="s">
        <v>79</v>
      </c>
      <c r="D100" s="38" t="s">
        <v>27</v>
      </c>
      <c r="E100" s="38">
        <v>62.5</v>
      </c>
      <c r="F100" s="38">
        <v>191</v>
      </c>
      <c r="G100" s="38">
        <v>6954</v>
      </c>
      <c r="H100" s="38" t="s">
        <v>16</v>
      </c>
      <c r="I100" s="38">
        <v>1.26</v>
      </c>
      <c r="J100" s="38">
        <v>1.01</v>
      </c>
      <c r="K100" s="38">
        <v>1.57</v>
      </c>
      <c r="L100" s="38" t="s">
        <v>32</v>
      </c>
      <c r="M100" s="38">
        <v>1</v>
      </c>
      <c r="N100" s="39"/>
    </row>
    <row r="101" spans="1:14" s="47" customFormat="1" ht="16.5" thickBot="1" x14ac:dyDescent="0.3">
      <c r="A101" s="55" t="s">
        <v>123</v>
      </c>
      <c r="B101" s="55">
        <v>3</v>
      </c>
      <c r="C101" s="55" t="s">
        <v>79</v>
      </c>
      <c r="D101" s="55" t="s">
        <v>29</v>
      </c>
      <c r="E101" s="55">
        <v>87.5</v>
      </c>
      <c r="F101" s="55">
        <v>179</v>
      </c>
      <c r="G101" s="55">
        <v>6954</v>
      </c>
      <c r="H101" s="55" t="s">
        <v>16</v>
      </c>
      <c r="I101" s="55">
        <v>1.1499999999999999</v>
      </c>
      <c r="J101" s="55">
        <v>0.9</v>
      </c>
      <c r="K101" s="55">
        <v>1.46</v>
      </c>
      <c r="L101" s="55" t="s">
        <v>32</v>
      </c>
      <c r="M101" s="55">
        <v>1</v>
      </c>
      <c r="N101" s="56"/>
    </row>
    <row r="102" spans="1:14" s="19" customFormat="1" ht="15.75" x14ac:dyDescent="0.25">
      <c r="A102" s="17" t="s">
        <v>124</v>
      </c>
      <c r="B102" s="17">
        <v>2</v>
      </c>
      <c r="C102" s="17" t="s">
        <v>20</v>
      </c>
      <c r="D102" s="17" t="s">
        <v>39</v>
      </c>
      <c r="E102" s="17">
        <v>10</v>
      </c>
      <c r="F102" s="17">
        <v>32</v>
      </c>
      <c r="G102" s="17">
        <v>4877</v>
      </c>
      <c r="H102" s="18" t="s">
        <v>36</v>
      </c>
      <c r="I102" s="17">
        <v>1</v>
      </c>
      <c r="J102" s="17" t="s">
        <v>15</v>
      </c>
      <c r="K102" s="17" t="s">
        <v>15</v>
      </c>
      <c r="L102" s="17" t="s">
        <v>23</v>
      </c>
      <c r="M102" s="17">
        <v>1</v>
      </c>
      <c r="N102" s="18" t="s">
        <v>125</v>
      </c>
    </row>
    <row r="103" spans="1:14" s="20" customFormat="1" ht="15.75" x14ac:dyDescent="0.25">
      <c r="A103" s="10" t="s">
        <v>124</v>
      </c>
      <c r="B103" s="10">
        <v>2</v>
      </c>
      <c r="C103" s="10" t="s">
        <v>20</v>
      </c>
      <c r="D103" s="10" t="s">
        <v>41</v>
      </c>
      <c r="E103" s="10">
        <v>30</v>
      </c>
      <c r="F103" s="10">
        <v>41</v>
      </c>
      <c r="G103" s="10">
        <v>4830</v>
      </c>
      <c r="H103" s="11" t="s">
        <v>36</v>
      </c>
      <c r="I103" s="10">
        <v>1.21</v>
      </c>
      <c r="J103" s="10">
        <v>0.75</v>
      </c>
      <c r="K103" s="10">
        <v>1.94</v>
      </c>
      <c r="L103" s="10" t="s">
        <v>23</v>
      </c>
      <c r="M103" s="10">
        <v>1</v>
      </c>
      <c r="N103" s="11"/>
    </row>
    <row r="104" spans="1:14" s="20" customFormat="1" ht="15.75" x14ac:dyDescent="0.25">
      <c r="A104" s="10" t="s">
        <v>124</v>
      </c>
      <c r="B104" s="10">
        <v>2</v>
      </c>
      <c r="C104" s="10" t="s">
        <v>20</v>
      </c>
      <c r="D104" s="10" t="s">
        <v>43</v>
      </c>
      <c r="E104" s="10">
        <v>50</v>
      </c>
      <c r="F104" s="10">
        <v>37</v>
      </c>
      <c r="G104" s="10">
        <v>4891</v>
      </c>
      <c r="H104" s="11" t="s">
        <v>36</v>
      </c>
      <c r="I104" s="10">
        <v>1.1399999999999999</v>
      </c>
      <c r="J104" s="10">
        <v>0.69</v>
      </c>
      <c r="K104" s="10">
        <v>1.89</v>
      </c>
      <c r="L104" s="10" t="s">
        <v>23</v>
      </c>
      <c r="M104" s="10">
        <v>1</v>
      </c>
      <c r="N104" s="11"/>
    </row>
    <row r="105" spans="1:14" s="20" customFormat="1" ht="15.75" x14ac:dyDescent="0.25">
      <c r="A105" s="10" t="s">
        <v>124</v>
      </c>
      <c r="B105" s="10">
        <v>2</v>
      </c>
      <c r="C105" s="10" t="s">
        <v>20</v>
      </c>
      <c r="D105" s="10" t="s">
        <v>44</v>
      </c>
      <c r="E105" s="10">
        <v>70</v>
      </c>
      <c r="F105" s="10">
        <v>46</v>
      </c>
      <c r="G105" s="10">
        <v>4833</v>
      </c>
      <c r="H105" s="11" t="s">
        <v>36</v>
      </c>
      <c r="I105" s="10">
        <v>1.41</v>
      </c>
      <c r="J105" s="10">
        <v>0.84</v>
      </c>
      <c r="K105" s="10">
        <v>2.37</v>
      </c>
      <c r="L105" s="10" t="s">
        <v>23</v>
      </c>
      <c r="M105" s="10">
        <v>1</v>
      </c>
      <c r="N105" s="11"/>
    </row>
    <row r="106" spans="1:14" s="16" customFormat="1" ht="16.5" thickBot="1" x14ac:dyDescent="0.3">
      <c r="A106" s="14" t="s">
        <v>124</v>
      </c>
      <c r="B106" s="14">
        <v>2</v>
      </c>
      <c r="C106" s="14" t="s">
        <v>20</v>
      </c>
      <c r="D106" s="14" t="s">
        <v>45</v>
      </c>
      <c r="E106" s="14">
        <v>90</v>
      </c>
      <c r="F106" s="14">
        <v>51</v>
      </c>
      <c r="G106" s="14">
        <v>4820</v>
      </c>
      <c r="H106" s="15" t="s">
        <v>36</v>
      </c>
      <c r="I106" s="14">
        <v>1.82</v>
      </c>
      <c r="J106" s="14">
        <v>0.99</v>
      </c>
      <c r="K106" s="14">
        <v>3.35</v>
      </c>
      <c r="L106" s="14" t="s">
        <v>23</v>
      </c>
      <c r="M106" s="14">
        <v>1</v>
      </c>
      <c r="N106" s="15"/>
    </row>
    <row r="107" spans="1:14" s="37" customFormat="1" ht="15.75" x14ac:dyDescent="0.25">
      <c r="A107" s="34" t="s">
        <v>126</v>
      </c>
      <c r="B107" s="34">
        <v>2</v>
      </c>
      <c r="C107" s="34" t="s">
        <v>79</v>
      </c>
      <c r="D107" s="34" t="s">
        <v>127</v>
      </c>
      <c r="E107" s="34">
        <v>0</v>
      </c>
      <c r="F107" s="34">
        <v>1102</v>
      </c>
      <c r="G107" s="34">
        <v>20761</v>
      </c>
      <c r="H107" s="34" t="s">
        <v>16</v>
      </c>
      <c r="I107" s="34">
        <v>1</v>
      </c>
      <c r="J107" s="34" t="s">
        <v>15</v>
      </c>
      <c r="K107" s="34" t="s">
        <v>15</v>
      </c>
      <c r="L107" s="34" t="s">
        <v>23</v>
      </c>
      <c r="M107" s="34">
        <v>1</v>
      </c>
      <c r="N107" s="64"/>
    </row>
    <row r="108" spans="1:14" s="40" customFormat="1" ht="15.75" x14ac:dyDescent="0.25">
      <c r="A108" s="38" t="s">
        <v>126</v>
      </c>
      <c r="B108" s="38">
        <v>2</v>
      </c>
      <c r="C108" s="38" t="s">
        <v>79</v>
      </c>
      <c r="D108" s="38" t="s">
        <v>128</v>
      </c>
      <c r="E108" s="38">
        <v>16.66</v>
      </c>
      <c r="F108" s="38">
        <v>901</v>
      </c>
      <c r="G108" s="38">
        <v>17615</v>
      </c>
      <c r="H108" s="38" t="s">
        <v>16</v>
      </c>
      <c r="I108" s="38">
        <v>1.02</v>
      </c>
      <c r="J108" s="38">
        <v>0.95</v>
      </c>
      <c r="K108" s="38">
        <v>1.1399999999999999</v>
      </c>
      <c r="L108" s="38" t="s">
        <v>23</v>
      </c>
      <c r="M108" s="38">
        <v>1</v>
      </c>
      <c r="N108" s="39"/>
    </row>
    <row r="109" spans="1:14" s="40" customFormat="1" ht="15.75" x14ac:dyDescent="0.25">
      <c r="A109" s="38" t="s">
        <v>126</v>
      </c>
      <c r="B109" s="38">
        <v>2</v>
      </c>
      <c r="C109" s="38" t="s">
        <v>79</v>
      </c>
      <c r="D109" s="38" t="s">
        <v>129</v>
      </c>
      <c r="E109" s="38">
        <v>50</v>
      </c>
      <c r="F109" s="38">
        <v>131</v>
      </c>
      <c r="G109" s="38">
        <v>2586</v>
      </c>
      <c r="H109" s="38" t="s">
        <v>16</v>
      </c>
      <c r="I109" s="38">
        <v>1.21</v>
      </c>
      <c r="J109" s="38">
        <v>1</v>
      </c>
      <c r="K109" s="38">
        <v>1.47</v>
      </c>
      <c r="L109" s="38" t="s">
        <v>23</v>
      </c>
      <c r="M109" s="38">
        <v>1</v>
      </c>
      <c r="N109" s="39"/>
    </row>
    <row r="110" spans="1:14" s="43" customFormat="1" ht="16.5" thickBot="1" x14ac:dyDescent="0.3">
      <c r="A110" s="41" t="s">
        <v>126</v>
      </c>
      <c r="B110" s="41">
        <v>2</v>
      </c>
      <c r="C110" s="41" t="s">
        <v>79</v>
      </c>
      <c r="D110" s="41" t="s">
        <v>130</v>
      </c>
      <c r="E110" s="41">
        <v>83.33</v>
      </c>
      <c r="F110" s="41">
        <v>118</v>
      </c>
      <c r="G110" s="41">
        <v>2214</v>
      </c>
      <c r="H110" s="41" t="s">
        <v>16</v>
      </c>
      <c r="I110" s="41">
        <v>1.29</v>
      </c>
      <c r="J110" s="41">
        <v>1.05</v>
      </c>
      <c r="K110" s="41">
        <v>1.57</v>
      </c>
      <c r="L110" s="41" t="s">
        <v>23</v>
      </c>
      <c r="M110" s="41">
        <v>1</v>
      </c>
      <c r="N110" s="65"/>
    </row>
    <row r="111" spans="1:14" s="9" customFormat="1" ht="15.75" x14ac:dyDescent="0.25">
      <c r="A111" s="7" t="s">
        <v>131</v>
      </c>
      <c r="B111" s="7">
        <v>2</v>
      </c>
      <c r="C111" s="7" t="s">
        <v>34</v>
      </c>
      <c r="D111" s="7" t="s">
        <v>39</v>
      </c>
      <c r="E111" s="7">
        <v>10</v>
      </c>
      <c r="F111" s="7">
        <v>718</v>
      </c>
      <c r="G111" s="7">
        <v>158384</v>
      </c>
      <c r="H111" s="8" t="s">
        <v>36</v>
      </c>
      <c r="I111" s="7">
        <v>1</v>
      </c>
      <c r="J111" s="7" t="s">
        <v>15</v>
      </c>
      <c r="K111" s="7" t="s">
        <v>15</v>
      </c>
      <c r="L111" s="7" t="s">
        <v>23</v>
      </c>
      <c r="M111" s="7">
        <v>1</v>
      </c>
      <c r="N111" s="8" t="s">
        <v>132</v>
      </c>
    </row>
    <row r="112" spans="1:14" s="9" customFormat="1" ht="15.75" x14ac:dyDescent="0.25">
      <c r="A112" s="10" t="s">
        <v>131</v>
      </c>
      <c r="B112" s="10">
        <v>2</v>
      </c>
      <c r="C112" s="10" t="s">
        <v>34</v>
      </c>
      <c r="D112" s="10" t="s">
        <v>41</v>
      </c>
      <c r="E112" s="10">
        <v>30</v>
      </c>
      <c r="F112" s="10">
        <v>650</v>
      </c>
      <c r="G112" s="10">
        <v>159536</v>
      </c>
      <c r="H112" s="11" t="s">
        <v>36</v>
      </c>
      <c r="I112" s="10">
        <v>0.99</v>
      </c>
      <c r="J112" s="10">
        <v>0.89</v>
      </c>
      <c r="K112" s="10">
        <v>1.1000000000000001</v>
      </c>
      <c r="L112" s="10" t="s">
        <v>23</v>
      </c>
      <c r="M112" s="10">
        <v>1</v>
      </c>
      <c r="N112" s="11"/>
    </row>
    <row r="113" spans="1:14" s="9" customFormat="1" ht="15.75" x14ac:dyDescent="0.25">
      <c r="A113" s="10" t="s">
        <v>131</v>
      </c>
      <c r="B113" s="10">
        <v>2</v>
      </c>
      <c r="C113" s="10" t="s">
        <v>34</v>
      </c>
      <c r="D113" s="10" t="s">
        <v>43</v>
      </c>
      <c r="E113" s="10">
        <v>50</v>
      </c>
      <c r="F113" s="10">
        <v>621</v>
      </c>
      <c r="G113" s="10">
        <v>158934</v>
      </c>
      <c r="H113" s="11" t="s">
        <v>36</v>
      </c>
      <c r="I113" s="10">
        <v>1.06</v>
      </c>
      <c r="J113" s="10">
        <v>0.95</v>
      </c>
      <c r="K113" s="10">
        <v>1.18</v>
      </c>
      <c r="L113" s="10" t="s">
        <v>23</v>
      </c>
      <c r="M113" s="10">
        <v>1</v>
      </c>
      <c r="N113" s="11"/>
    </row>
    <row r="114" spans="1:14" s="9" customFormat="1" ht="15.75" x14ac:dyDescent="0.25">
      <c r="A114" s="10" t="s">
        <v>131</v>
      </c>
      <c r="B114" s="10">
        <v>2</v>
      </c>
      <c r="C114" s="10" t="s">
        <v>34</v>
      </c>
      <c r="D114" s="10" t="s">
        <v>44</v>
      </c>
      <c r="E114" s="10">
        <v>70</v>
      </c>
      <c r="F114" s="10">
        <v>570</v>
      </c>
      <c r="G114" s="10">
        <v>158629</v>
      </c>
      <c r="H114" s="11" t="s">
        <v>36</v>
      </c>
      <c r="I114" s="10">
        <v>1.0900000000000001</v>
      </c>
      <c r="J114" s="10">
        <v>0.97</v>
      </c>
      <c r="K114" s="10">
        <v>1.23</v>
      </c>
      <c r="L114" s="10" t="s">
        <v>23</v>
      </c>
      <c r="M114" s="10">
        <v>1</v>
      </c>
      <c r="N114" s="11"/>
    </row>
    <row r="115" spans="1:14" s="9" customFormat="1" ht="16.5" thickBot="1" x14ac:dyDescent="0.3">
      <c r="A115" s="12" t="s">
        <v>131</v>
      </c>
      <c r="B115" s="12">
        <v>2</v>
      </c>
      <c r="C115" s="12" t="s">
        <v>34</v>
      </c>
      <c r="D115" s="12" t="s">
        <v>45</v>
      </c>
      <c r="E115" s="12">
        <v>90</v>
      </c>
      <c r="F115" s="12">
        <v>538</v>
      </c>
      <c r="G115" s="12">
        <v>158465</v>
      </c>
      <c r="H115" s="13" t="s">
        <v>36</v>
      </c>
      <c r="I115" s="12">
        <v>1.23</v>
      </c>
      <c r="J115" s="12">
        <v>1.07</v>
      </c>
      <c r="K115" s="12">
        <v>1.4</v>
      </c>
      <c r="L115" s="12" t="s">
        <v>23</v>
      </c>
      <c r="M115" s="12">
        <v>1</v>
      </c>
      <c r="N115" s="13"/>
    </row>
    <row r="116" spans="1:14" s="69" customFormat="1" ht="14.25" customHeight="1" thickBot="1" x14ac:dyDescent="0.3">
      <c r="A116" s="66" t="s">
        <v>133</v>
      </c>
      <c r="B116" s="66" t="s">
        <v>134</v>
      </c>
      <c r="C116" s="66" t="s">
        <v>14</v>
      </c>
      <c r="D116" s="66" t="s">
        <v>15</v>
      </c>
      <c r="E116" s="66" t="s">
        <v>15</v>
      </c>
      <c r="F116" s="66">
        <v>21</v>
      </c>
      <c r="G116" s="66">
        <v>427</v>
      </c>
      <c r="H116" s="66" t="s">
        <v>16</v>
      </c>
      <c r="I116" s="66">
        <v>-0.15</v>
      </c>
      <c r="J116" s="66">
        <v>-0.5</v>
      </c>
      <c r="K116" s="66">
        <v>0.19</v>
      </c>
      <c r="L116" s="66" t="s">
        <v>135</v>
      </c>
      <c r="M116" s="66" t="s">
        <v>15</v>
      </c>
      <c r="N116" s="68" t="s">
        <v>136</v>
      </c>
    </row>
    <row r="117" spans="1:14" s="9" customFormat="1" ht="16.5" thickBot="1" x14ac:dyDescent="0.3">
      <c r="A117" s="25" t="s">
        <v>137</v>
      </c>
      <c r="B117" s="25">
        <v>2</v>
      </c>
      <c r="C117" s="25" t="s">
        <v>138</v>
      </c>
      <c r="D117" s="25" t="s">
        <v>15</v>
      </c>
      <c r="E117" s="25" t="s">
        <v>31</v>
      </c>
      <c r="F117" s="25">
        <v>280</v>
      </c>
      <c r="G117" s="25">
        <v>7316</v>
      </c>
      <c r="H117" s="25" t="s">
        <v>31</v>
      </c>
      <c r="I117" s="25">
        <v>1.1000000000000001</v>
      </c>
      <c r="J117" s="25">
        <v>0.97</v>
      </c>
      <c r="K117" s="25">
        <v>1.24</v>
      </c>
      <c r="L117" s="25" t="s">
        <v>23</v>
      </c>
      <c r="M117" s="25" t="s">
        <v>15</v>
      </c>
      <c r="N117" s="26" t="s">
        <v>139</v>
      </c>
    </row>
    <row r="118" spans="1:14" s="37" customFormat="1" ht="15.75" x14ac:dyDescent="0.25">
      <c r="A118" s="34" t="s">
        <v>140</v>
      </c>
      <c r="B118" s="34">
        <v>3</v>
      </c>
      <c r="C118" s="34" t="s">
        <v>14</v>
      </c>
      <c r="D118" s="34" t="s">
        <v>60</v>
      </c>
      <c r="E118" s="34">
        <v>16.66</v>
      </c>
      <c r="F118" s="34">
        <v>298</v>
      </c>
      <c r="G118" s="34" t="s">
        <v>31</v>
      </c>
      <c r="H118" s="34" t="s">
        <v>15</v>
      </c>
      <c r="I118" s="34">
        <v>1</v>
      </c>
      <c r="J118" s="34" t="s">
        <v>15</v>
      </c>
      <c r="K118" s="34" t="s">
        <v>15</v>
      </c>
      <c r="L118" s="34" t="s">
        <v>32</v>
      </c>
      <c r="M118" s="34" t="s">
        <v>15</v>
      </c>
      <c r="N118" s="36" t="s">
        <v>141</v>
      </c>
    </row>
    <row r="119" spans="1:14" s="40" customFormat="1" ht="15.75" x14ac:dyDescent="0.25">
      <c r="A119" s="38" t="s">
        <v>140</v>
      </c>
      <c r="B119" s="38">
        <v>3</v>
      </c>
      <c r="C119" s="38" t="s">
        <v>14</v>
      </c>
      <c r="D119" s="38" t="s">
        <v>63</v>
      </c>
      <c r="E119" s="38">
        <v>50</v>
      </c>
      <c r="F119" s="38">
        <v>298</v>
      </c>
      <c r="G119" s="38" t="s">
        <v>31</v>
      </c>
      <c r="H119" s="38" t="s">
        <v>15</v>
      </c>
      <c r="I119" s="38">
        <v>1.08</v>
      </c>
      <c r="J119" s="38">
        <v>0.88</v>
      </c>
      <c r="K119" s="38">
        <v>1.33</v>
      </c>
      <c r="L119" s="38" t="s">
        <v>32</v>
      </c>
      <c r="M119" s="38" t="s">
        <v>15</v>
      </c>
      <c r="N119" s="39"/>
    </row>
    <row r="120" spans="1:14" s="43" customFormat="1" ht="16.5" thickBot="1" x14ac:dyDescent="0.3">
      <c r="A120" s="41" t="s">
        <v>140</v>
      </c>
      <c r="B120" s="41">
        <v>3</v>
      </c>
      <c r="C120" s="41" t="s">
        <v>14</v>
      </c>
      <c r="D120" s="41" t="s">
        <v>65</v>
      </c>
      <c r="E120" s="41">
        <v>83.33</v>
      </c>
      <c r="F120" s="41">
        <v>253</v>
      </c>
      <c r="G120" s="41" t="s">
        <v>31</v>
      </c>
      <c r="H120" s="41" t="s">
        <v>15</v>
      </c>
      <c r="I120" s="41">
        <v>0.97</v>
      </c>
      <c r="J120" s="41">
        <v>0.77</v>
      </c>
      <c r="K120" s="41">
        <v>1.22</v>
      </c>
      <c r="L120" s="41" t="s">
        <v>32</v>
      </c>
      <c r="M120" s="41" t="s">
        <v>15</v>
      </c>
      <c r="N120" s="42"/>
    </row>
    <row r="121" spans="1:14" s="6" customFormat="1" ht="16.5" thickBot="1" x14ac:dyDescent="0.3">
      <c r="A121" s="4"/>
      <c r="B121" s="4"/>
      <c r="C121" s="4"/>
      <c r="D121" s="4"/>
      <c r="E121" s="4"/>
      <c r="F121" s="4"/>
      <c r="G121" s="4"/>
      <c r="H121" s="4"/>
      <c r="I121" s="4"/>
      <c r="J121" s="4"/>
      <c r="K121" s="4"/>
      <c r="L121" s="4"/>
      <c r="M121" s="4"/>
      <c r="N121" s="5"/>
    </row>
    <row r="122" spans="1:14" s="47" customFormat="1" ht="16.5" thickBot="1" x14ac:dyDescent="0.3">
      <c r="A122" s="70" t="s">
        <v>142</v>
      </c>
      <c r="B122" s="70">
        <v>3</v>
      </c>
      <c r="C122" s="70" t="s">
        <v>79</v>
      </c>
      <c r="D122" s="70" t="s">
        <v>15</v>
      </c>
      <c r="E122" s="70" t="s">
        <v>15</v>
      </c>
      <c r="F122" s="70" t="s">
        <v>15</v>
      </c>
      <c r="G122" s="70" t="s">
        <v>15</v>
      </c>
      <c r="H122" s="70" t="s">
        <v>15</v>
      </c>
      <c r="I122" s="70">
        <v>1.38</v>
      </c>
      <c r="J122" s="70">
        <v>1.02</v>
      </c>
      <c r="K122" s="70">
        <v>1.86</v>
      </c>
      <c r="L122" s="70" t="s">
        <v>32</v>
      </c>
      <c r="M122" s="70" t="s">
        <v>15</v>
      </c>
      <c r="N122" s="71" t="s">
        <v>143</v>
      </c>
    </row>
    <row r="123" spans="1:14" s="19" customFormat="1" ht="15.75" x14ac:dyDescent="0.25">
      <c r="A123" s="17" t="s">
        <v>144</v>
      </c>
      <c r="B123" s="17">
        <v>3</v>
      </c>
      <c r="C123" s="17" t="s">
        <v>14</v>
      </c>
      <c r="D123" s="17" t="s">
        <v>15</v>
      </c>
      <c r="E123" s="17" t="s">
        <v>15</v>
      </c>
      <c r="F123" s="17" t="s">
        <v>15</v>
      </c>
      <c r="G123" s="17">
        <v>118</v>
      </c>
      <c r="H123" s="17" t="s">
        <v>16</v>
      </c>
      <c r="I123" s="17">
        <v>6.24</v>
      </c>
      <c r="J123" s="17">
        <v>0.32</v>
      </c>
      <c r="K123" s="17" t="s">
        <v>145</v>
      </c>
      <c r="L123" s="17" t="s">
        <v>146</v>
      </c>
      <c r="M123" s="17" t="s">
        <v>15</v>
      </c>
      <c r="N123" s="18" t="s">
        <v>147</v>
      </c>
    </row>
    <row r="124" spans="1:14" s="16" customFormat="1" ht="16.5" thickBot="1" x14ac:dyDescent="0.3">
      <c r="A124" s="14" t="s">
        <v>148</v>
      </c>
      <c r="B124" s="14">
        <v>3</v>
      </c>
      <c r="C124" s="14" t="s">
        <v>14</v>
      </c>
      <c r="D124" s="14" t="s">
        <v>15</v>
      </c>
      <c r="E124" s="14" t="s">
        <v>15</v>
      </c>
      <c r="F124" s="14" t="s">
        <v>15</v>
      </c>
      <c r="G124" s="14">
        <v>23</v>
      </c>
      <c r="H124" s="14" t="s">
        <v>16</v>
      </c>
      <c r="I124" s="14">
        <v>9.0399999999999991</v>
      </c>
      <c r="J124" s="14">
        <v>1.03</v>
      </c>
      <c r="K124" s="14" t="s">
        <v>145</v>
      </c>
      <c r="L124" s="14" t="s">
        <v>146</v>
      </c>
      <c r="M124" s="14" t="s">
        <v>15</v>
      </c>
      <c r="N124" s="15" t="s">
        <v>149</v>
      </c>
    </row>
    <row r="125" spans="1:14" s="69" customFormat="1" ht="16.5" thickBot="1" x14ac:dyDescent="0.3">
      <c r="A125" s="66" t="s">
        <v>150</v>
      </c>
      <c r="B125" s="66">
        <v>3</v>
      </c>
      <c r="C125" s="66" t="s">
        <v>14</v>
      </c>
      <c r="D125" s="66" t="s">
        <v>15</v>
      </c>
      <c r="E125" s="67" t="s">
        <v>151</v>
      </c>
      <c r="F125" s="66"/>
      <c r="G125" s="66">
        <v>3938</v>
      </c>
      <c r="H125" s="66" t="s">
        <v>16</v>
      </c>
      <c r="I125" s="66">
        <v>7.45</v>
      </c>
      <c r="J125" s="66">
        <v>0.12</v>
      </c>
      <c r="K125" s="66" t="s">
        <v>145</v>
      </c>
      <c r="L125" s="66" t="s">
        <v>152</v>
      </c>
      <c r="M125" s="66" t="s">
        <v>15</v>
      </c>
      <c r="N125" s="67" t="s">
        <v>153</v>
      </c>
    </row>
    <row r="126" spans="1:14" s="20" customFormat="1" ht="15.75" x14ac:dyDescent="0.25">
      <c r="A126" s="7" t="s">
        <v>154</v>
      </c>
      <c r="B126" s="7">
        <v>2</v>
      </c>
      <c r="C126" s="7" t="s">
        <v>79</v>
      </c>
      <c r="D126" s="7" t="s">
        <v>39</v>
      </c>
      <c r="E126" s="7">
        <v>10</v>
      </c>
      <c r="F126" s="7">
        <v>57</v>
      </c>
      <c r="G126" s="7">
        <v>139949</v>
      </c>
      <c r="H126" s="8" t="s">
        <v>36</v>
      </c>
      <c r="I126" s="7">
        <v>1</v>
      </c>
      <c r="J126" s="7" t="s">
        <v>15</v>
      </c>
      <c r="K126" s="7" t="s">
        <v>15</v>
      </c>
      <c r="L126" s="7" t="s">
        <v>8</v>
      </c>
      <c r="M126" s="7">
        <v>1</v>
      </c>
      <c r="N126" s="8"/>
    </row>
    <row r="127" spans="1:14" s="20" customFormat="1" ht="15.75" x14ac:dyDescent="0.25">
      <c r="A127" s="10" t="s">
        <v>154</v>
      </c>
      <c r="B127" s="10">
        <v>2</v>
      </c>
      <c r="C127" s="10" t="s">
        <v>79</v>
      </c>
      <c r="D127" s="10" t="s">
        <v>41</v>
      </c>
      <c r="E127" s="10">
        <v>30</v>
      </c>
      <c r="F127" s="10">
        <v>114</v>
      </c>
      <c r="G127" s="10">
        <v>149312</v>
      </c>
      <c r="H127" s="11" t="s">
        <v>36</v>
      </c>
      <c r="I127" s="10">
        <v>1.92</v>
      </c>
      <c r="J127" s="10">
        <v>1.39</v>
      </c>
      <c r="K127" s="10">
        <v>2.64</v>
      </c>
      <c r="L127" s="10" t="s">
        <v>8</v>
      </c>
      <c r="M127" s="10">
        <v>1</v>
      </c>
      <c r="N127" s="11"/>
    </row>
    <row r="128" spans="1:14" s="20" customFormat="1" ht="15.75" x14ac:dyDescent="0.25">
      <c r="A128" s="10" t="s">
        <v>154</v>
      </c>
      <c r="B128" s="10">
        <v>2</v>
      </c>
      <c r="C128" s="10" t="s">
        <v>79</v>
      </c>
      <c r="D128" s="10" t="s">
        <v>43</v>
      </c>
      <c r="E128" s="10">
        <v>50</v>
      </c>
      <c r="F128" s="10">
        <v>104</v>
      </c>
      <c r="G128" s="10">
        <v>140471</v>
      </c>
      <c r="H128" s="11" t="s">
        <v>36</v>
      </c>
      <c r="I128" s="10">
        <v>1.64</v>
      </c>
      <c r="J128" s="10">
        <v>1.18</v>
      </c>
      <c r="K128" s="10">
        <v>2.2599999999999998</v>
      </c>
      <c r="L128" s="10" t="s">
        <v>8</v>
      </c>
      <c r="M128" s="10">
        <v>1</v>
      </c>
      <c r="N128" s="11"/>
    </row>
    <row r="129" spans="1:14" s="20" customFormat="1" ht="15.75" x14ac:dyDescent="0.25">
      <c r="A129" s="10" t="s">
        <v>154</v>
      </c>
      <c r="B129" s="10">
        <v>2</v>
      </c>
      <c r="C129" s="10" t="s">
        <v>79</v>
      </c>
      <c r="D129" s="10" t="s">
        <v>44</v>
      </c>
      <c r="E129" s="10">
        <v>70</v>
      </c>
      <c r="F129" s="10">
        <v>156</v>
      </c>
      <c r="G129" s="10">
        <v>140435</v>
      </c>
      <c r="H129" s="11" t="s">
        <v>36</v>
      </c>
      <c r="I129" s="10">
        <v>2.1</v>
      </c>
      <c r="J129" s="10">
        <v>1.55</v>
      </c>
      <c r="K129" s="10">
        <v>2.86</v>
      </c>
      <c r="L129" s="10" t="s">
        <v>8</v>
      </c>
      <c r="M129" s="10">
        <v>1</v>
      </c>
      <c r="N129" s="11"/>
    </row>
    <row r="130" spans="1:14" s="16" customFormat="1" ht="16.5" thickBot="1" x14ac:dyDescent="0.3">
      <c r="A130" s="14" t="s">
        <v>154</v>
      </c>
      <c r="B130" s="14">
        <v>2</v>
      </c>
      <c r="C130" s="14" t="s">
        <v>79</v>
      </c>
      <c r="D130" s="14" t="s">
        <v>45</v>
      </c>
      <c r="E130" s="14">
        <v>90</v>
      </c>
      <c r="F130" s="14">
        <v>293</v>
      </c>
      <c r="G130" s="14">
        <v>139988</v>
      </c>
      <c r="H130" s="15" t="s">
        <v>36</v>
      </c>
      <c r="I130" s="14">
        <v>2.93</v>
      </c>
      <c r="J130" s="14">
        <v>2.1800000000000002</v>
      </c>
      <c r="K130" s="14">
        <v>3.92</v>
      </c>
      <c r="L130" s="14" t="s">
        <v>8</v>
      </c>
      <c r="M130" s="14">
        <v>1</v>
      </c>
      <c r="N130" s="15"/>
    </row>
    <row r="131" spans="1:14" s="37" customFormat="1" ht="15.75" x14ac:dyDescent="0.25">
      <c r="A131" s="34" t="s">
        <v>155</v>
      </c>
      <c r="B131" s="34">
        <v>2</v>
      </c>
      <c r="C131" s="34" t="s">
        <v>84</v>
      </c>
      <c r="D131" s="34" t="s">
        <v>21</v>
      </c>
      <c r="E131" s="34">
        <v>12.5</v>
      </c>
      <c r="F131" s="34">
        <v>103</v>
      </c>
      <c r="G131" s="34">
        <v>4349</v>
      </c>
      <c r="H131" s="34" t="s">
        <v>16</v>
      </c>
      <c r="I131" s="34">
        <v>1</v>
      </c>
      <c r="J131" s="34" t="s">
        <v>15</v>
      </c>
      <c r="K131" s="34" t="s">
        <v>15</v>
      </c>
      <c r="L131" s="34" t="s">
        <v>23</v>
      </c>
      <c r="M131" s="34">
        <v>1</v>
      </c>
      <c r="N131" s="36" t="s">
        <v>156</v>
      </c>
    </row>
    <row r="132" spans="1:14" s="40" customFormat="1" ht="15.75" x14ac:dyDescent="0.25">
      <c r="A132" s="38" t="s">
        <v>155</v>
      </c>
      <c r="B132" s="38">
        <v>2</v>
      </c>
      <c r="C132" s="38" t="s">
        <v>84</v>
      </c>
      <c r="D132" s="38" t="s">
        <v>25</v>
      </c>
      <c r="E132" s="38">
        <v>37.5</v>
      </c>
      <c r="F132" s="38">
        <v>137</v>
      </c>
      <c r="G132" s="38">
        <v>4357</v>
      </c>
      <c r="H132" s="38" t="s">
        <v>16</v>
      </c>
      <c r="I132" s="38">
        <v>1.24</v>
      </c>
      <c r="J132" s="38">
        <v>0.95</v>
      </c>
      <c r="K132" s="38">
        <v>1.62</v>
      </c>
      <c r="L132" s="38" t="s">
        <v>23</v>
      </c>
      <c r="M132" s="38">
        <v>1</v>
      </c>
      <c r="N132" s="39" t="s">
        <v>157</v>
      </c>
    </row>
    <row r="133" spans="1:14" s="40" customFormat="1" ht="15.75" x14ac:dyDescent="0.25">
      <c r="A133" s="38" t="s">
        <v>155</v>
      </c>
      <c r="B133" s="38">
        <v>2</v>
      </c>
      <c r="C133" s="38" t="s">
        <v>84</v>
      </c>
      <c r="D133" s="38" t="s">
        <v>27</v>
      </c>
      <c r="E133" s="38">
        <v>62.5</v>
      </c>
      <c r="F133" s="38">
        <v>146</v>
      </c>
      <c r="G133" s="38">
        <v>4355</v>
      </c>
      <c r="H133" s="38" t="s">
        <v>16</v>
      </c>
      <c r="I133" s="38">
        <v>1.28</v>
      </c>
      <c r="J133" s="38">
        <v>0.98</v>
      </c>
      <c r="K133" s="38">
        <v>1.69</v>
      </c>
      <c r="L133" s="38" t="s">
        <v>23</v>
      </c>
      <c r="M133" s="38">
        <v>1</v>
      </c>
      <c r="N133" s="39"/>
    </row>
    <row r="134" spans="1:14" s="43" customFormat="1" ht="16.5" thickBot="1" x14ac:dyDescent="0.3">
      <c r="A134" s="41" t="s">
        <v>155</v>
      </c>
      <c r="B134" s="41">
        <v>2</v>
      </c>
      <c r="C134" s="41" t="s">
        <v>84</v>
      </c>
      <c r="D134" s="41" t="s">
        <v>29</v>
      </c>
      <c r="E134" s="41">
        <v>87.5</v>
      </c>
      <c r="F134" s="41">
        <v>150</v>
      </c>
      <c r="G134" s="41">
        <v>4357</v>
      </c>
      <c r="H134" s="41" t="s">
        <v>16</v>
      </c>
      <c r="I134" s="41">
        <v>1.18</v>
      </c>
      <c r="J134" s="41">
        <v>0.86</v>
      </c>
      <c r="K134" s="41">
        <v>1.62</v>
      </c>
      <c r="L134" s="41" t="s">
        <v>23</v>
      </c>
      <c r="M134" s="41">
        <v>1</v>
      </c>
      <c r="N134" s="42"/>
    </row>
    <row r="135" spans="1:14" s="20" customFormat="1" ht="15.75" x14ac:dyDescent="0.25">
      <c r="A135" s="7" t="s">
        <v>158</v>
      </c>
      <c r="B135" s="7">
        <v>2</v>
      </c>
      <c r="C135" s="7" t="s">
        <v>84</v>
      </c>
      <c r="D135" s="7" t="s">
        <v>21</v>
      </c>
      <c r="E135" s="7">
        <v>12.5</v>
      </c>
      <c r="F135" s="7">
        <v>565</v>
      </c>
      <c r="G135" s="7">
        <v>114200</v>
      </c>
      <c r="H135" s="8" t="s">
        <v>36</v>
      </c>
      <c r="I135" s="7">
        <v>1</v>
      </c>
      <c r="J135" s="7" t="s">
        <v>15</v>
      </c>
      <c r="K135" s="7" t="s">
        <v>15</v>
      </c>
      <c r="L135" s="7" t="s">
        <v>23</v>
      </c>
      <c r="M135" s="7">
        <v>1</v>
      </c>
      <c r="N135" s="8" t="s">
        <v>159</v>
      </c>
    </row>
    <row r="136" spans="1:14" s="20" customFormat="1" ht="15.75" x14ac:dyDescent="0.25">
      <c r="A136" s="10" t="s">
        <v>158</v>
      </c>
      <c r="B136" s="10">
        <v>2</v>
      </c>
      <c r="C136" s="10" t="s">
        <v>84</v>
      </c>
      <c r="D136" s="10" t="s">
        <v>25</v>
      </c>
      <c r="E136" s="10">
        <v>37.5</v>
      </c>
      <c r="F136" s="10">
        <v>457</v>
      </c>
      <c r="G136" s="10">
        <v>114900</v>
      </c>
      <c r="H136" s="11" t="s">
        <v>36</v>
      </c>
      <c r="I136" s="10">
        <v>0.91</v>
      </c>
      <c r="J136" s="10">
        <v>0.8</v>
      </c>
      <c r="K136" s="10">
        <v>1.03</v>
      </c>
      <c r="L136" s="10" t="s">
        <v>23</v>
      </c>
      <c r="M136" s="10">
        <v>1</v>
      </c>
      <c r="N136" s="11" t="s">
        <v>160</v>
      </c>
    </row>
    <row r="137" spans="1:14" s="20" customFormat="1" ht="15.75" x14ac:dyDescent="0.25">
      <c r="A137" s="10" t="s">
        <v>158</v>
      </c>
      <c r="B137" s="10">
        <v>2</v>
      </c>
      <c r="C137" s="10" t="s">
        <v>84</v>
      </c>
      <c r="D137" s="10" t="s">
        <v>27</v>
      </c>
      <c r="E137" s="10">
        <v>62.5</v>
      </c>
      <c r="F137" s="10">
        <v>439</v>
      </c>
      <c r="G137" s="10">
        <v>115600</v>
      </c>
      <c r="H137" s="11" t="s">
        <v>36</v>
      </c>
      <c r="I137" s="10">
        <v>0.97</v>
      </c>
      <c r="J137" s="10">
        <v>0.84</v>
      </c>
      <c r="K137" s="10">
        <v>1.1299999999999999</v>
      </c>
      <c r="L137" s="10" t="s">
        <v>23</v>
      </c>
      <c r="M137" s="10">
        <v>1</v>
      </c>
      <c r="N137" s="11"/>
    </row>
    <row r="138" spans="1:14" s="16" customFormat="1" ht="16.5" thickBot="1" x14ac:dyDescent="0.3">
      <c r="A138" s="14" t="s">
        <v>158</v>
      </c>
      <c r="B138" s="14">
        <v>2</v>
      </c>
      <c r="C138" s="14" t="s">
        <v>84</v>
      </c>
      <c r="D138" s="14" t="s">
        <v>29</v>
      </c>
      <c r="E138" s="14">
        <v>87.5</v>
      </c>
      <c r="F138" s="14">
        <v>382</v>
      </c>
      <c r="G138" s="14">
        <v>115200</v>
      </c>
      <c r="H138" s="15" t="s">
        <v>36</v>
      </c>
      <c r="I138" s="14">
        <v>0.98</v>
      </c>
      <c r="J138" s="14">
        <v>0.82</v>
      </c>
      <c r="K138" s="14">
        <v>1.17</v>
      </c>
      <c r="L138" s="14" t="s">
        <v>23</v>
      </c>
      <c r="M138" s="14">
        <v>1</v>
      </c>
      <c r="N138" s="24"/>
    </row>
    <row r="139" spans="1:14" s="37" customFormat="1" ht="15.75" x14ac:dyDescent="0.25">
      <c r="A139" s="34" t="s">
        <v>161</v>
      </c>
      <c r="B139" s="34">
        <v>3</v>
      </c>
      <c r="C139" s="34" t="s">
        <v>14</v>
      </c>
      <c r="D139" s="34" t="s">
        <v>162</v>
      </c>
      <c r="E139" s="34" t="s">
        <v>15</v>
      </c>
      <c r="F139" s="34">
        <v>152</v>
      </c>
      <c r="G139" s="34">
        <v>1095</v>
      </c>
      <c r="H139" s="34" t="s">
        <v>16</v>
      </c>
      <c r="I139" s="34">
        <v>3.8</v>
      </c>
      <c r="J139" s="34">
        <v>0.97</v>
      </c>
      <c r="K139" s="34">
        <v>14.94</v>
      </c>
      <c r="L139" s="34" t="s">
        <v>32</v>
      </c>
      <c r="M139" s="34" t="s">
        <v>15</v>
      </c>
      <c r="N139" s="36" t="s">
        <v>163</v>
      </c>
    </row>
    <row r="140" spans="1:14" s="43" customFormat="1" ht="16.5" thickBot="1" x14ac:dyDescent="0.3">
      <c r="A140" s="41" t="s">
        <v>164</v>
      </c>
      <c r="B140" s="41">
        <v>3</v>
      </c>
      <c r="C140" s="41" t="s">
        <v>14</v>
      </c>
      <c r="D140" s="41" t="s">
        <v>162</v>
      </c>
      <c r="E140" s="41" t="s">
        <v>15</v>
      </c>
      <c r="F140" s="41">
        <v>152</v>
      </c>
      <c r="G140" s="41">
        <v>1095</v>
      </c>
      <c r="H140" s="41" t="s">
        <v>16</v>
      </c>
      <c r="I140" s="41">
        <v>1.63</v>
      </c>
      <c r="J140" s="41">
        <v>0.45</v>
      </c>
      <c r="K140" s="41">
        <v>5.87</v>
      </c>
      <c r="L140" s="41" t="s">
        <v>32</v>
      </c>
      <c r="M140" s="41" t="s">
        <v>15</v>
      </c>
      <c r="N140" s="42" t="s">
        <v>165</v>
      </c>
    </row>
    <row r="141" spans="1:14" s="20" customFormat="1" ht="15.75" x14ac:dyDescent="0.25">
      <c r="A141" s="7" t="s">
        <v>166</v>
      </c>
      <c r="B141" s="7">
        <v>2</v>
      </c>
      <c r="C141" s="7" t="s">
        <v>79</v>
      </c>
      <c r="D141" s="7" t="s">
        <v>39</v>
      </c>
      <c r="E141" s="7">
        <v>10</v>
      </c>
      <c r="F141" s="7">
        <v>177</v>
      </c>
      <c r="G141" s="7">
        <v>93341</v>
      </c>
      <c r="H141" s="8" t="s">
        <v>36</v>
      </c>
      <c r="I141" s="7">
        <v>1</v>
      </c>
      <c r="J141" s="7" t="s">
        <v>15</v>
      </c>
      <c r="K141" s="7" t="s">
        <v>15</v>
      </c>
      <c r="L141" s="7" t="s">
        <v>8</v>
      </c>
      <c r="M141" s="7">
        <v>1</v>
      </c>
      <c r="N141" s="8" t="s">
        <v>167</v>
      </c>
    </row>
    <row r="142" spans="1:14" s="20" customFormat="1" ht="15.75" x14ac:dyDescent="0.25">
      <c r="A142" s="10" t="s">
        <v>166</v>
      </c>
      <c r="B142" s="10">
        <v>2</v>
      </c>
      <c r="C142" s="10" t="s">
        <v>79</v>
      </c>
      <c r="D142" s="10" t="s">
        <v>41</v>
      </c>
      <c r="E142" s="10">
        <v>30</v>
      </c>
      <c r="F142" s="10">
        <v>231</v>
      </c>
      <c r="G142" s="10">
        <v>93320</v>
      </c>
      <c r="H142" s="11" t="s">
        <v>36</v>
      </c>
      <c r="I142" s="10">
        <v>1.22</v>
      </c>
      <c r="J142" s="10">
        <v>1</v>
      </c>
      <c r="K142" s="10">
        <v>1.48</v>
      </c>
      <c r="L142" s="10" t="s">
        <v>8</v>
      </c>
      <c r="M142" s="10">
        <v>1</v>
      </c>
      <c r="N142" s="11"/>
    </row>
    <row r="143" spans="1:14" s="20" customFormat="1" ht="15.75" x14ac:dyDescent="0.25">
      <c r="A143" s="10" t="s">
        <v>166</v>
      </c>
      <c r="B143" s="10">
        <v>2</v>
      </c>
      <c r="C143" s="10" t="s">
        <v>79</v>
      </c>
      <c r="D143" s="10" t="s">
        <v>43</v>
      </c>
      <c r="E143" s="10">
        <v>50</v>
      </c>
      <c r="F143" s="10">
        <v>274</v>
      </c>
      <c r="G143" s="10">
        <v>93330</v>
      </c>
      <c r="H143" s="11" t="s">
        <v>36</v>
      </c>
      <c r="I143" s="10">
        <v>1.34</v>
      </c>
      <c r="J143" s="10">
        <v>1.1000000000000001</v>
      </c>
      <c r="K143" s="10">
        <v>1.63</v>
      </c>
      <c r="L143" s="10" t="s">
        <v>8</v>
      </c>
      <c r="M143" s="10">
        <v>1</v>
      </c>
      <c r="N143" s="11"/>
    </row>
    <row r="144" spans="1:14" s="20" customFormat="1" ht="15.75" x14ac:dyDescent="0.25">
      <c r="A144" s="10" t="s">
        <v>166</v>
      </c>
      <c r="B144" s="10">
        <v>2</v>
      </c>
      <c r="C144" s="10" t="s">
        <v>79</v>
      </c>
      <c r="D144" s="10" t="s">
        <v>44</v>
      </c>
      <c r="E144" s="10">
        <v>70</v>
      </c>
      <c r="F144" s="10">
        <v>278</v>
      </c>
      <c r="G144" s="10">
        <v>93323</v>
      </c>
      <c r="H144" s="11" t="s">
        <v>36</v>
      </c>
      <c r="I144" s="10">
        <v>1.34</v>
      </c>
      <c r="J144" s="10">
        <v>1.1000000000000001</v>
      </c>
      <c r="K144" s="10">
        <v>1.63</v>
      </c>
      <c r="L144" s="10" t="s">
        <v>8</v>
      </c>
      <c r="M144" s="10">
        <v>1</v>
      </c>
      <c r="N144" s="11"/>
    </row>
    <row r="145" spans="1:14" s="16" customFormat="1" ht="16.5" thickBot="1" x14ac:dyDescent="0.3">
      <c r="A145" s="14" t="s">
        <v>166</v>
      </c>
      <c r="B145" s="14">
        <v>2</v>
      </c>
      <c r="C145" s="14" t="s">
        <v>79</v>
      </c>
      <c r="D145" s="14" t="s">
        <v>45</v>
      </c>
      <c r="E145" s="14">
        <v>90</v>
      </c>
      <c r="F145" s="14">
        <v>361</v>
      </c>
      <c r="G145" s="14">
        <v>93195</v>
      </c>
      <c r="H145" s="15" t="s">
        <v>36</v>
      </c>
      <c r="I145" s="14">
        <v>1.59</v>
      </c>
      <c r="J145" s="14">
        <v>1.32</v>
      </c>
      <c r="K145" s="14">
        <v>1.93</v>
      </c>
      <c r="L145" s="14" t="s">
        <v>8</v>
      </c>
      <c r="M145" s="14">
        <v>1</v>
      </c>
      <c r="N145" s="15"/>
    </row>
    <row r="146" spans="1:14" s="37" customFormat="1" ht="15.75" x14ac:dyDescent="0.25">
      <c r="A146" s="34" t="s">
        <v>241</v>
      </c>
      <c r="B146" s="34">
        <v>2</v>
      </c>
      <c r="C146" s="34" t="s">
        <v>169</v>
      </c>
      <c r="D146" s="34" t="s">
        <v>39</v>
      </c>
      <c r="E146" s="34">
        <v>10</v>
      </c>
      <c r="F146" s="34">
        <v>288</v>
      </c>
      <c r="G146" s="34">
        <v>176669</v>
      </c>
      <c r="H146" s="36" t="s">
        <v>36</v>
      </c>
      <c r="I146" s="34">
        <v>1</v>
      </c>
      <c r="J146" s="34" t="s">
        <v>15</v>
      </c>
      <c r="K146" s="34" t="s">
        <v>15</v>
      </c>
      <c r="L146" s="34" t="s">
        <v>8</v>
      </c>
      <c r="M146" s="34">
        <v>1</v>
      </c>
      <c r="N146" s="36" t="s">
        <v>170</v>
      </c>
    </row>
    <row r="147" spans="1:14" s="40" customFormat="1" ht="15.75" x14ac:dyDescent="0.25">
      <c r="A147" s="38" t="s">
        <v>168</v>
      </c>
      <c r="B147" s="38">
        <v>2</v>
      </c>
      <c r="C147" s="38" t="s">
        <v>169</v>
      </c>
      <c r="D147" s="38" t="s">
        <v>41</v>
      </c>
      <c r="E147" s="38">
        <v>30</v>
      </c>
      <c r="F147" s="38">
        <v>296</v>
      </c>
      <c r="G147" s="38">
        <v>178532</v>
      </c>
      <c r="H147" s="39" t="s">
        <v>36</v>
      </c>
      <c r="I147" s="38">
        <v>1.03</v>
      </c>
      <c r="J147" s="38">
        <v>0.87</v>
      </c>
      <c r="K147" s="38">
        <v>1.21</v>
      </c>
      <c r="L147" s="38" t="s">
        <v>8</v>
      </c>
      <c r="M147" s="38">
        <v>1</v>
      </c>
      <c r="N147" s="39"/>
    </row>
    <row r="148" spans="1:14" s="40" customFormat="1" ht="15.75" x14ac:dyDescent="0.25">
      <c r="A148" s="38" t="s">
        <v>168</v>
      </c>
      <c r="B148" s="38">
        <v>2</v>
      </c>
      <c r="C148" s="38" t="s">
        <v>169</v>
      </c>
      <c r="D148" s="38" t="s">
        <v>43</v>
      </c>
      <c r="E148" s="38">
        <v>50</v>
      </c>
      <c r="F148" s="38">
        <v>308</v>
      </c>
      <c r="G148" s="38">
        <v>179051</v>
      </c>
      <c r="H148" s="39" t="s">
        <v>36</v>
      </c>
      <c r="I148" s="38">
        <v>1.07</v>
      </c>
      <c r="J148" s="38">
        <v>0.9</v>
      </c>
      <c r="K148" s="38">
        <v>1.27</v>
      </c>
      <c r="L148" s="38" t="s">
        <v>8</v>
      </c>
      <c r="M148" s="38">
        <v>1</v>
      </c>
      <c r="N148" s="39"/>
    </row>
    <row r="149" spans="1:14" s="40" customFormat="1" ht="15.75" x14ac:dyDescent="0.25">
      <c r="A149" s="38" t="s">
        <v>168</v>
      </c>
      <c r="B149" s="38">
        <v>2</v>
      </c>
      <c r="C149" s="38" t="s">
        <v>169</v>
      </c>
      <c r="D149" s="38" t="s">
        <v>44</v>
      </c>
      <c r="E149" s="38">
        <v>70</v>
      </c>
      <c r="F149" s="38">
        <v>336</v>
      </c>
      <c r="G149" s="38">
        <v>178746</v>
      </c>
      <c r="H149" s="39" t="s">
        <v>36</v>
      </c>
      <c r="I149" s="38">
        <v>1.2</v>
      </c>
      <c r="J149" s="38">
        <v>1</v>
      </c>
      <c r="K149" s="38">
        <v>1.45</v>
      </c>
      <c r="L149" s="38" t="s">
        <v>8</v>
      </c>
      <c r="M149" s="38">
        <v>1</v>
      </c>
      <c r="N149" s="39"/>
    </row>
    <row r="150" spans="1:14" s="40" customFormat="1" ht="15.75" x14ac:dyDescent="0.25">
      <c r="A150" s="38" t="s">
        <v>168</v>
      </c>
      <c r="B150" s="38">
        <v>2</v>
      </c>
      <c r="C150" s="38" t="s">
        <v>169</v>
      </c>
      <c r="D150" s="38" t="s">
        <v>45</v>
      </c>
      <c r="E150" s="38">
        <v>90</v>
      </c>
      <c r="F150" s="38">
        <v>312</v>
      </c>
      <c r="G150" s="38">
        <v>177966</v>
      </c>
      <c r="H150" s="39" t="s">
        <v>36</v>
      </c>
      <c r="I150" s="38">
        <v>1.1399999999999999</v>
      </c>
      <c r="J150" s="38">
        <v>0.91</v>
      </c>
      <c r="K150" s="38">
        <v>1.42</v>
      </c>
      <c r="L150" s="38" t="s">
        <v>8</v>
      </c>
      <c r="M150" s="38">
        <v>1</v>
      </c>
      <c r="N150" s="39"/>
    </row>
    <row r="151" spans="1:14" s="40" customFormat="1" ht="15.75" x14ac:dyDescent="0.25">
      <c r="A151" s="38" t="s">
        <v>171</v>
      </c>
      <c r="B151" s="38">
        <v>2</v>
      </c>
      <c r="C151" s="38" t="s">
        <v>169</v>
      </c>
      <c r="D151" s="38" t="s">
        <v>39</v>
      </c>
      <c r="E151" s="38">
        <v>10</v>
      </c>
      <c r="F151" s="38">
        <v>201</v>
      </c>
      <c r="G151" s="38">
        <v>92789</v>
      </c>
      <c r="H151" s="39" t="s">
        <v>36</v>
      </c>
      <c r="I151" s="38">
        <v>1</v>
      </c>
      <c r="J151" s="38" t="s">
        <v>15</v>
      </c>
      <c r="K151" s="38" t="s">
        <v>15</v>
      </c>
      <c r="L151" s="38" t="s">
        <v>8</v>
      </c>
      <c r="M151" s="38">
        <v>1</v>
      </c>
      <c r="N151" s="39" t="s">
        <v>170</v>
      </c>
    </row>
    <row r="152" spans="1:14" s="40" customFormat="1" ht="15.75" x14ac:dyDescent="0.25">
      <c r="A152" s="38" t="s">
        <v>171</v>
      </c>
      <c r="B152" s="38">
        <v>2</v>
      </c>
      <c r="C152" s="38" t="s">
        <v>169</v>
      </c>
      <c r="D152" s="38" t="s">
        <v>41</v>
      </c>
      <c r="E152" s="38">
        <v>30</v>
      </c>
      <c r="F152" s="38">
        <v>215</v>
      </c>
      <c r="G152" s="38">
        <v>92384</v>
      </c>
      <c r="H152" s="39" t="s">
        <v>36</v>
      </c>
      <c r="I152" s="38">
        <v>1.0900000000000001</v>
      </c>
      <c r="J152" s="38">
        <v>0.9</v>
      </c>
      <c r="K152" s="38">
        <v>1.33</v>
      </c>
      <c r="L152" s="38" t="s">
        <v>8</v>
      </c>
      <c r="M152" s="38">
        <v>1</v>
      </c>
      <c r="N152" s="39"/>
    </row>
    <row r="153" spans="1:14" s="40" customFormat="1" ht="15.75" x14ac:dyDescent="0.25">
      <c r="A153" s="38" t="s">
        <v>171</v>
      </c>
      <c r="B153" s="38">
        <v>2</v>
      </c>
      <c r="C153" s="38" t="s">
        <v>169</v>
      </c>
      <c r="D153" s="38" t="s">
        <v>43</v>
      </c>
      <c r="E153" s="38">
        <v>50</v>
      </c>
      <c r="F153" s="38">
        <v>248</v>
      </c>
      <c r="G153" s="38">
        <v>96056</v>
      </c>
      <c r="H153" s="39" t="s">
        <v>36</v>
      </c>
      <c r="I153" s="38">
        <v>1.1399999999999999</v>
      </c>
      <c r="J153" s="38">
        <v>0.94</v>
      </c>
      <c r="K153" s="38">
        <v>1.38</v>
      </c>
      <c r="L153" s="38" t="s">
        <v>8</v>
      </c>
      <c r="M153" s="38">
        <v>1</v>
      </c>
      <c r="N153" s="39"/>
    </row>
    <row r="154" spans="1:14" s="40" customFormat="1" ht="15.75" x14ac:dyDescent="0.25">
      <c r="A154" s="38" t="s">
        <v>171</v>
      </c>
      <c r="B154" s="38">
        <v>2</v>
      </c>
      <c r="C154" s="38" t="s">
        <v>169</v>
      </c>
      <c r="D154" s="38" t="s">
        <v>44</v>
      </c>
      <c r="E154" s="38">
        <v>70</v>
      </c>
      <c r="F154" s="38">
        <v>323</v>
      </c>
      <c r="G154" s="38">
        <v>99504</v>
      </c>
      <c r="H154" s="39" t="s">
        <v>36</v>
      </c>
      <c r="I154" s="38">
        <v>1.36</v>
      </c>
      <c r="J154" s="38">
        <v>1.1200000000000001</v>
      </c>
      <c r="K154" s="38">
        <v>1.64</v>
      </c>
      <c r="L154" s="38" t="s">
        <v>8</v>
      </c>
      <c r="M154" s="38">
        <v>1</v>
      </c>
      <c r="N154" s="39"/>
    </row>
    <row r="155" spans="1:14" s="40" customFormat="1" ht="15.75" x14ac:dyDescent="0.25">
      <c r="A155" s="38" t="s">
        <v>171</v>
      </c>
      <c r="B155" s="38">
        <v>2</v>
      </c>
      <c r="C155" s="38" t="s">
        <v>169</v>
      </c>
      <c r="D155" s="38" t="s">
        <v>45</v>
      </c>
      <c r="E155" s="38">
        <v>90</v>
      </c>
      <c r="F155" s="38">
        <v>365</v>
      </c>
      <c r="G155" s="38">
        <v>102106</v>
      </c>
      <c r="H155" s="39" t="s">
        <v>36</v>
      </c>
      <c r="I155" s="38">
        <v>1.43</v>
      </c>
      <c r="J155" s="38">
        <v>1.1599999999999999</v>
      </c>
      <c r="K155" s="38">
        <v>1.78</v>
      </c>
      <c r="L155" s="38" t="s">
        <v>8</v>
      </c>
      <c r="M155" s="38">
        <v>1</v>
      </c>
      <c r="N155" s="39"/>
    </row>
    <row r="156" spans="1:14" s="40" customFormat="1" ht="15.75" x14ac:dyDescent="0.25">
      <c r="A156" s="38" t="s">
        <v>172</v>
      </c>
      <c r="B156" s="38">
        <v>2</v>
      </c>
      <c r="C156" s="38" t="s">
        <v>169</v>
      </c>
      <c r="D156" s="38" t="s">
        <v>39</v>
      </c>
      <c r="E156" s="38">
        <v>10</v>
      </c>
      <c r="F156" s="38">
        <v>489</v>
      </c>
      <c r="G156" s="39">
        <v>269458</v>
      </c>
      <c r="H156" s="39" t="s">
        <v>36</v>
      </c>
      <c r="I156" s="38">
        <v>1</v>
      </c>
      <c r="J156" s="38" t="s">
        <v>15</v>
      </c>
      <c r="K156" s="38" t="s">
        <v>15</v>
      </c>
      <c r="L156" s="38" t="s">
        <v>8</v>
      </c>
      <c r="M156" s="38">
        <v>1</v>
      </c>
      <c r="N156" s="39" t="s">
        <v>170</v>
      </c>
    </row>
    <row r="157" spans="1:14" s="40" customFormat="1" ht="15.75" x14ac:dyDescent="0.25">
      <c r="A157" s="38" t="s">
        <v>172</v>
      </c>
      <c r="B157" s="38">
        <v>2</v>
      </c>
      <c r="C157" s="38" t="s">
        <v>169</v>
      </c>
      <c r="D157" s="38" t="s">
        <v>41</v>
      </c>
      <c r="E157" s="38">
        <v>30</v>
      </c>
      <c r="F157" s="38">
        <v>511</v>
      </c>
      <c r="G157" s="39">
        <v>270916</v>
      </c>
      <c r="H157" s="39" t="s">
        <v>36</v>
      </c>
      <c r="I157" s="38">
        <v>1.06</v>
      </c>
      <c r="J157" s="38">
        <v>0.93</v>
      </c>
      <c r="K157" s="38">
        <v>1.2</v>
      </c>
      <c r="L157" s="38" t="s">
        <v>8</v>
      </c>
      <c r="M157" s="38">
        <v>1</v>
      </c>
      <c r="N157" s="39"/>
    </row>
    <row r="158" spans="1:14" s="40" customFormat="1" ht="15.75" x14ac:dyDescent="0.25">
      <c r="A158" s="38" t="s">
        <v>172</v>
      </c>
      <c r="B158" s="38">
        <v>2</v>
      </c>
      <c r="C158" s="38" t="s">
        <v>169</v>
      </c>
      <c r="D158" s="38" t="s">
        <v>43</v>
      </c>
      <c r="E158" s="38">
        <v>50</v>
      </c>
      <c r="F158" s="38">
        <v>556</v>
      </c>
      <c r="G158" s="39">
        <v>275107</v>
      </c>
      <c r="H158" s="39" t="s">
        <v>36</v>
      </c>
      <c r="I158" s="38">
        <v>1.1000000000000001</v>
      </c>
      <c r="J158" s="38">
        <v>0.97</v>
      </c>
      <c r="K158" s="38">
        <v>1.25</v>
      </c>
      <c r="L158" s="38" t="s">
        <v>8</v>
      </c>
      <c r="M158" s="38">
        <v>1</v>
      </c>
      <c r="N158" s="39"/>
    </row>
    <row r="159" spans="1:14" s="40" customFormat="1" ht="15.75" x14ac:dyDescent="0.25">
      <c r="A159" s="38" t="s">
        <v>172</v>
      </c>
      <c r="B159" s="38">
        <v>2</v>
      </c>
      <c r="C159" s="38" t="s">
        <v>169</v>
      </c>
      <c r="D159" s="38" t="s">
        <v>44</v>
      </c>
      <c r="E159" s="38">
        <v>70</v>
      </c>
      <c r="F159" s="38">
        <v>659</v>
      </c>
      <c r="G159" s="39">
        <v>278250</v>
      </c>
      <c r="H159" s="39" t="s">
        <v>36</v>
      </c>
      <c r="I159" s="38">
        <v>1.28</v>
      </c>
      <c r="J159" s="38">
        <v>1.1200000000000001</v>
      </c>
      <c r="K159" s="38">
        <v>1.46</v>
      </c>
      <c r="L159" s="38" t="s">
        <v>8</v>
      </c>
      <c r="M159" s="38">
        <v>1</v>
      </c>
      <c r="N159" s="39"/>
    </row>
    <row r="160" spans="1:14" s="43" customFormat="1" ht="16.5" thickBot="1" x14ac:dyDescent="0.3">
      <c r="A160" s="41" t="s">
        <v>172</v>
      </c>
      <c r="B160" s="41">
        <v>2</v>
      </c>
      <c r="C160" s="41" t="s">
        <v>169</v>
      </c>
      <c r="D160" s="41" t="s">
        <v>45</v>
      </c>
      <c r="E160" s="41">
        <v>90</v>
      </c>
      <c r="F160" s="41">
        <v>677</v>
      </c>
      <c r="G160" s="42">
        <v>280072</v>
      </c>
      <c r="H160" s="42" t="s">
        <v>36</v>
      </c>
      <c r="I160" s="41">
        <v>1.22</v>
      </c>
      <c r="J160" s="41">
        <v>0.87</v>
      </c>
      <c r="K160" s="41">
        <v>1.71</v>
      </c>
      <c r="L160" s="41" t="s">
        <v>8</v>
      </c>
      <c r="M160" s="41">
        <v>1</v>
      </c>
      <c r="N160" s="42"/>
    </row>
    <row r="161" spans="1:14" s="20" customFormat="1" ht="15.75" x14ac:dyDescent="0.25">
      <c r="A161" s="7" t="s">
        <v>173</v>
      </c>
      <c r="B161" s="7">
        <v>3</v>
      </c>
      <c r="C161" s="7" t="s">
        <v>14</v>
      </c>
      <c r="D161" s="7" t="s">
        <v>21</v>
      </c>
      <c r="E161" s="7">
        <v>12.5</v>
      </c>
      <c r="F161" s="7" t="s">
        <v>31</v>
      </c>
      <c r="G161" s="7" t="s">
        <v>31</v>
      </c>
      <c r="H161" s="73" t="s">
        <v>15</v>
      </c>
      <c r="I161" s="7">
        <v>1</v>
      </c>
      <c r="J161" s="7" t="s">
        <v>15</v>
      </c>
      <c r="K161" s="7" t="s">
        <v>15</v>
      </c>
      <c r="L161" s="7" t="s">
        <v>135</v>
      </c>
      <c r="M161" s="7" t="s">
        <v>15</v>
      </c>
      <c r="N161" s="8" t="s">
        <v>174</v>
      </c>
    </row>
    <row r="162" spans="1:14" s="20" customFormat="1" ht="15.75" x14ac:dyDescent="0.25">
      <c r="A162" s="10" t="s">
        <v>173</v>
      </c>
      <c r="B162" s="10">
        <v>3</v>
      </c>
      <c r="C162" s="10" t="s">
        <v>14</v>
      </c>
      <c r="D162" s="10" t="s">
        <v>25</v>
      </c>
      <c r="E162" s="10">
        <v>37.5</v>
      </c>
      <c r="F162" s="10" t="s">
        <v>31</v>
      </c>
      <c r="G162" s="10" t="s">
        <v>31</v>
      </c>
      <c r="H162" s="74" t="s">
        <v>15</v>
      </c>
      <c r="I162" s="10">
        <v>0.02</v>
      </c>
      <c r="J162" s="10">
        <v>-0.06</v>
      </c>
      <c r="K162" s="10">
        <v>0.11</v>
      </c>
      <c r="L162" s="10" t="s">
        <v>135</v>
      </c>
      <c r="M162" s="10" t="s">
        <v>15</v>
      </c>
      <c r="N162" s="11" t="s">
        <v>175</v>
      </c>
    </row>
    <row r="163" spans="1:14" s="20" customFormat="1" ht="15.75" x14ac:dyDescent="0.25">
      <c r="A163" s="10" t="s">
        <v>173</v>
      </c>
      <c r="B163" s="10">
        <v>3</v>
      </c>
      <c r="C163" s="10" t="s">
        <v>14</v>
      </c>
      <c r="D163" s="10" t="s">
        <v>27</v>
      </c>
      <c r="E163" s="10">
        <v>62.5</v>
      </c>
      <c r="F163" s="10" t="s">
        <v>31</v>
      </c>
      <c r="G163" s="10" t="s">
        <v>31</v>
      </c>
      <c r="H163" s="74" t="s">
        <v>15</v>
      </c>
      <c r="I163" s="10">
        <v>0.06</v>
      </c>
      <c r="J163" s="10">
        <v>-0.03</v>
      </c>
      <c r="K163" s="10">
        <v>0.15</v>
      </c>
      <c r="L163" s="10" t="s">
        <v>135</v>
      </c>
      <c r="M163" s="10" t="s">
        <v>15</v>
      </c>
      <c r="N163" s="11"/>
    </row>
    <row r="164" spans="1:14" s="16" customFormat="1" ht="16.5" thickBot="1" x14ac:dyDescent="0.3">
      <c r="A164" s="14" t="s">
        <v>173</v>
      </c>
      <c r="B164" s="14">
        <v>3</v>
      </c>
      <c r="C164" s="14" t="s">
        <v>14</v>
      </c>
      <c r="D164" s="14" t="s">
        <v>29</v>
      </c>
      <c r="E164" s="14">
        <v>87.5</v>
      </c>
      <c r="F164" s="14" t="s">
        <v>31</v>
      </c>
      <c r="G164" s="14" t="s">
        <v>31</v>
      </c>
      <c r="H164" s="75" t="s">
        <v>15</v>
      </c>
      <c r="I164" s="14">
        <v>-0.01</v>
      </c>
      <c r="J164" s="14">
        <v>-0.11</v>
      </c>
      <c r="K164" s="14">
        <v>0.09</v>
      </c>
      <c r="L164" s="14" t="s">
        <v>135</v>
      </c>
      <c r="M164" s="14" t="s">
        <v>15</v>
      </c>
      <c r="N164" s="72"/>
    </row>
    <row r="165" spans="1:14" s="37" customFormat="1" ht="15.75" x14ac:dyDescent="0.25">
      <c r="A165" s="34" t="s">
        <v>176</v>
      </c>
      <c r="B165" s="34">
        <v>2</v>
      </c>
      <c r="C165" s="34" t="s">
        <v>68</v>
      </c>
      <c r="D165" s="34" t="s">
        <v>39</v>
      </c>
      <c r="E165" s="34">
        <v>10</v>
      </c>
      <c r="F165" s="34">
        <v>127</v>
      </c>
      <c r="G165" s="34">
        <v>19231</v>
      </c>
      <c r="H165" s="36" t="s">
        <v>36</v>
      </c>
      <c r="I165" s="34">
        <v>1</v>
      </c>
      <c r="J165" s="34" t="s">
        <v>15</v>
      </c>
      <c r="K165" s="34" t="s">
        <v>15</v>
      </c>
      <c r="L165" s="34" t="s">
        <v>8</v>
      </c>
      <c r="M165" s="34">
        <v>1</v>
      </c>
      <c r="N165" s="36" t="s">
        <v>177</v>
      </c>
    </row>
    <row r="166" spans="1:14" s="40" customFormat="1" ht="15.75" x14ac:dyDescent="0.25">
      <c r="A166" s="38" t="s">
        <v>176</v>
      </c>
      <c r="B166" s="38">
        <v>2</v>
      </c>
      <c r="C166" s="38" t="s">
        <v>68</v>
      </c>
      <c r="D166" s="38" t="s">
        <v>41</v>
      </c>
      <c r="E166" s="38">
        <v>30</v>
      </c>
      <c r="F166" s="38">
        <v>135</v>
      </c>
      <c r="G166" s="38">
        <v>20227</v>
      </c>
      <c r="H166" s="39" t="s">
        <v>36</v>
      </c>
      <c r="I166" s="38">
        <v>1.0900000000000001</v>
      </c>
      <c r="J166" s="38">
        <v>0.85</v>
      </c>
      <c r="K166" s="38">
        <v>1.41</v>
      </c>
      <c r="L166" s="38" t="s">
        <v>8</v>
      </c>
      <c r="M166" s="38">
        <v>1</v>
      </c>
      <c r="N166" s="39"/>
    </row>
    <row r="167" spans="1:14" s="40" customFormat="1" ht="15.75" x14ac:dyDescent="0.25">
      <c r="A167" s="38" t="s">
        <v>176</v>
      </c>
      <c r="B167" s="38">
        <v>2</v>
      </c>
      <c r="C167" s="38" t="s">
        <v>68</v>
      </c>
      <c r="D167" s="38" t="s">
        <v>43</v>
      </c>
      <c r="E167" s="38">
        <v>50</v>
      </c>
      <c r="F167" s="38">
        <v>151</v>
      </c>
      <c r="G167" s="38">
        <v>20269</v>
      </c>
      <c r="H167" s="39" t="s">
        <v>36</v>
      </c>
      <c r="I167" s="38">
        <v>1.22</v>
      </c>
      <c r="J167" s="38">
        <v>0.94</v>
      </c>
      <c r="K167" s="38">
        <v>1.59</v>
      </c>
      <c r="L167" s="38" t="s">
        <v>8</v>
      </c>
      <c r="M167" s="38">
        <v>1</v>
      </c>
      <c r="N167" s="39"/>
    </row>
    <row r="168" spans="1:14" s="40" customFormat="1" ht="15.75" x14ac:dyDescent="0.25">
      <c r="A168" s="38" t="s">
        <v>176</v>
      </c>
      <c r="B168" s="38">
        <v>2</v>
      </c>
      <c r="C168" s="38" t="s">
        <v>68</v>
      </c>
      <c r="D168" s="38" t="s">
        <v>44</v>
      </c>
      <c r="E168" s="38">
        <v>70</v>
      </c>
      <c r="F168" s="38">
        <v>155</v>
      </c>
      <c r="G168" s="38">
        <v>20146</v>
      </c>
      <c r="H168" s="39" t="s">
        <v>36</v>
      </c>
      <c r="I168" s="38">
        <v>1.25</v>
      </c>
      <c r="J168" s="38">
        <v>0.94</v>
      </c>
      <c r="K168" s="38">
        <v>1.65</v>
      </c>
      <c r="L168" s="38" t="s">
        <v>8</v>
      </c>
      <c r="M168" s="38">
        <v>1</v>
      </c>
      <c r="N168" s="39"/>
    </row>
    <row r="169" spans="1:14" s="43" customFormat="1" ht="16.5" thickBot="1" x14ac:dyDescent="0.3">
      <c r="A169" s="41" t="s">
        <v>176</v>
      </c>
      <c r="B169" s="41">
        <v>2</v>
      </c>
      <c r="C169" s="41" t="s">
        <v>68</v>
      </c>
      <c r="D169" s="41" t="s">
        <v>45</v>
      </c>
      <c r="E169" s="41">
        <v>90</v>
      </c>
      <c r="F169" s="41">
        <v>190</v>
      </c>
      <c r="G169" s="41">
        <v>19759</v>
      </c>
      <c r="H169" s="42" t="s">
        <v>36</v>
      </c>
      <c r="I169" s="41">
        <v>1.63</v>
      </c>
      <c r="J169" s="41">
        <v>1.2</v>
      </c>
      <c r="K169" s="41">
        <v>2.21</v>
      </c>
      <c r="L169" s="41" t="s">
        <v>8</v>
      </c>
      <c r="M169" s="41">
        <v>1</v>
      </c>
      <c r="N169" s="42"/>
    </row>
    <row r="170" spans="1:14" x14ac:dyDescent="0.25">
      <c r="E170" s="77" t="s">
        <v>232</v>
      </c>
      <c r="F170" s="76">
        <f>SUM(F2:F169)</f>
        <v>35448.639999999999</v>
      </c>
    </row>
  </sheetData>
  <autoFilter ref="A1:N169" xr:uid="{837D7EB1-467E-49CD-A4C5-F74847B8C21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01886-34C9-443C-B984-0F8920CA7871}">
  <dimension ref="A1:N80"/>
  <sheetViews>
    <sheetView tabSelected="1" zoomScale="85" zoomScaleNormal="85" workbookViewId="0">
      <pane ySplit="1" topLeftCell="A2" activePane="bottomLeft" state="frozen"/>
      <selection pane="bottomLeft"/>
    </sheetView>
  </sheetViews>
  <sheetFormatPr defaultRowHeight="15" x14ac:dyDescent="0.25"/>
  <cols>
    <col min="2" max="2" width="20.85546875" bestFit="1" customWidth="1"/>
    <col min="3" max="5" width="9.28515625" bestFit="1" customWidth="1"/>
    <col min="6" max="6" width="9.5703125" bestFit="1" customWidth="1"/>
    <col min="7" max="9" width="9.28515625" bestFit="1" customWidth="1"/>
    <col min="11" max="11" width="9.5703125" bestFit="1" customWidth="1"/>
    <col min="12" max="12" width="7.5703125" bestFit="1" customWidth="1"/>
  </cols>
  <sheetData>
    <row r="1" spans="1:13" s="29" customFormat="1" x14ac:dyDescent="0.25">
      <c r="A1" s="29" t="s">
        <v>178</v>
      </c>
      <c r="B1" s="29" t="s">
        <v>0</v>
      </c>
      <c r="C1" s="29" t="s">
        <v>179</v>
      </c>
      <c r="D1" s="29" t="s">
        <v>4</v>
      </c>
      <c r="E1" s="29" t="s">
        <v>5</v>
      </c>
      <c r="F1" s="29" t="s">
        <v>6</v>
      </c>
      <c r="G1" s="29" t="s">
        <v>8</v>
      </c>
      <c r="H1" s="29" t="s">
        <v>9</v>
      </c>
      <c r="I1" s="29" t="s">
        <v>10</v>
      </c>
      <c r="J1" s="78" t="s">
        <v>215</v>
      </c>
      <c r="K1" s="78" t="s">
        <v>216</v>
      </c>
      <c r="L1" s="78" t="s">
        <v>217</v>
      </c>
      <c r="M1" s="78"/>
    </row>
    <row r="2" spans="1:13" x14ac:dyDescent="0.25">
      <c r="A2" s="27">
        <v>1</v>
      </c>
      <c r="B2" s="27" t="s">
        <v>19</v>
      </c>
      <c r="C2" s="28">
        <v>2</v>
      </c>
      <c r="D2" s="28">
        <v>12.5</v>
      </c>
      <c r="E2" s="28">
        <v>112</v>
      </c>
      <c r="F2" s="28">
        <v>7724.1379310344828</v>
      </c>
      <c r="G2" s="28">
        <v>1</v>
      </c>
      <c r="H2" s="28">
        <v>1</v>
      </c>
      <c r="I2" s="28">
        <v>1</v>
      </c>
      <c r="J2" s="28">
        <v>11.3</v>
      </c>
      <c r="K2" s="28">
        <v>3226</v>
      </c>
      <c r="L2" s="28">
        <v>6</v>
      </c>
      <c r="M2" s="28"/>
    </row>
    <row r="3" spans="1:13" x14ac:dyDescent="0.25">
      <c r="A3" s="27">
        <v>1</v>
      </c>
      <c r="B3" s="27" t="s">
        <v>19</v>
      </c>
      <c r="C3" s="28">
        <v>2</v>
      </c>
      <c r="D3" s="28">
        <v>37.5</v>
      </c>
      <c r="E3" s="28">
        <v>139</v>
      </c>
      <c r="F3" s="28">
        <v>7579.0621592148309</v>
      </c>
      <c r="G3" s="28">
        <v>1.26</v>
      </c>
      <c r="H3" s="28">
        <v>0.97</v>
      </c>
      <c r="I3" s="28">
        <v>1.65</v>
      </c>
      <c r="J3" s="28">
        <v>11.3</v>
      </c>
      <c r="K3" s="28">
        <v>3226</v>
      </c>
      <c r="L3" s="28">
        <v>6</v>
      </c>
      <c r="M3" s="28"/>
    </row>
    <row r="4" spans="1:13" x14ac:dyDescent="0.25">
      <c r="A4" s="27">
        <v>1</v>
      </c>
      <c r="B4" s="27" t="s">
        <v>19</v>
      </c>
      <c r="C4" s="28">
        <v>2</v>
      </c>
      <c r="D4" s="28">
        <v>62.5</v>
      </c>
      <c r="E4" s="28">
        <v>139</v>
      </c>
      <c r="F4" s="28">
        <v>7722.2222222222226</v>
      </c>
      <c r="G4" s="28">
        <v>1.1000000000000001</v>
      </c>
      <c r="H4" s="28">
        <v>0.83</v>
      </c>
      <c r="I4" s="28">
        <v>1.46</v>
      </c>
      <c r="J4" s="28">
        <v>11.3</v>
      </c>
      <c r="K4" s="28">
        <v>3226</v>
      </c>
      <c r="L4" s="28">
        <v>6</v>
      </c>
      <c r="M4" s="28"/>
    </row>
    <row r="5" spans="1:13" x14ac:dyDescent="0.25">
      <c r="A5" s="27">
        <v>1</v>
      </c>
      <c r="B5" s="27" t="s">
        <v>19</v>
      </c>
      <c r="C5" s="28">
        <v>2</v>
      </c>
      <c r="D5" s="28">
        <v>87.5</v>
      </c>
      <c r="E5" s="28">
        <v>179</v>
      </c>
      <c r="F5" s="28">
        <v>7445.9234608985025</v>
      </c>
      <c r="G5" s="28">
        <v>1.33</v>
      </c>
      <c r="H5" s="28">
        <v>0.98</v>
      </c>
      <c r="I5" s="28">
        <v>1.81</v>
      </c>
      <c r="J5" s="28">
        <v>11.3</v>
      </c>
      <c r="K5" s="28">
        <v>3226</v>
      </c>
      <c r="L5" s="28">
        <v>6</v>
      </c>
      <c r="M5" s="28"/>
    </row>
    <row r="6" spans="1:13" x14ac:dyDescent="0.25">
      <c r="A6" s="27">
        <v>2</v>
      </c>
      <c r="B6" s="27" t="s">
        <v>46</v>
      </c>
      <c r="C6" s="28">
        <v>2</v>
      </c>
      <c r="D6" s="28">
        <v>12.5</v>
      </c>
      <c r="E6" s="28">
        <v>31</v>
      </c>
      <c r="F6" s="28">
        <v>1828.1</v>
      </c>
      <c r="G6" s="28">
        <v>1</v>
      </c>
      <c r="H6" s="28">
        <v>1</v>
      </c>
      <c r="I6" s="28">
        <v>1</v>
      </c>
      <c r="J6" s="28">
        <v>5.7</v>
      </c>
      <c r="K6" s="28">
        <v>1338</v>
      </c>
      <c r="L6" s="28">
        <v>5</v>
      </c>
      <c r="M6" s="28"/>
    </row>
    <row r="7" spans="1:13" x14ac:dyDescent="0.25">
      <c r="A7" s="27">
        <v>2</v>
      </c>
      <c r="B7" s="27" t="s">
        <v>46</v>
      </c>
      <c r="C7" s="28">
        <v>2</v>
      </c>
      <c r="D7" s="28">
        <v>37.5</v>
      </c>
      <c r="E7" s="28">
        <v>25</v>
      </c>
      <c r="F7" s="28">
        <v>1857.4</v>
      </c>
      <c r="G7" s="28">
        <v>0.87</v>
      </c>
      <c r="H7" s="28">
        <v>0.51</v>
      </c>
      <c r="I7" s="28">
        <v>1.49</v>
      </c>
      <c r="J7" s="28">
        <v>5.7</v>
      </c>
      <c r="K7" s="28">
        <v>1338</v>
      </c>
      <c r="L7" s="28">
        <v>5</v>
      </c>
      <c r="M7" s="28"/>
    </row>
    <row r="8" spans="1:13" x14ac:dyDescent="0.25">
      <c r="A8" s="27">
        <v>2</v>
      </c>
      <c r="B8" s="27" t="s">
        <v>46</v>
      </c>
      <c r="C8" s="28">
        <v>2</v>
      </c>
      <c r="D8" s="28">
        <v>62.5</v>
      </c>
      <c r="E8" s="28">
        <v>24</v>
      </c>
      <c r="F8" s="28">
        <v>1888.8</v>
      </c>
      <c r="G8" s="28">
        <v>0.84</v>
      </c>
      <c r="H8" s="28">
        <v>0.48</v>
      </c>
      <c r="I8" s="28">
        <v>1.48</v>
      </c>
      <c r="J8" s="28">
        <v>5.7</v>
      </c>
      <c r="K8" s="28">
        <v>1338</v>
      </c>
      <c r="L8" s="28">
        <v>5</v>
      </c>
      <c r="M8" s="28"/>
    </row>
    <row r="9" spans="1:13" x14ac:dyDescent="0.25">
      <c r="A9" s="27">
        <v>2</v>
      </c>
      <c r="B9" s="27" t="s">
        <v>46</v>
      </c>
      <c r="C9" s="28">
        <v>2</v>
      </c>
      <c r="D9" s="28">
        <v>87.5</v>
      </c>
      <c r="E9" s="28">
        <v>16</v>
      </c>
      <c r="F9" s="28">
        <v>1948.2</v>
      </c>
      <c r="G9" s="28">
        <v>0.6</v>
      </c>
      <c r="H9" s="28">
        <v>0.32</v>
      </c>
      <c r="I9" s="28">
        <v>1.1299999999999999</v>
      </c>
      <c r="J9" s="28">
        <v>5.7</v>
      </c>
      <c r="K9" s="28">
        <v>1338</v>
      </c>
      <c r="L9" s="28">
        <v>5</v>
      </c>
      <c r="M9" s="28"/>
    </row>
    <row r="10" spans="1:13" x14ac:dyDescent="0.25">
      <c r="A10" s="27">
        <v>3</v>
      </c>
      <c r="B10" s="27" t="s">
        <v>49</v>
      </c>
      <c r="C10" s="28">
        <v>2</v>
      </c>
      <c r="D10" s="28">
        <v>12.5</v>
      </c>
      <c r="E10" s="28">
        <v>18</v>
      </c>
      <c r="F10" s="28">
        <v>1811</v>
      </c>
      <c r="G10" s="28">
        <v>1</v>
      </c>
      <c r="H10" s="28">
        <v>1</v>
      </c>
      <c r="I10" s="28">
        <v>1</v>
      </c>
      <c r="J10" s="28">
        <v>5.7</v>
      </c>
      <c r="K10" s="28">
        <v>1397</v>
      </c>
      <c r="L10" s="28">
        <v>5</v>
      </c>
      <c r="M10" s="28"/>
    </row>
    <row r="11" spans="1:13" x14ac:dyDescent="0.25">
      <c r="A11" s="27">
        <v>3</v>
      </c>
      <c r="B11" s="27" t="s">
        <v>49</v>
      </c>
      <c r="C11" s="28">
        <v>2</v>
      </c>
      <c r="D11" s="28">
        <v>37.5</v>
      </c>
      <c r="E11" s="28">
        <v>15</v>
      </c>
      <c r="F11" s="28">
        <v>1828.9</v>
      </c>
      <c r="G11" s="28">
        <v>0.63</v>
      </c>
      <c r="H11" s="28">
        <v>0.3</v>
      </c>
      <c r="I11" s="28">
        <v>1.33</v>
      </c>
      <c r="J11" s="28">
        <v>5.7</v>
      </c>
      <c r="K11" s="28">
        <v>1397</v>
      </c>
      <c r="L11" s="28">
        <v>5</v>
      </c>
      <c r="M11" s="28"/>
    </row>
    <row r="12" spans="1:13" x14ac:dyDescent="0.25">
      <c r="A12" s="27">
        <v>3</v>
      </c>
      <c r="B12" s="27" t="s">
        <v>49</v>
      </c>
      <c r="C12" s="28">
        <v>2</v>
      </c>
      <c r="D12" s="28">
        <v>62.5</v>
      </c>
      <c r="E12" s="28">
        <v>14</v>
      </c>
      <c r="F12" s="28">
        <v>1828.8</v>
      </c>
      <c r="G12" s="28">
        <v>0.63</v>
      </c>
      <c r="H12" s="28">
        <v>0.28999999999999998</v>
      </c>
      <c r="I12" s="28">
        <v>1.37</v>
      </c>
      <c r="J12" s="28">
        <v>5.7</v>
      </c>
      <c r="K12" s="28">
        <v>1397</v>
      </c>
      <c r="L12" s="28">
        <v>5</v>
      </c>
      <c r="M12" s="28"/>
    </row>
    <row r="13" spans="1:13" x14ac:dyDescent="0.25">
      <c r="A13" s="27">
        <v>3</v>
      </c>
      <c r="B13" s="27" t="s">
        <v>49</v>
      </c>
      <c r="C13" s="28">
        <v>2</v>
      </c>
      <c r="D13" s="28">
        <v>87.5</v>
      </c>
      <c r="E13" s="28">
        <v>13</v>
      </c>
      <c r="F13" s="28">
        <v>1836</v>
      </c>
      <c r="G13" s="28">
        <v>0.79</v>
      </c>
      <c r="H13" s="28">
        <v>0.36</v>
      </c>
      <c r="I13" s="28">
        <v>1.72</v>
      </c>
      <c r="J13" s="28">
        <v>5.7</v>
      </c>
      <c r="K13" s="28">
        <v>1397</v>
      </c>
      <c r="L13" s="28">
        <v>5</v>
      </c>
      <c r="M13" s="28"/>
    </row>
    <row r="14" spans="1:13" x14ac:dyDescent="0.25">
      <c r="A14" s="27">
        <v>4</v>
      </c>
      <c r="B14" s="27" t="s">
        <v>233</v>
      </c>
      <c r="C14" s="28">
        <v>3</v>
      </c>
      <c r="D14" s="28">
        <v>10</v>
      </c>
      <c r="E14" s="28">
        <v>30</v>
      </c>
      <c r="F14" s="28">
        <v>240</v>
      </c>
      <c r="G14" s="28">
        <v>1</v>
      </c>
      <c r="H14" s="28">
        <v>1</v>
      </c>
      <c r="I14" s="28">
        <v>1</v>
      </c>
      <c r="J14" s="28">
        <v>7</v>
      </c>
      <c r="K14" s="28">
        <v>1196</v>
      </c>
      <c r="L14" s="28">
        <v>5</v>
      </c>
      <c r="M14" s="28"/>
    </row>
    <row r="15" spans="1:13" x14ac:dyDescent="0.25">
      <c r="A15" s="27">
        <v>4</v>
      </c>
      <c r="B15" s="27" t="s">
        <v>233</v>
      </c>
      <c r="C15" s="28">
        <v>3</v>
      </c>
      <c r="D15" s="28">
        <v>30</v>
      </c>
      <c r="E15" s="28">
        <v>35</v>
      </c>
      <c r="F15" s="28">
        <v>239</v>
      </c>
      <c r="G15" s="28">
        <v>1.61</v>
      </c>
      <c r="H15" s="28">
        <v>0.63</v>
      </c>
      <c r="I15" s="28">
        <v>4.0999999999999996</v>
      </c>
      <c r="J15" s="28">
        <v>7</v>
      </c>
      <c r="K15" s="28">
        <v>1196</v>
      </c>
      <c r="L15" s="28">
        <v>5</v>
      </c>
      <c r="M15" s="28"/>
    </row>
    <row r="16" spans="1:13" x14ac:dyDescent="0.25">
      <c r="A16" s="27">
        <v>4</v>
      </c>
      <c r="B16" s="27" t="s">
        <v>233</v>
      </c>
      <c r="C16" s="28">
        <v>3</v>
      </c>
      <c r="D16" s="28">
        <v>50</v>
      </c>
      <c r="E16" s="28">
        <v>37</v>
      </c>
      <c r="F16" s="28">
        <v>239</v>
      </c>
      <c r="G16" s="28">
        <v>2.39</v>
      </c>
      <c r="H16" s="28">
        <v>1.17</v>
      </c>
      <c r="I16" s="28">
        <v>4.87</v>
      </c>
      <c r="J16" s="28">
        <v>7</v>
      </c>
      <c r="K16" s="28">
        <v>1196</v>
      </c>
      <c r="L16" s="28">
        <v>5</v>
      </c>
      <c r="M16" s="28"/>
    </row>
    <row r="17" spans="1:13" x14ac:dyDescent="0.25">
      <c r="A17" s="27">
        <v>4</v>
      </c>
      <c r="B17" s="27" t="s">
        <v>233</v>
      </c>
      <c r="C17" s="28">
        <v>3</v>
      </c>
      <c r="D17" s="28">
        <v>70</v>
      </c>
      <c r="E17" s="28">
        <v>42</v>
      </c>
      <c r="F17" s="28">
        <v>239</v>
      </c>
      <c r="G17" s="28">
        <v>2.71</v>
      </c>
      <c r="H17" s="28">
        <v>1.1100000000000001</v>
      </c>
      <c r="I17" s="28">
        <v>6.05</v>
      </c>
      <c r="J17" s="28">
        <v>7</v>
      </c>
      <c r="K17" s="28">
        <v>1196</v>
      </c>
      <c r="L17" s="28">
        <v>5</v>
      </c>
      <c r="M17" s="28"/>
    </row>
    <row r="18" spans="1:13" x14ac:dyDescent="0.25">
      <c r="A18" s="27">
        <v>4</v>
      </c>
      <c r="B18" s="27" t="s">
        <v>233</v>
      </c>
      <c r="C18" s="28">
        <v>3</v>
      </c>
      <c r="D18" s="28">
        <v>90</v>
      </c>
      <c r="E18" s="28">
        <v>53</v>
      </c>
      <c r="F18" s="28">
        <v>239</v>
      </c>
      <c r="G18" s="28">
        <v>2.98</v>
      </c>
      <c r="H18" s="28">
        <v>1.46</v>
      </c>
      <c r="I18" s="28">
        <v>6.1</v>
      </c>
      <c r="J18" s="28">
        <v>7</v>
      </c>
      <c r="K18" s="28">
        <v>1196</v>
      </c>
      <c r="L18" s="28">
        <v>5</v>
      </c>
      <c r="M18" s="28"/>
    </row>
    <row r="19" spans="1:13" x14ac:dyDescent="0.25">
      <c r="A19" s="27">
        <v>5</v>
      </c>
      <c r="B19" s="27" t="s">
        <v>81</v>
      </c>
      <c r="C19" s="28">
        <v>2</v>
      </c>
      <c r="D19" s="28">
        <v>10</v>
      </c>
      <c r="E19" s="28">
        <v>156</v>
      </c>
      <c r="F19" s="28">
        <v>199853</v>
      </c>
      <c r="G19" s="28">
        <v>1</v>
      </c>
      <c r="H19" s="28">
        <v>1</v>
      </c>
      <c r="I19" s="28">
        <v>1</v>
      </c>
      <c r="J19" s="28">
        <v>14</v>
      </c>
      <c r="K19" s="28">
        <v>71768</v>
      </c>
      <c r="L19" s="28">
        <v>5</v>
      </c>
      <c r="M19" s="28"/>
    </row>
    <row r="20" spans="1:13" x14ac:dyDescent="0.25">
      <c r="A20" s="27">
        <v>5</v>
      </c>
      <c r="B20" s="27" t="s">
        <v>81</v>
      </c>
      <c r="C20" s="28">
        <v>2</v>
      </c>
      <c r="D20" s="28">
        <v>30</v>
      </c>
      <c r="E20" s="28">
        <v>165</v>
      </c>
      <c r="F20" s="28">
        <v>201345</v>
      </c>
      <c r="G20" s="28">
        <v>1.18</v>
      </c>
      <c r="H20" s="28">
        <v>0.81</v>
      </c>
      <c r="I20" s="28">
        <v>1.32</v>
      </c>
      <c r="J20" s="28">
        <v>14</v>
      </c>
      <c r="K20" s="28">
        <v>71768</v>
      </c>
      <c r="L20" s="28">
        <v>5</v>
      </c>
      <c r="M20" s="28"/>
    </row>
    <row r="21" spans="1:13" x14ac:dyDescent="0.25">
      <c r="A21" s="27">
        <v>5</v>
      </c>
      <c r="B21" s="27" t="s">
        <v>81</v>
      </c>
      <c r="C21" s="28">
        <v>2</v>
      </c>
      <c r="D21" s="28">
        <v>50</v>
      </c>
      <c r="E21" s="28">
        <v>154</v>
      </c>
      <c r="F21" s="28">
        <v>200403</v>
      </c>
      <c r="G21" s="28">
        <v>1.27</v>
      </c>
      <c r="H21" s="28">
        <v>0.9</v>
      </c>
      <c r="I21" s="28">
        <v>1.54</v>
      </c>
      <c r="J21" s="28">
        <v>14</v>
      </c>
      <c r="K21" s="28">
        <v>71768</v>
      </c>
      <c r="L21" s="28">
        <v>5</v>
      </c>
      <c r="M21" s="28"/>
    </row>
    <row r="22" spans="1:13" x14ac:dyDescent="0.25">
      <c r="A22" s="27">
        <v>5</v>
      </c>
      <c r="B22" s="27" t="s">
        <v>81</v>
      </c>
      <c r="C22" s="28">
        <v>2</v>
      </c>
      <c r="D22" s="28">
        <v>70</v>
      </c>
      <c r="E22" s="28">
        <v>159</v>
      </c>
      <c r="F22" s="28">
        <v>201503</v>
      </c>
      <c r="G22" s="28">
        <v>1.41</v>
      </c>
      <c r="H22" s="28">
        <v>1.03</v>
      </c>
      <c r="I22" s="28">
        <v>1.84</v>
      </c>
      <c r="J22" s="28">
        <v>14</v>
      </c>
      <c r="K22" s="28">
        <v>71768</v>
      </c>
      <c r="L22" s="28">
        <v>5</v>
      </c>
      <c r="M22" s="28"/>
    </row>
    <row r="23" spans="1:13" x14ac:dyDescent="0.25">
      <c r="A23" s="27">
        <v>5</v>
      </c>
      <c r="B23" s="27" t="s">
        <v>81</v>
      </c>
      <c r="C23" s="28">
        <v>2</v>
      </c>
      <c r="D23" s="28">
        <v>90</v>
      </c>
      <c r="E23" s="28">
        <v>157</v>
      </c>
      <c r="F23" s="28">
        <v>198872</v>
      </c>
      <c r="G23" s="28">
        <v>1.58</v>
      </c>
      <c r="H23" s="28">
        <v>1.1499999999999999</v>
      </c>
      <c r="I23" s="28">
        <v>2.15</v>
      </c>
      <c r="J23" s="28">
        <v>14</v>
      </c>
      <c r="K23" s="28">
        <v>71768</v>
      </c>
      <c r="L23" s="28">
        <v>5</v>
      </c>
      <c r="M23" s="28"/>
    </row>
    <row r="24" spans="1:13" x14ac:dyDescent="0.25">
      <c r="A24" s="27">
        <v>6</v>
      </c>
      <c r="B24" s="27" t="s">
        <v>83</v>
      </c>
      <c r="C24" s="28">
        <v>2</v>
      </c>
      <c r="D24" s="28">
        <v>10</v>
      </c>
      <c r="E24" s="28">
        <v>145</v>
      </c>
      <c r="F24" s="28">
        <v>89665.4</v>
      </c>
      <c r="G24" s="28">
        <v>1</v>
      </c>
      <c r="H24" s="28">
        <v>1</v>
      </c>
      <c r="I24" s="28">
        <v>1</v>
      </c>
      <c r="J24" s="28">
        <v>11</v>
      </c>
      <c r="K24" s="28">
        <v>40757</v>
      </c>
      <c r="L24" s="28">
        <v>7</v>
      </c>
      <c r="M24" s="28"/>
    </row>
    <row r="25" spans="1:13" x14ac:dyDescent="0.25">
      <c r="A25" s="27">
        <v>6</v>
      </c>
      <c r="B25" s="27" t="s">
        <v>83</v>
      </c>
      <c r="C25" s="28">
        <v>2</v>
      </c>
      <c r="D25" s="28">
        <v>30</v>
      </c>
      <c r="E25" s="28">
        <v>130</v>
      </c>
      <c r="F25" s="28">
        <v>89665</v>
      </c>
      <c r="G25" s="28">
        <v>0.96</v>
      </c>
      <c r="H25" s="28">
        <v>0.75</v>
      </c>
      <c r="I25" s="28">
        <v>1.24</v>
      </c>
      <c r="J25" s="28">
        <v>11</v>
      </c>
      <c r="K25" s="28">
        <v>40757</v>
      </c>
      <c r="L25" s="28">
        <v>7</v>
      </c>
      <c r="M25" s="28"/>
    </row>
    <row r="26" spans="1:13" x14ac:dyDescent="0.25">
      <c r="A26" s="27">
        <v>6</v>
      </c>
      <c r="B26" s="27" t="s">
        <v>83</v>
      </c>
      <c r="C26" s="28">
        <v>2</v>
      </c>
      <c r="D26" s="28">
        <v>50</v>
      </c>
      <c r="E26" s="28">
        <v>105</v>
      </c>
      <c r="F26" s="28">
        <v>89665</v>
      </c>
      <c r="G26" s="28">
        <v>0.81</v>
      </c>
      <c r="H26" s="28">
        <v>0.61</v>
      </c>
      <c r="I26" s="28">
        <v>1.0900000000000001</v>
      </c>
      <c r="J26" s="28">
        <v>11</v>
      </c>
      <c r="K26" s="28">
        <v>40757</v>
      </c>
      <c r="L26" s="28">
        <v>7</v>
      </c>
      <c r="M26" s="28"/>
    </row>
    <row r="27" spans="1:13" x14ac:dyDescent="0.25">
      <c r="A27" s="27">
        <v>6</v>
      </c>
      <c r="B27" s="27" t="s">
        <v>83</v>
      </c>
      <c r="C27" s="28">
        <v>2</v>
      </c>
      <c r="D27" s="28">
        <v>70</v>
      </c>
      <c r="E27" s="28">
        <v>122</v>
      </c>
      <c r="F27" s="28">
        <v>89665</v>
      </c>
      <c r="G27" s="28">
        <v>0.98</v>
      </c>
      <c r="H27" s="28">
        <v>0.72</v>
      </c>
      <c r="I27" s="28">
        <v>1.34</v>
      </c>
      <c r="J27" s="28">
        <v>11</v>
      </c>
      <c r="K27" s="28">
        <v>40757</v>
      </c>
      <c r="L27" s="28">
        <v>7</v>
      </c>
      <c r="M27" s="28"/>
    </row>
    <row r="28" spans="1:13" x14ac:dyDescent="0.25">
      <c r="A28" s="27">
        <v>6</v>
      </c>
      <c r="B28" s="27" t="s">
        <v>83</v>
      </c>
      <c r="C28" s="28">
        <v>2</v>
      </c>
      <c r="D28" s="28">
        <v>90</v>
      </c>
      <c r="E28" s="28">
        <v>104</v>
      </c>
      <c r="F28" s="28">
        <v>89665</v>
      </c>
      <c r="G28" s="28">
        <v>0.86</v>
      </c>
      <c r="H28" s="28">
        <v>0.6</v>
      </c>
      <c r="I28" s="28">
        <v>1.24</v>
      </c>
      <c r="J28" s="28">
        <v>11</v>
      </c>
      <c r="K28" s="28">
        <v>40757</v>
      </c>
      <c r="L28" s="28">
        <v>7</v>
      </c>
      <c r="M28" s="28"/>
    </row>
    <row r="29" spans="1:13" x14ac:dyDescent="0.25">
      <c r="A29" s="27">
        <v>7</v>
      </c>
      <c r="B29" s="27" t="s">
        <v>87</v>
      </c>
      <c r="C29" s="28">
        <v>2</v>
      </c>
      <c r="D29" s="28">
        <v>10</v>
      </c>
      <c r="E29" s="28">
        <v>216</v>
      </c>
      <c r="F29" s="28">
        <v>244089</v>
      </c>
      <c r="G29" s="28">
        <v>1</v>
      </c>
      <c r="H29" s="28">
        <v>1</v>
      </c>
      <c r="I29" s="28">
        <v>1</v>
      </c>
      <c r="J29" s="28">
        <v>18</v>
      </c>
      <c r="K29" s="28">
        <v>72113</v>
      </c>
      <c r="L29" s="28">
        <v>5</v>
      </c>
      <c r="M29" s="28"/>
    </row>
    <row r="30" spans="1:13" x14ac:dyDescent="0.25">
      <c r="A30" s="27">
        <v>7</v>
      </c>
      <c r="B30" s="27" t="s">
        <v>87</v>
      </c>
      <c r="C30" s="28">
        <v>2</v>
      </c>
      <c r="D30" s="28">
        <v>30</v>
      </c>
      <c r="E30" s="28">
        <v>208</v>
      </c>
      <c r="F30" s="28">
        <v>250155</v>
      </c>
      <c r="G30" s="28">
        <v>0.98</v>
      </c>
      <c r="H30" s="28">
        <v>0.81</v>
      </c>
      <c r="I30" s="28">
        <v>1.19</v>
      </c>
      <c r="J30" s="28">
        <v>18</v>
      </c>
      <c r="K30" s="28">
        <v>72113</v>
      </c>
      <c r="L30" s="28">
        <v>5</v>
      </c>
      <c r="M30" s="28"/>
    </row>
    <row r="31" spans="1:13" x14ac:dyDescent="0.25">
      <c r="A31" s="27">
        <v>7</v>
      </c>
      <c r="B31" s="27" t="s">
        <v>87</v>
      </c>
      <c r="C31" s="28">
        <v>2</v>
      </c>
      <c r="D31" s="28">
        <v>50</v>
      </c>
      <c r="E31" s="28">
        <v>230</v>
      </c>
      <c r="F31" s="28">
        <v>252459</v>
      </c>
      <c r="G31" s="28">
        <v>1.1299999999999999</v>
      </c>
      <c r="H31" s="28">
        <v>0.93</v>
      </c>
      <c r="I31" s="28">
        <v>1.36</v>
      </c>
      <c r="J31" s="28">
        <v>18</v>
      </c>
      <c r="K31" s="28">
        <v>72113</v>
      </c>
      <c r="L31" s="28">
        <v>5</v>
      </c>
      <c r="M31" s="28"/>
    </row>
    <row r="32" spans="1:13" x14ac:dyDescent="0.25">
      <c r="A32" s="27">
        <v>7</v>
      </c>
      <c r="B32" s="27" t="s">
        <v>87</v>
      </c>
      <c r="C32" s="28">
        <v>2</v>
      </c>
      <c r="D32" s="28">
        <v>70</v>
      </c>
      <c r="E32" s="28">
        <v>246</v>
      </c>
      <c r="F32" s="28">
        <v>253060</v>
      </c>
      <c r="G32" s="28">
        <v>1.2</v>
      </c>
      <c r="H32" s="28">
        <v>0.99</v>
      </c>
      <c r="I32" s="28">
        <v>1.45</v>
      </c>
      <c r="J32" s="28">
        <v>18</v>
      </c>
      <c r="K32" s="28">
        <v>72113</v>
      </c>
      <c r="L32" s="28">
        <v>5</v>
      </c>
      <c r="M32" s="28"/>
    </row>
    <row r="33" spans="1:13" x14ac:dyDescent="0.25">
      <c r="A33" s="27">
        <v>7</v>
      </c>
      <c r="B33" s="27" t="s">
        <v>87</v>
      </c>
      <c r="C33" s="28">
        <v>2</v>
      </c>
      <c r="D33" s="28">
        <v>90</v>
      </c>
      <c r="E33" s="28">
        <v>254</v>
      </c>
      <c r="F33" s="28">
        <v>249706</v>
      </c>
      <c r="G33" s="28">
        <v>1.22</v>
      </c>
      <c r="H33" s="28">
        <v>1.01</v>
      </c>
      <c r="I33" s="28">
        <v>1.48</v>
      </c>
      <c r="J33" s="28">
        <v>18</v>
      </c>
      <c r="K33" s="28">
        <v>72113</v>
      </c>
      <c r="L33" s="28">
        <v>5</v>
      </c>
      <c r="M33" s="28"/>
    </row>
    <row r="34" spans="1:13" x14ac:dyDescent="0.25">
      <c r="A34" s="27">
        <v>8</v>
      </c>
      <c r="B34" s="27" t="s">
        <v>93</v>
      </c>
      <c r="C34" s="28">
        <v>2</v>
      </c>
      <c r="D34" s="28">
        <v>10</v>
      </c>
      <c r="E34" s="28">
        <v>173</v>
      </c>
      <c r="F34" s="28">
        <v>55476</v>
      </c>
      <c r="G34" s="28">
        <v>1</v>
      </c>
      <c r="H34" s="28">
        <v>1</v>
      </c>
      <c r="I34" s="28">
        <v>1</v>
      </c>
      <c r="J34" s="28">
        <v>8</v>
      </c>
      <c r="K34" s="28">
        <v>44875</v>
      </c>
      <c r="L34" s="28">
        <v>6</v>
      </c>
      <c r="M34" s="28"/>
    </row>
    <row r="35" spans="1:13" x14ac:dyDescent="0.25">
      <c r="A35" s="27">
        <v>8</v>
      </c>
      <c r="B35" s="27" t="s">
        <v>93</v>
      </c>
      <c r="C35" s="28">
        <v>2</v>
      </c>
      <c r="D35" s="28">
        <v>30</v>
      </c>
      <c r="E35" s="28">
        <v>226</v>
      </c>
      <c r="F35" s="28">
        <v>63128</v>
      </c>
      <c r="G35" s="28">
        <v>1.25</v>
      </c>
      <c r="H35" s="28">
        <v>1.02</v>
      </c>
      <c r="I35" s="28">
        <v>1.54</v>
      </c>
      <c r="J35" s="28">
        <v>8</v>
      </c>
      <c r="K35" s="28">
        <v>44875</v>
      </c>
      <c r="L35" s="28">
        <v>6</v>
      </c>
      <c r="M35" s="28"/>
    </row>
    <row r="36" spans="1:13" x14ac:dyDescent="0.25">
      <c r="A36" s="27">
        <v>8</v>
      </c>
      <c r="B36" s="27" t="s">
        <v>93</v>
      </c>
      <c r="C36" s="28">
        <v>2</v>
      </c>
      <c r="D36" s="28">
        <v>50</v>
      </c>
      <c r="E36" s="28">
        <v>228</v>
      </c>
      <c r="F36" s="28">
        <v>64355</v>
      </c>
      <c r="G36" s="28">
        <v>1.36</v>
      </c>
      <c r="H36" s="28">
        <v>1.08</v>
      </c>
      <c r="I36" s="28">
        <v>1.7</v>
      </c>
      <c r="J36" s="28">
        <v>8</v>
      </c>
      <c r="K36" s="28">
        <v>44875</v>
      </c>
      <c r="L36" s="28">
        <v>6</v>
      </c>
      <c r="M36" s="28"/>
    </row>
    <row r="37" spans="1:13" x14ac:dyDescent="0.25">
      <c r="A37" s="27">
        <v>8</v>
      </c>
      <c r="B37" s="27" t="s">
        <v>93</v>
      </c>
      <c r="C37" s="28">
        <v>2</v>
      </c>
      <c r="D37" s="28">
        <v>70</v>
      </c>
      <c r="E37" s="28">
        <v>223</v>
      </c>
      <c r="F37" s="28">
        <v>65039</v>
      </c>
      <c r="G37" s="28">
        <v>1.4</v>
      </c>
      <c r="H37" s="28">
        <v>1.1000000000000001</v>
      </c>
      <c r="I37" s="28">
        <v>1.79</v>
      </c>
      <c r="J37" s="28">
        <v>8</v>
      </c>
      <c r="K37" s="28">
        <v>44875</v>
      </c>
      <c r="L37" s="28">
        <v>6</v>
      </c>
      <c r="M37" s="28"/>
    </row>
    <row r="38" spans="1:13" x14ac:dyDescent="0.25">
      <c r="A38" s="27">
        <v>8</v>
      </c>
      <c r="B38" s="27" t="s">
        <v>93</v>
      </c>
      <c r="C38" s="28">
        <v>2</v>
      </c>
      <c r="D38" s="28">
        <v>90</v>
      </c>
      <c r="E38" s="28">
        <v>239</v>
      </c>
      <c r="F38" s="28">
        <v>63337</v>
      </c>
      <c r="G38" s="28">
        <v>1.64</v>
      </c>
      <c r="H38" s="28">
        <v>1.24</v>
      </c>
      <c r="I38" s="28">
        <v>2.17</v>
      </c>
      <c r="J38" s="28">
        <v>8</v>
      </c>
      <c r="K38" s="28">
        <v>44875</v>
      </c>
      <c r="L38" s="28">
        <v>6</v>
      </c>
      <c r="M38" s="28"/>
    </row>
    <row r="39" spans="1:13" x14ac:dyDescent="0.25">
      <c r="A39" s="27">
        <v>9</v>
      </c>
      <c r="B39" s="27" t="s">
        <v>96</v>
      </c>
      <c r="C39" s="28">
        <v>2</v>
      </c>
      <c r="D39" s="28">
        <v>12.5</v>
      </c>
      <c r="E39" s="28">
        <v>67</v>
      </c>
      <c r="F39" s="28">
        <v>7627</v>
      </c>
      <c r="G39" s="28">
        <v>1</v>
      </c>
      <c r="H39" s="28">
        <v>1</v>
      </c>
      <c r="I39" s="28">
        <v>1</v>
      </c>
      <c r="J39" s="28">
        <v>4.3</v>
      </c>
      <c r="K39" s="28">
        <v>7216</v>
      </c>
      <c r="L39" s="28">
        <v>5</v>
      </c>
      <c r="M39" s="28"/>
    </row>
    <row r="40" spans="1:13" x14ac:dyDescent="0.25">
      <c r="A40" s="27">
        <v>9</v>
      </c>
      <c r="B40" s="27" t="s">
        <v>96</v>
      </c>
      <c r="C40" s="28">
        <v>2</v>
      </c>
      <c r="D40" s="28">
        <v>37.5</v>
      </c>
      <c r="E40" s="28">
        <v>61</v>
      </c>
      <c r="F40" s="28">
        <v>7590</v>
      </c>
      <c r="G40" s="28">
        <v>0.96</v>
      </c>
      <c r="H40" s="28">
        <v>0.68</v>
      </c>
      <c r="I40" s="28">
        <v>1.38</v>
      </c>
      <c r="J40" s="28">
        <v>4.3</v>
      </c>
      <c r="K40" s="28">
        <v>7216</v>
      </c>
      <c r="L40" s="28">
        <v>5</v>
      </c>
      <c r="M40" s="28"/>
    </row>
    <row r="41" spans="1:13" x14ac:dyDescent="0.25">
      <c r="A41" s="27">
        <v>9</v>
      </c>
      <c r="B41" s="27" t="s">
        <v>96</v>
      </c>
      <c r="C41" s="28">
        <v>2</v>
      </c>
      <c r="D41" s="28">
        <v>62.5</v>
      </c>
      <c r="E41" s="28">
        <v>65</v>
      </c>
      <c r="F41" s="28">
        <v>7799</v>
      </c>
      <c r="G41" s="28">
        <v>0.97</v>
      </c>
      <c r="H41" s="28">
        <v>0.68</v>
      </c>
      <c r="I41" s="28">
        <v>1.39</v>
      </c>
      <c r="J41" s="28">
        <v>4.3</v>
      </c>
      <c r="K41" s="28">
        <v>7216</v>
      </c>
      <c r="L41" s="28">
        <v>5</v>
      </c>
      <c r="M41" s="28"/>
    </row>
    <row r="42" spans="1:13" x14ac:dyDescent="0.25">
      <c r="A42" s="27">
        <v>9</v>
      </c>
      <c r="B42" s="27" t="s">
        <v>96</v>
      </c>
      <c r="C42" s="28">
        <v>2</v>
      </c>
      <c r="D42" s="28">
        <v>87.5</v>
      </c>
      <c r="E42" s="28">
        <v>84</v>
      </c>
      <c r="F42" s="28">
        <v>8024</v>
      </c>
      <c r="G42" s="28">
        <v>1.05</v>
      </c>
      <c r="H42" s="28">
        <v>0.73</v>
      </c>
      <c r="I42" s="28">
        <v>1.5</v>
      </c>
      <c r="J42" s="28">
        <v>4.3</v>
      </c>
      <c r="K42" s="28">
        <v>7216</v>
      </c>
      <c r="L42" s="28">
        <v>5</v>
      </c>
      <c r="M42" s="28"/>
    </row>
    <row r="43" spans="1:13" x14ac:dyDescent="0.25">
      <c r="A43" s="27">
        <v>10</v>
      </c>
      <c r="B43" s="27" t="s">
        <v>106</v>
      </c>
      <c r="C43" s="28">
        <v>2</v>
      </c>
      <c r="D43" s="28">
        <v>16.66</v>
      </c>
      <c r="E43" s="28">
        <v>549</v>
      </c>
      <c r="F43" s="28">
        <v>44928</v>
      </c>
      <c r="G43" s="28">
        <v>1</v>
      </c>
      <c r="H43" s="28">
        <v>1</v>
      </c>
      <c r="I43" s="28">
        <v>1</v>
      </c>
      <c r="J43" s="28">
        <v>3.9</v>
      </c>
      <c r="K43" s="28">
        <v>14790</v>
      </c>
      <c r="L43" s="28">
        <v>5</v>
      </c>
      <c r="M43" s="28"/>
    </row>
    <row r="44" spans="1:13" x14ac:dyDescent="0.25">
      <c r="A44" s="27">
        <v>10</v>
      </c>
      <c r="B44" s="27" t="s">
        <v>106</v>
      </c>
      <c r="C44" s="28">
        <v>2</v>
      </c>
      <c r="D44" s="28">
        <v>50</v>
      </c>
      <c r="E44" s="28">
        <v>570</v>
      </c>
      <c r="F44" s="28">
        <v>44928</v>
      </c>
      <c r="G44" s="28">
        <v>0.99</v>
      </c>
      <c r="H44" s="28">
        <v>0.88</v>
      </c>
      <c r="I44" s="28">
        <v>1.1200000000000001</v>
      </c>
      <c r="J44" s="28">
        <v>3.9</v>
      </c>
      <c r="K44" s="28">
        <v>14790</v>
      </c>
      <c r="L44" s="28">
        <v>5</v>
      </c>
      <c r="M44" s="28"/>
    </row>
    <row r="45" spans="1:13" x14ac:dyDescent="0.25">
      <c r="A45" s="27">
        <v>10</v>
      </c>
      <c r="B45" s="27" t="s">
        <v>106</v>
      </c>
      <c r="C45" s="28">
        <v>2</v>
      </c>
      <c r="D45" s="28">
        <v>83.33</v>
      </c>
      <c r="E45" s="28">
        <v>583</v>
      </c>
      <c r="F45" s="28">
        <v>44928</v>
      </c>
      <c r="G45" s="28">
        <v>1.21</v>
      </c>
      <c r="H45" s="28">
        <v>1.06</v>
      </c>
      <c r="I45" s="28">
        <v>1.37</v>
      </c>
      <c r="J45" s="28">
        <v>3.9</v>
      </c>
      <c r="K45" s="28">
        <v>14790</v>
      </c>
      <c r="L45" s="28">
        <v>5</v>
      </c>
      <c r="M45" s="28"/>
    </row>
    <row r="46" spans="1:13" x14ac:dyDescent="0.25">
      <c r="A46" s="27">
        <v>11</v>
      </c>
      <c r="B46" s="27" t="s">
        <v>113</v>
      </c>
      <c r="C46" s="28">
        <v>2</v>
      </c>
      <c r="D46" s="28">
        <v>16.66</v>
      </c>
      <c r="E46" s="28">
        <v>233</v>
      </c>
      <c r="F46" s="28">
        <v>7344</v>
      </c>
      <c r="G46" s="28">
        <v>1</v>
      </c>
      <c r="H46" s="28">
        <v>1</v>
      </c>
      <c r="I46" s="28">
        <v>1</v>
      </c>
      <c r="J46" s="28">
        <v>12</v>
      </c>
      <c r="K46" s="28">
        <v>1838</v>
      </c>
      <c r="L46" s="28">
        <v>4</v>
      </c>
      <c r="M46" s="28"/>
    </row>
    <row r="47" spans="1:13" x14ac:dyDescent="0.25">
      <c r="A47" s="27">
        <v>11</v>
      </c>
      <c r="B47" s="27" t="s">
        <v>113</v>
      </c>
      <c r="C47" s="28">
        <v>2</v>
      </c>
      <c r="D47" s="28">
        <v>50</v>
      </c>
      <c r="E47" s="28">
        <v>242</v>
      </c>
      <c r="F47" s="28">
        <v>7356</v>
      </c>
      <c r="G47" s="28">
        <v>1.02</v>
      </c>
      <c r="H47" s="28">
        <v>0.85</v>
      </c>
      <c r="I47" s="28">
        <v>1.24</v>
      </c>
      <c r="J47" s="28">
        <v>12</v>
      </c>
      <c r="K47" s="28">
        <v>1838</v>
      </c>
      <c r="L47" s="28">
        <v>4</v>
      </c>
      <c r="M47" s="28"/>
    </row>
    <row r="48" spans="1:13" x14ac:dyDescent="0.25">
      <c r="A48" s="27">
        <v>11</v>
      </c>
      <c r="B48" s="27" t="s">
        <v>113</v>
      </c>
      <c r="C48" s="28">
        <v>2</v>
      </c>
      <c r="D48" s="28">
        <v>83.33</v>
      </c>
      <c r="E48" s="28">
        <v>239</v>
      </c>
      <c r="F48" s="28">
        <v>7344</v>
      </c>
      <c r="G48" s="28">
        <v>1.35</v>
      </c>
      <c r="H48" s="28">
        <v>1.1000000000000001</v>
      </c>
      <c r="I48" s="28">
        <v>1.67</v>
      </c>
      <c r="J48" s="28">
        <v>12</v>
      </c>
      <c r="K48" s="28">
        <v>1838</v>
      </c>
      <c r="L48" s="28">
        <v>4</v>
      </c>
      <c r="M48" s="28"/>
    </row>
    <row r="49" spans="1:13" x14ac:dyDescent="0.25">
      <c r="A49" s="27">
        <v>12</v>
      </c>
      <c r="B49" s="27" t="s">
        <v>117</v>
      </c>
      <c r="C49" s="28">
        <v>2</v>
      </c>
      <c r="D49" s="28">
        <v>12.5</v>
      </c>
      <c r="E49" s="28">
        <v>36</v>
      </c>
      <c r="F49" s="28">
        <v>12393</v>
      </c>
      <c r="G49" s="28">
        <v>1</v>
      </c>
      <c r="H49" s="28">
        <v>1</v>
      </c>
      <c r="I49" s="28">
        <v>1</v>
      </c>
      <c r="J49" s="28">
        <v>9</v>
      </c>
      <c r="K49" s="28">
        <v>4834</v>
      </c>
      <c r="L49" s="28">
        <v>6</v>
      </c>
      <c r="M49" s="28"/>
    </row>
    <row r="50" spans="1:13" x14ac:dyDescent="0.25">
      <c r="A50" s="27">
        <v>12</v>
      </c>
      <c r="B50" s="27" t="s">
        <v>117</v>
      </c>
      <c r="C50" s="28">
        <v>2</v>
      </c>
      <c r="D50" s="28">
        <v>37.5</v>
      </c>
      <c r="E50" s="28">
        <v>32</v>
      </c>
      <c r="F50" s="28">
        <v>12557</v>
      </c>
      <c r="G50" s="28">
        <v>0.82</v>
      </c>
      <c r="H50" s="28">
        <v>0.34</v>
      </c>
      <c r="I50" s="28">
        <v>1.99</v>
      </c>
      <c r="J50" s="28">
        <v>9</v>
      </c>
      <c r="K50" s="28">
        <v>4834</v>
      </c>
      <c r="L50" s="28">
        <v>6</v>
      </c>
      <c r="M50" s="28"/>
    </row>
    <row r="51" spans="1:13" x14ac:dyDescent="0.25">
      <c r="A51" s="27">
        <v>12</v>
      </c>
      <c r="B51" s="27" t="s">
        <v>117</v>
      </c>
      <c r="C51" s="28">
        <v>2</v>
      </c>
      <c r="D51" s="28">
        <v>62.5</v>
      </c>
      <c r="E51" s="28">
        <v>33</v>
      </c>
      <c r="F51" s="28">
        <v>12680</v>
      </c>
      <c r="G51" s="28">
        <v>1.8</v>
      </c>
      <c r="H51" s="28">
        <v>0.32</v>
      </c>
      <c r="I51" s="28">
        <v>2</v>
      </c>
      <c r="J51" s="28">
        <v>9</v>
      </c>
      <c r="K51" s="28">
        <v>4834</v>
      </c>
      <c r="L51" s="28">
        <v>6</v>
      </c>
      <c r="M51" s="28"/>
    </row>
    <row r="52" spans="1:13" x14ac:dyDescent="0.25">
      <c r="A52" s="27">
        <v>12</v>
      </c>
      <c r="B52" s="27" t="s">
        <v>117</v>
      </c>
      <c r="C52" s="28">
        <v>2</v>
      </c>
      <c r="D52" s="28">
        <v>87.5</v>
      </c>
      <c r="E52" s="28">
        <v>15</v>
      </c>
      <c r="F52" s="28">
        <v>12653</v>
      </c>
      <c r="G52" s="28">
        <v>1.33</v>
      </c>
      <c r="H52" s="28">
        <v>0.65</v>
      </c>
      <c r="I52" s="28">
        <v>3.6</v>
      </c>
      <c r="J52" s="28">
        <v>9</v>
      </c>
      <c r="K52" s="28">
        <v>4834</v>
      </c>
      <c r="L52" s="28">
        <v>6</v>
      </c>
      <c r="M52" s="28"/>
    </row>
    <row r="53" spans="1:13" x14ac:dyDescent="0.25">
      <c r="A53" s="27">
        <v>13</v>
      </c>
      <c r="B53" s="27" t="s">
        <v>124</v>
      </c>
      <c r="C53" s="28">
        <v>2</v>
      </c>
      <c r="D53" s="28">
        <v>10</v>
      </c>
      <c r="E53" s="28">
        <v>32</v>
      </c>
      <c r="F53" s="28">
        <v>4877</v>
      </c>
      <c r="G53" s="28">
        <v>1</v>
      </c>
      <c r="H53" s="28">
        <v>1</v>
      </c>
      <c r="I53" s="28">
        <v>1</v>
      </c>
      <c r="J53" s="28">
        <v>4.5999999999999996</v>
      </c>
      <c r="K53" s="28">
        <v>5316</v>
      </c>
      <c r="L53" s="28">
        <v>6</v>
      </c>
      <c r="M53" s="28"/>
    </row>
    <row r="54" spans="1:13" x14ac:dyDescent="0.25">
      <c r="A54" s="27">
        <v>13</v>
      </c>
      <c r="B54" s="27" t="s">
        <v>124</v>
      </c>
      <c r="C54" s="28">
        <v>2</v>
      </c>
      <c r="D54" s="28">
        <v>30</v>
      </c>
      <c r="E54" s="28">
        <v>41</v>
      </c>
      <c r="F54" s="28">
        <v>4830</v>
      </c>
      <c r="G54" s="28">
        <v>1.21</v>
      </c>
      <c r="H54" s="28">
        <v>0.75</v>
      </c>
      <c r="I54" s="28">
        <v>1.94</v>
      </c>
      <c r="J54" s="28">
        <v>4.5999999999999996</v>
      </c>
      <c r="K54" s="28">
        <v>5316</v>
      </c>
      <c r="L54" s="28">
        <v>6</v>
      </c>
      <c r="M54" s="28"/>
    </row>
    <row r="55" spans="1:13" x14ac:dyDescent="0.25">
      <c r="A55" s="27">
        <v>13</v>
      </c>
      <c r="B55" s="27" t="s">
        <v>124</v>
      </c>
      <c r="C55" s="28">
        <v>2</v>
      </c>
      <c r="D55" s="28">
        <v>50</v>
      </c>
      <c r="E55" s="28">
        <v>37</v>
      </c>
      <c r="F55" s="28">
        <v>4891</v>
      </c>
      <c r="G55" s="28">
        <v>1.1399999999999999</v>
      </c>
      <c r="H55" s="28">
        <v>0.69</v>
      </c>
      <c r="I55" s="28">
        <v>1.89</v>
      </c>
      <c r="J55" s="28">
        <v>4.5999999999999996</v>
      </c>
      <c r="K55" s="28">
        <v>5316</v>
      </c>
      <c r="L55" s="28">
        <v>6</v>
      </c>
      <c r="M55" s="28"/>
    </row>
    <row r="56" spans="1:13" x14ac:dyDescent="0.25">
      <c r="A56" s="27">
        <v>13</v>
      </c>
      <c r="B56" s="27" t="s">
        <v>124</v>
      </c>
      <c r="C56" s="28">
        <v>2</v>
      </c>
      <c r="D56" s="28">
        <v>70</v>
      </c>
      <c r="E56" s="28">
        <v>46</v>
      </c>
      <c r="F56" s="28">
        <v>4833</v>
      </c>
      <c r="G56" s="28">
        <v>1.41</v>
      </c>
      <c r="H56" s="28">
        <v>0.84</v>
      </c>
      <c r="I56" s="28">
        <v>2.37</v>
      </c>
      <c r="J56" s="28">
        <v>4.5999999999999996</v>
      </c>
      <c r="K56" s="28">
        <v>5316</v>
      </c>
      <c r="L56" s="28">
        <v>6</v>
      </c>
      <c r="M56" s="28"/>
    </row>
    <row r="57" spans="1:13" x14ac:dyDescent="0.25">
      <c r="A57" s="27">
        <v>13</v>
      </c>
      <c r="B57" s="27" t="s">
        <v>124</v>
      </c>
      <c r="C57" s="28">
        <v>2</v>
      </c>
      <c r="D57" s="28">
        <v>90</v>
      </c>
      <c r="E57" s="28">
        <v>51</v>
      </c>
      <c r="F57" s="28">
        <v>4820</v>
      </c>
      <c r="G57" s="28">
        <v>1.82</v>
      </c>
      <c r="H57" s="28">
        <v>0.99</v>
      </c>
      <c r="I57" s="28">
        <v>3.35</v>
      </c>
      <c r="J57" s="28">
        <v>4.5999999999999996</v>
      </c>
      <c r="K57" s="28">
        <v>5316</v>
      </c>
      <c r="L57" s="28">
        <v>6</v>
      </c>
      <c r="M57" s="28"/>
    </row>
    <row r="58" spans="1:13" x14ac:dyDescent="0.25">
      <c r="A58" s="27">
        <v>14</v>
      </c>
      <c r="B58" s="27" t="s">
        <v>131</v>
      </c>
      <c r="C58" s="28">
        <v>2</v>
      </c>
      <c r="D58" s="28">
        <v>10</v>
      </c>
      <c r="E58" s="28">
        <v>718</v>
      </c>
      <c r="F58" s="28">
        <v>158384</v>
      </c>
      <c r="G58" s="28">
        <v>1</v>
      </c>
      <c r="H58" s="28">
        <v>1</v>
      </c>
      <c r="I58" s="28">
        <v>1</v>
      </c>
      <c r="J58" s="28">
        <v>15.1</v>
      </c>
      <c r="K58" s="28">
        <v>52584</v>
      </c>
      <c r="L58" s="28">
        <v>7</v>
      </c>
      <c r="M58" s="28"/>
    </row>
    <row r="59" spans="1:13" x14ac:dyDescent="0.25">
      <c r="A59" s="27">
        <v>14</v>
      </c>
      <c r="B59" s="27" t="s">
        <v>131</v>
      </c>
      <c r="C59" s="28">
        <v>2</v>
      </c>
      <c r="D59" s="28">
        <v>30</v>
      </c>
      <c r="E59" s="28">
        <v>650</v>
      </c>
      <c r="F59" s="28">
        <v>159536</v>
      </c>
      <c r="G59" s="28">
        <v>0.99</v>
      </c>
      <c r="H59" s="28">
        <v>0.89</v>
      </c>
      <c r="I59" s="28">
        <v>1.1000000000000001</v>
      </c>
      <c r="J59" s="28">
        <v>15.1</v>
      </c>
      <c r="K59" s="28">
        <v>52584</v>
      </c>
      <c r="L59" s="28">
        <v>7</v>
      </c>
      <c r="M59" s="28"/>
    </row>
    <row r="60" spans="1:13" x14ac:dyDescent="0.25">
      <c r="A60" s="27">
        <v>14</v>
      </c>
      <c r="B60" s="27" t="s">
        <v>131</v>
      </c>
      <c r="C60" s="28">
        <v>2</v>
      </c>
      <c r="D60" s="28">
        <v>50</v>
      </c>
      <c r="E60" s="28">
        <v>621</v>
      </c>
      <c r="F60" s="28">
        <v>158934</v>
      </c>
      <c r="G60" s="28">
        <v>1.06</v>
      </c>
      <c r="H60" s="28">
        <v>0.95</v>
      </c>
      <c r="I60" s="28">
        <v>1.18</v>
      </c>
      <c r="J60" s="28">
        <v>15.1</v>
      </c>
      <c r="K60" s="28">
        <v>52584</v>
      </c>
      <c r="L60" s="28">
        <v>7</v>
      </c>
      <c r="M60" s="28"/>
    </row>
    <row r="61" spans="1:13" x14ac:dyDescent="0.25">
      <c r="A61" s="27">
        <v>14</v>
      </c>
      <c r="B61" s="27" t="s">
        <v>131</v>
      </c>
      <c r="C61" s="28">
        <v>2</v>
      </c>
      <c r="D61" s="28">
        <v>70</v>
      </c>
      <c r="E61" s="28">
        <v>570</v>
      </c>
      <c r="F61" s="28">
        <v>158629</v>
      </c>
      <c r="G61" s="28">
        <v>1.0900000000000001</v>
      </c>
      <c r="H61" s="28">
        <v>0.97</v>
      </c>
      <c r="I61" s="28">
        <v>1.23</v>
      </c>
      <c r="J61" s="28">
        <v>15.1</v>
      </c>
      <c r="K61" s="28">
        <v>52584</v>
      </c>
      <c r="L61" s="28">
        <v>7</v>
      </c>
      <c r="M61" s="28"/>
    </row>
    <row r="62" spans="1:13" x14ac:dyDescent="0.25">
      <c r="A62" s="27">
        <v>14</v>
      </c>
      <c r="B62" s="27" t="s">
        <v>131</v>
      </c>
      <c r="C62" s="28">
        <v>2</v>
      </c>
      <c r="D62" s="28">
        <v>90</v>
      </c>
      <c r="E62" s="28">
        <v>538</v>
      </c>
      <c r="F62" s="28">
        <v>158465</v>
      </c>
      <c r="G62" s="28">
        <v>1.23</v>
      </c>
      <c r="H62" s="28">
        <v>1.07</v>
      </c>
      <c r="I62" s="28">
        <v>1.4</v>
      </c>
      <c r="J62" s="28">
        <v>15.1</v>
      </c>
      <c r="K62" s="28">
        <v>52584</v>
      </c>
      <c r="L62" s="28">
        <v>7</v>
      </c>
      <c r="M62" s="28"/>
    </row>
    <row r="63" spans="1:13" x14ac:dyDescent="0.25">
      <c r="A63" s="27">
        <v>15</v>
      </c>
      <c r="B63" s="27" t="s">
        <v>155</v>
      </c>
      <c r="C63" s="28">
        <v>2</v>
      </c>
      <c r="D63" s="28">
        <v>12.5</v>
      </c>
      <c r="E63" s="28">
        <v>103</v>
      </c>
      <c r="F63" s="28">
        <v>4349</v>
      </c>
      <c r="G63" s="28">
        <v>1</v>
      </c>
      <c r="H63" s="28">
        <v>1</v>
      </c>
      <c r="I63" s="28">
        <v>1</v>
      </c>
      <c r="J63" s="28">
        <v>5.8</v>
      </c>
      <c r="K63" s="28">
        <v>17418</v>
      </c>
      <c r="L63" s="28">
        <v>5</v>
      </c>
      <c r="M63" s="28"/>
    </row>
    <row r="64" spans="1:13" x14ac:dyDescent="0.25">
      <c r="A64" s="27">
        <v>15</v>
      </c>
      <c r="B64" s="27" t="s">
        <v>155</v>
      </c>
      <c r="C64" s="28">
        <v>2</v>
      </c>
      <c r="D64" s="28">
        <v>37.5</v>
      </c>
      <c r="E64" s="28">
        <v>137</v>
      </c>
      <c r="F64" s="28">
        <v>4357</v>
      </c>
      <c r="G64" s="28">
        <v>1.24</v>
      </c>
      <c r="H64" s="28">
        <v>0.95</v>
      </c>
      <c r="I64" s="28">
        <v>1.62</v>
      </c>
      <c r="J64" s="28">
        <v>5.8</v>
      </c>
      <c r="K64" s="28">
        <v>17418</v>
      </c>
      <c r="L64" s="28">
        <v>5</v>
      </c>
      <c r="M64" s="28"/>
    </row>
    <row r="65" spans="1:14" x14ac:dyDescent="0.25">
      <c r="A65" s="27">
        <v>15</v>
      </c>
      <c r="B65" s="27" t="s">
        <v>155</v>
      </c>
      <c r="C65" s="28">
        <v>2</v>
      </c>
      <c r="D65" s="28">
        <v>62.5</v>
      </c>
      <c r="E65" s="28">
        <v>146</v>
      </c>
      <c r="F65" s="28">
        <v>4355</v>
      </c>
      <c r="G65" s="28">
        <v>1.28</v>
      </c>
      <c r="H65" s="28">
        <v>0.98</v>
      </c>
      <c r="I65" s="28">
        <v>1.69</v>
      </c>
      <c r="J65" s="28">
        <v>5.8</v>
      </c>
      <c r="K65" s="28">
        <v>17418</v>
      </c>
      <c r="L65" s="28">
        <v>5</v>
      </c>
      <c r="M65" s="28"/>
    </row>
    <row r="66" spans="1:14" x14ac:dyDescent="0.25">
      <c r="A66" s="27">
        <v>15</v>
      </c>
      <c r="B66" s="27" t="s">
        <v>155</v>
      </c>
      <c r="C66" s="28">
        <v>2</v>
      </c>
      <c r="D66" s="28">
        <v>87.5</v>
      </c>
      <c r="E66" s="28">
        <v>150</v>
      </c>
      <c r="F66" s="28">
        <v>4357</v>
      </c>
      <c r="G66" s="28">
        <v>1.18</v>
      </c>
      <c r="H66" s="28">
        <v>0.86</v>
      </c>
      <c r="I66" s="28">
        <v>1.62</v>
      </c>
      <c r="J66" s="28">
        <v>5.8</v>
      </c>
      <c r="K66" s="28">
        <v>17418</v>
      </c>
      <c r="L66" s="28">
        <v>5</v>
      </c>
      <c r="M66" s="28"/>
    </row>
    <row r="67" spans="1:14" x14ac:dyDescent="0.25">
      <c r="A67" s="27">
        <v>16</v>
      </c>
      <c r="B67" s="27" t="s">
        <v>219</v>
      </c>
      <c r="C67" s="28">
        <v>2</v>
      </c>
      <c r="D67" s="28">
        <v>12.5</v>
      </c>
      <c r="E67" s="28">
        <v>565</v>
      </c>
      <c r="F67" s="28">
        <v>114200</v>
      </c>
      <c r="G67" s="28">
        <v>1</v>
      </c>
      <c r="H67" s="28">
        <v>1</v>
      </c>
      <c r="I67" s="28">
        <v>1</v>
      </c>
      <c r="J67" s="28">
        <v>13</v>
      </c>
      <c r="K67" s="28">
        <v>35910</v>
      </c>
      <c r="L67" s="28">
        <v>8</v>
      </c>
      <c r="M67" s="28"/>
    </row>
    <row r="68" spans="1:14" x14ac:dyDescent="0.25">
      <c r="A68" s="27">
        <v>16</v>
      </c>
      <c r="B68" s="27" t="s">
        <v>219</v>
      </c>
      <c r="C68" s="28">
        <v>2</v>
      </c>
      <c r="D68" s="28">
        <v>37.5</v>
      </c>
      <c r="E68" s="28">
        <v>457</v>
      </c>
      <c r="F68" s="28">
        <v>114900</v>
      </c>
      <c r="G68" s="28">
        <v>0.91</v>
      </c>
      <c r="H68" s="28">
        <v>0.8</v>
      </c>
      <c r="I68" s="28">
        <v>1.03</v>
      </c>
      <c r="J68" s="28">
        <v>13</v>
      </c>
      <c r="K68" s="28">
        <v>35910</v>
      </c>
      <c r="L68" s="28">
        <v>8</v>
      </c>
      <c r="M68" s="28"/>
    </row>
    <row r="69" spans="1:14" x14ac:dyDescent="0.25">
      <c r="A69" s="27">
        <v>16</v>
      </c>
      <c r="B69" s="27" t="s">
        <v>219</v>
      </c>
      <c r="C69" s="28">
        <v>2</v>
      </c>
      <c r="D69" s="28">
        <v>62.5</v>
      </c>
      <c r="E69" s="28">
        <v>439</v>
      </c>
      <c r="F69" s="28">
        <v>115600</v>
      </c>
      <c r="G69" s="28">
        <v>0.97</v>
      </c>
      <c r="H69" s="28">
        <v>0.84</v>
      </c>
      <c r="I69" s="28">
        <v>1.1299999999999999</v>
      </c>
      <c r="J69" s="28">
        <v>13</v>
      </c>
      <c r="K69" s="28">
        <v>35910</v>
      </c>
      <c r="L69" s="28">
        <v>8</v>
      </c>
      <c r="M69" s="28"/>
    </row>
    <row r="70" spans="1:14" x14ac:dyDescent="0.25">
      <c r="A70" s="27">
        <v>16</v>
      </c>
      <c r="B70" s="27" t="s">
        <v>219</v>
      </c>
      <c r="C70" s="28">
        <v>2</v>
      </c>
      <c r="D70" s="28">
        <v>87.5</v>
      </c>
      <c r="E70" s="28">
        <v>382</v>
      </c>
      <c r="F70" s="28">
        <v>115200</v>
      </c>
      <c r="G70" s="28">
        <v>0.98</v>
      </c>
      <c r="H70" s="28">
        <v>0.82</v>
      </c>
      <c r="I70" s="28">
        <v>1.17</v>
      </c>
      <c r="J70" s="28">
        <v>13</v>
      </c>
      <c r="K70" s="28">
        <v>35910</v>
      </c>
      <c r="L70" s="28">
        <v>8</v>
      </c>
      <c r="M70" s="28"/>
    </row>
    <row r="71" spans="1:14" x14ac:dyDescent="0.25">
      <c r="A71" s="27">
        <v>17</v>
      </c>
      <c r="B71" s="27" t="s">
        <v>241</v>
      </c>
      <c r="C71" s="28">
        <v>2</v>
      </c>
      <c r="D71" s="28">
        <v>10</v>
      </c>
      <c r="E71" s="28">
        <v>288</v>
      </c>
      <c r="F71" s="28">
        <v>176669</v>
      </c>
      <c r="G71" s="28">
        <v>1</v>
      </c>
      <c r="H71" s="28">
        <v>1</v>
      </c>
      <c r="I71" s="28">
        <v>1</v>
      </c>
      <c r="J71" s="28">
        <v>10</v>
      </c>
      <c r="K71" s="28">
        <v>80192</v>
      </c>
      <c r="L71" s="28">
        <v>7</v>
      </c>
      <c r="M71" s="28"/>
    </row>
    <row r="72" spans="1:14" x14ac:dyDescent="0.25">
      <c r="A72" s="27">
        <v>17</v>
      </c>
      <c r="B72" s="27" t="s">
        <v>241</v>
      </c>
      <c r="C72" s="28">
        <v>2</v>
      </c>
      <c r="D72" s="28">
        <v>30</v>
      </c>
      <c r="E72" s="28">
        <v>296</v>
      </c>
      <c r="F72" s="28">
        <v>178532</v>
      </c>
      <c r="G72" s="28">
        <v>1.03</v>
      </c>
      <c r="H72" s="28">
        <v>0.87</v>
      </c>
      <c r="I72" s="28">
        <v>1.21</v>
      </c>
      <c r="J72" s="28">
        <v>10</v>
      </c>
      <c r="K72" s="28">
        <v>80192</v>
      </c>
      <c r="L72" s="28">
        <v>7</v>
      </c>
      <c r="M72" s="28"/>
      <c r="N72" s="28"/>
    </row>
    <row r="73" spans="1:14" x14ac:dyDescent="0.25">
      <c r="A73" s="27">
        <v>17</v>
      </c>
      <c r="B73" s="27" t="s">
        <v>241</v>
      </c>
      <c r="C73" s="28">
        <v>2</v>
      </c>
      <c r="D73" s="28">
        <v>50</v>
      </c>
      <c r="E73" s="28">
        <v>308</v>
      </c>
      <c r="F73" s="28">
        <v>179051</v>
      </c>
      <c r="G73" s="28">
        <v>1.07</v>
      </c>
      <c r="H73" s="28">
        <v>0.9</v>
      </c>
      <c r="I73" s="28">
        <v>1.27</v>
      </c>
      <c r="J73" s="28">
        <v>10</v>
      </c>
      <c r="K73" s="28">
        <v>80192</v>
      </c>
      <c r="L73" s="28">
        <v>7</v>
      </c>
      <c r="M73" s="28"/>
      <c r="N73" s="28"/>
    </row>
    <row r="74" spans="1:14" x14ac:dyDescent="0.25">
      <c r="A74" s="27">
        <v>17</v>
      </c>
      <c r="B74" s="27" t="s">
        <v>241</v>
      </c>
      <c r="C74" s="28">
        <v>2</v>
      </c>
      <c r="D74" s="28">
        <v>70</v>
      </c>
      <c r="E74" s="28">
        <v>336</v>
      </c>
      <c r="F74" s="28">
        <v>178746</v>
      </c>
      <c r="G74" s="28">
        <v>1.2</v>
      </c>
      <c r="H74" s="28">
        <v>1</v>
      </c>
      <c r="I74" s="28">
        <v>1.45</v>
      </c>
      <c r="J74" s="28">
        <v>10</v>
      </c>
      <c r="K74" s="28">
        <v>80192</v>
      </c>
      <c r="L74" s="28">
        <v>7</v>
      </c>
      <c r="M74" s="28"/>
    </row>
    <row r="75" spans="1:14" x14ac:dyDescent="0.25">
      <c r="A75" s="27">
        <v>17</v>
      </c>
      <c r="B75" s="27" t="s">
        <v>241</v>
      </c>
      <c r="C75" s="28">
        <v>2</v>
      </c>
      <c r="D75" s="28">
        <v>90</v>
      </c>
      <c r="E75" s="28">
        <v>312</v>
      </c>
      <c r="F75" s="28">
        <v>177966</v>
      </c>
      <c r="G75" s="28">
        <v>1.1399999999999999</v>
      </c>
      <c r="H75" s="28">
        <v>0.91</v>
      </c>
      <c r="I75" s="28">
        <v>1.42</v>
      </c>
      <c r="J75" s="28">
        <v>10</v>
      </c>
      <c r="K75" s="28">
        <v>80192</v>
      </c>
      <c r="L75" s="28">
        <v>7</v>
      </c>
      <c r="M75" s="28"/>
    </row>
    <row r="76" spans="1:14" x14ac:dyDescent="0.25">
      <c r="A76" s="27">
        <v>18</v>
      </c>
      <c r="B76" s="27" t="s">
        <v>242</v>
      </c>
      <c r="C76" s="30">
        <v>2</v>
      </c>
      <c r="D76" s="28">
        <v>10</v>
      </c>
      <c r="E76" s="28">
        <v>201</v>
      </c>
      <c r="F76" s="28">
        <v>92789</v>
      </c>
      <c r="G76" s="28">
        <v>1</v>
      </c>
      <c r="H76" s="28">
        <v>1</v>
      </c>
      <c r="I76" s="28">
        <v>1</v>
      </c>
      <c r="J76" s="28">
        <v>10</v>
      </c>
      <c r="K76" s="28">
        <v>49238</v>
      </c>
      <c r="L76" s="28">
        <v>7</v>
      </c>
      <c r="M76" s="28"/>
    </row>
    <row r="77" spans="1:14" x14ac:dyDescent="0.25">
      <c r="A77" s="27">
        <v>18</v>
      </c>
      <c r="B77" s="27" t="s">
        <v>242</v>
      </c>
      <c r="C77" s="28">
        <v>2</v>
      </c>
      <c r="D77" s="28">
        <v>30</v>
      </c>
      <c r="E77" s="28">
        <v>215</v>
      </c>
      <c r="F77" s="28">
        <v>92384</v>
      </c>
      <c r="G77" s="28">
        <v>1.0900000000000001</v>
      </c>
      <c r="H77" s="28">
        <v>0.9</v>
      </c>
      <c r="I77" s="28">
        <v>1.33</v>
      </c>
      <c r="J77" s="28">
        <v>10</v>
      </c>
      <c r="K77" s="28">
        <v>49238</v>
      </c>
      <c r="L77" s="28">
        <v>7</v>
      </c>
      <c r="M77" s="28"/>
    </row>
    <row r="78" spans="1:14" x14ac:dyDescent="0.25">
      <c r="A78" s="27">
        <v>18</v>
      </c>
      <c r="B78" s="27" t="s">
        <v>242</v>
      </c>
      <c r="C78" s="28">
        <v>2</v>
      </c>
      <c r="D78" s="28">
        <v>50</v>
      </c>
      <c r="E78" s="28">
        <v>248</v>
      </c>
      <c r="F78" s="28">
        <v>96056</v>
      </c>
      <c r="G78" s="28">
        <v>1.1399999999999999</v>
      </c>
      <c r="H78" s="28">
        <v>0.94</v>
      </c>
      <c r="I78" s="28">
        <v>1.38</v>
      </c>
      <c r="J78" s="28">
        <v>10</v>
      </c>
      <c r="K78" s="28">
        <v>49238</v>
      </c>
      <c r="L78" s="28">
        <v>7</v>
      </c>
      <c r="M78" s="28"/>
    </row>
    <row r="79" spans="1:14" x14ac:dyDescent="0.25">
      <c r="A79" s="27">
        <v>18</v>
      </c>
      <c r="B79" s="27" t="s">
        <v>242</v>
      </c>
      <c r="C79" s="28">
        <v>2</v>
      </c>
      <c r="D79" s="28">
        <v>70</v>
      </c>
      <c r="E79" s="28">
        <v>323</v>
      </c>
      <c r="F79" s="28">
        <v>99504</v>
      </c>
      <c r="G79" s="28">
        <v>1.36</v>
      </c>
      <c r="H79" s="28">
        <v>1.1200000000000001</v>
      </c>
      <c r="I79" s="28">
        <v>1.64</v>
      </c>
      <c r="J79" s="28">
        <v>10</v>
      </c>
      <c r="K79" s="28">
        <v>49238</v>
      </c>
      <c r="L79" s="28">
        <v>7</v>
      </c>
      <c r="M79" s="28"/>
    </row>
    <row r="80" spans="1:14" x14ac:dyDescent="0.25">
      <c r="A80" s="27">
        <v>18</v>
      </c>
      <c r="B80" s="27" t="s">
        <v>242</v>
      </c>
      <c r="C80" s="28">
        <v>2</v>
      </c>
      <c r="D80" s="28">
        <v>90</v>
      </c>
      <c r="E80" s="28">
        <v>365</v>
      </c>
      <c r="F80" s="28">
        <v>102106</v>
      </c>
      <c r="G80" s="28">
        <v>1.43</v>
      </c>
      <c r="H80" s="28">
        <v>1.1599999999999999</v>
      </c>
      <c r="I80" s="28">
        <v>1.78</v>
      </c>
      <c r="J80" s="28">
        <v>10</v>
      </c>
      <c r="K80" s="28">
        <v>49238</v>
      </c>
      <c r="L80" s="28">
        <v>7</v>
      </c>
      <c r="M80"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EE83-8926-4C91-B107-5D7EDCF279EC}">
  <dimension ref="A1:I80"/>
  <sheetViews>
    <sheetView zoomScaleNormal="100" workbookViewId="0">
      <selection activeCell="J1" sqref="J1"/>
    </sheetView>
  </sheetViews>
  <sheetFormatPr defaultRowHeight="15" x14ac:dyDescent="0.25"/>
  <cols>
    <col min="2" max="2" width="22.42578125" bestFit="1" customWidth="1"/>
    <col min="3" max="3" width="18.5703125" customWidth="1"/>
    <col min="4" max="6" width="9.28515625" bestFit="1" customWidth="1"/>
    <col min="8" max="8" width="11.85546875" bestFit="1" customWidth="1"/>
  </cols>
  <sheetData>
    <row r="1" spans="1:9" s="29" customFormat="1" x14ac:dyDescent="0.25">
      <c r="A1" s="29" t="s">
        <v>178</v>
      </c>
      <c r="B1" s="29" t="s">
        <v>0</v>
      </c>
      <c r="C1" s="29" t="s">
        <v>199</v>
      </c>
      <c r="D1" s="29" t="s">
        <v>8</v>
      </c>
      <c r="E1" s="29" t="s">
        <v>9</v>
      </c>
      <c r="F1" s="29" t="s">
        <v>10</v>
      </c>
      <c r="G1" s="29" t="s">
        <v>215</v>
      </c>
      <c r="H1" s="29" t="s">
        <v>235</v>
      </c>
      <c r="I1" s="29" t="s">
        <v>236</v>
      </c>
    </row>
    <row r="2" spans="1:9" x14ac:dyDescent="0.25">
      <c r="A2" s="27">
        <v>1</v>
      </c>
      <c r="B2" s="27" t="s">
        <v>186</v>
      </c>
      <c r="C2" s="27" t="s">
        <v>200</v>
      </c>
      <c r="D2" s="28">
        <v>1.33</v>
      </c>
      <c r="E2" s="28">
        <v>0.98</v>
      </c>
      <c r="F2" s="28">
        <v>1.81</v>
      </c>
      <c r="G2" s="28">
        <v>11.3</v>
      </c>
      <c r="H2" s="28">
        <v>3226</v>
      </c>
      <c r="I2" s="28">
        <v>6</v>
      </c>
    </row>
    <row r="3" spans="1:9" x14ac:dyDescent="0.25">
      <c r="A3" s="27">
        <v>2</v>
      </c>
      <c r="B3" s="27" t="s">
        <v>221</v>
      </c>
      <c r="C3" s="27" t="s">
        <v>201</v>
      </c>
      <c r="D3" s="28">
        <v>1.1499999999999999</v>
      </c>
      <c r="E3" s="28">
        <v>0.87</v>
      </c>
      <c r="F3" s="28">
        <v>1.53</v>
      </c>
      <c r="G3" s="28">
        <v>6.9</v>
      </c>
      <c r="H3" s="28">
        <v>69582</v>
      </c>
      <c r="I3" s="28">
        <v>7</v>
      </c>
    </row>
    <row r="4" spans="1:9" x14ac:dyDescent="0.25">
      <c r="A4" s="27">
        <v>3</v>
      </c>
      <c r="B4" s="27" t="s">
        <v>188</v>
      </c>
      <c r="C4" s="27" t="s">
        <v>202</v>
      </c>
      <c r="D4" s="28">
        <v>0.79</v>
      </c>
      <c r="E4" s="28">
        <v>0.36</v>
      </c>
      <c r="F4" s="28">
        <v>1.72</v>
      </c>
      <c r="G4" s="28">
        <v>5.7</v>
      </c>
      <c r="H4" s="28">
        <v>1397</v>
      </c>
      <c r="I4" s="28">
        <v>5</v>
      </c>
    </row>
    <row r="5" spans="1:9" x14ac:dyDescent="0.25">
      <c r="A5" s="27">
        <v>4</v>
      </c>
      <c r="B5" s="27" t="s">
        <v>187</v>
      </c>
      <c r="C5" s="27" t="s">
        <v>202</v>
      </c>
      <c r="D5" s="28">
        <v>0.6</v>
      </c>
      <c r="E5" s="28">
        <v>0.32</v>
      </c>
      <c r="F5" s="28">
        <v>1.1299999999999999</v>
      </c>
      <c r="G5" s="28">
        <v>5.7</v>
      </c>
      <c r="H5" s="28">
        <v>1338</v>
      </c>
      <c r="I5" s="28">
        <v>5</v>
      </c>
    </row>
    <row r="6" spans="1:9" x14ac:dyDescent="0.25">
      <c r="A6" s="27">
        <v>5</v>
      </c>
      <c r="B6" s="27" t="s">
        <v>234</v>
      </c>
      <c r="C6" s="27" t="s">
        <v>203</v>
      </c>
      <c r="D6" s="28">
        <v>2.98</v>
      </c>
      <c r="E6" s="28">
        <v>1.46</v>
      </c>
      <c r="F6" s="28">
        <v>6.1</v>
      </c>
      <c r="G6" s="28">
        <v>7</v>
      </c>
      <c r="H6" s="28">
        <v>1196</v>
      </c>
      <c r="I6" s="28">
        <v>5</v>
      </c>
    </row>
    <row r="7" spans="1:9" x14ac:dyDescent="0.25">
      <c r="A7" s="27">
        <v>6</v>
      </c>
      <c r="B7" s="27" t="s">
        <v>237</v>
      </c>
      <c r="C7" s="27" t="s">
        <v>201</v>
      </c>
      <c r="D7" s="28">
        <v>1.58</v>
      </c>
      <c r="E7" s="28">
        <v>1.1499999999999999</v>
      </c>
      <c r="F7" s="28">
        <v>2.15</v>
      </c>
      <c r="G7" s="28">
        <v>14</v>
      </c>
      <c r="H7" s="28">
        <v>71768</v>
      </c>
      <c r="I7" s="28">
        <v>5</v>
      </c>
    </row>
    <row r="8" spans="1:9" x14ac:dyDescent="0.25">
      <c r="A8" s="27">
        <v>7</v>
      </c>
      <c r="B8" s="27" t="s">
        <v>189</v>
      </c>
      <c r="C8" s="27" t="s">
        <v>204</v>
      </c>
      <c r="D8" s="28">
        <v>0.86</v>
      </c>
      <c r="E8" s="28">
        <v>0.6</v>
      </c>
      <c r="F8" s="28">
        <v>1.24</v>
      </c>
      <c r="G8" s="28">
        <v>11</v>
      </c>
      <c r="H8" s="28">
        <v>40757</v>
      </c>
      <c r="I8" s="28">
        <v>7</v>
      </c>
    </row>
    <row r="9" spans="1:9" x14ac:dyDescent="0.25">
      <c r="A9" s="27">
        <v>8</v>
      </c>
      <c r="B9" s="27" t="s">
        <v>190</v>
      </c>
      <c r="C9" s="27" t="s">
        <v>201</v>
      </c>
      <c r="D9" s="28">
        <v>1.22</v>
      </c>
      <c r="E9" s="28">
        <v>1.01</v>
      </c>
      <c r="F9" s="28">
        <v>1.48</v>
      </c>
      <c r="G9" s="28">
        <v>18</v>
      </c>
      <c r="H9" s="28">
        <v>72113</v>
      </c>
      <c r="I9" s="28">
        <v>5</v>
      </c>
    </row>
    <row r="10" spans="1:9" x14ac:dyDescent="0.25">
      <c r="A10" s="27">
        <v>9</v>
      </c>
      <c r="B10" s="27" t="s">
        <v>224</v>
      </c>
      <c r="C10" s="27" t="s">
        <v>223</v>
      </c>
      <c r="D10" s="28">
        <v>2.14</v>
      </c>
      <c r="E10" s="28">
        <v>1.17</v>
      </c>
      <c r="F10" s="28">
        <v>3.93</v>
      </c>
      <c r="G10" s="28">
        <v>13</v>
      </c>
      <c r="H10" s="28">
        <v>2595</v>
      </c>
      <c r="I10" s="28">
        <v>7</v>
      </c>
    </row>
    <row r="11" spans="1:9" x14ac:dyDescent="0.25">
      <c r="A11" s="27">
        <v>10</v>
      </c>
      <c r="B11" s="27" t="s">
        <v>225</v>
      </c>
      <c r="C11" s="27" t="s">
        <v>223</v>
      </c>
      <c r="D11" s="28">
        <v>1.1000000000000001</v>
      </c>
      <c r="E11" s="28">
        <v>0.72</v>
      </c>
      <c r="F11" s="28">
        <v>1.71</v>
      </c>
      <c r="G11" s="28">
        <v>13</v>
      </c>
      <c r="H11" s="28">
        <v>2040</v>
      </c>
      <c r="I11" s="28">
        <v>7</v>
      </c>
    </row>
    <row r="12" spans="1:9" x14ac:dyDescent="0.25">
      <c r="A12" s="27">
        <v>11</v>
      </c>
      <c r="B12" s="27" t="s">
        <v>191</v>
      </c>
      <c r="C12" s="27" t="s">
        <v>201</v>
      </c>
      <c r="D12" s="28">
        <v>1.64</v>
      </c>
      <c r="E12" s="28">
        <v>1.24</v>
      </c>
      <c r="F12" s="28">
        <v>2.17</v>
      </c>
      <c r="G12" s="28">
        <v>8</v>
      </c>
      <c r="H12" s="28">
        <v>44875</v>
      </c>
      <c r="I12" s="28">
        <v>6</v>
      </c>
    </row>
    <row r="13" spans="1:9" x14ac:dyDescent="0.25">
      <c r="A13" s="27">
        <v>12</v>
      </c>
      <c r="B13" s="27" t="s">
        <v>192</v>
      </c>
      <c r="C13" s="27" t="s">
        <v>204</v>
      </c>
      <c r="D13" s="28">
        <v>1.05</v>
      </c>
      <c r="E13" s="28">
        <v>0.73</v>
      </c>
      <c r="F13" s="28">
        <v>1.5</v>
      </c>
      <c r="G13" s="28">
        <v>4.3</v>
      </c>
      <c r="H13" s="28">
        <v>7216</v>
      </c>
      <c r="I13" s="28">
        <v>5</v>
      </c>
    </row>
    <row r="14" spans="1:9" x14ac:dyDescent="0.25">
      <c r="A14" s="27">
        <v>13</v>
      </c>
      <c r="B14" s="27" t="s">
        <v>222</v>
      </c>
      <c r="C14" s="27" t="s">
        <v>200</v>
      </c>
      <c r="D14" s="28">
        <v>1.61</v>
      </c>
      <c r="E14" s="28">
        <v>1.1100000000000001</v>
      </c>
      <c r="F14" s="28">
        <v>2.33</v>
      </c>
      <c r="G14" s="28">
        <v>15</v>
      </c>
      <c r="H14" s="28">
        <v>7314</v>
      </c>
      <c r="I14" s="28">
        <v>5</v>
      </c>
    </row>
    <row r="15" spans="1:9" x14ac:dyDescent="0.25">
      <c r="A15" s="27">
        <v>14</v>
      </c>
      <c r="B15" s="27" t="s">
        <v>193</v>
      </c>
      <c r="C15" s="27" t="s">
        <v>204</v>
      </c>
      <c r="D15" s="28">
        <v>1.21</v>
      </c>
      <c r="E15" s="28">
        <v>1.06</v>
      </c>
      <c r="F15" s="28">
        <v>1.37</v>
      </c>
      <c r="G15" s="28">
        <v>3.9</v>
      </c>
      <c r="H15" s="28">
        <v>14790</v>
      </c>
      <c r="I15" s="28">
        <v>5</v>
      </c>
    </row>
    <row r="16" spans="1:9" x14ac:dyDescent="0.25">
      <c r="A16" s="27">
        <v>15</v>
      </c>
      <c r="B16" s="27" t="s">
        <v>194</v>
      </c>
      <c r="C16" s="27" t="s">
        <v>200</v>
      </c>
      <c r="D16" s="28">
        <v>1.35</v>
      </c>
      <c r="E16" s="28">
        <v>1.1000000000000001</v>
      </c>
      <c r="F16" s="28">
        <v>1.67</v>
      </c>
      <c r="G16" s="28">
        <v>12</v>
      </c>
      <c r="H16" s="28">
        <v>1838</v>
      </c>
      <c r="I16" s="28">
        <v>4</v>
      </c>
    </row>
    <row r="17" spans="1:9" x14ac:dyDescent="0.25">
      <c r="A17" s="27">
        <v>16</v>
      </c>
      <c r="B17" s="27" t="s">
        <v>195</v>
      </c>
      <c r="C17" s="27" t="s">
        <v>205</v>
      </c>
      <c r="D17" s="28">
        <v>1.33</v>
      </c>
      <c r="E17" s="28">
        <v>0.65</v>
      </c>
      <c r="F17" s="28">
        <v>3.6</v>
      </c>
      <c r="G17" s="28">
        <v>9</v>
      </c>
      <c r="H17" s="28">
        <v>4834</v>
      </c>
      <c r="I17" s="28">
        <v>6</v>
      </c>
    </row>
    <row r="18" spans="1:9" x14ac:dyDescent="0.25">
      <c r="A18" s="27">
        <v>17</v>
      </c>
      <c r="B18" s="27" t="s">
        <v>196</v>
      </c>
      <c r="C18" s="27" t="s">
        <v>201</v>
      </c>
      <c r="D18" s="28">
        <v>1.82</v>
      </c>
      <c r="E18" s="28">
        <v>0.99</v>
      </c>
      <c r="F18" s="28">
        <v>3.35</v>
      </c>
      <c r="G18" s="28">
        <v>4.5999999999999996</v>
      </c>
      <c r="H18" s="28">
        <v>5316</v>
      </c>
      <c r="I18" s="28">
        <v>6</v>
      </c>
    </row>
    <row r="19" spans="1:9" x14ac:dyDescent="0.25">
      <c r="A19" s="27">
        <v>18</v>
      </c>
      <c r="B19" s="27" t="s">
        <v>197</v>
      </c>
      <c r="C19" s="27" t="s">
        <v>206</v>
      </c>
      <c r="D19" s="28">
        <v>1.23</v>
      </c>
      <c r="E19" s="28">
        <v>1.07</v>
      </c>
      <c r="F19" s="28">
        <v>1.4</v>
      </c>
      <c r="G19" s="28">
        <v>15.1</v>
      </c>
      <c r="H19" s="28">
        <v>52584</v>
      </c>
      <c r="I19" s="28">
        <v>7</v>
      </c>
    </row>
    <row r="20" spans="1:9" x14ac:dyDescent="0.25">
      <c r="A20" s="27">
        <v>19</v>
      </c>
      <c r="B20" s="27" t="s">
        <v>226</v>
      </c>
      <c r="C20" s="27" t="s">
        <v>227</v>
      </c>
      <c r="D20" s="28">
        <v>1.1000000000000001</v>
      </c>
      <c r="E20" s="28">
        <v>0.97</v>
      </c>
      <c r="F20" s="28">
        <v>1.24</v>
      </c>
      <c r="G20" s="28">
        <v>8.3000000000000007</v>
      </c>
      <c r="H20" s="28">
        <v>7316</v>
      </c>
      <c r="I20" s="28">
        <v>4</v>
      </c>
    </row>
    <row r="21" spans="1:9" x14ac:dyDescent="0.25">
      <c r="A21" s="27">
        <v>20</v>
      </c>
      <c r="B21" s="27" t="s">
        <v>198</v>
      </c>
      <c r="C21" s="27" t="s">
        <v>201</v>
      </c>
      <c r="D21" s="28">
        <v>1.18</v>
      </c>
      <c r="E21" s="28">
        <v>0.86</v>
      </c>
      <c r="F21" s="28">
        <v>1.62</v>
      </c>
      <c r="G21" s="28">
        <v>5.8</v>
      </c>
      <c r="H21" s="28">
        <v>17418</v>
      </c>
      <c r="I21" s="28">
        <v>5</v>
      </c>
    </row>
    <row r="22" spans="1:9" x14ac:dyDescent="0.25">
      <c r="A22" s="27">
        <v>21</v>
      </c>
      <c r="B22" s="27" t="s">
        <v>239</v>
      </c>
      <c r="C22" s="27" t="s">
        <v>207</v>
      </c>
      <c r="D22" s="28">
        <v>0.98</v>
      </c>
      <c r="E22" s="28">
        <v>0.82</v>
      </c>
      <c r="F22" s="28">
        <v>1.17</v>
      </c>
      <c r="G22" s="28">
        <v>13</v>
      </c>
      <c r="H22" s="28">
        <v>35910</v>
      </c>
      <c r="I22" s="28">
        <v>8</v>
      </c>
    </row>
    <row r="23" spans="1:9" x14ac:dyDescent="0.25">
      <c r="A23" s="27">
        <v>22</v>
      </c>
      <c r="B23" s="27" t="s">
        <v>243</v>
      </c>
      <c r="C23" s="27" t="s">
        <v>201</v>
      </c>
      <c r="D23" s="28">
        <v>1.1399999999999999</v>
      </c>
      <c r="E23" s="28">
        <v>0.91</v>
      </c>
      <c r="F23" s="28">
        <v>1.42</v>
      </c>
      <c r="G23" s="28">
        <v>10</v>
      </c>
      <c r="H23" s="28">
        <v>80192</v>
      </c>
      <c r="I23" s="28">
        <v>7</v>
      </c>
    </row>
    <row r="24" spans="1:9" x14ac:dyDescent="0.25">
      <c r="A24" s="27">
        <v>23</v>
      </c>
      <c r="B24" s="27" t="s">
        <v>244</v>
      </c>
      <c r="C24" s="27" t="s">
        <v>201</v>
      </c>
      <c r="D24" s="28">
        <v>1.43</v>
      </c>
      <c r="E24" s="28">
        <v>1.1599999999999999</v>
      </c>
      <c r="F24" s="28">
        <v>1.78</v>
      </c>
      <c r="G24" s="28">
        <v>10</v>
      </c>
      <c r="H24" s="28">
        <v>49238</v>
      </c>
      <c r="I24" s="28">
        <v>7</v>
      </c>
    </row>
    <row r="25" spans="1:9" x14ac:dyDescent="0.25">
      <c r="A25" s="27"/>
      <c r="B25" s="27"/>
      <c r="C25" s="27"/>
      <c r="D25" s="28"/>
      <c r="E25" s="28"/>
      <c r="F25" s="28"/>
    </row>
    <row r="26" spans="1:9" x14ac:dyDescent="0.25">
      <c r="A26" s="27"/>
      <c r="B26" s="27"/>
      <c r="C26" s="27"/>
      <c r="D26" s="28"/>
      <c r="E26" s="28"/>
      <c r="F26" s="28"/>
    </row>
    <row r="27" spans="1:9" x14ac:dyDescent="0.25">
      <c r="A27" s="27"/>
      <c r="B27" s="27"/>
      <c r="C27" s="27"/>
      <c r="D27" s="28"/>
      <c r="E27" s="28"/>
      <c r="F27" s="28"/>
    </row>
    <row r="28" spans="1:9" x14ac:dyDescent="0.25">
      <c r="A28" s="27"/>
      <c r="B28" s="27"/>
      <c r="C28" s="27"/>
      <c r="D28" s="28"/>
      <c r="E28" s="28"/>
      <c r="F28" s="28"/>
    </row>
    <row r="29" spans="1:9" x14ac:dyDescent="0.25">
      <c r="A29" s="27"/>
      <c r="B29" s="27"/>
      <c r="C29" s="27"/>
      <c r="D29" s="28"/>
      <c r="E29" s="28"/>
      <c r="F29" s="28"/>
    </row>
    <row r="30" spans="1:9" x14ac:dyDescent="0.25">
      <c r="A30" s="27"/>
      <c r="B30" s="27"/>
      <c r="C30" s="27"/>
      <c r="D30" s="28"/>
      <c r="E30" s="28"/>
      <c r="F30" s="28"/>
    </row>
    <row r="31" spans="1:9" x14ac:dyDescent="0.25">
      <c r="A31" s="27"/>
      <c r="B31" s="27"/>
      <c r="C31" s="27"/>
      <c r="D31" s="28"/>
      <c r="E31" s="28"/>
      <c r="F31" s="28"/>
    </row>
    <row r="32" spans="1:9" x14ac:dyDescent="0.25">
      <c r="A32" s="27"/>
      <c r="B32" s="27"/>
      <c r="C32" s="27"/>
      <c r="D32" s="28"/>
      <c r="E32" s="28"/>
      <c r="F32" s="28"/>
    </row>
    <row r="33" spans="1:6" x14ac:dyDescent="0.25">
      <c r="A33" s="27"/>
      <c r="B33" s="27"/>
      <c r="C33" s="27"/>
      <c r="D33" s="28"/>
      <c r="E33" s="28"/>
      <c r="F33" s="28"/>
    </row>
    <row r="34" spans="1:6" x14ac:dyDescent="0.25">
      <c r="A34" s="27"/>
      <c r="B34" s="27"/>
      <c r="C34" s="27"/>
      <c r="D34" s="28"/>
      <c r="E34" s="28"/>
      <c r="F34" s="28"/>
    </row>
    <row r="35" spans="1:6" x14ac:dyDescent="0.25">
      <c r="A35" s="27"/>
      <c r="B35" s="27"/>
      <c r="C35" s="27"/>
      <c r="D35" s="28"/>
      <c r="E35" s="28"/>
      <c r="F35" s="28"/>
    </row>
    <row r="36" spans="1:6" x14ac:dyDescent="0.25">
      <c r="A36" s="27"/>
      <c r="B36" s="27"/>
      <c r="C36" s="27"/>
      <c r="D36" s="28"/>
      <c r="E36" s="28"/>
      <c r="F36" s="28"/>
    </row>
    <row r="37" spans="1:6" x14ac:dyDescent="0.25">
      <c r="A37" s="27"/>
      <c r="B37" s="27"/>
      <c r="C37" s="27"/>
      <c r="D37" s="28"/>
      <c r="E37" s="28"/>
      <c r="F37" s="28"/>
    </row>
    <row r="38" spans="1:6" x14ac:dyDescent="0.25">
      <c r="A38" s="27"/>
      <c r="B38" s="27"/>
      <c r="C38" s="27"/>
      <c r="D38" s="28"/>
      <c r="E38" s="28"/>
      <c r="F38" s="28"/>
    </row>
    <row r="39" spans="1:6" x14ac:dyDescent="0.25">
      <c r="A39" s="27"/>
      <c r="B39" s="27"/>
      <c r="C39" s="27"/>
      <c r="D39" s="28"/>
      <c r="E39" s="28"/>
      <c r="F39" s="28"/>
    </row>
    <row r="40" spans="1:6" x14ac:dyDescent="0.25">
      <c r="A40" s="27"/>
      <c r="B40" s="27"/>
      <c r="C40" s="27"/>
      <c r="D40" s="28"/>
      <c r="E40" s="28"/>
      <c r="F40" s="28"/>
    </row>
    <row r="41" spans="1:6" x14ac:dyDescent="0.25">
      <c r="A41" s="27"/>
      <c r="B41" s="27"/>
      <c r="C41" s="27"/>
      <c r="D41" s="28"/>
      <c r="E41" s="28"/>
      <c r="F41" s="28"/>
    </row>
    <row r="42" spans="1:6" x14ac:dyDescent="0.25">
      <c r="A42" s="27"/>
      <c r="B42" s="27"/>
      <c r="C42" s="27"/>
      <c r="D42" s="28"/>
      <c r="E42" s="28"/>
      <c r="F42" s="28"/>
    </row>
    <row r="43" spans="1:6" x14ac:dyDescent="0.25">
      <c r="A43" s="27"/>
      <c r="B43" s="27"/>
      <c r="C43" s="27"/>
      <c r="D43" s="28"/>
      <c r="E43" s="28"/>
      <c r="F43" s="28"/>
    </row>
    <row r="44" spans="1:6" x14ac:dyDescent="0.25">
      <c r="A44" s="27"/>
      <c r="B44" s="27"/>
      <c r="C44" s="27"/>
      <c r="D44" s="28"/>
      <c r="E44" s="28"/>
      <c r="F44" s="28"/>
    </row>
    <row r="45" spans="1:6" x14ac:dyDescent="0.25">
      <c r="A45" s="27"/>
      <c r="B45" s="27"/>
      <c r="C45" s="27"/>
      <c r="D45" s="28"/>
      <c r="E45" s="28"/>
      <c r="F45" s="28"/>
    </row>
    <row r="46" spans="1:6" x14ac:dyDescent="0.25">
      <c r="A46" s="27"/>
      <c r="B46" s="27"/>
      <c r="C46" s="27"/>
      <c r="D46" s="28"/>
      <c r="E46" s="28"/>
      <c r="F46" s="28"/>
    </row>
    <row r="47" spans="1:6" x14ac:dyDescent="0.25">
      <c r="A47" s="27"/>
      <c r="B47" s="27"/>
      <c r="C47" s="27"/>
      <c r="D47" s="28"/>
      <c r="E47" s="28"/>
      <c r="F47" s="28"/>
    </row>
    <row r="48" spans="1:6" x14ac:dyDescent="0.25">
      <c r="A48" s="27"/>
      <c r="B48" s="27"/>
      <c r="C48" s="27"/>
      <c r="D48" s="28"/>
      <c r="E48" s="28"/>
      <c r="F48" s="28"/>
    </row>
    <row r="49" spans="1:6" x14ac:dyDescent="0.25">
      <c r="A49" s="27"/>
      <c r="B49" s="27"/>
      <c r="C49" s="27"/>
      <c r="D49" s="28"/>
      <c r="E49" s="28"/>
      <c r="F49" s="28"/>
    </row>
    <row r="50" spans="1:6" x14ac:dyDescent="0.25">
      <c r="A50" s="27"/>
      <c r="B50" s="27"/>
      <c r="C50" s="27"/>
      <c r="D50" s="28"/>
      <c r="E50" s="28"/>
      <c r="F50" s="28"/>
    </row>
    <row r="51" spans="1:6" x14ac:dyDescent="0.25">
      <c r="A51" s="27"/>
      <c r="B51" s="27"/>
      <c r="C51" s="27"/>
      <c r="D51" s="28"/>
      <c r="E51" s="28"/>
      <c r="F51" s="28"/>
    </row>
    <row r="52" spans="1:6" x14ac:dyDescent="0.25">
      <c r="A52" s="27"/>
      <c r="B52" s="27"/>
      <c r="C52" s="27"/>
      <c r="D52" s="28"/>
      <c r="E52" s="28"/>
      <c r="F52" s="28"/>
    </row>
    <row r="53" spans="1:6" x14ac:dyDescent="0.25">
      <c r="A53" s="27"/>
      <c r="B53" s="27"/>
      <c r="C53" s="27"/>
      <c r="D53" s="28"/>
      <c r="E53" s="28"/>
      <c r="F53" s="28"/>
    </row>
    <row r="54" spans="1:6" x14ac:dyDescent="0.25">
      <c r="A54" s="27"/>
      <c r="B54" s="27"/>
      <c r="C54" s="27"/>
      <c r="D54" s="28"/>
      <c r="E54" s="28"/>
      <c r="F54" s="28"/>
    </row>
    <row r="55" spans="1:6" x14ac:dyDescent="0.25">
      <c r="A55" s="27"/>
      <c r="B55" s="27"/>
      <c r="C55" s="27"/>
      <c r="D55" s="28"/>
      <c r="E55" s="28"/>
      <c r="F55" s="28"/>
    </row>
    <row r="56" spans="1:6" x14ac:dyDescent="0.25">
      <c r="A56" s="27"/>
      <c r="B56" s="27"/>
      <c r="C56" s="27"/>
      <c r="D56" s="28"/>
      <c r="E56" s="28"/>
      <c r="F56" s="28"/>
    </row>
    <row r="57" spans="1:6" x14ac:dyDescent="0.25">
      <c r="A57" s="27"/>
      <c r="B57" s="27"/>
      <c r="C57" s="27"/>
      <c r="D57" s="28"/>
      <c r="E57" s="28"/>
      <c r="F57" s="28"/>
    </row>
    <row r="58" spans="1:6" x14ac:dyDescent="0.25">
      <c r="A58" s="27"/>
      <c r="B58" s="27"/>
      <c r="C58" s="27"/>
      <c r="D58" s="28"/>
      <c r="E58" s="28"/>
      <c r="F58" s="28"/>
    </row>
    <row r="59" spans="1:6" x14ac:dyDescent="0.25">
      <c r="A59" s="27"/>
      <c r="B59" s="27"/>
      <c r="C59" s="27"/>
      <c r="D59" s="28"/>
      <c r="E59" s="28"/>
      <c r="F59" s="28"/>
    </row>
    <row r="60" spans="1:6" x14ac:dyDescent="0.25">
      <c r="A60" s="27"/>
      <c r="B60" s="27"/>
      <c r="C60" s="27"/>
      <c r="D60" s="28"/>
      <c r="E60" s="28"/>
      <c r="F60" s="28"/>
    </row>
    <row r="61" spans="1:6" x14ac:dyDescent="0.25">
      <c r="A61" s="27"/>
      <c r="B61" s="27"/>
      <c r="C61" s="27"/>
      <c r="D61" s="28"/>
      <c r="E61" s="28"/>
      <c r="F61" s="28"/>
    </row>
    <row r="62" spans="1:6" x14ac:dyDescent="0.25">
      <c r="A62" s="27"/>
      <c r="B62" s="27"/>
      <c r="C62" s="27"/>
      <c r="D62" s="28"/>
      <c r="E62" s="28"/>
      <c r="F62" s="28"/>
    </row>
    <row r="63" spans="1:6" x14ac:dyDescent="0.25">
      <c r="A63" s="27"/>
      <c r="B63" s="27"/>
      <c r="C63" s="27"/>
      <c r="D63" s="28"/>
      <c r="E63" s="28"/>
      <c r="F63" s="28"/>
    </row>
    <row r="64" spans="1:6" x14ac:dyDescent="0.25">
      <c r="A64" s="27"/>
      <c r="B64" s="27"/>
      <c r="C64" s="27"/>
      <c r="D64" s="28"/>
      <c r="E64" s="28"/>
      <c r="F64" s="28"/>
    </row>
    <row r="65" spans="1:6" x14ac:dyDescent="0.25">
      <c r="A65" s="27"/>
      <c r="B65" s="27"/>
      <c r="C65" s="27"/>
      <c r="D65" s="28"/>
      <c r="E65" s="28"/>
      <c r="F65" s="28"/>
    </row>
    <row r="66" spans="1:6" x14ac:dyDescent="0.25">
      <c r="A66" s="27"/>
      <c r="B66" s="27"/>
      <c r="C66" s="27"/>
      <c r="D66" s="28"/>
      <c r="E66" s="28"/>
      <c r="F66" s="28"/>
    </row>
    <row r="67" spans="1:6" x14ac:dyDescent="0.25">
      <c r="A67" s="27"/>
      <c r="B67" s="27"/>
      <c r="C67" s="27"/>
      <c r="D67" s="28"/>
      <c r="E67" s="28"/>
      <c r="F67" s="28"/>
    </row>
    <row r="68" spans="1:6" x14ac:dyDescent="0.25">
      <c r="A68" s="27"/>
      <c r="B68" s="27"/>
      <c r="C68" s="27"/>
      <c r="D68" s="28"/>
      <c r="E68" s="28"/>
      <c r="F68" s="28"/>
    </row>
    <row r="69" spans="1:6" x14ac:dyDescent="0.25">
      <c r="A69" s="27"/>
      <c r="B69" s="27"/>
      <c r="C69" s="27"/>
      <c r="D69" s="28"/>
      <c r="E69" s="28"/>
      <c r="F69" s="28"/>
    </row>
    <row r="70" spans="1:6" x14ac:dyDescent="0.25">
      <c r="A70" s="27"/>
      <c r="B70" s="27"/>
      <c r="C70" s="27"/>
      <c r="D70" s="28"/>
      <c r="E70" s="28"/>
      <c r="F70" s="28"/>
    </row>
    <row r="71" spans="1:6" x14ac:dyDescent="0.25">
      <c r="A71" s="27"/>
      <c r="B71" s="27"/>
      <c r="C71" s="27"/>
      <c r="D71" s="28"/>
      <c r="E71" s="28"/>
      <c r="F71" s="28"/>
    </row>
    <row r="72" spans="1:6" x14ac:dyDescent="0.25">
      <c r="A72" s="27"/>
      <c r="B72" s="27"/>
      <c r="C72" s="27"/>
      <c r="D72" s="28"/>
      <c r="E72" s="28"/>
      <c r="F72" s="28"/>
    </row>
    <row r="73" spans="1:6" x14ac:dyDescent="0.25">
      <c r="A73" s="27"/>
      <c r="B73" s="27"/>
      <c r="C73" s="27"/>
      <c r="D73" s="28"/>
      <c r="E73" s="28"/>
      <c r="F73" s="28"/>
    </row>
    <row r="74" spans="1:6" x14ac:dyDescent="0.25">
      <c r="A74" s="27"/>
      <c r="B74" s="27"/>
      <c r="C74" s="27"/>
      <c r="D74" s="28"/>
      <c r="E74" s="28"/>
      <c r="F74" s="28"/>
    </row>
    <row r="75" spans="1:6" x14ac:dyDescent="0.25">
      <c r="A75" s="27"/>
      <c r="B75" s="27"/>
      <c r="C75" s="27"/>
      <c r="D75" s="28"/>
      <c r="E75" s="28"/>
      <c r="F75" s="28"/>
    </row>
    <row r="76" spans="1:6" x14ac:dyDescent="0.25">
      <c r="A76" s="27"/>
      <c r="B76" s="27"/>
      <c r="C76" s="27"/>
      <c r="D76" s="28"/>
      <c r="E76" s="28"/>
      <c r="F76" s="28"/>
    </row>
    <row r="77" spans="1:6" x14ac:dyDescent="0.25">
      <c r="A77" s="27"/>
      <c r="B77" s="27"/>
      <c r="C77" s="27"/>
      <c r="D77" s="28"/>
      <c r="E77" s="28"/>
      <c r="F77" s="28"/>
    </row>
    <row r="78" spans="1:6" x14ac:dyDescent="0.25">
      <c r="A78" s="27"/>
      <c r="B78" s="27"/>
      <c r="C78" s="27"/>
      <c r="D78" s="28"/>
      <c r="E78" s="28"/>
      <c r="F78" s="28"/>
    </row>
    <row r="79" spans="1:6" x14ac:dyDescent="0.25">
      <c r="A79" s="27"/>
      <c r="B79" s="27"/>
      <c r="C79" s="27"/>
      <c r="D79" s="28"/>
      <c r="E79" s="28"/>
      <c r="F79" s="28"/>
    </row>
    <row r="80" spans="1:6" x14ac:dyDescent="0.25">
      <c r="A80" s="27"/>
      <c r="B80" s="27"/>
      <c r="C80" s="27"/>
      <c r="D80" s="28"/>
      <c r="E80" s="28"/>
      <c r="F80" s="28"/>
    </row>
  </sheetData>
  <autoFilter ref="A1:J1" xr:uid="{EADA2EBC-30F9-45D5-BE43-F5C0C305FF97}">
    <sortState ref="A2:J24">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8BC8-10E2-4D7E-AD8C-3A3C67EC8FC1}">
  <dimension ref="A1:N80"/>
  <sheetViews>
    <sheetView zoomScale="85" zoomScaleNormal="85" workbookViewId="0">
      <pane xSplit="2" ySplit="1" topLeftCell="C35" activePane="bottomRight" state="frozen"/>
      <selection pane="topRight" activeCell="C1" sqref="C1"/>
      <selection pane="bottomLeft" activeCell="A2" sqref="A2"/>
      <selection pane="bottomRight" activeCell="E58" sqref="E58"/>
    </sheetView>
  </sheetViews>
  <sheetFormatPr defaultRowHeight="15" x14ac:dyDescent="0.25"/>
  <cols>
    <col min="2" max="2" width="20.85546875" bestFit="1" customWidth="1"/>
    <col min="3" max="5" width="9.28515625" bestFit="1" customWidth="1"/>
    <col min="6" max="6" width="9.5703125" bestFit="1" customWidth="1"/>
    <col min="7" max="9" width="9.28515625" bestFit="1" customWidth="1"/>
    <col min="11" max="11" width="9.5703125" bestFit="1" customWidth="1"/>
  </cols>
  <sheetData>
    <row r="1" spans="1:14" s="29" customFormat="1" x14ac:dyDescent="0.25">
      <c r="A1" s="29" t="s">
        <v>178</v>
      </c>
      <c r="B1" s="29" t="s">
        <v>0</v>
      </c>
      <c r="C1" s="29" t="s">
        <v>179</v>
      </c>
      <c r="D1" s="29" t="s">
        <v>4</v>
      </c>
      <c r="E1" s="29" t="s">
        <v>5</v>
      </c>
      <c r="F1" s="29" t="s">
        <v>6</v>
      </c>
      <c r="G1" s="29" t="s">
        <v>8</v>
      </c>
      <c r="H1" s="29" t="s">
        <v>9</v>
      </c>
      <c r="I1" s="29" t="s">
        <v>10</v>
      </c>
      <c r="J1" s="29" t="s">
        <v>215</v>
      </c>
      <c r="K1" s="29" t="s">
        <v>216</v>
      </c>
      <c r="L1" s="29" t="s">
        <v>220</v>
      </c>
      <c r="M1" s="29" t="s">
        <v>217</v>
      </c>
      <c r="N1" s="29" t="s">
        <v>218</v>
      </c>
    </row>
    <row r="2" spans="1:14" x14ac:dyDescent="0.25">
      <c r="A2" s="27">
        <v>1</v>
      </c>
      <c r="B2" s="27" t="s">
        <v>19</v>
      </c>
      <c r="C2" s="28">
        <v>2</v>
      </c>
      <c r="D2" s="28">
        <v>12.5</v>
      </c>
      <c r="E2" s="28">
        <v>112</v>
      </c>
      <c r="F2" s="28">
        <v>7724.1379310344828</v>
      </c>
      <c r="G2" s="28">
        <v>1</v>
      </c>
      <c r="H2" s="28">
        <v>1</v>
      </c>
      <c r="I2" s="28">
        <v>1</v>
      </c>
      <c r="J2" s="28">
        <v>11.3</v>
      </c>
      <c r="K2" s="28">
        <v>3226</v>
      </c>
      <c r="M2" s="28">
        <v>6</v>
      </c>
    </row>
    <row r="3" spans="1:14" x14ac:dyDescent="0.25">
      <c r="A3" s="27">
        <v>1</v>
      </c>
      <c r="B3" s="27" t="s">
        <v>19</v>
      </c>
      <c r="C3" s="28">
        <v>2</v>
      </c>
      <c r="D3" s="28">
        <v>37.5</v>
      </c>
      <c r="E3" s="28">
        <v>139</v>
      </c>
      <c r="F3" s="28">
        <v>7579.0621592148309</v>
      </c>
      <c r="G3" s="28">
        <v>1.26</v>
      </c>
      <c r="H3" s="28">
        <v>0.97</v>
      </c>
      <c r="I3" s="28">
        <v>1.65</v>
      </c>
      <c r="J3" s="28">
        <v>11.3</v>
      </c>
      <c r="K3" s="28">
        <v>3226</v>
      </c>
      <c r="M3" s="28">
        <v>6</v>
      </c>
    </row>
    <row r="4" spans="1:14" x14ac:dyDescent="0.25">
      <c r="A4" s="27">
        <v>1</v>
      </c>
      <c r="B4" s="27" t="s">
        <v>19</v>
      </c>
      <c r="C4" s="28">
        <v>2</v>
      </c>
      <c r="D4" s="28">
        <v>62.5</v>
      </c>
      <c r="E4" s="28">
        <v>139</v>
      </c>
      <c r="F4" s="28">
        <v>7722.2222222222226</v>
      </c>
      <c r="G4" s="28">
        <v>1.1000000000000001</v>
      </c>
      <c r="H4" s="28">
        <v>0.83</v>
      </c>
      <c r="I4" s="28">
        <v>1.46</v>
      </c>
      <c r="J4" s="28">
        <v>11.3</v>
      </c>
      <c r="K4" s="28">
        <v>3226</v>
      </c>
      <c r="M4" s="28">
        <v>6</v>
      </c>
    </row>
    <row r="5" spans="1:14" x14ac:dyDescent="0.25">
      <c r="A5" s="27">
        <v>1</v>
      </c>
      <c r="B5" s="27" t="s">
        <v>19</v>
      </c>
      <c r="C5" s="28">
        <v>2</v>
      </c>
      <c r="D5" s="28">
        <v>87.5</v>
      </c>
      <c r="E5" s="28">
        <v>179</v>
      </c>
      <c r="F5" s="28">
        <v>7445.9234608985025</v>
      </c>
      <c r="G5" s="28">
        <v>1.33</v>
      </c>
      <c r="H5" s="28">
        <v>0.98</v>
      </c>
      <c r="I5" s="28">
        <v>1.81</v>
      </c>
      <c r="J5" s="28">
        <v>11.3</v>
      </c>
      <c r="K5" s="28">
        <v>3226</v>
      </c>
      <c r="M5" s="28">
        <v>6</v>
      </c>
    </row>
    <row r="6" spans="1:14" x14ac:dyDescent="0.25">
      <c r="A6" s="27">
        <v>2</v>
      </c>
      <c r="B6" s="27" t="s">
        <v>46</v>
      </c>
      <c r="C6" s="28">
        <v>2</v>
      </c>
      <c r="D6" s="28">
        <v>12.5</v>
      </c>
      <c r="E6" s="28">
        <v>31</v>
      </c>
      <c r="F6" s="28">
        <v>1828.1</v>
      </c>
      <c r="G6" s="28">
        <v>1</v>
      </c>
      <c r="H6" s="28">
        <v>1</v>
      </c>
      <c r="I6" s="28">
        <v>1</v>
      </c>
      <c r="J6" s="28">
        <v>5.7</v>
      </c>
      <c r="K6" s="28">
        <v>2735</v>
      </c>
      <c r="M6" s="28">
        <v>5</v>
      </c>
    </row>
    <row r="7" spans="1:14" x14ac:dyDescent="0.25">
      <c r="A7" s="27">
        <v>2</v>
      </c>
      <c r="B7" s="27" t="s">
        <v>46</v>
      </c>
      <c r="C7" s="28">
        <v>2</v>
      </c>
      <c r="D7" s="28">
        <v>37.5</v>
      </c>
      <c r="E7" s="28">
        <v>25</v>
      </c>
      <c r="F7" s="28">
        <v>1857.4</v>
      </c>
      <c r="G7" s="28">
        <v>0.87</v>
      </c>
      <c r="H7" s="28">
        <v>0.51</v>
      </c>
      <c r="I7" s="28">
        <v>1.49</v>
      </c>
      <c r="J7" s="28">
        <v>5.7</v>
      </c>
      <c r="K7" s="28">
        <v>2735</v>
      </c>
      <c r="M7" s="28">
        <v>5</v>
      </c>
    </row>
    <row r="8" spans="1:14" x14ac:dyDescent="0.25">
      <c r="A8" s="27">
        <v>2</v>
      </c>
      <c r="B8" s="27" t="s">
        <v>46</v>
      </c>
      <c r="C8" s="28">
        <v>2</v>
      </c>
      <c r="D8" s="28">
        <v>62.5</v>
      </c>
      <c r="E8" s="28">
        <v>24</v>
      </c>
      <c r="F8" s="28">
        <v>1888.8</v>
      </c>
      <c r="G8" s="28">
        <v>0.84</v>
      </c>
      <c r="H8" s="28">
        <v>0.48</v>
      </c>
      <c r="I8" s="28">
        <v>1.48</v>
      </c>
      <c r="J8" s="28">
        <v>5.7</v>
      </c>
      <c r="K8" s="28">
        <v>2735</v>
      </c>
      <c r="M8" s="28">
        <v>5</v>
      </c>
    </row>
    <row r="9" spans="1:14" x14ac:dyDescent="0.25">
      <c r="A9" s="27">
        <v>2</v>
      </c>
      <c r="B9" s="27" t="s">
        <v>46</v>
      </c>
      <c r="C9" s="28">
        <v>2</v>
      </c>
      <c r="D9" s="28">
        <v>87.5</v>
      </c>
      <c r="E9" s="28">
        <v>16</v>
      </c>
      <c r="F9" s="28">
        <v>1948.2</v>
      </c>
      <c r="G9" s="28">
        <v>0.6</v>
      </c>
      <c r="H9" s="28">
        <v>0.32</v>
      </c>
      <c r="I9" s="28">
        <v>1.1299999999999999</v>
      </c>
      <c r="J9" s="28">
        <v>5.7</v>
      </c>
      <c r="K9" s="28">
        <v>2735</v>
      </c>
      <c r="M9" s="28">
        <v>5</v>
      </c>
    </row>
    <row r="10" spans="1:14" x14ac:dyDescent="0.25">
      <c r="A10" s="27">
        <v>3</v>
      </c>
      <c r="B10" s="27" t="s">
        <v>49</v>
      </c>
      <c r="C10" s="28">
        <v>2</v>
      </c>
      <c r="D10" s="28">
        <v>12.5</v>
      </c>
      <c r="E10" s="28">
        <v>18</v>
      </c>
      <c r="F10" s="28">
        <v>1811</v>
      </c>
      <c r="G10" s="28">
        <v>1</v>
      </c>
      <c r="H10" s="28">
        <v>1</v>
      </c>
      <c r="I10" s="28">
        <v>1</v>
      </c>
      <c r="J10" s="28">
        <v>5.7</v>
      </c>
      <c r="K10" s="28">
        <v>2735</v>
      </c>
      <c r="M10" s="28">
        <v>5</v>
      </c>
    </row>
    <row r="11" spans="1:14" x14ac:dyDescent="0.25">
      <c r="A11" s="27">
        <v>3</v>
      </c>
      <c r="B11" s="27" t="s">
        <v>49</v>
      </c>
      <c r="C11" s="28">
        <v>2</v>
      </c>
      <c r="D11" s="28">
        <v>37.5</v>
      </c>
      <c r="E11" s="28">
        <v>15</v>
      </c>
      <c r="F11" s="28">
        <v>1828.9</v>
      </c>
      <c r="G11" s="28">
        <v>0.63</v>
      </c>
      <c r="H11" s="28">
        <v>0.3</v>
      </c>
      <c r="I11" s="28">
        <v>1.33</v>
      </c>
      <c r="J11" s="28">
        <v>5.7</v>
      </c>
      <c r="K11" s="28">
        <v>2735</v>
      </c>
      <c r="M11" s="28">
        <v>5</v>
      </c>
    </row>
    <row r="12" spans="1:14" x14ac:dyDescent="0.25">
      <c r="A12" s="27">
        <v>3</v>
      </c>
      <c r="B12" s="27" t="s">
        <v>49</v>
      </c>
      <c r="C12" s="28">
        <v>2</v>
      </c>
      <c r="D12" s="28">
        <v>62.5</v>
      </c>
      <c r="E12" s="28">
        <v>14</v>
      </c>
      <c r="F12" s="28">
        <v>1828.8</v>
      </c>
      <c r="G12" s="28">
        <v>0.63</v>
      </c>
      <c r="H12" s="28">
        <v>0.28999999999999998</v>
      </c>
      <c r="I12" s="28">
        <v>1.37</v>
      </c>
      <c r="J12" s="28">
        <v>5.7</v>
      </c>
      <c r="K12" s="28">
        <v>2735</v>
      </c>
      <c r="M12" s="28">
        <v>5</v>
      </c>
    </row>
    <row r="13" spans="1:14" x14ac:dyDescent="0.25">
      <c r="A13" s="27">
        <v>3</v>
      </c>
      <c r="B13" s="27" t="s">
        <v>49</v>
      </c>
      <c r="C13" s="28">
        <v>2</v>
      </c>
      <c r="D13" s="28">
        <v>87.5</v>
      </c>
      <c r="E13" s="28">
        <v>13</v>
      </c>
      <c r="F13" s="28">
        <v>1836</v>
      </c>
      <c r="G13" s="28">
        <v>0.79</v>
      </c>
      <c r="H13" s="28">
        <v>0.36</v>
      </c>
      <c r="I13" s="28">
        <v>1.72</v>
      </c>
      <c r="J13" s="28">
        <v>5.7</v>
      </c>
      <c r="K13" s="28">
        <v>2735</v>
      </c>
      <c r="M13" s="28">
        <v>5</v>
      </c>
    </row>
    <row r="14" spans="1:14" x14ac:dyDescent="0.25">
      <c r="A14" s="27">
        <v>4</v>
      </c>
      <c r="B14" s="27" t="s">
        <v>233</v>
      </c>
      <c r="C14" s="28">
        <v>3</v>
      </c>
      <c r="D14" s="28">
        <v>10</v>
      </c>
      <c r="E14" s="28">
        <v>30</v>
      </c>
      <c r="F14" s="28">
        <v>240</v>
      </c>
      <c r="G14" s="28">
        <v>1</v>
      </c>
      <c r="H14" s="28">
        <v>1</v>
      </c>
      <c r="I14" s="28">
        <v>1</v>
      </c>
      <c r="J14" s="28">
        <v>7</v>
      </c>
      <c r="K14" s="28">
        <v>1196</v>
      </c>
      <c r="M14" s="28">
        <v>5</v>
      </c>
    </row>
    <row r="15" spans="1:14" x14ac:dyDescent="0.25">
      <c r="A15" s="27">
        <v>4</v>
      </c>
      <c r="B15" s="27" t="s">
        <v>233</v>
      </c>
      <c r="C15" s="28">
        <v>3</v>
      </c>
      <c r="D15" s="28">
        <v>30</v>
      </c>
      <c r="E15" s="28">
        <v>35</v>
      </c>
      <c r="F15" s="28">
        <v>239</v>
      </c>
      <c r="G15" s="28">
        <v>1.61</v>
      </c>
      <c r="H15" s="28">
        <v>0.63</v>
      </c>
      <c r="I15" s="28">
        <v>4.0999999999999996</v>
      </c>
      <c r="J15" s="28">
        <v>7</v>
      </c>
      <c r="K15" s="28">
        <v>1196</v>
      </c>
      <c r="M15" s="28">
        <v>5</v>
      </c>
    </row>
    <row r="16" spans="1:14" x14ac:dyDescent="0.25">
      <c r="A16" s="27">
        <v>4</v>
      </c>
      <c r="B16" s="27" t="s">
        <v>233</v>
      </c>
      <c r="C16" s="28">
        <v>3</v>
      </c>
      <c r="D16" s="28">
        <v>50</v>
      </c>
      <c r="E16" s="28">
        <v>37</v>
      </c>
      <c r="F16" s="28">
        <v>239</v>
      </c>
      <c r="G16" s="28">
        <v>2.39</v>
      </c>
      <c r="H16" s="28">
        <v>1.17</v>
      </c>
      <c r="I16" s="28">
        <v>4.87</v>
      </c>
      <c r="J16" s="28">
        <v>7</v>
      </c>
      <c r="K16" s="28">
        <v>1196</v>
      </c>
      <c r="M16" s="28">
        <v>5</v>
      </c>
    </row>
    <row r="17" spans="1:13" x14ac:dyDescent="0.25">
      <c r="A17" s="27">
        <v>4</v>
      </c>
      <c r="B17" s="27" t="s">
        <v>233</v>
      </c>
      <c r="C17" s="28">
        <v>3</v>
      </c>
      <c r="D17" s="28">
        <v>70</v>
      </c>
      <c r="E17" s="28">
        <v>42</v>
      </c>
      <c r="F17" s="28">
        <v>239</v>
      </c>
      <c r="G17" s="28">
        <v>2.71</v>
      </c>
      <c r="H17" s="28">
        <v>1.1100000000000001</v>
      </c>
      <c r="I17" s="28">
        <v>6.05</v>
      </c>
      <c r="J17" s="28">
        <v>7</v>
      </c>
      <c r="K17" s="28">
        <v>1196</v>
      </c>
      <c r="M17" s="28">
        <v>5</v>
      </c>
    </row>
    <row r="18" spans="1:13" x14ac:dyDescent="0.25">
      <c r="A18" s="27">
        <v>4</v>
      </c>
      <c r="B18" s="27" t="s">
        <v>233</v>
      </c>
      <c r="C18" s="28">
        <v>3</v>
      </c>
      <c r="D18" s="28">
        <v>90</v>
      </c>
      <c r="E18" s="28">
        <v>53</v>
      </c>
      <c r="F18" s="28">
        <v>239</v>
      </c>
      <c r="G18" s="28">
        <v>2.98</v>
      </c>
      <c r="H18" s="28">
        <v>1.46</v>
      </c>
      <c r="I18" s="28">
        <v>6.1</v>
      </c>
      <c r="J18" s="28">
        <v>7</v>
      </c>
      <c r="K18" s="28">
        <v>1196</v>
      </c>
      <c r="M18" s="28">
        <v>5</v>
      </c>
    </row>
    <row r="19" spans="1:13" x14ac:dyDescent="0.25">
      <c r="A19" s="27">
        <v>5</v>
      </c>
      <c r="B19" s="27" t="s">
        <v>81</v>
      </c>
      <c r="C19" s="28">
        <v>2</v>
      </c>
      <c r="D19" s="28">
        <v>10</v>
      </c>
      <c r="E19" s="28">
        <v>156</v>
      </c>
      <c r="F19" s="28">
        <v>199853</v>
      </c>
      <c r="G19" s="28">
        <v>1</v>
      </c>
      <c r="H19" s="28">
        <v>1</v>
      </c>
      <c r="I19" s="28">
        <v>1</v>
      </c>
      <c r="J19" s="28">
        <v>14</v>
      </c>
      <c r="K19" s="28">
        <v>71768</v>
      </c>
      <c r="M19" s="28">
        <v>5</v>
      </c>
    </row>
    <row r="20" spans="1:13" x14ac:dyDescent="0.25">
      <c r="A20" s="27">
        <v>5</v>
      </c>
      <c r="B20" s="27" t="s">
        <v>81</v>
      </c>
      <c r="C20" s="28">
        <v>2</v>
      </c>
      <c r="D20" s="28">
        <v>30</v>
      </c>
      <c r="E20" s="28">
        <v>165</v>
      </c>
      <c r="F20" s="28">
        <v>201345</v>
      </c>
      <c r="G20" s="28">
        <v>1.18</v>
      </c>
      <c r="H20" s="28">
        <v>0.81</v>
      </c>
      <c r="I20" s="28">
        <v>1.32</v>
      </c>
      <c r="J20" s="28">
        <v>14</v>
      </c>
      <c r="K20" s="28">
        <v>71768</v>
      </c>
      <c r="M20" s="28">
        <v>5</v>
      </c>
    </row>
    <row r="21" spans="1:13" x14ac:dyDescent="0.25">
      <c r="A21" s="27">
        <v>5</v>
      </c>
      <c r="B21" s="27" t="s">
        <v>81</v>
      </c>
      <c r="C21" s="28">
        <v>2</v>
      </c>
      <c r="D21" s="28">
        <v>50</v>
      </c>
      <c r="E21" s="28">
        <v>154</v>
      </c>
      <c r="F21" s="28">
        <v>200403</v>
      </c>
      <c r="G21" s="28">
        <v>1.27</v>
      </c>
      <c r="H21" s="28">
        <v>0.9</v>
      </c>
      <c r="I21" s="28">
        <v>1.54</v>
      </c>
      <c r="J21" s="28">
        <v>14</v>
      </c>
      <c r="K21" s="28">
        <v>71768</v>
      </c>
      <c r="M21" s="28">
        <v>5</v>
      </c>
    </row>
    <row r="22" spans="1:13" x14ac:dyDescent="0.25">
      <c r="A22" s="27">
        <v>5</v>
      </c>
      <c r="B22" s="27" t="s">
        <v>81</v>
      </c>
      <c r="C22" s="28">
        <v>2</v>
      </c>
      <c r="D22" s="28">
        <v>70</v>
      </c>
      <c r="E22" s="28">
        <v>159</v>
      </c>
      <c r="F22" s="28">
        <v>201503</v>
      </c>
      <c r="G22" s="28">
        <v>1.41</v>
      </c>
      <c r="H22" s="28">
        <v>1.03</v>
      </c>
      <c r="I22" s="28">
        <v>1.84</v>
      </c>
      <c r="J22" s="28">
        <v>14</v>
      </c>
      <c r="K22" s="28">
        <v>71768</v>
      </c>
      <c r="M22" s="28">
        <v>5</v>
      </c>
    </row>
    <row r="23" spans="1:13" x14ac:dyDescent="0.25">
      <c r="A23" s="27">
        <v>5</v>
      </c>
      <c r="B23" s="27" t="s">
        <v>81</v>
      </c>
      <c r="C23" s="28">
        <v>2</v>
      </c>
      <c r="D23" s="28">
        <v>90</v>
      </c>
      <c r="E23" s="28">
        <v>157</v>
      </c>
      <c r="F23" s="28">
        <v>198872</v>
      </c>
      <c r="G23" s="28">
        <v>1.58</v>
      </c>
      <c r="H23" s="28">
        <v>1.1499999999999999</v>
      </c>
      <c r="I23" s="28">
        <v>2.15</v>
      </c>
      <c r="J23" s="28">
        <v>14</v>
      </c>
      <c r="K23" s="28">
        <v>71768</v>
      </c>
      <c r="M23" s="28">
        <v>5</v>
      </c>
    </row>
    <row r="24" spans="1:13" x14ac:dyDescent="0.25">
      <c r="A24" s="27">
        <v>6</v>
      </c>
      <c r="B24" s="27" t="s">
        <v>83</v>
      </c>
      <c r="C24" s="28">
        <v>2</v>
      </c>
      <c r="D24" s="28">
        <v>10</v>
      </c>
      <c r="E24" s="28">
        <v>145</v>
      </c>
      <c r="F24" s="28">
        <v>89665.4</v>
      </c>
      <c r="G24" s="28">
        <v>1</v>
      </c>
      <c r="H24" s="28">
        <v>1</v>
      </c>
      <c r="I24" s="28">
        <v>1</v>
      </c>
      <c r="J24" s="28">
        <v>11</v>
      </c>
      <c r="K24" s="28">
        <v>40757</v>
      </c>
      <c r="M24" s="28">
        <v>7</v>
      </c>
    </row>
    <row r="25" spans="1:13" x14ac:dyDescent="0.25">
      <c r="A25" s="27">
        <v>6</v>
      </c>
      <c r="B25" s="27" t="s">
        <v>83</v>
      </c>
      <c r="C25" s="28">
        <v>2</v>
      </c>
      <c r="D25" s="28">
        <v>30</v>
      </c>
      <c r="E25" s="28">
        <v>130</v>
      </c>
      <c r="F25" s="28">
        <v>89665</v>
      </c>
      <c r="G25" s="28">
        <v>0.96</v>
      </c>
      <c r="H25" s="28">
        <v>0.75</v>
      </c>
      <c r="I25" s="28">
        <v>1.24</v>
      </c>
      <c r="J25" s="28">
        <v>11</v>
      </c>
      <c r="K25" s="28">
        <v>40757</v>
      </c>
      <c r="M25" s="28">
        <v>7</v>
      </c>
    </row>
    <row r="26" spans="1:13" x14ac:dyDescent="0.25">
      <c r="A26" s="27">
        <v>6</v>
      </c>
      <c r="B26" s="27" t="s">
        <v>83</v>
      </c>
      <c r="C26" s="28">
        <v>2</v>
      </c>
      <c r="D26" s="28">
        <v>50</v>
      </c>
      <c r="E26" s="28">
        <v>105</v>
      </c>
      <c r="F26" s="28">
        <v>89665</v>
      </c>
      <c r="G26" s="28">
        <v>0.81</v>
      </c>
      <c r="H26" s="28">
        <v>0.61</v>
      </c>
      <c r="I26" s="28">
        <v>1.0900000000000001</v>
      </c>
      <c r="J26" s="28">
        <v>11</v>
      </c>
      <c r="K26" s="28">
        <v>40757</v>
      </c>
      <c r="M26" s="28">
        <v>7</v>
      </c>
    </row>
    <row r="27" spans="1:13" x14ac:dyDescent="0.25">
      <c r="A27" s="27">
        <v>6</v>
      </c>
      <c r="B27" s="27" t="s">
        <v>83</v>
      </c>
      <c r="C27" s="28">
        <v>2</v>
      </c>
      <c r="D27" s="28">
        <v>70</v>
      </c>
      <c r="E27" s="28">
        <v>122</v>
      </c>
      <c r="F27" s="28">
        <v>89665</v>
      </c>
      <c r="G27" s="28">
        <v>0.98</v>
      </c>
      <c r="H27" s="28">
        <v>0.72</v>
      </c>
      <c r="I27" s="28">
        <v>1.34</v>
      </c>
      <c r="J27" s="28">
        <v>11</v>
      </c>
      <c r="K27" s="28">
        <v>40757</v>
      </c>
      <c r="M27" s="28">
        <v>7</v>
      </c>
    </row>
    <row r="28" spans="1:13" x14ac:dyDescent="0.25">
      <c r="A28" s="27">
        <v>6</v>
      </c>
      <c r="B28" s="27" t="s">
        <v>83</v>
      </c>
      <c r="C28" s="28">
        <v>2</v>
      </c>
      <c r="D28" s="28">
        <v>90</v>
      </c>
      <c r="E28" s="28">
        <v>104</v>
      </c>
      <c r="F28" s="28">
        <v>89665</v>
      </c>
      <c r="G28" s="28">
        <v>0.86</v>
      </c>
      <c r="H28" s="28">
        <v>0.6</v>
      </c>
      <c r="I28" s="28">
        <v>1.24</v>
      </c>
      <c r="J28" s="28">
        <v>11</v>
      </c>
      <c r="K28" s="28">
        <v>40757</v>
      </c>
      <c r="M28" s="28">
        <v>7</v>
      </c>
    </row>
    <row r="29" spans="1:13" x14ac:dyDescent="0.25">
      <c r="A29" s="27">
        <v>7</v>
      </c>
      <c r="B29" s="27" t="s">
        <v>87</v>
      </c>
      <c r="C29" s="28">
        <v>2</v>
      </c>
      <c r="D29" s="28">
        <v>10</v>
      </c>
      <c r="E29" s="28">
        <v>216</v>
      </c>
      <c r="F29" s="28">
        <v>244089</v>
      </c>
      <c r="G29" s="28">
        <v>1</v>
      </c>
      <c r="H29" s="28">
        <v>1</v>
      </c>
      <c r="I29" s="28">
        <v>1</v>
      </c>
      <c r="J29" s="28">
        <v>18</v>
      </c>
      <c r="K29" s="28">
        <v>72113</v>
      </c>
      <c r="M29" s="28">
        <v>5</v>
      </c>
    </row>
    <row r="30" spans="1:13" x14ac:dyDescent="0.25">
      <c r="A30" s="27">
        <v>7</v>
      </c>
      <c r="B30" s="27" t="s">
        <v>87</v>
      </c>
      <c r="C30" s="28">
        <v>2</v>
      </c>
      <c r="D30" s="28">
        <v>30</v>
      </c>
      <c r="E30" s="28">
        <v>208</v>
      </c>
      <c r="F30" s="28">
        <v>250155</v>
      </c>
      <c r="G30" s="28">
        <v>0.98</v>
      </c>
      <c r="H30" s="28">
        <v>0.81</v>
      </c>
      <c r="I30" s="28">
        <v>1.19</v>
      </c>
      <c r="J30" s="28">
        <v>18</v>
      </c>
      <c r="K30" s="28">
        <v>72113</v>
      </c>
      <c r="M30" s="28">
        <v>5</v>
      </c>
    </row>
    <row r="31" spans="1:13" x14ac:dyDescent="0.25">
      <c r="A31" s="27">
        <v>7</v>
      </c>
      <c r="B31" s="27" t="s">
        <v>87</v>
      </c>
      <c r="C31" s="28">
        <v>2</v>
      </c>
      <c r="D31" s="28">
        <v>50</v>
      </c>
      <c r="E31" s="28">
        <v>230</v>
      </c>
      <c r="F31" s="28">
        <v>252459</v>
      </c>
      <c r="G31" s="28">
        <v>1.1299999999999999</v>
      </c>
      <c r="H31" s="28">
        <v>0.93</v>
      </c>
      <c r="I31" s="28">
        <v>1.36</v>
      </c>
      <c r="J31" s="28">
        <v>18</v>
      </c>
      <c r="K31" s="28">
        <v>72113</v>
      </c>
      <c r="M31" s="28">
        <v>5</v>
      </c>
    </row>
    <row r="32" spans="1:13" x14ac:dyDescent="0.25">
      <c r="A32" s="27">
        <v>7</v>
      </c>
      <c r="B32" s="27" t="s">
        <v>87</v>
      </c>
      <c r="C32" s="28">
        <v>2</v>
      </c>
      <c r="D32" s="28">
        <v>70</v>
      </c>
      <c r="E32" s="28">
        <v>246</v>
      </c>
      <c r="F32" s="28">
        <v>253060</v>
      </c>
      <c r="G32" s="28">
        <v>1.2</v>
      </c>
      <c r="H32" s="28">
        <v>0.99</v>
      </c>
      <c r="I32" s="28">
        <v>1.45</v>
      </c>
      <c r="J32" s="28">
        <v>18</v>
      </c>
      <c r="K32" s="28">
        <v>72113</v>
      </c>
      <c r="M32" s="28">
        <v>5</v>
      </c>
    </row>
    <row r="33" spans="1:13" x14ac:dyDescent="0.25">
      <c r="A33" s="27">
        <v>7</v>
      </c>
      <c r="B33" s="27" t="s">
        <v>87</v>
      </c>
      <c r="C33" s="28">
        <v>2</v>
      </c>
      <c r="D33" s="28">
        <v>90</v>
      </c>
      <c r="E33" s="28">
        <v>254</v>
      </c>
      <c r="F33" s="28">
        <v>249706</v>
      </c>
      <c r="G33" s="28">
        <v>1.22</v>
      </c>
      <c r="H33" s="28">
        <v>1.01</v>
      </c>
      <c r="I33" s="28">
        <v>1.48</v>
      </c>
      <c r="J33" s="28">
        <v>18</v>
      </c>
      <c r="K33" s="28">
        <v>72113</v>
      </c>
      <c r="M33" s="28">
        <v>5</v>
      </c>
    </row>
    <row r="34" spans="1:13" x14ac:dyDescent="0.25">
      <c r="A34" s="27">
        <v>8</v>
      </c>
      <c r="B34" s="27" t="s">
        <v>93</v>
      </c>
      <c r="C34" s="28">
        <v>2</v>
      </c>
      <c r="D34" s="28">
        <v>10</v>
      </c>
      <c r="E34" s="28">
        <v>173</v>
      </c>
      <c r="F34" s="28">
        <v>55476</v>
      </c>
      <c r="G34" s="28">
        <v>1</v>
      </c>
      <c r="H34" s="28">
        <v>1</v>
      </c>
      <c r="I34" s="28">
        <v>1</v>
      </c>
      <c r="J34" s="28">
        <v>8</v>
      </c>
      <c r="K34" s="28">
        <v>44875</v>
      </c>
      <c r="M34" s="28">
        <v>6</v>
      </c>
    </row>
    <row r="35" spans="1:13" x14ac:dyDescent="0.25">
      <c r="A35" s="27">
        <v>8</v>
      </c>
      <c r="B35" s="27" t="s">
        <v>93</v>
      </c>
      <c r="C35" s="28">
        <v>2</v>
      </c>
      <c r="D35" s="28">
        <v>30</v>
      </c>
      <c r="E35" s="28">
        <v>226</v>
      </c>
      <c r="F35" s="28">
        <v>63128</v>
      </c>
      <c r="G35" s="28">
        <v>1.25</v>
      </c>
      <c r="H35" s="28">
        <v>1.02</v>
      </c>
      <c r="I35" s="28">
        <v>1.54</v>
      </c>
      <c r="J35" s="28">
        <v>8</v>
      </c>
      <c r="K35" s="28">
        <v>44875</v>
      </c>
      <c r="M35" s="28">
        <v>6</v>
      </c>
    </row>
    <row r="36" spans="1:13" x14ac:dyDescent="0.25">
      <c r="A36" s="27">
        <v>8</v>
      </c>
      <c r="B36" s="27" t="s">
        <v>93</v>
      </c>
      <c r="C36" s="28">
        <v>2</v>
      </c>
      <c r="D36" s="28">
        <v>50</v>
      </c>
      <c r="E36" s="28">
        <v>228</v>
      </c>
      <c r="F36" s="28">
        <v>64355</v>
      </c>
      <c r="G36" s="28">
        <v>1.36</v>
      </c>
      <c r="H36" s="28">
        <v>1.08</v>
      </c>
      <c r="I36" s="28">
        <v>1.7</v>
      </c>
      <c r="J36" s="28">
        <v>8</v>
      </c>
      <c r="K36" s="28">
        <v>44875</v>
      </c>
      <c r="M36" s="28">
        <v>6</v>
      </c>
    </row>
    <row r="37" spans="1:13" x14ac:dyDescent="0.25">
      <c r="A37" s="27">
        <v>8</v>
      </c>
      <c r="B37" s="27" t="s">
        <v>93</v>
      </c>
      <c r="C37" s="28">
        <v>2</v>
      </c>
      <c r="D37" s="28">
        <v>70</v>
      </c>
      <c r="E37" s="28">
        <v>223</v>
      </c>
      <c r="F37" s="28">
        <v>65039</v>
      </c>
      <c r="G37" s="28">
        <v>1.4</v>
      </c>
      <c r="H37" s="28">
        <v>1.1000000000000001</v>
      </c>
      <c r="I37" s="28">
        <v>1.79</v>
      </c>
      <c r="J37" s="28">
        <v>8</v>
      </c>
      <c r="K37" s="28">
        <v>44875</v>
      </c>
      <c r="M37" s="28">
        <v>6</v>
      </c>
    </row>
    <row r="38" spans="1:13" x14ac:dyDescent="0.25">
      <c r="A38" s="27">
        <v>8</v>
      </c>
      <c r="B38" s="27" t="s">
        <v>93</v>
      </c>
      <c r="C38" s="28">
        <v>2</v>
      </c>
      <c r="D38" s="28">
        <v>90</v>
      </c>
      <c r="E38" s="28">
        <v>239</v>
      </c>
      <c r="F38" s="28">
        <v>63337</v>
      </c>
      <c r="G38" s="28">
        <v>1.64</v>
      </c>
      <c r="H38" s="28">
        <v>1.24</v>
      </c>
      <c r="I38" s="28">
        <v>2.17</v>
      </c>
      <c r="J38" s="28">
        <v>8</v>
      </c>
      <c r="K38" s="28">
        <v>44875</v>
      </c>
      <c r="M38" s="28">
        <v>6</v>
      </c>
    </row>
    <row r="39" spans="1:13" x14ac:dyDescent="0.25">
      <c r="A39" s="27">
        <v>9</v>
      </c>
      <c r="B39" s="27" t="s">
        <v>96</v>
      </c>
      <c r="C39" s="28">
        <v>2</v>
      </c>
      <c r="D39" s="28">
        <v>12.5</v>
      </c>
      <c r="E39" s="28">
        <v>67</v>
      </c>
      <c r="F39" s="28">
        <v>7627</v>
      </c>
      <c r="G39" s="28">
        <v>1</v>
      </c>
      <c r="H39" s="28">
        <v>1</v>
      </c>
      <c r="I39" s="28">
        <v>1</v>
      </c>
      <c r="J39" s="28">
        <v>4.3</v>
      </c>
      <c r="K39" s="28">
        <v>7216</v>
      </c>
      <c r="M39" s="28">
        <v>5</v>
      </c>
    </row>
    <row r="40" spans="1:13" x14ac:dyDescent="0.25">
      <c r="A40" s="27">
        <v>9</v>
      </c>
      <c r="B40" s="27" t="s">
        <v>96</v>
      </c>
      <c r="C40" s="28">
        <v>2</v>
      </c>
      <c r="D40" s="28">
        <v>37.5</v>
      </c>
      <c r="E40" s="28">
        <v>61</v>
      </c>
      <c r="F40" s="28">
        <v>7590</v>
      </c>
      <c r="G40" s="28">
        <v>0.96</v>
      </c>
      <c r="H40" s="28">
        <v>0.68</v>
      </c>
      <c r="I40" s="28">
        <v>1.38</v>
      </c>
      <c r="J40" s="28">
        <v>4.3</v>
      </c>
      <c r="K40" s="28">
        <v>7216</v>
      </c>
      <c r="M40" s="28">
        <v>5</v>
      </c>
    </row>
    <row r="41" spans="1:13" x14ac:dyDescent="0.25">
      <c r="A41" s="27">
        <v>9</v>
      </c>
      <c r="B41" s="27" t="s">
        <v>96</v>
      </c>
      <c r="C41" s="28">
        <v>2</v>
      </c>
      <c r="D41" s="28">
        <v>62.5</v>
      </c>
      <c r="E41" s="28">
        <v>65</v>
      </c>
      <c r="F41" s="28">
        <v>7799</v>
      </c>
      <c r="G41" s="28">
        <v>0.97</v>
      </c>
      <c r="H41" s="28">
        <v>0.68</v>
      </c>
      <c r="I41" s="28">
        <v>1.39</v>
      </c>
      <c r="J41" s="28">
        <v>4.3</v>
      </c>
      <c r="K41" s="28">
        <v>7216</v>
      </c>
      <c r="M41" s="28">
        <v>5</v>
      </c>
    </row>
    <row r="42" spans="1:13" x14ac:dyDescent="0.25">
      <c r="A42" s="27">
        <v>9</v>
      </c>
      <c r="B42" s="27" t="s">
        <v>96</v>
      </c>
      <c r="C42" s="28">
        <v>2</v>
      </c>
      <c r="D42" s="28">
        <v>87.5</v>
      </c>
      <c r="E42" s="28">
        <v>84</v>
      </c>
      <c r="F42" s="28">
        <v>8024</v>
      </c>
      <c r="G42" s="28">
        <v>1.05</v>
      </c>
      <c r="H42" s="28">
        <v>0.73</v>
      </c>
      <c r="I42" s="28">
        <v>1.5</v>
      </c>
      <c r="J42" s="28">
        <v>4.3</v>
      </c>
      <c r="K42" s="28">
        <v>7216</v>
      </c>
      <c r="M42" s="28">
        <v>5</v>
      </c>
    </row>
    <row r="43" spans="1:13" x14ac:dyDescent="0.25">
      <c r="A43" s="27">
        <v>10</v>
      </c>
      <c r="B43" s="27" t="s">
        <v>106</v>
      </c>
      <c r="C43" s="28">
        <v>2</v>
      </c>
      <c r="D43" s="28">
        <v>16.66</v>
      </c>
      <c r="E43" s="28">
        <v>549</v>
      </c>
      <c r="F43" s="28">
        <v>44928</v>
      </c>
      <c r="G43" s="28">
        <v>1</v>
      </c>
      <c r="H43" s="28">
        <v>1</v>
      </c>
      <c r="I43" s="28">
        <v>1</v>
      </c>
      <c r="J43" s="28">
        <v>3.9</v>
      </c>
      <c r="K43" s="28">
        <v>14790</v>
      </c>
      <c r="M43" s="28">
        <v>5</v>
      </c>
    </row>
    <row r="44" spans="1:13" x14ac:dyDescent="0.25">
      <c r="A44" s="27">
        <v>10</v>
      </c>
      <c r="B44" s="27" t="s">
        <v>106</v>
      </c>
      <c r="C44" s="28">
        <v>2</v>
      </c>
      <c r="D44" s="28">
        <v>50</v>
      </c>
      <c r="E44" s="28">
        <v>570</v>
      </c>
      <c r="F44" s="28">
        <v>44928</v>
      </c>
      <c r="G44" s="28">
        <v>0.99</v>
      </c>
      <c r="H44" s="28">
        <v>0.88</v>
      </c>
      <c r="I44" s="28">
        <v>1.1200000000000001</v>
      </c>
      <c r="J44" s="28">
        <v>3.9</v>
      </c>
      <c r="K44" s="28">
        <v>14790</v>
      </c>
      <c r="M44" s="28">
        <v>5</v>
      </c>
    </row>
    <row r="45" spans="1:13" x14ac:dyDescent="0.25">
      <c r="A45" s="27">
        <v>10</v>
      </c>
      <c r="B45" s="27" t="s">
        <v>106</v>
      </c>
      <c r="C45" s="28">
        <v>2</v>
      </c>
      <c r="D45" s="28">
        <v>83.33</v>
      </c>
      <c r="E45" s="28">
        <v>583</v>
      </c>
      <c r="F45" s="28">
        <v>44928</v>
      </c>
      <c r="G45" s="28">
        <v>1.21</v>
      </c>
      <c r="H45" s="28">
        <v>1.06</v>
      </c>
      <c r="I45" s="28">
        <v>1.37</v>
      </c>
      <c r="J45" s="28">
        <v>3.9</v>
      </c>
      <c r="K45" s="28">
        <v>14790</v>
      </c>
      <c r="M45" s="28">
        <v>5</v>
      </c>
    </row>
    <row r="46" spans="1:13" x14ac:dyDescent="0.25">
      <c r="A46" s="27">
        <v>11</v>
      </c>
      <c r="B46" s="27" t="s">
        <v>113</v>
      </c>
      <c r="C46" s="28">
        <v>2</v>
      </c>
      <c r="D46" s="28">
        <v>16.66</v>
      </c>
      <c r="E46" s="28">
        <v>233</v>
      </c>
      <c r="F46" s="28">
        <v>7344</v>
      </c>
      <c r="G46" s="28">
        <v>1</v>
      </c>
      <c r="H46" s="28">
        <v>1</v>
      </c>
      <c r="I46" s="28">
        <v>1</v>
      </c>
      <c r="J46" s="28">
        <v>12</v>
      </c>
      <c r="K46" s="28">
        <v>1838</v>
      </c>
      <c r="M46" s="28">
        <v>4</v>
      </c>
    </row>
    <row r="47" spans="1:13" x14ac:dyDescent="0.25">
      <c r="A47" s="27">
        <v>11</v>
      </c>
      <c r="B47" s="27" t="s">
        <v>113</v>
      </c>
      <c r="C47" s="28">
        <v>2</v>
      </c>
      <c r="D47" s="28">
        <v>50</v>
      </c>
      <c r="E47" s="28">
        <v>242</v>
      </c>
      <c r="F47" s="28">
        <v>7356</v>
      </c>
      <c r="G47" s="28">
        <v>1.02</v>
      </c>
      <c r="H47" s="28">
        <v>0.85</v>
      </c>
      <c r="I47" s="28">
        <v>1.24</v>
      </c>
      <c r="J47" s="28">
        <v>12</v>
      </c>
      <c r="K47" s="28">
        <v>1838</v>
      </c>
      <c r="M47" s="28">
        <v>4</v>
      </c>
    </row>
    <row r="48" spans="1:13" x14ac:dyDescent="0.25">
      <c r="A48" s="27">
        <v>11</v>
      </c>
      <c r="B48" s="27" t="s">
        <v>113</v>
      </c>
      <c r="C48" s="28">
        <v>2</v>
      </c>
      <c r="D48" s="28">
        <v>83.33</v>
      </c>
      <c r="E48" s="28">
        <v>239</v>
      </c>
      <c r="F48" s="28">
        <v>7344</v>
      </c>
      <c r="G48" s="28">
        <v>1.35</v>
      </c>
      <c r="H48" s="28">
        <v>1.1000000000000001</v>
      </c>
      <c r="I48" s="28">
        <v>1.67</v>
      </c>
      <c r="J48" s="28">
        <v>12</v>
      </c>
      <c r="K48" s="28">
        <v>1838</v>
      </c>
      <c r="M48" s="28">
        <v>4</v>
      </c>
    </row>
    <row r="49" spans="1:13" x14ac:dyDescent="0.25">
      <c r="A49" s="27">
        <v>12</v>
      </c>
      <c r="B49" s="27" t="s">
        <v>117</v>
      </c>
      <c r="C49" s="28">
        <v>2</v>
      </c>
      <c r="D49" s="28">
        <v>12.5</v>
      </c>
      <c r="E49" s="28">
        <v>36</v>
      </c>
      <c r="F49" s="28">
        <v>12393</v>
      </c>
      <c r="G49" s="28">
        <v>1</v>
      </c>
      <c r="H49" s="28">
        <v>1</v>
      </c>
      <c r="I49" s="28">
        <v>1</v>
      </c>
      <c r="J49" s="28">
        <v>9</v>
      </c>
      <c r="K49" s="28">
        <v>4834</v>
      </c>
      <c r="M49" s="28">
        <v>6</v>
      </c>
    </row>
    <row r="50" spans="1:13" x14ac:dyDescent="0.25">
      <c r="A50" s="27">
        <v>12</v>
      </c>
      <c r="B50" s="27" t="s">
        <v>117</v>
      </c>
      <c r="C50" s="28">
        <v>2</v>
      </c>
      <c r="D50" s="28">
        <v>37.5</v>
      </c>
      <c r="E50" s="28">
        <v>32</v>
      </c>
      <c r="F50" s="28">
        <v>12557</v>
      </c>
      <c r="G50" s="28">
        <v>0.82</v>
      </c>
      <c r="H50" s="28">
        <v>0.34</v>
      </c>
      <c r="I50" s="28">
        <v>1.99</v>
      </c>
      <c r="J50" s="28">
        <v>9</v>
      </c>
      <c r="K50" s="28">
        <v>4834</v>
      </c>
      <c r="M50" s="28">
        <v>6</v>
      </c>
    </row>
    <row r="51" spans="1:13" x14ac:dyDescent="0.25">
      <c r="A51" s="27">
        <v>12</v>
      </c>
      <c r="B51" s="27" t="s">
        <v>117</v>
      </c>
      <c r="C51" s="28">
        <v>2</v>
      </c>
      <c r="D51" s="28">
        <v>62.5</v>
      </c>
      <c r="E51" s="28">
        <v>33</v>
      </c>
      <c r="F51" s="28">
        <v>12680</v>
      </c>
      <c r="G51" s="28">
        <v>1.8</v>
      </c>
      <c r="H51" s="28">
        <v>0.32</v>
      </c>
      <c r="I51" s="28">
        <v>2</v>
      </c>
      <c r="J51" s="28">
        <v>9</v>
      </c>
      <c r="K51" s="28">
        <v>4834</v>
      </c>
      <c r="M51" s="28">
        <v>6</v>
      </c>
    </row>
    <row r="52" spans="1:13" x14ac:dyDescent="0.25">
      <c r="A52" s="27">
        <v>12</v>
      </c>
      <c r="B52" s="27" t="s">
        <v>117</v>
      </c>
      <c r="C52" s="28">
        <v>2</v>
      </c>
      <c r="D52" s="28">
        <v>87.5</v>
      </c>
      <c r="E52" s="28">
        <v>15</v>
      </c>
      <c r="F52" s="28">
        <v>12653</v>
      </c>
      <c r="G52" s="28">
        <v>1.33</v>
      </c>
      <c r="H52" s="28">
        <v>0.65</v>
      </c>
      <c r="I52" s="28">
        <v>3.6</v>
      </c>
      <c r="J52" s="28">
        <v>9</v>
      </c>
      <c r="K52" s="28">
        <v>4834</v>
      </c>
      <c r="M52" s="28">
        <v>6</v>
      </c>
    </row>
    <row r="53" spans="1:13" x14ac:dyDescent="0.25">
      <c r="A53" s="27">
        <v>13</v>
      </c>
      <c r="B53" s="27" t="s">
        <v>124</v>
      </c>
      <c r="C53" s="28">
        <v>2</v>
      </c>
      <c r="D53" s="28">
        <v>10</v>
      </c>
      <c r="E53" s="28">
        <v>32</v>
      </c>
      <c r="F53" s="28">
        <v>4877</v>
      </c>
      <c r="G53" s="28">
        <v>1</v>
      </c>
      <c r="H53" s="28">
        <v>1</v>
      </c>
      <c r="I53" s="28">
        <v>1</v>
      </c>
      <c r="J53" s="28">
        <v>4.5999999999999996</v>
      </c>
      <c r="K53" s="28">
        <v>5316</v>
      </c>
      <c r="M53" s="28">
        <v>6</v>
      </c>
    </row>
    <row r="54" spans="1:13" x14ac:dyDescent="0.25">
      <c r="A54" s="27">
        <v>13</v>
      </c>
      <c r="B54" s="27" t="s">
        <v>124</v>
      </c>
      <c r="C54" s="28">
        <v>2</v>
      </c>
      <c r="D54" s="28">
        <v>30</v>
      </c>
      <c r="E54" s="28">
        <v>41</v>
      </c>
      <c r="F54" s="28">
        <v>4830</v>
      </c>
      <c r="G54" s="28">
        <v>1.21</v>
      </c>
      <c r="H54" s="28">
        <v>0.75</v>
      </c>
      <c r="I54" s="28">
        <v>1.94</v>
      </c>
      <c r="J54" s="28">
        <v>4.5999999999999996</v>
      </c>
      <c r="K54" s="28">
        <v>5316</v>
      </c>
      <c r="M54" s="28">
        <v>6</v>
      </c>
    </row>
    <row r="55" spans="1:13" x14ac:dyDescent="0.25">
      <c r="A55" s="27">
        <v>13</v>
      </c>
      <c r="B55" s="27" t="s">
        <v>124</v>
      </c>
      <c r="C55" s="28">
        <v>2</v>
      </c>
      <c r="D55" s="28">
        <v>50</v>
      </c>
      <c r="E55" s="28">
        <v>37</v>
      </c>
      <c r="F55" s="28">
        <v>4891</v>
      </c>
      <c r="G55" s="28">
        <v>1.1399999999999999</v>
      </c>
      <c r="H55" s="28">
        <v>0.69</v>
      </c>
      <c r="I55" s="28">
        <v>1.89</v>
      </c>
      <c r="J55" s="28">
        <v>4.5999999999999996</v>
      </c>
      <c r="K55" s="28">
        <v>5316</v>
      </c>
      <c r="M55" s="28">
        <v>6</v>
      </c>
    </row>
    <row r="56" spans="1:13" x14ac:dyDescent="0.25">
      <c r="A56" s="27">
        <v>13</v>
      </c>
      <c r="B56" s="27" t="s">
        <v>124</v>
      </c>
      <c r="C56" s="28">
        <v>2</v>
      </c>
      <c r="D56" s="28">
        <v>70</v>
      </c>
      <c r="E56" s="28">
        <v>46</v>
      </c>
      <c r="F56" s="28">
        <v>4833</v>
      </c>
      <c r="G56" s="28">
        <v>1.41</v>
      </c>
      <c r="H56" s="28">
        <v>0.84</v>
      </c>
      <c r="I56" s="28">
        <v>2.37</v>
      </c>
      <c r="J56" s="28">
        <v>4.5999999999999996</v>
      </c>
      <c r="K56" s="28">
        <v>5316</v>
      </c>
      <c r="M56" s="28">
        <v>6</v>
      </c>
    </row>
    <row r="57" spans="1:13" x14ac:dyDescent="0.25">
      <c r="A57" s="27">
        <v>13</v>
      </c>
      <c r="B57" s="27" t="s">
        <v>124</v>
      </c>
      <c r="C57" s="28">
        <v>2</v>
      </c>
      <c r="D57" s="28">
        <v>90</v>
      </c>
      <c r="E57" s="28">
        <v>51</v>
      </c>
      <c r="F57" s="28">
        <v>4820</v>
      </c>
      <c r="G57" s="28">
        <v>1.82</v>
      </c>
      <c r="H57" s="28">
        <v>0.99</v>
      </c>
      <c r="I57" s="28">
        <v>3.35</v>
      </c>
      <c r="J57" s="28">
        <v>4.5999999999999996</v>
      </c>
      <c r="K57" s="28">
        <v>5316</v>
      </c>
      <c r="M57" s="28">
        <v>6</v>
      </c>
    </row>
    <row r="58" spans="1:13" x14ac:dyDescent="0.25">
      <c r="A58" s="27">
        <v>14</v>
      </c>
      <c r="B58" s="27" t="s">
        <v>131</v>
      </c>
      <c r="C58" s="28">
        <v>2</v>
      </c>
      <c r="D58" s="28">
        <v>10</v>
      </c>
      <c r="E58" s="28">
        <v>718</v>
      </c>
      <c r="F58" s="28">
        <v>158384</v>
      </c>
      <c r="G58" s="28">
        <v>1</v>
      </c>
      <c r="H58" s="28">
        <v>1</v>
      </c>
      <c r="I58" s="28">
        <v>1</v>
      </c>
      <c r="J58" s="28">
        <v>15.1</v>
      </c>
      <c r="K58" s="28">
        <v>52584</v>
      </c>
      <c r="M58" s="28">
        <v>7</v>
      </c>
    </row>
    <row r="59" spans="1:13" x14ac:dyDescent="0.25">
      <c r="A59" s="27">
        <v>14</v>
      </c>
      <c r="B59" s="27" t="s">
        <v>131</v>
      </c>
      <c r="C59" s="28">
        <v>2</v>
      </c>
      <c r="D59" s="28">
        <v>30</v>
      </c>
      <c r="E59" s="28">
        <v>650</v>
      </c>
      <c r="F59" s="28">
        <v>159536</v>
      </c>
      <c r="G59" s="28">
        <v>0.99</v>
      </c>
      <c r="H59" s="28">
        <v>0.89</v>
      </c>
      <c r="I59" s="28">
        <v>1.1000000000000001</v>
      </c>
      <c r="J59" s="28">
        <v>15.1</v>
      </c>
      <c r="K59" s="28">
        <v>52584</v>
      </c>
      <c r="M59" s="28">
        <v>7</v>
      </c>
    </row>
    <row r="60" spans="1:13" x14ac:dyDescent="0.25">
      <c r="A60" s="27">
        <v>14</v>
      </c>
      <c r="B60" s="27" t="s">
        <v>131</v>
      </c>
      <c r="C60" s="28">
        <v>2</v>
      </c>
      <c r="D60" s="28">
        <v>50</v>
      </c>
      <c r="E60" s="28">
        <v>621</v>
      </c>
      <c r="F60" s="28">
        <v>158934</v>
      </c>
      <c r="G60" s="28">
        <v>1.06</v>
      </c>
      <c r="H60" s="28">
        <v>0.95</v>
      </c>
      <c r="I60" s="28">
        <v>1.18</v>
      </c>
      <c r="J60" s="28">
        <v>15.1</v>
      </c>
      <c r="K60" s="28">
        <v>52584</v>
      </c>
      <c r="M60" s="28">
        <v>7</v>
      </c>
    </row>
    <row r="61" spans="1:13" x14ac:dyDescent="0.25">
      <c r="A61" s="27">
        <v>14</v>
      </c>
      <c r="B61" s="27" t="s">
        <v>131</v>
      </c>
      <c r="C61" s="28">
        <v>2</v>
      </c>
      <c r="D61" s="28">
        <v>70</v>
      </c>
      <c r="E61" s="28">
        <v>570</v>
      </c>
      <c r="F61" s="28">
        <v>158629</v>
      </c>
      <c r="G61" s="28">
        <v>1.0900000000000001</v>
      </c>
      <c r="H61" s="28">
        <v>0.97</v>
      </c>
      <c r="I61" s="28">
        <v>1.23</v>
      </c>
      <c r="J61" s="28">
        <v>15.1</v>
      </c>
      <c r="K61" s="28">
        <v>52584</v>
      </c>
      <c r="M61" s="28">
        <v>7</v>
      </c>
    </row>
    <row r="62" spans="1:13" x14ac:dyDescent="0.25">
      <c r="A62" s="27">
        <v>14</v>
      </c>
      <c r="B62" s="27" t="s">
        <v>131</v>
      </c>
      <c r="C62" s="28">
        <v>2</v>
      </c>
      <c r="D62" s="28">
        <v>90</v>
      </c>
      <c r="E62" s="28">
        <v>538</v>
      </c>
      <c r="F62" s="28">
        <v>158465</v>
      </c>
      <c r="G62" s="28">
        <v>1.23</v>
      </c>
      <c r="H62" s="28">
        <v>1.07</v>
      </c>
      <c r="I62" s="28">
        <v>1.4</v>
      </c>
      <c r="J62" s="28">
        <v>15.1</v>
      </c>
      <c r="K62" s="28">
        <v>52584</v>
      </c>
      <c r="M62" s="28">
        <v>7</v>
      </c>
    </row>
    <row r="63" spans="1:13" x14ac:dyDescent="0.25">
      <c r="A63" s="27">
        <v>15</v>
      </c>
      <c r="B63" s="27" t="s">
        <v>155</v>
      </c>
      <c r="C63" s="28">
        <v>2</v>
      </c>
      <c r="D63" s="28">
        <v>12.5</v>
      </c>
      <c r="E63" s="28">
        <v>103</v>
      </c>
      <c r="F63" s="28">
        <v>4349</v>
      </c>
      <c r="G63" s="28">
        <v>1</v>
      </c>
      <c r="H63" s="28">
        <v>1</v>
      </c>
      <c r="I63" s="28">
        <v>1</v>
      </c>
      <c r="J63" s="28">
        <v>5.8</v>
      </c>
      <c r="K63" s="28">
        <v>17418</v>
      </c>
      <c r="M63" s="28">
        <v>5</v>
      </c>
    </row>
    <row r="64" spans="1:13" x14ac:dyDescent="0.25">
      <c r="A64" s="27">
        <v>15</v>
      </c>
      <c r="B64" s="27" t="s">
        <v>155</v>
      </c>
      <c r="C64" s="28">
        <v>2</v>
      </c>
      <c r="D64" s="28">
        <v>37.5</v>
      </c>
      <c r="E64" s="28">
        <v>137</v>
      </c>
      <c r="F64" s="28">
        <v>4357</v>
      </c>
      <c r="G64" s="28">
        <v>1.24</v>
      </c>
      <c r="H64" s="28">
        <v>0.95</v>
      </c>
      <c r="I64" s="28">
        <v>1.62</v>
      </c>
      <c r="J64" s="28">
        <v>5.8</v>
      </c>
      <c r="K64" s="28">
        <v>17418</v>
      </c>
      <c r="M64" s="28">
        <v>5</v>
      </c>
    </row>
    <row r="65" spans="1:13" x14ac:dyDescent="0.25">
      <c r="A65" s="27">
        <v>15</v>
      </c>
      <c r="B65" s="27" t="s">
        <v>155</v>
      </c>
      <c r="C65" s="28">
        <v>2</v>
      </c>
      <c r="D65" s="28">
        <v>62.5</v>
      </c>
      <c r="E65" s="28">
        <v>146</v>
      </c>
      <c r="F65" s="28">
        <v>4355</v>
      </c>
      <c r="G65" s="28">
        <v>1.28</v>
      </c>
      <c r="H65" s="28">
        <v>0.98</v>
      </c>
      <c r="I65" s="28">
        <v>1.69</v>
      </c>
      <c r="J65" s="28">
        <v>5.8</v>
      </c>
      <c r="K65" s="28">
        <v>17418</v>
      </c>
      <c r="M65" s="28">
        <v>5</v>
      </c>
    </row>
    <row r="66" spans="1:13" x14ac:dyDescent="0.25">
      <c r="A66" s="27">
        <v>15</v>
      </c>
      <c r="B66" s="27" t="s">
        <v>155</v>
      </c>
      <c r="C66" s="28">
        <v>2</v>
      </c>
      <c r="D66" s="28">
        <v>87.5</v>
      </c>
      <c r="E66" s="28">
        <v>150</v>
      </c>
      <c r="F66" s="28">
        <v>4357</v>
      </c>
      <c r="G66" s="28">
        <v>1.18</v>
      </c>
      <c r="H66" s="28">
        <v>0.86</v>
      </c>
      <c r="I66" s="28">
        <v>1.62</v>
      </c>
      <c r="J66" s="28">
        <v>5.8</v>
      </c>
      <c r="K66" s="28">
        <v>17418</v>
      </c>
      <c r="M66" s="28">
        <v>5</v>
      </c>
    </row>
    <row r="67" spans="1:13" x14ac:dyDescent="0.25">
      <c r="A67" s="27">
        <v>16</v>
      </c>
      <c r="B67" s="27" t="s">
        <v>219</v>
      </c>
      <c r="C67" s="28">
        <v>2</v>
      </c>
      <c r="D67" s="28">
        <v>12.5</v>
      </c>
      <c r="E67" s="28">
        <v>565</v>
      </c>
      <c r="F67" s="28">
        <v>114200</v>
      </c>
      <c r="G67" s="28">
        <v>1</v>
      </c>
      <c r="H67" s="28">
        <v>1</v>
      </c>
      <c r="I67" s="28">
        <v>1</v>
      </c>
      <c r="J67" s="28">
        <v>13</v>
      </c>
      <c r="K67" s="28">
        <v>35910</v>
      </c>
      <c r="M67" s="28">
        <v>8</v>
      </c>
    </row>
    <row r="68" spans="1:13" x14ac:dyDescent="0.25">
      <c r="A68" s="27">
        <v>16</v>
      </c>
      <c r="B68" s="27" t="s">
        <v>219</v>
      </c>
      <c r="C68" s="28">
        <v>2</v>
      </c>
      <c r="D68" s="28">
        <v>37.5</v>
      </c>
      <c r="E68" s="28">
        <v>457</v>
      </c>
      <c r="F68" s="28">
        <v>114900</v>
      </c>
      <c r="G68" s="28">
        <v>0.91</v>
      </c>
      <c r="H68" s="28">
        <v>0.8</v>
      </c>
      <c r="I68" s="28">
        <v>1.03</v>
      </c>
      <c r="J68" s="28">
        <v>13</v>
      </c>
      <c r="K68" s="28">
        <v>35910</v>
      </c>
      <c r="M68" s="28">
        <v>8</v>
      </c>
    </row>
    <row r="69" spans="1:13" x14ac:dyDescent="0.25">
      <c r="A69" s="27">
        <v>16</v>
      </c>
      <c r="B69" s="27" t="s">
        <v>219</v>
      </c>
      <c r="C69" s="28">
        <v>2</v>
      </c>
      <c r="D69" s="28">
        <v>62.5</v>
      </c>
      <c r="E69" s="28">
        <v>439</v>
      </c>
      <c r="F69" s="28">
        <v>115600</v>
      </c>
      <c r="G69" s="28">
        <v>0.97</v>
      </c>
      <c r="H69" s="28">
        <v>0.84</v>
      </c>
      <c r="I69" s="28">
        <v>1.1299999999999999</v>
      </c>
      <c r="J69" s="28">
        <v>13</v>
      </c>
      <c r="K69" s="28">
        <v>35910</v>
      </c>
      <c r="M69" s="28">
        <v>8</v>
      </c>
    </row>
    <row r="70" spans="1:13" x14ac:dyDescent="0.25">
      <c r="A70" s="27">
        <v>16</v>
      </c>
      <c r="B70" s="27" t="s">
        <v>219</v>
      </c>
      <c r="C70" s="28">
        <v>2</v>
      </c>
      <c r="D70" s="28">
        <v>87.5</v>
      </c>
      <c r="E70" s="28">
        <v>382</v>
      </c>
      <c r="F70" s="28">
        <v>115200</v>
      </c>
      <c r="G70" s="28">
        <v>0.98</v>
      </c>
      <c r="H70" s="28">
        <v>0.82</v>
      </c>
      <c r="I70" s="28">
        <v>1.17</v>
      </c>
      <c r="J70" s="28">
        <v>13</v>
      </c>
      <c r="K70" s="28">
        <v>35910</v>
      </c>
      <c r="M70" s="28">
        <v>8</v>
      </c>
    </row>
    <row r="71" spans="1:13" x14ac:dyDescent="0.25">
      <c r="A71" s="27">
        <v>17</v>
      </c>
      <c r="B71" s="27" t="s">
        <v>241</v>
      </c>
      <c r="C71" s="28">
        <v>2</v>
      </c>
      <c r="D71" s="28">
        <v>10</v>
      </c>
      <c r="E71" s="28">
        <v>288</v>
      </c>
      <c r="F71" s="28">
        <v>176669</v>
      </c>
      <c r="G71" s="28">
        <v>1</v>
      </c>
      <c r="H71" s="28">
        <v>1</v>
      </c>
      <c r="I71" s="28">
        <v>1</v>
      </c>
      <c r="J71" s="28">
        <v>10</v>
      </c>
      <c r="K71" s="28">
        <v>129501</v>
      </c>
      <c r="M71" s="28">
        <v>7</v>
      </c>
    </row>
    <row r="72" spans="1:13" x14ac:dyDescent="0.25">
      <c r="A72" s="27">
        <v>17</v>
      </c>
      <c r="B72" s="27" t="s">
        <v>241</v>
      </c>
      <c r="C72" s="28">
        <v>2</v>
      </c>
      <c r="D72" s="28">
        <v>30</v>
      </c>
      <c r="E72" s="28">
        <v>296</v>
      </c>
      <c r="F72" s="28">
        <v>178532</v>
      </c>
      <c r="G72" s="28">
        <v>1.03</v>
      </c>
      <c r="H72" s="28">
        <v>0.87</v>
      </c>
      <c r="I72" s="28">
        <v>1.21</v>
      </c>
      <c r="J72" s="28">
        <v>10</v>
      </c>
      <c r="K72" s="28">
        <v>129501</v>
      </c>
      <c r="M72" s="28">
        <v>7</v>
      </c>
    </row>
    <row r="73" spans="1:13" x14ac:dyDescent="0.25">
      <c r="A73" s="27">
        <v>17</v>
      </c>
      <c r="B73" s="27" t="s">
        <v>241</v>
      </c>
      <c r="C73" s="28">
        <v>2</v>
      </c>
      <c r="D73" s="28">
        <v>50</v>
      </c>
      <c r="E73" s="28">
        <v>308</v>
      </c>
      <c r="F73" s="28">
        <v>179051</v>
      </c>
      <c r="G73" s="28">
        <v>1.07</v>
      </c>
      <c r="H73" s="28">
        <v>0.9</v>
      </c>
      <c r="I73" s="28">
        <v>1.27</v>
      </c>
      <c r="J73" s="28">
        <v>10</v>
      </c>
      <c r="K73" s="28">
        <v>129501</v>
      </c>
      <c r="M73" s="28">
        <v>7</v>
      </c>
    </row>
    <row r="74" spans="1:13" x14ac:dyDescent="0.25">
      <c r="A74" s="27">
        <v>17</v>
      </c>
      <c r="B74" s="27" t="s">
        <v>241</v>
      </c>
      <c r="C74" s="28">
        <v>2</v>
      </c>
      <c r="D74" s="28">
        <v>70</v>
      </c>
      <c r="E74" s="28">
        <v>336</v>
      </c>
      <c r="F74" s="28">
        <v>178746</v>
      </c>
      <c r="G74" s="28">
        <v>1.2</v>
      </c>
      <c r="H74" s="28">
        <v>1</v>
      </c>
      <c r="I74" s="28">
        <v>1.45</v>
      </c>
      <c r="J74" s="28">
        <v>10</v>
      </c>
      <c r="K74" s="28">
        <v>129501</v>
      </c>
      <c r="M74" s="28">
        <v>7</v>
      </c>
    </row>
    <row r="75" spans="1:13" x14ac:dyDescent="0.25">
      <c r="A75" s="27">
        <v>17</v>
      </c>
      <c r="B75" s="27" t="s">
        <v>241</v>
      </c>
      <c r="C75" s="28">
        <v>2</v>
      </c>
      <c r="D75" s="28">
        <v>90</v>
      </c>
      <c r="E75" s="28">
        <v>312</v>
      </c>
      <c r="F75" s="28">
        <v>177966</v>
      </c>
      <c r="G75" s="28">
        <v>1.1399999999999999</v>
      </c>
      <c r="H75" s="28">
        <v>0.91</v>
      </c>
      <c r="I75" s="28">
        <v>1.42</v>
      </c>
      <c r="J75" s="28">
        <v>10</v>
      </c>
      <c r="K75" s="28">
        <v>129501</v>
      </c>
      <c r="M75" s="28">
        <v>7</v>
      </c>
    </row>
    <row r="76" spans="1:13" x14ac:dyDescent="0.25">
      <c r="A76" s="27">
        <v>18</v>
      </c>
      <c r="B76" s="27" t="s">
        <v>242</v>
      </c>
      <c r="C76" s="30">
        <v>2</v>
      </c>
      <c r="D76" s="28">
        <v>10</v>
      </c>
      <c r="E76" s="28">
        <v>201</v>
      </c>
      <c r="F76" s="28">
        <v>92789</v>
      </c>
      <c r="G76" s="28">
        <v>1</v>
      </c>
      <c r="H76" s="28">
        <v>1</v>
      </c>
      <c r="I76" s="28">
        <v>1</v>
      </c>
      <c r="J76" s="28">
        <v>10</v>
      </c>
      <c r="K76" s="28">
        <v>129501</v>
      </c>
      <c r="M76" s="28">
        <v>7</v>
      </c>
    </row>
    <row r="77" spans="1:13" x14ac:dyDescent="0.25">
      <c r="A77" s="27">
        <v>18</v>
      </c>
      <c r="B77" s="27" t="s">
        <v>242</v>
      </c>
      <c r="C77" s="28">
        <v>2</v>
      </c>
      <c r="D77" s="28">
        <v>30</v>
      </c>
      <c r="E77" s="28">
        <v>215</v>
      </c>
      <c r="F77" s="28">
        <v>92384</v>
      </c>
      <c r="G77" s="28">
        <v>1.0900000000000001</v>
      </c>
      <c r="H77" s="28">
        <v>0.9</v>
      </c>
      <c r="I77" s="28">
        <v>1.33</v>
      </c>
      <c r="J77" s="28">
        <v>10</v>
      </c>
      <c r="K77" s="28">
        <v>129501</v>
      </c>
      <c r="M77" s="28">
        <v>7</v>
      </c>
    </row>
    <row r="78" spans="1:13" x14ac:dyDescent="0.25">
      <c r="A78" s="27">
        <v>18</v>
      </c>
      <c r="B78" s="27" t="s">
        <v>242</v>
      </c>
      <c r="C78" s="28">
        <v>2</v>
      </c>
      <c r="D78" s="28">
        <v>50</v>
      </c>
      <c r="E78" s="28">
        <v>248</v>
      </c>
      <c r="F78" s="28">
        <v>96056</v>
      </c>
      <c r="G78" s="28">
        <v>1.1399999999999999</v>
      </c>
      <c r="H78" s="28">
        <v>0.94</v>
      </c>
      <c r="I78" s="28">
        <v>1.38</v>
      </c>
      <c r="J78" s="28">
        <v>10</v>
      </c>
      <c r="K78" s="28">
        <v>129501</v>
      </c>
      <c r="M78" s="28">
        <v>7</v>
      </c>
    </row>
    <row r="79" spans="1:13" x14ac:dyDescent="0.25">
      <c r="A79" s="27">
        <v>18</v>
      </c>
      <c r="B79" s="27" t="s">
        <v>242</v>
      </c>
      <c r="C79" s="28">
        <v>2</v>
      </c>
      <c r="D79" s="28">
        <v>70</v>
      </c>
      <c r="E79" s="28">
        <v>323</v>
      </c>
      <c r="F79" s="28">
        <v>99504</v>
      </c>
      <c r="G79" s="28">
        <v>1.36</v>
      </c>
      <c r="H79" s="28">
        <v>1.1200000000000001</v>
      </c>
      <c r="I79" s="28">
        <v>1.64</v>
      </c>
      <c r="J79" s="28">
        <v>10</v>
      </c>
      <c r="K79" s="28">
        <v>129501</v>
      </c>
      <c r="M79" s="28">
        <v>7</v>
      </c>
    </row>
    <row r="80" spans="1:13" x14ac:dyDescent="0.25">
      <c r="A80" s="27">
        <v>18</v>
      </c>
      <c r="B80" s="27" t="s">
        <v>242</v>
      </c>
      <c r="C80" s="28">
        <v>2</v>
      </c>
      <c r="D80" s="28">
        <v>90</v>
      </c>
      <c r="E80" s="28">
        <v>365</v>
      </c>
      <c r="F80" s="28">
        <v>102106</v>
      </c>
      <c r="G80" s="28">
        <v>1.43</v>
      </c>
      <c r="H80" s="28">
        <v>1.1599999999999999</v>
      </c>
      <c r="I80" s="28">
        <v>1.78</v>
      </c>
      <c r="J80" s="28">
        <v>10</v>
      </c>
      <c r="K80" s="28">
        <v>129501</v>
      </c>
      <c r="M80" s="28">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468A-9AE9-44ED-97F8-8D5C1957A8A2}">
  <dimension ref="A1:M40"/>
  <sheetViews>
    <sheetView zoomScale="85" zoomScaleNormal="85" workbookViewId="0">
      <selection activeCell="M1" sqref="M1"/>
    </sheetView>
  </sheetViews>
  <sheetFormatPr defaultRowHeight="15" x14ac:dyDescent="0.25"/>
  <cols>
    <col min="1" max="1" width="9.140625" style="27"/>
    <col min="2" max="2" width="16.140625" style="27" bestFit="1" customWidth="1"/>
    <col min="3" max="5" width="9.28515625" style="27" bestFit="1" customWidth="1"/>
    <col min="6" max="6" width="9.5703125" style="27" bestFit="1" customWidth="1"/>
    <col min="7" max="9" width="9.28515625" style="27" bestFit="1" customWidth="1"/>
    <col min="10" max="10" width="9.140625" style="27"/>
    <col min="11" max="11" width="12.28515625" style="27" bestFit="1" customWidth="1"/>
    <col min="12" max="16384" width="9.140625" style="27"/>
  </cols>
  <sheetData>
    <row r="1" spans="1:13" s="29" customFormat="1" x14ac:dyDescent="0.25">
      <c r="A1" s="29" t="s">
        <v>178</v>
      </c>
      <c r="B1" s="29" t="s">
        <v>0</v>
      </c>
      <c r="C1" s="29" t="s">
        <v>179</v>
      </c>
      <c r="D1" s="29" t="s">
        <v>4</v>
      </c>
      <c r="E1" s="29" t="s">
        <v>5</v>
      </c>
      <c r="F1" s="29" t="s">
        <v>6</v>
      </c>
      <c r="G1" s="29" t="s">
        <v>8</v>
      </c>
      <c r="H1" s="29" t="s">
        <v>9</v>
      </c>
      <c r="I1" s="29" t="s">
        <v>10</v>
      </c>
      <c r="J1" s="78" t="s">
        <v>215</v>
      </c>
      <c r="K1" s="78" t="s">
        <v>216</v>
      </c>
      <c r="L1" s="78" t="s">
        <v>217</v>
      </c>
      <c r="M1" s="78"/>
    </row>
    <row r="2" spans="1:13" x14ac:dyDescent="0.25">
      <c r="A2" s="28">
        <v>1</v>
      </c>
      <c r="B2" s="27" t="s">
        <v>67</v>
      </c>
      <c r="C2" s="28">
        <v>3</v>
      </c>
      <c r="D2" s="28">
        <v>16.66</v>
      </c>
      <c r="E2" s="28">
        <v>24</v>
      </c>
      <c r="F2" s="28">
        <v>616</v>
      </c>
      <c r="G2" s="28">
        <v>1</v>
      </c>
      <c r="H2" s="28">
        <v>1</v>
      </c>
      <c r="I2" s="28">
        <v>1</v>
      </c>
      <c r="J2" s="28">
        <v>10.199999999999999</v>
      </c>
      <c r="K2" s="28">
        <v>3048</v>
      </c>
      <c r="L2" s="27">
        <v>6</v>
      </c>
    </row>
    <row r="3" spans="1:13" x14ac:dyDescent="0.25">
      <c r="A3" s="28">
        <v>1</v>
      </c>
      <c r="B3" s="27" t="s">
        <v>67</v>
      </c>
      <c r="C3" s="28">
        <v>3</v>
      </c>
      <c r="D3" s="28">
        <v>50</v>
      </c>
      <c r="E3" s="28">
        <v>70</v>
      </c>
      <c r="F3" s="28">
        <v>1461</v>
      </c>
      <c r="G3" s="28">
        <v>1.25</v>
      </c>
      <c r="H3" s="28">
        <v>0.77</v>
      </c>
      <c r="I3" s="28">
        <v>2.04</v>
      </c>
      <c r="J3" s="28">
        <v>10.199999999999999</v>
      </c>
      <c r="K3" s="28">
        <v>3048</v>
      </c>
      <c r="L3" s="27">
        <v>6</v>
      </c>
    </row>
    <row r="4" spans="1:13" x14ac:dyDescent="0.25">
      <c r="A4" s="28">
        <v>1</v>
      </c>
      <c r="B4" s="27" t="s">
        <v>67</v>
      </c>
      <c r="C4" s="28">
        <v>3</v>
      </c>
      <c r="D4" s="28">
        <v>83.33</v>
      </c>
      <c r="E4" s="28">
        <v>65</v>
      </c>
      <c r="F4" s="28">
        <v>971</v>
      </c>
      <c r="G4" s="28">
        <v>1.81</v>
      </c>
      <c r="H4" s="28">
        <v>1.1000000000000001</v>
      </c>
      <c r="I4" s="28">
        <v>2.99</v>
      </c>
      <c r="J4" s="28">
        <v>10.199999999999999</v>
      </c>
      <c r="K4" s="28">
        <v>3048</v>
      </c>
      <c r="L4" s="27">
        <v>6</v>
      </c>
    </row>
    <row r="5" spans="1:13" x14ac:dyDescent="0.25">
      <c r="A5" s="28">
        <v>2</v>
      </c>
      <c r="B5" s="27" t="s">
        <v>78</v>
      </c>
      <c r="C5" s="28">
        <v>2</v>
      </c>
      <c r="D5" s="28">
        <v>10</v>
      </c>
      <c r="E5" s="28">
        <v>391</v>
      </c>
      <c r="F5" s="28">
        <v>176487</v>
      </c>
      <c r="G5" s="28">
        <v>1</v>
      </c>
      <c r="H5" s="28">
        <v>1</v>
      </c>
      <c r="I5" s="28">
        <v>1</v>
      </c>
      <c r="J5" s="28">
        <v>14</v>
      </c>
      <c r="K5" s="28">
        <v>69554</v>
      </c>
      <c r="L5" s="27">
        <v>5</v>
      </c>
    </row>
    <row r="6" spans="1:13" x14ac:dyDescent="0.25">
      <c r="A6" s="28">
        <v>2</v>
      </c>
      <c r="B6" s="27" t="s">
        <v>78</v>
      </c>
      <c r="C6" s="28">
        <v>2</v>
      </c>
      <c r="D6" s="28">
        <v>30</v>
      </c>
      <c r="E6" s="28">
        <v>455</v>
      </c>
      <c r="F6" s="28">
        <v>179988</v>
      </c>
      <c r="G6" s="28">
        <v>1.21</v>
      </c>
      <c r="H6" s="28">
        <v>1.05</v>
      </c>
      <c r="I6" s="28">
        <v>1.38</v>
      </c>
      <c r="J6" s="28">
        <v>14</v>
      </c>
      <c r="K6" s="28">
        <v>69554</v>
      </c>
      <c r="L6" s="27">
        <v>5</v>
      </c>
    </row>
    <row r="7" spans="1:13" x14ac:dyDescent="0.25">
      <c r="A7" s="28">
        <v>2</v>
      </c>
      <c r="B7" s="27" t="s">
        <v>78</v>
      </c>
      <c r="C7" s="28">
        <v>2</v>
      </c>
      <c r="D7" s="28">
        <v>50</v>
      </c>
      <c r="E7" s="28">
        <v>562</v>
      </c>
      <c r="F7" s="28">
        <v>180646</v>
      </c>
      <c r="G7" s="28">
        <v>1.35</v>
      </c>
      <c r="H7" s="28">
        <v>1.17</v>
      </c>
      <c r="I7" s="28">
        <v>1.56</v>
      </c>
      <c r="J7" s="28">
        <v>14</v>
      </c>
      <c r="K7" s="28">
        <v>69554</v>
      </c>
      <c r="L7" s="27">
        <v>5</v>
      </c>
    </row>
    <row r="8" spans="1:13" x14ac:dyDescent="0.25">
      <c r="A8" s="28">
        <v>2</v>
      </c>
      <c r="B8" s="27" t="s">
        <v>78</v>
      </c>
      <c r="C8" s="28">
        <v>2</v>
      </c>
      <c r="D8" s="28">
        <v>70</v>
      </c>
      <c r="E8" s="28">
        <v>559</v>
      </c>
      <c r="F8" s="28">
        <v>181123</v>
      </c>
      <c r="G8" s="28">
        <v>1.33</v>
      </c>
      <c r="H8" s="28">
        <v>1.1399999999999999</v>
      </c>
      <c r="I8" s="28">
        <v>1.55</v>
      </c>
      <c r="J8" s="28">
        <v>14</v>
      </c>
      <c r="K8" s="28">
        <v>69554</v>
      </c>
      <c r="L8" s="27">
        <v>5</v>
      </c>
    </row>
    <row r="9" spans="1:13" x14ac:dyDescent="0.25">
      <c r="A9" s="28">
        <v>2</v>
      </c>
      <c r="B9" s="27" t="s">
        <v>78</v>
      </c>
      <c r="C9" s="28">
        <v>2</v>
      </c>
      <c r="D9" s="28">
        <v>90</v>
      </c>
      <c r="E9" s="28">
        <v>731</v>
      </c>
      <c r="F9" s="28">
        <v>181802</v>
      </c>
      <c r="G9" s="28">
        <v>1.49</v>
      </c>
      <c r="H9" s="28">
        <v>1.26</v>
      </c>
      <c r="I9" s="28">
        <v>1.76</v>
      </c>
      <c r="J9" s="28">
        <v>14</v>
      </c>
      <c r="K9" s="28">
        <v>69554</v>
      </c>
      <c r="L9" s="27">
        <v>5</v>
      </c>
    </row>
    <row r="10" spans="1:13" x14ac:dyDescent="0.25">
      <c r="A10" s="28">
        <v>3</v>
      </c>
      <c r="B10" s="27" t="s">
        <v>101</v>
      </c>
      <c r="C10" s="28">
        <v>2</v>
      </c>
      <c r="D10" s="28">
        <v>12.5</v>
      </c>
      <c r="E10" s="28">
        <v>62</v>
      </c>
      <c r="F10" s="28">
        <v>19986.8</v>
      </c>
      <c r="G10" s="28">
        <v>1</v>
      </c>
      <c r="H10" s="28">
        <v>1</v>
      </c>
      <c r="I10" s="28">
        <v>1</v>
      </c>
      <c r="J10" s="28">
        <v>11.6</v>
      </c>
      <c r="K10" s="28">
        <v>7339</v>
      </c>
      <c r="L10" s="27">
        <v>5</v>
      </c>
    </row>
    <row r="11" spans="1:13" x14ac:dyDescent="0.25">
      <c r="A11" s="28">
        <v>3</v>
      </c>
      <c r="B11" s="27" t="s">
        <v>101</v>
      </c>
      <c r="C11" s="28">
        <v>2</v>
      </c>
      <c r="D11" s="28">
        <v>37.5</v>
      </c>
      <c r="E11" s="28">
        <v>91</v>
      </c>
      <c r="F11" s="28">
        <v>19650.399999999998</v>
      </c>
      <c r="G11" s="28">
        <v>1.27</v>
      </c>
      <c r="H11" s="28">
        <v>0.91</v>
      </c>
      <c r="I11" s="28">
        <v>1.76</v>
      </c>
      <c r="J11" s="28">
        <v>11.6</v>
      </c>
      <c r="K11" s="28">
        <v>7339</v>
      </c>
      <c r="L11" s="27">
        <v>5</v>
      </c>
    </row>
    <row r="12" spans="1:13" x14ac:dyDescent="0.25">
      <c r="A12" s="28">
        <v>3</v>
      </c>
      <c r="B12" s="27" t="s">
        <v>101</v>
      </c>
      <c r="C12" s="28">
        <v>2</v>
      </c>
      <c r="D12" s="28">
        <v>62.5</v>
      </c>
      <c r="E12" s="28">
        <v>122</v>
      </c>
      <c r="F12" s="28">
        <v>19720</v>
      </c>
      <c r="G12" s="28">
        <v>1.5</v>
      </c>
      <c r="H12" s="28">
        <v>1.0900000000000001</v>
      </c>
      <c r="I12" s="28">
        <v>2.0499999999999998</v>
      </c>
      <c r="J12" s="28">
        <v>11.6</v>
      </c>
      <c r="K12" s="28">
        <v>7339</v>
      </c>
      <c r="L12" s="27">
        <v>5</v>
      </c>
    </row>
    <row r="13" spans="1:13" x14ac:dyDescent="0.25">
      <c r="A13" s="28">
        <v>3</v>
      </c>
      <c r="B13" s="27" t="s">
        <v>101</v>
      </c>
      <c r="C13" s="28">
        <v>2</v>
      </c>
      <c r="D13" s="28">
        <v>87.5</v>
      </c>
      <c r="E13" s="28">
        <v>152</v>
      </c>
      <c r="F13" s="28">
        <v>18351.2</v>
      </c>
      <c r="G13" s="28">
        <v>1.55</v>
      </c>
      <c r="H13" s="28">
        <v>1.1299999999999999</v>
      </c>
      <c r="I13" s="28">
        <v>2.15</v>
      </c>
      <c r="J13" s="28">
        <v>11.6</v>
      </c>
      <c r="K13" s="28">
        <v>7339</v>
      </c>
      <c r="L13" s="27">
        <v>5</v>
      </c>
    </row>
    <row r="14" spans="1:13" x14ac:dyDescent="0.25">
      <c r="A14" s="28">
        <v>4</v>
      </c>
      <c r="B14" s="27" t="s">
        <v>120</v>
      </c>
      <c r="C14" s="28">
        <v>3</v>
      </c>
      <c r="D14" s="28">
        <v>12.5</v>
      </c>
      <c r="E14" s="28">
        <v>144</v>
      </c>
      <c r="F14" s="28">
        <v>9222</v>
      </c>
      <c r="G14" s="28">
        <v>1</v>
      </c>
      <c r="H14" s="28">
        <v>1</v>
      </c>
      <c r="I14" s="28">
        <v>1</v>
      </c>
      <c r="J14" s="28">
        <v>5</v>
      </c>
      <c r="K14" s="28">
        <v>36889</v>
      </c>
      <c r="L14" s="27">
        <v>4</v>
      </c>
    </row>
    <row r="15" spans="1:13" x14ac:dyDescent="0.25">
      <c r="A15" s="28">
        <v>4</v>
      </c>
      <c r="B15" s="27" t="s">
        <v>120</v>
      </c>
      <c r="C15" s="28">
        <v>3</v>
      </c>
      <c r="D15" s="28">
        <v>37.5</v>
      </c>
      <c r="E15" s="28">
        <v>126</v>
      </c>
      <c r="F15" s="28">
        <v>9222</v>
      </c>
      <c r="G15" s="28">
        <v>0.93</v>
      </c>
      <c r="H15" s="28">
        <v>0.72</v>
      </c>
      <c r="I15" s="28">
        <v>1.18</v>
      </c>
      <c r="J15" s="28">
        <v>5</v>
      </c>
      <c r="K15" s="28">
        <v>36889</v>
      </c>
      <c r="L15" s="27">
        <v>4</v>
      </c>
    </row>
    <row r="16" spans="1:13" x14ac:dyDescent="0.25">
      <c r="A16" s="28">
        <v>4</v>
      </c>
      <c r="B16" s="27" t="s">
        <v>120</v>
      </c>
      <c r="C16" s="28">
        <v>3</v>
      </c>
      <c r="D16" s="28">
        <v>62.5</v>
      </c>
      <c r="E16" s="28">
        <v>130</v>
      </c>
      <c r="F16" s="28">
        <v>9223</v>
      </c>
      <c r="G16" s="28">
        <v>0.99</v>
      </c>
      <c r="H16" s="28">
        <v>0.77</v>
      </c>
      <c r="I16" s="28">
        <v>1.28</v>
      </c>
      <c r="J16" s="28">
        <v>5</v>
      </c>
      <c r="K16" s="28">
        <v>36889</v>
      </c>
      <c r="L16" s="27">
        <v>4</v>
      </c>
    </row>
    <row r="17" spans="1:12" x14ac:dyDescent="0.25">
      <c r="A17" s="28">
        <v>4</v>
      </c>
      <c r="B17" s="27" t="s">
        <v>120</v>
      </c>
      <c r="C17" s="28">
        <v>3</v>
      </c>
      <c r="D17" s="28">
        <v>87.5</v>
      </c>
      <c r="E17" s="28">
        <v>102</v>
      </c>
      <c r="F17" s="28">
        <v>9222</v>
      </c>
      <c r="G17" s="28">
        <v>0.81</v>
      </c>
      <c r="H17" s="28">
        <v>0.61</v>
      </c>
      <c r="I17" s="28">
        <v>1.08</v>
      </c>
      <c r="J17" s="28">
        <v>5</v>
      </c>
      <c r="K17" s="28">
        <v>36889</v>
      </c>
      <c r="L17" s="27">
        <v>4</v>
      </c>
    </row>
    <row r="18" spans="1:12" x14ac:dyDescent="0.25">
      <c r="A18" s="28">
        <v>5</v>
      </c>
      <c r="B18" s="27" t="s">
        <v>123</v>
      </c>
      <c r="C18" s="28">
        <v>3</v>
      </c>
      <c r="D18" s="28">
        <v>12.5</v>
      </c>
      <c r="E18" s="28">
        <v>160</v>
      </c>
      <c r="F18" s="28">
        <v>6954</v>
      </c>
      <c r="G18" s="28">
        <v>1</v>
      </c>
      <c r="H18" s="28">
        <v>1</v>
      </c>
      <c r="I18" s="28">
        <v>1</v>
      </c>
      <c r="J18" s="28">
        <v>5</v>
      </c>
      <c r="K18" s="28">
        <v>27816</v>
      </c>
      <c r="L18" s="27">
        <v>4</v>
      </c>
    </row>
    <row r="19" spans="1:12" x14ac:dyDescent="0.25">
      <c r="A19" s="28">
        <v>5</v>
      </c>
      <c r="B19" s="27" t="s">
        <v>123</v>
      </c>
      <c r="C19" s="28">
        <v>3</v>
      </c>
      <c r="D19" s="28">
        <v>37.5</v>
      </c>
      <c r="E19" s="28">
        <v>162</v>
      </c>
      <c r="F19" s="28">
        <v>6954</v>
      </c>
      <c r="G19" s="28">
        <v>1.05</v>
      </c>
      <c r="H19" s="28">
        <v>0.84</v>
      </c>
      <c r="I19" s="28">
        <v>1.31</v>
      </c>
      <c r="J19" s="28">
        <v>5</v>
      </c>
      <c r="K19" s="28">
        <v>27816</v>
      </c>
      <c r="L19" s="27">
        <v>4</v>
      </c>
    </row>
    <row r="20" spans="1:12" x14ac:dyDescent="0.25">
      <c r="A20" s="28">
        <v>5</v>
      </c>
      <c r="B20" s="27" t="s">
        <v>123</v>
      </c>
      <c r="C20" s="28">
        <v>3</v>
      </c>
      <c r="D20" s="28">
        <v>62.5</v>
      </c>
      <c r="E20" s="28">
        <v>191</v>
      </c>
      <c r="F20" s="28">
        <v>6954</v>
      </c>
      <c r="G20" s="28">
        <v>1.26</v>
      </c>
      <c r="H20" s="28">
        <v>1.01</v>
      </c>
      <c r="I20" s="28">
        <v>1.57</v>
      </c>
      <c r="J20" s="28">
        <v>5</v>
      </c>
      <c r="K20" s="28">
        <v>27816</v>
      </c>
      <c r="L20" s="27">
        <v>4</v>
      </c>
    </row>
    <row r="21" spans="1:12" x14ac:dyDescent="0.25">
      <c r="A21" s="28">
        <v>5</v>
      </c>
      <c r="B21" s="27" t="s">
        <v>123</v>
      </c>
      <c r="C21" s="28">
        <v>3</v>
      </c>
      <c r="D21" s="28">
        <v>87.5</v>
      </c>
      <c r="E21" s="28">
        <v>179</v>
      </c>
      <c r="F21" s="28">
        <v>6954</v>
      </c>
      <c r="G21" s="28">
        <v>1.36</v>
      </c>
      <c r="H21" s="28">
        <v>1.1200000000000001</v>
      </c>
      <c r="I21" s="28">
        <v>1.46</v>
      </c>
      <c r="J21" s="28">
        <v>5</v>
      </c>
      <c r="K21" s="28">
        <v>27816</v>
      </c>
      <c r="L21" s="27">
        <v>4</v>
      </c>
    </row>
    <row r="22" spans="1:12" x14ac:dyDescent="0.25">
      <c r="A22" s="28">
        <v>6</v>
      </c>
      <c r="B22" s="27" t="s">
        <v>126</v>
      </c>
      <c r="C22" s="28">
        <v>2</v>
      </c>
      <c r="D22" s="28">
        <v>10</v>
      </c>
      <c r="E22" s="28">
        <v>1102</v>
      </c>
      <c r="F22" s="28">
        <v>20761</v>
      </c>
      <c r="G22" s="28">
        <v>1</v>
      </c>
      <c r="H22" s="28">
        <v>1</v>
      </c>
      <c r="I22" s="28">
        <v>1</v>
      </c>
      <c r="J22" s="28">
        <v>4.7</v>
      </c>
      <c r="K22" s="28">
        <v>43176</v>
      </c>
      <c r="L22" s="27">
        <v>6</v>
      </c>
    </row>
    <row r="23" spans="1:12" x14ac:dyDescent="0.25">
      <c r="A23" s="28">
        <v>6</v>
      </c>
      <c r="B23" s="27" t="s">
        <v>126</v>
      </c>
      <c r="C23" s="28">
        <v>2</v>
      </c>
      <c r="D23" s="28">
        <v>16.66</v>
      </c>
      <c r="E23" s="28">
        <v>901</v>
      </c>
      <c r="F23" s="28">
        <v>17615</v>
      </c>
      <c r="G23" s="28">
        <v>1.02</v>
      </c>
      <c r="H23" s="28">
        <v>0.95</v>
      </c>
      <c r="I23" s="28">
        <v>1.1399999999999999</v>
      </c>
      <c r="J23" s="28">
        <v>4.7</v>
      </c>
      <c r="K23" s="28">
        <v>43176</v>
      </c>
      <c r="L23" s="27">
        <v>6</v>
      </c>
    </row>
    <row r="24" spans="1:12" x14ac:dyDescent="0.25">
      <c r="A24" s="28">
        <v>6</v>
      </c>
      <c r="B24" s="27" t="s">
        <v>126</v>
      </c>
      <c r="C24" s="28">
        <v>2</v>
      </c>
      <c r="D24" s="28">
        <v>50</v>
      </c>
      <c r="E24" s="28">
        <v>131</v>
      </c>
      <c r="F24" s="28">
        <v>2586</v>
      </c>
      <c r="G24" s="28">
        <v>1.21</v>
      </c>
      <c r="H24" s="28">
        <v>1</v>
      </c>
      <c r="I24" s="28">
        <v>1.47</v>
      </c>
      <c r="J24" s="28">
        <v>4.7</v>
      </c>
      <c r="K24" s="28">
        <v>43176</v>
      </c>
      <c r="L24" s="27">
        <v>6</v>
      </c>
    </row>
    <row r="25" spans="1:12" x14ac:dyDescent="0.25">
      <c r="A25" s="28">
        <v>6</v>
      </c>
      <c r="B25" s="27" t="s">
        <v>126</v>
      </c>
      <c r="C25" s="28">
        <v>2</v>
      </c>
      <c r="D25" s="28">
        <v>83.33</v>
      </c>
      <c r="E25" s="28">
        <v>118</v>
      </c>
      <c r="F25" s="28">
        <v>2214</v>
      </c>
      <c r="G25" s="28">
        <v>1.29</v>
      </c>
      <c r="H25" s="28">
        <v>1.05</v>
      </c>
      <c r="I25" s="28">
        <v>1.57</v>
      </c>
      <c r="J25" s="28">
        <v>4.7</v>
      </c>
      <c r="K25" s="28">
        <v>43176</v>
      </c>
      <c r="L25" s="27">
        <v>6</v>
      </c>
    </row>
    <row r="26" spans="1:12" x14ac:dyDescent="0.25">
      <c r="A26" s="28">
        <v>7</v>
      </c>
      <c r="B26" s="27" t="s">
        <v>154</v>
      </c>
      <c r="C26" s="28">
        <v>2</v>
      </c>
      <c r="D26" s="28">
        <v>10</v>
      </c>
      <c r="E26" s="28">
        <v>57</v>
      </c>
      <c r="F26" s="28">
        <v>139949</v>
      </c>
      <c r="G26" s="28">
        <v>1</v>
      </c>
      <c r="H26" s="28">
        <v>1</v>
      </c>
      <c r="I26" s="28">
        <v>1</v>
      </c>
      <c r="J26" s="28">
        <v>7.6</v>
      </c>
      <c r="K26" s="28">
        <v>124651</v>
      </c>
      <c r="L26" s="27">
        <v>3</v>
      </c>
    </row>
    <row r="27" spans="1:12" x14ac:dyDescent="0.25">
      <c r="A27" s="28">
        <v>7</v>
      </c>
      <c r="B27" s="27" t="s">
        <v>154</v>
      </c>
      <c r="C27" s="28">
        <v>2</v>
      </c>
      <c r="D27" s="28">
        <v>30</v>
      </c>
      <c r="E27" s="28">
        <v>114</v>
      </c>
      <c r="F27" s="28">
        <v>149312</v>
      </c>
      <c r="G27" s="28">
        <v>1.92</v>
      </c>
      <c r="H27" s="28">
        <v>1.39</v>
      </c>
      <c r="I27" s="28">
        <v>2.64</v>
      </c>
      <c r="J27" s="28">
        <v>7.6</v>
      </c>
      <c r="K27" s="28">
        <v>124651</v>
      </c>
      <c r="L27" s="27">
        <v>3</v>
      </c>
    </row>
    <row r="28" spans="1:12" x14ac:dyDescent="0.25">
      <c r="A28" s="28">
        <v>7</v>
      </c>
      <c r="B28" s="27" t="s">
        <v>154</v>
      </c>
      <c r="C28" s="28">
        <v>2</v>
      </c>
      <c r="D28" s="28">
        <v>50</v>
      </c>
      <c r="E28" s="28">
        <v>104</v>
      </c>
      <c r="F28" s="28">
        <v>140471</v>
      </c>
      <c r="G28" s="28">
        <v>1.64</v>
      </c>
      <c r="H28" s="28">
        <v>1.18</v>
      </c>
      <c r="I28" s="28">
        <v>2.2599999999999998</v>
      </c>
      <c r="J28" s="28">
        <v>7.6</v>
      </c>
      <c r="K28" s="28">
        <v>124651</v>
      </c>
      <c r="L28" s="27">
        <v>3</v>
      </c>
    </row>
    <row r="29" spans="1:12" x14ac:dyDescent="0.25">
      <c r="A29" s="28">
        <v>7</v>
      </c>
      <c r="B29" s="27" t="s">
        <v>154</v>
      </c>
      <c r="C29" s="28">
        <v>2</v>
      </c>
      <c r="D29" s="28">
        <v>70</v>
      </c>
      <c r="E29" s="28">
        <v>156</v>
      </c>
      <c r="F29" s="28">
        <v>140435</v>
      </c>
      <c r="G29" s="28">
        <v>2.1</v>
      </c>
      <c r="H29" s="28">
        <v>1.55</v>
      </c>
      <c r="I29" s="28">
        <v>2.86</v>
      </c>
      <c r="J29" s="28">
        <v>7.6</v>
      </c>
      <c r="K29" s="28">
        <v>124651</v>
      </c>
      <c r="L29" s="27">
        <v>3</v>
      </c>
    </row>
    <row r="30" spans="1:12" x14ac:dyDescent="0.25">
      <c r="A30" s="28">
        <v>7</v>
      </c>
      <c r="B30" s="27" t="s">
        <v>154</v>
      </c>
      <c r="C30" s="28">
        <v>2</v>
      </c>
      <c r="D30" s="28">
        <v>90</v>
      </c>
      <c r="E30" s="28">
        <v>293</v>
      </c>
      <c r="F30" s="28">
        <v>139988</v>
      </c>
      <c r="G30" s="28">
        <v>2.93</v>
      </c>
      <c r="H30" s="28">
        <v>2.1800000000000002</v>
      </c>
      <c r="I30" s="28">
        <v>3.92</v>
      </c>
      <c r="J30" s="28">
        <v>7.6</v>
      </c>
      <c r="K30" s="28">
        <v>124651</v>
      </c>
      <c r="L30" s="27">
        <v>3</v>
      </c>
    </row>
    <row r="31" spans="1:12" x14ac:dyDescent="0.25">
      <c r="A31" s="28">
        <v>8</v>
      </c>
      <c r="B31" s="27" t="s">
        <v>166</v>
      </c>
      <c r="C31" s="28">
        <v>2</v>
      </c>
      <c r="D31" s="28">
        <v>10</v>
      </c>
      <c r="E31" s="28">
        <v>177</v>
      </c>
      <c r="F31" s="28">
        <v>93341</v>
      </c>
      <c r="G31" s="28">
        <v>1</v>
      </c>
      <c r="H31" s="28">
        <v>1</v>
      </c>
      <c r="I31" s="28">
        <v>1</v>
      </c>
      <c r="J31" s="28">
        <v>12</v>
      </c>
      <c r="K31" s="28">
        <v>42504</v>
      </c>
      <c r="L31" s="27">
        <v>5</v>
      </c>
    </row>
    <row r="32" spans="1:12" x14ac:dyDescent="0.25">
      <c r="A32" s="28">
        <v>8</v>
      </c>
      <c r="B32" s="27" t="s">
        <v>166</v>
      </c>
      <c r="C32" s="28">
        <v>2</v>
      </c>
      <c r="D32" s="28">
        <v>30</v>
      </c>
      <c r="E32" s="28">
        <v>231</v>
      </c>
      <c r="F32" s="28">
        <v>93320</v>
      </c>
      <c r="G32" s="28">
        <v>1.22</v>
      </c>
      <c r="H32" s="28">
        <v>1</v>
      </c>
      <c r="I32" s="28">
        <v>1.48</v>
      </c>
      <c r="J32" s="28">
        <v>12</v>
      </c>
      <c r="K32" s="28">
        <v>42504</v>
      </c>
      <c r="L32" s="27">
        <v>5</v>
      </c>
    </row>
    <row r="33" spans="1:12" x14ac:dyDescent="0.25">
      <c r="A33" s="28">
        <v>8</v>
      </c>
      <c r="B33" s="27" t="s">
        <v>166</v>
      </c>
      <c r="C33" s="28">
        <v>2</v>
      </c>
      <c r="D33" s="28">
        <v>50</v>
      </c>
      <c r="E33" s="28">
        <v>274</v>
      </c>
      <c r="F33" s="28">
        <v>93330</v>
      </c>
      <c r="G33" s="28">
        <v>1.34</v>
      </c>
      <c r="H33" s="28">
        <v>1.1000000000000001</v>
      </c>
      <c r="I33" s="28">
        <v>1.63</v>
      </c>
      <c r="J33" s="28">
        <v>12</v>
      </c>
      <c r="K33" s="28">
        <v>42504</v>
      </c>
      <c r="L33" s="27">
        <v>5</v>
      </c>
    </row>
    <row r="34" spans="1:12" x14ac:dyDescent="0.25">
      <c r="A34" s="28">
        <v>8</v>
      </c>
      <c r="B34" s="27" t="s">
        <v>166</v>
      </c>
      <c r="C34" s="28">
        <v>2</v>
      </c>
      <c r="D34" s="28">
        <v>70</v>
      </c>
      <c r="E34" s="28">
        <v>278</v>
      </c>
      <c r="F34" s="28">
        <v>93323</v>
      </c>
      <c r="G34" s="28">
        <v>1.34</v>
      </c>
      <c r="H34" s="28">
        <v>1.1000000000000001</v>
      </c>
      <c r="I34" s="28">
        <v>1.63</v>
      </c>
      <c r="J34" s="28">
        <v>12</v>
      </c>
      <c r="K34" s="28">
        <v>42504</v>
      </c>
      <c r="L34" s="27">
        <v>5</v>
      </c>
    </row>
    <row r="35" spans="1:12" x14ac:dyDescent="0.25">
      <c r="A35" s="28">
        <v>8</v>
      </c>
      <c r="B35" s="27" t="s">
        <v>166</v>
      </c>
      <c r="C35" s="28">
        <v>2</v>
      </c>
      <c r="D35" s="28">
        <v>90</v>
      </c>
      <c r="E35" s="28">
        <v>361</v>
      </c>
      <c r="F35" s="28">
        <v>93195</v>
      </c>
      <c r="G35" s="28">
        <v>1.59</v>
      </c>
      <c r="H35" s="28">
        <v>1.32</v>
      </c>
      <c r="I35" s="28">
        <v>1.93</v>
      </c>
      <c r="J35" s="28">
        <v>12</v>
      </c>
      <c r="K35" s="28">
        <v>42504</v>
      </c>
      <c r="L35" s="27">
        <v>5</v>
      </c>
    </row>
    <row r="36" spans="1:12" x14ac:dyDescent="0.25">
      <c r="A36" s="28">
        <v>9</v>
      </c>
      <c r="B36" s="27" t="s">
        <v>176</v>
      </c>
      <c r="C36" s="28">
        <v>2</v>
      </c>
      <c r="D36" s="28">
        <v>10</v>
      </c>
      <c r="E36" s="28">
        <v>127</v>
      </c>
      <c r="F36" s="28">
        <v>19231</v>
      </c>
      <c r="G36" s="28">
        <v>1</v>
      </c>
      <c r="H36" s="28">
        <v>1</v>
      </c>
      <c r="I36" s="28">
        <v>1</v>
      </c>
      <c r="J36" s="28">
        <v>8</v>
      </c>
      <c r="K36" s="28">
        <v>13110</v>
      </c>
      <c r="L36" s="27">
        <v>3</v>
      </c>
    </row>
    <row r="37" spans="1:12" x14ac:dyDescent="0.25">
      <c r="A37" s="28">
        <v>9</v>
      </c>
      <c r="B37" s="27" t="s">
        <v>176</v>
      </c>
      <c r="C37" s="28">
        <v>2</v>
      </c>
      <c r="D37" s="28">
        <v>30</v>
      </c>
      <c r="E37" s="28">
        <v>135</v>
      </c>
      <c r="F37" s="28">
        <v>20227</v>
      </c>
      <c r="G37" s="28">
        <v>1.0900000000000001</v>
      </c>
      <c r="H37" s="28">
        <v>0.85</v>
      </c>
      <c r="I37" s="28">
        <v>1.41</v>
      </c>
      <c r="J37" s="28">
        <v>8</v>
      </c>
      <c r="K37" s="28">
        <v>13110</v>
      </c>
      <c r="L37" s="27">
        <v>3</v>
      </c>
    </row>
    <row r="38" spans="1:12" x14ac:dyDescent="0.25">
      <c r="A38" s="28">
        <v>9</v>
      </c>
      <c r="B38" s="27" t="s">
        <v>176</v>
      </c>
      <c r="C38" s="28">
        <v>2</v>
      </c>
      <c r="D38" s="28">
        <v>50</v>
      </c>
      <c r="E38" s="28">
        <v>151</v>
      </c>
      <c r="F38" s="28">
        <v>20269</v>
      </c>
      <c r="G38" s="28">
        <v>1.22</v>
      </c>
      <c r="H38" s="28">
        <v>0.94</v>
      </c>
      <c r="I38" s="28">
        <v>1.59</v>
      </c>
      <c r="J38" s="28">
        <v>8</v>
      </c>
      <c r="K38" s="28">
        <v>13110</v>
      </c>
      <c r="L38" s="27">
        <v>3</v>
      </c>
    </row>
    <row r="39" spans="1:12" x14ac:dyDescent="0.25">
      <c r="A39" s="28">
        <v>9</v>
      </c>
      <c r="B39" s="27" t="s">
        <v>176</v>
      </c>
      <c r="C39" s="28">
        <v>2</v>
      </c>
      <c r="D39" s="28">
        <v>70</v>
      </c>
      <c r="E39" s="28">
        <v>155</v>
      </c>
      <c r="F39" s="28">
        <v>20146</v>
      </c>
      <c r="G39" s="28">
        <v>1.25</v>
      </c>
      <c r="H39" s="28">
        <v>0.94</v>
      </c>
      <c r="I39" s="28">
        <v>1.65</v>
      </c>
      <c r="J39" s="28">
        <v>8</v>
      </c>
      <c r="K39" s="28">
        <v>13110</v>
      </c>
      <c r="L39" s="27">
        <v>3</v>
      </c>
    </row>
    <row r="40" spans="1:12" x14ac:dyDescent="0.25">
      <c r="A40" s="28">
        <v>9</v>
      </c>
      <c r="B40" s="27" t="s">
        <v>176</v>
      </c>
      <c r="C40" s="28">
        <v>2</v>
      </c>
      <c r="D40" s="28">
        <v>90</v>
      </c>
      <c r="E40" s="28">
        <v>190</v>
      </c>
      <c r="F40" s="28">
        <v>19759</v>
      </c>
      <c r="G40" s="28">
        <v>1.63</v>
      </c>
      <c r="H40" s="28">
        <v>1.2</v>
      </c>
      <c r="I40" s="28">
        <v>2.21</v>
      </c>
      <c r="J40" s="28">
        <v>8</v>
      </c>
      <c r="K40" s="28">
        <v>13110</v>
      </c>
      <c r="L40" s="2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5273-8480-4424-9414-13311968153C}">
  <dimension ref="A1:I41"/>
  <sheetViews>
    <sheetView zoomScaleNormal="100" workbookViewId="0">
      <selection activeCell="J1" sqref="J1"/>
    </sheetView>
  </sheetViews>
  <sheetFormatPr defaultRowHeight="15" x14ac:dyDescent="0.25"/>
  <cols>
    <col min="1" max="1" width="9.140625" style="27"/>
    <col min="2" max="2" width="16.140625" style="27" bestFit="1" customWidth="1"/>
    <col min="3" max="3" width="16.140625" style="27" customWidth="1"/>
    <col min="4" max="6" width="9.28515625" style="27" bestFit="1" customWidth="1"/>
    <col min="7" max="7" width="9.140625" style="27"/>
    <col min="8" max="8" width="9.28515625" style="27" customWidth="1"/>
    <col min="9" max="16384" width="9.140625" style="27"/>
  </cols>
  <sheetData>
    <row r="1" spans="1:9" s="29" customFormat="1" x14ac:dyDescent="0.25">
      <c r="A1" s="29" t="s">
        <v>178</v>
      </c>
      <c r="B1" s="29" t="s">
        <v>0</v>
      </c>
      <c r="C1" s="29" t="s">
        <v>199</v>
      </c>
      <c r="D1" s="29" t="s">
        <v>8</v>
      </c>
      <c r="E1" s="29" t="s">
        <v>9</v>
      </c>
      <c r="F1" s="29" t="s">
        <v>10</v>
      </c>
      <c r="G1" s="29" t="s">
        <v>215</v>
      </c>
      <c r="H1" s="29" t="s">
        <v>216</v>
      </c>
      <c r="I1" s="29" t="s">
        <v>217</v>
      </c>
    </row>
    <row r="2" spans="1:9" x14ac:dyDescent="0.25">
      <c r="A2" s="28">
        <v>1</v>
      </c>
      <c r="B2" s="27" t="s">
        <v>181</v>
      </c>
      <c r="C2" s="27" t="s">
        <v>208</v>
      </c>
      <c r="D2" s="28">
        <v>1.81</v>
      </c>
      <c r="E2" s="28">
        <v>1.1000000000000001</v>
      </c>
      <c r="F2" s="28">
        <v>2.99</v>
      </c>
      <c r="G2" s="28">
        <v>10.199999999999999</v>
      </c>
      <c r="H2" s="28">
        <v>3048</v>
      </c>
      <c r="I2" s="27">
        <v>6</v>
      </c>
    </row>
    <row r="3" spans="1:9" x14ac:dyDescent="0.25">
      <c r="A3" s="28">
        <v>2</v>
      </c>
      <c r="B3" s="27" t="s">
        <v>238</v>
      </c>
      <c r="C3" s="27" t="s">
        <v>209</v>
      </c>
      <c r="D3" s="28">
        <v>1.49</v>
      </c>
      <c r="E3" s="28">
        <v>1.26</v>
      </c>
      <c r="F3" s="28">
        <v>1.76</v>
      </c>
      <c r="G3" s="28">
        <v>14</v>
      </c>
      <c r="H3" s="28">
        <v>69554</v>
      </c>
      <c r="I3" s="27">
        <v>5</v>
      </c>
    </row>
    <row r="4" spans="1:9" x14ac:dyDescent="0.25">
      <c r="A4" s="28">
        <v>3</v>
      </c>
      <c r="B4" s="27" t="s">
        <v>182</v>
      </c>
      <c r="C4" s="27" t="s">
        <v>210</v>
      </c>
      <c r="D4" s="28">
        <v>1.55</v>
      </c>
      <c r="E4" s="28">
        <v>1.1299999999999999</v>
      </c>
      <c r="F4" s="28">
        <v>2.15</v>
      </c>
      <c r="G4" s="28">
        <v>11.6</v>
      </c>
      <c r="H4" s="28">
        <v>7339</v>
      </c>
      <c r="I4" s="27">
        <v>5</v>
      </c>
    </row>
    <row r="5" spans="1:9" x14ac:dyDescent="0.25">
      <c r="A5" s="28">
        <v>4</v>
      </c>
      <c r="B5" s="27" t="s">
        <v>213</v>
      </c>
      <c r="C5" s="27" t="s">
        <v>211</v>
      </c>
      <c r="D5" s="28">
        <v>0.81</v>
      </c>
      <c r="E5" s="28">
        <v>0.61</v>
      </c>
      <c r="F5" s="28">
        <v>1.08</v>
      </c>
      <c r="G5" s="28">
        <v>5</v>
      </c>
      <c r="H5" s="28">
        <v>36889</v>
      </c>
      <c r="I5" s="27">
        <v>4</v>
      </c>
    </row>
    <row r="6" spans="1:9" x14ac:dyDescent="0.25">
      <c r="A6" s="28">
        <v>5</v>
      </c>
      <c r="B6" s="27" t="s">
        <v>214</v>
      </c>
      <c r="C6" s="27" t="s">
        <v>211</v>
      </c>
      <c r="D6" s="28">
        <v>1.36</v>
      </c>
      <c r="E6" s="28">
        <v>1.1200000000000001</v>
      </c>
      <c r="F6" s="28">
        <v>1.46</v>
      </c>
      <c r="G6" s="28">
        <v>5</v>
      </c>
      <c r="H6" s="28">
        <v>27816</v>
      </c>
      <c r="I6" s="27">
        <v>4</v>
      </c>
    </row>
    <row r="7" spans="1:9" x14ac:dyDescent="0.25">
      <c r="A7" s="28">
        <v>6</v>
      </c>
      <c r="B7" s="27" t="s">
        <v>231</v>
      </c>
      <c r="C7" s="27" t="s">
        <v>229</v>
      </c>
      <c r="D7" s="28">
        <v>1.38</v>
      </c>
      <c r="E7" s="28">
        <v>1.02</v>
      </c>
      <c r="F7" s="28">
        <v>1.86</v>
      </c>
      <c r="G7" s="27">
        <v>10</v>
      </c>
      <c r="H7" s="27">
        <v>492</v>
      </c>
      <c r="I7" s="27">
        <v>5</v>
      </c>
    </row>
    <row r="8" spans="1:9" x14ac:dyDescent="0.25">
      <c r="A8" s="28">
        <v>7</v>
      </c>
      <c r="B8" s="27" t="s">
        <v>240</v>
      </c>
      <c r="C8" s="27" t="s">
        <v>212</v>
      </c>
      <c r="D8" s="28">
        <v>1.29</v>
      </c>
      <c r="E8" s="28">
        <v>1.05</v>
      </c>
      <c r="F8" s="28">
        <v>1.57</v>
      </c>
      <c r="G8" s="28">
        <v>4.7</v>
      </c>
      <c r="H8" s="28">
        <v>43176</v>
      </c>
      <c r="I8" s="27">
        <v>6</v>
      </c>
    </row>
    <row r="9" spans="1:9" x14ac:dyDescent="0.25">
      <c r="A9" s="28">
        <v>8</v>
      </c>
      <c r="B9" s="27" t="s">
        <v>183</v>
      </c>
      <c r="C9" s="27" t="s">
        <v>209</v>
      </c>
      <c r="D9" s="28">
        <v>2.93</v>
      </c>
      <c r="E9" s="28">
        <v>2.1800000000000002</v>
      </c>
      <c r="F9" s="28">
        <v>3.92</v>
      </c>
      <c r="G9" s="28">
        <v>7.6</v>
      </c>
      <c r="H9" s="28">
        <v>124651</v>
      </c>
      <c r="I9" s="27">
        <v>3</v>
      </c>
    </row>
    <row r="10" spans="1:9" x14ac:dyDescent="0.25">
      <c r="A10" s="28">
        <v>9</v>
      </c>
      <c r="B10" s="27" t="s">
        <v>184</v>
      </c>
      <c r="C10" s="27" t="s">
        <v>209</v>
      </c>
      <c r="D10" s="28">
        <v>1.59</v>
      </c>
      <c r="E10" s="28">
        <v>1.32</v>
      </c>
      <c r="F10" s="28">
        <v>1.93</v>
      </c>
      <c r="G10" s="28">
        <v>12</v>
      </c>
      <c r="H10" s="28">
        <v>42504</v>
      </c>
      <c r="I10" s="27">
        <v>5</v>
      </c>
    </row>
    <row r="11" spans="1:9" x14ac:dyDescent="0.25">
      <c r="A11" s="28">
        <v>10</v>
      </c>
      <c r="B11" s="27" t="s">
        <v>185</v>
      </c>
      <c r="C11" s="27" t="s">
        <v>209</v>
      </c>
      <c r="D11" s="28">
        <v>1.63</v>
      </c>
      <c r="E11" s="28">
        <v>1.2</v>
      </c>
      <c r="F11" s="28">
        <v>2.21</v>
      </c>
      <c r="G11" s="28">
        <v>8</v>
      </c>
      <c r="H11" s="28">
        <v>13110</v>
      </c>
      <c r="I11" s="27">
        <v>3</v>
      </c>
    </row>
    <row r="12" spans="1:9" x14ac:dyDescent="0.25">
      <c r="A12" s="28"/>
      <c r="D12" s="28"/>
      <c r="E12" s="28"/>
      <c r="F12" s="28"/>
    </row>
    <row r="13" spans="1:9" x14ac:dyDescent="0.25">
      <c r="A13" s="28"/>
      <c r="D13" s="28"/>
      <c r="E13" s="28"/>
      <c r="F13" s="28"/>
    </row>
    <row r="14" spans="1:9" x14ac:dyDescent="0.25">
      <c r="A14" s="28"/>
      <c r="D14" s="28"/>
      <c r="E14" s="28"/>
      <c r="F14" s="28"/>
    </row>
    <row r="15" spans="1:9" x14ac:dyDescent="0.25">
      <c r="A15" s="28"/>
      <c r="D15" s="28"/>
      <c r="E15" s="28"/>
      <c r="F15" s="28"/>
    </row>
    <row r="16" spans="1:9" x14ac:dyDescent="0.25">
      <c r="A16" s="28"/>
      <c r="D16" s="28"/>
      <c r="E16" s="28"/>
      <c r="F16" s="28"/>
    </row>
    <row r="17" spans="1:6" x14ac:dyDescent="0.25">
      <c r="A17" s="28"/>
      <c r="D17" s="28"/>
      <c r="E17" s="28"/>
      <c r="F17" s="28"/>
    </row>
    <row r="18" spans="1:6" x14ac:dyDescent="0.25">
      <c r="A18" s="28"/>
      <c r="D18" s="28"/>
      <c r="E18" s="28"/>
      <c r="F18" s="28"/>
    </row>
    <row r="19" spans="1:6" x14ac:dyDescent="0.25">
      <c r="A19" s="28"/>
      <c r="D19" s="28"/>
      <c r="E19" s="28"/>
      <c r="F19" s="28"/>
    </row>
    <row r="20" spans="1:6" x14ac:dyDescent="0.25">
      <c r="A20" s="28"/>
      <c r="D20" s="28"/>
      <c r="E20" s="28"/>
      <c r="F20" s="28"/>
    </row>
    <row r="21" spans="1:6" x14ac:dyDescent="0.25">
      <c r="A21" s="28"/>
      <c r="D21" s="28"/>
      <c r="E21" s="28"/>
      <c r="F21" s="28"/>
    </row>
    <row r="22" spans="1:6" x14ac:dyDescent="0.25">
      <c r="A22" s="28"/>
      <c r="D22" s="28"/>
      <c r="E22" s="28"/>
      <c r="F22" s="28"/>
    </row>
    <row r="23" spans="1:6" x14ac:dyDescent="0.25">
      <c r="A23" s="28"/>
      <c r="D23" s="28"/>
      <c r="E23" s="28"/>
      <c r="F23" s="28"/>
    </row>
    <row r="24" spans="1:6" x14ac:dyDescent="0.25">
      <c r="A24" s="28"/>
      <c r="D24" s="28"/>
      <c r="E24" s="28"/>
      <c r="F24" s="28"/>
    </row>
    <row r="25" spans="1:6" x14ac:dyDescent="0.25">
      <c r="A25" s="28"/>
      <c r="D25" s="28"/>
      <c r="E25" s="28"/>
      <c r="F25" s="28"/>
    </row>
    <row r="26" spans="1:6" x14ac:dyDescent="0.25">
      <c r="A26" s="28"/>
      <c r="D26" s="28"/>
      <c r="E26" s="28"/>
      <c r="F26" s="28"/>
    </row>
    <row r="27" spans="1:6" x14ac:dyDescent="0.25">
      <c r="A27" s="28"/>
      <c r="D27" s="28"/>
      <c r="E27" s="28"/>
      <c r="F27" s="28"/>
    </row>
    <row r="28" spans="1:6" x14ac:dyDescent="0.25">
      <c r="A28" s="28"/>
      <c r="D28" s="28"/>
      <c r="E28" s="28"/>
      <c r="F28" s="28"/>
    </row>
    <row r="29" spans="1:6" x14ac:dyDescent="0.25">
      <c r="A29" s="28"/>
      <c r="D29" s="28"/>
      <c r="E29" s="28"/>
      <c r="F29" s="28"/>
    </row>
    <row r="30" spans="1:6" x14ac:dyDescent="0.25">
      <c r="A30" s="28"/>
      <c r="D30" s="28"/>
      <c r="E30" s="28"/>
      <c r="F30" s="28"/>
    </row>
    <row r="31" spans="1:6" x14ac:dyDescent="0.25">
      <c r="A31" s="28"/>
      <c r="D31" s="28"/>
      <c r="E31" s="28"/>
      <c r="F31" s="28"/>
    </row>
    <row r="32" spans="1:6" x14ac:dyDescent="0.25">
      <c r="A32" s="28"/>
      <c r="D32" s="28"/>
      <c r="E32" s="28"/>
      <c r="F32" s="28"/>
    </row>
    <row r="33" spans="1:6" x14ac:dyDescent="0.25">
      <c r="A33" s="28"/>
      <c r="D33" s="28"/>
      <c r="E33" s="28"/>
      <c r="F33" s="28"/>
    </row>
    <row r="34" spans="1:6" x14ac:dyDescent="0.25">
      <c r="A34" s="28"/>
      <c r="D34" s="28"/>
      <c r="E34" s="28"/>
      <c r="F34" s="28"/>
    </row>
    <row r="35" spans="1:6" x14ac:dyDescent="0.25">
      <c r="A35" s="28"/>
      <c r="D35" s="28"/>
      <c r="E35" s="28"/>
      <c r="F35" s="28"/>
    </row>
    <row r="36" spans="1:6" x14ac:dyDescent="0.25">
      <c r="A36" s="28"/>
      <c r="D36" s="28"/>
      <c r="E36" s="28"/>
      <c r="F36" s="28"/>
    </row>
    <row r="37" spans="1:6" x14ac:dyDescent="0.25">
      <c r="A37" s="28"/>
      <c r="D37" s="28"/>
      <c r="E37" s="28"/>
      <c r="F37" s="28"/>
    </row>
    <row r="38" spans="1:6" x14ac:dyDescent="0.25">
      <c r="A38" s="28"/>
      <c r="D38" s="28"/>
      <c r="E38" s="28"/>
      <c r="F38" s="28"/>
    </row>
    <row r="39" spans="1:6" x14ac:dyDescent="0.25">
      <c r="A39" s="28"/>
      <c r="D39" s="28"/>
      <c r="E39" s="28"/>
      <c r="F39" s="28"/>
    </row>
    <row r="40" spans="1:6" x14ac:dyDescent="0.25">
      <c r="A40" s="28"/>
      <c r="D40" s="28"/>
      <c r="E40" s="28"/>
      <c r="F40" s="28"/>
    </row>
    <row r="41" spans="1:6" x14ac:dyDescent="0.25">
      <c r="A41" s="28"/>
      <c r="D41" s="28"/>
      <c r="E41" s="28"/>
      <c r="F41" s="28"/>
    </row>
  </sheetData>
  <autoFilter ref="A1:J1" xr:uid="{96564F96-A8FE-42EF-9F4D-815F5272B123}">
    <sortState ref="A2:J11">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9342-5992-4FF4-92AD-F55CF2D7DE66}">
  <dimension ref="A1:N40"/>
  <sheetViews>
    <sheetView zoomScale="85" zoomScaleNormal="85" workbookViewId="0">
      <pane xSplit="2" ySplit="1" topLeftCell="C2" activePane="bottomRight" state="frozen"/>
      <selection pane="topRight" activeCell="C1" sqref="C1"/>
      <selection pane="bottomLeft" activeCell="A2" sqref="A2"/>
      <selection pane="bottomRight" activeCell="B26" sqref="B26"/>
    </sheetView>
  </sheetViews>
  <sheetFormatPr defaultRowHeight="15" x14ac:dyDescent="0.25"/>
  <cols>
    <col min="1" max="1" width="9.140625" style="27"/>
    <col min="2" max="2" width="16.140625" style="27" bestFit="1" customWidth="1"/>
    <col min="3" max="5" width="9.28515625" style="27" bestFit="1" customWidth="1"/>
    <col min="6" max="6" width="9.5703125" style="27" bestFit="1" customWidth="1"/>
    <col min="7" max="9" width="9.28515625" style="27" bestFit="1" customWidth="1"/>
    <col min="10" max="10" width="9.140625" style="27"/>
    <col min="11" max="11" width="9.5703125" style="27" bestFit="1" customWidth="1"/>
    <col min="12" max="16384" width="9.140625" style="27"/>
  </cols>
  <sheetData>
    <row r="1" spans="1:14" s="29" customFormat="1" x14ac:dyDescent="0.25">
      <c r="A1" s="29" t="s">
        <v>178</v>
      </c>
      <c r="B1" s="29" t="s">
        <v>0</v>
      </c>
      <c r="C1" s="29" t="s">
        <v>179</v>
      </c>
      <c r="D1" s="29" t="s">
        <v>4</v>
      </c>
      <c r="E1" s="29" t="s">
        <v>5</v>
      </c>
      <c r="F1" s="29" t="s">
        <v>6</v>
      </c>
      <c r="G1" s="29" t="s">
        <v>8</v>
      </c>
      <c r="H1" s="29" t="s">
        <v>9</v>
      </c>
      <c r="I1" s="29" t="s">
        <v>10</v>
      </c>
      <c r="J1" s="29" t="s">
        <v>215</v>
      </c>
      <c r="K1" s="29" t="s">
        <v>216</v>
      </c>
      <c r="L1" s="29" t="s">
        <v>220</v>
      </c>
      <c r="M1" s="29" t="s">
        <v>217</v>
      </c>
      <c r="N1" s="29" t="s">
        <v>218</v>
      </c>
    </row>
    <row r="2" spans="1:14" x14ac:dyDescent="0.25">
      <c r="A2" s="28">
        <v>1</v>
      </c>
      <c r="B2" s="27" t="s">
        <v>67</v>
      </c>
      <c r="C2" s="28">
        <v>3</v>
      </c>
      <c r="D2" s="28">
        <v>16.66</v>
      </c>
      <c r="E2" s="28">
        <v>24</v>
      </c>
      <c r="F2" s="28">
        <v>616</v>
      </c>
      <c r="G2" s="28">
        <v>1</v>
      </c>
      <c r="H2" s="28">
        <v>1</v>
      </c>
      <c r="I2" s="28">
        <v>1</v>
      </c>
      <c r="J2" s="28">
        <v>10.199999999999999</v>
      </c>
      <c r="K2" s="28">
        <v>3048</v>
      </c>
      <c r="L2" s="28"/>
      <c r="M2" s="28"/>
      <c r="N2" s="28"/>
    </row>
    <row r="3" spans="1:14" x14ac:dyDescent="0.25">
      <c r="A3" s="28">
        <v>1</v>
      </c>
      <c r="B3" s="27" t="s">
        <v>67</v>
      </c>
      <c r="C3" s="28">
        <v>3</v>
      </c>
      <c r="D3" s="28">
        <v>50</v>
      </c>
      <c r="E3" s="28">
        <v>70</v>
      </c>
      <c r="F3" s="28">
        <v>1461</v>
      </c>
      <c r="G3" s="28">
        <v>1.25</v>
      </c>
      <c r="H3" s="28">
        <v>0.77</v>
      </c>
      <c r="I3" s="28">
        <v>2.04</v>
      </c>
      <c r="J3" s="28">
        <v>10.199999999999999</v>
      </c>
      <c r="K3" s="28">
        <v>3048</v>
      </c>
      <c r="L3" s="28"/>
      <c r="M3" s="28"/>
      <c r="N3" s="28"/>
    </row>
    <row r="4" spans="1:14" x14ac:dyDescent="0.25">
      <c r="A4" s="28">
        <v>1</v>
      </c>
      <c r="B4" s="27" t="s">
        <v>67</v>
      </c>
      <c r="C4" s="28">
        <v>3</v>
      </c>
      <c r="D4" s="28">
        <v>83.33</v>
      </c>
      <c r="E4" s="28">
        <v>65</v>
      </c>
      <c r="F4" s="28">
        <v>971</v>
      </c>
      <c r="G4" s="28">
        <v>1.81</v>
      </c>
      <c r="H4" s="28">
        <v>1.1000000000000001</v>
      </c>
      <c r="I4" s="28">
        <v>2.99</v>
      </c>
      <c r="J4" s="28">
        <v>10.199999999999999</v>
      </c>
      <c r="K4" s="28">
        <v>3048</v>
      </c>
      <c r="L4" s="28"/>
      <c r="M4" s="28"/>
      <c r="N4" s="28"/>
    </row>
    <row r="5" spans="1:14" x14ac:dyDescent="0.25">
      <c r="A5" s="28">
        <v>2</v>
      </c>
      <c r="B5" s="27" t="s">
        <v>78</v>
      </c>
      <c r="C5" s="28">
        <v>2</v>
      </c>
      <c r="D5" s="28">
        <v>10</v>
      </c>
      <c r="E5" s="28">
        <v>391</v>
      </c>
      <c r="F5" s="28">
        <v>176487</v>
      </c>
      <c r="G5" s="28">
        <v>1</v>
      </c>
      <c r="H5" s="28">
        <v>1</v>
      </c>
      <c r="I5" s="28">
        <v>1</v>
      </c>
      <c r="J5" s="28">
        <v>14</v>
      </c>
      <c r="K5" s="28">
        <v>69554</v>
      </c>
      <c r="L5" s="28"/>
      <c r="M5" s="28"/>
      <c r="N5" s="28"/>
    </row>
    <row r="6" spans="1:14" x14ac:dyDescent="0.25">
      <c r="A6" s="28">
        <v>2</v>
      </c>
      <c r="B6" s="27" t="s">
        <v>78</v>
      </c>
      <c r="C6" s="28">
        <v>2</v>
      </c>
      <c r="D6" s="28">
        <v>30</v>
      </c>
      <c r="E6" s="28">
        <v>455</v>
      </c>
      <c r="F6" s="28">
        <v>179988</v>
      </c>
      <c r="G6" s="28">
        <v>1.21</v>
      </c>
      <c r="H6" s="28">
        <v>1.05</v>
      </c>
      <c r="I6" s="28">
        <v>1.38</v>
      </c>
      <c r="J6" s="28">
        <v>14</v>
      </c>
      <c r="K6" s="28">
        <v>69554</v>
      </c>
      <c r="L6" s="28"/>
      <c r="M6" s="28"/>
      <c r="N6" s="28"/>
    </row>
    <row r="7" spans="1:14" x14ac:dyDescent="0.25">
      <c r="A7" s="28">
        <v>2</v>
      </c>
      <c r="B7" s="27" t="s">
        <v>78</v>
      </c>
      <c r="C7" s="28">
        <v>2</v>
      </c>
      <c r="D7" s="28">
        <v>50</v>
      </c>
      <c r="E7" s="28">
        <v>562</v>
      </c>
      <c r="F7" s="28">
        <v>180646</v>
      </c>
      <c r="G7" s="28">
        <v>1.35</v>
      </c>
      <c r="H7" s="28">
        <v>1.17</v>
      </c>
      <c r="I7" s="28">
        <v>1.56</v>
      </c>
      <c r="J7" s="28">
        <v>14</v>
      </c>
      <c r="K7" s="28">
        <v>69554</v>
      </c>
      <c r="L7" s="28"/>
      <c r="M7" s="28"/>
      <c r="N7" s="28"/>
    </row>
    <row r="8" spans="1:14" x14ac:dyDescent="0.25">
      <c r="A8" s="28">
        <v>2</v>
      </c>
      <c r="B8" s="27" t="s">
        <v>78</v>
      </c>
      <c r="C8" s="28">
        <v>2</v>
      </c>
      <c r="D8" s="28">
        <v>70</v>
      </c>
      <c r="E8" s="28">
        <v>559</v>
      </c>
      <c r="F8" s="28">
        <v>181123</v>
      </c>
      <c r="G8" s="28">
        <v>1.33</v>
      </c>
      <c r="H8" s="28">
        <v>1.1399999999999999</v>
      </c>
      <c r="I8" s="28">
        <v>1.55</v>
      </c>
      <c r="J8" s="28">
        <v>14</v>
      </c>
      <c r="K8" s="28">
        <v>69554</v>
      </c>
      <c r="L8" s="28"/>
      <c r="M8" s="28"/>
      <c r="N8" s="28"/>
    </row>
    <row r="9" spans="1:14" x14ac:dyDescent="0.25">
      <c r="A9" s="28">
        <v>2</v>
      </c>
      <c r="B9" s="27" t="s">
        <v>78</v>
      </c>
      <c r="C9" s="28">
        <v>2</v>
      </c>
      <c r="D9" s="28">
        <v>90</v>
      </c>
      <c r="E9" s="28">
        <v>731</v>
      </c>
      <c r="F9" s="28">
        <v>181802</v>
      </c>
      <c r="G9" s="28">
        <v>1.49</v>
      </c>
      <c r="H9" s="28">
        <v>1.26</v>
      </c>
      <c r="I9" s="28">
        <v>1.76</v>
      </c>
      <c r="J9" s="28">
        <v>14</v>
      </c>
      <c r="K9" s="28">
        <v>69554</v>
      </c>
      <c r="L9" s="28"/>
      <c r="M9" s="28"/>
      <c r="N9" s="28"/>
    </row>
    <row r="10" spans="1:14" x14ac:dyDescent="0.25">
      <c r="A10" s="28">
        <v>3</v>
      </c>
      <c r="B10" s="27" t="s">
        <v>101</v>
      </c>
      <c r="C10" s="28">
        <v>2</v>
      </c>
      <c r="D10" s="28">
        <v>12.5</v>
      </c>
      <c r="E10" s="28">
        <v>62</v>
      </c>
      <c r="F10" s="28">
        <v>19986.8</v>
      </c>
      <c r="G10" s="28">
        <v>1</v>
      </c>
      <c r="H10" s="28">
        <v>1</v>
      </c>
      <c r="I10" s="28">
        <v>1</v>
      </c>
      <c r="J10" s="28">
        <v>11.6</v>
      </c>
      <c r="K10" s="28">
        <v>7339</v>
      </c>
      <c r="L10" s="28"/>
      <c r="M10" s="28"/>
      <c r="N10" s="28"/>
    </row>
    <row r="11" spans="1:14" x14ac:dyDescent="0.25">
      <c r="A11" s="28">
        <v>3</v>
      </c>
      <c r="B11" s="27" t="s">
        <v>101</v>
      </c>
      <c r="C11" s="28">
        <v>2</v>
      </c>
      <c r="D11" s="28">
        <v>37.5</v>
      </c>
      <c r="E11" s="28">
        <v>91</v>
      </c>
      <c r="F11" s="28">
        <v>19650.399999999998</v>
      </c>
      <c r="G11" s="28">
        <v>1.27</v>
      </c>
      <c r="H11" s="28">
        <v>0.91</v>
      </c>
      <c r="I11" s="28">
        <v>1.76</v>
      </c>
      <c r="J11" s="28">
        <v>11.6</v>
      </c>
      <c r="K11" s="28">
        <v>7339</v>
      </c>
      <c r="L11" s="28"/>
      <c r="M11" s="28"/>
      <c r="N11" s="28"/>
    </row>
    <row r="12" spans="1:14" x14ac:dyDescent="0.25">
      <c r="A12" s="28">
        <v>3</v>
      </c>
      <c r="B12" s="27" t="s">
        <v>101</v>
      </c>
      <c r="C12" s="28">
        <v>2</v>
      </c>
      <c r="D12" s="28">
        <v>62.5</v>
      </c>
      <c r="E12" s="28">
        <v>122</v>
      </c>
      <c r="F12" s="28">
        <v>19720</v>
      </c>
      <c r="G12" s="28">
        <v>1.5</v>
      </c>
      <c r="H12" s="28">
        <v>1.0900000000000001</v>
      </c>
      <c r="I12" s="28">
        <v>2.0499999999999998</v>
      </c>
      <c r="J12" s="28">
        <v>11.6</v>
      </c>
      <c r="K12" s="28">
        <v>7339</v>
      </c>
      <c r="L12" s="28"/>
      <c r="M12" s="28"/>
      <c r="N12" s="28"/>
    </row>
    <row r="13" spans="1:14" x14ac:dyDescent="0.25">
      <c r="A13" s="28">
        <v>3</v>
      </c>
      <c r="B13" s="27" t="s">
        <v>101</v>
      </c>
      <c r="C13" s="28">
        <v>2</v>
      </c>
      <c r="D13" s="28">
        <v>87.5</v>
      </c>
      <c r="E13" s="28">
        <v>152</v>
      </c>
      <c r="F13" s="28">
        <v>18351.2</v>
      </c>
      <c r="G13" s="28">
        <v>1.55</v>
      </c>
      <c r="H13" s="28">
        <v>1.1299999999999999</v>
      </c>
      <c r="I13" s="28">
        <v>2.15</v>
      </c>
      <c r="J13" s="28">
        <v>11.6</v>
      </c>
      <c r="K13" s="28">
        <v>7339</v>
      </c>
      <c r="L13" s="28"/>
      <c r="M13" s="28"/>
      <c r="N13" s="28"/>
    </row>
    <row r="14" spans="1:14" x14ac:dyDescent="0.25">
      <c r="A14" s="28">
        <v>4</v>
      </c>
      <c r="B14" s="27" t="s">
        <v>120</v>
      </c>
      <c r="C14" s="28">
        <v>3</v>
      </c>
      <c r="D14" s="28">
        <v>12.5</v>
      </c>
      <c r="E14" s="28">
        <v>144</v>
      </c>
      <c r="F14" s="28">
        <v>9222</v>
      </c>
      <c r="G14" s="28">
        <v>1</v>
      </c>
      <c r="H14" s="28">
        <v>1</v>
      </c>
      <c r="I14" s="28">
        <v>1</v>
      </c>
      <c r="J14" s="28">
        <v>5</v>
      </c>
      <c r="K14" s="28">
        <v>64705</v>
      </c>
      <c r="L14" s="28"/>
      <c r="M14" s="28"/>
      <c r="N14" s="28"/>
    </row>
    <row r="15" spans="1:14" x14ac:dyDescent="0.25">
      <c r="A15" s="28">
        <v>4</v>
      </c>
      <c r="B15" s="27" t="s">
        <v>120</v>
      </c>
      <c r="C15" s="28">
        <v>3</v>
      </c>
      <c r="D15" s="28">
        <v>37.5</v>
      </c>
      <c r="E15" s="28">
        <v>126</v>
      </c>
      <c r="F15" s="28">
        <v>9222</v>
      </c>
      <c r="G15" s="28">
        <v>0.93</v>
      </c>
      <c r="H15" s="28">
        <v>0.72</v>
      </c>
      <c r="I15" s="28">
        <v>1.18</v>
      </c>
      <c r="J15" s="28">
        <v>5</v>
      </c>
      <c r="K15" s="28">
        <v>64705</v>
      </c>
      <c r="L15" s="28"/>
      <c r="M15" s="28"/>
      <c r="N15" s="28"/>
    </row>
    <row r="16" spans="1:14" x14ac:dyDescent="0.25">
      <c r="A16" s="28">
        <v>4</v>
      </c>
      <c r="B16" s="27" t="s">
        <v>120</v>
      </c>
      <c r="C16" s="28">
        <v>3</v>
      </c>
      <c r="D16" s="28">
        <v>62.5</v>
      </c>
      <c r="E16" s="28">
        <v>130</v>
      </c>
      <c r="F16" s="28">
        <v>9223</v>
      </c>
      <c r="G16" s="28">
        <v>0.99</v>
      </c>
      <c r="H16" s="28">
        <v>0.77</v>
      </c>
      <c r="I16" s="28">
        <v>1.28</v>
      </c>
      <c r="J16" s="28">
        <v>5</v>
      </c>
      <c r="K16" s="28">
        <v>64705</v>
      </c>
      <c r="L16" s="28"/>
      <c r="M16" s="28"/>
      <c r="N16" s="28"/>
    </row>
    <row r="17" spans="1:14" x14ac:dyDescent="0.25">
      <c r="A17" s="28">
        <v>4</v>
      </c>
      <c r="B17" s="27" t="s">
        <v>120</v>
      </c>
      <c r="C17" s="28">
        <v>3</v>
      </c>
      <c r="D17" s="28">
        <v>87.5</v>
      </c>
      <c r="E17" s="28">
        <v>102</v>
      </c>
      <c r="F17" s="28">
        <v>9222</v>
      </c>
      <c r="G17" s="28">
        <v>0.81</v>
      </c>
      <c r="H17" s="28">
        <v>0.61</v>
      </c>
      <c r="I17" s="28">
        <v>1.08</v>
      </c>
      <c r="J17" s="28">
        <v>5</v>
      </c>
      <c r="K17" s="28">
        <v>64705</v>
      </c>
      <c r="L17" s="28"/>
      <c r="M17" s="28"/>
      <c r="N17" s="28"/>
    </row>
    <row r="18" spans="1:14" x14ac:dyDescent="0.25">
      <c r="A18" s="28">
        <v>5</v>
      </c>
      <c r="B18" s="27" t="s">
        <v>123</v>
      </c>
      <c r="C18" s="28">
        <v>3</v>
      </c>
      <c r="D18" s="28">
        <v>12.5</v>
      </c>
      <c r="E18" s="28">
        <v>160</v>
      </c>
      <c r="F18" s="28">
        <v>6954</v>
      </c>
      <c r="G18" s="28">
        <v>1</v>
      </c>
      <c r="H18" s="28">
        <v>1</v>
      </c>
      <c r="I18" s="28">
        <v>1</v>
      </c>
      <c r="J18" s="28">
        <v>5</v>
      </c>
      <c r="K18" s="28">
        <v>64705</v>
      </c>
      <c r="L18" s="28"/>
      <c r="M18" s="28"/>
      <c r="N18" s="28"/>
    </row>
    <row r="19" spans="1:14" x14ac:dyDescent="0.25">
      <c r="A19" s="28">
        <v>5</v>
      </c>
      <c r="B19" s="27" t="s">
        <v>123</v>
      </c>
      <c r="C19" s="28">
        <v>3</v>
      </c>
      <c r="D19" s="28">
        <v>37.5</v>
      </c>
      <c r="E19" s="28">
        <v>162</v>
      </c>
      <c r="F19" s="28">
        <v>6954</v>
      </c>
      <c r="G19" s="28">
        <v>1.05</v>
      </c>
      <c r="H19" s="28">
        <v>0.84</v>
      </c>
      <c r="I19" s="28">
        <v>1.31</v>
      </c>
      <c r="J19" s="28">
        <v>5</v>
      </c>
      <c r="K19" s="28">
        <v>64705</v>
      </c>
      <c r="L19" s="28"/>
      <c r="M19" s="28"/>
      <c r="N19" s="28"/>
    </row>
    <row r="20" spans="1:14" x14ac:dyDescent="0.25">
      <c r="A20" s="28">
        <v>5</v>
      </c>
      <c r="B20" s="27" t="s">
        <v>123</v>
      </c>
      <c r="C20" s="28">
        <v>3</v>
      </c>
      <c r="D20" s="28">
        <v>62.5</v>
      </c>
      <c r="E20" s="28">
        <v>191</v>
      </c>
      <c r="F20" s="28">
        <v>6954</v>
      </c>
      <c r="G20" s="28">
        <v>1.26</v>
      </c>
      <c r="H20" s="28">
        <v>1.01</v>
      </c>
      <c r="I20" s="28">
        <v>1.57</v>
      </c>
      <c r="J20" s="28">
        <v>5</v>
      </c>
      <c r="K20" s="28">
        <v>64705</v>
      </c>
      <c r="L20" s="28"/>
      <c r="M20" s="28"/>
      <c r="N20" s="28"/>
    </row>
    <row r="21" spans="1:14" x14ac:dyDescent="0.25">
      <c r="A21" s="28">
        <v>5</v>
      </c>
      <c r="B21" s="27" t="s">
        <v>123</v>
      </c>
      <c r="C21" s="28">
        <v>3</v>
      </c>
      <c r="D21" s="28">
        <v>87.5</v>
      </c>
      <c r="E21" s="28">
        <v>179</v>
      </c>
      <c r="F21" s="28">
        <v>6954</v>
      </c>
      <c r="G21" s="28">
        <v>1.36</v>
      </c>
      <c r="H21" s="28">
        <v>1.1200000000000001</v>
      </c>
      <c r="I21" s="28">
        <v>1.46</v>
      </c>
      <c r="J21" s="28">
        <v>5</v>
      </c>
      <c r="K21" s="28">
        <v>64705</v>
      </c>
      <c r="L21" s="28"/>
      <c r="M21" s="28"/>
      <c r="N21" s="28"/>
    </row>
    <row r="22" spans="1:14" x14ac:dyDescent="0.25">
      <c r="A22" s="28">
        <v>6</v>
      </c>
      <c r="B22" s="27" t="s">
        <v>126</v>
      </c>
      <c r="C22" s="28">
        <v>2</v>
      </c>
      <c r="D22" s="28">
        <v>10</v>
      </c>
      <c r="E22" s="28">
        <v>1102</v>
      </c>
      <c r="F22" s="28">
        <v>20761</v>
      </c>
      <c r="G22" s="28">
        <v>1</v>
      </c>
      <c r="H22" s="28">
        <v>1</v>
      </c>
      <c r="I22" s="28">
        <v>1</v>
      </c>
      <c r="J22" s="28">
        <v>4.7</v>
      </c>
      <c r="K22" s="28">
        <v>43176</v>
      </c>
      <c r="L22" s="28"/>
      <c r="M22" s="28"/>
      <c r="N22" s="28"/>
    </row>
    <row r="23" spans="1:14" x14ac:dyDescent="0.25">
      <c r="A23" s="28">
        <v>6</v>
      </c>
      <c r="B23" s="27" t="s">
        <v>126</v>
      </c>
      <c r="C23" s="28">
        <v>2</v>
      </c>
      <c r="D23" s="28">
        <v>16.66</v>
      </c>
      <c r="E23" s="28">
        <v>901</v>
      </c>
      <c r="F23" s="28">
        <v>17615</v>
      </c>
      <c r="G23" s="28">
        <v>1.02</v>
      </c>
      <c r="H23" s="28">
        <v>0.95</v>
      </c>
      <c r="I23" s="28">
        <v>1.1399999999999999</v>
      </c>
      <c r="J23" s="28">
        <v>4.7</v>
      </c>
      <c r="K23" s="28">
        <v>43176</v>
      </c>
      <c r="L23" s="28"/>
      <c r="M23" s="28"/>
      <c r="N23" s="28"/>
    </row>
    <row r="24" spans="1:14" x14ac:dyDescent="0.25">
      <c r="A24" s="28">
        <v>6</v>
      </c>
      <c r="B24" s="27" t="s">
        <v>126</v>
      </c>
      <c r="C24" s="28">
        <v>2</v>
      </c>
      <c r="D24" s="28">
        <v>50</v>
      </c>
      <c r="E24" s="28">
        <v>131</v>
      </c>
      <c r="F24" s="28">
        <v>2586</v>
      </c>
      <c r="G24" s="28">
        <v>1.21</v>
      </c>
      <c r="H24" s="28">
        <v>1</v>
      </c>
      <c r="I24" s="28">
        <v>1.47</v>
      </c>
      <c r="J24" s="28">
        <v>4.7</v>
      </c>
      <c r="K24" s="28">
        <v>43176</v>
      </c>
      <c r="L24" s="28"/>
      <c r="M24" s="28"/>
      <c r="N24" s="28"/>
    </row>
    <row r="25" spans="1:14" x14ac:dyDescent="0.25">
      <c r="A25" s="28">
        <v>6</v>
      </c>
      <c r="B25" s="27" t="s">
        <v>126</v>
      </c>
      <c r="C25" s="28">
        <v>2</v>
      </c>
      <c r="D25" s="28">
        <v>83.33</v>
      </c>
      <c r="E25" s="28">
        <v>118</v>
      </c>
      <c r="F25" s="28">
        <v>2214</v>
      </c>
      <c r="G25" s="28">
        <v>1.29</v>
      </c>
      <c r="H25" s="28">
        <v>1.05</v>
      </c>
      <c r="I25" s="28">
        <v>1.57</v>
      </c>
      <c r="J25" s="28">
        <v>4.7</v>
      </c>
      <c r="K25" s="28">
        <v>43176</v>
      </c>
      <c r="L25" s="28"/>
      <c r="M25" s="28"/>
      <c r="N25" s="28"/>
    </row>
    <row r="26" spans="1:14" x14ac:dyDescent="0.25">
      <c r="A26" s="28">
        <v>7</v>
      </c>
      <c r="B26" s="27" t="s">
        <v>154</v>
      </c>
      <c r="C26" s="28">
        <v>2</v>
      </c>
      <c r="D26" s="28">
        <v>10</v>
      </c>
      <c r="E26" s="28">
        <v>57</v>
      </c>
      <c r="F26" s="28">
        <v>139949</v>
      </c>
      <c r="G26" s="28">
        <v>1</v>
      </c>
      <c r="H26" s="28">
        <v>1</v>
      </c>
      <c r="I26" s="28">
        <v>1</v>
      </c>
      <c r="J26" s="28">
        <v>7.6</v>
      </c>
      <c r="K26" s="28">
        <v>124651</v>
      </c>
      <c r="L26" s="28"/>
      <c r="M26" s="28"/>
      <c r="N26" s="28"/>
    </row>
    <row r="27" spans="1:14" x14ac:dyDescent="0.25">
      <c r="A27" s="28">
        <v>7</v>
      </c>
      <c r="B27" s="27" t="s">
        <v>154</v>
      </c>
      <c r="C27" s="28">
        <v>2</v>
      </c>
      <c r="D27" s="28">
        <v>30</v>
      </c>
      <c r="E27" s="28">
        <v>114</v>
      </c>
      <c r="F27" s="28">
        <v>149312</v>
      </c>
      <c r="G27" s="28">
        <v>1.92</v>
      </c>
      <c r="H27" s="28">
        <v>1.39</v>
      </c>
      <c r="I27" s="28">
        <v>2.64</v>
      </c>
      <c r="J27" s="28">
        <v>7.6</v>
      </c>
      <c r="K27" s="28">
        <v>124651</v>
      </c>
      <c r="L27" s="28"/>
      <c r="M27" s="28"/>
      <c r="N27" s="28"/>
    </row>
    <row r="28" spans="1:14" x14ac:dyDescent="0.25">
      <c r="A28" s="28">
        <v>7</v>
      </c>
      <c r="B28" s="27" t="s">
        <v>154</v>
      </c>
      <c r="C28" s="28">
        <v>2</v>
      </c>
      <c r="D28" s="28">
        <v>50</v>
      </c>
      <c r="E28" s="28">
        <v>104</v>
      </c>
      <c r="F28" s="28">
        <v>140471</v>
      </c>
      <c r="G28" s="28">
        <v>1.64</v>
      </c>
      <c r="H28" s="28">
        <v>1.18</v>
      </c>
      <c r="I28" s="28">
        <v>2.2599999999999998</v>
      </c>
      <c r="J28" s="28">
        <v>7.6</v>
      </c>
      <c r="K28" s="28">
        <v>124651</v>
      </c>
      <c r="L28" s="28"/>
      <c r="M28" s="28"/>
      <c r="N28" s="28"/>
    </row>
    <row r="29" spans="1:14" x14ac:dyDescent="0.25">
      <c r="A29" s="28">
        <v>7</v>
      </c>
      <c r="B29" s="27" t="s">
        <v>154</v>
      </c>
      <c r="C29" s="28">
        <v>2</v>
      </c>
      <c r="D29" s="28">
        <v>70</v>
      </c>
      <c r="E29" s="28">
        <v>156</v>
      </c>
      <c r="F29" s="28">
        <v>140435</v>
      </c>
      <c r="G29" s="28">
        <v>2.1</v>
      </c>
      <c r="H29" s="28">
        <v>1.55</v>
      </c>
      <c r="I29" s="28">
        <v>2.86</v>
      </c>
      <c r="J29" s="28">
        <v>7.6</v>
      </c>
      <c r="K29" s="28">
        <v>124651</v>
      </c>
      <c r="L29" s="28"/>
      <c r="M29" s="28"/>
      <c r="N29" s="28"/>
    </row>
    <row r="30" spans="1:14" x14ac:dyDescent="0.25">
      <c r="A30" s="28">
        <v>7</v>
      </c>
      <c r="B30" s="27" t="s">
        <v>154</v>
      </c>
      <c r="C30" s="28">
        <v>2</v>
      </c>
      <c r="D30" s="28">
        <v>90</v>
      </c>
      <c r="E30" s="28">
        <v>293</v>
      </c>
      <c r="F30" s="28">
        <v>139988</v>
      </c>
      <c r="G30" s="28">
        <v>2.93</v>
      </c>
      <c r="H30" s="28">
        <v>2.1800000000000002</v>
      </c>
      <c r="I30" s="28">
        <v>3.92</v>
      </c>
      <c r="J30" s="28">
        <v>7.6</v>
      </c>
      <c r="K30" s="28">
        <v>124651</v>
      </c>
      <c r="L30" s="28"/>
      <c r="M30" s="28"/>
      <c r="N30" s="28"/>
    </row>
    <row r="31" spans="1:14" x14ac:dyDescent="0.25">
      <c r="A31" s="28">
        <v>8</v>
      </c>
      <c r="B31" s="27" t="s">
        <v>166</v>
      </c>
      <c r="C31" s="28">
        <v>2</v>
      </c>
      <c r="D31" s="28">
        <v>10</v>
      </c>
      <c r="E31" s="28">
        <v>177</v>
      </c>
      <c r="F31" s="28">
        <v>93341</v>
      </c>
      <c r="G31" s="28">
        <v>1</v>
      </c>
      <c r="H31" s="28">
        <v>1</v>
      </c>
      <c r="I31" s="28">
        <v>1</v>
      </c>
      <c r="J31" s="28">
        <v>12</v>
      </c>
      <c r="K31" s="28">
        <v>42504</v>
      </c>
      <c r="L31" s="28"/>
      <c r="M31" s="28"/>
      <c r="N31" s="28"/>
    </row>
    <row r="32" spans="1:14" x14ac:dyDescent="0.25">
      <c r="A32" s="28">
        <v>8</v>
      </c>
      <c r="B32" s="27" t="s">
        <v>166</v>
      </c>
      <c r="C32" s="28">
        <v>2</v>
      </c>
      <c r="D32" s="28">
        <v>30</v>
      </c>
      <c r="E32" s="28">
        <v>231</v>
      </c>
      <c r="F32" s="28">
        <v>93320</v>
      </c>
      <c r="G32" s="28">
        <v>1.22</v>
      </c>
      <c r="H32" s="28">
        <v>1</v>
      </c>
      <c r="I32" s="28">
        <v>1.48</v>
      </c>
      <c r="J32" s="28">
        <v>12</v>
      </c>
      <c r="K32" s="28">
        <v>42504</v>
      </c>
      <c r="L32" s="28"/>
      <c r="M32" s="28"/>
      <c r="N32" s="28"/>
    </row>
    <row r="33" spans="1:14" x14ac:dyDescent="0.25">
      <c r="A33" s="28">
        <v>8</v>
      </c>
      <c r="B33" s="27" t="s">
        <v>166</v>
      </c>
      <c r="C33" s="28">
        <v>2</v>
      </c>
      <c r="D33" s="28">
        <v>50</v>
      </c>
      <c r="E33" s="28">
        <v>274</v>
      </c>
      <c r="F33" s="28">
        <v>93330</v>
      </c>
      <c r="G33" s="28">
        <v>1.34</v>
      </c>
      <c r="H33" s="28">
        <v>1.1000000000000001</v>
      </c>
      <c r="I33" s="28">
        <v>1.63</v>
      </c>
      <c r="J33" s="28">
        <v>12</v>
      </c>
      <c r="K33" s="28">
        <v>42504</v>
      </c>
      <c r="L33" s="28"/>
      <c r="M33" s="28"/>
      <c r="N33" s="28"/>
    </row>
    <row r="34" spans="1:14" x14ac:dyDescent="0.25">
      <c r="A34" s="28">
        <v>8</v>
      </c>
      <c r="B34" s="27" t="s">
        <v>166</v>
      </c>
      <c r="C34" s="28">
        <v>2</v>
      </c>
      <c r="D34" s="28">
        <v>70</v>
      </c>
      <c r="E34" s="28">
        <v>278</v>
      </c>
      <c r="F34" s="28">
        <v>93323</v>
      </c>
      <c r="G34" s="28">
        <v>1.34</v>
      </c>
      <c r="H34" s="28">
        <v>1.1000000000000001</v>
      </c>
      <c r="I34" s="28">
        <v>1.63</v>
      </c>
      <c r="J34" s="28">
        <v>12</v>
      </c>
      <c r="K34" s="28">
        <v>42504</v>
      </c>
      <c r="L34" s="28"/>
      <c r="M34" s="28"/>
      <c r="N34" s="28"/>
    </row>
    <row r="35" spans="1:14" x14ac:dyDescent="0.25">
      <c r="A35" s="28">
        <v>8</v>
      </c>
      <c r="B35" s="27" t="s">
        <v>166</v>
      </c>
      <c r="C35" s="28">
        <v>2</v>
      </c>
      <c r="D35" s="28">
        <v>90</v>
      </c>
      <c r="E35" s="28">
        <v>361</v>
      </c>
      <c r="F35" s="28">
        <v>93195</v>
      </c>
      <c r="G35" s="28">
        <v>1.59</v>
      </c>
      <c r="H35" s="28">
        <v>1.32</v>
      </c>
      <c r="I35" s="28">
        <v>1.93</v>
      </c>
      <c r="J35" s="28">
        <v>12</v>
      </c>
      <c r="K35" s="28">
        <v>42504</v>
      </c>
      <c r="L35" s="28"/>
      <c r="M35" s="28"/>
      <c r="N35" s="28"/>
    </row>
    <row r="36" spans="1:14" x14ac:dyDescent="0.25">
      <c r="A36" s="28">
        <v>9</v>
      </c>
      <c r="B36" s="27" t="s">
        <v>176</v>
      </c>
      <c r="C36" s="28">
        <v>2</v>
      </c>
      <c r="D36" s="28">
        <v>10</v>
      </c>
      <c r="E36" s="28">
        <v>127</v>
      </c>
      <c r="F36" s="28">
        <v>19231</v>
      </c>
      <c r="G36" s="28">
        <v>1</v>
      </c>
      <c r="H36" s="28">
        <v>1</v>
      </c>
      <c r="I36" s="28">
        <v>1</v>
      </c>
      <c r="J36" s="28">
        <v>8</v>
      </c>
      <c r="K36" s="28">
        <v>13110</v>
      </c>
      <c r="L36" s="28"/>
      <c r="M36" s="28"/>
      <c r="N36" s="28"/>
    </row>
    <row r="37" spans="1:14" x14ac:dyDescent="0.25">
      <c r="A37" s="28">
        <v>9</v>
      </c>
      <c r="B37" s="27" t="s">
        <v>176</v>
      </c>
      <c r="C37" s="28">
        <v>2</v>
      </c>
      <c r="D37" s="28">
        <v>30</v>
      </c>
      <c r="E37" s="28">
        <v>135</v>
      </c>
      <c r="F37" s="28">
        <v>20227</v>
      </c>
      <c r="G37" s="28">
        <v>1.0900000000000001</v>
      </c>
      <c r="H37" s="28">
        <v>0.85</v>
      </c>
      <c r="I37" s="28">
        <v>1.41</v>
      </c>
      <c r="J37" s="28">
        <v>8</v>
      </c>
      <c r="K37" s="28">
        <v>13110</v>
      </c>
      <c r="L37" s="28"/>
      <c r="M37" s="28"/>
      <c r="N37" s="28"/>
    </row>
    <row r="38" spans="1:14" x14ac:dyDescent="0.25">
      <c r="A38" s="28">
        <v>9</v>
      </c>
      <c r="B38" s="27" t="s">
        <v>176</v>
      </c>
      <c r="C38" s="28">
        <v>2</v>
      </c>
      <c r="D38" s="28">
        <v>50</v>
      </c>
      <c r="E38" s="28">
        <v>151</v>
      </c>
      <c r="F38" s="28">
        <v>20269</v>
      </c>
      <c r="G38" s="28">
        <v>1.22</v>
      </c>
      <c r="H38" s="28">
        <v>0.94</v>
      </c>
      <c r="I38" s="28">
        <v>1.59</v>
      </c>
      <c r="J38" s="28">
        <v>8</v>
      </c>
      <c r="K38" s="28">
        <v>13110</v>
      </c>
      <c r="L38" s="28"/>
      <c r="M38" s="28"/>
      <c r="N38" s="28"/>
    </row>
    <row r="39" spans="1:14" x14ac:dyDescent="0.25">
      <c r="A39" s="28">
        <v>9</v>
      </c>
      <c r="B39" s="27" t="s">
        <v>176</v>
      </c>
      <c r="C39" s="28">
        <v>2</v>
      </c>
      <c r="D39" s="28">
        <v>70</v>
      </c>
      <c r="E39" s="28">
        <v>155</v>
      </c>
      <c r="F39" s="28">
        <v>20146</v>
      </c>
      <c r="G39" s="28">
        <v>1.25</v>
      </c>
      <c r="H39" s="28">
        <v>0.94</v>
      </c>
      <c r="I39" s="28">
        <v>1.65</v>
      </c>
      <c r="J39" s="28">
        <v>8</v>
      </c>
      <c r="K39" s="28">
        <v>13110</v>
      </c>
      <c r="L39" s="28"/>
      <c r="M39" s="28"/>
      <c r="N39" s="28"/>
    </row>
    <row r="40" spans="1:14" x14ac:dyDescent="0.25">
      <c r="A40" s="28">
        <v>9</v>
      </c>
      <c r="B40" s="27" t="s">
        <v>176</v>
      </c>
      <c r="C40" s="28">
        <v>2</v>
      </c>
      <c r="D40" s="28">
        <v>90</v>
      </c>
      <c r="E40" s="28">
        <v>190</v>
      </c>
      <c r="F40" s="28">
        <v>19759</v>
      </c>
      <c r="G40" s="28">
        <v>1.63</v>
      </c>
      <c r="H40" s="28">
        <v>1.2</v>
      </c>
      <c r="I40" s="28">
        <v>2.21</v>
      </c>
      <c r="J40" s="28">
        <v>8</v>
      </c>
      <c r="K40" s="28">
        <v>13110</v>
      </c>
      <c r="L40" s="28"/>
      <c r="M40" s="28"/>
      <c r="N40"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estimates</vt:lpstr>
      <vt:lpstr>cvd</vt:lpstr>
      <vt:lpstr>cvd2</vt:lpstr>
      <vt:lpstr>cvd_sub</vt:lpstr>
      <vt:lpstr>t2dm</vt:lpstr>
      <vt:lpstr>t2dm2</vt:lpstr>
      <vt:lpstr>t2dm_sub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Kaischulze</cp:lastModifiedBy>
  <dcterms:created xsi:type="dcterms:W3CDTF">2018-06-16T16:56:44Z</dcterms:created>
  <dcterms:modified xsi:type="dcterms:W3CDTF">2019-03-11T12:41:20Z</dcterms:modified>
</cp:coreProperties>
</file>