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30bd01ee33075e8/work/36.React/10.github/03.auto/02.java/文書/06.テスト/01.処理シナリオ/"/>
    </mc:Choice>
  </mc:AlternateContent>
  <xr:revisionPtr revIDLastSave="550" documentId="8_{56044334-F6AD-4718-8E88-889439DF21E3}" xr6:coauthVersionLast="47" xr6:coauthVersionMax="47" xr10:uidLastSave="{95A82E14-7D15-4A07-BF91-DA359728223B}"/>
  <bookViews>
    <workbookView xWindow="-120" yWindow="-120" windowWidth="38640" windowHeight="15720" activeTab="8" xr2:uid="{00000000-000D-0000-FFFF-FFFF00000000}"/>
  </bookViews>
  <sheets>
    <sheet name="実行順" sheetId="2" r:id="rId1"/>
    <sheet name="1" sheetId="26" r:id="rId2"/>
    <sheet name="2" sheetId="9" r:id="rId3"/>
    <sheet name="TS2" sheetId="14" r:id="rId4"/>
    <sheet name="3" sheetId="22" r:id="rId5"/>
    <sheet name="TS3" sheetId="23" r:id="rId6"/>
    <sheet name="4" sheetId="24" r:id="rId7"/>
    <sheet name="TS4" sheetId="25" r:id="rId8"/>
    <sheet name="環境" sheetId="15" r:id="rId9"/>
  </sheets>
  <definedNames>
    <definedName name="java_application.yml格納先">環境!$D$36</definedName>
    <definedName name="java_libs_SVNパス">環境!$D$43</definedName>
    <definedName name="java_libs_格納先">環境!$D$42</definedName>
    <definedName name="java_SVNパス">環境!$D$31</definedName>
    <definedName name="java_war格納元_コンパイル用">環境!$D$33</definedName>
    <definedName name="java_war格納元_実行用">環境!$D$34</definedName>
    <definedName name="java_WEBポート">環境!$D$38</definedName>
    <definedName name="java_サービス名">環境!$D$40</definedName>
    <definedName name="java_プロジェクトのルートディレクトリ">環境!$D$32</definedName>
    <definedName name="java_ログ出力フォルダ">環境!$D$37</definedName>
    <definedName name="npm.cmdのパス">環境!$D$45</definedName>
    <definedName name="React_SVNパス">環境!$D$46</definedName>
    <definedName name="React_ビルド済コンテンツパス_コンパイル用">環境!$D$49</definedName>
    <definedName name="React_ビルド済コンテンツパス_実行用">環境!$D$50</definedName>
    <definedName name="React_プロジェクトのルートディレクトリ">環境!$D$47</definedName>
    <definedName name="SVN_ID">環境!$D$53</definedName>
    <definedName name="SVN_テストデータSVNパス">環境!$D$55</definedName>
    <definedName name="SVN_パスワード">環境!$D$54</definedName>
    <definedName name="システムデータベース_DBホスト名_IP">環境!$D$10</definedName>
    <definedName name="システムデータベース_DB名">環境!$D$12</definedName>
    <definedName name="システムデータベース_ID">環境!$D$13</definedName>
    <definedName name="システムデータベース_パスワード">環境!$D$14</definedName>
    <definedName name="システムデータベース_ポート">環境!$D$11</definedName>
    <definedName name="テスト用データベース1_DBホスト名_IP">環境!$D$23</definedName>
    <definedName name="テスト用データベース1_DB名">環境!$D$25</definedName>
    <definedName name="テスト用データベース1_ID">環境!$D$26</definedName>
    <definedName name="テスト用データベース1_スキーマ">環境!$D$28</definedName>
    <definedName name="テスト用データベース1_パスワード">環境!$D$27</definedName>
    <definedName name="テスト用データベース1_ポート">環境!$D$24</definedName>
    <definedName name="テスト用データベースcom_DBホスト名_IP">環境!$D$16</definedName>
    <definedName name="テスト用データベースcom_DB名">環境!$D$18</definedName>
    <definedName name="テスト用データベースcom_ID">環境!$D$19</definedName>
    <definedName name="テスト用データベースcom_スキーマ">環境!$D$21</definedName>
    <definedName name="テスト用データベースcom_パスワード">環境!$D$20</definedName>
    <definedName name="テスト用データベースcom_ポート">環境!$D$17</definedName>
    <definedName name="プロジェクトURL1">環境!$D$57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9" l="1"/>
  <c r="B8" i="9"/>
  <c r="H16" i="26"/>
  <c r="G16" i="26"/>
  <c r="B16" i="26"/>
  <c r="H15" i="26" l="1" a="1"/>
  <c r="H15" i="26" s="1"/>
  <c r="G15" i="26"/>
  <c r="H14" i="26"/>
  <c r="G14" i="26"/>
  <c r="G13" i="26"/>
  <c r="G12" i="26"/>
  <c r="B15" i="26" l="1"/>
  <c r="I14" i="26" a="1"/>
  <c r="I14" i="26" s="1"/>
  <c r="B14" i="26"/>
  <c r="B13" i="26"/>
  <c r="B12" i="26"/>
  <c r="H40" i="22" l="1" a="1"/>
  <c r="H40" i="22" s="1"/>
  <c r="H9" i="22" a="1"/>
  <c r="H9" i="22" s="1"/>
  <c r="I8" i="22" a="1"/>
  <c r="I8" i="22" s="1"/>
  <c r="H42" i="9" a="1"/>
  <c r="H42" i="9" s="1"/>
  <c r="H10" i="9" a="1"/>
  <c r="H10" i="9" s="1"/>
  <c r="I9" i="9" a="1"/>
  <c r="I9" i="9" s="1"/>
  <c r="H24" i="26" a="1"/>
  <c r="H24" i="26" s="1"/>
  <c r="I23" i="26" a="1"/>
  <c r="I23" i="26" s="1"/>
  <c r="H11" i="26" a="1"/>
  <c r="H11" i="26" s="1"/>
  <c r="I10" i="26" a="1"/>
  <c r="I10" i="26" s="1"/>
  <c r="H10" i="26" a="1"/>
  <c r="H10" i="26" s="1"/>
  <c r="H15" i="22" a="1"/>
  <c r="H15" i="22" s="1"/>
  <c r="H16" i="9" a="1"/>
  <c r="H16" i="9" s="1"/>
  <c r="I15" i="22"/>
  <c r="I13" i="22"/>
  <c r="I16" i="9"/>
  <c r="I14" i="9"/>
  <c r="H22" i="22"/>
  <c r="H21" i="22"/>
  <c r="H20" i="22"/>
  <c r="H13" i="22"/>
  <c r="H12" i="22"/>
  <c r="H11" i="22"/>
  <c r="H23" i="9"/>
  <c r="H22" i="9"/>
  <c r="H21" i="9"/>
  <c r="H14" i="9"/>
  <c r="H13" i="9"/>
  <c r="H12" i="9"/>
  <c r="G34" i="22"/>
  <c r="G36" i="9"/>
  <c r="H23" i="26"/>
  <c r="H26" i="26"/>
  <c r="H25" i="26"/>
  <c r="G50" i="22"/>
  <c r="G52" i="9"/>
  <c r="H256" i="22" a="1"/>
  <c r="H256" i="22" s="1"/>
  <c r="H255" i="22" a="1"/>
  <c r="H255" i="22" s="1"/>
  <c r="H204" i="9" a="1"/>
  <c r="H204" i="9" s="1"/>
  <c r="H203" i="9" a="1"/>
  <c r="H203" i="9" s="1"/>
  <c r="B29" i="22"/>
  <c r="B28" i="22"/>
  <c r="B27" i="22"/>
  <c r="B30" i="9"/>
  <c r="B29" i="9"/>
  <c r="B28" i="9"/>
  <c r="D37" i="15"/>
  <c r="F8" i="2" a="1"/>
  <c r="F10" i="2" a="1"/>
  <c r="K9" i="2" a="1"/>
  <c r="K10" i="2" a="1"/>
  <c r="K8" i="2" a="1"/>
  <c r="J9" i="2" a="1"/>
  <c r="J10" i="2" a="1"/>
  <c r="F9" i="2" a="1"/>
  <c r="J8" i="2" a="1"/>
  <c r="F11" i="2" a="1"/>
  <c r="J11" i="2" a="1"/>
  <c r="K11" i="2" a="1"/>
  <c r="G28" i="9" l="1"/>
  <c r="G27" i="22"/>
  <c r="G30" i="9"/>
  <c r="G29" i="22"/>
  <c r="K10" i="2"/>
  <c r="K9" i="2"/>
  <c r="J8" i="2"/>
  <c r="F9" i="2"/>
  <c r="F8" i="2"/>
  <c r="K8" i="2"/>
  <c r="J9" i="2"/>
  <c r="F11" i="2"/>
  <c r="J11" i="2"/>
  <c r="F10" i="2"/>
  <c r="J10" i="2"/>
  <c r="K11" i="2"/>
  <c r="B26" i="22"/>
  <c r="B27" i="9"/>
  <c r="B17" i="24"/>
  <c r="B16" i="24"/>
  <c r="B15" i="24"/>
  <c r="B14" i="24"/>
  <c r="B13" i="24"/>
  <c r="B12" i="24"/>
  <c r="B11" i="24"/>
  <c r="B10" i="24"/>
  <c r="B28" i="26"/>
  <c r="B27" i="26"/>
  <c r="B26" i="26"/>
  <c r="B25" i="26"/>
  <c r="B24" i="26"/>
  <c r="B23" i="26"/>
  <c r="B22" i="26"/>
  <c r="B21" i="26"/>
  <c r="B20" i="26"/>
  <c r="B19" i="26"/>
  <c r="B18" i="26"/>
  <c r="B17" i="26"/>
  <c r="B11" i="26"/>
  <c r="B10" i="26"/>
  <c r="B9" i="26"/>
  <c r="B8" i="26"/>
  <c r="B7" i="26"/>
  <c r="D2" i="26" a="1"/>
  <c r="D2" i="26" s="1"/>
  <c r="Q3" i="26" a="1"/>
  <c r="Q3" i="26" l="1"/>
  <c r="D36" i="15"/>
  <c r="G26" i="22" l="1"/>
  <c r="G27" i="9"/>
  <c r="B129" i="9"/>
  <c r="B38" i="22" l="1"/>
  <c r="B40" i="9"/>
  <c r="B21" i="24" l="1"/>
  <c r="B20" i="24"/>
  <c r="B19" i="24"/>
  <c r="B18" i="24"/>
  <c r="B9" i="24"/>
  <c r="B8" i="24"/>
  <c r="B7" i="24"/>
  <c r="D2" i="24" a="1"/>
  <c r="D2" i="24" s="1"/>
  <c r="Q3" i="24" a="1"/>
  <c r="Q3" i="24" l="1"/>
  <c r="C56" i="15"/>
  <c r="D50" i="15"/>
  <c r="D49" i="15"/>
  <c r="G28" i="26" s="1"/>
  <c r="D48" i="15"/>
  <c r="D47" i="15"/>
  <c r="D40" i="15"/>
  <c r="D39" i="15"/>
  <c r="D35" i="15"/>
  <c r="D34" i="15"/>
  <c r="H19" i="26" s="1"/>
  <c r="D33" i="15"/>
  <c r="G19" i="26" s="1"/>
  <c r="D32" i="15"/>
  <c r="D26" i="15"/>
  <c r="D28" i="15"/>
  <c r="D25" i="15"/>
  <c r="D23" i="15"/>
  <c r="D16" i="15"/>
  <c r="D10" i="15"/>
  <c r="Q4" i="26" a="1"/>
  <c r="Q4" i="24" a="1"/>
  <c r="G254" i="22" l="1"/>
  <c r="G202" i="9"/>
  <c r="Q4" i="26"/>
  <c r="Q4" i="24"/>
  <c r="G22" i="26"/>
  <c r="G21" i="26"/>
  <c r="G23" i="26"/>
  <c r="G26" i="26"/>
  <c r="G24" i="26"/>
  <c r="G25" i="26"/>
  <c r="H28" i="26"/>
  <c r="G27" i="26"/>
  <c r="G28" i="22"/>
  <c r="G10" i="22"/>
  <c r="G29" i="9"/>
  <c r="G11" i="9"/>
  <c r="G20" i="26"/>
  <c r="G18" i="26"/>
  <c r="H24" i="22" a="1"/>
  <c r="H24" i="22" s="1"/>
  <c r="H43" i="9" a="1"/>
  <c r="H43" i="9" s="1"/>
  <c r="H25" i="9" a="1"/>
  <c r="H25" i="9" s="1"/>
  <c r="H41" i="22" a="1"/>
  <c r="H41" i="22" s="1"/>
  <c r="G21" i="22"/>
  <c r="G20" i="22"/>
  <c r="G12" i="22"/>
  <c r="G11" i="22"/>
  <c r="G22" i="9"/>
  <c r="G12" i="9"/>
  <c r="G21" i="9"/>
  <c r="G13" i="9"/>
  <c r="I43" i="9"/>
  <c r="I25" i="9"/>
  <c r="I23" i="9"/>
  <c r="I22" i="22"/>
  <c r="I41" i="22"/>
  <c r="I24" i="22"/>
  <c r="G9" i="26"/>
  <c r="G8" i="26"/>
  <c r="G10" i="26"/>
  <c r="G17" i="26"/>
  <c r="G11" i="26"/>
  <c r="G256" i="22"/>
  <c r="G255" i="22"/>
  <c r="G204" i="9"/>
  <c r="G203" i="9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7" i="22"/>
  <c r="B36" i="22"/>
  <c r="B35" i="22"/>
  <c r="B34" i="22"/>
  <c r="B33" i="22"/>
  <c r="B32" i="22"/>
  <c r="B31" i="22"/>
  <c r="B30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D2" i="22" a="1"/>
  <c r="D2" i="22" s="1"/>
  <c r="Q3" i="22" a="1"/>
  <c r="H8" i="22" a="1"/>
  <c r="Q4" i="22" a="1"/>
  <c r="Q4" i="22" l="1"/>
  <c r="Q3" i="22"/>
  <c r="H8" i="22"/>
  <c r="I21" i="22" a="1"/>
  <c r="G22" i="22" a="1"/>
  <c r="I11" i="22" a="1"/>
  <c r="I12" i="22" a="1"/>
  <c r="G24" i="22" a="1"/>
  <c r="H26" i="22" a="1"/>
  <c r="G41" i="22" a="1"/>
  <c r="G13" i="22" a="1"/>
  <c r="G15" i="22" a="1"/>
  <c r="I26" i="22" a="1"/>
  <c r="I20" i="22" a="1"/>
  <c r="H26" i="22" l="1"/>
  <c r="I26" i="22"/>
  <c r="G41" i="22"/>
  <c r="G22" i="22"/>
  <c r="G24" i="22"/>
  <c r="G15" i="22"/>
  <c r="G13" i="22"/>
  <c r="I11" i="22"/>
  <c r="I12" i="22"/>
  <c r="I21" i="22"/>
  <c r="I20" i="22"/>
  <c r="B16" i="9"/>
  <c r="B17" i="9"/>
  <c r="B18" i="9"/>
  <c r="B19" i="9"/>
  <c r="B20" i="9"/>
  <c r="B21" i="9"/>
  <c r="B22" i="9"/>
  <c r="B23" i="9"/>
  <c r="B7" i="9"/>
  <c r="B9" i="9"/>
  <c r="B10" i="9"/>
  <c r="B11" i="9"/>
  <c r="B12" i="9"/>
  <c r="B13" i="9"/>
  <c r="B14" i="9"/>
  <c r="B15" i="9"/>
  <c r="B42" i="9" l="1"/>
  <c r="B52" i="9" l="1"/>
  <c r="B47" i="9" l="1"/>
  <c r="B46" i="9"/>
  <c r="B43" i="9" l="1"/>
  <c r="B50" i="9"/>
  <c r="B51" i="9"/>
  <c r="B48" i="9"/>
  <c r="B49" i="9"/>
  <c r="B26" i="9" l="1"/>
  <c r="B25" i="9"/>
  <c r="B24" i="9"/>
  <c r="B53" i="9" l="1"/>
  <c r="B45" i="9"/>
  <c r="B44" i="9"/>
  <c r="B41" i="9"/>
  <c r="B39" i="9"/>
  <c r="B38" i="9"/>
  <c r="B37" i="9"/>
  <c r="B36" i="9"/>
  <c r="B35" i="9"/>
  <c r="B34" i="9"/>
  <c r="B33" i="9"/>
  <c r="B32" i="9"/>
  <c r="D2" i="9" l="1" a="1"/>
  <c r="D2" i="9" s="1"/>
  <c r="Q4" i="9" a="1"/>
  <c r="Q3" i="9" a="1"/>
  <c r="H9" i="9" a="1"/>
  <c r="Q4" i="9" l="1"/>
  <c r="Q3" i="9"/>
  <c r="H9" i="9"/>
  <c r="I256" i="22"/>
  <c r="B256" i="22"/>
  <c r="I255" i="22"/>
  <c r="B255" i="22"/>
  <c r="B254" i="22"/>
  <c r="B253" i="22"/>
  <c r="B252" i="22"/>
  <c r="B251" i="22"/>
  <c r="B250" i="22"/>
  <c r="B249" i="22"/>
  <c r="B248" i="22"/>
  <c r="B247" i="22"/>
  <c r="B246" i="22"/>
  <c r="B245" i="22"/>
  <c r="B244" i="22"/>
  <c r="B243" i="22"/>
  <c r="B242" i="22"/>
  <c r="B241" i="22"/>
  <c r="B240" i="22"/>
  <c r="B239" i="22"/>
  <c r="B238" i="22"/>
  <c r="B237" i="22"/>
  <c r="B236" i="22"/>
  <c r="B235" i="22"/>
  <c r="B234" i="22"/>
  <c r="B233" i="22"/>
  <c r="B232" i="22"/>
  <c r="B231" i="22"/>
  <c r="B230" i="22"/>
  <c r="B229" i="22"/>
  <c r="B228" i="22"/>
  <c r="B227" i="22"/>
  <c r="B226" i="22"/>
  <c r="B225" i="22"/>
  <c r="B224" i="22"/>
  <c r="B223" i="22"/>
  <c r="B222" i="22"/>
  <c r="B221" i="22"/>
  <c r="B220" i="22"/>
  <c r="B219" i="22"/>
  <c r="B218" i="22"/>
  <c r="B217" i="22"/>
  <c r="B216" i="22"/>
  <c r="B215" i="22"/>
  <c r="B214" i="22"/>
  <c r="B213" i="22"/>
  <c r="B212" i="22"/>
  <c r="B211" i="22"/>
  <c r="B210" i="22"/>
  <c r="B209" i="22"/>
  <c r="B208" i="22"/>
  <c r="B207" i="22"/>
  <c r="B206" i="22"/>
  <c r="B205" i="22"/>
  <c r="B204" i="22"/>
  <c r="B203" i="22"/>
  <c r="B202" i="22"/>
  <c r="B201" i="22"/>
  <c r="B200" i="22"/>
  <c r="B199" i="22"/>
  <c r="B198" i="22"/>
  <c r="B197" i="22"/>
  <c r="B196" i="22"/>
  <c r="B195" i="22"/>
  <c r="B194" i="22"/>
  <c r="B193" i="22"/>
  <c r="B192" i="22"/>
  <c r="B191" i="22"/>
  <c r="B190" i="22"/>
  <c r="B189" i="22"/>
  <c r="B188" i="22"/>
  <c r="B187" i="22"/>
  <c r="B186" i="22"/>
  <c r="B185" i="22"/>
  <c r="B184" i="22"/>
  <c r="B183" i="22"/>
  <c r="B182" i="22"/>
  <c r="B181" i="22"/>
  <c r="B180" i="22"/>
  <c r="B179" i="22"/>
  <c r="B178" i="22"/>
  <c r="B177" i="22"/>
  <c r="B176" i="22"/>
  <c r="B175" i="22"/>
  <c r="B174" i="22"/>
  <c r="B173" i="22"/>
  <c r="B172" i="22"/>
  <c r="B171" i="22"/>
  <c r="B170" i="22"/>
  <c r="B169" i="22"/>
  <c r="B168" i="22"/>
  <c r="B167" i="22"/>
  <c r="B166" i="22"/>
  <c r="B165" i="22"/>
  <c r="B164" i="22"/>
  <c r="B163" i="22"/>
  <c r="B162" i="22"/>
  <c r="B161" i="22"/>
  <c r="B160" i="22"/>
  <c r="B159" i="22"/>
  <c r="B158" i="22"/>
  <c r="B157" i="22"/>
  <c r="B156" i="22"/>
  <c r="B155" i="22"/>
  <c r="B154" i="22"/>
  <c r="B153" i="22"/>
  <c r="B152" i="22"/>
  <c r="B151" i="22"/>
  <c r="B150" i="22"/>
  <c r="B149" i="22"/>
  <c r="B148" i="22"/>
  <c r="B147" i="22"/>
  <c r="B146" i="22"/>
  <c r="B145" i="22"/>
  <c r="B144" i="22"/>
  <c r="B143" i="22"/>
  <c r="B142" i="22"/>
  <c r="B141" i="22"/>
  <c r="B140" i="22"/>
  <c r="B139" i="22"/>
  <c r="B138" i="22"/>
  <c r="B137" i="22"/>
  <c r="B136" i="22"/>
  <c r="B135" i="22"/>
  <c r="B134" i="22"/>
  <c r="B133" i="22"/>
  <c r="B132" i="22"/>
  <c r="B131" i="22"/>
  <c r="B130" i="22"/>
  <c r="B129" i="22"/>
  <c r="B128" i="22"/>
  <c r="B127" i="22"/>
  <c r="B126" i="22"/>
  <c r="B125" i="22"/>
  <c r="B124" i="22"/>
  <c r="B123" i="22"/>
  <c r="B122" i="22"/>
  <c r="B121" i="22"/>
  <c r="B120" i="22"/>
  <c r="B119" i="22"/>
  <c r="B118" i="22"/>
  <c r="B117" i="22"/>
  <c r="B116" i="22"/>
  <c r="B115" i="22"/>
  <c r="B114" i="22"/>
  <c r="B113" i="22"/>
  <c r="B112" i="22"/>
  <c r="B111" i="22"/>
  <c r="B110" i="22"/>
  <c r="B109" i="22"/>
  <c r="B108" i="22"/>
  <c r="B107" i="22"/>
  <c r="B106" i="22"/>
  <c r="B105" i="22"/>
  <c r="B104" i="22"/>
  <c r="B103" i="22"/>
  <c r="B102" i="22"/>
  <c r="B101" i="22"/>
  <c r="B100" i="22"/>
  <c r="B99" i="22"/>
  <c r="B98" i="22"/>
  <c r="B97" i="22"/>
  <c r="B96" i="22"/>
  <c r="B9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G25" i="9" a="1"/>
  <c r="G187" i="22"/>
  <c r="G116" i="22"/>
  <c r="G113" i="22"/>
  <c r="I21" i="9" a="1"/>
  <c r="G137" i="22"/>
  <c r="G104" i="22"/>
  <c r="G220" i="22"/>
  <c r="G217" i="22"/>
  <c r="G122" i="22"/>
  <c r="G202" i="22"/>
  <c r="G205" i="22"/>
  <c r="G190" i="22"/>
  <c r="G146" i="22"/>
  <c r="I12" i="9" a="1"/>
  <c r="G70" i="22"/>
  <c r="I22" i="9" a="1"/>
  <c r="G140" i="22"/>
  <c r="G110" i="22"/>
  <c r="G14" i="9" a="1"/>
  <c r="G67" i="22"/>
  <c r="G184" i="22"/>
  <c r="G199" i="22"/>
  <c r="G211" i="22"/>
  <c r="H27" i="9" a="1"/>
  <c r="G196" i="22"/>
  <c r="I13" i="9" a="1"/>
  <c r="G143" i="22"/>
  <c r="G131" i="22"/>
  <c r="G208" i="22"/>
  <c r="G119" i="22"/>
  <c r="G64" i="22"/>
  <c r="G107" i="22"/>
  <c r="G214" i="22"/>
  <c r="G128" i="22"/>
  <c r="G85" i="22"/>
  <c r="G125" i="22"/>
  <c r="I27" i="9" a="1"/>
  <c r="G79" i="22"/>
  <c r="G181" i="22"/>
  <c r="G223" i="22"/>
  <c r="G101" i="22"/>
  <c r="G226" i="22"/>
  <c r="G76" i="22"/>
  <c r="G134" i="22"/>
  <c r="G16" i="9" a="1"/>
  <c r="G82" i="22"/>
  <c r="G43" i="9" a="1"/>
  <c r="G193" i="22"/>
  <c r="G88" i="22"/>
  <c r="G23" i="9" a="1"/>
  <c r="G73" i="22"/>
  <c r="H27" i="9" l="1"/>
  <c r="I27" i="9"/>
  <c r="G25" i="9"/>
  <c r="G23" i="9"/>
  <c r="G43" i="9"/>
  <c r="G14" i="9"/>
  <c r="G16" i="9"/>
  <c r="I203" i="9"/>
  <c r="I21" i="9"/>
  <c r="I22" i="9"/>
  <c r="I12" i="9"/>
  <c r="I13" i="9"/>
  <c r="I20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<sst xmlns="http://schemas.openxmlformats.org/spreadsheetml/2006/main" count="4271" uniqueCount="678">
  <si>
    <t>#R1#</t>
  </si>
  <si>
    <t>処理No</t>
  </si>
  <si>
    <t>処理名</t>
  </si>
  <si>
    <t>実行時引数</t>
  </si>
  <si>
    <t>#R2#</t>
  </si>
  <si>
    <t>実行時刻</t>
  </si>
  <si>
    <t>備考</t>
  </si>
  <si>
    <t>キーワード駆動処理　実行順制御</t>
  </si>
  <si>
    <t>実行結果</t>
  </si>
  <si>
    <t>#R3#</t>
  </si>
  <si>
    <t>実行順</t>
  </si>
  <si>
    <t>シート名</t>
  </si>
  <si>
    <t>実施FLG</t>
  </si>
  <si>
    <t>NGで停止</t>
  </si>
  <si>
    <t>正異</t>
  </si>
  <si>
    <t>開始</t>
  </si>
  <si>
    <t>終了</t>
  </si>
  <si>
    <t>結果</t>
  </si>
  <si>
    <t>シナリオ</t>
  </si>
  <si>
    <t>処理概要</t>
  </si>
  <si>
    <t>#R4#</t>
  </si>
  <si>
    <t>↑「強制実行」と記載する事で必ず実行される(途中でエラーになっても）</t>
  </si>
  <si>
    <t>#C1#</t>
  </si>
  <si>
    <t>処理シナリオ</t>
  </si>
  <si>
    <t>#R5#</t>
  </si>
  <si>
    <t>正常/異常</t>
  </si>
  <si>
    <t>略称の凡例　　※略称は環境マスタにて設定</t>
  </si>
  <si>
    <t>#R6#</t>
  </si>
  <si>
    <t xml:space="preserve"> [TD]=D:\Application\BP00\BPID\03.テストデータ\                    ※一定期間保存フォルダは[CT]</t>
  </si>
  <si>
    <t>#R7#</t>
  </si>
  <si>
    <t xml:space="preserve"> [TD12]=D:\Application\BP00\BPID\03.テストデータ\0101-1\    ※TDの後の12は「処理番号1(4桁)、処理番号2」として扱われる</t>
  </si>
  <si>
    <t>Step</t>
  </si>
  <si>
    <t>処理内容</t>
  </si>
  <si>
    <t>コメント</t>
  </si>
  <si>
    <t>集計数</t>
  </si>
  <si>
    <t>キーワード</t>
  </si>
  <si>
    <t>値1</t>
  </si>
  <si>
    <t>値2</t>
  </si>
  <si>
    <t>値3</t>
  </si>
  <si>
    <t>変数</t>
  </si>
  <si>
    <t>想定結果</t>
  </si>
  <si>
    <t>実施結果</t>
  </si>
  <si>
    <t>所要時間</t>
  </si>
  <si>
    <t>ログ</t>
  </si>
  <si>
    <t>詳細ログ</t>
  </si>
  <si>
    <t>OK</t>
    <phoneticPr fontId="1"/>
  </si>
  <si>
    <t>テストシナリオ</t>
    <phoneticPr fontId="1"/>
  </si>
  <si>
    <t>機能名</t>
    <rPh sb="0" eb="2">
      <t>キノウ</t>
    </rPh>
    <rPh sb="2" eb="3">
      <t>ナ</t>
    </rPh>
    <phoneticPr fontId="1"/>
  </si>
  <si>
    <t>正常系テスト</t>
    <rPh sb="0" eb="2">
      <t>セイジョウ</t>
    </rPh>
    <rPh sb="2" eb="3">
      <t>ケイ</t>
    </rPh>
    <phoneticPr fontId="1"/>
  </si>
  <si>
    <t>異常系テスト</t>
    <rPh sb="0" eb="2">
      <t>イジョウ</t>
    </rPh>
    <rPh sb="2" eb="3">
      <t>ケイ</t>
    </rPh>
    <phoneticPr fontId="1"/>
  </si>
  <si>
    <t>概要</t>
    <rPh sb="0" eb="2">
      <t>ガイヨウ</t>
    </rPh>
    <phoneticPr fontId="1"/>
  </si>
  <si>
    <t>No</t>
    <phoneticPr fontId="1"/>
  </si>
  <si>
    <t>DB削除</t>
    <rPh sb="2" eb="4">
      <t>サクジョ</t>
    </rPh>
    <phoneticPr fontId="1"/>
  </si>
  <si>
    <t>正常系</t>
    <rPh sb="0" eb="2">
      <t>セイジョウ</t>
    </rPh>
    <rPh sb="2" eb="3">
      <t>ケイ</t>
    </rPh>
    <phoneticPr fontId="1"/>
  </si>
  <si>
    <t>強制終了</t>
    <rPh sb="0" eb="2">
      <t>キョウセイ</t>
    </rPh>
    <rPh sb="2" eb="4">
      <t>シュウリョウ</t>
    </rPh>
    <phoneticPr fontId="1"/>
  </si>
  <si>
    <t>停止</t>
    <rPh sb="0" eb="2">
      <t>テイシ</t>
    </rPh>
    <phoneticPr fontId="1"/>
  </si>
  <si>
    <t>異常系</t>
    <rPh sb="0" eb="2">
      <t>イジョウ</t>
    </rPh>
    <rPh sb="2" eb="3">
      <t>ケイ</t>
    </rPh>
    <phoneticPr fontId="1"/>
  </si>
  <si>
    <t>ログ確認(全行)</t>
  </si>
  <si>
    <t>-</t>
    <phoneticPr fontId="1"/>
  </si>
  <si>
    <t>シナリオ</t>
    <phoneticPr fontId="1"/>
  </si>
  <si>
    <t>ケース番号</t>
    <rPh sb="3" eb="5">
      <t>バンゴウ</t>
    </rPh>
    <phoneticPr fontId="1"/>
  </si>
  <si>
    <t>備考</t>
    <rPh sb="0" eb="2">
      <t>ビコウ</t>
    </rPh>
    <phoneticPr fontId="1"/>
  </si>
  <si>
    <t>DB作成</t>
    <phoneticPr fontId="1"/>
  </si>
  <si>
    <t>準備</t>
    <rPh sb="0" eb="2">
      <t>ジュンビ</t>
    </rPh>
    <phoneticPr fontId="1"/>
  </si>
  <si>
    <t>DB切替</t>
    <rPh sb="2" eb="3">
      <t>キ</t>
    </rPh>
    <rPh sb="3" eb="4">
      <t>カ</t>
    </rPh>
    <phoneticPr fontId="1"/>
  </si>
  <si>
    <t>セパレータ</t>
    <phoneticPr fontId="1"/>
  </si>
  <si>
    <t>DBバージョン同期</t>
    <rPh sb="7" eb="9">
      <t>ドウキ</t>
    </rPh>
    <phoneticPr fontId="1"/>
  </si>
  <si>
    <t>テストデータ投入</t>
    <phoneticPr fontId="1"/>
  </si>
  <si>
    <t>C:\java\apache-maven-3.6.3\bin\mvn.cmd</t>
    <phoneticPr fontId="1"/>
  </si>
  <si>
    <t>springコンパイル</t>
    <phoneticPr fontId="1"/>
  </si>
  <si>
    <t>[web]ブラウザ起動</t>
    <rPh sb="9" eb="11">
      <t>キドウ</t>
    </rPh>
    <phoneticPr fontId="4"/>
  </si>
  <si>
    <t>[web]URL遷移</t>
    <rPh sb="8" eb="10">
      <t>センイ</t>
    </rPh>
    <phoneticPr fontId="4"/>
  </si>
  <si>
    <t>[web]画面サイズ調整(横,縦)</t>
    <rPh sb="5" eb="7">
      <t>ガメン</t>
    </rPh>
    <rPh sb="10" eb="12">
      <t>チョウセイ</t>
    </rPh>
    <rPh sb="13" eb="14">
      <t>ヨコ</t>
    </rPh>
    <rPh sb="15" eb="16">
      <t>タテ</t>
    </rPh>
    <phoneticPr fontId="4"/>
  </si>
  <si>
    <t>[web]押下(id)</t>
  </si>
  <si>
    <t>[web]テキスト入力(id)</t>
  </si>
  <si>
    <t>スナショ有り</t>
    <rPh sb="4" eb="5">
      <t>ア</t>
    </rPh>
    <phoneticPr fontId="1"/>
  </si>
  <si>
    <t>input_email</t>
    <phoneticPr fontId="1"/>
  </si>
  <si>
    <t>input_password</t>
    <phoneticPr fontId="1"/>
  </si>
  <si>
    <t>logon_button</t>
    <phoneticPr fontId="1"/>
  </si>
  <si>
    <t>終了を待つ</t>
    <rPh sb="0" eb="2">
      <t>シュウリョウ</t>
    </rPh>
    <rPh sb="3" eb="4">
      <t>マ</t>
    </rPh>
    <phoneticPr fontId="1"/>
  </si>
  <si>
    <t>[web]ブラウザ終了</t>
    <phoneticPr fontId="1"/>
  </si>
  <si>
    <t>事後作業</t>
    <rPh sb="0" eb="2">
      <t>ジゴ</t>
    </rPh>
    <rPh sb="2" eb="4">
      <t>サギョウ</t>
    </rPh>
    <phoneticPr fontId="1"/>
  </si>
  <si>
    <t>変更</t>
    <rPh sb="0" eb="2">
      <t>ヘンコウ</t>
    </rPh>
    <phoneticPr fontId="1"/>
  </si>
  <si>
    <t>削除</t>
    <rPh sb="0" eb="2">
      <t>サクジョ</t>
    </rPh>
    <phoneticPr fontId="1"/>
  </si>
  <si>
    <t>ケース1</t>
    <phoneticPr fontId="1"/>
  </si>
  <si>
    <t>[web]セレクトボックス選択(id)</t>
  </si>
  <si>
    <t>1:テスト１</t>
  </si>
  <si>
    <t>commit_btn</t>
    <phoneticPr fontId="1"/>
  </si>
  <si>
    <t>[web]待機(秒)</t>
    <phoneticPr fontId="1"/>
  </si>
  <si>
    <t>SQL発行</t>
  </si>
  <si>
    <t>新規</t>
    <rPh sb="0" eb="2">
      <t>シンキ</t>
    </rPh>
    <phoneticPr fontId="1"/>
  </si>
  <si>
    <t>ログイン</t>
    <phoneticPr fontId="1"/>
  </si>
  <si>
    <t>ケース2</t>
    <phoneticPr fontId="1"/>
  </si>
  <si>
    <t>検索</t>
    <rPh sb="0" eb="2">
      <t>ケンサク</t>
    </rPh>
    <phoneticPr fontId="1"/>
  </si>
  <si>
    <t>[web]テーブル検索クリック</t>
  </si>
  <si>
    <t>ケース3</t>
    <phoneticPr fontId="1"/>
  </si>
  <si>
    <t>[web]押下(xpath)</t>
    <phoneticPr fontId="1"/>
  </si>
  <si>
    <t>//button[contains(text(), 'はい') and @type='button']</t>
    <phoneticPr fontId="1"/>
  </si>
  <si>
    <t>toastが消えるのを待つ</t>
    <rPh sb="6" eb="7">
      <t>キ</t>
    </rPh>
    <rPh sb="11" eb="12">
      <t>マ</t>
    </rPh>
    <phoneticPr fontId="1"/>
  </si>
  <si>
    <t>ケース4</t>
    <phoneticPr fontId="1"/>
  </si>
  <si>
    <t>[web]チェックボックス選択(id)</t>
    <phoneticPr fontId="1"/>
  </si>
  <si>
    <t>keyword_find_input</t>
    <phoneticPr fontId="1"/>
  </si>
  <si>
    <t>確認</t>
    <rPh sb="0" eb="2">
      <t>カクニン</t>
    </rPh>
    <phoneticPr fontId="1"/>
  </si>
  <si>
    <t>[web]value値の確認(id)</t>
    <phoneticPr fontId="1"/>
  </si>
  <si>
    <t>削除を表示</t>
    <rPh sb="0" eb="2">
      <t>サクジョ</t>
    </rPh>
    <rPh sb="3" eb="5">
      <t>ヒョウジ</t>
    </rPh>
    <phoneticPr fontId="1"/>
  </si>
  <si>
    <t>NG</t>
    <phoneticPr fontId="1"/>
  </si>
  <si>
    <t>確認(失敗を期待)</t>
    <rPh sb="0" eb="2">
      <t>カクニン</t>
    </rPh>
    <rPh sb="3" eb="5">
      <t>シッパイ</t>
    </rPh>
    <rPh sb="6" eb="8">
      <t>キタイ</t>
    </rPh>
    <phoneticPr fontId="1"/>
  </si>
  <si>
    <t>検索(に出てこない)</t>
    <rPh sb="0" eb="2">
      <t>ケンサク</t>
    </rPh>
    <rPh sb="4" eb="5">
      <t>デ</t>
    </rPh>
    <phoneticPr fontId="1"/>
  </si>
  <si>
    <t>新規</t>
    <phoneticPr fontId="1"/>
  </si>
  <si>
    <t>履歴</t>
    <rPh sb="0" eb="2">
      <t>リレキ</t>
    </rPh>
    <phoneticPr fontId="1"/>
  </si>
  <si>
    <t>観点</t>
    <rPh sb="0" eb="2">
      <t>カンテン</t>
    </rPh>
    <phoneticPr fontId="1"/>
  </si>
  <si>
    <t>自動採番されたキーで新規登録内容される事</t>
    <rPh sb="0" eb="2">
      <t>ジドウ</t>
    </rPh>
    <rPh sb="2" eb="4">
      <t>サイバン</t>
    </rPh>
    <rPh sb="10" eb="12">
      <t>シンキ</t>
    </rPh>
    <rPh sb="12" eb="14">
      <t>トウロク</t>
    </rPh>
    <rPh sb="14" eb="16">
      <t>ナイヨウ</t>
    </rPh>
    <rPh sb="19" eb="20">
      <t>コト</t>
    </rPh>
    <phoneticPr fontId="1"/>
  </si>
  <si>
    <t>登録後に検索し、登録値が正しいかコンペアする</t>
    <rPh sb="4" eb="6">
      <t>ケンサク</t>
    </rPh>
    <rPh sb="8" eb="10">
      <t>トウロク</t>
    </rPh>
    <rPh sb="10" eb="11">
      <t>アタイ</t>
    </rPh>
    <rPh sb="12" eb="13">
      <t>タダ</t>
    </rPh>
    <phoneticPr fontId="1"/>
  </si>
  <si>
    <t>既存データを変更する</t>
    <rPh sb="0" eb="2">
      <t>キゾン</t>
    </rPh>
    <rPh sb="6" eb="8">
      <t>ヘンコウ</t>
    </rPh>
    <phoneticPr fontId="1"/>
  </si>
  <si>
    <t>既存データを削除する</t>
    <rPh sb="0" eb="2">
      <t>キゾン</t>
    </rPh>
    <rPh sb="6" eb="8">
      <t>サクジョ</t>
    </rPh>
    <phoneticPr fontId="1"/>
  </si>
  <si>
    <t>登録後に検索し、削除データが表示されない事を確認する</t>
    <rPh sb="4" eb="6">
      <t>ケンサク</t>
    </rPh>
    <rPh sb="8" eb="10">
      <t>サクジョ</t>
    </rPh>
    <rPh sb="14" eb="16">
      <t>ヒョウジ</t>
    </rPh>
    <rPh sb="20" eb="21">
      <t>コト</t>
    </rPh>
    <rPh sb="22" eb="24">
      <t>カクニン</t>
    </rPh>
    <phoneticPr fontId="1"/>
  </si>
  <si>
    <t>登録後に削除データ表示をONにした状態で検索し、削除データがグレーアウト状態で表示される事を確認する</t>
    <rPh sb="4" eb="6">
      <t>サクジョ</t>
    </rPh>
    <rPh sb="9" eb="11">
      <t>ヒョウジ</t>
    </rPh>
    <rPh sb="17" eb="19">
      <t>ジョウタイ</t>
    </rPh>
    <rPh sb="20" eb="22">
      <t>ケンサク</t>
    </rPh>
    <rPh sb="24" eb="26">
      <t>サクジョ</t>
    </rPh>
    <rPh sb="36" eb="38">
      <t>ジョウタイ</t>
    </rPh>
    <rPh sb="39" eb="41">
      <t>ヒョウジ</t>
    </rPh>
    <rPh sb="44" eb="45">
      <t>コト</t>
    </rPh>
    <rPh sb="46" eb="48">
      <t>カクニン</t>
    </rPh>
    <phoneticPr fontId="1"/>
  </si>
  <si>
    <t>既存データの履歴が想定通りに表示されている事を確認する</t>
    <rPh sb="0" eb="2">
      <t>キゾン</t>
    </rPh>
    <rPh sb="6" eb="8">
      <t>リレキ</t>
    </rPh>
    <rPh sb="9" eb="11">
      <t>ソウテイ</t>
    </rPh>
    <rPh sb="11" eb="12">
      <t>トオ</t>
    </rPh>
    <rPh sb="14" eb="16">
      <t>ヒョウジ</t>
    </rPh>
    <rPh sb="21" eb="22">
      <t>コト</t>
    </rPh>
    <rPh sb="23" eb="25">
      <t>カクニン</t>
    </rPh>
    <phoneticPr fontId="1"/>
  </si>
  <si>
    <t>ポート</t>
    <phoneticPr fontId="1"/>
  </si>
  <si>
    <t>パスワード</t>
    <phoneticPr fontId="1"/>
  </si>
  <si>
    <t>postgres</t>
    <phoneticPr fontId="1"/>
  </si>
  <si>
    <t>DBホスト名/IP</t>
    <rPh sb="5" eb="6">
      <t>メイ</t>
    </rPh>
    <phoneticPr fontId="1"/>
  </si>
  <si>
    <t>DB名</t>
    <rPh sb="2" eb="3">
      <t>ナ</t>
    </rPh>
    <phoneticPr fontId="1"/>
  </si>
  <si>
    <t>スキーマ</t>
    <phoneticPr fontId="1"/>
  </si>
  <si>
    <t>テスト環境一覧</t>
    <rPh sb="3" eb="5">
      <t>カンキョウ</t>
    </rPh>
    <rPh sb="5" eb="7">
      <t>イチラン</t>
    </rPh>
    <phoneticPr fontId="1"/>
  </si>
  <si>
    <t>java</t>
    <phoneticPr fontId="1"/>
  </si>
  <si>
    <t>プロジェクトのルートディレクトリ</t>
    <phoneticPr fontId="1"/>
  </si>
  <si>
    <t>Mavenの実行ファイルのパス</t>
    <phoneticPr fontId="1"/>
  </si>
  <si>
    <t>WEBポート</t>
    <phoneticPr fontId="1"/>
  </si>
  <si>
    <t>React</t>
    <phoneticPr fontId="1"/>
  </si>
  <si>
    <t>起動ポート</t>
    <rPh sb="0" eb="2">
      <t>キドウ</t>
    </rPh>
    <phoneticPr fontId="4"/>
  </si>
  <si>
    <t>SVNパス</t>
    <phoneticPr fontId="1"/>
  </si>
  <si>
    <t>https://miya-pc2/svn/java/Kai9Template</t>
    <phoneticPr fontId="1"/>
  </si>
  <si>
    <t>d:\tools\maven\bin\mvn.cmd</t>
    <phoneticPr fontId="1"/>
  </si>
  <si>
    <t>https://miya-pc2/svn/React/02.Kai9ReactTemplate</t>
    <phoneticPr fontId="1"/>
  </si>
  <si>
    <t>SVN更新</t>
    <rPh sb="3" eb="5">
      <t>コウシン</t>
    </rPh>
    <phoneticPr fontId="1"/>
  </si>
  <si>
    <t>フォルダ削除</t>
    <rPh sb="4" eb="6">
      <t>サクジョ</t>
    </rPh>
    <phoneticPr fontId="1"/>
  </si>
  <si>
    <t>SVNチェックアウト</t>
    <phoneticPr fontId="1"/>
  </si>
  <si>
    <t>Reactコンパイル</t>
    <phoneticPr fontId="1"/>
  </si>
  <si>
    <t>#R1#</t>
    <phoneticPr fontId="1"/>
  </si>
  <si>
    <t>#R2#</t>
    <phoneticPr fontId="1"/>
  </si>
  <si>
    <t>#R8#</t>
  </si>
  <si>
    <t>#R9#</t>
  </si>
  <si>
    <t>#R10#</t>
  </si>
  <si>
    <t>#R11#</t>
  </si>
  <si>
    <t>#R12#</t>
  </si>
  <si>
    <t>#R13#</t>
  </si>
  <si>
    <t>#R14#</t>
  </si>
  <si>
    <t>#R15#</t>
  </si>
  <si>
    <t>#R16#</t>
    <phoneticPr fontId="1"/>
  </si>
  <si>
    <t>#C1#</t>
    <phoneticPr fontId="1"/>
  </si>
  <si>
    <t>ID</t>
    <phoneticPr fontId="1"/>
  </si>
  <si>
    <t>#R17#</t>
    <phoneticPr fontId="1"/>
  </si>
  <si>
    <t>#R18#</t>
  </si>
  <si>
    <t>#R19#</t>
  </si>
  <si>
    <t>#R20#</t>
  </si>
  <si>
    <t>#R21#</t>
  </si>
  <si>
    <t>#R22#</t>
  </si>
  <si>
    <t>フォルダ作成</t>
    <rPh sb="4" eb="6">
      <t>サクセイ</t>
    </rPh>
    <phoneticPr fontId="1"/>
  </si>
  <si>
    <t>デバッグ用環境からの接続を行うのでlocalhostではなくIPで記載</t>
    <rPh sb="4" eb="5">
      <t>ヨウ</t>
    </rPh>
    <rPh sb="5" eb="7">
      <t>カンキョウ</t>
    </rPh>
    <rPh sb="10" eb="12">
      <t>セツゾク</t>
    </rPh>
    <rPh sb="13" eb="14">
      <t>オコナ</t>
    </rPh>
    <rPh sb="33" eb="35">
      <t>キサイ</t>
    </rPh>
    <phoneticPr fontId="1"/>
  </si>
  <si>
    <t>SVN操作:Java</t>
    <rPh sb="3" eb="5">
      <t>ソウサ</t>
    </rPh>
    <phoneticPr fontId="1"/>
  </si>
  <si>
    <t>コンパイル:java</t>
    <phoneticPr fontId="1"/>
  </si>
  <si>
    <t>SVN操作:react</t>
    <rPh sb="3" eb="5">
      <t>ソウサ</t>
    </rPh>
    <phoneticPr fontId="1"/>
  </si>
  <si>
    <t>コンパイル:react</t>
    <phoneticPr fontId="1"/>
  </si>
  <si>
    <t>実行ホスト</t>
    <rPh sb="0" eb="2">
      <t>ジッコウ</t>
    </rPh>
    <phoneticPr fontId="1"/>
  </si>
  <si>
    <t>#R5#</t>
    <phoneticPr fontId="1"/>
  </si>
  <si>
    <t>[TD12]同期sql_01</t>
  </si>
  <si>
    <t>SVN</t>
    <phoneticPr fontId="1"/>
  </si>
  <si>
    <t>miyamura</t>
    <phoneticPr fontId="1"/>
  </si>
  <si>
    <t>コメントアウト(開始)</t>
    <rPh sb="8" eb="10">
      <t>カイシ</t>
    </rPh>
    <phoneticPr fontId="1"/>
  </si>
  <si>
    <t>コメントアウト(終了)</t>
    <phoneticPr fontId="1"/>
  </si>
  <si>
    <t>プロセスID</t>
    <phoneticPr fontId="1"/>
  </si>
  <si>
    <t>(システム用admin)ID</t>
    <rPh sb="5" eb="6">
      <t>ヨウ</t>
    </rPh>
    <phoneticPr fontId="1"/>
  </si>
  <si>
    <t>(システム用admin)パスワード</t>
    <phoneticPr fontId="1"/>
  </si>
  <si>
    <t>テスト用データベース(com)</t>
    <rPh sb="3" eb="4">
      <t>ヨウ</t>
    </rPh>
    <phoneticPr fontId="1"/>
  </si>
  <si>
    <t>テスト用データベース(tmpl)</t>
    <rPh sb="3" eb="4">
      <t>ヨウ</t>
    </rPh>
    <phoneticPr fontId="1"/>
  </si>
  <si>
    <t>kai9comadmin</t>
  </si>
  <si>
    <t>#R27#</t>
  </si>
  <si>
    <t>#R28#</t>
  </si>
  <si>
    <t>#R29#</t>
  </si>
  <si>
    <t>#R30#</t>
  </si>
  <si>
    <t>#R31#</t>
  </si>
  <si>
    <t>#R32#</t>
  </si>
  <si>
    <t>DB操作(com)</t>
    <rPh sb="2" eb="4">
      <t>ソウサ</t>
    </rPh>
    <phoneticPr fontId="1"/>
  </si>
  <si>
    <t>DB操作(tmpl)</t>
    <rPh sb="2" eb="4">
      <t>ソウサ</t>
    </rPh>
    <phoneticPr fontId="1"/>
  </si>
  <si>
    <t>デプロイ</t>
    <phoneticPr fontId="1"/>
  </si>
  <si>
    <t>ファイルコピー</t>
    <phoneticPr fontId="1"/>
  </si>
  <si>
    <t>tomcat停止</t>
    <phoneticPr fontId="1"/>
  </si>
  <si>
    <t>サービス停止</t>
    <phoneticPr fontId="1"/>
  </si>
  <si>
    <t>tomcat起動</t>
    <phoneticPr fontId="1"/>
  </si>
  <si>
    <t>サービス起動</t>
    <phoneticPr fontId="1"/>
  </si>
  <si>
    <t>war格納元(コンパイル用)</t>
    <rPh sb="3" eb="5">
      <t>カクノウ</t>
    </rPh>
    <rPh sb="5" eb="6">
      <t>モト</t>
    </rPh>
    <rPh sb="12" eb="13">
      <t>ヨウ</t>
    </rPh>
    <phoneticPr fontId="1"/>
  </si>
  <si>
    <t>war格納元(実行用)</t>
    <rPh sb="3" eb="5">
      <t>カクノウ</t>
    </rPh>
    <rPh sb="5" eb="6">
      <t>モト</t>
    </rPh>
    <rPh sb="7" eb="9">
      <t>ジッコウ</t>
    </rPh>
    <rPh sb="9" eb="10">
      <t>ヨウ</t>
    </rPh>
    <phoneticPr fontId="1"/>
  </si>
  <si>
    <t>タイムアウト時に強制終了</t>
    <phoneticPr fontId="1"/>
  </si>
  <si>
    <t>#R34#</t>
  </si>
  <si>
    <t>C:\Program Files\nodejs\npm.cmd</t>
    <phoneticPr fontId="1"/>
  </si>
  <si>
    <t>npm.cmdのパス</t>
    <phoneticPr fontId="1"/>
  </si>
  <si>
    <t>NPMインストール</t>
    <phoneticPr fontId="1"/>
  </si>
  <si>
    <t>プロジェクト格納先パス(コンパイル用)</t>
    <rPh sb="6" eb="8">
      <t>カクノウ</t>
    </rPh>
    <rPh sb="8" eb="9">
      <t>サキ</t>
    </rPh>
    <phoneticPr fontId="4"/>
  </si>
  <si>
    <t>ビルド済コンテンツパス(コンパイル用)</t>
    <rPh sb="3" eb="4">
      <t>スミ</t>
    </rPh>
    <phoneticPr fontId="4"/>
  </si>
  <si>
    <t>ビルド済コンテンツパス(実行用)</t>
    <phoneticPr fontId="4"/>
  </si>
  <si>
    <t>#R33#</t>
  </si>
  <si>
    <t>#R35#</t>
  </si>
  <si>
    <t>#R37#</t>
  </si>
  <si>
    <t>フォルダコピー</t>
    <phoneticPr fontId="1"/>
  </si>
  <si>
    <t>サービス名</t>
    <rPh sb="4" eb="5">
      <t>メイ</t>
    </rPh>
    <phoneticPr fontId="1"/>
  </si>
  <si>
    <t>#R38#</t>
  </si>
  <si>
    <t>#R39#</t>
  </si>
  <si>
    <t>テストデータ準備</t>
    <rPh sb="6" eb="8">
      <t>ジュンビ</t>
    </rPh>
    <phoneticPr fontId="1"/>
  </si>
  <si>
    <t>[TD12]</t>
  </si>
  <si>
    <t>#R40#</t>
  </si>
  <si>
    <t>add_button</t>
    <phoneticPr fontId="1"/>
  </si>
  <si>
    <t>DB接続(tmpl)</t>
    <rPh sb="2" eb="4">
      <t>セツゾク</t>
    </rPh>
    <phoneticPr fontId="1"/>
  </si>
  <si>
    <t>準備(レコード削除A</t>
    <rPh sb="0" eb="2">
      <t>ジュンビ</t>
    </rPh>
    <rPh sb="7" eb="9">
      <t>サクジョ</t>
    </rPh>
    <phoneticPr fontId="1"/>
  </si>
  <si>
    <t>準備(レコード削除B</t>
    <rPh sb="0" eb="2">
      <t>ジュンビ</t>
    </rPh>
    <rPh sb="7" eb="9">
      <t>サクジョ</t>
    </rPh>
    <phoneticPr fontId="1"/>
  </si>
  <si>
    <t>準備(シーケンスリセットA</t>
    <rPh sb="0" eb="2">
      <t>ジュンビ</t>
    </rPh>
    <phoneticPr fontId="1"/>
  </si>
  <si>
    <t>準備(シーケンスリセットB</t>
    <rPh sb="0" eb="2">
      <t>ジュンビ</t>
    </rPh>
    <phoneticPr fontId="1"/>
  </si>
  <si>
    <t>準備(レコード追加A</t>
    <rPh sb="0" eb="2">
      <t>ジュンビ</t>
    </rPh>
    <rPh sb="7" eb="9">
      <t>ツイカ</t>
    </rPh>
    <phoneticPr fontId="1"/>
  </si>
  <si>
    <t>準備(レコード追加B</t>
    <rPh sb="0" eb="2">
      <t>ジュンビ</t>
    </rPh>
    <rPh sb="7" eb="9">
      <t>ツイカ</t>
    </rPh>
    <phoneticPr fontId="1"/>
  </si>
  <si>
    <t>URL</t>
    <phoneticPr fontId="1"/>
  </si>
  <si>
    <t>del_button</t>
    <phoneticPr fontId="1"/>
  </si>
  <si>
    <t>flexSwitchCheckDelRecord</t>
    <phoneticPr fontId="1"/>
  </si>
  <si>
    <t>edit_button</t>
    <phoneticPr fontId="1"/>
  </si>
  <si>
    <t>edge、chrome、firefox、Headless</t>
    <phoneticPr fontId="1"/>
  </si>
  <si>
    <t>強制実行</t>
    <rPh sb="0" eb="2">
      <t>キョウセイ</t>
    </rPh>
    <rPh sb="2" eb="4">
      <t>ジッコウ</t>
    </rPh>
    <phoneticPr fontId="1"/>
  </si>
  <si>
    <t>close_btn</t>
    <phoneticPr fontId="1"/>
  </si>
  <si>
    <t>SKIP(開始)</t>
    <rPh sb="5" eb="7">
      <t>カイシ</t>
    </rPh>
    <phoneticPr fontId="1"/>
  </si>
  <si>
    <t>SKIP(終了)</t>
    <phoneticPr fontId="1"/>
  </si>
  <si>
    <t>編集ボタン押下</t>
    <rPh sb="0" eb="2">
      <t>ヘンシュウ</t>
    </rPh>
    <rPh sb="5" eb="7">
      <t>オウカ</t>
    </rPh>
    <phoneticPr fontId="1"/>
  </si>
  <si>
    <t>編集画面を閉じる</t>
    <rPh sb="0" eb="2">
      <t>ヘンシュウ</t>
    </rPh>
    <rPh sb="2" eb="4">
      <t>ガメン</t>
    </rPh>
    <rPh sb="5" eb="6">
      <t>ト</t>
    </rPh>
    <phoneticPr fontId="1"/>
  </si>
  <si>
    <t>削除データを検索</t>
    <rPh sb="0" eb="2">
      <t>サクジョ</t>
    </rPh>
    <rPh sb="6" eb="8">
      <t>ケンサク</t>
    </rPh>
    <phoneticPr fontId="1"/>
  </si>
  <si>
    <t>ケース5</t>
    <phoneticPr fontId="1"/>
  </si>
  <si>
    <t>準備(新規)</t>
    <rPh sb="0" eb="2">
      <t>ジュンビ</t>
    </rPh>
    <rPh sb="3" eb="5">
      <t>シンキ</t>
    </rPh>
    <phoneticPr fontId="1"/>
  </si>
  <si>
    <t>keyword_find_button</t>
    <phoneticPr fontId="1"/>
  </si>
  <si>
    <t>複数データをスペース区切りで検索</t>
    <rPh sb="0" eb="2">
      <t>フクスウ</t>
    </rPh>
    <rPh sb="10" eb="12">
      <t>クギ</t>
    </rPh>
    <rPh sb="14" eb="16">
      <t>ケンサク</t>
    </rPh>
    <phoneticPr fontId="1"/>
  </si>
  <si>
    <t>ケース6</t>
    <phoneticPr fontId="1"/>
  </si>
  <si>
    <t>テストデータ最新化</t>
    <rPh sb="6" eb="8">
      <t>サイシン</t>
    </rPh>
    <rPh sb="8" eb="9">
      <t>カ</t>
    </rPh>
    <phoneticPr fontId="1"/>
  </si>
  <si>
    <t>swal2-html-container</t>
    <phoneticPr fontId="1"/>
  </si>
  <si>
    <t>一意制約違反</t>
    <rPh sb="0" eb="2">
      <t>イチイ</t>
    </rPh>
    <rPh sb="2" eb="4">
      <t>セイヤク</t>
    </rPh>
    <rPh sb="4" eb="6">
      <t>イハン</t>
    </rPh>
    <phoneticPr fontId="1"/>
  </si>
  <si>
    <t>firefox</t>
  </si>
  <si>
    <t>[web]value値の確認(全エレメント)</t>
    <phoneticPr fontId="1"/>
  </si>
  <si>
    <t>toast_close_btn</t>
    <phoneticPr fontId="1"/>
  </si>
  <si>
    <t>DBを使っているサービスを落とす(DB使用中だとDBが消せない)</t>
    <rPh sb="3" eb="4">
      <t>ツカ</t>
    </rPh>
    <rPh sb="13" eb="14">
      <t>オ</t>
    </rPh>
    <rPh sb="19" eb="22">
      <t>シヨウチュウ</t>
    </rPh>
    <phoneticPr fontId="1"/>
  </si>
  <si>
    <t>テスト環境構築①</t>
    <rPh sb="3" eb="5">
      <t>カンキョウ</t>
    </rPh>
    <rPh sb="5" eb="7">
      <t>コウチク</t>
    </rPh>
    <phoneticPr fontId="1"/>
  </si>
  <si>
    <t>DB準備</t>
    <rPh sb="2" eb="4">
      <t>ジュンビ</t>
    </rPh>
    <phoneticPr fontId="1"/>
  </si>
  <si>
    <t>テスト環境構築②</t>
    <rPh sb="3" eb="5">
      <t>カンキョウ</t>
    </rPh>
    <rPh sb="5" eb="7">
      <t>コウチク</t>
    </rPh>
    <phoneticPr fontId="1"/>
  </si>
  <si>
    <t>事後作業①</t>
    <rPh sb="0" eb="2">
      <t>ジゴ</t>
    </rPh>
    <rPh sb="2" eb="4">
      <t>サギョウ</t>
    </rPh>
    <phoneticPr fontId="1"/>
  </si>
  <si>
    <t>事後作業②</t>
    <rPh sb="0" eb="2">
      <t>ジゴ</t>
    </rPh>
    <rPh sb="2" eb="4">
      <t>サギョウ</t>
    </rPh>
    <phoneticPr fontId="1"/>
  </si>
  <si>
    <t>環境戻し</t>
    <rPh sb="0" eb="2">
      <t>カンキョウ</t>
    </rPh>
    <rPh sb="2" eb="3">
      <t>モド</t>
    </rPh>
    <phoneticPr fontId="1"/>
  </si>
  <si>
    <t>アプリ終了</t>
    <rPh sb="3" eb="5">
      <t>シュウリョウ</t>
    </rPh>
    <phoneticPr fontId="1"/>
  </si>
  <si>
    <t>バリデーション</t>
    <phoneticPr fontId="1"/>
  </si>
  <si>
    <t>DB名(com)</t>
    <rPh sb="2" eb="3">
      <t>ナ</t>
    </rPh>
    <phoneticPr fontId="1"/>
  </si>
  <si>
    <t>DB名(tmpl)</t>
    <rPh sb="2" eb="3">
      <t>ナ</t>
    </rPh>
    <phoneticPr fontId="1"/>
  </si>
  <si>
    <t>kai9com</t>
    <phoneticPr fontId="1"/>
  </si>
  <si>
    <t>natural_key1</t>
  </si>
  <si>
    <t>natural_key21</t>
  </si>
  <si>
    <t>natural_key22_33</t>
  </si>
  <si>
    <t>natural_key31</t>
  </si>
  <si>
    <t>natural_key32</t>
  </si>
  <si>
    <t>fullwidth_limited</t>
  </si>
  <si>
    <t>halfwidth_limited</t>
  </si>
  <si>
    <t>halfwidth_alphabetical_limited</t>
  </si>
  <si>
    <t>halfwidth_number_limited</t>
  </si>
  <si>
    <t>halfwidth_symbol_limited</t>
  </si>
  <si>
    <t>halfwidth_kana_limited</t>
  </si>
  <si>
    <t>fullwidth_kana_limited</t>
  </si>
  <si>
    <t>number_limited</t>
  </si>
  <si>
    <t>small_number_point</t>
  </si>
  <si>
    <t>normal_string</t>
  </si>
  <si>
    <t>postal_code</t>
  </si>
  <si>
    <t>phone_number</t>
  </si>
  <si>
    <t>date</t>
  </si>
  <si>
    <t>datetime</t>
  </si>
  <si>
    <t>email_address</t>
  </si>
  <si>
    <t>url</t>
  </si>
  <si>
    <t>regexp</t>
  </si>
  <si>
    <t>CRUDテスト</t>
    <phoneticPr fontId="1"/>
  </si>
  <si>
    <t>ユニークインデックスの重複</t>
    <phoneticPr fontId="1"/>
  </si>
  <si>
    <t>一意制約違反が発生する事を確認</t>
    <rPh sb="0" eb="2">
      <t>イチイ</t>
    </rPh>
    <rPh sb="2" eb="4">
      <t>セイヤク</t>
    </rPh>
    <rPh sb="4" eb="6">
      <t>イハン</t>
    </rPh>
    <rPh sb="7" eb="9">
      <t>ハッセイ</t>
    </rPh>
    <rPh sb="11" eb="12">
      <t>コト</t>
    </rPh>
    <rPh sb="13" eb="15">
      <t>カクニン</t>
    </rPh>
    <phoneticPr fontId="1"/>
  </si>
  <si>
    <t>必須</t>
    <rPh sb="0" eb="2">
      <t>ヒッス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</si>
  <si>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</si>
  <si>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</si>
  <si>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CRUDテスト(新規、変更、削除、読取)</t>
    <phoneticPr fontId="1"/>
  </si>
  <si>
    <t>↑TRUEしか判定してないので、実行しない場合はFALSEでも空欄でもOK</t>
    <rPh sb="16" eb="18">
      <t>ジッコウ</t>
    </rPh>
    <rPh sb="21" eb="23">
      <t>バアイ</t>
    </rPh>
    <phoneticPr fontId="1"/>
  </si>
  <si>
    <t>混合</t>
    <rPh sb="0" eb="2">
      <t>コンゴウ</t>
    </rPh>
    <phoneticPr fontId="1"/>
  </si>
  <si>
    <t>[web]ページロードタイムアウト設定(秒)</t>
    <phoneticPr fontId="1"/>
  </si>
  <si>
    <t>【制御】変更:検索</t>
    <rPh sb="1" eb="3">
      <t>セイギョ</t>
    </rPh>
    <rPh sb="7" eb="9">
      <t>ケンサク</t>
    </rPh>
    <phoneticPr fontId="1"/>
  </si>
  <si>
    <t>【制御】新規:登録確認</t>
    <rPh sb="1" eb="3">
      <t>セイギョ</t>
    </rPh>
    <rPh sb="4" eb="6">
      <t>シンキ</t>
    </rPh>
    <rPh sb="7" eb="9">
      <t>トウロク</t>
    </rPh>
    <rPh sb="9" eb="11">
      <t>カクニン</t>
    </rPh>
    <phoneticPr fontId="1"/>
  </si>
  <si>
    <t>【制御】変更:登録確認</t>
    <rPh sb="1" eb="3">
      <t>セイギョ</t>
    </rPh>
    <rPh sb="4" eb="6">
      <t>ヘンコウ</t>
    </rPh>
    <rPh sb="7" eb="9">
      <t>トウロク</t>
    </rPh>
    <rPh sb="9" eb="11">
      <t>カクニン</t>
    </rPh>
    <phoneticPr fontId="1"/>
  </si>
  <si>
    <t>【制御】削除:検索</t>
    <rPh sb="1" eb="3">
      <t>セイギョ</t>
    </rPh>
    <rPh sb="4" eb="6">
      <t>サクジョ</t>
    </rPh>
    <rPh sb="7" eb="9">
      <t>ケンサク</t>
    </rPh>
    <phoneticPr fontId="1"/>
  </si>
  <si>
    <t>【制御】削除:登録確認</t>
    <rPh sb="1" eb="3">
      <t>セイギョ</t>
    </rPh>
    <rPh sb="4" eb="6">
      <t>サクジョ</t>
    </rPh>
    <rPh sb="7" eb="9">
      <t>トウロク</t>
    </rPh>
    <rPh sb="9" eb="11">
      <t>カクニン</t>
    </rPh>
    <phoneticPr fontId="1"/>
  </si>
  <si>
    <t>【制御】検索:検索</t>
    <rPh sb="1" eb="3">
      <t>セイギョ</t>
    </rPh>
    <rPh sb="4" eb="6">
      <t>ケンサク</t>
    </rPh>
    <rPh sb="7" eb="9">
      <t>ケンサク</t>
    </rPh>
    <phoneticPr fontId="1"/>
  </si>
  <si>
    <t>【制御】検索:準備</t>
    <rPh sb="1" eb="3">
      <t>セイギョ</t>
    </rPh>
    <rPh sb="4" eb="6">
      <t>ケンサク</t>
    </rPh>
    <rPh sb="7" eb="9">
      <t>ジュンビ</t>
    </rPh>
    <phoneticPr fontId="1"/>
  </si>
  <si>
    <t>【制御】検索:確認1</t>
    <rPh sb="1" eb="3">
      <t>セイギョ</t>
    </rPh>
    <rPh sb="4" eb="6">
      <t>ケンサク</t>
    </rPh>
    <rPh sb="7" eb="9">
      <t>カクニン</t>
    </rPh>
    <phoneticPr fontId="1"/>
  </si>
  <si>
    <t>【制御】検索:確認2</t>
    <rPh sb="1" eb="3">
      <t>セイギョ</t>
    </rPh>
    <rPh sb="4" eb="6">
      <t>ケンサク</t>
    </rPh>
    <rPh sb="7" eb="9">
      <t>カクニン</t>
    </rPh>
    <phoneticPr fontId="1"/>
  </si>
  <si>
    <t>【制御】検索:確認3</t>
    <rPh sb="1" eb="3">
      <t>セイギョ</t>
    </rPh>
    <rPh sb="4" eb="6">
      <t>ケンサク</t>
    </rPh>
    <rPh sb="7" eb="9">
      <t>カクニン</t>
    </rPh>
    <phoneticPr fontId="1"/>
  </si>
  <si>
    <t>【制御】検索:確認4</t>
    <rPh sb="1" eb="3">
      <t>セイギョ</t>
    </rPh>
    <rPh sb="4" eb="6">
      <t>ケンサク</t>
    </rPh>
    <rPh sb="7" eb="9">
      <t>カクニン</t>
    </rPh>
    <phoneticPr fontId="1"/>
  </si>
  <si>
    <t>【制御】検索:ケース5-1</t>
    <rPh sb="1" eb="3">
      <t>セイギョ</t>
    </rPh>
    <rPh sb="4" eb="6">
      <t>ケンサク</t>
    </rPh>
    <phoneticPr fontId="1"/>
  </si>
  <si>
    <t>【制御】検索:ケース5-2</t>
    <rPh sb="1" eb="3">
      <t>セイギョ</t>
    </rPh>
    <rPh sb="4" eb="6">
      <t>ケンサク</t>
    </rPh>
    <phoneticPr fontId="1"/>
  </si>
  <si>
    <t>【制御】検索:ケース5-3</t>
    <rPh sb="1" eb="3">
      <t>セイギョ</t>
    </rPh>
    <rPh sb="4" eb="6">
      <t>ケンサク</t>
    </rPh>
    <phoneticPr fontId="1"/>
  </si>
  <si>
    <t>DBを使っているサービスを落とす(DB使用中だとDBが消せないので)</t>
    <rPh sb="3" eb="4">
      <t>ツカ</t>
    </rPh>
    <rPh sb="13" eb="14">
      <t>オ</t>
    </rPh>
    <rPh sb="19" eb="22">
      <t>シヨウチュウ</t>
    </rPh>
    <phoneticPr fontId="1"/>
  </si>
  <si>
    <t>システムデータベース</t>
    <phoneticPr fontId="1"/>
  </si>
  <si>
    <t>補足説明</t>
    <rPh sb="0" eb="2">
      <t>ホソク</t>
    </rPh>
    <rPh sb="2" eb="4">
      <t>セツメイ</t>
    </rPh>
    <phoneticPr fontId="1"/>
  </si>
  <si>
    <t>暗号化、複合化、どちらの形式での記載も可能</t>
    <rPh sb="0" eb="3">
      <t>アンゴウカ</t>
    </rPh>
    <rPh sb="4" eb="7">
      <t>フクゴウカ</t>
    </rPh>
    <rPh sb="12" eb="14">
      <t>ケイシキ</t>
    </rPh>
    <rPh sb="16" eb="18">
      <t>キサイ</t>
    </rPh>
    <rPh sb="19" eb="21">
      <t>カノウ</t>
    </rPh>
    <phoneticPr fontId="1"/>
  </si>
  <si>
    <t>プロジェクト名</t>
    <rPh sb="6" eb="7">
      <t>ナ</t>
    </rPh>
    <phoneticPr fontId="1"/>
  </si>
  <si>
    <t>#R6#</t>
    <phoneticPr fontId="1"/>
  </si>
  <si>
    <t>全体設定</t>
    <rPh sb="0" eb="2">
      <t>ゼンタイ</t>
    </rPh>
    <rPh sb="2" eb="4">
      <t>セッテイ</t>
    </rPh>
    <phoneticPr fontId="1"/>
  </si>
  <si>
    <t>DBサーバのIP</t>
    <phoneticPr fontId="1"/>
  </si>
  <si>
    <t>テストデータSVNパス</t>
    <phoneticPr fontId="1"/>
  </si>
  <si>
    <t>https://miya-pc2/svn/java/kai9test/文書/06.テスト/02.テストデータ</t>
    <phoneticPr fontId="1"/>
  </si>
  <si>
    <t>↓黄色箇所を、実際の動作環境に合わせて、書き換えて下さい。</t>
    <rPh sb="1" eb="3">
      <t>キイロ</t>
    </rPh>
    <rPh sb="3" eb="5">
      <t>カショ</t>
    </rPh>
    <rPh sb="7" eb="9">
      <t>ジッサイ</t>
    </rPh>
    <rPh sb="10" eb="12">
      <t>ドウサ</t>
    </rPh>
    <rPh sb="12" eb="14">
      <t>カンキョウ</t>
    </rPh>
    <rPh sb="15" eb="16">
      <t>ア</t>
    </rPh>
    <rPh sb="20" eb="21">
      <t>カ</t>
    </rPh>
    <rPh sb="22" eb="23">
      <t>カ</t>
    </rPh>
    <rPh sb="25" eb="26">
      <t>クダ</t>
    </rPh>
    <phoneticPr fontId="1"/>
  </si>
  <si>
    <t>※黄色箇所のみ入力可(必須)。青文字箇所は計算式にて表示させる仕様(記載省略も可)</t>
    <rPh sb="31" eb="33">
      <t>シヨウ</t>
    </rPh>
    <phoneticPr fontId="1"/>
  </si>
  <si>
    <t>autotest</t>
  </si>
  <si>
    <t>【制御】ログイン:PW</t>
    <rPh sb="1" eb="3">
      <t>セイギョ</t>
    </rPh>
    <phoneticPr fontId="1"/>
  </si>
  <si>
    <t>【制御】新規:準備SQL1</t>
    <rPh sb="1" eb="3">
      <t>セイギョ</t>
    </rPh>
    <rPh sb="4" eb="6">
      <t>シンキ</t>
    </rPh>
    <rPh sb="7" eb="9">
      <t>ジュンビ</t>
    </rPh>
    <phoneticPr fontId="1"/>
  </si>
  <si>
    <t>【制御】新規:準備SQL2</t>
    <rPh sb="1" eb="3">
      <t>セイギョ</t>
    </rPh>
    <rPh sb="4" eb="6">
      <t>シンキ</t>
    </rPh>
    <rPh sb="7" eb="9">
      <t>ジュンビ</t>
    </rPh>
    <phoneticPr fontId="1"/>
  </si>
  <si>
    <t>【制御】新規:準備SQL3</t>
    <rPh sb="1" eb="3">
      <t>セイギョ</t>
    </rPh>
    <rPh sb="4" eb="6">
      <t>シンキ</t>
    </rPh>
    <rPh sb="7" eb="9">
      <t>ジュンビ</t>
    </rPh>
    <phoneticPr fontId="1"/>
  </si>
  <si>
    <t>【制御】新規:準備SQL4</t>
    <rPh sb="1" eb="3">
      <t>セイギョ</t>
    </rPh>
    <rPh sb="4" eb="6">
      <t>シンキ</t>
    </rPh>
    <rPh sb="7" eb="9">
      <t>ジュンビ</t>
    </rPh>
    <phoneticPr fontId="1"/>
  </si>
  <si>
    <t>【制御】新規:準備SQL5</t>
    <rPh sb="1" eb="3">
      <t>セイギョ</t>
    </rPh>
    <rPh sb="4" eb="6">
      <t>シンキ</t>
    </rPh>
    <rPh sb="7" eb="9">
      <t>ジュンビ</t>
    </rPh>
    <phoneticPr fontId="1"/>
  </si>
  <si>
    <t>【制御】新規:準備SQL6</t>
    <rPh sb="1" eb="3">
      <t>セイギョ</t>
    </rPh>
    <rPh sb="4" eb="6">
      <t>シンキ</t>
    </rPh>
    <rPh sb="7" eb="9">
      <t>ジュンビ</t>
    </rPh>
    <phoneticPr fontId="1"/>
  </si>
  <si>
    <t>【制御】新規:準備SQL7</t>
    <rPh sb="1" eb="3">
      <t>セイギョ</t>
    </rPh>
    <rPh sb="4" eb="6">
      <t>シンキ</t>
    </rPh>
    <rPh sb="7" eb="9">
      <t>ジュンビ</t>
    </rPh>
    <phoneticPr fontId="1"/>
  </si>
  <si>
    <t>【制御】新規:準備SQL8</t>
    <rPh sb="1" eb="3">
      <t>セイギョ</t>
    </rPh>
    <rPh sb="4" eb="6">
      <t>シンキ</t>
    </rPh>
    <rPh sb="7" eb="9">
      <t>ジュンビ</t>
    </rPh>
    <phoneticPr fontId="1"/>
  </si>
  <si>
    <t>【制御】新規:URL</t>
    <rPh sb="1" eb="3">
      <t>セイギョ</t>
    </rPh>
    <rPh sb="4" eb="6">
      <t>シンキ</t>
    </rPh>
    <phoneticPr fontId="1"/>
  </si>
  <si>
    <t>【制御】変更:SQL1</t>
    <rPh sb="1" eb="3">
      <t>セイギョ</t>
    </rPh>
    <phoneticPr fontId="1"/>
  </si>
  <si>
    <t>【制御】変更:SQL2</t>
    <rPh sb="1" eb="3">
      <t>セイギョ</t>
    </rPh>
    <phoneticPr fontId="1"/>
  </si>
  <si>
    <t>【制御】変更:SQL3</t>
    <rPh sb="1" eb="3">
      <t>セイギョ</t>
    </rPh>
    <phoneticPr fontId="1"/>
  </si>
  <si>
    <t>【制御】変更:SQL4</t>
    <rPh sb="1" eb="3">
      <t>セイギョ</t>
    </rPh>
    <phoneticPr fontId="1"/>
  </si>
  <si>
    <t>ナチュラルキーで、既存データが存在する場合のエラー</t>
    <rPh sb="9" eb="11">
      <t>キゾン</t>
    </rPh>
    <rPh sb="15" eb="17">
      <t>ソンザイ</t>
    </rPh>
    <rPh sb="19" eb="21">
      <t>バアイ</t>
    </rPh>
    <phoneticPr fontId="1"/>
  </si>
  <si>
    <t>必須項目に対して未入力の場合、エラー表示される事</t>
    <rPh sb="0" eb="2">
      <t>ヒッス</t>
    </rPh>
    <rPh sb="2" eb="4">
      <t>コウモク</t>
    </rPh>
    <rPh sb="5" eb="6">
      <t>タイ</t>
    </rPh>
    <rPh sb="8" eb="11">
      <t>ミニュウリョク</t>
    </rPh>
    <rPh sb="12" eb="14">
      <t>バアイ</t>
    </rPh>
    <rPh sb="18" eb="20">
      <t>ヒョウジ</t>
    </rPh>
    <rPh sb="23" eb="24">
      <t>コト</t>
    </rPh>
    <phoneticPr fontId="1"/>
  </si>
  <si>
    <t>バリデーション</t>
  </si>
  <si>
    <t>最小桁数の指定が有る場合、最小桁数以上の値を入れてエラーにならない事。</t>
    <rPh sb="0" eb="2">
      <t>サイショウ</t>
    </rPh>
    <rPh sb="2" eb="4">
      <t>ケタスウ</t>
    </rPh>
    <rPh sb="5" eb="7">
      <t>シテイ</t>
    </rPh>
    <rPh sb="8" eb="9">
      <t>ア</t>
    </rPh>
    <rPh sb="10" eb="12">
      <t>バアイ</t>
    </rPh>
    <rPh sb="13" eb="15">
      <t>サイショウ</t>
    </rPh>
    <rPh sb="15" eb="17">
      <t>ケタスウ</t>
    </rPh>
    <rPh sb="17" eb="19">
      <t>イジョウ</t>
    </rPh>
    <rPh sb="20" eb="21">
      <t>アタイ</t>
    </rPh>
    <rPh sb="22" eb="23">
      <t>イ</t>
    </rPh>
    <rPh sb="33" eb="34">
      <t>コト</t>
    </rPh>
    <phoneticPr fontId="1"/>
  </si>
  <si>
    <t>最大桁数の指定が有る場合、最大桁数以下の値を入れてエラーにならない事。</t>
    <rPh sb="0" eb="2">
      <t>サイダイ</t>
    </rPh>
    <rPh sb="2" eb="4">
      <t>ケタスウ</t>
    </rPh>
    <rPh sb="5" eb="7">
      <t>シテイ</t>
    </rPh>
    <rPh sb="8" eb="9">
      <t>ア</t>
    </rPh>
    <rPh sb="10" eb="12">
      <t>バアイ</t>
    </rPh>
    <rPh sb="13" eb="15">
      <t>サイダイ</t>
    </rPh>
    <rPh sb="15" eb="17">
      <t>ケタスウ</t>
    </rPh>
    <rPh sb="17" eb="19">
      <t>イカ</t>
    </rPh>
    <rPh sb="20" eb="21">
      <t>アタイ</t>
    </rPh>
    <rPh sb="22" eb="23">
      <t>イ</t>
    </rPh>
    <rPh sb="33" eb="34">
      <t>コト</t>
    </rPh>
    <phoneticPr fontId="1"/>
  </si>
  <si>
    <t>各バリデーションチェックで、正常値がエラーにならない事。</t>
    <rPh sb="0" eb="1">
      <t>カク</t>
    </rPh>
    <rPh sb="14" eb="16">
      <t>セイジョウ</t>
    </rPh>
    <rPh sb="16" eb="17">
      <t>アタイ</t>
    </rPh>
    <rPh sb="26" eb="27">
      <t>コト</t>
    </rPh>
    <phoneticPr fontId="1"/>
  </si>
  <si>
    <t>最小桁数の指定が有る場合、最小桁数未満の値を入れてエラーになる事。</t>
    <rPh sb="0" eb="2">
      <t>サイショウ</t>
    </rPh>
    <rPh sb="2" eb="4">
      <t>ケタスウ</t>
    </rPh>
    <rPh sb="5" eb="7">
      <t>シテイ</t>
    </rPh>
    <rPh sb="8" eb="9">
      <t>ア</t>
    </rPh>
    <rPh sb="10" eb="12">
      <t>バアイ</t>
    </rPh>
    <rPh sb="13" eb="15">
      <t>サイショウ</t>
    </rPh>
    <rPh sb="15" eb="17">
      <t>ケタスウ</t>
    </rPh>
    <rPh sb="17" eb="19">
      <t>ミマン</t>
    </rPh>
    <rPh sb="20" eb="21">
      <t>アタイ</t>
    </rPh>
    <rPh sb="22" eb="23">
      <t>イ</t>
    </rPh>
    <rPh sb="31" eb="32">
      <t>コト</t>
    </rPh>
    <phoneticPr fontId="1"/>
  </si>
  <si>
    <t>最大桁数の指定が有る場合、最大桁数を超える値を入れてエラーになる事。</t>
    <rPh sb="0" eb="2">
      <t>サイダイ</t>
    </rPh>
    <rPh sb="2" eb="4">
      <t>ケタスウ</t>
    </rPh>
    <rPh sb="5" eb="7">
      <t>シテイ</t>
    </rPh>
    <rPh sb="8" eb="9">
      <t>ア</t>
    </rPh>
    <rPh sb="10" eb="12">
      <t>バアイ</t>
    </rPh>
    <rPh sb="13" eb="15">
      <t>サイダイ</t>
    </rPh>
    <rPh sb="15" eb="17">
      <t>ケタスウ</t>
    </rPh>
    <rPh sb="18" eb="19">
      <t>コ</t>
    </rPh>
    <rPh sb="21" eb="22">
      <t>アタイ</t>
    </rPh>
    <rPh sb="23" eb="24">
      <t>イ</t>
    </rPh>
    <rPh sb="32" eb="33">
      <t>コト</t>
    </rPh>
    <phoneticPr fontId="1"/>
  </si>
  <si>
    <t>各バリデーションチェックで、異常値がエラーになる事。</t>
    <rPh sb="0" eb="1">
      <t>カク</t>
    </rPh>
    <rPh sb="14" eb="17">
      <t>イジョウチ</t>
    </rPh>
    <rPh sb="24" eb="25">
      <t>コト</t>
    </rPh>
    <phoneticPr fontId="1"/>
  </si>
  <si>
    <t>バリデーションOK</t>
  </si>
  <si>
    <t>バリデーションNG</t>
  </si>
  <si>
    <t>入力値チェック(必須、最大、最小、バリデーション）</t>
  </si>
  <si>
    <t>入力値チェック(必須、最大、最小、バリデーション）</t>
    <rPh sb="0" eb="3">
      <t>ニュウリョクチ</t>
    </rPh>
    <rPh sb="8" eb="10">
      <t>ヒッス</t>
    </rPh>
    <rPh sb="11" eb="13">
      <t>サイダイ</t>
    </rPh>
    <rPh sb="14" eb="16">
      <t>サイショウ</t>
    </rPh>
    <phoneticPr fontId="1"/>
  </si>
  <si>
    <t>正常/異常/混合 などを入力</t>
    <rPh sb="0" eb="2">
      <t>セイジョウ</t>
    </rPh>
    <rPh sb="3" eb="5">
      <t>イジョウ</t>
    </rPh>
    <rPh sb="6" eb="8">
      <t>コンゴウ</t>
    </rPh>
    <rPh sb="12" eb="14">
      <t>ニュウリョク</t>
    </rPh>
    <phoneticPr fontId="1"/>
  </si>
  <si>
    <t>シナリオの内容を入力</t>
    <rPh sb="5" eb="7">
      <t>ナイヨウ</t>
    </rPh>
    <rPh sb="8" eb="10">
      <t>ニュウリョク</t>
    </rPh>
    <phoneticPr fontId="1"/>
  </si>
  <si>
    <t>処理の概要を入力</t>
    <rPh sb="0" eb="2">
      <t>ショリ</t>
    </rPh>
    <rPh sb="3" eb="5">
      <t>ガイヨウ</t>
    </rPh>
    <rPh sb="6" eb="8">
      <t>ニュウリョク</t>
    </rPh>
    <phoneticPr fontId="1"/>
  </si>
  <si>
    <t>雛形</t>
    <rPh sb="0" eb="2">
      <t>ヒナガタ</t>
    </rPh>
    <phoneticPr fontId="1"/>
  </si>
  <si>
    <t/>
  </si>
  <si>
    <t>シングル表</t>
  </si>
  <si>
    <t>TRUE</t>
  </si>
  <si>
    <t>シングル表の新規、変更、削除、読取</t>
  </si>
  <si>
    <t>delete from single_table_a</t>
  </si>
  <si>
    <t>delete from single_table_b</t>
  </si>
  <si>
    <t xml:space="preserve">ALTER SEQUENCE single_table_a_s_pk_seq RESTART WITH 1 </t>
  </si>
  <si>
    <t xml:space="preserve">ALTER SEQUENCE single_table_b_s_pk_seq RESTART WITH 1 </t>
  </si>
  <si>
    <t>delete from related_table_a where related_pk = 1</t>
  </si>
  <si>
    <t>delete from related_table_b where related_pk = 1</t>
  </si>
  <si>
    <t>delete from related_table_a where related_pk = 2</t>
  </si>
  <si>
    <t>delete from related_table_b where related_pk = 2</t>
  </si>
  <si>
    <t>ケース1</t>
  </si>
  <si>
    <t>新規</t>
  </si>
  <si>
    <t>1</t>
  </si>
  <si>
    <t>related_pk</t>
  </si>
  <si>
    <t>OK</t>
  </si>
  <si>
    <t>【1】</t>
  </si>
  <si>
    <t>【制御】新規:入力</t>
  </si>
  <si>
    <t>停止</t>
  </si>
  <si>
    <t>memo</t>
  </si>
  <si>
    <t>1バリデーション無し</t>
  </si>
  <si>
    <t>flg</t>
  </si>
  <si>
    <t>[web]チェックボックス選択(id)</t>
  </si>
  <si>
    <t>FALSE</t>
  </si>
  <si>
    <t>111-1111-1111</t>
  </si>
  <si>
    <t>111-1111</t>
  </si>
  <si>
    <t>11111</t>
  </si>
  <si>
    <t>【シングルID=1】登録しました</t>
  </si>
  <si>
    <t>【シングルID=1】を削除しました</t>
  </si>
  <si>
    <t>【シングルID=2】登録しました</t>
  </si>
  <si>
    <t>ケース2</t>
  </si>
  <si>
    <t>変更</t>
  </si>
  <si>
    <t>【2】</t>
  </si>
  <si>
    <t>【制御】変更:入力</t>
  </si>
  <si>
    <t>2バリデーション無し</t>
  </si>
  <si>
    <t>222-2222-2222</t>
  </si>
  <si>
    <t>222-2222</t>
  </si>
  <si>
    <t>2</t>
  </si>
  <si>
    <t>22222</t>
  </si>
  <si>
    <t>ケース5</t>
  </si>
  <si>
    <t>準備(新規)</t>
  </si>
  <si>
    <t>【制御】新規:入力2</t>
  </si>
  <si>
    <t>ケース6</t>
  </si>
  <si>
    <t>【制御】新規:入力3</t>
  </si>
  <si>
    <t>シングル表の新規</t>
  </si>
  <si>
    <t>invalid_natural_key32</t>
  </si>
  <si>
    <t>【制御】新規:入力:必須</t>
  </si>
  <si>
    <t>必須</t>
  </si>
  <si>
    <t>[web]value値の確認(id)</t>
  </si>
  <si>
    <t>省略出来ません</t>
  </si>
  <si>
    <t>invalid_natural_key31</t>
  </si>
  <si>
    <t>invalid_natural_key22_33</t>
  </si>
  <si>
    <t>invalid_natural_key21</t>
  </si>
  <si>
    <t>invalid_natural_key1</t>
  </si>
  <si>
    <t>invalid_small_number_point</t>
  </si>
  <si>
    <t>【制御】新規:入力:最小OK</t>
  </si>
  <si>
    <t>最小OK</t>
  </si>
  <si>
    <t>invalid_number_limited</t>
  </si>
  <si>
    <t>invalid_halfwidth_limited</t>
  </si>
  <si>
    <t>NG</t>
  </si>
  <si>
    <t>文字以上で入力して下さい</t>
  </si>
  <si>
    <t>invalid_fullwidth_limited</t>
  </si>
  <si>
    <t>【制御】新規:入力:最小NG</t>
  </si>
  <si>
    <t>ケース3</t>
  </si>
  <si>
    <t>最小NG</t>
  </si>
  <si>
    <t>3文字以上で入力して下さい</t>
  </si>
  <si>
    <t>2文字以上で入力して下さい</t>
  </si>
  <si>
    <t>1111</t>
  </si>
  <si>
    <t>5文字以上で入力して下さい</t>
  </si>
  <si>
    <t>invalid_email_address</t>
  </si>
  <si>
    <t>【制御】新規:入力:最大OK</t>
  </si>
  <si>
    <t>ケース4</t>
  </si>
  <si>
    <t>最大OK</t>
  </si>
  <si>
    <t>文字以内で入力して下さい</t>
  </si>
  <si>
    <t>invalid_normal_string</t>
  </si>
  <si>
    <t>invalid_fullwidth_kana_limited</t>
  </si>
  <si>
    <t>invalid_halfwidth_kana_limited</t>
  </si>
  <si>
    <t>invalid_halfwidth_symbol_limited</t>
  </si>
  <si>
    <t>invalid_halfwidth_number_limited</t>
  </si>
  <si>
    <t>invalid_halfwidth_alphabetical_limited</t>
  </si>
  <si>
    <t>1111111111</t>
  </si>
  <si>
    <t>【制御】新規:入力:最大NG</t>
  </si>
  <si>
    <t>最大NG</t>
  </si>
  <si>
    <t>320文字以内で入力して下さい</t>
  </si>
  <si>
    <t>10文字以内で入力して下さい</t>
  </si>
  <si>
    <t>11111111111</t>
  </si>
  <si>
    <t>invalid_regexp</t>
  </si>
  <si>
    <t>【制御】新規:入力:バリデーションOK</t>
  </si>
  <si>
    <t>invalid_url</t>
  </si>
  <si>
    <t>invalid_datetime</t>
  </si>
  <si>
    <t>invalid_date</t>
  </si>
  <si>
    <t>invalid_phone_number</t>
  </si>
  <si>
    <t>invalid_postal_code</t>
  </si>
  <si>
    <t>【制御】新規:入力:バリデーションNG</t>
  </si>
  <si>
    <t>ケース7</t>
  </si>
  <si>
    <t>33333</t>
  </si>
  <si>
    <t>3</t>
  </si>
  <si>
    <t>3バリデーション無し</t>
  </si>
  <si>
    <t>333-3333</t>
  </si>
  <si>
    <t>333-3333-3333</t>
  </si>
  <si>
    <t>【3】</t>
  </si>
  <si>
    <t>【制御】新規2:SQL1</t>
    <rPh sb="1" eb="3">
      <t>セイギョ</t>
    </rPh>
    <rPh sb="4" eb="6">
      <t>シンキ</t>
    </rPh>
    <phoneticPr fontId="1"/>
  </si>
  <si>
    <t>【制御】新規2:SQL2</t>
    <rPh sb="1" eb="3">
      <t>セイギョ</t>
    </rPh>
    <rPh sb="4" eb="6">
      <t>シンキ</t>
    </rPh>
    <phoneticPr fontId="1"/>
  </si>
  <si>
    <t>【制御】新規2:SQL3</t>
    <rPh sb="1" eb="3">
      <t>セイギョ</t>
    </rPh>
    <rPh sb="4" eb="6">
      <t>シンキ</t>
    </rPh>
    <phoneticPr fontId="1"/>
  </si>
  <si>
    <t>【制御】新規2:SQL4</t>
    <rPh sb="1" eb="3">
      <t>セイギョ</t>
    </rPh>
    <rPh sb="4" eb="6">
      <t>シンキ</t>
    </rPh>
    <phoneticPr fontId="1"/>
  </si>
  <si>
    <t>delete from related_table_a where related_pk = 3</t>
  </si>
  <si>
    <t>delete from related_table_b where related_pk = 3</t>
  </si>
  <si>
    <t>想定相違</t>
    <rPh sb="0" eb="2">
      <t>ソウテイ</t>
    </rPh>
    <rPh sb="2" eb="4">
      <t>ソウイ</t>
    </rPh>
    <phoneticPr fontId="1"/>
  </si>
  <si>
    <t>想定相違で停止</t>
    <rPh sb="0" eb="2">
      <t>ソウテイ</t>
    </rPh>
    <rPh sb="2" eb="4">
      <t>ソウイ</t>
    </rPh>
    <phoneticPr fontId="1"/>
  </si>
  <si>
    <t>1.0</t>
  </si>
  <si>
    <t>0.55</t>
  </si>
  <si>
    <t>555.55</t>
  </si>
  <si>
    <t>556.55</t>
  </si>
  <si>
    <t>11.0</t>
  </si>
  <si>
    <t>以上の値にして下さい</t>
  </si>
  <si>
    <t>-0.44999999999999996</t>
  </si>
  <si>
    <t>0.55以上の値にして下さい</t>
  </si>
  <si>
    <t>2以上の値にして下さい</t>
  </si>
  <si>
    <t>以下の値にして下さい</t>
  </si>
  <si>
    <t>10</t>
  </si>
  <si>
    <t>バリデーション無し11</t>
  </si>
  <si>
    <t>555.55以下の値にして下さい</t>
  </si>
  <si>
    <t>10以下の値にして下さい</t>
  </si>
  <si>
    <t>abnormal-u</t>
  </si>
  <si>
    <t>abnormal-m</t>
  </si>
  <si>
    <t>.*で入力して下さい</t>
  </si>
  <si>
    <t>2024/06/25</t>
  </si>
  <si>
    <t>エレメントを取得できませんでした</t>
  </si>
  <si>
    <t>一致有り</t>
  </si>
  <si>
    <t>.*入力形式が不正です</t>
  </si>
  <si>
    <t>abnormal</t>
  </si>
  <si>
    <t>Headless</t>
  </si>
  <si>
    <t>Headless</t>
    <phoneticPr fontId="1"/>
  </si>
  <si>
    <t>プログラム準備</t>
    <rPh sb="5" eb="7">
      <t>ジュンビ</t>
    </rPh>
    <phoneticPr fontId="1"/>
  </si>
  <si>
    <t>https://kai9tmpl68.com:4443</t>
    <phoneticPr fontId="1"/>
  </si>
  <si>
    <t>[web]エレメント存在確認(id)</t>
    <rPh sb="10" eb="12">
      <t>ソンザイ</t>
    </rPh>
    <rPh sb="12" eb="14">
      <t>カクニン</t>
    </rPh>
    <phoneticPr fontId="4"/>
  </si>
  <si>
    <t>userDropdown</t>
    <phoneticPr fontId="1"/>
  </si>
  <si>
    <t>insert into related_table_a (related_pk, modify_count, related_data, update_u_id, update_date, delflg) VALUES (1, 1, 'ov5yh6wms735ejel36my6c6mel9qf9ikhyh89lljf13u041ne8', 1, '2024-06-24T10:19:27.563420300', false);</t>
  </si>
  <si>
    <t>insert into related_table_b (related_pk, modify_count, related_data, update_u_id, update_date, delflg) VALUES (1, 1, 'ov5yh6wms735ejel36my6c6mel9qf9ikhyh89lljf13u041ne8', 1, '2024-06-24T10:19:27.563420300', false);</t>
  </si>
  <si>
    <t>insert into related_table_a (related_pk, modify_count, related_data, update_u_id, update_date, delflg) VALUES (2, 1, 'xw9205lprd2lxwssjvh7t14mbqz9ogd2yxy0z88zlwtnyun8mj', 1, '2024-06-24T10:19:27.579172300', false);</t>
  </si>
  <si>
    <t>insert into related_table_b (related_pk, modify_count, related_data, update_u_id, update_date, delflg) VALUES (2, 1, 'xw9205lprd2lxwssjvh7t14mbqz9ogd2yxy0z88zlwtnyun8mj', 1, '2024-06-24T10:19:27.579172300', false);</t>
  </si>
  <si>
    <t>insert into related_table_a (related_pk, modify_count, related_data, update_u_id, update_date, delflg) VALUES (3, 1, 'wn1pay4xidgbe9wat79uw6neirq4kuetrl537tghmhmdvn8q52', 1, '2024-06-24T10:19:27.592223', false);</t>
  </si>
  <si>
    <t>insert into related_table_b (related_pk, modify_count, related_data, update_u_id, update_date, delflg) VALUES (3, 1, 'wn1pay4xidgbe9wat79uw6neirq4kuetrl537tghmhmdvn8q52', 1, '2024-06-24T10:19:27.592223', false);</t>
  </si>
  <si>
    <t>ｨﾙ</t>
  </si>
  <si>
    <t>https://xn--5lwu2s.co.biz</t>
  </si>
  <si>
    <t>2024/06/25 10:19:32</t>
  </si>
  <si>
    <t>ヌムヘホメンケイヤコ</t>
  </si>
  <si>
    <t>ｽﾏﾓｿｧﾃｽﾛｦｭ</t>
  </si>
  <si>
    <t>|&gt;%}_@)&amp;;+</t>
  </si>
  <si>
    <t>3205462363</t>
  </si>
  <si>
    <t>cleslrCRZl</t>
  </si>
  <si>
    <t>5MN@CLQ4OF</t>
  </si>
  <si>
    <t>れまもろけそぬひなら</t>
  </si>
  <si>
    <t>ﾒｯﾗﾇｫ</t>
  </si>
  <si>
    <t>https://xn--6orx2r.io.info</t>
  </si>
  <si>
    <t>2024/06/26 10:19:39</t>
  </si>
  <si>
    <t>2024/06/26</t>
  </si>
  <si>
    <t>フララニマヌマネイア</t>
  </si>
  <si>
    <t>ﾌﾝﾒﾐﾙｶﾃﾇｹﾄ</t>
  </si>
  <si>
    <t>"-+;`;/~#(</t>
  </si>
  <si>
    <t>3978982614</t>
  </si>
  <si>
    <t>wIElGcDmoT</t>
  </si>
  <si>
    <t>OER{uLz:TM</t>
  </si>
  <si>
    <t>はしらせぬしはそまめ</t>
  </si>
  <si>
    <t>ﾌﾂﾃ</t>
  </si>
  <si>
    <t>https://xn--8mrt38i.org.biz</t>
  </si>
  <si>
    <t>2024/06/27 10:19:44</t>
  </si>
  <si>
    <t>2024/06/27</t>
  </si>
  <si>
    <t>マキフハホフススワケ</t>
  </si>
  <si>
    <t>ｫｹﾀﾔｩﾜﾂｰｿﾞ</t>
  </si>
  <si>
    <t>[,&lt;^&lt;`!_}(</t>
  </si>
  <si>
    <t>7763461227</t>
  </si>
  <si>
    <t>TDSmRMJSAx</t>
  </si>
  <si>
    <t>2'P/y_ne$%</t>
  </si>
  <si>
    <t>にこくりさゆたわせう</t>
  </si>
  <si>
    <t>https://xn--6orx2r.io.info https://xn--8mrt38i.org.biz</t>
  </si>
  <si>
    <t>ﾂｭﾖﾌﾃﾜｴﾏ</t>
  </si>
  <si>
    <t>https://xn--rnyv2d.info.info</t>
  </si>
  <si>
    <t>2024/06/26 10:19:47</t>
  </si>
  <si>
    <t>ムハルヌラセニワサツ</t>
  </si>
  <si>
    <t>ｱﾆｪｴﾙﾋｩﾕﾋｰ</t>
  </si>
  <si>
    <t>'?'}[_;.&gt;*</t>
  </si>
  <si>
    <t>0083998766</t>
  </si>
  <si>
    <t>DrMwHQFseU</t>
  </si>
  <si>
    <t>lvt:kshL5\</t>
  </si>
  <si>
    <t>ゆにめろていきひくら</t>
  </si>
  <si>
    <t>insert into related_table_a (related_pk, modify_count, related_data, update_u_id, update_date, delflg) VALUES (1, 1, 'xhv5kt9jogpjkeyoxsgcqxeqfd02bxkgvjngg91lstahu0rhtu', 1, '2024-06-24T10:19:48.955578100', false);</t>
  </si>
  <si>
    <t>insert into related_table_b (related_pk, modify_count, related_data, update_u_id, update_date, delflg) VALUES (1, 1, 'xhv5kt9jogpjkeyoxsgcqxeqfd02bxkgvjngg91lstahu0rhtu', 1, '2024-06-24T10:19:48.955578100', false);</t>
  </si>
  <si>
    <t>/gK</t>
  </si>
  <si>
    <t>あも</t>
  </si>
  <si>
    <t>ツイ</t>
  </si>
  <si>
    <t>}</t>
  </si>
  <si>
    <t>f5q8p9j6q3h6u9y1e2j3v0g2i2m3k8p4g3q7g2t9b8k8d2u0b6o1t5u3i2n9e8t7r3y6k8k9l1c8d3l3t5e0m8o9z9i6y3b6e1v2d0n1l1a2q9r6a8w3b5r6t4g1j4m2m0z7z3s3x6u7h7u4j6w3m9f9k4o5r0p7y1y4a1z3a1t4h6u4b1k6g9u4x9g5x8s1q9i4g0b8w1r4z7u5y1i0n5t0p2r0r5t1e1n3l8v9r5j4u8l9s8p2f9a3l2v4k6g5j8v9t4s8h5f4z3q6a1x7r2p3v2f2n4j0e1o0q4e7h2d8y6p8y2i2@example.com</t>
  </si>
  <si>
    <t>モカヤケマセハホリア</t>
  </si>
  <si>
    <t>ﾆﾈｯｮｾｸｼﾍﾕｦ</t>
  </si>
  <si>
    <t>'@=$,/{_&lt;]</t>
  </si>
  <si>
    <t>2002647902</t>
  </si>
  <si>
    <t>vISpLrcBPi</t>
  </si>
  <si>
    <t>bv0)5*6|@5</t>
  </si>
  <si>
    <t>ぬぬかにおをされやな</t>
  </si>
  <si>
    <t>c5r9o5v3b2g4k3o3n5i7s6u2f4i9a8i1m3j8f6o5f1b8a3j9w2b0c9c0r7k6g0m1m2w0p3t7r4t4x2s4f1l3v9e4z2f3r8k4d6s7x3i6t5a4h8a3r6i4z6t0f8z2w0a4a7n5l2n2x9x5j9g1f1t6q8k7v1t8u9u9j8l9x1w0l6u3o4l3z5q7w9l4u2e9q8f5u3n1b5s8c0p1w2d9a6k6q5y6o0p6o8c9h7w6q7i8t1s7h7o9a8p3f2j4y2w0b2z7b0e8k1m0t7s1s5s0h6s2q7u9t3z6b1w6l9u7c6q8q4x5e9v7a2f2@example.comc</t>
  </si>
  <si>
    <t>51659687787</t>
  </si>
  <si>
    <t>]=}})=!}:/!</t>
  </si>
  <si>
    <t>ｳﾖﾎｪｰﾖﾊｾｲｰｼ</t>
  </si>
  <si>
    <t>KTGTURtTPDI</t>
  </si>
  <si>
    <t>めほなくひるぬみいゆき</t>
  </si>
  <si>
    <t>ヘテハセワチワノヌフヒ</t>
  </si>
  <si>
    <t>/C?;HR\s^TL</t>
  </si>
  <si>
    <t>ｰ</t>
  </si>
  <si>
    <t>https://xn--32v.biz.name</t>
  </si>
  <si>
    <t>f3j5x8v3v6k5c3x0c7c8b8c1b0c4u1b6x9k5b7y8y5e6r1p9s8p1t8q3j7y4q2d9h9l0l9u9y9g4k0z9q6i4h5t4d7k2j2i3i2f5v1k4t2k8u0k4u0j0h6k4u4q6u9o2m7f3v8h6h2n6v6f7e0d0y2w5x5q7a4j8k2k9v8a9s5d7i7a3z2o3n2v8z3o3u7m3c9s3t8s6t0w7y6e5l2d8t5x4s7u3y0u4s5x5w7d9n0b9o8u3g4e1h5j9x5t3j4e0k5x7v1w7x0l9m4n6d8g8q8w5q2o9c5a8u9t3m8p8j8u8b3p8z4a7@example.com</t>
  </si>
  <si>
    <t>2026/01/13 03:16:43</t>
  </si>
  <si>
    <t>2025/11/20</t>
  </si>
  <si>
    <t>ワイナキリニルメマネ</t>
  </si>
  <si>
    <t>ｴﾎﾍﾅﾆﾏﾎﾈｾﾅ</t>
  </si>
  <si>
    <t>;(~-?./"'@</t>
  </si>
  <si>
    <t>4846686169</t>
  </si>
  <si>
    <t>XsodhHkCNr</t>
  </si>
  <si>
    <t>ucmhz\Y-Pz</t>
  </si>
  <si>
    <t>ほなきゆかるれせかこ</t>
  </si>
  <si>
    <t>3qqr9jzs0nhgkab4wte</t>
  </si>
  <si>
    <t>7511358791</t>
  </si>
  <si>
    <t>)=:|[$(&amp;&amp;#</t>
  </si>
  <si>
    <t>ｰｪｦｰｪﾃﾙﾏﾋｼ</t>
  </si>
  <si>
    <t>IUlssmaxPn</t>
  </si>
  <si>
    <t>にふわねしるこむなり</t>
  </si>
  <si>
    <t>ハイケヤミメロタコモ</t>
  </si>
  <si>
    <t>2Hn,!^jqp^</t>
  </si>
  <si>
    <t>&lt;暗号化&gt;lD+FPFAPqLZnojrpSworvBKT/FZwlSflgw0zchTBj77sMW0fI0qwqEQX97q2t/2a&lt;/暗号化&gt;</t>
  </si>
  <si>
    <t>&lt;暗号化&gt;J45jriWhfS/DoxTV8fvGNzDJzZYjXiwOOlrQw74gkhBCZ8SIQ/HQreIJYpIP6cU4&lt;/暗号化&gt;</t>
  </si>
  <si>
    <t>autotest</t>
    <phoneticPr fontId="1"/>
  </si>
  <si>
    <t>s0d2d5z8v5j2f2g3r8b1c0t9h8s4o3h7z2l3s8f5j3v4o1e1v8e7j2v1g4x8n7r3r9e2u4q3d7p7e0n8r2b7m8f9@example.com</t>
  </si>
  <si>
    <t>n7d1y3l7q6s9d4q5v4u9q5x6c7s2p6i1b3i5x8b8x0r6g7m8o1x3a0y6u5b0t2r4l7c7m8e2i8z3m9k4r4x0g7b5@example.com</t>
  </si>
  <si>
    <t>h8y2t6j1j6i4k3e7v4i7t1x1k9w3g6e2e5y6s6q9e9m0r9s6k0j7d3z3e2l8z0e3l1r4p4k9u9t1j1x9k5a6l1f3@example.com</t>
  </si>
  <si>
    <t>f8t2q2y3t5y5l8s3b9j3z0f2m3d5v0f5x6c3d2y6t3o1t7z0g7i3j5i0r9d1x6l3t3b3c5o7s1c3m6l4d5f6c2y1@example.com</t>
  </si>
  <si>
    <t>(?s).*一意制約違反が発生しました.*</t>
    <rPh sb="6" eb="8">
      <t>イチイ</t>
    </rPh>
    <rPh sb="8" eb="10">
      <t>セイヤク</t>
    </rPh>
    <rPh sb="10" eb="12">
      <t>イハン</t>
    </rPh>
    <rPh sb="13" eb="15">
      <t>ハッセイ</t>
    </rPh>
    <phoneticPr fontId="1"/>
  </si>
  <si>
    <t>削除を非表示</t>
    <rPh sb="0" eb="2">
      <t>サクジョ</t>
    </rPh>
    <rPh sb="3" eb="4">
      <t>ヒ</t>
    </rPh>
    <rPh sb="4" eb="6">
      <t>ヒョウジ</t>
    </rPh>
    <phoneticPr fontId="1"/>
  </si>
  <si>
    <t>miya-pc2</t>
    <phoneticPr fontId="1"/>
  </si>
  <si>
    <t>[web]テーブル検索クリック</t>
    <phoneticPr fontId="1"/>
  </si>
  <si>
    <t>kai9tmpl</t>
    <phoneticPr fontId="1"/>
  </si>
  <si>
    <t>小文字で統一する事（大文字と小文字が混在するとWEBが起動しなくなり不具合の素になる)</t>
    <rPh sb="0" eb="3">
      <t>コモジ</t>
    </rPh>
    <rPh sb="4" eb="6">
      <t>トウイツ</t>
    </rPh>
    <rPh sb="8" eb="9">
      <t>コト</t>
    </rPh>
    <rPh sb="10" eb="13">
      <t>オオモジ</t>
    </rPh>
    <rPh sb="14" eb="17">
      <t>コモジ</t>
    </rPh>
    <rPh sb="18" eb="20">
      <t>コンザイ</t>
    </rPh>
    <rPh sb="27" eb="29">
      <t>キドウ</t>
    </rPh>
    <rPh sb="34" eb="37">
      <t>フグアイ</t>
    </rPh>
    <rPh sb="38" eb="39">
      <t>モト</t>
    </rPh>
    <phoneticPr fontId="1"/>
  </si>
  <si>
    <t>プロパティ補正:java</t>
    <rPh sb="5" eb="7">
      <t>ホセイ</t>
    </rPh>
    <phoneticPr fontId="1"/>
  </si>
  <si>
    <t>#R23#</t>
  </si>
  <si>
    <t>#R24#</t>
  </si>
  <si>
    <t>#R25#</t>
  </si>
  <si>
    <t>#R26#</t>
  </si>
  <si>
    <t>#R36#</t>
  </si>
  <si>
    <t>#R41#</t>
  </si>
  <si>
    <t>#R42#</t>
  </si>
  <si>
    <t>application.ymls格納元</t>
    <rPh sb="16" eb="18">
      <t>カクノウ</t>
    </rPh>
    <rPh sb="18" eb="19">
      <t>モト</t>
    </rPh>
    <phoneticPr fontId="1"/>
  </si>
  <si>
    <t>application.yml格納先</t>
    <rPh sb="15" eb="17">
      <t>カクノウ</t>
    </rPh>
    <rPh sb="17" eb="18">
      <t>サキ</t>
    </rPh>
    <phoneticPr fontId="1"/>
  </si>
  <si>
    <t>application.yml更新</t>
    <phoneticPr fontId="1"/>
  </si>
  <si>
    <t>正常</t>
    <rPh sb="0" eb="2">
      <t>セイジョウ</t>
    </rPh>
    <phoneticPr fontId="1"/>
  </si>
  <si>
    <t>コンパイル、デプロイ</t>
    <phoneticPr fontId="1"/>
  </si>
  <si>
    <t>CI/CDを行う</t>
    <rPh sb="6" eb="7">
      <t>オコナ</t>
    </rPh>
    <phoneticPr fontId="1"/>
  </si>
  <si>
    <t>ケース7</t>
    <phoneticPr fontId="1"/>
  </si>
  <si>
    <t>ケース8</t>
    <phoneticPr fontId="1"/>
  </si>
  <si>
    <t>[TD12]同期sql_02</t>
  </si>
  <si>
    <t>m_user_a</t>
  </si>
  <si>
    <t>m_group1_a</t>
  </si>
  <si>
    <t>m_group2_a</t>
  </si>
  <si>
    <t>[TD12]同期sql_03</t>
  </si>
  <si>
    <t>[TD12]同期sql_04</t>
  </si>
  <si>
    <t>[TD12]ログイン用初期データ\m_user_a.xlsx</t>
  </si>
  <si>
    <t>[TD12]ログイン用初期データ\m_group1_a.xlsx</t>
  </si>
  <si>
    <t>[TD12]ログイン用初期データ\m_group2_a.xlsx</t>
  </si>
  <si>
    <t>タイムアウト時に強制終了</t>
  </si>
  <si>
    <t>input_email</t>
  </si>
  <si>
    <t>input_password</t>
  </si>
  <si>
    <t>logon_button</t>
  </si>
  <si>
    <t>userDropdown</t>
  </si>
  <si>
    <t>s</t>
    <phoneticPr fontId="1"/>
  </si>
  <si>
    <t>tomcat起動</t>
    <rPh sb="6" eb="8">
      <t>キドウ</t>
    </rPh>
    <phoneticPr fontId="1"/>
  </si>
  <si>
    <t>サービス起動</t>
    <rPh sb="4" eb="6">
      <t>キドウ</t>
    </rPh>
    <phoneticPr fontId="1"/>
  </si>
  <si>
    <t>サービス起動待機</t>
    <rPh sb="4" eb="6">
      <t>キドウ</t>
    </rPh>
    <rPh sb="6" eb="8">
      <t>タイキ</t>
    </rPh>
    <phoneticPr fontId="1"/>
  </si>
  <si>
    <t>DB操作</t>
    <rPh sb="2" eb="4">
      <t>ソウサ</t>
    </rPh>
    <phoneticPr fontId="1"/>
  </si>
  <si>
    <t>正規表現</t>
    <rPh sb="0" eb="2">
      <t>セイキ</t>
    </rPh>
    <rPh sb="2" eb="4">
      <t>ヒョウゲン</t>
    </rPh>
    <phoneticPr fontId="1"/>
  </si>
  <si>
    <t>完全一致</t>
    <rPh sb="0" eb="2">
      <t>カンゼン</t>
    </rPh>
    <rPh sb="2" eb="4">
      <t>イッチ</t>
    </rPh>
    <phoneticPr fontId="1"/>
  </si>
  <si>
    <t>含まれる</t>
  </si>
  <si>
    <t>含まれる</t>
    <rPh sb="0" eb="1">
      <t>フク</t>
    </rPh>
    <phoneticPr fontId="1"/>
  </si>
  <si>
    <t>含まれる,1</t>
    <phoneticPr fontId="1"/>
  </si>
  <si>
    <t>含まれる,1</t>
    <rPh sb="0" eb="1">
      <t>フク</t>
    </rPh>
    <phoneticPr fontId="1"/>
  </si>
  <si>
    <t>起動イベント用ファイル削除</t>
    <rPh sb="0" eb="2">
      <t>キドウ</t>
    </rPh>
    <rPh sb="6" eb="7">
      <t>ヨウ</t>
    </rPh>
    <rPh sb="11" eb="13">
      <t>サクジョ</t>
    </rPh>
    <phoneticPr fontId="1"/>
  </si>
  <si>
    <t>ログ出力フォルダ</t>
    <rPh sb="2" eb="4">
      <t>シュツリョク</t>
    </rPh>
    <phoneticPr fontId="1"/>
  </si>
  <si>
    <t>#R43#</t>
  </si>
  <si>
    <t>ファイル削除</t>
  </si>
  <si>
    <t>ファイル監視</t>
    <rPh sb="4" eb="6">
      <t>カンシ</t>
    </rPh>
    <phoneticPr fontId="1"/>
  </si>
  <si>
    <t>システムデータベース_ID</t>
    <phoneticPr fontId="1"/>
  </si>
  <si>
    <t>java_プロジェクトのルートディレクトリ</t>
    <phoneticPr fontId="1"/>
  </si>
  <si>
    <t>java_application.yml格納先</t>
    <rPh sb="20" eb="22">
      <t>カクノウ</t>
    </rPh>
    <rPh sb="22" eb="23">
      <t>サキ</t>
    </rPh>
    <phoneticPr fontId="1"/>
  </si>
  <si>
    <t>java_サービス名</t>
    <phoneticPr fontId="1"/>
  </si>
  <si>
    <t>React_SVNパス</t>
    <phoneticPr fontId="1"/>
  </si>
  <si>
    <t>React_プロジェクトのルートディレクトリ</t>
    <phoneticPr fontId="1"/>
  </si>
  <si>
    <t>SVN_ID</t>
    <phoneticPr fontId="1"/>
  </si>
  <si>
    <t>SVN_テストデータSVNパス</t>
    <phoneticPr fontId="1"/>
  </si>
  <si>
    <t>システムデータベース_DBホスト名_IP</t>
    <phoneticPr fontId="1"/>
  </si>
  <si>
    <t>テスト用データベースcom_DBホスト名_IP</t>
    <phoneticPr fontId="1"/>
  </si>
  <si>
    <t>テスト用データベースcom_ID</t>
    <phoneticPr fontId="1"/>
  </si>
  <si>
    <t>React_ビルド済コンテンツパス_コンパイル用</t>
    <rPh sb="9" eb="10">
      <t>スミ</t>
    </rPh>
    <phoneticPr fontId="4"/>
  </si>
  <si>
    <t>React_ビルド済コンテンツパス_実行用</t>
    <phoneticPr fontId="1"/>
  </si>
  <si>
    <t>java_war格納元_コンパイル用</t>
    <rPh sb="8" eb="10">
      <t>カクノウ</t>
    </rPh>
    <rPh sb="10" eb="11">
      <t>モト</t>
    </rPh>
    <rPh sb="17" eb="18">
      <t>ヨウ</t>
    </rPh>
    <phoneticPr fontId="1"/>
  </si>
  <si>
    <t>java_war格納元_実行用</t>
    <rPh sb="8" eb="10">
      <t>カクノウ</t>
    </rPh>
    <rPh sb="10" eb="11">
      <t>モト</t>
    </rPh>
    <rPh sb="12" eb="14">
      <t>ジッコウ</t>
    </rPh>
    <rPh sb="14" eb="15">
      <t>ヨウ</t>
    </rPh>
    <phoneticPr fontId="1"/>
  </si>
  <si>
    <t>システムデータベース_ポート</t>
    <phoneticPr fontId="1"/>
  </si>
  <si>
    <t>システムデータベース_DB名</t>
    <phoneticPr fontId="1"/>
  </si>
  <si>
    <t>システムデータベース_パスワード</t>
    <phoneticPr fontId="1"/>
  </si>
  <si>
    <t>テスト用データベース1_DBホスト名_IP</t>
    <phoneticPr fontId="1"/>
  </si>
  <si>
    <t>テスト用データベース1_ID</t>
    <phoneticPr fontId="1"/>
  </si>
  <si>
    <t>テスト用データベース1_スキーマ</t>
    <phoneticPr fontId="1"/>
  </si>
  <si>
    <t>プロジェクトURL1</t>
    <phoneticPr fontId="1"/>
  </si>
  <si>
    <t>名前(エクセルに登録している名前)</t>
    <rPh sb="8" eb="10">
      <t>トウロク</t>
    </rPh>
    <rPh sb="14" eb="16">
      <t>ナマエ</t>
    </rPh>
    <phoneticPr fontId="1"/>
  </si>
  <si>
    <t>テスト用データベースcom_スキーマ</t>
    <phoneticPr fontId="1"/>
  </si>
  <si>
    <t>java_WEBポート</t>
    <phoneticPr fontId="1"/>
  </si>
  <si>
    <t>テスト用データベースcom_ポート</t>
    <phoneticPr fontId="1"/>
  </si>
  <si>
    <t>テスト用データベースcom_DB名</t>
    <phoneticPr fontId="1"/>
  </si>
  <si>
    <t>テスト用データベースcom_パスワード</t>
    <phoneticPr fontId="1"/>
  </si>
  <si>
    <t>テスト用データベース1_ポート</t>
    <phoneticPr fontId="1"/>
  </si>
  <si>
    <t>テスト用データベース1_DB名</t>
    <phoneticPr fontId="1"/>
  </si>
  <si>
    <t>テスト用データベース1_パスワード</t>
    <phoneticPr fontId="1"/>
  </si>
  <si>
    <t>java_SVNパス</t>
    <phoneticPr fontId="1"/>
  </si>
  <si>
    <t>SVN_パスワード</t>
    <phoneticPr fontId="1"/>
  </si>
  <si>
    <t>java_ログ出力フォルダ</t>
    <phoneticPr fontId="1"/>
  </si>
  <si>
    <t>準備:libs</t>
    <rPh sb="0" eb="2">
      <t>ジュンビ</t>
    </rPh>
    <phoneticPr fontId="1"/>
  </si>
  <si>
    <t>java(libs)</t>
    <phoneticPr fontId="1"/>
  </si>
  <si>
    <t>格納先</t>
    <rPh sb="0" eb="2">
      <t>カクノウ</t>
    </rPh>
    <rPh sb="2" eb="3">
      <t>サキ</t>
    </rPh>
    <phoneticPr fontId="1"/>
  </si>
  <si>
    <t>D:\kai9_compile\kai9libs</t>
    <phoneticPr fontId="1"/>
  </si>
  <si>
    <t>https://miya-pc2/svn/java/kai9lib</t>
    <phoneticPr fontId="1"/>
  </si>
  <si>
    <t>java_libs_格納先</t>
    <rPh sb="10" eb="12">
      <t>カクノウ</t>
    </rPh>
    <rPh sb="12" eb="13">
      <t>サキ</t>
    </rPh>
    <phoneticPr fontId="1"/>
  </si>
  <si>
    <t>java_libs_SVNパス</t>
    <phoneticPr fontId="1"/>
  </si>
  <si>
    <t>シンボリックリンク作成</t>
    <rPh sb="9" eb="11">
      <t>サクセイ</t>
    </rPh>
    <phoneticPr fontId="1"/>
  </si>
  <si>
    <t>https://kai9tmpl.com:3004</t>
  </si>
  <si>
    <t>https://kai9tmpl.com:3004</t>
    <phoneticPr fontId="1"/>
  </si>
  <si>
    <t>192.168.0.0</t>
    <phoneticPr fontId="1"/>
  </si>
  <si>
    <t>&lt;暗号化&gt;AJNhJtAoCc9j2PQ(暗号化されたパスワードのサンプル)DeeaNbh+beJxYFRGi0iHuPM+So1tRRwnfu2Vz6MBVijGONAgE&lt;/暗号化&gt;</t>
    <rPh sb="21" eb="24">
      <t>アンゴウカ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</si>
</sst>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:ss"/>
    <numFmt numFmtId="177" formatCode="[m]&quot;分&quot;ss&quot;秒&quot;"/>
  </numFmts>
  <fonts count="2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rgb="FF7030A0"/>
      <name val="メイリオ"/>
      <family val="3"/>
      <charset val="128"/>
    </font>
    <font>
      <sz val="16"/>
      <color theme="0"/>
      <name val="メイリオ"/>
      <family val="3"/>
      <charset val="128"/>
    </font>
    <font>
      <sz val="11"/>
      <color rgb="FF0070C0"/>
      <name val="メイリオ"/>
      <family val="3"/>
      <charset val="128"/>
    </font>
    <font>
      <sz val="11"/>
      <color rgb="FFFFFF00"/>
      <name val="メイリオ"/>
      <family val="3"/>
      <charset val="128"/>
    </font>
    <font>
      <sz val="11"/>
      <color theme="1"/>
      <name val="Yu Gothic"/>
      <family val="2"/>
      <charset val="128"/>
      <scheme val="minor"/>
    </font>
    <font>
      <sz val="11"/>
      <color theme="7"/>
      <name val="メイリオ"/>
      <family val="3"/>
      <charset val="128"/>
    </font>
    <font>
      <sz val="11"/>
      <color theme="7" tint="0.79998168889431442"/>
      <name val="メイリオ"/>
      <family val="3"/>
      <charset val="128"/>
    </font>
    <font>
      <sz val="11"/>
      <name val="メイリオ"/>
      <family val="3"/>
      <charset val="128"/>
    </font>
    <font>
      <b/>
      <sz val="14"/>
      <color theme="8" tint="0.59999389629810485"/>
      <name val="メイリオ"/>
      <family val="3"/>
      <charset val="128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rgb="FFFF0000"/>
      <name val="メイリオ"/>
      <family val="3"/>
      <charset val="128"/>
    </font>
    <font>
      <u/>
      <sz val="11"/>
      <color theme="10"/>
      <name val="Yu Gothic"/>
      <family val="2"/>
      <scheme val="minor"/>
    </font>
    <font>
      <sz val="11"/>
      <color theme="0" tint="-0.499984740745262"/>
      <name val="メイリオ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Yu Gothic"/>
      <family val="2"/>
      <scheme val="minor"/>
    </font>
    <font>
      <sz val="11"/>
      <color theme="0" tint="-0.499984740745262"/>
      <name val="Meiryo UI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20" fillId="0" borderId="0"/>
  </cellStyleXfs>
  <cellXfs count="112">
    <xf numFmtId="0" fontId="0" fillId="0" borderId="0" xfId="0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4" fillId="5" borderId="1" xfId="0" applyFont="1" applyFill="1" applyBorder="1"/>
    <xf numFmtId="0" fontId="3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shrinkToFit="1"/>
    </xf>
    <xf numFmtId="0" fontId="3" fillId="0" borderId="1" xfId="0" applyFont="1" applyBorder="1" applyAlignment="1">
      <alignment horizontal="left" vertical="top" shrinkToFit="1"/>
    </xf>
    <xf numFmtId="0" fontId="3" fillId="0" borderId="0" xfId="0" applyFont="1" applyAlignment="1">
      <alignment shrinkToFit="1"/>
    </xf>
    <xf numFmtId="0" fontId="5" fillId="3" borderId="0" xfId="0" applyFont="1" applyFill="1"/>
    <xf numFmtId="0" fontId="4" fillId="5" borderId="1" xfId="0" applyFont="1" applyFill="1" applyBorder="1" applyAlignment="1">
      <alignment horizontal="center" vertical="center" shrinkToFit="1"/>
    </xf>
    <xf numFmtId="176" fontId="3" fillId="0" borderId="1" xfId="0" applyNumberFormat="1" applyFont="1" applyBorder="1" applyAlignment="1">
      <alignment horizontal="left" vertical="top" shrinkToFit="1"/>
    </xf>
    <xf numFmtId="177" fontId="3" fillId="0" borderId="1" xfId="0" applyNumberFormat="1" applyFont="1" applyBorder="1" applyAlignment="1">
      <alignment horizontal="right" vertical="top" shrinkToFit="1"/>
    </xf>
    <xf numFmtId="0" fontId="9" fillId="7" borderId="1" xfId="0" applyFont="1" applyFill="1" applyBorder="1" applyAlignment="1">
      <alignment horizontal="center" vertical="center" shrinkToFit="1"/>
    </xf>
    <xf numFmtId="0" fontId="10" fillId="3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7" fillId="3" borderId="0" xfId="0" applyFont="1" applyFill="1"/>
    <xf numFmtId="0" fontId="11" fillId="6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12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top" shrinkToFit="1"/>
    </xf>
    <xf numFmtId="0" fontId="6" fillId="5" borderId="1" xfId="0" applyFont="1" applyFill="1" applyBorder="1" applyAlignment="1">
      <alignment horizontal="center" vertical="top" shrinkToFit="1"/>
    </xf>
    <xf numFmtId="0" fontId="3" fillId="5" borderId="1" xfId="0" applyFont="1" applyFill="1" applyBorder="1" applyAlignment="1">
      <alignment vertical="top" shrinkToFit="1"/>
    </xf>
    <xf numFmtId="0" fontId="3" fillId="5" borderId="1" xfId="0" applyFont="1" applyFill="1" applyBorder="1" applyAlignment="1">
      <alignment horizontal="center" vertical="top" shrinkToFit="1"/>
    </xf>
    <xf numFmtId="0" fontId="11" fillId="6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8" xfId="0" applyFont="1" applyBorder="1"/>
    <xf numFmtId="0" fontId="2" fillId="3" borderId="1" xfId="0" applyFont="1" applyFill="1" applyBorder="1" applyAlignment="1">
      <alignment horizontal="center" vertical="center" shrinkToFit="1"/>
    </xf>
    <xf numFmtId="0" fontId="3" fillId="0" borderId="10" xfId="0" applyFont="1" applyBorder="1"/>
    <xf numFmtId="0" fontId="3" fillId="0" borderId="1" xfId="1" applyFont="1" applyBorder="1" applyAlignment="1">
      <alignment vertical="center" shrinkToFit="1"/>
    </xf>
    <xf numFmtId="0" fontId="3" fillId="0" borderId="1" xfId="0" applyFont="1" applyBorder="1" applyAlignment="1">
      <alignment horizontal="right" vertical="top" shrinkToFit="1"/>
    </xf>
    <xf numFmtId="0" fontId="3" fillId="5" borderId="9" xfId="0" applyFont="1" applyFill="1" applyBorder="1" applyAlignment="1">
      <alignment horizontal="left" vertical="top" shrinkToFit="1"/>
    </xf>
    <xf numFmtId="0" fontId="3" fillId="5" borderId="9" xfId="0" applyFont="1" applyFill="1" applyBorder="1" applyAlignment="1">
      <alignment horizontal="right" vertical="top" shrinkToFit="1"/>
    </xf>
    <xf numFmtId="0" fontId="3" fillId="5" borderId="9" xfId="1" applyFont="1" applyFill="1" applyBorder="1" applyAlignment="1">
      <alignment vertical="center" shrinkToFit="1"/>
    </xf>
    <xf numFmtId="0" fontId="3" fillId="5" borderId="9" xfId="0" applyFont="1" applyFill="1" applyBorder="1" applyAlignment="1">
      <alignment horizontal="left" vertical="top" wrapText="1"/>
    </xf>
    <xf numFmtId="0" fontId="3" fillId="5" borderId="9" xfId="0" applyFont="1" applyFill="1" applyBorder="1" applyAlignment="1">
      <alignment horizontal="center" vertical="center" wrapText="1"/>
    </xf>
    <xf numFmtId="176" fontId="3" fillId="5" borderId="9" xfId="0" applyNumberFormat="1" applyFont="1" applyFill="1" applyBorder="1" applyAlignment="1">
      <alignment horizontal="left" vertical="top" shrinkToFit="1"/>
    </xf>
    <xf numFmtId="177" fontId="3" fillId="5" borderId="9" xfId="0" applyNumberFormat="1" applyFont="1" applyFill="1" applyBorder="1" applyAlignment="1">
      <alignment horizontal="right" vertical="top" shrinkToFit="1"/>
    </xf>
    <xf numFmtId="0" fontId="3" fillId="5" borderId="10" xfId="0" applyFont="1" applyFill="1" applyBorder="1" applyAlignment="1">
      <alignment horizontal="left" vertical="top" shrinkToFit="1"/>
    </xf>
    <xf numFmtId="0" fontId="3" fillId="5" borderId="9" xfId="0" applyFont="1" applyFill="1" applyBorder="1" applyAlignment="1">
      <alignment horizontal="left" vertical="top"/>
    </xf>
    <xf numFmtId="0" fontId="2" fillId="3" borderId="0" xfId="0" applyFont="1" applyFill="1" applyAlignment="1">
      <alignment shrinkToFit="1"/>
    </xf>
    <xf numFmtId="0" fontId="2" fillId="4" borderId="0" xfId="0" applyFont="1" applyFill="1" applyAlignment="1">
      <alignment shrinkToFit="1"/>
    </xf>
    <xf numFmtId="0" fontId="13" fillId="0" borderId="0" xfId="0" applyFont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0" fontId="13" fillId="5" borderId="8" xfId="0" applyFont="1" applyFill="1" applyBorder="1"/>
    <xf numFmtId="0" fontId="13" fillId="5" borderId="9" xfId="0" applyFont="1" applyFill="1" applyBorder="1"/>
    <xf numFmtId="0" fontId="13" fillId="5" borderId="10" xfId="0" applyFont="1" applyFill="1" applyBorder="1"/>
    <xf numFmtId="0" fontId="13" fillId="0" borderId="8" xfId="0" applyFont="1" applyBorder="1" applyAlignment="1">
      <alignment horizontal="right"/>
    </xf>
    <xf numFmtId="0" fontId="13" fillId="0" borderId="1" xfId="0" applyFont="1" applyBorder="1" applyAlignment="1">
      <alignment horizontal="left" shrinkToFit="1"/>
    </xf>
    <xf numFmtId="0" fontId="13" fillId="5" borderId="1" xfId="0" applyFont="1" applyFill="1" applyBorder="1"/>
    <xf numFmtId="0" fontId="13" fillId="5" borderId="11" xfId="0" applyFont="1" applyFill="1" applyBorder="1"/>
    <xf numFmtId="0" fontId="13" fillId="8" borderId="8" xfId="0" applyFont="1" applyFill="1" applyBorder="1"/>
    <xf numFmtId="0" fontId="13" fillId="8" borderId="10" xfId="0" applyFont="1" applyFill="1" applyBorder="1"/>
    <xf numFmtId="0" fontId="14" fillId="2" borderId="0" xfId="0" applyFont="1" applyFill="1" applyAlignment="1">
      <alignment shrinkToFit="1"/>
    </xf>
    <xf numFmtId="0" fontId="11" fillId="0" borderId="8" xfId="0" applyFont="1" applyBorder="1" applyAlignment="1">
      <alignment horizontal="left" vertical="top"/>
    </xf>
    <xf numFmtId="0" fontId="3" fillId="0" borderId="1" xfId="0" applyFont="1" applyBorder="1"/>
    <xf numFmtId="0" fontId="7" fillId="10" borderId="1" xfId="0" applyFont="1" applyFill="1" applyBorder="1" applyAlignment="1">
      <alignment horizontal="left" vertical="top" shrinkToFit="1"/>
    </xf>
    <xf numFmtId="0" fontId="16" fillId="0" borderId="1" xfId="2" applyFont="1" applyBorder="1" applyAlignment="1">
      <alignment horizontal="left" vertical="top" shrinkToFit="1"/>
    </xf>
    <xf numFmtId="0" fontId="3" fillId="11" borderId="1" xfId="0" applyFont="1" applyFill="1" applyBorder="1" applyAlignment="1">
      <alignment horizontal="left" vertical="top" shrinkToFit="1"/>
    </xf>
    <xf numFmtId="0" fontId="3" fillId="12" borderId="1" xfId="0" applyFont="1" applyFill="1" applyBorder="1" applyAlignment="1">
      <alignment horizontal="left" vertical="top" shrinkToFit="1"/>
    </xf>
    <xf numFmtId="0" fontId="3" fillId="13" borderId="1" xfId="0" applyFont="1" applyFill="1" applyBorder="1" applyAlignment="1">
      <alignment horizontal="left" vertical="top" shrinkToFit="1"/>
    </xf>
    <xf numFmtId="0" fontId="2" fillId="14" borderId="1" xfId="0" applyFont="1" applyFill="1" applyBorder="1" applyAlignment="1">
      <alignment horizontal="left" vertical="top" shrinkToFit="1"/>
    </xf>
    <xf numFmtId="0" fontId="3" fillId="0" borderId="1" xfId="0" applyFont="1" applyBorder="1" applyAlignment="1">
      <alignment horizontal="center" vertical="center" shrinkToFit="1"/>
    </xf>
    <xf numFmtId="0" fontId="15" fillId="5" borderId="9" xfId="0" applyFont="1" applyFill="1" applyBorder="1" applyAlignment="1">
      <alignment horizontal="left" vertical="top"/>
    </xf>
    <xf numFmtId="0" fontId="7" fillId="9" borderId="1" xfId="0" applyFont="1" applyFill="1" applyBorder="1" applyAlignment="1">
      <alignment horizontal="left" vertical="top" shrinkToFit="1"/>
    </xf>
    <xf numFmtId="0" fontId="17" fillId="5" borderId="9" xfId="0" applyFont="1" applyFill="1" applyBorder="1" applyAlignment="1">
      <alignment horizontal="left" vertical="top" shrinkToFit="1"/>
    </xf>
    <xf numFmtId="0" fontId="11" fillId="5" borderId="9" xfId="0" applyFont="1" applyFill="1" applyBorder="1" applyAlignment="1">
      <alignment horizontal="left" vertical="top"/>
    </xf>
    <xf numFmtId="0" fontId="13" fillId="0" borderId="1" xfId="0" applyFont="1" applyBorder="1"/>
    <xf numFmtId="0" fontId="13" fillId="0" borderId="12" xfId="0" applyFont="1" applyBorder="1"/>
    <xf numFmtId="0" fontId="13" fillId="0" borderId="13" xfId="0" applyFont="1" applyBorder="1"/>
    <xf numFmtId="0" fontId="13" fillId="0" borderId="14" xfId="0" applyFont="1" applyBorder="1"/>
    <xf numFmtId="0" fontId="13" fillId="0" borderId="15" xfId="0" applyFont="1" applyBorder="1"/>
    <xf numFmtId="0" fontId="13" fillId="0" borderId="16" xfId="0" applyFont="1" applyBorder="1"/>
    <xf numFmtId="0" fontId="13" fillId="0" borderId="17" xfId="0" applyFont="1" applyBorder="1"/>
    <xf numFmtId="0" fontId="13" fillId="0" borderId="18" xfId="0" applyFont="1" applyBorder="1"/>
    <xf numFmtId="0" fontId="13" fillId="0" borderId="19" xfId="0" applyFont="1" applyBorder="1"/>
    <xf numFmtId="0" fontId="13" fillId="0" borderId="11" xfId="0" applyFont="1" applyBorder="1"/>
    <xf numFmtId="0" fontId="13" fillId="0" borderId="20" xfId="0" applyFont="1" applyBorder="1"/>
    <xf numFmtId="177" fontId="3" fillId="0" borderId="1" xfId="0" applyNumberFormat="1" applyFont="1" applyBorder="1" applyAlignment="1">
      <alignment horizontal="left" vertical="top" shrinkToFit="1"/>
    </xf>
    <xf numFmtId="0" fontId="13" fillId="0" borderId="21" xfId="0" applyFont="1" applyBorder="1"/>
    <xf numFmtId="0" fontId="14" fillId="15" borderId="0" xfId="0" applyFont="1" applyFill="1"/>
    <xf numFmtId="0" fontId="14" fillId="3" borderId="0" xfId="0" applyFont="1" applyFill="1"/>
    <xf numFmtId="0" fontId="13" fillId="4" borderId="1" xfId="0" applyFont="1" applyFill="1" applyBorder="1" applyAlignment="1">
      <alignment horizontal="right" vertical="center" shrinkToFit="1"/>
    </xf>
    <xf numFmtId="0" fontId="13" fillId="4" borderId="8" xfId="0" applyFont="1" applyFill="1" applyBorder="1"/>
    <xf numFmtId="0" fontId="13" fillId="4" borderId="10" xfId="0" applyFont="1" applyFill="1" applyBorder="1"/>
    <xf numFmtId="0" fontId="13" fillId="4" borderId="9" xfId="0" applyFont="1" applyFill="1" applyBorder="1"/>
    <xf numFmtId="0" fontId="3" fillId="6" borderId="1" xfId="0" applyFont="1" applyFill="1" applyBorder="1" applyAlignment="1">
      <alignment horizontal="left" vertical="top" shrinkToFit="1"/>
    </xf>
    <xf numFmtId="0" fontId="13" fillId="6" borderId="1" xfId="0" applyFont="1" applyFill="1" applyBorder="1" applyAlignment="1">
      <alignment horizontal="left" shrinkToFit="1"/>
    </xf>
    <xf numFmtId="0" fontId="19" fillId="0" borderId="1" xfId="0" applyFont="1" applyBorder="1" applyAlignment="1">
      <alignment horizontal="left" shrinkToFit="1"/>
    </xf>
    <xf numFmtId="0" fontId="16" fillId="6" borderId="1" xfId="2" applyFont="1" applyFill="1" applyBorder="1" applyAlignment="1">
      <alignment horizontal="left" shrinkToFit="1"/>
    </xf>
    <xf numFmtId="0" fontId="18" fillId="0" borderId="0" xfId="0" applyFont="1"/>
    <xf numFmtId="0" fontId="17" fillId="0" borderId="0" xfId="0" applyFont="1"/>
    <xf numFmtId="0" fontId="20" fillId="0" borderId="0" xfId="2"/>
    <xf numFmtId="0" fontId="21" fillId="0" borderId="0" xfId="0" applyFont="1"/>
    <xf numFmtId="0" fontId="21" fillId="0" borderId="1" xfId="0" applyFont="1" applyBorder="1"/>
    <xf numFmtId="0" fontId="13" fillId="0" borderId="14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</cellXfs>
  <cellStyles count="3">
    <cellStyle name="ハイパーリンク" xfId="2" builtinId="8"/>
    <cellStyle name="標準" xfId="0" builtinId="0"/>
    <cellStyle name="標準 2" xfId="1" xr:uid="{60112927-C98C-4EA0-85C1-E617A715C3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3/09/relationships/Python" Target="pytho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n--yetui.co.info_ho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miya-pc2/svn/java/kai9test/&#25991;&#26360;/06.&#12486;&#12473;&#12488;/02.&#12486;&#12473;&#12488;&#12487;&#12540;&#1247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2730-DC33-4845-A686-073828FDC00F}">
  <sheetPr codeName="Sheet2"/>
  <dimension ref="A1:K28"/>
  <sheetViews>
    <sheetView showGridLines="0" zoomScaleNormal="100" workbookViewId="0">
      <selection activeCell="F3" sqref="F3"/>
    </sheetView>
  </sheetViews>
  <sheetFormatPr defaultRowHeight="18.75"/>
  <cols>
    <col min="1" max="1" width="6.5" style="1" customWidth="1"/>
    <col min="2" max="2" width="7.125" style="1" bestFit="1" customWidth="1"/>
    <col min="3" max="3" width="9.5" style="1" bestFit="1" customWidth="1"/>
    <col min="4" max="4" width="9" style="1"/>
    <col min="5" max="5" width="8.125" style="1" customWidth="1"/>
    <col min="6" max="6" width="7.375" style="1" bestFit="1" customWidth="1"/>
    <col min="7" max="8" width="11.25" style="1" customWidth="1"/>
    <col min="9" max="9" width="7.375" style="1" customWidth="1"/>
    <col min="10" max="10" width="42.125" style="1" customWidth="1"/>
    <col min="11" max="11" width="91.125" style="1" customWidth="1"/>
    <col min="12" max="16384" width="9" style="1"/>
  </cols>
  <sheetData>
    <row r="1" spans="1:11">
      <c r="A1" s="7" t="s">
        <v>0</v>
      </c>
      <c r="B1" s="38" t="s">
        <v>1</v>
      </c>
      <c r="C1" s="1">
        <v>5</v>
      </c>
      <c r="D1" s="35" t="s">
        <v>2</v>
      </c>
      <c r="E1" s="67" t="s">
        <v>345</v>
      </c>
      <c r="F1" s="36"/>
      <c r="G1" s="36"/>
      <c r="H1" s="39"/>
      <c r="I1" s="38" t="s">
        <v>3</v>
      </c>
      <c r="J1" s="68" t="s">
        <v>344</v>
      </c>
    </row>
    <row r="2" spans="1:11">
      <c r="A2" s="7" t="s">
        <v>4</v>
      </c>
      <c r="B2" s="38" t="s">
        <v>164</v>
      </c>
      <c r="C2" s="67" t="s">
        <v>582</v>
      </c>
      <c r="D2" s="39"/>
      <c r="E2" s="38" t="s">
        <v>5</v>
      </c>
      <c r="F2" s="37" t="s">
        <v>344</v>
      </c>
      <c r="G2" s="36"/>
      <c r="H2" s="36"/>
      <c r="I2" s="36"/>
      <c r="J2" s="39"/>
    </row>
    <row r="3" spans="1:11">
      <c r="A3" s="7" t="s">
        <v>165</v>
      </c>
      <c r="B3" s="35" t="s">
        <v>6</v>
      </c>
      <c r="C3" s="37" t="s">
        <v>344</v>
      </c>
      <c r="D3" s="36"/>
      <c r="E3" s="36"/>
      <c r="F3" s="36"/>
      <c r="G3" s="36"/>
      <c r="H3" s="36"/>
      <c r="I3" s="36"/>
      <c r="J3" s="39"/>
    </row>
    <row r="5" spans="1:11">
      <c r="B5" s="104" t="s">
        <v>311</v>
      </c>
    </row>
    <row r="6" spans="1:11" ht="22.5">
      <c r="B6" s="21" t="s">
        <v>7</v>
      </c>
      <c r="C6" s="22"/>
      <c r="D6" s="22"/>
      <c r="E6" s="22"/>
      <c r="F6" s="22"/>
      <c r="G6" s="23"/>
      <c r="H6" s="24" t="s">
        <v>8</v>
      </c>
      <c r="I6" s="25"/>
      <c r="J6" s="22"/>
      <c r="K6" s="22"/>
    </row>
    <row r="7" spans="1:11">
      <c r="A7" s="7" t="s">
        <v>9</v>
      </c>
      <c r="B7" s="26" t="s">
        <v>10</v>
      </c>
      <c r="C7" s="27" t="s">
        <v>11</v>
      </c>
      <c r="D7" s="27" t="s">
        <v>12</v>
      </c>
      <c r="E7" s="28" t="s">
        <v>13</v>
      </c>
      <c r="F7" s="27" t="s">
        <v>14</v>
      </c>
      <c r="G7" s="29" t="s">
        <v>15</v>
      </c>
      <c r="H7" s="29" t="s">
        <v>16</v>
      </c>
      <c r="I7" s="29" t="s">
        <v>17</v>
      </c>
      <c r="J7" s="29" t="s">
        <v>18</v>
      </c>
      <c r="K7" s="29" t="s">
        <v>19</v>
      </c>
    </row>
    <row r="8" spans="1:11">
      <c r="A8" s="7" t="s">
        <v>20</v>
      </c>
      <c r="B8" s="18">
        <v>1</v>
      </c>
      <c r="C8" s="20">
        <v>1</v>
      </c>
      <c r="D8" s="18" t="s">
        <v>346</v>
      </c>
      <c r="E8" s="34" t="s">
        <v>55</v>
      </c>
      <c r="F8" s="19" t="str" cm="1">
        <f t="array" aca="1" ref="F8" ca="1">INDIRECT("'1'!$D$3")</f>
        <v>正常</v>
      </c>
      <c r="G8" s="30"/>
      <c r="H8" s="30"/>
      <c r="I8" s="31"/>
      <c r="J8" s="19" t="str" cm="1">
        <f t="array" aca="1" ref="J8" ca="1">INDIRECT("'1'!$D$4")</f>
        <v>コンパイル、デプロイ</v>
      </c>
      <c r="K8" s="19" t="str" cm="1">
        <f t="array" aca="1" ref="K8" ca="1">INDIRECT("'1'!$D$5")</f>
        <v>CI/CDを行う</v>
      </c>
    </row>
    <row r="9" spans="1:11">
      <c r="B9" s="18">
        <v>2</v>
      </c>
      <c r="C9" s="20">
        <v>2</v>
      </c>
      <c r="D9" s="18" t="s">
        <v>346</v>
      </c>
      <c r="E9" s="34" t="s">
        <v>55</v>
      </c>
      <c r="F9" s="19" t="str" cm="1">
        <f t="array" aca="1" ref="F9" ca="1">INDIRECT("'2'!$D$3")</f>
        <v>混合</v>
      </c>
      <c r="G9" s="30"/>
      <c r="H9" s="30"/>
      <c r="I9" s="31"/>
      <c r="J9" s="19" t="str" cm="1">
        <f t="array" aca="1" ref="J9" ca="1">INDIRECT("'2'!$D$4")</f>
        <v>CRUDテスト</v>
      </c>
      <c r="K9" s="19" t="str" cm="1">
        <f t="array" aca="1" ref="K9" ca="1">INDIRECT("'2'!$D$5")</f>
        <v>シングル表の新規、変更、削除、読取</v>
      </c>
    </row>
    <row r="10" spans="1:11">
      <c r="B10" s="18">
        <v>3</v>
      </c>
      <c r="C10" s="20">
        <v>3</v>
      </c>
      <c r="D10" s="18" t="s">
        <v>346</v>
      </c>
      <c r="E10" s="34" t="s">
        <v>55</v>
      </c>
      <c r="F10" s="19" t="str" cm="1">
        <f t="array" aca="1" ref="F10" ca="1">INDIRECT("'3'!$D$3")</f>
        <v>混合</v>
      </c>
      <c r="G10" s="30"/>
      <c r="H10" s="30"/>
      <c r="I10" s="31"/>
      <c r="J10" s="19" t="str" cm="1">
        <f t="array" aca="1" ref="J10" ca="1">INDIRECT("'3'!$D$4")</f>
        <v>入力値チェック(必須、最大、最小、バリデーション）</v>
      </c>
      <c r="K10" s="19" t="str" cm="1">
        <f t="array" aca="1" ref="K10" ca="1">INDIRECT("'3'!$D$5")</f>
        <v>シングル表の新規</v>
      </c>
    </row>
    <row r="11" spans="1:11">
      <c r="B11" s="18">
        <v>4</v>
      </c>
      <c r="C11" s="20">
        <v>4</v>
      </c>
      <c r="D11" s="18" t="s">
        <v>346</v>
      </c>
      <c r="E11" s="34" t="s">
        <v>55</v>
      </c>
      <c r="F11" s="19" t="str" cm="1">
        <f t="array" aca="1" ref="F11" ca="1">INDIRECT("'4'!$D$3")</f>
        <v>正常/異常/混合 などを入力</v>
      </c>
      <c r="G11" s="30"/>
      <c r="H11" s="30"/>
      <c r="I11" s="31"/>
      <c r="J11" s="19" t="str" cm="1">
        <f t="array" aca="1" ref="J11" ca="1">INDIRECT("'4'!$D$4")</f>
        <v>シナリオの内容を入力</v>
      </c>
      <c r="K11" s="19" t="str" cm="1">
        <f t="array" aca="1" ref="K11" ca="1">INDIRECT("'4'!$D$5")</f>
        <v>処理の概要を入力</v>
      </c>
    </row>
    <row r="12" spans="1:11">
      <c r="B12" s="18"/>
      <c r="C12" s="20"/>
      <c r="D12" s="18"/>
      <c r="E12" s="34"/>
      <c r="F12" s="19"/>
      <c r="G12" s="30"/>
      <c r="H12" s="30"/>
      <c r="I12" s="31"/>
      <c r="J12" s="19"/>
      <c r="K12" s="19"/>
    </row>
    <row r="13" spans="1:11">
      <c r="B13" s="18"/>
      <c r="C13" s="20"/>
      <c r="D13" s="18"/>
      <c r="E13" s="34"/>
      <c r="F13" s="19"/>
      <c r="G13" s="32"/>
      <c r="H13" s="32"/>
      <c r="I13" s="33"/>
      <c r="J13" s="19"/>
      <c r="K13" s="19"/>
    </row>
    <row r="14" spans="1:11">
      <c r="B14" s="18"/>
      <c r="C14" s="20"/>
      <c r="D14" s="18"/>
      <c r="E14" s="34"/>
      <c r="F14" s="19"/>
      <c r="G14" s="32"/>
      <c r="H14" s="32"/>
      <c r="I14" s="33"/>
      <c r="J14" s="19"/>
      <c r="K14" s="19"/>
    </row>
    <row r="15" spans="1:11">
      <c r="B15" s="18"/>
      <c r="C15" s="20"/>
      <c r="D15" s="18"/>
      <c r="E15" s="34"/>
      <c r="F15" s="19"/>
      <c r="G15" s="32"/>
      <c r="H15" s="32"/>
      <c r="I15" s="33"/>
      <c r="J15" s="19"/>
      <c r="K15" s="19"/>
    </row>
    <row r="16" spans="1:11">
      <c r="B16" s="18"/>
      <c r="C16" s="20"/>
      <c r="D16" s="18"/>
      <c r="E16" s="34"/>
      <c r="F16" s="19"/>
      <c r="G16" s="32"/>
      <c r="H16" s="32"/>
      <c r="I16" s="33"/>
      <c r="J16" s="19"/>
      <c r="K16" s="19"/>
    </row>
    <row r="17" spans="2:11">
      <c r="B17" s="18"/>
      <c r="C17" s="20"/>
      <c r="D17" s="18"/>
      <c r="E17" s="34"/>
      <c r="F17" s="19"/>
      <c r="G17" s="32"/>
      <c r="H17" s="32"/>
      <c r="I17" s="33"/>
      <c r="J17" s="19"/>
      <c r="K17" s="19"/>
    </row>
    <row r="18" spans="2:11">
      <c r="B18" s="18"/>
      <c r="C18" s="20"/>
      <c r="D18" s="18"/>
      <c r="E18" s="34"/>
      <c r="F18" s="19"/>
      <c r="G18" s="32"/>
      <c r="H18" s="32"/>
      <c r="I18" s="33"/>
      <c r="J18" s="19"/>
      <c r="K18" s="19"/>
    </row>
    <row r="19" spans="2:11">
      <c r="B19" s="18"/>
      <c r="C19" s="20"/>
      <c r="D19" s="18"/>
      <c r="E19" s="34"/>
      <c r="F19" s="19"/>
      <c r="G19" s="32"/>
      <c r="H19" s="32"/>
      <c r="I19" s="33"/>
      <c r="J19" s="19"/>
      <c r="K19" s="19"/>
    </row>
    <row r="20" spans="2:11">
      <c r="B20" s="18"/>
      <c r="C20" s="20"/>
      <c r="D20" s="18"/>
      <c r="E20" s="34"/>
      <c r="F20" s="19"/>
      <c r="G20" s="32"/>
      <c r="H20" s="32"/>
      <c r="I20" s="33"/>
      <c r="J20" s="19"/>
      <c r="K20" s="19"/>
    </row>
    <row r="21" spans="2:11">
      <c r="B21" s="18"/>
      <c r="C21" s="20"/>
      <c r="D21" s="18"/>
      <c r="E21" s="34"/>
      <c r="F21" s="19"/>
      <c r="G21" s="32"/>
      <c r="H21" s="32"/>
      <c r="I21" s="33"/>
      <c r="J21" s="19"/>
      <c r="K21" s="19"/>
    </row>
    <row r="22" spans="2:11">
      <c r="B22" s="18"/>
      <c r="C22" s="20"/>
      <c r="D22" s="18"/>
      <c r="E22" s="34"/>
      <c r="F22" s="19"/>
      <c r="G22" s="32"/>
      <c r="H22" s="32"/>
      <c r="I22" s="33"/>
      <c r="J22" s="19"/>
      <c r="K22" s="19"/>
    </row>
    <row r="23" spans="2:11">
      <c r="B23" s="18"/>
      <c r="C23" s="20"/>
      <c r="D23" s="18"/>
      <c r="E23" s="34"/>
      <c r="F23" s="19"/>
      <c r="G23" s="32"/>
      <c r="H23" s="32"/>
      <c r="I23" s="33"/>
      <c r="J23" s="19"/>
      <c r="K23" s="19"/>
    </row>
    <row r="24" spans="2:11">
      <c r="B24" s="18"/>
      <c r="C24" s="20"/>
      <c r="D24" s="18"/>
      <c r="E24" s="34"/>
      <c r="F24" s="19"/>
      <c r="G24" s="32"/>
      <c r="H24" s="32"/>
      <c r="I24" s="33"/>
      <c r="J24" s="19"/>
      <c r="K24" s="19"/>
    </row>
    <row r="25" spans="2:11">
      <c r="B25" s="18"/>
      <c r="C25" s="20"/>
      <c r="D25" s="18"/>
      <c r="E25" s="34"/>
      <c r="F25" s="19"/>
      <c r="G25" s="32"/>
      <c r="H25" s="32"/>
      <c r="I25" s="33"/>
      <c r="J25" s="19"/>
      <c r="K25" s="19"/>
    </row>
    <row r="26" spans="2:11">
      <c r="B26" s="18"/>
      <c r="C26" s="20"/>
      <c r="D26" s="18"/>
      <c r="E26" s="34"/>
      <c r="F26" s="19"/>
      <c r="G26" s="32"/>
      <c r="H26" s="32"/>
      <c r="I26" s="33"/>
      <c r="J26" s="19"/>
      <c r="K26" s="19"/>
    </row>
    <row r="27" spans="2:11">
      <c r="E27" s="1" t="s">
        <v>21</v>
      </c>
    </row>
    <row r="28" spans="2:11">
      <c r="D28" s="1" t="s">
        <v>283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B188-2206-4A5B-A1EE-0AB0A0E89807}">
  <sheetPr codeName="Sheet1"/>
  <dimension ref="A1:R30"/>
  <sheetViews>
    <sheetView showGridLines="0" zoomScale="85" zoomScaleNormal="85" workbookViewId="0">
      <pane xSplit="2" ySplit="6" topLeftCell="C7" activePane="bottomRight" state="frozen"/>
      <selection pane="topRight"/>
      <selection pane="bottomLeft"/>
      <selection pane="bottomRight" activeCell="H20" sqref="H20"/>
    </sheetView>
  </sheetViews>
  <sheetFormatPr defaultRowHeight="18.75"/>
  <cols>
    <col min="1" max="1" width="5.75" style="1" customWidth="1"/>
    <col min="2" max="2" width="4.125" style="1" customWidth="1"/>
    <col min="3" max="3" width="18.75" style="1" customWidth="1"/>
    <col min="4" max="4" width="22.25" style="1" customWidth="1"/>
    <col min="5" max="5" width="7.375" style="1" bestFit="1" customWidth="1"/>
    <col min="6" max="6" width="29.375" style="1" customWidth="1"/>
    <col min="7" max="9" width="27.375" style="1" customWidth="1"/>
    <col min="10" max="13" width="11.875" style="1" customWidth="1"/>
    <col min="14" max="14" width="10.125" style="1" bestFit="1" customWidth="1"/>
    <col min="15" max="16" width="11.875" style="1" customWidth="1"/>
    <col min="17" max="17" width="8.25" style="1" customWidth="1"/>
    <col min="18" max="18" width="80.375" style="9" customWidth="1"/>
    <col min="19" max="19" width="17" style="1" customWidth="1"/>
    <col min="20" max="16384" width="9" style="1"/>
  </cols>
  <sheetData>
    <row r="1" spans="1:18" s="9" customFormat="1" ht="8.25" customHeight="1">
      <c r="D1" s="7" t="s">
        <v>22</v>
      </c>
      <c r="E1" s="7"/>
    </row>
    <row r="2" spans="1:18" ht="24.75">
      <c r="B2" s="10" t="s">
        <v>23</v>
      </c>
      <c r="C2" s="2"/>
      <c r="D2" s="2" t="str" cm="1">
        <f t="array" aca="1" ref="D2" ca="1">RIGHT(CELL("filename",A1),LEN(CELL("filename",A1))-FIND("]",CELL("filename",A1)))</f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51"/>
    </row>
    <row r="3" spans="1:18" s="4" customFormat="1">
      <c r="A3" s="7" t="s">
        <v>24</v>
      </c>
      <c r="B3" s="2" t="s">
        <v>25</v>
      </c>
      <c r="C3" s="2"/>
      <c r="D3" s="3" t="s">
        <v>597</v>
      </c>
      <c r="E3" s="3"/>
      <c r="F3" s="3"/>
      <c r="G3" s="3" t="s">
        <v>26</v>
      </c>
      <c r="H3" s="3"/>
      <c r="I3" s="3"/>
      <c r="J3" s="3"/>
      <c r="K3" s="3"/>
      <c r="L3" s="3"/>
      <c r="M3" s="3"/>
      <c r="N3" s="3"/>
      <c r="O3" s="3"/>
      <c r="P3" s="3" t="s">
        <v>251</v>
      </c>
      <c r="Q3" s="3" t="str" cm="1">
        <f t="array" aca="1" ref="Q3" ca="1">テスト用データベースcom_DB名 &amp; "_" &amp; INDIRECT("'実行順'!C1") &amp; "_" &amp; INDIRECT("D2")</f>
        <v>kai9com_5_1</v>
      </c>
      <c r="R3" s="52"/>
    </row>
    <row r="4" spans="1:18" s="4" customFormat="1">
      <c r="A4" s="7" t="s">
        <v>27</v>
      </c>
      <c r="B4" s="2" t="s">
        <v>18</v>
      </c>
      <c r="C4" s="2"/>
      <c r="D4" s="3" t="s">
        <v>598</v>
      </c>
      <c r="E4" s="3"/>
      <c r="F4" s="3"/>
      <c r="G4" s="3" t="s">
        <v>28</v>
      </c>
      <c r="H4" s="3"/>
      <c r="I4" s="3"/>
      <c r="J4" s="3"/>
      <c r="K4" s="3"/>
      <c r="L4" s="3"/>
      <c r="M4" s="3"/>
      <c r="N4" s="3"/>
      <c r="O4" s="3"/>
      <c r="P4" s="3" t="s">
        <v>252</v>
      </c>
      <c r="Q4" s="3" t="str" cm="1">
        <f t="array" aca="1" ref="Q4" ca="1">テスト用データベース1_DB名 &amp; "_" &amp; INDIRECT("'実行順'!C1") &amp; "_" &amp; INDIRECT("D2")</f>
        <v>kai9tmpl_5_1</v>
      </c>
      <c r="R4" s="52"/>
    </row>
    <row r="5" spans="1:18" s="4" customFormat="1">
      <c r="A5" s="7" t="s">
        <v>29</v>
      </c>
      <c r="B5" s="2" t="s">
        <v>19</v>
      </c>
      <c r="C5" s="2"/>
      <c r="D5" s="3" t="s">
        <v>599</v>
      </c>
      <c r="E5" s="3"/>
      <c r="F5" s="3"/>
      <c r="G5" s="3" t="s">
        <v>30</v>
      </c>
      <c r="H5" s="3"/>
      <c r="I5" s="3"/>
      <c r="J5" s="3"/>
      <c r="K5" s="3"/>
      <c r="L5" s="3"/>
      <c r="M5" s="3"/>
      <c r="N5" s="3"/>
      <c r="O5" s="3"/>
      <c r="P5" s="3"/>
      <c r="Q5" s="3"/>
      <c r="R5" s="52"/>
    </row>
    <row r="6" spans="1:18">
      <c r="A6" s="7" t="s">
        <v>9</v>
      </c>
      <c r="B6" s="11" t="s">
        <v>31</v>
      </c>
      <c r="C6" s="11" t="s">
        <v>32</v>
      </c>
      <c r="D6" s="11" t="s">
        <v>33</v>
      </c>
      <c r="E6" s="11" t="s">
        <v>34</v>
      </c>
      <c r="F6" s="14" t="s">
        <v>35</v>
      </c>
      <c r="G6" s="14" t="s">
        <v>36</v>
      </c>
      <c r="H6" s="14" t="s">
        <v>37</v>
      </c>
      <c r="I6" s="14" t="s">
        <v>38</v>
      </c>
      <c r="J6" s="15" t="s">
        <v>39</v>
      </c>
      <c r="K6" s="11" t="s">
        <v>40</v>
      </c>
      <c r="L6" s="11" t="s">
        <v>41</v>
      </c>
      <c r="M6" s="11" t="s">
        <v>452</v>
      </c>
      <c r="N6" s="11" t="s">
        <v>453</v>
      </c>
      <c r="O6" s="11" t="s">
        <v>15</v>
      </c>
      <c r="P6" s="11" t="s">
        <v>16</v>
      </c>
      <c r="Q6" s="11" t="s">
        <v>42</v>
      </c>
      <c r="R6" s="11" t="s">
        <v>43</v>
      </c>
    </row>
    <row r="7" spans="1:18">
      <c r="B7" s="5">
        <f t="shared" ref="B7:B28" si="0">ROW()-6</f>
        <v>1</v>
      </c>
      <c r="C7" s="50" t="s">
        <v>245</v>
      </c>
      <c r="D7" s="50" t="s">
        <v>478</v>
      </c>
      <c r="E7" s="43"/>
      <c r="F7" s="78" t="s">
        <v>65</v>
      </c>
      <c r="G7" s="42"/>
      <c r="H7" s="42"/>
      <c r="I7" s="42"/>
      <c r="J7" s="42"/>
      <c r="K7" s="44"/>
      <c r="L7" s="45"/>
      <c r="M7" s="45"/>
      <c r="N7" s="46"/>
      <c r="O7" s="47"/>
      <c r="P7" s="47"/>
      <c r="Q7" s="48"/>
      <c r="R7" s="49"/>
    </row>
    <row r="8" spans="1:18">
      <c r="B8" s="5">
        <f t="shared" si="0"/>
        <v>2</v>
      </c>
      <c r="C8" s="8" t="s">
        <v>63</v>
      </c>
      <c r="D8" s="8" t="s">
        <v>160</v>
      </c>
      <c r="E8" s="41">
        <v>0</v>
      </c>
      <c r="F8" s="8" t="s">
        <v>136</v>
      </c>
      <c r="G8" s="8" t="str">
        <f>java_プロジェクトのルートディレクトリ</f>
        <v>D:\kai9_compile\kai9tmpl\java</v>
      </c>
      <c r="H8" s="8"/>
      <c r="I8" s="8"/>
      <c r="J8" s="8"/>
      <c r="K8" s="40"/>
      <c r="L8" s="6"/>
      <c r="M8" s="6"/>
      <c r="N8" s="16" t="s">
        <v>55</v>
      </c>
      <c r="O8" s="12"/>
      <c r="P8" s="12"/>
      <c r="Q8" s="13"/>
      <c r="R8" s="8"/>
    </row>
    <row r="9" spans="1:18">
      <c r="B9" s="5">
        <f t="shared" si="0"/>
        <v>3</v>
      </c>
      <c r="C9" s="8" t="s">
        <v>63</v>
      </c>
      <c r="D9" s="8" t="s">
        <v>160</v>
      </c>
      <c r="E9" s="41">
        <v>0</v>
      </c>
      <c r="F9" s="8" t="s">
        <v>158</v>
      </c>
      <c r="G9" s="8" t="str">
        <f>java_プロジェクトのルートディレクトリ</f>
        <v>D:\kai9_compile\kai9tmpl\java</v>
      </c>
      <c r="H9" s="8"/>
      <c r="I9" s="8"/>
      <c r="J9" s="8"/>
      <c r="K9" s="40" t="s">
        <v>45</v>
      </c>
      <c r="L9" s="6"/>
      <c r="M9" s="6"/>
      <c r="N9" s="16" t="s">
        <v>55</v>
      </c>
      <c r="O9" s="12"/>
      <c r="P9" s="12"/>
      <c r="Q9" s="13"/>
      <c r="R9" s="8"/>
    </row>
    <row r="10" spans="1:18">
      <c r="B10" s="5">
        <f t="shared" si="0"/>
        <v>4</v>
      </c>
      <c r="C10" s="8" t="s">
        <v>63</v>
      </c>
      <c r="D10" s="8" t="s">
        <v>160</v>
      </c>
      <c r="E10" s="41">
        <v>0</v>
      </c>
      <c r="F10" s="8" t="s">
        <v>137</v>
      </c>
      <c r="G10" s="8" t="str">
        <f>java_プロジェクトのルートディレクトリ</f>
        <v>D:\kai9_compile\kai9tmpl\java</v>
      </c>
      <c r="H10" s="8" t="str" cm="1">
        <f t="array" ref="H10">java_SVNパス</f>
        <v>https://miya-pc2/svn/java/Kai9Template</v>
      </c>
      <c r="I10" s="8" t="str" cm="1">
        <f t="array" ref="I10">SVN_ID &amp; ":" &amp; SVN_パスワード</f>
        <v>miyamura:&lt;暗号化&gt;AJNhJtAoCc9j2PQ(暗号化されたパスワードのサンプル)DeeaNbh+beJxYFRGi0iHuPM+So1tRRwnfu2Vz6MBVijGONAgE&lt;/暗号化&gt;</v>
      </c>
      <c r="J10" s="8"/>
      <c r="K10" s="40" t="s">
        <v>45</v>
      </c>
      <c r="L10" s="6"/>
      <c r="M10" s="6"/>
      <c r="N10" s="16" t="s">
        <v>55</v>
      </c>
      <c r="O10" s="12"/>
      <c r="P10" s="12"/>
      <c r="Q10" s="13"/>
      <c r="R10" s="8"/>
    </row>
    <row r="11" spans="1:18">
      <c r="B11" s="5">
        <f t="shared" si="0"/>
        <v>5</v>
      </c>
      <c r="C11" s="8" t="s">
        <v>63</v>
      </c>
      <c r="D11" s="8" t="s">
        <v>160</v>
      </c>
      <c r="E11" s="41">
        <v>0</v>
      </c>
      <c r="F11" s="8" t="s">
        <v>135</v>
      </c>
      <c r="G11" s="8" t="str">
        <f>java_プロジェクトのルートディレクトリ</f>
        <v>D:\kai9_compile\kai9tmpl\java</v>
      </c>
      <c r="H11" s="8" t="str" cm="1">
        <f t="array" ref="H11">SVN_ID &amp; ":" &amp; SVN_パスワード</f>
        <v>miyamura:&lt;暗号化&gt;AJNhJtAoCc9j2PQ(暗号化されたパスワードのサンプル)DeeaNbh+beJxYFRGi0iHuPM+So1tRRwnfu2Vz6MBVijGONAgE&lt;/暗号化&gt;</v>
      </c>
      <c r="I11" s="8"/>
      <c r="J11" s="8"/>
      <c r="K11" s="40" t="s">
        <v>45</v>
      </c>
      <c r="L11" s="6"/>
      <c r="M11" s="6"/>
      <c r="N11" s="16" t="s">
        <v>55</v>
      </c>
      <c r="O11" s="12"/>
      <c r="P11" s="12"/>
      <c r="Q11" s="13"/>
      <c r="R11" s="8"/>
    </row>
    <row r="12" spans="1:18">
      <c r="B12" s="5">
        <f t="shared" si="0"/>
        <v>6</v>
      </c>
      <c r="C12" s="8" t="s">
        <v>666</v>
      </c>
      <c r="D12" s="8" t="s">
        <v>160</v>
      </c>
      <c r="E12" s="41">
        <v>0</v>
      </c>
      <c r="F12" s="8" t="s">
        <v>136</v>
      </c>
      <c r="G12" s="8" t="str">
        <f>java_libs_格納先</f>
        <v>D:\kai9_compile\kai9libs</v>
      </c>
      <c r="H12" s="8"/>
      <c r="I12" s="8"/>
      <c r="J12" s="8"/>
      <c r="K12" s="40"/>
      <c r="L12" s="6"/>
      <c r="M12" s="6"/>
      <c r="N12" s="16" t="s">
        <v>55</v>
      </c>
      <c r="O12" s="12"/>
      <c r="P12" s="12"/>
      <c r="Q12" s="13"/>
      <c r="R12" s="8"/>
    </row>
    <row r="13" spans="1:18">
      <c r="B13" s="5">
        <f t="shared" si="0"/>
        <v>7</v>
      </c>
      <c r="C13" s="8" t="s">
        <v>666</v>
      </c>
      <c r="D13" s="8" t="s">
        <v>160</v>
      </c>
      <c r="E13" s="41">
        <v>0</v>
      </c>
      <c r="F13" s="8" t="s">
        <v>158</v>
      </c>
      <c r="G13" s="8" t="str">
        <f>java_libs_格納先</f>
        <v>D:\kai9_compile\kai9libs</v>
      </c>
      <c r="H13" s="8"/>
      <c r="I13" s="8"/>
      <c r="J13" s="8"/>
      <c r="K13" s="40" t="s">
        <v>45</v>
      </c>
      <c r="L13" s="6"/>
      <c r="M13" s="6"/>
      <c r="N13" s="16" t="s">
        <v>55</v>
      </c>
      <c r="O13" s="12"/>
      <c r="P13" s="12"/>
      <c r="Q13" s="13"/>
      <c r="R13" s="8"/>
    </row>
    <row r="14" spans="1:18">
      <c r="B14" s="5">
        <f t="shared" si="0"/>
        <v>8</v>
      </c>
      <c r="C14" s="8" t="s">
        <v>666</v>
      </c>
      <c r="D14" s="8" t="s">
        <v>160</v>
      </c>
      <c r="E14" s="41">
        <v>0</v>
      </c>
      <c r="F14" s="8" t="s">
        <v>137</v>
      </c>
      <c r="G14" s="8" t="str">
        <f>java_libs_格納先</f>
        <v>D:\kai9_compile\kai9libs</v>
      </c>
      <c r="H14" s="8" t="str">
        <f>java_libs_SVNパス</f>
        <v>https://miya-pc2/svn/java/kai9lib</v>
      </c>
      <c r="I14" s="8" t="str" cm="1">
        <f t="array" ref="I14">SVN_ID &amp; ":" &amp; SVN_パスワード</f>
        <v>miyamura:&lt;暗号化&gt;AJNhJtAoCc9j2PQ(暗号化されたパスワードのサンプル)DeeaNbh+beJxYFRGi0iHuPM+So1tRRwnfu2Vz6MBVijGONAgE&lt;/暗号化&gt;</v>
      </c>
      <c r="J14" s="8"/>
      <c r="K14" s="40" t="s">
        <v>45</v>
      </c>
      <c r="L14" s="6"/>
      <c r="M14" s="6"/>
      <c r="N14" s="16" t="s">
        <v>55</v>
      </c>
      <c r="O14" s="12"/>
      <c r="P14" s="12"/>
      <c r="Q14" s="13"/>
      <c r="R14" s="8"/>
    </row>
    <row r="15" spans="1:18">
      <c r="B15" s="5">
        <f t="shared" si="0"/>
        <v>9</v>
      </c>
      <c r="C15" s="8" t="s">
        <v>666</v>
      </c>
      <c r="D15" s="8" t="s">
        <v>160</v>
      </c>
      <c r="E15" s="41">
        <v>0</v>
      </c>
      <c r="F15" s="8" t="s">
        <v>135</v>
      </c>
      <c r="G15" s="8" t="str">
        <f>java_libs_格納先</f>
        <v>D:\kai9_compile\kai9libs</v>
      </c>
      <c r="H15" s="8" t="str" cm="1">
        <f t="array" ref="H15">SVN_ID &amp; ":" &amp; SVN_パスワード</f>
        <v>miyamura:&lt;暗号化&gt;AJNhJtAoCc9j2PQ(暗号化されたパスワードのサンプル)DeeaNbh+beJxYFRGi0iHuPM+So1tRRwnfu2Vz6MBVijGONAgE&lt;/暗号化&gt;</v>
      </c>
      <c r="I15" s="8"/>
      <c r="J15" s="8"/>
      <c r="K15" s="40" t="s">
        <v>45</v>
      </c>
      <c r="L15" s="6"/>
      <c r="M15" s="6"/>
      <c r="N15" s="16" t="s">
        <v>55</v>
      </c>
      <c r="O15" s="12"/>
      <c r="P15" s="12"/>
      <c r="Q15" s="13"/>
      <c r="R15" s="8"/>
    </row>
    <row r="16" spans="1:18">
      <c r="B16" s="5">
        <f t="shared" si="0"/>
        <v>10</v>
      </c>
      <c r="C16" s="8" t="s">
        <v>666</v>
      </c>
      <c r="D16" s="8" t="s">
        <v>160</v>
      </c>
      <c r="E16" s="41">
        <v>0</v>
      </c>
      <c r="F16" s="8" t="s">
        <v>673</v>
      </c>
      <c r="G16" s="8" t="str">
        <f>java_プロジェクトのルートディレクトリ &amp; "\src\main\java\kai9\libs"</f>
        <v>D:\kai9_compile\kai9tmpl\java\src\main\java\kai9\libs</v>
      </c>
      <c r="H16" s="8" t="str">
        <f>java_libs_格納先 &amp; "\kai9\libs"</f>
        <v>D:\kai9_compile\kai9libs\kai9\libs</v>
      </c>
      <c r="I16" s="8"/>
      <c r="J16" s="8"/>
      <c r="K16" s="40" t="s">
        <v>45</v>
      </c>
      <c r="L16" s="6"/>
      <c r="M16" s="6"/>
      <c r="N16" s="16" t="s">
        <v>55</v>
      </c>
      <c r="O16" s="12"/>
      <c r="P16" s="12"/>
      <c r="Q16" s="13"/>
      <c r="R16" s="8"/>
    </row>
    <row r="17" spans="1:18">
      <c r="B17" s="5">
        <f t="shared" si="0"/>
        <v>11</v>
      </c>
      <c r="C17" s="8" t="s">
        <v>63</v>
      </c>
      <c r="D17" s="8" t="s">
        <v>161</v>
      </c>
      <c r="E17" s="41">
        <v>0</v>
      </c>
      <c r="F17" s="8" t="s">
        <v>69</v>
      </c>
      <c r="G17" s="8" t="str">
        <f>java_プロジェクトのルートディレクトリ</f>
        <v>D:\kai9_compile\kai9tmpl\java</v>
      </c>
      <c r="H17" s="8" t="s">
        <v>68</v>
      </c>
      <c r="I17" s="8"/>
      <c r="J17" s="8"/>
      <c r="K17" s="40" t="s">
        <v>45</v>
      </c>
      <c r="L17" s="6"/>
      <c r="M17" s="6"/>
      <c r="N17" s="16" t="s">
        <v>55</v>
      </c>
      <c r="O17" s="12"/>
      <c r="P17" s="12"/>
      <c r="Q17" s="13"/>
      <c r="R17" s="8"/>
    </row>
    <row r="18" spans="1:18">
      <c r="B18" s="5">
        <f t="shared" si="0"/>
        <v>12</v>
      </c>
      <c r="C18" s="8" t="s">
        <v>63</v>
      </c>
      <c r="D18" s="8" t="s">
        <v>187</v>
      </c>
      <c r="E18" s="41">
        <v>0</v>
      </c>
      <c r="F18" s="8" t="s">
        <v>188</v>
      </c>
      <c r="G18" s="8" t="str">
        <f>java_サービス名</f>
        <v>Tomcat_kai9tmpl</v>
      </c>
      <c r="H18" s="8">
        <v>5</v>
      </c>
      <c r="I18" s="8" t="s">
        <v>193</v>
      </c>
      <c r="J18" s="8"/>
      <c r="K18" s="40"/>
      <c r="L18" s="6"/>
      <c r="M18" s="6"/>
      <c r="N18" s="16" t="s">
        <v>55</v>
      </c>
      <c r="O18" s="12"/>
      <c r="P18" s="12"/>
      <c r="Q18" s="13"/>
      <c r="R18" s="8"/>
    </row>
    <row r="19" spans="1:18">
      <c r="B19" s="5">
        <f t="shared" si="0"/>
        <v>13</v>
      </c>
      <c r="C19" s="8" t="s">
        <v>63</v>
      </c>
      <c r="D19" s="8" t="s">
        <v>185</v>
      </c>
      <c r="E19" s="41">
        <v>0</v>
      </c>
      <c r="F19" s="8" t="s">
        <v>186</v>
      </c>
      <c r="G19" s="8" t="str">
        <f>java_war格納元_コンパイル用</f>
        <v>D:\kai9_compile\kai9tmpl\java\target\kai9tmpl.war</v>
      </c>
      <c r="H19" s="8" t="str">
        <f>java_war格納元_実行用</f>
        <v>C:\Program Files\Apache Software Foundation\Tomcat 9.0_Tomcat_kai9tmpl\webapps\kai9tmpl.war</v>
      </c>
      <c r="I19" s="8"/>
      <c r="J19" s="8"/>
      <c r="K19" s="40" t="s">
        <v>45</v>
      </c>
      <c r="L19" s="6"/>
      <c r="M19" s="6"/>
      <c r="N19" s="16" t="s">
        <v>55</v>
      </c>
      <c r="O19" s="12"/>
      <c r="P19" s="12"/>
      <c r="Q19" s="13"/>
      <c r="R19" s="8"/>
    </row>
    <row r="20" spans="1:18">
      <c r="B20" s="5">
        <f t="shared" si="0"/>
        <v>14</v>
      </c>
      <c r="C20" s="8" t="s">
        <v>63</v>
      </c>
      <c r="D20" s="8" t="s">
        <v>189</v>
      </c>
      <c r="E20" s="41">
        <v>0</v>
      </c>
      <c r="F20" s="8" t="s">
        <v>190</v>
      </c>
      <c r="G20" s="8" t="str">
        <f>java_サービス名</f>
        <v>Tomcat_kai9tmpl</v>
      </c>
      <c r="H20" s="8"/>
      <c r="I20" s="8"/>
      <c r="J20" s="8"/>
      <c r="K20" s="40" t="s">
        <v>45</v>
      </c>
      <c r="L20" s="6"/>
      <c r="M20" s="6"/>
      <c r="N20" s="16" t="s">
        <v>55</v>
      </c>
      <c r="O20" s="12"/>
      <c r="P20" s="12"/>
      <c r="Q20" s="13"/>
      <c r="R20" s="8"/>
    </row>
    <row r="21" spans="1:18">
      <c r="B21" s="5">
        <f t="shared" si="0"/>
        <v>15</v>
      </c>
      <c r="C21" s="8" t="s">
        <v>63</v>
      </c>
      <c r="D21" s="8" t="s">
        <v>162</v>
      </c>
      <c r="E21" s="41">
        <v>0</v>
      </c>
      <c r="F21" s="8" t="s">
        <v>136</v>
      </c>
      <c r="G21" s="8" t="str">
        <f t="shared" ref="G21:G26" si="1">React_プロジェクトのルートディレクトリ</f>
        <v>D:\kai9_compile\kai9tmpl\react</v>
      </c>
      <c r="H21" s="8"/>
      <c r="I21" s="8"/>
      <c r="J21" s="8"/>
      <c r="K21" s="40"/>
      <c r="L21" s="6"/>
      <c r="M21" s="6"/>
      <c r="N21" s="16" t="s">
        <v>55</v>
      </c>
      <c r="O21" s="12"/>
      <c r="P21" s="12"/>
      <c r="Q21" s="13"/>
      <c r="R21" s="8"/>
    </row>
    <row r="22" spans="1:18">
      <c r="B22" s="5">
        <f t="shared" si="0"/>
        <v>16</v>
      </c>
      <c r="C22" s="8" t="s">
        <v>63</v>
      </c>
      <c r="D22" s="8" t="s">
        <v>162</v>
      </c>
      <c r="E22" s="41">
        <v>0</v>
      </c>
      <c r="F22" s="8" t="s">
        <v>158</v>
      </c>
      <c r="G22" s="8" t="str">
        <f t="shared" si="1"/>
        <v>D:\kai9_compile\kai9tmpl\react</v>
      </c>
      <c r="H22" s="8"/>
      <c r="I22" s="8"/>
      <c r="J22" s="8"/>
      <c r="K22" s="40" t="s">
        <v>45</v>
      </c>
      <c r="L22" s="6"/>
      <c r="M22" s="6"/>
      <c r="N22" s="16" t="s">
        <v>55</v>
      </c>
      <c r="O22" s="12"/>
      <c r="P22" s="12"/>
      <c r="Q22" s="13"/>
      <c r="R22" s="8"/>
    </row>
    <row r="23" spans="1:18">
      <c r="B23" s="5">
        <f t="shared" si="0"/>
        <v>17</v>
      </c>
      <c r="C23" s="8" t="s">
        <v>63</v>
      </c>
      <c r="D23" s="8" t="s">
        <v>162</v>
      </c>
      <c r="E23" s="41">
        <v>0</v>
      </c>
      <c r="F23" s="8" t="s">
        <v>137</v>
      </c>
      <c r="G23" s="8" t="str">
        <f t="shared" si="1"/>
        <v>D:\kai9_compile\kai9tmpl\react</v>
      </c>
      <c r="H23" s="8" t="str">
        <f>React_SVNパス</f>
        <v>https://miya-pc2/svn/React/02.Kai9ReactTemplate</v>
      </c>
      <c r="I23" s="8" t="str" cm="1">
        <f t="array" ref="I23">SVN_ID &amp; ":" &amp; SVN_パスワード</f>
        <v>miyamura:&lt;暗号化&gt;AJNhJtAoCc9j2PQ(暗号化されたパスワードのサンプル)DeeaNbh+beJxYFRGi0iHuPM+So1tRRwnfu2Vz6MBVijGONAgE&lt;/暗号化&gt;</v>
      </c>
      <c r="J23" s="8"/>
      <c r="K23" s="40" t="s">
        <v>45</v>
      </c>
      <c r="L23" s="6"/>
      <c r="M23" s="6"/>
      <c r="N23" s="16" t="s">
        <v>55</v>
      </c>
      <c r="O23" s="12"/>
      <c r="P23" s="12"/>
      <c r="Q23" s="13"/>
      <c r="R23" s="8"/>
    </row>
    <row r="24" spans="1:18">
      <c r="B24" s="5">
        <f t="shared" si="0"/>
        <v>18</v>
      </c>
      <c r="C24" s="8" t="s">
        <v>63</v>
      </c>
      <c r="D24" s="8" t="s">
        <v>162</v>
      </c>
      <c r="E24" s="41">
        <v>0</v>
      </c>
      <c r="F24" s="8" t="s">
        <v>135</v>
      </c>
      <c r="G24" s="8" t="str">
        <f t="shared" si="1"/>
        <v>D:\kai9_compile\kai9tmpl\react</v>
      </c>
      <c r="H24" s="8" t="str" cm="1">
        <f t="array" ref="H24">SVN_ID &amp; ":" &amp; SVN_パスワード</f>
        <v>miyamura:&lt;暗号化&gt;AJNhJtAoCc9j2PQ(暗号化されたパスワードのサンプル)DeeaNbh+beJxYFRGi0iHuPM+So1tRRwnfu2Vz6MBVijGONAgE&lt;/暗号化&gt;</v>
      </c>
      <c r="I24" s="8"/>
      <c r="J24" s="8"/>
      <c r="K24" s="40" t="s">
        <v>45</v>
      </c>
      <c r="L24" s="6"/>
      <c r="M24" s="6"/>
      <c r="N24" s="16" t="s">
        <v>55</v>
      </c>
      <c r="O24" s="12"/>
      <c r="P24" s="12"/>
      <c r="Q24" s="13"/>
      <c r="R24" s="8"/>
    </row>
    <row r="25" spans="1:18">
      <c r="B25" s="5">
        <f t="shared" si="0"/>
        <v>19</v>
      </c>
      <c r="C25" s="8" t="s">
        <v>63</v>
      </c>
      <c r="D25" s="8" t="s">
        <v>163</v>
      </c>
      <c r="E25" s="41">
        <v>0</v>
      </c>
      <c r="F25" s="8" t="s">
        <v>197</v>
      </c>
      <c r="G25" s="8" t="str">
        <f t="shared" si="1"/>
        <v>D:\kai9_compile\kai9tmpl\react</v>
      </c>
      <c r="H25" s="8" t="str">
        <f>npm.cmdのパス</f>
        <v>C:\Program Files\nodejs\npm.cmd</v>
      </c>
      <c r="I25" s="8"/>
      <c r="J25" s="8"/>
      <c r="K25" s="40" t="s">
        <v>45</v>
      </c>
      <c r="L25" s="6"/>
      <c r="M25" s="6"/>
      <c r="N25" s="16" t="s">
        <v>55</v>
      </c>
      <c r="O25" s="12"/>
      <c r="P25" s="12"/>
      <c r="Q25" s="13"/>
      <c r="R25" s="8"/>
    </row>
    <row r="26" spans="1:18">
      <c r="B26" s="5">
        <f t="shared" si="0"/>
        <v>20</v>
      </c>
      <c r="C26" s="8" t="s">
        <v>63</v>
      </c>
      <c r="D26" s="8" t="s">
        <v>163</v>
      </c>
      <c r="E26" s="41">
        <v>0</v>
      </c>
      <c r="F26" s="8" t="s">
        <v>138</v>
      </c>
      <c r="G26" s="8" t="str">
        <f t="shared" si="1"/>
        <v>D:\kai9_compile\kai9tmpl\react</v>
      </c>
      <c r="H26" s="8" t="str">
        <f>npm.cmdのパス</f>
        <v>C:\Program Files\nodejs\npm.cmd</v>
      </c>
      <c r="I26" s="8"/>
      <c r="J26" s="8"/>
      <c r="K26" s="40" t="s">
        <v>45</v>
      </c>
      <c r="L26" s="6"/>
      <c r="M26" s="6"/>
      <c r="N26" s="16" t="s">
        <v>55</v>
      </c>
      <c r="O26" s="12"/>
      <c r="P26" s="12"/>
      <c r="Q26" s="13"/>
      <c r="R26" s="8"/>
    </row>
    <row r="27" spans="1:18">
      <c r="B27" s="5">
        <f t="shared" si="0"/>
        <v>21</v>
      </c>
      <c r="C27" s="8" t="s">
        <v>63</v>
      </c>
      <c r="D27" s="8" t="s">
        <v>162</v>
      </c>
      <c r="E27" s="41">
        <v>0</v>
      </c>
      <c r="F27" s="8" t="s">
        <v>136</v>
      </c>
      <c r="G27" s="8" t="str">
        <f>React_ビルド済コンテンツパス_実行用</f>
        <v>D:\kai9\kai9tmpl\javascript</v>
      </c>
      <c r="H27" s="8"/>
      <c r="I27" s="8"/>
      <c r="J27" s="8"/>
      <c r="K27" s="40"/>
      <c r="L27" s="6"/>
      <c r="M27" s="6"/>
      <c r="N27" s="16" t="s">
        <v>55</v>
      </c>
      <c r="O27" s="12"/>
      <c r="P27" s="12"/>
      <c r="Q27" s="13"/>
      <c r="R27" s="8"/>
    </row>
    <row r="28" spans="1:18">
      <c r="B28" s="5">
        <f t="shared" si="0"/>
        <v>22</v>
      </c>
      <c r="C28" s="8" t="s">
        <v>63</v>
      </c>
      <c r="D28" s="8" t="s">
        <v>162</v>
      </c>
      <c r="E28" s="41">
        <v>0</v>
      </c>
      <c r="F28" s="8" t="s">
        <v>204</v>
      </c>
      <c r="G28" s="8" t="str">
        <f>React_ビルド済コンテンツパス_コンパイル用</f>
        <v>D:\kai9_compile\kai9tmpl\react\build</v>
      </c>
      <c r="H28" s="8" t="str">
        <f>React_ビルド済コンテンツパス_実行用</f>
        <v>D:\kai9\kai9tmpl\javascript</v>
      </c>
      <c r="I28" s="8"/>
      <c r="J28" s="8"/>
      <c r="K28" s="40" t="s">
        <v>45</v>
      </c>
      <c r="L28" s="6"/>
      <c r="M28" s="6"/>
      <c r="N28" s="16" t="s">
        <v>55</v>
      </c>
      <c r="O28" s="12"/>
      <c r="P28" s="12"/>
      <c r="Q28" s="13"/>
      <c r="R28" s="8"/>
    </row>
    <row r="30" spans="1:18" ht="24.75">
      <c r="A30" s="7" t="s">
        <v>20</v>
      </c>
      <c r="B30" s="10" t="s">
        <v>44</v>
      </c>
      <c r="C30" s="10"/>
      <c r="D30" s="2"/>
      <c r="E30" s="2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5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1712-37B1-463F-8805-D45B2E56E980}">
  <sheetPr codeName="Sheet3"/>
  <dimension ref="A1:R206"/>
  <sheetViews>
    <sheetView showGridLines="0" zoomScale="85" zoomScaleNormal="85" workbookViewId="0">
      <pane xSplit="2" ySplit="6" topLeftCell="C7" activePane="bottomRight" state="frozen"/>
      <selection pane="topRight"/>
      <selection pane="bottomLeft"/>
      <selection pane="bottomRight" activeCell="G21" sqref="G21"/>
    </sheetView>
  </sheetViews>
  <sheetFormatPr defaultRowHeight="18.75"/>
  <cols>
    <col min="1" max="1" width="5.75" style="1" customWidth="1"/>
    <col min="2" max="2" width="4.125" style="1" customWidth="1"/>
    <col min="3" max="3" width="18.75" style="1" customWidth="1"/>
    <col min="4" max="4" width="22.25" style="1" customWidth="1"/>
    <col min="5" max="5" width="7.375" style="1" bestFit="1" customWidth="1"/>
    <col min="6" max="6" width="29.375" style="1" customWidth="1"/>
    <col min="7" max="9" width="27.375" style="1" customWidth="1"/>
    <col min="10" max="13" width="11.875" style="1" customWidth="1"/>
    <col min="14" max="14" width="10.125" style="1" bestFit="1" customWidth="1"/>
    <col min="15" max="16" width="11.875" style="1" customWidth="1"/>
    <col min="17" max="17" width="8.25" style="1" customWidth="1"/>
    <col min="18" max="18" width="80.375" style="9" customWidth="1"/>
    <col min="19" max="19" width="17" style="1" customWidth="1"/>
    <col min="20" max="16384" width="9" style="1"/>
  </cols>
  <sheetData>
    <row r="1" spans="1:18" s="9" customFormat="1" ht="8.25" customHeight="1">
      <c r="D1" s="7" t="s">
        <v>22</v>
      </c>
      <c r="E1" s="7"/>
    </row>
    <row r="2" spans="1:18" ht="24.75">
      <c r="B2" s="10" t="s">
        <v>23</v>
      </c>
      <c r="C2" s="2"/>
      <c r="D2" s="2" t="str" cm="1">
        <f t="array" aca="1" ref="D2" ca="1">RIGHT(CELL("filename",A1),LEN(CELL("filename",A1))-FIND("]",CELL("filename",A1)))</f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51"/>
    </row>
    <row r="3" spans="1:18" s="4" customFormat="1">
      <c r="A3" s="7" t="s">
        <v>24</v>
      </c>
      <c r="B3" s="2" t="s">
        <v>25</v>
      </c>
      <c r="C3" s="2"/>
      <c r="D3" s="3" t="s">
        <v>284</v>
      </c>
      <c r="E3" s="3"/>
      <c r="F3" s="3"/>
      <c r="G3" s="3" t="s">
        <v>26</v>
      </c>
      <c r="H3" s="3"/>
      <c r="I3" s="3"/>
      <c r="J3" s="3"/>
      <c r="K3" s="3"/>
      <c r="L3" s="3"/>
      <c r="M3" s="3"/>
      <c r="N3" s="3"/>
      <c r="O3" s="3"/>
      <c r="P3" s="3" t="s">
        <v>251</v>
      </c>
      <c r="Q3" s="3" t="str" cm="1">
        <f t="array" aca="1" ref="Q3" ca="1">テスト用データベースcom_DB名 &amp; "_" &amp; INDIRECT("'実行順'!C1") &amp; "_" &amp; INDIRECT("D2")</f>
        <v>kai9com_5_2</v>
      </c>
      <c r="R3" s="52"/>
    </row>
    <row r="4" spans="1:18" s="4" customFormat="1">
      <c r="A4" s="7" t="s">
        <v>27</v>
      </c>
      <c r="B4" s="2" t="s">
        <v>18</v>
      </c>
      <c r="C4" s="2"/>
      <c r="D4" s="3" t="s">
        <v>276</v>
      </c>
      <c r="E4" s="3"/>
      <c r="F4" s="3"/>
      <c r="G4" s="3" t="s">
        <v>28</v>
      </c>
      <c r="H4" s="3"/>
      <c r="I4" s="3"/>
      <c r="J4" s="3"/>
      <c r="K4" s="3"/>
      <c r="L4" s="3"/>
      <c r="M4" s="3"/>
      <c r="N4" s="3"/>
      <c r="O4" s="3"/>
      <c r="P4" s="3" t="s">
        <v>252</v>
      </c>
      <c r="Q4" s="3" t="str" cm="1">
        <f t="array" aca="1" ref="Q4" ca="1">テスト用データベース1_DB名 &amp; "_" &amp; INDIRECT("'実行順'!C1") &amp; "_" &amp; INDIRECT("D2")</f>
        <v>kai9tmpl_5_2</v>
      </c>
      <c r="R4" s="52"/>
    </row>
    <row r="5" spans="1:18" s="4" customFormat="1">
      <c r="A5" s="7" t="s">
        <v>29</v>
      </c>
      <c r="B5" s="2" t="s">
        <v>19</v>
      </c>
      <c r="C5" s="2"/>
      <c r="D5" s="3" t="s">
        <v>347</v>
      </c>
      <c r="E5" s="3"/>
      <c r="F5" s="3"/>
      <c r="G5" s="3" t="s">
        <v>30</v>
      </c>
      <c r="H5" s="3"/>
      <c r="I5" s="3"/>
      <c r="J5" s="3"/>
      <c r="K5" s="3"/>
      <c r="L5" s="3"/>
      <c r="M5" s="3"/>
      <c r="N5" s="3"/>
      <c r="O5" s="3"/>
      <c r="P5" s="3"/>
      <c r="Q5" s="3"/>
      <c r="R5" s="52"/>
    </row>
    <row r="6" spans="1:18">
      <c r="A6" s="7" t="s">
        <v>9</v>
      </c>
      <c r="B6" s="11" t="s">
        <v>31</v>
      </c>
      <c r="C6" s="11" t="s">
        <v>32</v>
      </c>
      <c r="D6" s="11" t="s">
        <v>33</v>
      </c>
      <c r="E6" s="11" t="s">
        <v>34</v>
      </c>
      <c r="F6" s="14" t="s">
        <v>35</v>
      </c>
      <c r="G6" s="14" t="s">
        <v>36</v>
      </c>
      <c r="H6" s="14" t="s">
        <v>37</v>
      </c>
      <c r="I6" s="14" t="s">
        <v>38</v>
      </c>
      <c r="J6" s="15" t="s">
        <v>39</v>
      </c>
      <c r="K6" s="11" t="s">
        <v>40</v>
      </c>
      <c r="L6" s="11" t="s">
        <v>41</v>
      </c>
      <c r="M6" s="11" t="s">
        <v>452</v>
      </c>
      <c r="N6" s="11" t="s">
        <v>453</v>
      </c>
      <c r="O6" s="11" t="s">
        <v>15</v>
      </c>
      <c r="P6" s="11" t="s">
        <v>16</v>
      </c>
      <c r="Q6" s="11" t="s">
        <v>42</v>
      </c>
      <c r="R6" s="11" t="s">
        <v>43</v>
      </c>
    </row>
    <row r="7" spans="1:18">
      <c r="B7" s="5">
        <f t="shared" ref="B7:B44" si="0">ROW()-6</f>
        <v>1</v>
      </c>
      <c r="C7" s="50" t="s">
        <v>243</v>
      </c>
      <c r="D7" s="50" t="s">
        <v>244</v>
      </c>
      <c r="E7" s="43"/>
      <c r="F7" s="78" t="s">
        <v>65</v>
      </c>
      <c r="G7" s="42"/>
      <c r="H7" s="42"/>
      <c r="I7" s="42"/>
      <c r="J7" s="42"/>
      <c r="K7" s="44"/>
      <c r="L7" s="45"/>
      <c r="M7" s="45"/>
      <c r="N7" s="46"/>
      <c r="O7" s="47"/>
      <c r="P7" s="47"/>
      <c r="Q7" s="48"/>
      <c r="R7" s="49"/>
    </row>
    <row r="8" spans="1:18">
      <c r="B8" s="5">
        <f t="shared" si="0"/>
        <v>2</v>
      </c>
      <c r="C8" s="8" t="s">
        <v>616</v>
      </c>
      <c r="D8" s="8"/>
      <c r="E8" s="41">
        <v>0</v>
      </c>
      <c r="F8" s="69" t="s">
        <v>169</v>
      </c>
      <c r="G8" s="8"/>
      <c r="H8" s="8"/>
      <c r="I8" s="8"/>
      <c r="J8" s="8"/>
      <c r="K8" s="40"/>
      <c r="L8" s="40"/>
      <c r="M8" s="40"/>
      <c r="N8" s="16"/>
      <c r="O8" s="12"/>
      <c r="P8" s="12"/>
      <c r="Q8" s="13"/>
      <c r="R8" s="8"/>
    </row>
    <row r="9" spans="1:18">
      <c r="B9" s="5">
        <f t="shared" si="0"/>
        <v>3</v>
      </c>
      <c r="C9" s="8" t="s">
        <v>63</v>
      </c>
      <c r="D9" s="8" t="s">
        <v>208</v>
      </c>
      <c r="E9" s="41">
        <v>0</v>
      </c>
      <c r="F9" s="8" t="s">
        <v>137</v>
      </c>
      <c r="G9" s="8" t="s">
        <v>209</v>
      </c>
      <c r="H9" s="70" t="str" cm="1">
        <f t="array" aca="1" ref="H9" ca="1">SVN_テストデータSVNパス &amp; "/" &amp; TEXT(INDIRECT("'実行順'!$C$1"),"0000") &amp; "-" &amp; INDIRECT("$D$2")</f>
        <v>https://miya-pc2/svn/java/kai9test/文書/06.テスト/02.テストデータ/0005-2</v>
      </c>
      <c r="I9" s="8" t="str" cm="1">
        <f t="array" ref="I9">SVN_ID &amp; ":" &amp; SVN_パスワード</f>
        <v>miyamura:&lt;暗号化&gt;AJNhJtAoCc9j2PQ(暗号化されたパスワードのサンプル)DeeaNbh+beJxYFRGi0iHuPM+So1tRRwnfu2Vz6MBVijGONAgE&lt;/暗号化&gt;</v>
      </c>
      <c r="J9" s="8"/>
      <c r="K9" s="40" t="s">
        <v>45</v>
      </c>
      <c r="L9" s="6"/>
      <c r="M9" s="6"/>
      <c r="N9" s="16" t="s">
        <v>55</v>
      </c>
      <c r="O9" s="12"/>
      <c r="P9" s="12"/>
      <c r="Q9" s="13"/>
      <c r="R9" s="8"/>
    </row>
    <row r="10" spans="1:18">
      <c r="B10" s="5">
        <f t="shared" si="0"/>
        <v>4</v>
      </c>
      <c r="C10" s="8" t="s">
        <v>63</v>
      </c>
      <c r="D10" s="8" t="s">
        <v>208</v>
      </c>
      <c r="E10" s="41">
        <v>0</v>
      </c>
      <c r="F10" s="8" t="s">
        <v>135</v>
      </c>
      <c r="G10" s="8" t="s">
        <v>209</v>
      </c>
      <c r="H10" s="8" t="str" cm="1">
        <f t="array" ref="H10">SVN_ID &amp; ":" &amp; SVN_パスワード</f>
        <v>miyamura:&lt;暗号化&gt;AJNhJtAoCc9j2PQ(暗号化されたパスワードのサンプル)DeeaNbh+beJxYFRGi0iHuPM+So1tRRwnfu2Vz6MBVijGONAgE&lt;/暗号化&gt;</v>
      </c>
      <c r="I10" s="8"/>
      <c r="J10" s="8"/>
      <c r="K10" s="40" t="s">
        <v>45</v>
      </c>
      <c r="L10" s="6"/>
      <c r="M10" s="6"/>
      <c r="N10" s="16" t="s">
        <v>55</v>
      </c>
      <c r="O10" s="12"/>
      <c r="P10" s="12"/>
      <c r="Q10" s="13"/>
      <c r="R10" s="8"/>
    </row>
    <row r="11" spans="1:18">
      <c r="B11" s="5">
        <f t="shared" si="0"/>
        <v>5</v>
      </c>
      <c r="C11" s="8" t="s">
        <v>63</v>
      </c>
      <c r="D11" s="8" t="s">
        <v>187</v>
      </c>
      <c r="E11" s="41">
        <v>0</v>
      </c>
      <c r="F11" s="8" t="s">
        <v>188</v>
      </c>
      <c r="G11" s="8" t="str">
        <f>java_サービス名</f>
        <v>Tomcat_kai9tmpl</v>
      </c>
      <c r="H11" s="8">
        <v>5</v>
      </c>
      <c r="I11" s="8" t="s">
        <v>611</v>
      </c>
      <c r="J11" s="8"/>
      <c r="K11" s="40"/>
      <c r="L11" s="6"/>
      <c r="M11" s="6"/>
      <c r="N11" s="16" t="s">
        <v>55</v>
      </c>
      <c r="O11" s="12"/>
      <c r="P11" s="12"/>
      <c r="Q11" s="13"/>
      <c r="R11" s="8" t="s">
        <v>300</v>
      </c>
    </row>
    <row r="12" spans="1:18">
      <c r="B12" s="5">
        <f t="shared" si="0"/>
        <v>6</v>
      </c>
      <c r="C12" s="8" t="s">
        <v>63</v>
      </c>
      <c r="D12" s="8" t="s">
        <v>183</v>
      </c>
      <c r="E12" s="41">
        <v>0</v>
      </c>
      <c r="F12" s="8" t="s">
        <v>52</v>
      </c>
      <c r="G12" s="8" t="str">
        <f>システムデータベース_DBホスト名_IP &amp; ":" &amp; システムデータベース_ポート &amp; "/" &amp; システムデータベース_DB名</f>
        <v>192.168.0.0:5432/postgres</v>
      </c>
      <c r="H12" s="8" t="str">
        <f>システムデータベース_ID &amp; ":" &amp; システムデータベース_パスワード</f>
        <v>postgres:&lt;暗号化&gt;AJNhJtAoCc9j2PQ(暗号化されたパスワードのサンプル)DeeaNbh+beJxYFRGi0iHuPM+So1tRRwnfu2Vz6MBVijGONAgE&lt;/暗号化&gt;</v>
      </c>
      <c r="I12" s="8" t="str" cm="1">
        <f t="array" aca="1" ref="I12" ca="1">INDIRECT("$Q$3")</f>
        <v>kai9com_5_2</v>
      </c>
      <c r="J12" s="8"/>
      <c r="K12" s="40"/>
      <c r="L12" s="6"/>
      <c r="M12" s="6"/>
      <c r="N12" s="16" t="s">
        <v>55</v>
      </c>
      <c r="O12" s="12"/>
      <c r="P12" s="12"/>
      <c r="Q12" s="13"/>
      <c r="R12" s="8"/>
    </row>
    <row r="13" spans="1:18">
      <c r="B13" s="5">
        <f t="shared" si="0"/>
        <v>7</v>
      </c>
      <c r="C13" s="8" t="s">
        <v>63</v>
      </c>
      <c r="D13" s="8" t="s">
        <v>183</v>
      </c>
      <c r="E13" s="41">
        <v>0</v>
      </c>
      <c r="F13" s="8" t="s">
        <v>62</v>
      </c>
      <c r="G13" s="8" t="str">
        <f>システムデータベース_DBホスト名_IP &amp; ":" &amp; システムデータベース_ポート &amp; "/" &amp; システムデータベース_DB名</f>
        <v>192.168.0.0:5432/postgres</v>
      </c>
      <c r="H13" s="8" t="str">
        <f>システムデータベース_ID &amp; ":" &amp; システムデータベース_パスワード</f>
        <v>postgres:&lt;暗号化&gt;AJNhJtAoCc9j2PQ(暗号化されたパスワードのサンプル)DeeaNbh+beJxYFRGi0iHuPM+So1tRRwnfu2Vz6MBVijGONAgE&lt;/暗号化&gt;</v>
      </c>
      <c r="I13" s="8" t="str" cm="1">
        <f t="array" aca="1" ref="I13" ca="1">INDIRECT("$Q$3")</f>
        <v>kai9com_5_2</v>
      </c>
      <c r="J13" s="8"/>
      <c r="K13" s="40" t="s">
        <v>45</v>
      </c>
      <c r="L13" s="6"/>
      <c r="M13" s="6"/>
      <c r="N13" s="16" t="s">
        <v>55</v>
      </c>
      <c r="O13" s="12"/>
      <c r="P13" s="12"/>
      <c r="Q13" s="13"/>
      <c r="R13" s="8"/>
    </row>
    <row r="14" spans="1:18">
      <c r="B14" s="5">
        <f t="shared" si="0"/>
        <v>8</v>
      </c>
      <c r="C14" s="8" t="s">
        <v>63</v>
      </c>
      <c r="D14" s="8" t="s">
        <v>183</v>
      </c>
      <c r="E14" s="41">
        <v>0</v>
      </c>
      <c r="F14" s="8" t="s">
        <v>64</v>
      </c>
      <c r="G14" s="8" t="str" cm="1">
        <f t="array" aca="1" ref="G14" ca="1">システムデータベース_DBホスト名_IP &amp; ":" &amp; システムデータベース_ポート &amp; "/" &amp; INDIRECT("$Q$3")</f>
        <v>192.168.0.0:5432/kai9com_5_2</v>
      </c>
      <c r="H14" s="8" t="str">
        <f>システムデータベース_ID &amp; ":" &amp; システムデータベース_パスワード</f>
        <v>postgres:&lt;暗号化&gt;AJNhJtAoCc9j2PQ(暗号化されたパスワードのサンプル)DeeaNbh+beJxYFRGi0iHuPM+So1tRRwnfu2Vz6MBVijGONAgE&lt;/暗号化&gt;</v>
      </c>
      <c r="I14" s="8" t="str">
        <f>テスト用データベースcom_スキーマ</f>
        <v>kai9com</v>
      </c>
      <c r="J14" s="8"/>
      <c r="K14" s="40" t="s">
        <v>45</v>
      </c>
      <c r="L14" s="6"/>
      <c r="M14" s="6"/>
      <c r="N14" s="16" t="s">
        <v>55</v>
      </c>
      <c r="O14" s="12"/>
      <c r="P14" s="12"/>
      <c r="Q14" s="13"/>
      <c r="R14" s="8"/>
    </row>
    <row r="15" spans="1:18">
      <c r="B15" s="5">
        <f t="shared" si="0"/>
        <v>9</v>
      </c>
      <c r="C15" s="8" t="s">
        <v>63</v>
      </c>
      <c r="D15" s="8" t="s">
        <v>183</v>
      </c>
      <c r="E15" s="41">
        <v>0</v>
      </c>
      <c r="F15" s="8" t="s">
        <v>66</v>
      </c>
      <c r="G15" s="8" t="s">
        <v>166</v>
      </c>
      <c r="H15" s="8"/>
      <c r="I15" s="8"/>
      <c r="J15" s="8"/>
      <c r="K15" s="40" t="s">
        <v>45</v>
      </c>
      <c r="L15" s="6"/>
      <c r="M15" s="6"/>
      <c r="N15" s="16" t="s">
        <v>55</v>
      </c>
      <c r="O15" s="12"/>
      <c r="P15" s="12"/>
      <c r="Q15" s="13"/>
      <c r="R15" s="8"/>
    </row>
    <row r="16" spans="1:18">
      <c r="B16" s="5">
        <f t="shared" si="0"/>
        <v>10</v>
      </c>
      <c r="C16" s="8" t="s">
        <v>63</v>
      </c>
      <c r="D16" s="8" t="s">
        <v>183</v>
      </c>
      <c r="E16" s="41">
        <v>0</v>
      </c>
      <c r="F16" s="8" t="s">
        <v>64</v>
      </c>
      <c r="G16" s="8" t="str" cm="1">
        <f t="array" aca="1" ref="G16" ca="1">システムデータベース_DBホスト名_IP &amp; ":" &amp; システムデータベース_ポート &amp; "/" &amp; INDIRECT("$Q$3")</f>
        <v>192.168.0.0:5432/kai9com_5_2</v>
      </c>
      <c r="H16" s="8" t="str" cm="1">
        <f t="array" ref="H16">テスト用データベースcom_ID &amp; ":" &amp; テスト用データベースcom_パスワード</f>
        <v>kai9comadmin:&lt;暗号化&gt;AJNhJtAoCc9j2PQ(暗号化されたパスワードのサンプル)DeeaNbh+beJxYFRGi0iHuPM+So1tRRwnfu2Vz6MBVijGONAgE&lt;/暗号化&gt;</v>
      </c>
      <c r="I16" s="8" t="str">
        <f>テスト用データベースcom_スキーマ</f>
        <v>kai9com</v>
      </c>
      <c r="J16" s="8"/>
      <c r="K16" s="40" t="s">
        <v>45</v>
      </c>
      <c r="L16" s="6"/>
      <c r="M16" s="6"/>
      <c r="N16" s="16" t="s">
        <v>55</v>
      </c>
      <c r="O16" s="12"/>
      <c r="P16" s="12"/>
      <c r="Q16" s="13"/>
      <c r="R16" s="8"/>
    </row>
    <row r="17" spans="2:18">
      <c r="B17" s="5">
        <f t="shared" si="0"/>
        <v>11</v>
      </c>
      <c r="C17" s="8" t="s">
        <v>63</v>
      </c>
      <c r="D17" s="8" t="s">
        <v>183</v>
      </c>
      <c r="E17" s="41">
        <v>0</v>
      </c>
      <c r="F17" s="8" t="s">
        <v>66</v>
      </c>
      <c r="G17" s="8" t="s">
        <v>602</v>
      </c>
      <c r="H17" s="8"/>
      <c r="I17" s="8"/>
      <c r="J17" s="8"/>
      <c r="K17" s="40" t="s">
        <v>45</v>
      </c>
      <c r="L17" s="6"/>
      <c r="M17" s="6"/>
      <c r="N17" s="16" t="s">
        <v>55</v>
      </c>
      <c r="O17" s="12"/>
      <c r="P17" s="12"/>
      <c r="Q17" s="13"/>
      <c r="R17" s="8"/>
    </row>
    <row r="18" spans="2:18">
      <c r="B18" s="5">
        <f t="shared" si="0"/>
        <v>12</v>
      </c>
      <c r="C18" s="8" t="s">
        <v>63</v>
      </c>
      <c r="D18" s="8" t="s">
        <v>183</v>
      </c>
      <c r="E18" s="41">
        <v>0</v>
      </c>
      <c r="F18" s="8" t="s">
        <v>67</v>
      </c>
      <c r="G18" s="8" t="s">
        <v>603</v>
      </c>
      <c r="H18" s="8" t="s">
        <v>608</v>
      </c>
      <c r="I18" s="8"/>
      <c r="J18" s="8"/>
      <c r="K18" s="40" t="s">
        <v>45</v>
      </c>
      <c r="L18" s="6"/>
      <c r="M18" s="6"/>
      <c r="N18" s="16" t="s">
        <v>55</v>
      </c>
      <c r="O18" s="12"/>
      <c r="P18" s="12"/>
      <c r="Q18" s="13"/>
      <c r="R18" s="8"/>
    </row>
    <row r="19" spans="2:18">
      <c r="B19" s="5">
        <f t="shared" si="0"/>
        <v>13</v>
      </c>
      <c r="C19" s="8" t="s">
        <v>63</v>
      </c>
      <c r="D19" s="8" t="s">
        <v>183</v>
      </c>
      <c r="E19" s="41">
        <v>0</v>
      </c>
      <c r="F19" s="8" t="s">
        <v>67</v>
      </c>
      <c r="G19" s="8" t="s">
        <v>604</v>
      </c>
      <c r="H19" s="8" t="s">
        <v>609</v>
      </c>
      <c r="I19" s="8"/>
      <c r="J19" s="8"/>
      <c r="K19" s="40" t="s">
        <v>45</v>
      </c>
      <c r="L19" s="6"/>
      <c r="M19" s="6"/>
      <c r="N19" s="16" t="s">
        <v>55</v>
      </c>
      <c r="O19" s="12"/>
      <c r="P19" s="12"/>
      <c r="Q19" s="13"/>
      <c r="R19" s="8"/>
    </row>
    <row r="20" spans="2:18">
      <c r="B20" s="5">
        <f t="shared" si="0"/>
        <v>14</v>
      </c>
      <c r="C20" s="8" t="s">
        <v>63</v>
      </c>
      <c r="D20" s="8" t="s">
        <v>183</v>
      </c>
      <c r="E20" s="41">
        <v>0</v>
      </c>
      <c r="F20" s="8" t="s">
        <v>67</v>
      </c>
      <c r="G20" s="8" t="s">
        <v>605</v>
      </c>
      <c r="H20" s="8" t="s">
        <v>610</v>
      </c>
      <c r="I20" s="8"/>
      <c r="J20" s="8"/>
      <c r="K20" s="40" t="s">
        <v>45</v>
      </c>
      <c r="L20" s="6"/>
      <c r="M20" s="6"/>
      <c r="N20" s="16" t="s">
        <v>55</v>
      </c>
      <c r="O20" s="12"/>
      <c r="P20" s="12"/>
      <c r="Q20" s="13"/>
      <c r="R20" s="8"/>
    </row>
    <row r="21" spans="2:18">
      <c r="B21" s="5">
        <f t="shared" si="0"/>
        <v>15</v>
      </c>
      <c r="C21" s="8" t="s">
        <v>63</v>
      </c>
      <c r="D21" s="8" t="s">
        <v>184</v>
      </c>
      <c r="E21" s="41">
        <v>0</v>
      </c>
      <c r="F21" s="8" t="s">
        <v>52</v>
      </c>
      <c r="G21" s="8" t="str">
        <f>システムデータベース_DBホスト名_IP &amp; ":" &amp; システムデータベース_ポート &amp; "/" &amp; システムデータベース_DB名</f>
        <v>192.168.0.0:5432/postgres</v>
      </c>
      <c r="H21" s="8" t="str">
        <f>システムデータベース_ID &amp; ":" &amp; システムデータベース_パスワード</f>
        <v>postgres:&lt;暗号化&gt;AJNhJtAoCc9j2PQ(暗号化されたパスワードのサンプル)DeeaNbh+beJxYFRGi0iHuPM+So1tRRwnfu2Vz6MBVijGONAgE&lt;/暗号化&gt;</v>
      </c>
      <c r="I21" s="91" t="str" cm="1">
        <f t="array" aca="1" ref="I21" ca="1">INDIRECT("$Q$4")</f>
        <v>kai9tmpl_5_2</v>
      </c>
      <c r="J21" s="8"/>
      <c r="K21" s="40"/>
      <c r="L21" s="6"/>
      <c r="M21" s="6"/>
      <c r="N21" s="16" t="s">
        <v>55</v>
      </c>
      <c r="O21" s="12"/>
      <c r="P21" s="12"/>
      <c r="Q21" s="13"/>
      <c r="R21" s="8"/>
    </row>
    <row r="22" spans="2:18">
      <c r="B22" s="5">
        <f t="shared" si="0"/>
        <v>16</v>
      </c>
      <c r="C22" s="8" t="s">
        <v>63</v>
      </c>
      <c r="D22" s="8" t="s">
        <v>184</v>
      </c>
      <c r="E22" s="41">
        <v>0</v>
      </c>
      <c r="F22" s="8" t="s">
        <v>62</v>
      </c>
      <c r="G22" s="8" t="str">
        <f>システムデータベース_DBホスト名_IP &amp; ":" &amp; システムデータベース_ポート &amp; "/" &amp; システムデータベース_DB名</f>
        <v>192.168.0.0:5432/postgres</v>
      </c>
      <c r="H22" s="8" t="str">
        <f>システムデータベース_ID &amp; ":" &amp; システムデータベース_パスワード</f>
        <v>postgres:&lt;暗号化&gt;AJNhJtAoCc9j2PQ(暗号化されたパスワードのサンプル)DeeaNbh+beJxYFRGi0iHuPM+So1tRRwnfu2Vz6MBVijGONAgE&lt;/暗号化&gt;</v>
      </c>
      <c r="I22" s="91" t="str" cm="1">
        <f t="array" aca="1" ref="I22" ca="1">INDIRECT("$Q$4")</f>
        <v>kai9tmpl_5_2</v>
      </c>
      <c r="J22" s="8"/>
      <c r="K22" s="40" t="s">
        <v>45</v>
      </c>
      <c r="L22" s="6"/>
      <c r="M22" s="6"/>
      <c r="N22" s="16" t="s">
        <v>55</v>
      </c>
      <c r="O22" s="12"/>
      <c r="P22" s="12"/>
      <c r="Q22" s="13"/>
      <c r="R22" s="8"/>
    </row>
    <row r="23" spans="2:18">
      <c r="B23" s="5">
        <f t="shared" si="0"/>
        <v>17</v>
      </c>
      <c r="C23" s="8" t="s">
        <v>63</v>
      </c>
      <c r="D23" s="8" t="s">
        <v>184</v>
      </c>
      <c r="E23" s="41">
        <v>0</v>
      </c>
      <c r="F23" s="8" t="s">
        <v>64</v>
      </c>
      <c r="G23" s="8" t="str" cm="1">
        <f t="array" aca="1" ref="G23" ca="1">テスト用データベースcom_DBホスト名_IP &amp; ":" &amp; テスト用データベースcom_ポート &amp; "/" &amp; INDIRECT("$Q$4")</f>
        <v>192.168.0.0:5432/kai9tmpl_5_2</v>
      </c>
      <c r="H23" s="8" t="str">
        <f>システムデータベース_ID &amp; ":" &amp; システムデータベース_パスワード</f>
        <v>postgres:&lt;暗号化&gt;AJNhJtAoCc9j2PQ(暗号化されたパスワードのサンプル)DeeaNbh+beJxYFRGi0iHuPM+So1tRRwnfu2Vz6MBVijGONAgE&lt;/暗号化&gt;</v>
      </c>
      <c r="I23" s="8" t="str">
        <f>テスト用データベース1_スキーマ</f>
        <v>kai9tmpl</v>
      </c>
      <c r="J23" s="8"/>
      <c r="K23" s="40" t="s">
        <v>45</v>
      </c>
      <c r="L23" s="6"/>
      <c r="M23" s="6"/>
      <c r="N23" s="16" t="s">
        <v>55</v>
      </c>
      <c r="O23" s="12"/>
      <c r="P23" s="12"/>
      <c r="Q23" s="13"/>
      <c r="R23" s="8"/>
    </row>
    <row r="24" spans="2:18">
      <c r="B24" s="5">
        <f t="shared" si="0"/>
        <v>18</v>
      </c>
      <c r="C24" s="8" t="s">
        <v>63</v>
      </c>
      <c r="D24" s="8" t="s">
        <v>184</v>
      </c>
      <c r="E24" s="41">
        <v>0</v>
      </c>
      <c r="F24" s="8" t="s">
        <v>66</v>
      </c>
      <c r="G24" s="8" t="s">
        <v>606</v>
      </c>
      <c r="H24" s="8"/>
      <c r="I24" s="8"/>
      <c r="J24" s="8"/>
      <c r="K24" s="40" t="s">
        <v>45</v>
      </c>
      <c r="L24" s="6"/>
      <c r="M24" s="6"/>
      <c r="N24" s="16" t="s">
        <v>55</v>
      </c>
      <c r="O24" s="12"/>
      <c r="P24" s="12"/>
      <c r="Q24" s="13"/>
      <c r="R24" s="8"/>
    </row>
    <row r="25" spans="2:18">
      <c r="B25" s="5">
        <f t="shared" si="0"/>
        <v>19</v>
      </c>
      <c r="C25" s="8" t="s">
        <v>63</v>
      </c>
      <c r="D25" s="8" t="s">
        <v>184</v>
      </c>
      <c r="E25" s="41">
        <v>0</v>
      </c>
      <c r="F25" s="8" t="s">
        <v>64</v>
      </c>
      <c r="G25" s="8" t="str" cm="1">
        <f t="array" aca="1" ref="G25" ca="1">テスト用データベースcom_DBホスト名_IP &amp; ":" &amp; テスト用データベースcom_ポート &amp; "/" &amp; INDIRECT("$Q$4")</f>
        <v>192.168.0.0:5432/kai9tmpl_5_2</v>
      </c>
      <c r="H25" s="8" t="str" cm="1">
        <f t="array" ref="H25">テスト用データベース1_ID &amp; ":" &amp; テスト用データベース1_パスワード</f>
        <v>kai9tmpladmin:&lt;暗号化&gt;AJNhJtAoCc9j2PQ(暗号化されたパスワードのサンプル)DeeaNbh+beJxYFRGi0iHuPM+So1tRRwnfu2Vz6MBVijGONAgE&lt;/暗号化&gt;</v>
      </c>
      <c r="I25" s="8" t="str">
        <f>テスト用データベース1_スキーマ</f>
        <v>kai9tmpl</v>
      </c>
      <c r="J25" s="8"/>
      <c r="K25" s="40" t="s">
        <v>45</v>
      </c>
      <c r="L25" s="6"/>
      <c r="M25" s="6"/>
      <c r="N25" s="16" t="s">
        <v>55</v>
      </c>
      <c r="O25" s="12"/>
      <c r="P25" s="12"/>
      <c r="Q25" s="13"/>
      <c r="R25" s="8"/>
    </row>
    <row r="26" spans="2:18">
      <c r="B26" s="5">
        <f t="shared" si="0"/>
        <v>20</v>
      </c>
      <c r="C26" s="8" t="s">
        <v>63</v>
      </c>
      <c r="D26" s="8" t="s">
        <v>184</v>
      </c>
      <c r="E26" s="41">
        <v>0</v>
      </c>
      <c r="F26" s="8" t="s">
        <v>66</v>
      </c>
      <c r="G26" s="8" t="s">
        <v>607</v>
      </c>
      <c r="H26" s="8"/>
      <c r="I26" s="8"/>
      <c r="J26" s="8"/>
      <c r="K26" s="40" t="s">
        <v>45</v>
      </c>
      <c r="L26" s="6"/>
      <c r="M26" s="6"/>
      <c r="N26" s="16" t="s">
        <v>55</v>
      </c>
      <c r="O26" s="12"/>
      <c r="P26" s="12"/>
      <c r="Q26" s="13"/>
      <c r="R26" s="8"/>
    </row>
    <row r="27" spans="2:18">
      <c r="B27" s="5">
        <f t="shared" si="0"/>
        <v>21</v>
      </c>
      <c r="C27" s="8" t="s">
        <v>63</v>
      </c>
      <c r="D27" s="8" t="s">
        <v>586</v>
      </c>
      <c r="E27" s="41">
        <v>0</v>
      </c>
      <c r="F27" s="8" t="s">
        <v>596</v>
      </c>
      <c r="G27" s="8" t="str">
        <f>java_application.yml格納先</f>
        <v>D:\kai9\kai9tmpl\java\application.yml</v>
      </c>
      <c r="H27" s="8" t="str" cm="1">
        <f t="array" aca="1" ref="H27" ca="1">テスト用データベース1_DBホスト名_IP &amp; "," &amp; テスト用データベース1_ポート &amp; "," &amp; INDIRECT("$Q$4") &amp; "," &amp; テスト用データベース1_ID &amp; "," &amp; テスト用データベース1_パスワード &amp; "," &amp; テスト用データベース1_スキーマ &amp; "," &amp; INDIRECT("$Q$4")</f>
        <v>192.168.0.0,5432,kai9tmpl_5_2,kai9tmpladmin,&lt;暗号化&gt;AJNhJtAoCc9j2PQ(暗号化されたパスワードのサンプル)DeeaNbh+beJxYFRGi0iHuPM+So1tRRwnfu2Vz6MBVijGONAgE&lt;/暗号化&gt;,kai9tmpl,kai9tmpl_5_2</v>
      </c>
      <c r="I27" s="8" t="str" cm="1">
        <f t="array" aca="1" ref="I27" ca="1">テスト用データベースcom_DBホスト名_IP &amp; "," &amp; テスト用データベースcom_ポート &amp; "," &amp; INDIRECT("$Q$3") &amp; "," &amp; テスト用データベースcom_ID &amp; "," &amp; テスト用データベースcom_パスワード &amp; "," &amp; テスト用データベースcom_スキーマ &amp; "," &amp; INDIRECT("$Q$3")</f>
        <v>192.168.0.0,5432,kai9com_5_2,kai9comadmin,&lt;暗号化&gt;AJNhJtAoCc9j2PQ(暗号化されたパスワードのサンプル)DeeaNbh+beJxYFRGi0iHuPM+So1tRRwnfu2Vz6MBVijGONAgE&lt;/暗号化&gt;,kai9com,kai9com_5_2</v>
      </c>
      <c r="J27" s="8"/>
      <c r="K27" s="40" t="s">
        <v>45</v>
      </c>
      <c r="L27" s="6"/>
      <c r="M27" s="6"/>
      <c r="N27" s="16" t="s">
        <v>55</v>
      </c>
      <c r="O27" s="12"/>
      <c r="P27" s="12"/>
      <c r="Q27" s="13"/>
      <c r="R27" s="8"/>
    </row>
    <row r="28" spans="2:18">
      <c r="B28" s="5">
        <f t="shared" si="0"/>
        <v>22</v>
      </c>
      <c r="C28" s="8" t="s">
        <v>63</v>
      </c>
      <c r="D28" s="8" t="s">
        <v>627</v>
      </c>
      <c r="E28" s="41">
        <v>0</v>
      </c>
      <c r="F28" s="8" t="s">
        <v>630</v>
      </c>
      <c r="G28" s="8" t="str">
        <f>java_ログ出力フォルダ &amp;"\startup.log"</f>
        <v>D:\logs\kai9tmpl\startup.log</v>
      </c>
      <c r="H28" s="8"/>
      <c r="I28" s="8"/>
      <c r="J28" s="8"/>
      <c r="K28" s="40"/>
      <c r="L28" s="6"/>
      <c r="M28" s="6"/>
      <c r="N28" s="16" t="s">
        <v>55</v>
      </c>
      <c r="O28" s="12"/>
      <c r="P28" s="12"/>
      <c r="Q28" s="13"/>
      <c r="R28" s="8"/>
    </row>
    <row r="29" spans="2:18">
      <c r="B29" s="5">
        <f t="shared" si="0"/>
        <v>23</v>
      </c>
      <c r="C29" s="8" t="s">
        <v>63</v>
      </c>
      <c r="D29" s="8" t="s">
        <v>617</v>
      </c>
      <c r="E29" s="41">
        <v>0</v>
      </c>
      <c r="F29" s="8" t="s">
        <v>618</v>
      </c>
      <c r="G29" s="8" t="str">
        <f>java_サービス名</f>
        <v>Tomcat_kai9tmpl</v>
      </c>
      <c r="H29" s="8"/>
      <c r="I29" s="8"/>
      <c r="J29" s="8"/>
      <c r="K29" s="40" t="s">
        <v>45</v>
      </c>
      <c r="L29" s="6"/>
      <c r="M29" s="6"/>
      <c r="N29" s="16" t="s">
        <v>55</v>
      </c>
      <c r="O29" s="12"/>
      <c r="P29" s="12"/>
      <c r="Q29" s="13"/>
      <c r="R29" s="8"/>
    </row>
    <row r="30" spans="2:18">
      <c r="B30" s="5">
        <f t="shared" si="0"/>
        <v>24</v>
      </c>
      <c r="C30" s="8" t="s">
        <v>63</v>
      </c>
      <c r="D30" s="8" t="s">
        <v>619</v>
      </c>
      <c r="E30" s="41">
        <v>0</v>
      </c>
      <c r="F30" s="8" t="s">
        <v>631</v>
      </c>
      <c r="G30" s="8" t="str">
        <f>java_ログ出力フォルダ &amp;"\startup.log"</f>
        <v>D:\logs\kai9tmpl\startup.log</v>
      </c>
      <c r="H30" s="8">
        <v>300</v>
      </c>
      <c r="I30" s="8"/>
      <c r="J30" s="8"/>
      <c r="K30" s="40" t="s">
        <v>45</v>
      </c>
      <c r="L30" s="6"/>
      <c r="M30" s="6"/>
      <c r="N30" s="16" t="s">
        <v>55</v>
      </c>
      <c r="O30" s="12"/>
      <c r="P30" s="12"/>
      <c r="Q30" s="13"/>
      <c r="R30" s="8"/>
    </row>
    <row r="31" spans="2:18">
      <c r="B31" s="5">
        <f t="shared" si="0"/>
        <v>25</v>
      </c>
      <c r="C31" s="8"/>
      <c r="D31" s="8"/>
      <c r="E31" s="41">
        <v>0</v>
      </c>
      <c r="F31" s="69" t="s">
        <v>170</v>
      </c>
      <c r="G31" s="8"/>
      <c r="H31" s="8"/>
      <c r="I31" s="8"/>
      <c r="J31" s="8"/>
      <c r="K31" s="40"/>
      <c r="L31" s="40"/>
      <c r="M31" s="40"/>
      <c r="N31" s="16"/>
      <c r="O31" s="12"/>
      <c r="P31" s="12"/>
      <c r="Q31" s="13"/>
      <c r="R31" s="8"/>
    </row>
    <row r="32" spans="2:18">
      <c r="B32" s="5">
        <f t="shared" si="0"/>
        <v>26</v>
      </c>
      <c r="C32" s="50" t="s">
        <v>91</v>
      </c>
      <c r="D32" s="50"/>
      <c r="E32" s="43"/>
      <c r="F32" s="78" t="s">
        <v>65</v>
      </c>
      <c r="G32" s="42"/>
      <c r="H32" s="42"/>
      <c r="I32" s="42"/>
      <c r="J32" s="42"/>
      <c r="K32" s="44"/>
      <c r="L32" s="45"/>
      <c r="M32" s="45"/>
      <c r="N32" s="46"/>
      <c r="O32" s="47"/>
      <c r="P32" s="47"/>
      <c r="Q32" s="48"/>
      <c r="R32" s="49"/>
    </row>
    <row r="33" spans="1:18">
      <c r="B33" s="5">
        <f t="shared" si="0"/>
        <v>27</v>
      </c>
      <c r="C33" s="8" t="s">
        <v>63</v>
      </c>
      <c r="D33" s="8" t="s">
        <v>91</v>
      </c>
      <c r="E33" s="41">
        <v>0</v>
      </c>
      <c r="F33" s="8" t="s">
        <v>70</v>
      </c>
      <c r="G33" s="8" t="s">
        <v>239</v>
      </c>
      <c r="H33" s="99" t="s">
        <v>476</v>
      </c>
      <c r="I33" s="8" t="s">
        <v>75</v>
      </c>
      <c r="J33" s="8"/>
      <c r="K33" s="40" t="s">
        <v>45</v>
      </c>
      <c r="L33" s="6"/>
      <c r="M33" s="6"/>
      <c r="N33" s="16" t="s">
        <v>55</v>
      </c>
      <c r="O33" s="12"/>
      <c r="P33" s="12"/>
      <c r="Q33" s="13"/>
      <c r="R33" s="8" t="s">
        <v>223</v>
      </c>
    </row>
    <row r="34" spans="1:18">
      <c r="B34" s="5">
        <f t="shared" si="0"/>
        <v>28</v>
      </c>
      <c r="C34" s="8" t="s">
        <v>63</v>
      </c>
      <c r="D34" s="8" t="s">
        <v>91</v>
      </c>
      <c r="E34" s="41">
        <v>0</v>
      </c>
      <c r="F34" s="8" t="s">
        <v>285</v>
      </c>
      <c r="G34" s="8">
        <v>20</v>
      </c>
      <c r="H34" s="8"/>
      <c r="I34" s="8"/>
      <c r="J34" s="8"/>
      <c r="K34" s="40" t="s">
        <v>45</v>
      </c>
      <c r="L34" s="6"/>
      <c r="M34" s="6"/>
      <c r="N34" s="16" t="s">
        <v>55</v>
      </c>
      <c r="O34" s="12"/>
      <c r="P34" s="12"/>
      <c r="Q34" s="13"/>
      <c r="R34" s="8"/>
    </row>
    <row r="35" spans="1:18">
      <c r="B35" s="5">
        <f t="shared" si="0"/>
        <v>29</v>
      </c>
      <c r="C35" s="8" t="s">
        <v>63</v>
      </c>
      <c r="D35" s="8" t="s">
        <v>91</v>
      </c>
      <c r="E35" s="41">
        <v>0</v>
      </c>
      <c r="F35" s="8" t="s">
        <v>72</v>
      </c>
      <c r="G35" s="8">
        <v>2000</v>
      </c>
      <c r="H35" s="8">
        <v>1600</v>
      </c>
      <c r="I35" s="8"/>
      <c r="J35" s="8"/>
      <c r="K35" s="40" t="s">
        <v>45</v>
      </c>
      <c r="L35" s="6"/>
      <c r="M35" s="6"/>
      <c r="N35" s="16" t="s">
        <v>55</v>
      </c>
      <c r="O35" s="12"/>
      <c r="P35" s="12"/>
      <c r="Q35" s="13"/>
      <c r="R35" s="8"/>
    </row>
    <row r="36" spans="1:18">
      <c r="B36" s="5">
        <f t="shared" si="0"/>
        <v>30</v>
      </c>
      <c r="C36" s="8" t="s">
        <v>63</v>
      </c>
      <c r="D36" s="8" t="s">
        <v>91</v>
      </c>
      <c r="E36" s="41">
        <v>0</v>
      </c>
      <c r="F36" s="8" t="s">
        <v>71</v>
      </c>
      <c r="G36" s="8" t="str">
        <f>プロジェクトURL1</f>
        <v>https://kai9tmpl.com:3004</v>
      </c>
      <c r="H36" s="8"/>
      <c r="I36" s="8"/>
      <c r="J36" s="8"/>
      <c r="K36" s="40" t="s">
        <v>45</v>
      </c>
      <c r="L36" s="6"/>
      <c r="M36" s="6"/>
      <c r="N36" s="16" t="s">
        <v>55</v>
      </c>
      <c r="O36" s="12"/>
      <c r="P36" s="12"/>
      <c r="Q36" s="13"/>
      <c r="R36" s="8"/>
    </row>
    <row r="37" spans="1:18">
      <c r="B37" s="5">
        <f t="shared" si="0"/>
        <v>31</v>
      </c>
      <c r="C37" s="8" t="s">
        <v>63</v>
      </c>
      <c r="D37" s="8" t="s">
        <v>91</v>
      </c>
      <c r="E37" s="41">
        <v>0</v>
      </c>
      <c r="F37" s="8" t="s">
        <v>74</v>
      </c>
      <c r="G37" s="8" t="s">
        <v>76</v>
      </c>
      <c r="H37" s="8" t="s">
        <v>575</v>
      </c>
      <c r="I37" s="8"/>
      <c r="J37" s="8"/>
      <c r="K37" s="40" t="s">
        <v>45</v>
      </c>
      <c r="L37" s="6"/>
      <c r="M37" s="6"/>
      <c r="N37" s="16" t="s">
        <v>55</v>
      </c>
      <c r="O37" s="12"/>
      <c r="P37" s="12"/>
      <c r="Q37" s="13"/>
      <c r="R37" s="8"/>
    </row>
    <row r="38" spans="1:18">
      <c r="A38" s="1" t="s">
        <v>313</v>
      </c>
      <c r="B38" s="5">
        <f t="shared" si="0"/>
        <v>32</v>
      </c>
      <c r="C38" s="8" t="s">
        <v>63</v>
      </c>
      <c r="D38" s="8" t="s">
        <v>91</v>
      </c>
      <c r="E38" s="41">
        <v>0</v>
      </c>
      <c r="F38" s="8" t="s">
        <v>74</v>
      </c>
      <c r="G38" s="8" t="s">
        <v>77</v>
      </c>
      <c r="H38" s="8" t="s">
        <v>573</v>
      </c>
      <c r="I38" s="8"/>
      <c r="J38" s="8"/>
      <c r="K38" s="40" t="s">
        <v>45</v>
      </c>
      <c r="L38" s="6"/>
      <c r="M38" s="6"/>
      <c r="N38" s="16" t="s">
        <v>55</v>
      </c>
      <c r="O38" s="12"/>
      <c r="P38" s="12"/>
      <c r="Q38" s="13"/>
      <c r="R38" s="8"/>
    </row>
    <row r="39" spans="1:18">
      <c r="B39" s="5">
        <f t="shared" si="0"/>
        <v>33</v>
      </c>
      <c r="C39" s="8" t="s">
        <v>63</v>
      </c>
      <c r="D39" s="8" t="s">
        <v>91</v>
      </c>
      <c r="E39" s="41">
        <v>0</v>
      </c>
      <c r="F39" s="8" t="s">
        <v>73</v>
      </c>
      <c r="G39" s="8" t="s">
        <v>78</v>
      </c>
      <c r="H39" s="8" t="s">
        <v>79</v>
      </c>
      <c r="I39" s="8"/>
      <c r="J39" s="8"/>
      <c r="K39" s="40" t="s">
        <v>45</v>
      </c>
      <c r="L39" s="6"/>
      <c r="M39" s="6"/>
      <c r="N39" s="16" t="s">
        <v>55</v>
      </c>
      <c r="O39" s="12"/>
      <c r="P39" s="12"/>
      <c r="Q39" s="13"/>
      <c r="R39" s="8"/>
    </row>
    <row r="40" spans="1:18">
      <c r="B40" s="5">
        <f t="shared" si="0"/>
        <v>34</v>
      </c>
      <c r="C40" s="8" t="s">
        <v>63</v>
      </c>
      <c r="D40" s="8" t="s">
        <v>91</v>
      </c>
      <c r="E40" s="41">
        <v>0</v>
      </c>
      <c r="F40" s="8" t="s">
        <v>480</v>
      </c>
      <c r="G40" s="8" t="s">
        <v>481</v>
      </c>
      <c r="H40" s="8"/>
      <c r="I40" s="8"/>
      <c r="J40" s="8"/>
      <c r="K40" s="40" t="s">
        <v>45</v>
      </c>
      <c r="L40" s="6"/>
      <c r="M40" s="6"/>
      <c r="N40" s="16" t="s">
        <v>55</v>
      </c>
      <c r="O40" s="12"/>
      <c r="P40" s="12"/>
      <c r="Q40" s="13"/>
      <c r="R40" s="8"/>
    </row>
    <row r="41" spans="1:18">
      <c r="B41" s="5">
        <f t="shared" si="0"/>
        <v>35</v>
      </c>
      <c r="C41" s="50" t="s">
        <v>53</v>
      </c>
      <c r="D41" s="50"/>
      <c r="E41" s="43"/>
      <c r="F41" s="78" t="s">
        <v>65</v>
      </c>
      <c r="G41" s="42"/>
      <c r="H41" s="42"/>
      <c r="I41" s="42"/>
      <c r="J41" s="42"/>
      <c r="K41" s="44"/>
      <c r="L41" s="45"/>
      <c r="M41" s="45"/>
      <c r="N41" s="46"/>
      <c r="O41" s="47"/>
      <c r="P41" s="47"/>
      <c r="Q41" s="48"/>
      <c r="R41" s="49"/>
    </row>
    <row r="42" spans="1:18">
      <c r="B42" s="5">
        <f t="shared" si="0"/>
        <v>36</v>
      </c>
      <c r="C42" s="8" t="s">
        <v>63</v>
      </c>
      <c r="D42" s="8" t="s">
        <v>236</v>
      </c>
      <c r="E42" s="41">
        <v>0</v>
      </c>
      <c r="F42" s="8" t="s">
        <v>135</v>
      </c>
      <c r="G42" s="8" t="s">
        <v>209</v>
      </c>
      <c r="H42" s="8" t="str" cm="1">
        <f t="array" ref="H42">SVN_ID &amp; ":" &amp; SVN_パスワード</f>
        <v>miyamura:&lt;暗号化&gt;AJNhJtAoCc9j2PQ(暗号化されたパスワードのサンプル)DeeaNbh+beJxYFRGi0iHuPM+So1tRRwnfu2Vz6MBVijGONAgE&lt;/暗号化&gt;</v>
      </c>
      <c r="I42" s="8"/>
      <c r="J42" s="8"/>
      <c r="K42" s="40" t="s">
        <v>45</v>
      </c>
      <c r="L42" s="6"/>
      <c r="M42" s="6"/>
      <c r="N42" s="16" t="s">
        <v>55</v>
      </c>
      <c r="O42" s="12"/>
      <c r="P42" s="12"/>
      <c r="Q42" s="13"/>
      <c r="R42" s="8"/>
    </row>
    <row r="43" spans="1:18">
      <c r="B43" s="5">
        <f t="shared" si="0"/>
        <v>37</v>
      </c>
      <c r="C43" s="71" t="s">
        <v>84</v>
      </c>
      <c r="D43" s="8" t="s">
        <v>212</v>
      </c>
      <c r="E43" s="41">
        <v>0</v>
      </c>
      <c r="F43" s="8" t="s">
        <v>64</v>
      </c>
      <c r="G43" s="8" t="str" cm="1">
        <f t="array" aca="1" ref="G43" ca="1">テスト用データベースcom_DBホスト名_IP &amp; ":" &amp; テスト用データベースcom_ポート &amp; "/" &amp; INDIRECT("$Q$4")</f>
        <v>192.168.0.0:5432/kai9tmpl_5_2</v>
      </c>
      <c r="H43" s="8" t="str" cm="1">
        <f t="array" ref="H43">テスト用データベース1_ID &amp; ":" &amp; テスト用データベース1_パスワード</f>
        <v>kai9tmpladmin:&lt;暗号化&gt;AJNhJtAoCc9j2PQ(暗号化されたパスワードのサンプル)DeeaNbh+beJxYFRGi0iHuPM+So1tRRwnfu2Vz6MBVijGONAgE&lt;/暗号化&gt;</v>
      </c>
      <c r="I43" s="8" t="str">
        <f>テスト用データベース1_スキーマ</f>
        <v>kai9tmpl</v>
      </c>
      <c r="J43" s="8"/>
      <c r="K43" s="40" t="s">
        <v>45</v>
      </c>
      <c r="L43" s="6"/>
      <c r="M43" s="6"/>
      <c r="N43" s="16" t="s">
        <v>55</v>
      </c>
      <c r="O43" s="12"/>
      <c r="P43" s="12"/>
      <c r="Q43" s="13"/>
      <c r="R43" s="8"/>
    </row>
    <row r="44" spans="1:18">
      <c r="A44" s="1" t="s">
        <v>314</v>
      </c>
      <c r="B44" s="5">
        <f t="shared" si="0"/>
        <v>38</v>
      </c>
      <c r="C44" s="71" t="s">
        <v>84</v>
      </c>
      <c r="D44" s="8" t="s">
        <v>213</v>
      </c>
      <c r="E44" s="41">
        <v>0</v>
      </c>
      <c r="F44" s="8" t="s">
        <v>89</v>
      </c>
      <c r="G44" s="8" t="s">
        <v>348</v>
      </c>
      <c r="H44" s="8"/>
      <c r="I44" s="8"/>
      <c r="J44" s="8"/>
      <c r="K44" s="40" t="s">
        <v>45</v>
      </c>
      <c r="L44" s="6"/>
      <c r="M44" s="6"/>
      <c r="N44" s="16" t="s">
        <v>55</v>
      </c>
      <c r="O44" s="12"/>
      <c r="P44" s="12"/>
      <c r="Q44" s="13"/>
      <c r="R44" s="8"/>
    </row>
    <row r="45" spans="1:18">
      <c r="A45" s="1" t="s">
        <v>315</v>
      </c>
      <c r="B45" s="5">
        <f t="shared" ref="B45:B76" si="1">ROW()-6</f>
        <v>39</v>
      </c>
      <c r="C45" s="71" t="s">
        <v>84</v>
      </c>
      <c r="D45" s="8" t="s">
        <v>214</v>
      </c>
      <c r="E45" s="41">
        <v>0</v>
      </c>
      <c r="F45" s="8" t="s">
        <v>89</v>
      </c>
      <c r="G45" s="8" t="s">
        <v>349</v>
      </c>
      <c r="H45" s="8"/>
      <c r="I45" s="8"/>
      <c r="J45" s="8"/>
      <c r="K45" s="40" t="s">
        <v>45</v>
      </c>
      <c r="L45" s="6"/>
      <c r="M45" s="6"/>
      <c r="N45" s="16" t="s">
        <v>55</v>
      </c>
      <c r="O45" s="12"/>
      <c r="P45" s="12"/>
      <c r="Q45" s="13"/>
      <c r="R45" s="8"/>
    </row>
    <row r="46" spans="1:18">
      <c r="A46" s="1" t="s">
        <v>316</v>
      </c>
      <c r="B46" s="5">
        <f t="shared" si="1"/>
        <v>40</v>
      </c>
      <c r="C46" s="71" t="s">
        <v>84</v>
      </c>
      <c r="D46" s="8" t="s">
        <v>215</v>
      </c>
      <c r="E46" s="41">
        <v>0</v>
      </c>
      <c r="F46" s="8" t="s">
        <v>89</v>
      </c>
      <c r="G46" s="8" t="s">
        <v>350</v>
      </c>
      <c r="H46" s="8"/>
      <c r="I46" s="8"/>
      <c r="J46" s="8"/>
      <c r="K46" s="40" t="s">
        <v>45</v>
      </c>
      <c r="L46" s="6"/>
      <c r="M46" s="6"/>
      <c r="N46" s="16" t="s">
        <v>55</v>
      </c>
      <c r="O46" s="12"/>
      <c r="P46" s="12"/>
      <c r="Q46" s="13"/>
      <c r="R46" s="8"/>
    </row>
    <row r="47" spans="1:18">
      <c r="A47" s="1" t="s">
        <v>317</v>
      </c>
      <c r="B47" s="5">
        <f t="shared" si="1"/>
        <v>41</v>
      </c>
      <c r="C47" s="71" t="s">
        <v>84</v>
      </c>
      <c r="D47" s="8" t="s">
        <v>216</v>
      </c>
      <c r="E47" s="41">
        <v>0</v>
      </c>
      <c r="F47" s="8" t="s">
        <v>89</v>
      </c>
      <c r="G47" s="8" t="s">
        <v>351</v>
      </c>
      <c r="H47" s="8"/>
      <c r="I47" s="8"/>
      <c r="J47" s="8"/>
      <c r="K47" s="40" t="s">
        <v>45</v>
      </c>
      <c r="L47" s="6"/>
      <c r="M47" s="6"/>
      <c r="N47" s="16" t="s">
        <v>55</v>
      </c>
      <c r="O47" s="12"/>
      <c r="P47" s="12"/>
      <c r="Q47" s="13"/>
      <c r="R47" s="8"/>
    </row>
    <row r="48" spans="1:18">
      <c r="A48" s="1" t="s">
        <v>318</v>
      </c>
      <c r="B48" s="5">
        <f t="shared" si="1"/>
        <v>42</v>
      </c>
      <c r="C48" s="71" t="s">
        <v>84</v>
      </c>
      <c r="D48" s="8" t="s">
        <v>213</v>
      </c>
      <c r="E48" s="41">
        <v>0</v>
      </c>
      <c r="F48" s="8" t="s">
        <v>89</v>
      </c>
      <c r="G48" s="8" t="s">
        <v>352</v>
      </c>
      <c r="H48" s="8"/>
      <c r="I48" s="8"/>
      <c r="J48" s="8"/>
      <c r="K48" s="40" t="s">
        <v>45</v>
      </c>
      <c r="L48" s="6"/>
      <c r="M48" s="6"/>
      <c r="N48" s="16" t="s">
        <v>55</v>
      </c>
      <c r="O48" s="12"/>
      <c r="P48" s="12"/>
      <c r="Q48" s="13"/>
      <c r="R48" s="8"/>
    </row>
    <row r="49" spans="1:18">
      <c r="A49" s="1" t="s">
        <v>319</v>
      </c>
      <c r="B49" s="5">
        <f t="shared" si="1"/>
        <v>43</v>
      </c>
      <c r="C49" s="71" t="s">
        <v>84</v>
      </c>
      <c r="D49" s="8" t="s">
        <v>214</v>
      </c>
      <c r="E49" s="41">
        <v>0</v>
      </c>
      <c r="F49" s="8" t="s">
        <v>89</v>
      </c>
      <c r="G49" s="8" t="s">
        <v>353</v>
      </c>
      <c r="H49" s="8"/>
      <c r="I49" s="8"/>
      <c r="J49" s="8"/>
      <c r="K49" s="40" t="s">
        <v>45</v>
      </c>
      <c r="L49" s="6"/>
      <c r="M49" s="6"/>
      <c r="N49" s="16" t="s">
        <v>55</v>
      </c>
      <c r="O49" s="12"/>
      <c r="P49" s="12"/>
      <c r="Q49" s="13"/>
      <c r="R49" s="8"/>
    </row>
    <row r="50" spans="1:18">
      <c r="A50" s="1" t="s">
        <v>320</v>
      </c>
      <c r="B50" s="5">
        <f t="shared" si="1"/>
        <v>44</v>
      </c>
      <c r="C50" s="71" t="s">
        <v>84</v>
      </c>
      <c r="D50" s="8" t="s">
        <v>217</v>
      </c>
      <c r="E50" s="41">
        <v>0</v>
      </c>
      <c r="F50" s="8" t="s">
        <v>89</v>
      </c>
      <c r="G50" s="8" t="s">
        <v>482</v>
      </c>
      <c r="H50" s="8"/>
      <c r="I50" s="8"/>
      <c r="J50" s="8"/>
      <c r="K50" s="40" t="s">
        <v>45</v>
      </c>
      <c r="L50" s="6"/>
      <c r="M50" s="6"/>
      <c r="N50" s="16" t="s">
        <v>55</v>
      </c>
      <c r="O50" s="12"/>
      <c r="P50" s="12"/>
      <c r="Q50" s="13"/>
      <c r="R50" s="8"/>
    </row>
    <row r="51" spans="1:18">
      <c r="A51" s="1" t="s">
        <v>321</v>
      </c>
      <c r="B51" s="5">
        <f t="shared" si="1"/>
        <v>45</v>
      </c>
      <c r="C51" s="71" t="s">
        <v>84</v>
      </c>
      <c r="D51" s="8" t="s">
        <v>218</v>
      </c>
      <c r="E51" s="41">
        <v>0</v>
      </c>
      <c r="F51" s="8" t="s">
        <v>89</v>
      </c>
      <c r="G51" s="8" t="s">
        <v>483</v>
      </c>
      <c r="H51" s="8"/>
      <c r="I51" s="8"/>
      <c r="J51" s="8"/>
      <c r="K51" s="40" t="s">
        <v>45</v>
      </c>
      <c r="L51" s="6"/>
      <c r="M51" s="6"/>
      <c r="N51" s="16" t="s">
        <v>55</v>
      </c>
      <c r="O51" s="12"/>
      <c r="P51" s="12"/>
      <c r="Q51" s="13"/>
      <c r="R51" s="8"/>
    </row>
    <row r="52" spans="1:18">
      <c r="A52" s="1" t="s">
        <v>322</v>
      </c>
      <c r="B52" s="5">
        <f t="shared" si="1"/>
        <v>46</v>
      </c>
      <c r="C52" s="71" t="s">
        <v>84</v>
      </c>
      <c r="D52" s="8" t="s">
        <v>90</v>
      </c>
      <c r="E52" s="41">
        <v>1</v>
      </c>
      <c r="F52" s="8" t="s">
        <v>71</v>
      </c>
      <c r="G52" s="8" t="str">
        <f>プロジェクトURL1 &amp; "/single_table"</f>
        <v>https://kai9tmpl.com:3004/single_table</v>
      </c>
      <c r="H52" s="8"/>
      <c r="I52" s="8"/>
      <c r="J52" s="8"/>
      <c r="K52" s="40" t="s">
        <v>45</v>
      </c>
      <c r="L52" s="6"/>
      <c r="M52" s="6"/>
      <c r="N52" s="16" t="s">
        <v>55</v>
      </c>
      <c r="O52" s="12"/>
      <c r="P52" s="12"/>
      <c r="Q52" s="13"/>
      <c r="R52" s="8"/>
    </row>
    <row r="53" spans="1:18">
      <c r="B53" s="5">
        <f t="shared" si="1"/>
        <v>47</v>
      </c>
      <c r="C53" s="71" t="s">
        <v>84</v>
      </c>
      <c r="D53" s="8" t="s">
        <v>90</v>
      </c>
      <c r="E53" s="41">
        <v>1</v>
      </c>
      <c r="F53" s="8" t="s">
        <v>73</v>
      </c>
      <c r="G53" s="8" t="s">
        <v>211</v>
      </c>
      <c r="H53" s="8" t="s">
        <v>79</v>
      </c>
      <c r="I53" s="8"/>
      <c r="J53" s="8"/>
      <c r="K53" s="40" t="s">
        <v>45</v>
      </c>
      <c r="L53" s="6"/>
      <c r="M53" s="6"/>
      <c r="N53" s="16" t="s">
        <v>55</v>
      </c>
      <c r="O53" s="12"/>
      <c r="P53" s="12"/>
      <c r="Q53" s="13"/>
      <c r="R53" s="8"/>
    </row>
    <row r="54" spans="1:18">
      <c r="A54" s="1" t="s">
        <v>362</v>
      </c>
      <c r="B54" s="5">
        <f t="shared" si="1"/>
        <v>48</v>
      </c>
      <c r="C54" s="71" t="s">
        <v>356</v>
      </c>
      <c r="D54" s="8" t="s">
        <v>357</v>
      </c>
      <c r="E54" s="41" t="s">
        <v>358</v>
      </c>
      <c r="F54" s="8" t="s">
        <v>74</v>
      </c>
      <c r="G54" s="8" t="s">
        <v>254</v>
      </c>
      <c r="H54" s="8" t="s">
        <v>371</v>
      </c>
      <c r="I54" s="8"/>
      <c r="J54" s="8"/>
      <c r="K54" s="40" t="s">
        <v>360</v>
      </c>
      <c r="L54" s="6"/>
      <c r="M54" s="6"/>
      <c r="N54" s="16" t="s">
        <v>363</v>
      </c>
      <c r="O54" s="12"/>
      <c r="P54" s="12"/>
      <c r="Q54" s="13"/>
      <c r="R54" s="8"/>
    </row>
    <row r="55" spans="1:18">
      <c r="A55" s="1" t="s">
        <v>362</v>
      </c>
      <c r="B55" s="5">
        <f t="shared" si="1"/>
        <v>49</v>
      </c>
      <c r="C55" s="71" t="s">
        <v>356</v>
      </c>
      <c r="D55" s="8" t="s">
        <v>357</v>
      </c>
      <c r="E55" s="41" t="s">
        <v>358</v>
      </c>
      <c r="F55" s="8" t="s">
        <v>74</v>
      </c>
      <c r="G55" s="8" t="s">
        <v>255</v>
      </c>
      <c r="H55" s="8" t="s">
        <v>358</v>
      </c>
      <c r="I55" s="8"/>
      <c r="J55" s="8"/>
      <c r="K55" s="40" t="s">
        <v>360</v>
      </c>
      <c r="L55" s="6"/>
      <c r="M55" s="6"/>
      <c r="N55" s="16" t="s">
        <v>363</v>
      </c>
      <c r="O55" s="12"/>
      <c r="P55" s="12"/>
      <c r="Q55" s="13"/>
      <c r="R55" s="8"/>
    </row>
    <row r="56" spans="1:18">
      <c r="A56" s="1" t="s">
        <v>362</v>
      </c>
      <c r="B56" s="5">
        <f t="shared" si="1"/>
        <v>50</v>
      </c>
      <c r="C56" s="71" t="s">
        <v>356</v>
      </c>
      <c r="D56" s="8" t="s">
        <v>357</v>
      </c>
      <c r="E56" s="41" t="s">
        <v>358</v>
      </c>
      <c r="F56" s="8" t="s">
        <v>74</v>
      </c>
      <c r="G56" s="8" t="s">
        <v>256</v>
      </c>
      <c r="H56" s="8" t="s">
        <v>358</v>
      </c>
      <c r="I56" s="8"/>
      <c r="J56" s="8"/>
      <c r="K56" s="40" t="s">
        <v>360</v>
      </c>
      <c r="L56" s="6"/>
      <c r="M56" s="6"/>
      <c r="N56" s="16" t="s">
        <v>363</v>
      </c>
      <c r="O56" s="12"/>
      <c r="P56" s="12"/>
      <c r="Q56" s="13"/>
      <c r="R56" s="8"/>
    </row>
    <row r="57" spans="1:18">
      <c r="A57" s="1" t="s">
        <v>362</v>
      </c>
      <c r="B57" s="5">
        <f t="shared" si="1"/>
        <v>51</v>
      </c>
      <c r="C57" s="71" t="s">
        <v>356</v>
      </c>
      <c r="D57" s="8" t="s">
        <v>357</v>
      </c>
      <c r="E57" s="41" t="s">
        <v>358</v>
      </c>
      <c r="F57" s="8" t="s">
        <v>74</v>
      </c>
      <c r="G57" s="8" t="s">
        <v>257</v>
      </c>
      <c r="H57" s="8" t="s">
        <v>358</v>
      </c>
      <c r="I57" s="8"/>
      <c r="J57" s="8"/>
      <c r="K57" s="40" t="s">
        <v>360</v>
      </c>
      <c r="L57" s="6"/>
      <c r="M57" s="6"/>
      <c r="N57" s="16" t="s">
        <v>363</v>
      </c>
      <c r="O57" s="12"/>
      <c r="P57" s="12"/>
      <c r="Q57" s="13"/>
      <c r="R57" s="8"/>
    </row>
    <row r="58" spans="1:18">
      <c r="A58" s="1" t="s">
        <v>362</v>
      </c>
      <c r="B58" s="5">
        <f t="shared" si="1"/>
        <v>52</v>
      </c>
      <c r="C58" s="71" t="s">
        <v>356</v>
      </c>
      <c r="D58" s="8" t="s">
        <v>357</v>
      </c>
      <c r="E58" s="41" t="s">
        <v>358</v>
      </c>
      <c r="F58" s="8" t="s">
        <v>74</v>
      </c>
      <c r="G58" s="8" t="s">
        <v>258</v>
      </c>
      <c r="H58" s="8" t="s">
        <v>358</v>
      </c>
      <c r="I58" s="8"/>
      <c r="J58" s="8"/>
      <c r="K58" s="40" t="s">
        <v>360</v>
      </c>
      <c r="L58" s="6"/>
      <c r="M58" s="6"/>
      <c r="N58" s="16" t="s">
        <v>363</v>
      </c>
      <c r="O58" s="12"/>
      <c r="P58" s="12"/>
      <c r="Q58" s="13"/>
      <c r="R58" s="8"/>
    </row>
    <row r="59" spans="1:18">
      <c r="A59" s="1" t="s">
        <v>362</v>
      </c>
      <c r="B59" s="5">
        <f t="shared" si="1"/>
        <v>53</v>
      </c>
      <c r="C59" s="71" t="s">
        <v>356</v>
      </c>
      <c r="D59" s="8" t="s">
        <v>357</v>
      </c>
      <c r="E59" s="41" t="s">
        <v>358</v>
      </c>
      <c r="F59" s="8" t="s">
        <v>74</v>
      </c>
      <c r="G59" s="8" t="s">
        <v>259</v>
      </c>
      <c r="H59" s="8" t="s">
        <v>497</v>
      </c>
      <c r="I59" s="8"/>
      <c r="J59" s="8"/>
      <c r="K59" s="40" t="s">
        <v>360</v>
      </c>
      <c r="L59" s="6"/>
      <c r="M59" s="6"/>
      <c r="N59" s="16" t="s">
        <v>363</v>
      </c>
      <c r="O59" s="12"/>
      <c r="P59" s="12"/>
      <c r="Q59" s="13"/>
      <c r="R59" s="8"/>
    </row>
    <row r="60" spans="1:18">
      <c r="A60" s="1" t="s">
        <v>362</v>
      </c>
      <c r="B60" s="5">
        <f t="shared" si="1"/>
        <v>54</v>
      </c>
      <c r="C60" s="71" t="s">
        <v>356</v>
      </c>
      <c r="D60" s="8" t="s">
        <v>357</v>
      </c>
      <c r="E60" s="41" t="s">
        <v>358</v>
      </c>
      <c r="F60" s="8" t="s">
        <v>74</v>
      </c>
      <c r="G60" s="8" t="s">
        <v>260</v>
      </c>
      <c r="H60" s="8" t="s">
        <v>496</v>
      </c>
      <c r="I60" s="8"/>
      <c r="J60" s="8"/>
      <c r="K60" s="40" t="s">
        <v>360</v>
      </c>
      <c r="L60" s="6"/>
      <c r="M60" s="6"/>
      <c r="N60" s="16" t="s">
        <v>363</v>
      </c>
      <c r="O60" s="12"/>
      <c r="P60" s="12"/>
      <c r="Q60" s="13"/>
      <c r="R60" s="8"/>
    </row>
    <row r="61" spans="1:18">
      <c r="A61" s="1" t="s">
        <v>362</v>
      </c>
      <c r="B61" s="5">
        <f t="shared" si="1"/>
        <v>55</v>
      </c>
      <c r="C61" s="71" t="s">
        <v>356</v>
      </c>
      <c r="D61" s="8" t="s">
        <v>357</v>
      </c>
      <c r="E61" s="41" t="s">
        <v>358</v>
      </c>
      <c r="F61" s="8" t="s">
        <v>74</v>
      </c>
      <c r="G61" s="8" t="s">
        <v>261</v>
      </c>
      <c r="H61" s="8" t="s">
        <v>495</v>
      </c>
      <c r="I61" s="8"/>
      <c r="J61" s="8"/>
      <c r="K61" s="40" t="s">
        <v>360</v>
      </c>
      <c r="L61" s="6"/>
      <c r="M61" s="6"/>
      <c r="N61" s="16" t="s">
        <v>363</v>
      </c>
      <c r="O61" s="12"/>
      <c r="P61" s="12"/>
      <c r="Q61" s="13"/>
      <c r="R61" s="8"/>
    </row>
    <row r="62" spans="1:18">
      <c r="A62" s="1" t="s">
        <v>362</v>
      </c>
      <c r="B62" s="5">
        <f t="shared" si="1"/>
        <v>56</v>
      </c>
      <c r="C62" s="71" t="s">
        <v>356</v>
      </c>
      <c r="D62" s="8" t="s">
        <v>357</v>
      </c>
      <c r="E62" s="41" t="s">
        <v>358</v>
      </c>
      <c r="F62" s="8" t="s">
        <v>74</v>
      </c>
      <c r="G62" s="8" t="s">
        <v>262</v>
      </c>
      <c r="H62" s="8" t="s">
        <v>494</v>
      </c>
      <c r="I62" s="8"/>
      <c r="J62" s="8"/>
      <c r="K62" s="40" t="s">
        <v>360</v>
      </c>
      <c r="L62" s="6"/>
      <c r="M62" s="6"/>
      <c r="N62" s="16" t="s">
        <v>363</v>
      </c>
      <c r="O62" s="12"/>
      <c r="P62" s="12"/>
      <c r="Q62" s="13"/>
      <c r="R62" s="8"/>
    </row>
    <row r="63" spans="1:18">
      <c r="A63" s="1" t="s">
        <v>362</v>
      </c>
      <c r="B63" s="5">
        <f t="shared" si="1"/>
        <v>57</v>
      </c>
      <c r="C63" s="71" t="s">
        <v>356</v>
      </c>
      <c r="D63" s="8" t="s">
        <v>357</v>
      </c>
      <c r="E63" s="41" t="s">
        <v>358</v>
      </c>
      <c r="F63" s="8" t="s">
        <v>74</v>
      </c>
      <c r="G63" s="8" t="s">
        <v>263</v>
      </c>
      <c r="H63" s="8" t="s">
        <v>493</v>
      </c>
      <c r="I63" s="8"/>
      <c r="J63" s="8"/>
      <c r="K63" s="40" t="s">
        <v>360</v>
      </c>
      <c r="L63" s="6"/>
      <c r="M63" s="6"/>
      <c r="N63" s="16" t="s">
        <v>363</v>
      </c>
      <c r="O63" s="12"/>
      <c r="P63" s="12"/>
      <c r="Q63" s="13"/>
      <c r="R63" s="8"/>
    </row>
    <row r="64" spans="1:18">
      <c r="A64" s="1" t="s">
        <v>362</v>
      </c>
      <c r="B64" s="5">
        <f t="shared" si="1"/>
        <v>58</v>
      </c>
      <c r="C64" s="71" t="s">
        <v>356</v>
      </c>
      <c r="D64" s="8" t="s">
        <v>357</v>
      </c>
      <c r="E64" s="41" t="s">
        <v>358</v>
      </c>
      <c r="F64" s="8" t="s">
        <v>74</v>
      </c>
      <c r="G64" s="8" t="s">
        <v>264</v>
      </c>
      <c r="H64" s="8" t="s">
        <v>492</v>
      </c>
      <c r="I64" s="8"/>
      <c r="J64" s="8"/>
      <c r="K64" s="40" t="s">
        <v>360</v>
      </c>
      <c r="L64" s="6"/>
      <c r="M64" s="6"/>
      <c r="N64" s="16" t="s">
        <v>363</v>
      </c>
      <c r="O64" s="12"/>
      <c r="P64" s="12"/>
      <c r="Q64" s="13"/>
      <c r="R64" s="8"/>
    </row>
    <row r="65" spans="1:18">
      <c r="A65" s="1" t="s">
        <v>362</v>
      </c>
      <c r="B65" s="5">
        <f t="shared" si="1"/>
        <v>59</v>
      </c>
      <c r="C65" s="71" t="s">
        <v>356</v>
      </c>
      <c r="D65" s="8" t="s">
        <v>357</v>
      </c>
      <c r="E65" s="41" t="s">
        <v>358</v>
      </c>
      <c r="F65" s="8" t="s">
        <v>74</v>
      </c>
      <c r="G65" s="8" t="s">
        <v>265</v>
      </c>
      <c r="H65" s="8" t="s">
        <v>491</v>
      </c>
      <c r="I65" s="8"/>
      <c r="J65" s="8"/>
      <c r="K65" s="40" t="s">
        <v>360</v>
      </c>
      <c r="L65" s="6"/>
      <c r="M65" s="6"/>
      <c r="N65" s="16" t="s">
        <v>363</v>
      </c>
      <c r="O65" s="12"/>
      <c r="P65" s="12"/>
      <c r="Q65" s="13"/>
      <c r="R65" s="8"/>
    </row>
    <row r="66" spans="1:18">
      <c r="A66" s="1" t="s">
        <v>362</v>
      </c>
      <c r="B66" s="5">
        <f t="shared" si="1"/>
        <v>60</v>
      </c>
      <c r="C66" s="71" t="s">
        <v>356</v>
      </c>
      <c r="D66" s="8" t="s">
        <v>357</v>
      </c>
      <c r="E66" s="41" t="s">
        <v>358</v>
      </c>
      <c r="F66" s="8" t="s">
        <v>74</v>
      </c>
      <c r="G66" s="8" t="s">
        <v>266</v>
      </c>
      <c r="H66" s="8" t="s">
        <v>382</v>
      </c>
      <c r="I66" s="8"/>
      <c r="J66" s="8"/>
      <c r="K66" s="40" t="s">
        <v>360</v>
      </c>
      <c r="L66" s="6"/>
      <c r="M66" s="6"/>
      <c r="N66" s="16" t="s">
        <v>363</v>
      </c>
      <c r="O66" s="12"/>
      <c r="P66" s="12"/>
      <c r="Q66" s="13"/>
      <c r="R66" s="8"/>
    </row>
    <row r="67" spans="1:18">
      <c r="A67" s="1" t="s">
        <v>362</v>
      </c>
      <c r="B67" s="5">
        <f t="shared" si="1"/>
        <v>61</v>
      </c>
      <c r="C67" s="71" t="s">
        <v>356</v>
      </c>
      <c r="D67" s="8" t="s">
        <v>357</v>
      </c>
      <c r="E67" s="41" t="s">
        <v>358</v>
      </c>
      <c r="F67" s="8" t="s">
        <v>74</v>
      </c>
      <c r="G67" s="8" t="s">
        <v>267</v>
      </c>
      <c r="H67" s="8" t="s">
        <v>358</v>
      </c>
      <c r="I67" s="8"/>
      <c r="J67" s="8"/>
      <c r="K67" s="40" t="s">
        <v>360</v>
      </c>
      <c r="L67" s="6"/>
      <c r="M67" s="6"/>
      <c r="N67" s="16" t="s">
        <v>363</v>
      </c>
      <c r="O67" s="12"/>
      <c r="P67" s="12"/>
      <c r="Q67" s="13"/>
      <c r="R67" s="8"/>
    </row>
    <row r="68" spans="1:18">
      <c r="A68" s="1" t="s">
        <v>362</v>
      </c>
      <c r="B68" s="5">
        <f t="shared" si="1"/>
        <v>62</v>
      </c>
      <c r="C68" s="71" t="s">
        <v>356</v>
      </c>
      <c r="D68" s="8" t="s">
        <v>357</v>
      </c>
      <c r="E68" s="41" t="s">
        <v>358</v>
      </c>
      <c r="F68" s="8" t="s">
        <v>74</v>
      </c>
      <c r="G68" s="8" t="s">
        <v>268</v>
      </c>
      <c r="H68" s="8" t="s">
        <v>365</v>
      </c>
      <c r="I68" s="8"/>
      <c r="J68" s="8"/>
      <c r="K68" s="40" t="s">
        <v>360</v>
      </c>
      <c r="L68" s="6"/>
      <c r="M68" s="6"/>
      <c r="N68" s="16" t="s">
        <v>363</v>
      </c>
      <c r="O68" s="12"/>
      <c r="P68" s="12"/>
      <c r="Q68" s="13"/>
      <c r="R68" s="8"/>
    </row>
    <row r="69" spans="1:18">
      <c r="A69" s="1" t="s">
        <v>362</v>
      </c>
      <c r="B69" s="5">
        <f t="shared" si="1"/>
        <v>63</v>
      </c>
      <c r="C69" s="71" t="s">
        <v>356</v>
      </c>
      <c r="D69" s="8" t="s">
        <v>357</v>
      </c>
      <c r="E69" s="41" t="s">
        <v>358</v>
      </c>
      <c r="F69" s="8" t="s">
        <v>74</v>
      </c>
      <c r="G69" s="8" t="s">
        <v>269</v>
      </c>
      <c r="H69" s="8" t="s">
        <v>370</v>
      </c>
      <c r="I69" s="8"/>
      <c r="J69" s="8"/>
      <c r="K69" s="40" t="s">
        <v>360</v>
      </c>
      <c r="L69" s="6"/>
      <c r="M69" s="6"/>
      <c r="N69" s="16" t="s">
        <v>363</v>
      </c>
      <c r="O69" s="12"/>
      <c r="P69" s="12"/>
      <c r="Q69" s="13"/>
      <c r="R69" s="8"/>
    </row>
    <row r="70" spans="1:18">
      <c r="A70" s="1" t="s">
        <v>362</v>
      </c>
      <c r="B70" s="5">
        <f t="shared" si="1"/>
        <v>64</v>
      </c>
      <c r="C70" s="71" t="s">
        <v>356</v>
      </c>
      <c r="D70" s="8" t="s">
        <v>357</v>
      </c>
      <c r="E70" s="41" t="s">
        <v>358</v>
      </c>
      <c r="F70" s="8" t="s">
        <v>74</v>
      </c>
      <c r="G70" s="8" t="s">
        <v>270</v>
      </c>
      <c r="H70" s="8" t="s">
        <v>369</v>
      </c>
      <c r="I70" s="8"/>
      <c r="J70" s="8"/>
      <c r="K70" s="40" t="s">
        <v>360</v>
      </c>
      <c r="L70" s="6"/>
      <c r="M70" s="6"/>
      <c r="N70" s="16" t="s">
        <v>363</v>
      </c>
      <c r="O70" s="12"/>
      <c r="P70" s="12"/>
      <c r="Q70" s="13"/>
      <c r="R70" s="8"/>
    </row>
    <row r="71" spans="1:18">
      <c r="A71" s="1" t="s">
        <v>362</v>
      </c>
      <c r="B71" s="5">
        <f t="shared" si="1"/>
        <v>65</v>
      </c>
      <c r="C71" s="71" t="s">
        <v>356</v>
      </c>
      <c r="D71" s="8" t="s">
        <v>357</v>
      </c>
      <c r="E71" s="41" t="s">
        <v>358</v>
      </c>
      <c r="F71" s="8" t="s">
        <v>74</v>
      </c>
      <c r="G71" s="8" t="s">
        <v>271</v>
      </c>
      <c r="H71" s="8" t="s">
        <v>471</v>
      </c>
      <c r="I71" s="8"/>
      <c r="J71" s="8"/>
      <c r="K71" s="40" t="s">
        <v>360</v>
      </c>
      <c r="L71" s="6"/>
      <c r="M71" s="6"/>
      <c r="N71" s="16" t="s">
        <v>363</v>
      </c>
      <c r="O71" s="12"/>
      <c r="P71" s="12"/>
      <c r="Q71" s="13"/>
      <c r="R71" s="8"/>
    </row>
    <row r="72" spans="1:18">
      <c r="A72" s="1" t="s">
        <v>362</v>
      </c>
      <c r="B72" s="5">
        <f t="shared" si="1"/>
        <v>66</v>
      </c>
      <c r="C72" s="71" t="s">
        <v>356</v>
      </c>
      <c r="D72" s="8" t="s">
        <v>357</v>
      </c>
      <c r="E72" s="41" t="s">
        <v>358</v>
      </c>
      <c r="F72" s="8" t="s">
        <v>74</v>
      </c>
      <c r="G72" s="8" t="s">
        <v>272</v>
      </c>
      <c r="H72" s="8" t="s">
        <v>490</v>
      </c>
      <c r="I72" s="8"/>
      <c r="J72" s="8"/>
      <c r="K72" s="40" t="s">
        <v>360</v>
      </c>
      <c r="L72" s="6"/>
      <c r="M72" s="6"/>
      <c r="N72" s="16" t="s">
        <v>363</v>
      </c>
      <c r="O72" s="12"/>
      <c r="P72" s="12"/>
      <c r="Q72" s="13"/>
      <c r="R72" s="8"/>
    </row>
    <row r="73" spans="1:18">
      <c r="A73" s="1" t="s">
        <v>362</v>
      </c>
      <c r="B73" s="5">
        <f t="shared" si="1"/>
        <v>67</v>
      </c>
      <c r="C73" s="71" t="s">
        <v>356</v>
      </c>
      <c r="D73" s="8" t="s">
        <v>357</v>
      </c>
      <c r="E73" s="41" t="s">
        <v>358</v>
      </c>
      <c r="F73" s="8" t="s">
        <v>74</v>
      </c>
      <c r="G73" s="8" t="s">
        <v>273</v>
      </c>
      <c r="H73" s="8" t="s">
        <v>576</v>
      </c>
      <c r="I73" s="8"/>
      <c r="J73" s="8"/>
      <c r="K73" s="40" t="s">
        <v>360</v>
      </c>
      <c r="L73" s="6"/>
      <c r="M73" s="6"/>
      <c r="N73" s="16" t="s">
        <v>363</v>
      </c>
      <c r="O73" s="12"/>
      <c r="P73" s="12"/>
      <c r="Q73" s="13"/>
      <c r="R73" s="8"/>
    </row>
    <row r="74" spans="1:18">
      <c r="A74" s="1" t="s">
        <v>362</v>
      </c>
      <c r="B74" s="5">
        <f t="shared" si="1"/>
        <v>68</v>
      </c>
      <c r="C74" s="71" t="s">
        <v>356</v>
      </c>
      <c r="D74" s="8" t="s">
        <v>357</v>
      </c>
      <c r="E74" s="41" t="s">
        <v>358</v>
      </c>
      <c r="F74" s="8" t="s">
        <v>74</v>
      </c>
      <c r="G74" s="8" t="s">
        <v>274</v>
      </c>
      <c r="H74" s="8" t="s">
        <v>489</v>
      </c>
      <c r="I74" s="8"/>
      <c r="J74" s="8"/>
      <c r="K74" s="40" t="s">
        <v>360</v>
      </c>
      <c r="L74" s="6"/>
      <c r="M74" s="6"/>
      <c r="N74" s="16" t="s">
        <v>363</v>
      </c>
      <c r="O74" s="12"/>
      <c r="P74" s="12"/>
      <c r="Q74" s="13"/>
      <c r="R74" s="8"/>
    </row>
    <row r="75" spans="1:18">
      <c r="A75" s="1" t="s">
        <v>362</v>
      </c>
      <c r="B75" s="5">
        <f t="shared" si="1"/>
        <v>69</v>
      </c>
      <c r="C75" s="71" t="s">
        <v>356</v>
      </c>
      <c r="D75" s="8" t="s">
        <v>357</v>
      </c>
      <c r="E75" s="41" t="s">
        <v>358</v>
      </c>
      <c r="F75" s="8" t="s">
        <v>367</v>
      </c>
      <c r="G75" s="8" t="s">
        <v>366</v>
      </c>
      <c r="H75" s="8" t="s">
        <v>368</v>
      </c>
      <c r="I75" s="8"/>
      <c r="J75" s="8"/>
      <c r="K75" s="40" t="s">
        <v>360</v>
      </c>
      <c r="L75" s="6"/>
      <c r="M75" s="6"/>
      <c r="N75" s="16" t="s">
        <v>363</v>
      </c>
      <c r="O75" s="12"/>
      <c r="P75" s="12"/>
      <c r="Q75" s="13"/>
      <c r="R75" s="8"/>
    </row>
    <row r="76" spans="1:18">
      <c r="A76" s="1" t="s">
        <v>362</v>
      </c>
      <c r="B76" s="5">
        <f t="shared" si="1"/>
        <v>70</v>
      </c>
      <c r="C76" s="71" t="s">
        <v>356</v>
      </c>
      <c r="D76" s="8" t="s">
        <v>357</v>
      </c>
      <c r="E76" s="41" t="s">
        <v>358</v>
      </c>
      <c r="F76" s="8" t="s">
        <v>74</v>
      </c>
      <c r="G76" s="8" t="s">
        <v>275</v>
      </c>
      <c r="H76" s="8" t="s">
        <v>488</v>
      </c>
      <c r="I76" s="8"/>
      <c r="J76" s="8"/>
      <c r="K76" s="40" t="s">
        <v>360</v>
      </c>
      <c r="L76" s="6"/>
      <c r="M76" s="6"/>
      <c r="N76" s="16" t="s">
        <v>363</v>
      </c>
      <c r="O76" s="12"/>
      <c r="P76" s="12"/>
      <c r="Q76" s="13"/>
      <c r="R76" s="8"/>
    </row>
    <row r="77" spans="1:18">
      <c r="A77" s="1" t="s">
        <v>362</v>
      </c>
      <c r="B77" s="5">
        <f t="shared" ref="B77:B108" si="2">ROW()-6</f>
        <v>71</v>
      </c>
      <c r="C77" s="71" t="s">
        <v>356</v>
      </c>
      <c r="D77" s="8" t="s">
        <v>357</v>
      </c>
      <c r="E77" s="41" t="s">
        <v>358</v>
      </c>
      <c r="F77" s="8" t="s">
        <v>74</v>
      </c>
      <c r="G77" s="8" t="s">
        <v>364</v>
      </c>
      <c r="H77" s="8" t="s">
        <v>365</v>
      </c>
      <c r="I77" s="8"/>
      <c r="J77" s="8"/>
      <c r="K77" s="40" t="s">
        <v>360</v>
      </c>
      <c r="L77" s="6"/>
      <c r="M77" s="6"/>
      <c r="N77" s="16" t="s">
        <v>363</v>
      </c>
      <c r="O77" s="12"/>
      <c r="P77" s="12"/>
      <c r="Q77" s="13"/>
      <c r="R77" s="8"/>
    </row>
    <row r="78" spans="1:18">
      <c r="A78" s="1" t="s">
        <v>362</v>
      </c>
      <c r="B78" s="5">
        <f t="shared" si="2"/>
        <v>72</v>
      </c>
      <c r="C78" s="71" t="s">
        <v>356</v>
      </c>
      <c r="D78" s="8" t="s">
        <v>357</v>
      </c>
      <c r="E78" s="41" t="s">
        <v>358</v>
      </c>
      <c r="F78" s="8" t="s">
        <v>85</v>
      </c>
      <c r="G78" s="8" t="s">
        <v>359</v>
      </c>
      <c r="H78" s="8" t="s">
        <v>361</v>
      </c>
      <c r="I78" s="8"/>
      <c r="J78" s="8"/>
      <c r="K78" s="40" t="s">
        <v>360</v>
      </c>
      <c r="L78" s="6"/>
      <c r="M78" s="6"/>
      <c r="N78" s="16" t="s">
        <v>363</v>
      </c>
      <c r="O78" s="12"/>
      <c r="P78" s="12"/>
      <c r="Q78" s="13"/>
      <c r="R78" s="8"/>
    </row>
    <row r="79" spans="1:18">
      <c r="B79" s="5">
        <f t="shared" si="2"/>
        <v>73</v>
      </c>
      <c r="C79" s="71" t="s">
        <v>84</v>
      </c>
      <c r="D79" s="8" t="s">
        <v>90</v>
      </c>
      <c r="E79" s="41">
        <v>1</v>
      </c>
      <c r="F79" s="8" t="s">
        <v>73</v>
      </c>
      <c r="G79" s="8" t="s">
        <v>87</v>
      </c>
      <c r="H79" s="8" t="s">
        <v>79</v>
      </c>
      <c r="I79" s="8"/>
      <c r="J79" s="8"/>
      <c r="K79" s="40" t="s">
        <v>45</v>
      </c>
      <c r="L79" s="6"/>
      <c r="M79" s="6"/>
      <c r="N79" s="16" t="s">
        <v>55</v>
      </c>
      <c r="O79" s="12"/>
      <c r="P79" s="12"/>
      <c r="Q79" s="13"/>
      <c r="R79" s="8"/>
    </row>
    <row r="80" spans="1:18">
      <c r="A80" s="1" t="s">
        <v>287</v>
      </c>
      <c r="B80" s="5">
        <f t="shared" si="2"/>
        <v>74</v>
      </c>
      <c r="C80" s="71" t="s">
        <v>84</v>
      </c>
      <c r="D80" s="8" t="s">
        <v>90</v>
      </c>
      <c r="E80" s="41">
        <v>1</v>
      </c>
      <c r="F80" s="8" t="s">
        <v>240</v>
      </c>
      <c r="G80" s="8" t="s">
        <v>372</v>
      </c>
      <c r="H80" s="8"/>
      <c r="I80" s="8"/>
      <c r="J80" s="8"/>
      <c r="K80" s="40" t="s">
        <v>45</v>
      </c>
      <c r="L80" s="6"/>
      <c r="M80" s="6"/>
      <c r="N80" s="16" t="s">
        <v>55</v>
      </c>
      <c r="O80" s="12"/>
      <c r="P80" s="12"/>
      <c r="Q80" s="13"/>
      <c r="R80" s="8"/>
    </row>
    <row r="81" spans="1:18">
      <c r="B81" s="5">
        <f t="shared" si="2"/>
        <v>75</v>
      </c>
      <c r="C81" s="71" t="s">
        <v>84</v>
      </c>
      <c r="D81" s="8" t="s">
        <v>90</v>
      </c>
      <c r="E81" s="41">
        <v>1</v>
      </c>
      <c r="F81" s="8" t="s">
        <v>73</v>
      </c>
      <c r="G81" s="8" t="s">
        <v>241</v>
      </c>
      <c r="H81" s="8" t="s">
        <v>79</v>
      </c>
      <c r="I81" s="8"/>
      <c r="J81" s="8"/>
      <c r="K81" s="40" t="s">
        <v>45</v>
      </c>
      <c r="L81" s="6"/>
      <c r="M81" s="6"/>
      <c r="N81" s="16" t="s">
        <v>55</v>
      </c>
      <c r="O81" s="12"/>
      <c r="P81" s="12"/>
      <c r="Q81" s="13"/>
      <c r="R81" s="8"/>
    </row>
    <row r="82" spans="1:18">
      <c r="A82" s="1" t="s">
        <v>323</v>
      </c>
      <c r="B82" s="5">
        <f t="shared" si="2"/>
        <v>76</v>
      </c>
      <c r="C82" s="72" t="s">
        <v>92</v>
      </c>
      <c r="D82" s="8" t="s">
        <v>213</v>
      </c>
      <c r="E82" s="41">
        <v>0</v>
      </c>
      <c r="F82" s="8" t="s">
        <v>89</v>
      </c>
      <c r="G82" s="8" t="s">
        <v>354</v>
      </c>
      <c r="H82" s="8"/>
      <c r="I82" s="8"/>
      <c r="J82" s="8"/>
      <c r="K82" s="40" t="s">
        <v>45</v>
      </c>
      <c r="L82" s="6"/>
      <c r="M82" s="6"/>
      <c r="N82" s="16" t="s">
        <v>55</v>
      </c>
      <c r="O82" s="12"/>
      <c r="P82" s="12"/>
      <c r="Q82" s="13"/>
      <c r="R82" s="8"/>
    </row>
    <row r="83" spans="1:18">
      <c r="A83" s="1" t="s">
        <v>324</v>
      </c>
      <c r="B83" s="5">
        <f t="shared" si="2"/>
        <v>77</v>
      </c>
      <c r="C83" s="72" t="s">
        <v>92</v>
      </c>
      <c r="D83" s="8" t="s">
        <v>214</v>
      </c>
      <c r="E83" s="41">
        <v>0</v>
      </c>
      <c r="F83" s="8" t="s">
        <v>89</v>
      </c>
      <c r="G83" s="8" t="s">
        <v>355</v>
      </c>
      <c r="H83" s="8"/>
      <c r="I83" s="8"/>
      <c r="J83" s="8"/>
      <c r="K83" s="40" t="s">
        <v>45</v>
      </c>
      <c r="L83" s="6"/>
      <c r="M83" s="6"/>
      <c r="N83" s="16" t="s">
        <v>55</v>
      </c>
      <c r="O83" s="12"/>
      <c r="P83" s="12"/>
      <c r="Q83" s="13"/>
      <c r="R83" s="8"/>
    </row>
    <row r="84" spans="1:18">
      <c r="A84" s="1" t="s">
        <v>325</v>
      </c>
      <c r="B84" s="5">
        <f t="shared" si="2"/>
        <v>78</v>
      </c>
      <c r="C84" s="72" t="s">
        <v>92</v>
      </c>
      <c r="D84" s="8" t="s">
        <v>217</v>
      </c>
      <c r="E84" s="41">
        <v>0</v>
      </c>
      <c r="F84" s="8" t="s">
        <v>89</v>
      </c>
      <c r="G84" s="8" t="s">
        <v>484</v>
      </c>
      <c r="H84" s="8"/>
      <c r="I84" s="8"/>
      <c r="J84" s="8"/>
      <c r="K84" s="40" t="s">
        <v>45</v>
      </c>
      <c r="L84" s="6"/>
      <c r="M84" s="6"/>
      <c r="N84" s="16" t="s">
        <v>55</v>
      </c>
      <c r="O84" s="12"/>
      <c r="P84" s="12"/>
      <c r="Q84" s="13"/>
      <c r="R84" s="8"/>
    </row>
    <row r="85" spans="1:18">
      <c r="A85" s="1" t="s">
        <v>326</v>
      </c>
      <c r="B85" s="5">
        <f t="shared" si="2"/>
        <v>79</v>
      </c>
      <c r="C85" s="72" t="s">
        <v>92</v>
      </c>
      <c r="D85" s="8" t="s">
        <v>218</v>
      </c>
      <c r="E85" s="41">
        <v>0</v>
      </c>
      <c r="F85" s="8" t="s">
        <v>89</v>
      </c>
      <c r="G85" s="8" t="s">
        <v>485</v>
      </c>
      <c r="H85" s="8"/>
      <c r="I85" s="8"/>
      <c r="J85" s="8"/>
      <c r="K85" s="40" t="s">
        <v>45</v>
      </c>
      <c r="L85" s="6"/>
      <c r="M85" s="6"/>
      <c r="N85" s="16" t="s">
        <v>55</v>
      </c>
      <c r="O85" s="12"/>
      <c r="P85" s="12"/>
      <c r="Q85" s="13"/>
      <c r="R85" s="8"/>
    </row>
    <row r="86" spans="1:18">
      <c r="A86" s="1" t="s">
        <v>286</v>
      </c>
      <c r="B86" s="5">
        <f t="shared" si="2"/>
        <v>80</v>
      </c>
      <c r="C86" s="72" t="s">
        <v>92</v>
      </c>
      <c r="D86" s="8" t="s">
        <v>82</v>
      </c>
      <c r="E86" s="41">
        <v>1</v>
      </c>
      <c r="F86" s="8" t="s">
        <v>583</v>
      </c>
      <c r="G86" s="8" t="s">
        <v>489</v>
      </c>
      <c r="H86" s="8"/>
      <c r="I86" s="8"/>
      <c r="J86" s="8"/>
      <c r="K86" s="40" t="s">
        <v>45</v>
      </c>
      <c r="L86" s="6"/>
      <c r="M86" s="6"/>
      <c r="N86" s="16" t="s">
        <v>55</v>
      </c>
      <c r="O86" s="12"/>
      <c r="P86" s="12"/>
      <c r="Q86" s="13"/>
      <c r="R86" s="8"/>
    </row>
    <row r="87" spans="1:18">
      <c r="B87" s="5">
        <f t="shared" si="2"/>
        <v>81</v>
      </c>
      <c r="C87" s="72" t="s">
        <v>92</v>
      </c>
      <c r="D87" s="8" t="s">
        <v>82</v>
      </c>
      <c r="E87" s="41">
        <v>1</v>
      </c>
      <c r="F87" s="8" t="s">
        <v>73</v>
      </c>
      <c r="G87" s="8" t="s">
        <v>222</v>
      </c>
      <c r="H87" s="8" t="s">
        <v>79</v>
      </c>
      <c r="I87" s="8"/>
      <c r="J87" s="8"/>
      <c r="K87" s="40" t="s">
        <v>45</v>
      </c>
      <c r="L87" s="6"/>
      <c r="M87" s="6"/>
      <c r="N87" s="16" t="s">
        <v>55</v>
      </c>
      <c r="O87" s="12"/>
      <c r="P87" s="12"/>
      <c r="Q87" s="13"/>
      <c r="R87" s="8"/>
    </row>
    <row r="88" spans="1:18">
      <c r="A88" s="1" t="s">
        <v>378</v>
      </c>
      <c r="B88" s="5">
        <f t="shared" si="2"/>
        <v>82</v>
      </c>
      <c r="C88" s="72" t="s">
        <v>375</v>
      </c>
      <c r="D88" s="8" t="s">
        <v>376</v>
      </c>
      <c r="E88" s="41" t="s">
        <v>358</v>
      </c>
      <c r="F88" s="8" t="s">
        <v>74</v>
      </c>
      <c r="G88" s="8" t="s">
        <v>254</v>
      </c>
      <c r="H88" s="8" t="s">
        <v>383</v>
      </c>
      <c r="I88" s="8"/>
      <c r="J88" s="8"/>
      <c r="K88" s="40" t="s">
        <v>360</v>
      </c>
      <c r="L88" s="6"/>
      <c r="M88" s="6"/>
      <c r="N88" s="16" t="s">
        <v>363</v>
      </c>
      <c r="O88" s="12"/>
      <c r="P88" s="12"/>
      <c r="Q88" s="13"/>
      <c r="R88" s="8"/>
    </row>
    <row r="89" spans="1:18">
      <c r="A89" s="1" t="s">
        <v>378</v>
      </c>
      <c r="B89" s="5">
        <f t="shared" si="2"/>
        <v>83</v>
      </c>
      <c r="C89" s="72" t="s">
        <v>375</v>
      </c>
      <c r="D89" s="8" t="s">
        <v>376</v>
      </c>
      <c r="E89" s="41" t="s">
        <v>358</v>
      </c>
      <c r="F89" s="8" t="s">
        <v>74</v>
      </c>
      <c r="G89" s="8" t="s">
        <v>255</v>
      </c>
      <c r="H89" s="8" t="s">
        <v>382</v>
      </c>
      <c r="I89" s="8"/>
      <c r="J89" s="8"/>
      <c r="K89" s="40" t="s">
        <v>360</v>
      </c>
      <c r="L89" s="6"/>
      <c r="M89" s="6"/>
      <c r="N89" s="16" t="s">
        <v>363</v>
      </c>
      <c r="O89" s="12"/>
      <c r="P89" s="12"/>
      <c r="Q89" s="13"/>
      <c r="R89" s="8"/>
    </row>
    <row r="90" spans="1:18">
      <c r="A90" s="1" t="s">
        <v>378</v>
      </c>
      <c r="B90" s="5">
        <f t="shared" si="2"/>
        <v>84</v>
      </c>
      <c r="C90" s="72" t="s">
        <v>375</v>
      </c>
      <c r="D90" s="8" t="s">
        <v>376</v>
      </c>
      <c r="E90" s="41" t="s">
        <v>358</v>
      </c>
      <c r="F90" s="8" t="s">
        <v>74</v>
      </c>
      <c r="G90" s="8" t="s">
        <v>256</v>
      </c>
      <c r="H90" s="8" t="s">
        <v>382</v>
      </c>
      <c r="I90" s="8"/>
      <c r="J90" s="8"/>
      <c r="K90" s="40" t="s">
        <v>360</v>
      </c>
      <c r="L90" s="6"/>
      <c r="M90" s="6"/>
      <c r="N90" s="16" t="s">
        <v>363</v>
      </c>
      <c r="O90" s="12"/>
      <c r="P90" s="12"/>
      <c r="Q90" s="13"/>
      <c r="R90" s="8"/>
    </row>
    <row r="91" spans="1:18">
      <c r="A91" s="1" t="s">
        <v>378</v>
      </c>
      <c r="B91" s="5">
        <f t="shared" si="2"/>
        <v>85</v>
      </c>
      <c r="C91" s="72" t="s">
        <v>375</v>
      </c>
      <c r="D91" s="8" t="s">
        <v>376</v>
      </c>
      <c r="E91" s="41" t="s">
        <v>358</v>
      </c>
      <c r="F91" s="8" t="s">
        <v>74</v>
      </c>
      <c r="G91" s="8" t="s">
        <v>257</v>
      </c>
      <c r="H91" s="8" t="s">
        <v>382</v>
      </c>
      <c r="I91" s="8"/>
      <c r="J91" s="8"/>
      <c r="K91" s="40" t="s">
        <v>360</v>
      </c>
      <c r="L91" s="6"/>
      <c r="M91" s="6"/>
      <c r="N91" s="16" t="s">
        <v>363</v>
      </c>
      <c r="O91" s="12"/>
      <c r="P91" s="12"/>
      <c r="Q91" s="13"/>
      <c r="R91" s="8"/>
    </row>
    <row r="92" spans="1:18">
      <c r="A92" s="1" t="s">
        <v>378</v>
      </c>
      <c r="B92" s="5">
        <f t="shared" si="2"/>
        <v>86</v>
      </c>
      <c r="C92" s="72" t="s">
        <v>375</v>
      </c>
      <c r="D92" s="8" t="s">
        <v>376</v>
      </c>
      <c r="E92" s="41" t="s">
        <v>358</v>
      </c>
      <c r="F92" s="8" t="s">
        <v>74</v>
      </c>
      <c r="G92" s="8" t="s">
        <v>258</v>
      </c>
      <c r="H92" s="8" t="s">
        <v>382</v>
      </c>
      <c r="I92" s="8"/>
      <c r="J92" s="8"/>
      <c r="K92" s="40" t="s">
        <v>360</v>
      </c>
      <c r="L92" s="6"/>
      <c r="M92" s="6"/>
      <c r="N92" s="16" t="s">
        <v>363</v>
      </c>
      <c r="O92" s="12"/>
      <c r="P92" s="12"/>
      <c r="Q92" s="13"/>
      <c r="R92" s="8"/>
    </row>
    <row r="93" spans="1:18">
      <c r="A93" s="1" t="s">
        <v>378</v>
      </c>
      <c r="B93" s="5">
        <f t="shared" si="2"/>
        <v>87</v>
      </c>
      <c r="C93" s="72" t="s">
        <v>375</v>
      </c>
      <c r="D93" s="8" t="s">
        <v>376</v>
      </c>
      <c r="E93" s="41" t="s">
        <v>358</v>
      </c>
      <c r="F93" s="8" t="s">
        <v>74</v>
      </c>
      <c r="G93" s="8" t="s">
        <v>259</v>
      </c>
      <c r="H93" s="8" t="s">
        <v>508</v>
      </c>
      <c r="I93" s="8"/>
      <c r="J93" s="8"/>
      <c r="K93" s="40" t="s">
        <v>360</v>
      </c>
      <c r="L93" s="6"/>
      <c r="M93" s="6"/>
      <c r="N93" s="16" t="s">
        <v>363</v>
      </c>
      <c r="O93" s="12"/>
      <c r="P93" s="12"/>
      <c r="Q93" s="13"/>
      <c r="R93" s="8"/>
    </row>
    <row r="94" spans="1:18">
      <c r="A94" s="1" t="s">
        <v>378</v>
      </c>
      <c r="B94" s="5">
        <f t="shared" si="2"/>
        <v>88</v>
      </c>
      <c r="C94" s="72" t="s">
        <v>375</v>
      </c>
      <c r="D94" s="8" t="s">
        <v>376</v>
      </c>
      <c r="E94" s="41" t="s">
        <v>358</v>
      </c>
      <c r="F94" s="8" t="s">
        <v>74</v>
      </c>
      <c r="G94" s="8" t="s">
        <v>260</v>
      </c>
      <c r="H94" s="8" t="s">
        <v>507</v>
      </c>
      <c r="I94" s="8"/>
      <c r="J94" s="8"/>
      <c r="K94" s="40" t="s">
        <v>360</v>
      </c>
      <c r="L94" s="6"/>
      <c r="M94" s="6"/>
      <c r="N94" s="16" t="s">
        <v>363</v>
      </c>
      <c r="O94" s="12"/>
      <c r="P94" s="12"/>
      <c r="Q94" s="13"/>
      <c r="R94" s="8"/>
    </row>
    <row r="95" spans="1:18">
      <c r="A95" s="1" t="s">
        <v>378</v>
      </c>
      <c r="B95" s="5">
        <f t="shared" si="2"/>
        <v>89</v>
      </c>
      <c r="C95" s="72" t="s">
        <v>375</v>
      </c>
      <c r="D95" s="8" t="s">
        <v>376</v>
      </c>
      <c r="E95" s="41" t="s">
        <v>358</v>
      </c>
      <c r="F95" s="8" t="s">
        <v>74</v>
      </c>
      <c r="G95" s="8" t="s">
        <v>261</v>
      </c>
      <c r="H95" s="8" t="s">
        <v>506</v>
      </c>
      <c r="I95" s="8"/>
      <c r="J95" s="8"/>
      <c r="K95" s="40" t="s">
        <v>360</v>
      </c>
      <c r="L95" s="6"/>
      <c r="M95" s="6"/>
      <c r="N95" s="16" t="s">
        <v>363</v>
      </c>
      <c r="O95" s="12"/>
      <c r="P95" s="12"/>
      <c r="Q95" s="13"/>
      <c r="R95" s="8"/>
    </row>
    <row r="96" spans="1:18">
      <c r="A96" s="1" t="s">
        <v>378</v>
      </c>
      <c r="B96" s="5">
        <f t="shared" si="2"/>
        <v>90</v>
      </c>
      <c r="C96" s="72" t="s">
        <v>375</v>
      </c>
      <c r="D96" s="8" t="s">
        <v>376</v>
      </c>
      <c r="E96" s="41" t="s">
        <v>358</v>
      </c>
      <c r="F96" s="8" t="s">
        <v>74</v>
      </c>
      <c r="G96" s="8" t="s">
        <v>262</v>
      </c>
      <c r="H96" s="8" t="s">
        <v>505</v>
      </c>
      <c r="I96" s="8"/>
      <c r="J96" s="8"/>
      <c r="K96" s="40" t="s">
        <v>360</v>
      </c>
      <c r="L96" s="6"/>
      <c r="M96" s="6"/>
      <c r="N96" s="16" t="s">
        <v>363</v>
      </c>
      <c r="O96" s="12"/>
      <c r="P96" s="12"/>
      <c r="Q96" s="13"/>
      <c r="R96" s="8"/>
    </row>
    <row r="97" spans="1:18">
      <c r="A97" s="1" t="s">
        <v>378</v>
      </c>
      <c r="B97" s="5">
        <f t="shared" si="2"/>
        <v>91</v>
      </c>
      <c r="C97" s="72" t="s">
        <v>375</v>
      </c>
      <c r="D97" s="8" t="s">
        <v>376</v>
      </c>
      <c r="E97" s="41" t="s">
        <v>358</v>
      </c>
      <c r="F97" s="8" t="s">
        <v>74</v>
      </c>
      <c r="G97" s="8" t="s">
        <v>263</v>
      </c>
      <c r="H97" s="8" t="s">
        <v>504</v>
      </c>
      <c r="I97" s="8"/>
      <c r="J97" s="8"/>
      <c r="K97" s="40" t="s">
        <v>360</v>
      </c>
      <c r="L97" s="6"/>
      <c r="M97" s="6"/>
      <c r="N97" s="16" t="s">
        <v>363</v>
      </c>
      <c r="O97" s="12"/>
      <c r="P97" s="12"/>
      <c r="Q97" s="13"/>
      <c r="R97" s="8"/>
    </row>
    <row r="98" spans="1:18">
      <c r="A98" s="1" t="s">
        <v>378</v>
      </c>
      <c r="B98" s="5">
        <f t="shared" si="2"/>
        <v>92</v>
      </c>
      <c r="C98" s="72" t="s">
        <v>375</v>
      </c>
      <c r="D98" s="8" t="s">
        <v>376</v>
      </c>
      <c r="E98" s="41" t="s">
        <v>358</v>
      </c>
      <c r="F98" s="8" t="s">
        <v>74</v>
      </c>
      <c r="G98" s="8" t="s">
        <v>264</v>
      </c>
      <c r="H98" s="8" t="s">
        <v>503</v>
      </c>
      <c r="I98" s="8"/>
      <c r="J98" s="8"/>
      <c r="K98" s="40" t="s">
        <v>360</v>
      </c>
      <c r="L98" s="6"/>
      <c r="M98" s="6"/>
      <c r="N98" s="16" t="s">
        <v>363</v>
      </c>
      <c r="O98" s="12"/>
      <c r="P98" s="12"/>
      <c r="Q98" s="13"/>
      <c r="R98" s="8"/>
    </row>
    <row r="99" spans="1:18">
      <c r="A99" s="1" t="s">
        <v>378</v>
      </c>
      <c r="B99" s="5">
        <f t="shared" si="2"/>
        <v>93</v>
      </c>
      <c r="C99" s="72" t="s">
        <v>375</v>
      </c>
      <c r="D99" s="8" t="s">
        <v>376</v>
      </c>
      <c r="E99" s="41" t="s">
        <v>358</v>
      </c>
      <c r="F99" s="8" t="s">
        <v>74</v>
      </c>
      <c r="G99" s="8" t="s">
        <v>265</v>
      </c>
      <c r="H99" s="8" t="s">
        <v>502</v>
      </c>
      <c r="I99" s="8"/>
      <c r="J99" s="8"/>
      <c r="K99" s="40" t="s">
        <v>360</v>
      </c>
      <c r="L99" s="6"/>
      <c r="M99" s="6"/>
      <c r="N99" s="16" t="s">
        <v>363</v>
      </c>
      <c r="O99" s="12"/>
      <c r="P99" s="12"/>
      <c r="Q99" s="13"/>
      <c r="R99" s="8"/>
    </row>
    <row r="100" spans="1:18">
      <c r="A100" s="1" t="s">
        <v>378</v>
      </c>
      <c r="B100" s="5">
        <f t="shared" si="2"/>
        <v>94</v>
      </c>
      <c r="C100" s="72" t="s">
        <v>375</v>
      </c>
      <c r="D100" s="8" t="s">
        <v>376</v>
      </c>
      <c r="E100" s="41" t="s">
        <v>358</v>
      </c>
      <c r="F100" s="8" t="s">
        <v>74</v>
      </c>
      <c r="G100" s="8" t="s">
        <v>266</v>
      </c>
      <c r="H100" s="8" t="s">
        <v>382</v>
      </c>
      <c r="I100" s="8"/>
      <c r="J100" s="8"/>
      <c r="K100" s="40" t="s">
        <v>360</v>
      </c>
      <c r="L100" s="6"/>
      <c r="M100" s="6"/>
      <c r="N100" s="16" t="s">
        <v>363</v>
      </c>
      <c r="O100" s="12"/>
      <c r="P100" s="12"/>
      <c r="Q100" s="13"/>
      <c r="R100" s="8"/>
    </row>
    <row r="101" spans="1:18">
      <c r="A101" s="1" t="s">
        <v>378</v>
      </c>
      <c r="B101" s="5">
        <f t="shared" si="2"/>
        <v>95</v>
      </c>
      <c r="C101" s="72" t="s">
        <v>375</v>
      </c>
      <c r="D101" s="8" t="s">
        <v>376</v>
      </c>
      <c r="E101" s="41" t="s">
        <v>358</v>
      </c>
      <c r="F101" s="8" t="s">
        <v>74</v>
      </c>
      <c r="G101" s="8" t="s">
        <v>267</v>
      </c>
      <c r="H101" s="8" t="s">
        <v>382</v>
      </c>
      <c r="I101" s="8"/>
      <c r="J101" s="8"/>
      <c r="K101" s="40" t="s">
        <v>360</v>
      </c>
      <c r="L101" s="6"/>
      <c r="M101" s="6"/>
      <c r="N101" s="16" t="s">
        <v>363</v>
      </c>
      <c r="O101" s="12"/>
      <c r="P101" s="12"/>
      <c r="Q101" s="13"/>
      <c r="R101" s="8"/>
    </row>
    <row r="102" spans="1:18">
      <c r="A102" s="1" t="s">
        <v>378</v>
      </c>
      <c r="B102" s="5">
        <f t="shared" si="2"/>
        <v>96</v>
      </c>
      <c r="C102" s="72" t="s">
        <v>375</v>
      </c>
      <c r="D102" s="8" t="s">
        <v>376</v>
      </c>
      <c r="E102" s="41" t="s">
        <v>358</v>
      </c>
      <c r="F102" s="8" t="s">
        <v>74</v>
      </c>
      <c r="G102" s="8" t="s">
        <v>268</v>
      </c>
      <c r="H102" s="8" t="s">
        <v>379</v>
      </c>
      <c r="I102" s="8"/>
      <c r="J102" s="8"/>
      <c r="K102" s="40" t="s">
        <v>360</v>
      </c>
      <c r="L102" s="6"/>
      <c r="M102" s="6"/>
      <c r="N102" s="16" t="s">
        <v>363</v>
      </c>
      <c r="O102" s="12"/>
      <c r="P102" s="12"/>
      <c r="Q102" s="13"/>
      <c r="R102" s="8"/>
    </row>
    <row r="103" spans="1:18">
      <c r="A103" s="1" t="s">
        <v>378</v>
      </c>
      <c r="B103" s="5">
        <f t="shared" si="2"/>
        <v>97</v>
      </c>
      <c r="C103" s="72" t="s">
        <v>375</v>
      </c>
      <c r="D103" s="8" t="s">
        <v>376</v>
      </c>
      <c r="E103" s="41" t="s">
        <v>358</v>
      </c>
      <c r="F103" s="8" t="s">
        <v>74</v>
      </c>
      <c r="G103" s="8" t="s">
        <v>269</v>
      </c>
      <c r="H103" s="8" t="s">
        <v>381</v>
      </c>
      <c r="I103" s="8"/>
      <c r="J103" s="8"/>
      <c r="K103" s="40" t="s">
        <v>360</v>
      </c>
      <c r="L103" s="6"/>
      <c r="M103" s="6"/>
      <c r="N103" s="16" t="s">
        <v>363</v>
      </c>
      <c r="O103" s="12"/>
      <c r="P103" s="12"/>
      <c r="Q103" s="13"/>
      <c r="R103" s="8"/>
    </row>
    <row r="104" spans="1:18">
      <c r="A104" s="1" t="s">
        <v>378</v>
      </c>
      <c r="B104" s="5">
        <f t="shared" si="2"/>
        <v>98</v>
      </c>
      <c r="C104" s="72" t="s">
        <v>375</v>
      </c>
      <c r="D104" s="8" t="s">
        <v>376</v>
      </c>
      <c r="E104" s="41" t="s">
        <v>358</v>
      </c>
      <c r="F104" s="8" t="s">
        <v>74</v>
      </c>
      <c r="G104" s="8" t="s">
        <v>270</v>
      </c>
      <c r="H104" s="8" t="s">
        <v>380</v>
      </c>
      <c r="I104" s="8"/>
      <c r="J104" s="8"/>
      <c r="K104" s="40" t="s">
        <v>360</v>
      </c>
      <c r="L104" s="6"/>
      <c r="M104" s="6"/>
      <c r="N104" s="16" t="s">
        <v>363</v>
      </c>
      <c r="O104" s="12"/>
      <c r="P104" s="12"/>
      <c r="Q104" s="13"/>
      <c r="R104" s="8"/>
    </row>
    <row r="105" spans="1:18">
      <c r="A105" s="1" t="s">
        <v>378</v>
      </c>
      <c r="B105" s="5">
        <f t="shared" si="2"/>
        <v>99</v>
      </c>
      <c r="C105" s="72" t="s">
        <v>375</v>
      </c>
      <c r="D105" s="8" t="s">
        <v>376</v>
      </c>
      <c r="E105" s="41" t="s">
        <v>358</v>
      </c>
      <c r="F105" s="8" t="s">
        <v>74</v>
      </c>
      <c r="G105" s="8" t="s">
        <v>271</v>
      </c>
      <c r="H105" s="8" t="s">
        <v>501</v>
      </c>
      <c r="I105" s="8"/>
      <c r="J105" s="8"/>
      <c r="K105" s="40" t="s">
        <v>360</v>
      </c>
      <c r="L105" s="6"/>
      <c r="M105" s="6"/>
      <c r="N105" s="16" t="s">
        <v>363</v>
      </c>
      <c r="O105" s="12"/>
      <c r="P105" s="12"/>
      <c r="Q105" s="13"/>
      <c r="R105" s="8"/>
    </row>
    <row r="106" spans="1:18">
      <c r="A106" s="1" t="s">
        <v>378</v>
      </c>
      <c r="B106" s="5">
        <f t="shared" si="2"/>
        <v>100</v>
      </c>
      <c r="C106" s="72" t="s">
        <v>375</v>
      </c>
      <c r="D106" s="8" t="s">
        <v>376</v>
      </c>
      <c r="E106" s="41" t="s">
        <v>358</v>
      </c>
      <c r="F106" s="8" t="s">
        <v>74</v>
      </c>
      <c r="G106" s="8" t="s">
        <v>272</v>
      </c>
      <c r="H106" s="8" t="s">
        <v>500</v>
      </c>
      <c r="I106" s="8"/>
      <c r="J106" s="8"/>
      <c r="K106" s="40" t="s">
        <v>360</v>
      </c>
      <c r="L106" s="6"/>
      <c r="M106" s="6"/>
      <c r="N106" s="16" t="s">
        <v>363</v>
      </c>
      <c r="O106" s="12"/>
      <c r="P106" s="12"/>
      <c r="Q106" s="13"/>
      <c r="R106" s="8"/>
    </row>
    <row r="107" spans="1:18">
      <c r="A107" s="1" t="s">
        <v>378</v>
      </c>
      <c r="B107" s="5">
        <f t="shared" si="2"/>
        <v>101</v>
      </c>
      <c r="C107" s="72" t="s">
        <v>375</v>
      </c>
      <c r="D107" s="8" t="s">
        <v>376</v>
      </c>
      <c r="E107" s="41" t="s">
        <v>358</v>
      </c>
      <c r="F107" s="8" t="s">
        <v>74</v>
      </c>
      <c r="G107" s="8" t="s">
        <v>273</v>
      </c>
      <c r="H107" s="8" t="s">
        <v>577</v>
      </c>
      <c r="I107" s="8"/>
      <c r="J107" s="8"/>
      <c r="K107" s="40" t="s">
        <v>360</v>
      </c>
      <c r="L107" s="6"/>
      <c r="M107" s="6"/>
      <c r="N107" s="16" t="s">
        <v>363</v>
      </c>
      <c r="O107" s="12"/>
      <c r="P107" s="12"/>
      <c r="Q107" s="13"/>
      <c r="R107" s="8"/>
    </row>
    <row r="108" spans="1:18">
      <c r="A108" s="1" t="s">
        <v>378</v>
      </c>
      <c r="B108" s="5">
        <f t="shared" si="2"/>
        <v>102</v>
      </c>
      <c r="C108" s="72" t="s">
        <v>375</v>
      </c>
      <c r="D108" s="8" t="s">
        <v>376</v>
      </c>
      <c r="E108" s="41" t="s">
        <v>358</v>
      </c>
      <c r="F108" s="8" t="s">
        <v>74</v>
      </c>
      <c r="G108" s="8" t="s">
        <v>274</v>
      </c>
      <c r="H108" s="8" t="s">
        <v>499</v>
      </c>
      <c r="I108" s="8"/>
      <c r="J108" s="8"/>
      <c r="K108" s="40" t="s">
        <v>360</v>
      </c>
      <c r="L108" s="6"/>
      <c r="M108" s="6"/>
      <c r="N108" s="16" t="s">
        <v>363</v>
      </c>
      <c r="O108" s="12"/>
      <c r="P108" s="12"/>
      <c r="Q108" s="13"/>
      <c r="R108" s="8"/>
    </row>
    <row r="109" spans="1:18">
      <c r="A109" s="1" t="s">
        <v>378</v>
      </c>
      <c r="B109" s="5">
        <f t="shared" ref="B109:B140" si="3">ROW()-6</f>
        <v>103</v>
      </c>
      <c r="C109" s="72" t="s">
        <v>375</v>
      </c>
      <c r="D109" s="8" t="s">
        <v>376</v>
      </c>
      <c r="E109" s="41" t="s">
        <v>358</v>
      </c>
      <c r="F109" s="8" t="s">
        <v>367</v>
      </c>
      <c r="G109" s="8" t="s">
        <v>366</v>
      </c>
      <c r="H109" s="8" t="s">
        <v>368</v>
      </c>
      <c r="I109" s="8"/>
      <c r="J109" s="8"/>
      <c r="K109" s="40" t="s">
        <v>360</v>
      </c>
      <c r="L109" s="6"/>
      <c r="M109" s="6"/>
      <c r="N109" s="16" t="s">
        <v>363</v>
      </c>
      <c r="O109" s="12"/>
      <c r="P109" s="12"/>
      <c r="Q109" s="13"/>
      <c r="R109" s="8"/>
    </row>
    <row r="110" spans="1:18">
      <c r="A110" s="1" t="s">
        <v>378</v>
      </c>
      <c r="B110" s="5">
        <f t="shared" si="3"/>
        <v>104</v>
      </c>
      <c r="C110" s="72" t="s">
        <v>375</v>
      </c>
      <c r="D110" s="8" t="s">
        <v>376</v>
      </c>
      <c r="E110" s="41" t="s">
        <v>358</v>
      </c>
      <c r="F110" s="8" t="s">
        <v>74</v>
      </c>
      <c r="G110" s="8" t="s">
        <v>275</v>
      </c>
      <c r="H110" s="8" t="s">
        <v>498</v>
      </c>
      <c r="I110" s="8"/>
      <c r="J110" s="8"/>
      <c r="K110" s="40" t="s">
        <v>360</v>
      </c>
      <c r="L110" s="6"/>
      <c r="M110" s="6"/>
      <c r="N110" s="16" t="s">
        <v>363</v>
      </c>
      <c r="O110" s="12"/>
      <c r="P110" s="12"/>
      <c r="Q110" s="13"/>
      <c r="R110" s="8"/>
    </row>
    <row r="111" spans="1:18">
      <c r="A111" s="1" t="s">
        <v>378</v>
      </c>
      <c r="B111" s="5">
        <f t="shared" si="3"/>
        <v>105</v>
      </c>
      <c r="C111" s="72" t="s">
        <v>375</v>
      </c>
      <c r="D111" s="8" t="s">
        <v>376</v>
      </c>
      <c r="E111" s="41" t="s">
        <v>358</v>
      </c>
      <c r="F111" s="8" t="s">
        <v>74</v>
      </c>
      <c r="G111" s="8" t="s">
        <v>364</v>
      </c>
      <c r="H111" s="8" t="s">
        <v>379</v>
      </c>
      <c r="I111" s="8"/>
      <c r="J111" s="8"/>
      <c r="K111" s="40" t="s">
        <v>360</v>
      </c>
      <c r="L111" s="6"/>
      <c r="M111" s="6"/>
      <c r="N111" s="16" t="s">
        <v>363</v>
      </c>
      <c r="O111" s="12"/>
      <c r="P111" s="12"/>
      <c r="Q111" s="13"/>
      <c r="R111" s="8"/>
    </row>
    <row r="112" spans="1:18">
      <c r="A112" s="1" t="s">
        <v>378</v>
      </c>
      <c r="B112" s="5">
        <f t="shared" si="3"/>
        <v>106</v>
      </c>
      <c r="C112" s="72" t="s">
        <v>375</v>
      </c>
      <c r="D112" s="8" t="s">
        <v>376</v>
      </c>
      <c r="E112" s="41" t="s">
        <v>358</v>
      </c>
      <c r="F112" s="8" t="s">
        <v>85</v>
      </c>
      <c r="G112" s="8" t="s">
        <v>359</v>
      </c>
      <c r="H112" s="8" t="s">
        <v>377</v>
      </c>
      <c r="I112" s="8"/>
      <c r="J112" s="8"/>
      <c r="K112" s="40" t="s">
        <v>360</v>
      </c>
      <c r="L112" s="6"/>
      <c r="M112" s="6"/>
      <c r="N112" s="16" t="s">
        <v>363</v>
      </c>
      <c r="O112" s="12"/>
      <c r="P112" s="12"/>
      <c r="Q112" s="13"/>
      <c r="R112" s="8"/>
    </row>
    <row r="113" spans="1:18">
      <c r="B113" s="5">
        <f t="shared" si="3"/>
        <v>107</v>
      </c>
      <c r="C113" s="72" t="s">
        <v>92</v>
      </c>
      <c r="D113" s="8" t="s">
        <v>82</v>
      </c>
      <c r="E113" s="41">
        <v>1</v>
      </c>
      <c r="F113" s="8" t="s">
        <v>73</v>
      </c>
      <c r="G113" s="8" t="s">
        <v>87</v>
      </c>
      <c r="H113" s="8" t="s">
        <v>79</v>
      </c>
      <c r="I113" s="8"/>
      <c r="J113" s="8"/>
      <c r="K113" s="40" t="s">
        <v>45</v>
      </c>
      <c r="L113" s="6"/>
      <c r="M113" s="6"/>
      <c r="N113" s="16" t="s">
        <v>55</v>
      </c>
      <c r="O113" s="12"/>
      <c r="P113" s="12"/>
      <c r="Q113" s="13"/>
      <c r="R113" s="8"/>
    </row>
    <row r="114" spans="1:18">
      <c r="A114" s="1" t="s">
        <v>288</v>
      </c>
      <c r="B114" s="5">
        <f t="shared" si="3"/>
        <v>108</v>
      </c>
      <c r="C114" s="72" t="s">
        <v>92</v>
      </c>
      <c r="D114" s="8" t="s">
        <v>82</v>
      </c>
      <c r="E114" s="41">
        <v>1</v>
      </c>
      <c r="F114" s="8" t="s">
        <v>240</v>
      </c>
      <c r="G114" s="8" t="s">
        <v>372</v>
      </c>
      <c r="H114" s="8"/>
      <c r="I114" s="8"/>
      <c r="J114" s="8"/>
      <c r="K114" s="40" t="s">
        <v>45</v>
      </c>
      <c r="L114" s="6"/>
      <c r="M114" s="6"/>
      <c r="N114" s="16" t="s">
        <v>55</v>
      </c>
      <c r="O114" s="12"/>
      <c r="P114" s="12"/>
      <c r="Q114" s="13"/>
      <c r="R114" s="8"/>
    </row>
    <row r="115" spans="1:18">
      <c r="B115" s="5">
        <f t="shared" si="3"/>
        <v>109</v>
      </c>
      <c r="C115" s="72" t="s">
        <v>92</v>
      </c>
      <c r="D115" s="8" t="s">
        <v>82</v>
      </c>
      <c r="E115" s="41">
        <v>1</v>
      </c>
      <c r="F115" s="8" t="s">
        <v>73</v>
      </c>
      <c r="G115" s="8" t="s">
        <v>241</v>
      </c>
      <c r="H115" s="8" t="s">
        <v>79</v>
      </c>
      <c r="I115" s="8"/>
      <c r="J115" s="8"/>
      <c r="K115" s="40" t="s">
        <v>45</v>
      </c>
      <c r="L115" s="6"/>
      <c r="M115" s="6"/>
      <c r="N115" s="16" t="s">
        <v>55</v>
      </c>
      <c r="O115" s="12"/>
      <c r="P115" s="12"/>
      <c r="Q115" s="13"/>
      <c r="R115" s="8"/>
    </row>
    <row r="116" spans="1:18">
      <c r="B116" s="5">
        <f t="shared" si="3"/>
        <v>110</v>
      </c>
      <c r="C116" s="72" t="s">
        <v>92</v>
      </c>
      <c r="D116" s="8" t="s">
        <v>98</v>
      </c>
      <c r="E116" s="41">
        <v>1</v>
      </c>
      <c r="F116" s="8" t="s">
        <v>88</v>
      </c>
      <c r="G116" s="8">
        <v>0</v>
      </c>
      <c r="H116" s="8"/>
      <c r="I116" s="8"/>
      <c r="J116" s="8"/>
      <c r="K116" s="40" t="s">
        <v>45</v>
      </c>
      <c r="L116" s="6"/>
      <c r="M116" s="6"/>
      <c r="N116" s="16" t="s">
        <v>55</v>
      </c>
      <c r="O116" s="12"/>
      <c r="P116" s="12"/>
      <c r="Q116" s="13"/>
      <c r="R116" s="8"/>
    </row>
    <row r="117" spans="1:18">
      <c r="A117" s="1" t="s">
        <v>289</v>
      </c>
      <c r="B117" s="5">
        <f t="shared" si="3"/>
        <v>111</v>
      </c>
      <c r="C117" s="73" t="s">
        <v>95</v>
      </c>
      <c r="D117" s="8" t="s">
        <v>83</v>
      </c>
      <c r="E117" s="41">
        <v>1</v>
      </c>
      <c r="F117" s="8" t="s">
        <v>94</v>
      </c>
      <c r="G117" s="8" t="s">
        <v>499</v>
      </c>
      <c r="H117" s="8"/>
      <c r="I117" s="8"/>
      <c r="J117" s="8"/>
      <c r="K117" s="40" t="s">
        <v>45</v>
      </c>
      <c r="L117" s="6"/>
      <c r="M117" s="6"/>
      <c r="N117" s="16" t="s">
        <v>55</v>
      </c>
      <c r="O117" s="12"/>
      <c r="P117" s="12"/>
      <c r="Q117" s="13"/>
      <c r="R117" s="8"/>
    </row>
    <row r="118" spans="1:18">
      <c r="B118" s="5">
        <f t="shared" si="3"/>
        <v>112</v>
      </c>
      <c r="C118" s="73" t="s">
        <v>95</v>
      </c>
      <c r="D118" s="8" t="s">
        <v>83</v>
      </c>
      <c r="E118" s="41">
        <v>1</v>
      </c>
      <c r="F118" s="8" t="s">
        <v>73</v>
      </c>
      <c r="G118" s="8" t="s">
        <v>220</v>
      </c>
      <c r="H118" s="8" t="s">
        <v>79</v>
      </c>
      <c r="I118" s="8"/>
      <c r="J118" s="8"/>
      <c r="K118" s="40" t="s">
        <v>45</v>
      </c>
      <c r="L118" s="6"/>
      <c r="M118" s="6"/>
      <c r="N118" s="16" t="s">
        <v>55</v>
      </c>
      <c r="O118" s="12"/>
      <c r="P118" s="12"/>
      <c r="Q118" s="13"/>
      <c r="R118" s="8"/>
    </row>
    <row r="119" spans="1:18">
      <c r="B119" s="5">
        <f t="shared" si="3"/>
        <v>113</v>
      </c>
      <c r="C119" s="73" t="s">
        <v>95</v>
      </c>
      <c r="D119" s="8" t="s">
        <v>83</v>
      </c>
      <c r="E119" s="41">
        <v>1</v>
      </c>
      <c r="F119" s="8" t="s">
        <v>96</v>
      </c>
      <c r="G119" s="8" t="s">
        <v>97</v>
      </c>
      <c r="H119" s="8" t="s">
        <v>79</v>
      </c>
      <c r="I119" s="8"/>
      <c r="J119" s="8"/>
      <c r="K119" s="40" t="s">
        <v>45</v>
      </c>
      <c r="L119" s="6"/>
      <c r="M119" s="6"/>
      <c r="N119" s="16" t="s">
        <v>55</v>
      </c>
      <c r="O119" s="12"/>
      <c r="P119" s="12"/>
      <c r="Q119" s="13"/>
      <c r="R119" s="8"/>
    </row>
    <row r="120" spans="1:18">
      <c r="A120" s="1" t="s">
        <v>290</v>
      </c>
      <c r="B120" s="5">
        <f t="shared" si="3"/>
        <v>114</v>
      </c>
      <c r="C120" s="73" t="s">
        <v>95</v>
      </c>
      <c r="D120" s="8" t="s">
        <v>83</v>
      </c>
      <c r="E120" s="41">
        <v>1</v>
      </c>
      <c r="F120" s="8" t="s">
        <v>240</v>
      </c>
      <c r="G120" s="8" t="s">
        <v>373</v>
      </c>
      <c r="H120" s="8"/>
      <c r="I120" s="8"/>
      <c r="J120" s="8"/>
      <c r="K120" s="40" t="s">
        <v>45</v>
      </c>
      <c r="L120" s="6"/>
      <c r="M120" s="6"/>
      <c r="N120" s="16" t="s">
        <v>55</v>
      </c>
      <c r="O120" s="12"/>
      <c r="P120" s="12"/>
      <c r="Q120" s="13"/>
      <c r="R120" s="8"/>
    </row>
    <row r="121" spans="1:18">
      <c r="B121" s="5">
        <f t="shared" si="3"/>
        <v>115</v>
      </c>
      <c r="C121" s="73" t="s">
        <v>95</v>
      </c>
      <c r="D121" s="8" t="s">
        <v>83</v>
      </c>
      <c r="E121" s="41">
        <v>1</v>
      </c>
      <c r="F121" s="8" t="s">
        <v>73</v>
      </c>
      <c r="G121" s="8" t="s">
        <v>241</v>
      </c>
      <c r="H121" s="8" t="s">
        <v>79</v>
      </c>
      <c r="I121" s="8"/>
      <c r="J121" s="8"/>
      <c r="K121" s="40" t="s">
        <v>45</v>
      </c>
      <c r="L121" s="6"/>
      <c r="M121" s="6"/>
      <c r="N121" s="16" t="s">
        <v>55</v>
      </c>
      <c r="O121" s="12"/>
      <c r="P121" s="12"/>
      <c r="Q121" s="13"/>
      <c r="R121" s="8"/>
    </row>
    <row r="122" spans="1:18">
      <c r="B122" s="5">
        <f t="shared" si="3"/>
        <v>116</v>
      </c>
      <c r="C122" s="74" t="s">
        <v>99</v>
      </c>
      <c r="D122" s="8" t="s">
        <v>104</v>
      </c>
      <c r="E122" s="41">
        <v>1</v>
      </c>
      <c r="F122" s="8" t="s">
        <v>100</v>
      </c>
      <c r="G122" s="8" t="s">
        <v>221</v>
      </c>
      <c r="H122" s="8" t="b">
        <v>1</v>
      </c>
      <c r="I122" s="8"/>
      <c r="J122" s="8"/>
      <c r="K122" s="40" t="s">
        <v>45</v>
      </c>
      <c r="L122" s="6"/>
      <c r="M122" s="6"/>
      <c r="N122" s="16" t="s">
        <v>55</v>
      </c>
      <c r="O122" s="12"/>
      <c r="P122" s="12"/>
      <c r="Q122" s="13"/>
      <c r="R122" s="8"/>
    </row>
    <row r="123" spans="1:18">
      <c r="A123" s="1" t="s">
        <v>291</v>
      </c>
      <c r="B123" s="5">
        <f t="shared" si="3"/>
        <v>117</v>
      </c>
      <c r="C123" s="74" t="s">
        <v>99</v>
      </c>
      <c r="D123" s="8" t="s">
        <v>93</v>
      </c>
      <c r="E123" s="41">
        <v>1</v>
      </c>
      <c r="F123" s="8" t="s">
        <v>74</v>
      </c>
      <c r="G123" s="8" t="s">
        <v>101</v>
      </c>
      <c r="H123" s="8" t="s">
        <v>499</v>
      </c>
      <c r="I123" s="8"/>
      <c r="J123" s="8"/>
      <c r="K123" s="40" t="s">
        <v>45</v>
      </c>
      <c r="L123" s="6"/>
      <c r="M123" s="6"/>
      <c r="N123" s="16" t="s">
        <v>55</v>
      </c>
      <c r="O123" s="12"/>
      <c r="P123" s="12"/>
      <c r="Q123" s="13"/>
      <c r="R123" s="8"/>
    </row>
    <row r="124" spans="1:18">
      <c r="B124" s="5">
        <f t="shared" si="3"/>
        <v>118</v>
      </c>
      <c r="C124" s="74" t="s">
        <v>99</v>
      </c>
      <c r="D124" s="8" t="s">
        <v>93</v>
      </c>
      <c r="E124" s="41">
        <v>1</v>
      </c>
      <c r="F124" s="8" t="s">
        <v>73</v>
      </c>
      <c r="G124" s="8" t="s">
        <v>233</v>
      </c>
      <c r="H124" s="8" t="s">
        <v>79</v>
      </c>
      <c r="I124" s="8"/>
      <c r="J124" s="8"/>
      <c r="K124" s="40" t="s">
        <v>45</v>
      </c>
      <c r="L124" s="6"/>
      <c r="M124" s="6"/>
      <c r="N124" s="16" t="s">
        <v>55</v>
      </c>
      <c r="O124" s="12"/>
      <c r="P124" s="12"/>
      <c r="Q124" s="13"/>
      <c r="R124" s="8"/>
    </row>
    <row r="125" spans="1:18">
      <c r="A125" s="1" t="s">
        <v>293</v>
      </c>
      <c r="B125" s="5">
        <f t="shared" si="3"/>
        <v>119</v>
      </c>
      <c r="C125" s="74" t="s">
        <v>99</v>
      </c>
      <c r="D125" s="8" t="s">
        <v>102</v>
      </c>
      <c r="E125" s="41">
        <v>1</v>
      </c>
      <c r="F125" s="8" t="s">
        <v>583</v>
      </c>
      <c r="G125" s="8" t="s">
        <v>499</v>
      </c>
      <c r="H125" s="8"/>
      <c r="I125" s="8"/>
      <c r="J125" s="8"/>
      <c r="K125" s="40" t="s">
        <v>45</v>
      </c>
      <c r="L125" s="6"/>
      <c r="M125" s="6"/>
      <c r="N125" s="16" t="s">
        <v>55</v>
      </c>
      <c r="O125" s="12"/>
      <c r="P125" s="12"/>
      <c r="Q125" s="13"/>
      <c r="R125" s="8"/>
    </row>
    <row r="126" spans="1:18">
      <c r="B126" s="5">
        <f t="shared" si="3"/>
        <v>120</v>
      </c>
      <c r="C126" s="74" t="s">
        <v>99</v>
      </c>
      <c r="D126" s="8" t="s">
        <v>228</v>
      </c>
      <c r="E126" s="41">
        <v>1</v>
      </c>
      <c r="F126" s="8" t="s">
        <v>73</v>
      </c>
      <c r="G126" s="8" t="s">
        <v>222</v>
      </c>
      <c r="H126" s="8" t="s">
        <v>79</v>
      </c>
      <c r="I126" s="8"/>
      <c r="J126" s="8"/>
      <c r="K126" s="40" t="s">
        <v>45</v>
      </c>
      <c r="L126" s="6"/>
      <c r="M126" s="6"/>
      <c r="N126" s="16" t="s">
        <v>55</v>
      </c>
      <c r="O126" s="12"/>
      <c r="P126" s="12"/>
      <c r="Q126" s="13"/>
      <c r="R126" s="8"/>
    </row>
    <row r="127" spans="1:18" ht="19.5">
      <c r="A127" s="1" t="s">
        <v>294</v>
      </c>
      <c r="B127" s="5">
        <f t="shared" si="3"/>
        <v>121</v>
      </c>
      <c r="C127" s="74" t="s">
        <v>99</v>
      </c>
      <c r="D127" s="8" t="s">
        <v>102</v>
      </c>
      <c r="E127" s="41">
        <v>1</v>
      </c>
      <c r="F127" s="8" t="s">
        <v>103</v>
      </c>
      <c r="G127" s="8" t="s">
        <v>274</v>
      </c>
      <c r="H127" s="105" t="s">
        <v>499</v>
      </c>
      <c r="I127" s="8" t="s">
        <v>622</v>
      </c>
      <c r="J127" s="8"/>
      <c r="K127" s="40" t="s">
        <v>45</v>
      </c>
      <c r="L127" s="6"/>
      <c r="M127" s="6"/>
      <c r="N127" s="16" t="s">
        <v>55</v>
      </c>
      <c r="O127" s="12"/>
      <c r="P127" s="12"/>
      <c r="Q127" s="13"/>
      <c r="R127" s="8"/>
    </row>
    <row r="128" spans="1:18">
      <c r="B128" s="5">
        <f t="shared" si="3"/>
        <v>122</v>
      </c>
      <c r="C128" s="74" t="s">
        <v>99</v>
      </c>
      <c r="D128" s="8" t="s">
        <v>229</v>
      </c>
      <c r="E128" s="41">
        <v>1</v>
      </c>
      <c r="F128" s="8" t="s">
        <v>73</v>
      </c>
      <c r="G128" s="8" t="s">
        <v>225</v>
      </c>
      <c r="H128" s="8"/>
      <c r="I128" s="8"/>
      <c r="J128" s="8"/>
      <c r="K128" s="40" t="s">
        <v>45</v>
      </c>
      <c r="L128" s="6"/>
      <c r="M128" s="6"/>
      <c r="N128" s="16" t="s">
        <v>55</v>
      </c>
      <c r="O128" s="12"/>
      <c r="P128" s="12"/>
      <c r="Q128" s="13"/>
      <c r="R128" s="8"/>
    </row>
    <row r="129" spans="1:18">
      <c r="B129" s="5">
        <f t="shared" si="3"/>
        <v>123</v>
      </c>
      <c r="C129" s="74" t="s">
        <v>99</v>
      </c>
      <c r="D129" s="8" t="s">
        <v>581</v>
      </c>
      <c r="E129" s="41">
        <v>1</v>
      </c>
      <c r="F129" s="8" t="s">
        <v>100</v>
      </c>
      <c r="G129" s="8" t="s">
        <v>221</v>
      </c>
      <c r="H129" s="8" t="b">
        <v>0</v>
      </c>
      <c r="I129" s="8"/>
      <c r="J129" s="8"/>
      <c r="K129" s="40" t="s">
        <v>45</v>
      </c>
      <c r="L129" s="6"/>
      <c r="M129" s="6"/>
      <c r="N129" s="16" t="s">
        <v>55</v>
      </c>
      <c r="O129" s="12"/>
      <c r="P129" s="12"/>
      <c r="Q129" s="13"/>
      <c r="R129" s="8"/>
    </row>
    <row r="130" spans="1:18">
      <c r="A130" s="1" t="s">
        <v>295</v>
      </c>
      <c r="B130" s="5">
        <f t="shared" si="3"/>
        <v>124</v>
      </c>
      <c r="C130" s="74" t="s">
        <v>99</v>
      </c>
      <c r="D130" s="8" t="s">
        <v>107</v>
      </c>
      <c r="E130" s="41">
        <v>1</v>
      </c>
      <c r="F130" s="8" t="s">
        <v>74</v>
      </c>
      <c r="G130" s="8" t="s">
        <v>101</v>
      </c>
      <c r="H130" s="8" t="s">
        <v>499</v>
      </c>
      <c r="I130" s="8"/>
      <c r="J130" s="8"/>
      <c r="K130" s="40" t="s">
        <v>45</v>
      </c>
      <c r="L130" s="6"/>
      <c r="M130" s="6"/>
      <c r="N130" s="16" t="s">
        <v>55</v>
      </c>
      <c r="O130" s="12"/>
      <c r="P130" s="12"/>
      <c r="Q130" s="13"/>
      <c r="R130" s="8"/>
    </row>
    <row r="131" spans="1:18">
      <c r="A131" s="1" t="s">
        <v>296</v>
      </c>
      <c r="B131" s="5">
        <f t="shared" si="3"/>
        <v>125</v>
      </c>
      <c r="C131" s="74" t="s">
        <v>99</v>
      </c>
      <c r="D131" s="8" t="s">
        <v>106</v>
      </c>
      <c r="E131" s="41">
        <v>1</v>
      </c>
      <c r="F131" s="8" t="s">
        <v>94</v>
      </c>
      <c r="G131" s="8" t="s">
        <v>499</v>
      </c>
      <c r="H131" s="8"/>
      <c r="I131" s="8"/>
      <c r="J131" s="8"/>
      <c r="K131" s="40" t="s">
        <v>105</v>
      </c>
      <c r="L131" s="6"/>
      <c r="M131" s="6"/>
      <c r="N131" s="16" t="s">
        <v>55</v>
      </c>
      <c r="O131" s="12"/>
      <c r="P131" s="12"/>
      <c r="Q131" s="13"/>
      <c r="R131" s="8"/>
    </row>
    <row r="132" spans="1:18">
      <c r="A132" s="1" t="s">
        <v>446</v>
      </c>
      <c r="B132" s="5">
        <f t="shared" si="3"/>
        <v>126</v>
      </c>
      <c r="C132" s="71" t="s">
        <v>231</v>
      </c>
      <c r="D132" s="8" t="s">
        <v>213</v>
      </c>
      <c r="E132" s="41">
        <v>0</v>
      </c>
      <c r="F132" s="8" t="s">
        <v>89</v>
      </c>
      <c r="G132" s="8" t="s">
        <v>450</v>
      </c>
      <c r="H132" s="8"/>
      <c r="I132" s="8"/>
      <c r="J132" s="8"/>
      <c r="K132" s="40" t="s">
        <v>45</v>
      </c>
      <c r="L132" s="6"/>
      <c r="M132" s="6"/>
      <c r="N132" s="16" t="s">
        <v>55</v>
      </c>
      <c r="O132" s="12"/>
      <c r="P132" s="12"/>
      <c r="Q132" s="13"/>
      <c r="R132" s="8"/>
    </row>
    <row r="133" spans="1:18">
      <c r="A133" s="1" t="s">
        <v>447</v>
      </c>
      <c r="B133" s="5">
        <f t="shared" si="3"/>
        <v>127</v>
      </c>
      <c r="C133" s="71" t="s">
        <v>231</v>
      </c>
      <c r="D133" s="8" t="s">
        <v>214</v>
      </c>
      <c r="E133" s="41">
        <v>0</v>
      </c>
      <c r="F133" s="8" t="s">
        <v>89</v>
      </c>
      <c r="G133" s="8" t="s">
        <v>451</v>
      </c>
      <c r="H133" s="8"/>
      <c r="I133" s="8"/>
      <c r="J133" s="8"/>
      <c r="K133" s="40" t="s">
        <v>45</v>
      </c>
      <c r="L133" s="6"/>
      <c r="M133" s="6"/>
      <c r="N133" s="16" t="s">
        <v>55</v>
      </c>
      <c r="O133" s="12"/>
      <c r="P133" s="12"/>
      <c r="Q133" s="13"/>
      <c r="R133" s="8"/>
    </row>
    <row r="134" spans="1:18">
      <c r="A134" s="1" t="s">
        <v>448</v>
      </c>
      <c r="B134" s="5">
        <f t="shared" si="3"/>
        <v>128</v>
      </c>
      <c r="C134" s="71" t="s">
        <v>231</v>
      </c>
      <c r="D134" s="8" t="s">
        <v>217</v>
      </c>
      <c r="E134" s="41">
        <v>0</v>
      </c>
      <c r="F134" s="8" t="s">
        <v>89</v>
      </c>
      <c r="G134" s="8" t="s">
        <v>486</v>
      </c>
      <c r="H134" s="8"/>
      <c r="I134" s="8"/>
      <c r="J134" s="8"/>
      <c r="K134" s="40" t="s">
        <v>45</v>
      </c>
      <c r="L134" s="6"/>
      <c r="M134" s="6"/>
      <c r="N134" s="16" t="s">
        <v>55</v>
      </c>
      <c r="O134" s="12"/>
      <c r="P134" s="12"/>
      <c r="Q134" s="13"/>
      <c r="R134" s="8"/>
    </row>
    <row r="135" spans="1:18">
      <c r="A135" s="1" t="s">
        <v>449</v>
      </c>
      <c r="B135" s="5">
        <f t="shared" si="3"/>
        <v>129</v>
      </c>
      <c r="C135" s="71" t="s">
        <v>231</v>
      </c>
      <c r="D135" s="8" t="s">
        <v>218</v>
      </c>
      <c r="E135" s="41">
        <v>0</v>
      </c>
      <c r="F135" s="8" t="s">
        <v>89</v>
      </c>
      <c r="G135" s="8" t="s">
        <v>487</v>
      </c>
      <c r="H135" s="8"/>
      <c r="I135" s="8"/>
      <c r="J135" s="8"/>
      <c r="K135" s="40" t="s">
        <v>45</v>
      </c>
      <c r="L135" s="6"/>
      <c r="M135" s="6"/>
      <c r="N135" s="16" t="s">
        <v>55</v>
      </c>
      <c r="O135" s="12"/>
      <c r="P135" s="12"/>
      <c r="Q135" s="13"/>
      <c r="R135" s="8"/>
    </row>
    <row r="136" spans="1:18">
      <c r="B136" s="5">
        <f t="shared" si="3"/>
        <v>130</v>
      </c>
      <c r="C136" s="71" t="s">
        <v>231</v>
      </c>
      <c r="D136" s="8" t="s">
        <v>232</v>
      </c>
      <c r="E136" s="41">
        <v>1</v>
      </c>
      <c r="F136" s="8" t="s">
        <v>73</v>
      </c>
      <c r="G136" s="8" t="s">
        <v>211</v>
      </c>
      <c r="H136" s="8" t="s">
        <v>79</v>
      </c>
      <c r="I136" s="8"/>
      <c r="J136" s="8"/>
      <c r="K136" s="40" t="s">
        <v>45</v>
      </c>
      <c r="L136" s="6"/>
      <c r="M136" s="6"/>
      <c r="N136" s="16" t="s">
        <v>55</v>
      </c>
      <c r="O136" s="12"/>
      <c r="P136" s="12"/>
      <c r="Q136" s="13"/>
      <c r="R136" s="8"/>
    </row>
    <row r="137" spans="1:18">
      <c r="A137" s="1" t="s">
        <v>386</v>
      </c>
      <c r="B137" s="5">
        <f t="shared" si="3"/>
        <v>131</v>
      </c>
      <c r="C137" s="71" t="s">
        <v>384</v>
      </c>
      <c r="D137" s="8" t="s">
        <v>385</v>
      </c>
      <c r="E137" s="41" t="s">
        <v>358</v>
      </c>
      <c r="F137" s="8" t="s">
        <v>74</v>
      </c>
      <c r="G137" s="8" t="s">
        <v>254</v>
      </c>
      <c r="H137" s="8" t="s">
        <v>440</v>
      </c>
      <c r="I137" s="8"/>
      <c r="J137" s="8"/>
      <c r="K137" s="40" t="s">
        <v>360</v>
      </c>
      <c r="L137" s="6"/>
      <c r="M137" s="6"/>
      <c r="N137" s="16" t="s">
        <v>363</v>
      </c>
      <c r="O137" s="12"/>
      <c r="P137" s="12"/>
      <c r="Q137" s="13"/>
      <c r="R137" s="8"/>
    </row>
    <row r="138" spans="1:18">
      <c r="A138" s="1" t="s">
        <v>386</v>
      </c>
      <c r="B138" s="5">
        <f t="shared" si="3"/>
        <v>132</v>
      </c>
      <c r="C138" s="71" t="s">
        <v>384</v>
      </c>
      <c r="D138" s="8" t="s">
        <v>385</v>
      </c>
      <c r="E138" s="41" t="s">
        <v>358</v>
      </c>
      <c r="F138" s="8" t="s">
        <v>74</v>
      </c>
      <c r="G138" s="8" t="s">
        <v>255</v>
      </c>
      <c r="H138" s="8" t="s">
        <v>441</v>
      </c>
      <c r="I138" s="8"/>
      <c r="J138" s="8"/>
      <c r="K138" s="40" t="s">
        <v>360</v>
      </c>
      <c r="L138" s="6"/>
      <c r="M138" s="6"/>
      <c r="N138" s="16" t="s">
        <v>363</v>
      </c>
      <c r="O138" s="12"/>
      <c r="P138" s="12"/>
      <c r="Q138" s="13"/>
      <c r="R138" s="8"/>
    </row>
    <row r="139" spans="1:18">
      <c r="A139" s="1" t="s">
        <v>386</v>
      </c>
      <c r="B139" s="5">
        <f t="shared" si="3"/>
        <v>133</v>
      </c>
      <c r="C139" s="71" t="s">
        <v>384</v>
      </c>
      <c r="D139" s="8" t="s">
        <v>385</v>
      </c>
      <c r="E139" s="41" t="s">
        <v>358</v>
      </c>
      <c r="F139" s="8" t="s">
        <v>74</v>
      </c>
      <c r="G139" s="8" t="s">
        <v>256</v>
      </c>
      <c r="H139" s="8" t="s">
        <v>441</v>
      </c>
      <c r="I139" s="8"/>
      <c r="J139" s="8"/>
      <c r="K139" s="40" t="s">
        <v>360</v>
      </c>
      <c r="L139" s="6"/>
      <c r="M139" s="6"/>
      <c r="N139" s="16" t="s">
        <v>363</v>
      </c>
      <c r="O139" s="12"/>
      <c r="P139" s="12"/>
      <c r="Q139" s="13"/>
      <c r="R139" s="8"/>
    </row>
    <row r="140" spans="1:18">
      <c r="A140" s="1" t="s">
        <v>386</v>
      </c>
      <c r="B140" s="5">
        <f t="shared" si="3"/>
        <v>134</v>
      </c>
      <c r="C140" s="71" t="s">
        <v>384</v>
      </c>
      <c r="D140" s="8" t="s">
        <v>385</v>
      </c>
      <c r="E140" s="41" t="s">
        <v>358</v>
      </c>
      <c r="F140" s="8" t="s">
        <v>74</v>
      </c>
      <c r="G140" s="8" t="s">
        <v>257</v>
      </c>
      <c r="H140" s="8" t="s">
        <v>441</v>
      </c>
      <c r="I140" s="8"/>
      <c r="J140" s="8"/>
      <c r="K140" s="40" t="s">
        <v>360</v>
      </c>
      <c r="L140" s="6"/>
      <c r="M140" s="6"/>
      <c r="N140" s="16" t="s">
        <v>363</v>
      </c>
      <c r="O140" s="12"/>
      <c r="P140" s="12"/>
      <c r="Q140" s="13"/>
      <c r="R140" s="8"/>
    </row>
    <row r="141" spans="1:18">
      <c r="A141" s="1" t="s">
        <v>386</v>
      </c>
      <c r="B141" s="5">
        <f t="shared" ref="B141:B172" si="4">ROW()-6</f>
        <v>135</v>
      </c>
      <c r="C141" s="71" t="s">
        <v>384</v>
      </c>
      <c r="D141" s="8" t="s">
        <v>385</v>
      </c>
      <c r="E141" s="41" t="s">
        <v>358</v>
      </c>
      <c r="F141" s="8" t="s">
        <v>74</v>
      </c>
      <c r="G141" s="8" t="s">
        <v>258</v>
      </c>
      <c r="H141" s="8" t="s">
        <v>441</v>
      </c>
      <c r="I141" s="8"/>
      <c r="J141" s="8"/>
      <c r="K141" s="40" t="s">
        <v>360</v>
      </c>
      <c r="L141" s="6"/>
      <c r="M141" s="6"/>
      <c r="N141" s="16" t="s">
        <v>363</v>
      </c>
      <c r="O141" s="12"/>
      <c r="P141" s="12"/>
      <c r="Q141" s="13"/>
      <c r="R141" s="8"/>
    </row>
    <row r="142" spans="1:18">
      <c r="A142" s="1" t="s">
        <v>386</v>
      </c>
      <c r="B142" s="5">
        <f t="shared" si="4"/>
        <v>136</v>
      </c>
      <c r="C142" s="71" t="s">
        <v>384</v>
      </c>
      <c r="D142" s="8" t="s">
        <v>385</v>
      </c>
      <c r="E142" s="41" t="s">
        <v>358</v>
      </c>
      <c r="F142" s="8" t="s">
        <v>74</v>
      </c>
      <c r="G142" s="8" t="s">
        <v>259</v>
      </c>
      <c r="H142" s="8" t="s">
        <v>519</v>
      </c>
      <c r="I142" s="8"/>
      <c r="J142" s="8"/>
      <c r="K142" s="40" t="s">
        <v>360</v>
      </c>
      <c r="L142" s="6"/>
      <c r="M142" s="6"/>
      <c r="N142" s="16" t="s">
        <v>363</v>
      </c>
      <c r="O142" s="12"/>
      <c r="P142" s="12"/>
      <c r="Q142" s="13"/>
      <c r="R142" s="8"/>
    </row>
    <row r="143" spans="1:18">
      <c r="A143" s="1" t="s">
        <v>386</v>
      </c>
      <c r="B143" s="5">
        <f t="shared" si="4"/>
        <v>137</v>
      </c>
      <c r="C143" s="71" t="s">
        <v>384</v>
      </c>
      <c r="D143" s="8" t="s">
        <v>385</v>
      </c>
      <c r="E143" s="41" t="s">
        <v>358</v>
      </c>
      <c r="F143" s="8" t="s">
        <v>74</v>
      </c>
      <c r="G143" s="8" t="s">
        <v>260</v>
      </c>
      <c r="H143" s="8" t="s">
        <v>518</v>
      </c>
      <c r="I143" s="8"/>
      <c r="J143" s="8"/>
      <c r="K143" s="40" t="s">
        <v>360</v>
      </c>
      <c r="L143" s="6"/>
      <c r="M143" s="6"/>
      <c r="N143" s="16" t="s">
        <v>363</v>
      </c>
      <c r="O143" s="12"/>
      <c r="P143" s="12"/>
      <c r="Q143" s="13"/>
      <c r="R143" s="8"/>
    </row>
    <row r="144" spans="1:18">
      <c r="A144" s="1" t="s">
        <v>386</v>
      </c>
      <c r="B144" s="5">
        <f t="shared" si="4"/>
        <v>138</v>
      </c>
      <c r="C144" s="71" t="s">
        <v>384</v>
      </c>
      <c r="D144" s="8" t="s">
        <v>385</v>
      </c>
      <c r="E144" s="41" t="s">
        <v>358</v>
      </c>
      <c r="F144" s="8" t="s">
        <v>74</v>
      </c>
      <c r="G144" s="8" t="s">
        <v>261</v>
      </c>
      <c r="H144" s="8" t="s">
        <v>517</v>
      </c>
      <c r="I144" s="8"/>
      <c r="J144" s="8"/>
      <c r="K144" s="40" t="s">
        <v>360</v>
      </c>
      <c r="L144" s="6"/>
      <c r="M144" s="6"/>
      <c r="N144" s="16" t="s">
        <v>363</v>
      </c>
      <c r="O144" s="12"/>
      <c r="P144" s="12"/>
      <c r="Q144" s="13"/>
      <c r="R144" s="8"/>
    </row>
    <row r="145" spans="1:18">
      <c r="A145" s="1" t="s">
        <v>386</v>
      </c>
      <c r="B145" s="5">
        <f t="shared" si="4"/>
        <v>139</v>
      </c>
      <c r="C145" s="71" t="s">
        <v>384</v>
      </c>
      <c r="D145" s="8" t="s">
        <v>385</v>
      </c>
      <c r="E145" s="41" t="s">
        <v>358</v>
      </c>
      <c r="F145" s="8" t="s">
        <v>74</v>
      </c>
      <c r="G145" s="8" t="s">
        <v>262</v>
      </c>
      <c r="H145" s="8" t="s">
        <v>516</v>
      </c>
      <c r="I145" s="8"/>
      <c r="J145" s="8"/>
      <c r="K145" s="40" t="s">
        <v>360</v>
      </c>
      <c r="L145" s="6"/>
      <c r="M145" s="6"/>
      <c r="N145" s="16" t="s">
        <v>363</v>
      </c>
      <c r="O145" s="12"/>
      <c r="P145" s="12"/>
      <c r="Q145" s="13"/>
      <c r="R145" s="8"/>
    </row>
    <row r="146" spans="1:18">
      <c r="A146" s="1" t="s">
        <v>386</v>
      </c>
      <c r="B146" s="5">
        <f t="shared" si="4"/>
        <v>140</v>
      </c>
      <c r="C146" s="71" t="s">
        <v>384</v>
      </c>
      <c r="D146" s="8" t="s">
        <v>385</v>
      </c>
      <c r="E146" s="41" t="s">
        <v>358</v>
      </c>
      <c r="F146" s="8" t="s">
        <v>74</v>
      </c>
      <c r="G146" s="8" t="s">
        <v>263</v>
      </c>
      <c r="H146" s="8" t="s">
        <v>515</v>
      </c>
      <c r="I146" s="8"/>
      <c r="J146" s="8"/>
      <c r="K146" s="40" t="s">
        <v>360</v>
      </c>
      <c r="L146" s="6"/>
      <c r="M146" s="6"/>
      <c r="N146" s="16" t="s">
        <v>363</v>
      </c>
      <c r="O146" s="12"/>
      <c r="P146" s="12"/>
      <c r="Q146" s="13"/>
      <c r="R146" s="8"/>
    </row>
    <row r="147" spans="1:18">
      <c r="A147" s="1" t="s">
        <v>386</v>
      </c>
      <c r="B147" s="5">
        <f t="shared" si="4"/>
        <v>141</v>
      </c>
      <c r="C147" s="71" t="s">
        <v>384</v>
      </c>
      <c r="D147" s="8" t="s">
        <v>385</v>
      </c>
      <c r="E147" s="41" t="s">
        <v>358</v>
      </c>
      <c r="F147" s="8" t="s">
        <v>74</v>
      </c>
      <c r="G147" s="8" t="s">
        <v>264</v>
      </c>
      <c r="H147" s="8" t="s">
        <v>514</v>
      </c>
      <c r="I147" s="8"/>
      <c r="J147" s="8"/>
      <c r="K147" s="40" t="s">
        <v>360</v>
      </c>
      <c r="L147" s="6"/>
      <c r="M147" s="6"/>
      <c r="N147" s="16" t="s">
        <v>363</v>
      </c>
      <c r="O147" s="12"/>
      <c r="P147" s="12"/>
      <c r="Q147" s="13"/>
      <c r="R147" s="8"/>
    </row>
    <row r="148" spans="1:18">
      <c r="A148" s="1" t="s">
        <v>386</v>
      </c>
      <c r="B148" s="5">
        <f t="shared" si="4"/>
        <v>142</v>
      </c>
      <c r="C148" s="71" t="s">
        <v>384</v>
      </c>
      <c r="D148" s="8" t="s">
        <v>385</v>
      </c>
      <c r="E148" s="41" t="s">
        <v>358</v>
      </c>
      <c r="F148" s="8" t="s">
        <v>74</v>
      </c>
      <c r="G148" s="8" t="s">
        <v>265</v>
      </c>
      <c r="H148" s="8" t="s">
        <v>513</v>
      </c>
      <c r="I148" s="8"/>
      <c r="J148" s="8"/>
      <c r="K148" s="40" t="s">
        <v>360</v>
      </c>
      <c r="L148" s="6"/>
      <c r="M148" s="6"/>
      <c r="N148" s="16" t="s">
        <v>363</v>
      </c>
      <c r="O148" s="12"/>
      <c r="P148" s="12"/>
      <c r="Q148" s="13"/>
      <c r="R148" s="8"/>
    </row>
    <row r="149" spans="1:18">
      <c r="A149" s="1" t="s">
        <v>386</v>
      </c>
      <c r="B149" s="5">
        <f t="shared" si="4"/>
        <v>143</v>
      </c>
      <c r="C149" s="71" t="s">
        <v>384</v>
      </c>
      <c r="D149" s="8" t="s">
        <v>385</v>
      </c>
      <c r="E149" s="41" t="s">
        <v>358</v>
      </c>
      <c r="F149" s="8" t="s">
        <v>74</v>
      </c>
      <c r="G149" s="8" t="s">
        <v>266</v>
      </c>
      <c r="H149" s="8" t="s">
        <v>441</v>
      </c>
      <c r="I149" s="8"/>
      <c r="J149" s="8"/>
      <c r="K149" s="40" t="s">
        <v>360</v>
      </c>
      <c r="L149" s="6"/>
      <c r="M149" s="6"/>
      <c r="N149" s="16" t="s">
        <v>363</v>
      </c>
      <c r="O149" s="12"/>
      <c r="P149" s="12"/>
      <c r="Q149" s="13"/>
      <c r="R149" s="8"/>
    </row>
    <row r="150" spans="1:18">
      <c r="A150" s="1" t="s">
        <v>386</v>
      </c>
      <c r="B150" s="5">
        <f t="shared" si="4"/>
        <v>144</v>
      </c>
      <c r="C150" s="71" t="s">
        <v>384</v>
      </c>
      <c r="D150" s="8" t="s">
        <v>385</v>
      </c>
      <c r="E150" s="41" t="s">
        <v>358</v>
      </c>
      <c r="F150" s="8" t="s">
        <v>74</v>
      </c>
      <c r="G150" s="8" t="s">
        <v>267</v>
      </c>
      <c r="H150" s="8" t="s">
        <v>441</v>
      </c>
      <c r="I150" s="8"/>
      <c r="J150" s="8"/>
      <c r="K150" s="40" t="s">
        <v>360</v>
      </c>
      <c r="L150" s="6"/>
      <c r="M150" s="6"/>
      <c r="N150" s="16" t="s">
        <v>363</v>
      </c>
      <c r="O150" s="12"/>
      <c r="P150" s="12"/>
      <c r="Q150" s="13"/>
      <c r="R150" s="8"/>
    </row>
    <row r="151" spans="1:18">
      <c r="A151" s="1" t="s">
        <v>386</v>
      </c>
      <c r="B151" s="5">
        <f t="shared" si="4"/>
        <v>145</v>
      </c>
      <c r="C151" s="71" t="s">
        <v>384</v>
      </c>
      <c r="D151" s="8" t="s">
        <v>385</v>
      </c>
      <c r="E151" s="41" t="s">
        <v>358</v>
      </c>
      <c r="F151" s="8" t="s">
        <v>74</v>
      </c>
      <c r="G151" s="8" t="s">
        <v>268</v>
      </c>
      <c r="H151" s="8" t="s">
        <v>442</v>
      </c>
      <c r="I151" s="8"/>
      <c r="J151" s="8"/>
      <c r="K151" s="40" t="s">
        <v>360</v>
      </c>
      <c r="L151" s="6"/>
      <c r="M151" s="6"/>
      <c r="N151" s="16" t="s">
        <v>363</v>
      </c>
      <c r="O151" s="12"/>
      <c r="P151" s="12"/>
      <c r="Q151" s="13"/>
      <c r="R151" s="8"/>
    </row>
    <row r="152" spans="1:18">
      <c r="A152" s="1" t="s">
        <v>386</v>
      </c>
      <c r="B152" s="5">
        <f t="shared" si="4"/>
        <v>146</v>
      </c>
      <c r="C152" s="71" t="s">
        <v>384</v>
      </c>
      <c r="D152" s="8" t="s">
        <v>385</v>
      </c>
      <c r="E152" s="41" t="s">
        <v>358</v>
      </c>
      <c r="F152" s="8" t="s">
        <v>74</v>
      </c>
      <c r="G152" s="8" t="s">
        <v>269</v>
      </c>
      <c r="H152" s="8" t="s">
        <v>443</v>
      </c>
      <c r="I152" s="8"/>
      <c r="J152" s="8"/>
      <c r="K152" s="40" t="s">
        <v>360</v>
      </c>
      <c r="L152" s="6"/>
      <c r="M152" s="6"/>
      <c r="N152" s="16" t="s">
        <v>363</v>
      </c>
      <c r="O152" s="12"/>
      <c r="P152" s="12"/>
      <c r="Q152" s="13"/>
      <c r="R152" s="8"/>
    </row>
    <row r="153" spans="1:18">
      <c r="A153" s="1" t="s">
        <v>386</v>
      </c>
      <c r="B153" s="5">
        <f t="shared" si="4"/>
        <v>147</v>
      </c>
      <c r="C153" s="71" t="s">
        <v>384</v>
      </c>
      <c r="D153" s="8" t="s">
        <v>385</v>
      </c>
      <c r="E153" s="41" t="s">
        <v>358</v>
      </c>
      <c r="F153" s="8" t="s">
        <v>74</v>
      </c>
      <c r="G153" s="8" t="s">
        <v>270</v>
      </c>
      <c r="H153" s="8" t="s">
        <v>444</v>
      </c>
      <c r="I153" s="8"/>
      <c r="J153" s="8"/>
      <c r="K153" s="40" t="s">
        <v>360</v>
      </c>
      <c r="L153" s="6"/>
      <c r="M153" s="6"/>
      <c r="N153" s="16" t="s">
        <v>363</v>
      </c>
      <c r="O153" s="12"/>
      <c r="P153" s="12"/>
      <c r="Q153" s="13"/>
      <c r="R153" s="8"/>
    </row>
    <row r="154" spans="1:18">
      <c r="A154" s="1" t="s">
        <v>386</v>
      </c>
      <c r="B154" s="5">
        <f t="shared" si="4"/>
        <v>148</v>
      </c>
      <c r="C154" s="71" t="s">
        <v>384</v>
      </c>
      <c r="D154" s="8" t="s">
        <v>385</v>
      </c>
      <c r="E154" s="41" t="s">
        <v>358</v>
      </c>
      <c r="F154" s="8" t="s">
        <v>74</v>
      </c>
      <c r="G154" s="8" t="s">
        <v>271</v>
      </c>
      <c r="H154" s="8" t="s">
        <v>512</v>
      </c>
      <c r="I154" s="8"/>
      <c r="J154" s="8"/>
      <c r="K154" s="40" t="s">
        <v>360</v>
      </c>
      <c r="L154" s="6"/>
      <c r="M154" s="6"/>
      <c r="N154" s="16" t="s">
        <v>363</v>
      </c>
      <c r="O154" s="12"/>
      <c r="P154" s="12"/>
      <c r="Q154" s="13"/>
      <c r="R154" s="8"/>
    </row>
    <row r="155" spans="1:18">
      <c r="A155" s="1" t="s">
        <v>386</v>
      </c>
      <c r="B155" s="5">
        <f t="shared" si="4"/>
        <v>149</v>
      </c>
      <c r="C155" s="71" t="s">
        <v>384</v>
      </c>
      <c r="D155" s="8" t="s">
        <v>385</v>
      </c>
      <c r="E155" s="41" t="s">
        <v>358</v>
      </c>
      <c r="F155" s="8" t="s">
        <v>74</v>
      </c>
      <c r="G155" s="8" t="s">
        <v>272</v>
      </c>
      <c r="H155" s="8" t="s">
        <v>511</v>
      </c>
      <c r="I155" s="8"/>
      <c r="J155" s="8"/>
      <c r="K155" s="40" t="s">
        <v>360</v>
      </c>
      <c r="L155" s="6"/>
      <c r="M155" s="6"/>
      <c r="N155" s="16" t="s">
        <v>363</v>
      </c>
      <c r="O155" s="12"/>
      <c r="P155" s="12"/>
      <c r="Q155" s="13"/>
      <c r="R155" s="8"/>
    </row>
    <row r="156" spans="1:18">
      <c r="A156" s="1" t="s">
        <v>386</v>
      </c>
      <c r="B156" s="5">
        <f t="shared" si="4"/>
        <v>150</v>
      </c>
      <c r="C156" s="71" t="s">
        <v>384</v>
      </c>
      <c r="D156" s="8" t="s">
        <v>385</v>
      </c>
      <c r="E156" s="41" t="s">
        <v>358</v>
      </c>
      <c r="F156" s="8" t="s">
        <v>74</v>
      </c>
      <c r="G156" s="8" t="s">
        <v>273</v>
      </c>
      <c r="H156" s="8" t="s">
        <v>578</v>
      </c>
      <c r="I156" s="8"/>
      <c r="J156" s="8"/>
      <c r="K156" s="40" t="s">
        <v>360</v>
      </c>
      <c r="L156" s="6"/>
      <c r="M156" s="6"/>
      <c r="N156" s="16" t="s">
        <v>363</v>
      </c>
      <c r="O156" s="12"/>
      <c r="P156" s="12"/>
      <c r="Q156" s="13"/>
      <c r="R156" s="8"/>
    </row>
    <row r="157" spans="1:18">
      <c r="A157" s="1" t="s">
        <v>386</v>
      </c>
      <c r="B157" s="5">
        <f t="shared" si="4"/>
        <v>151</v>
      </c>
      <c r="C157" s="71" t="s">
        <v>384</v>
      </c>
      <c r="D157" s="8" t="s">
        <v>385</v>
      </c>
      <c r="E157" s="41" t="s">
        <v>358</v>
      </c>
      <c r="F157" s="8" t="s">
        <v>74</v>
      </c>
      <c r="G157" s="8" t="s">
        <v>274</v>
      </c>
      <c r="H157" s="8" t="s">
        <v>510</v>
      </c>
      <c r="I157" s="8"/>
      <c r="J157" s="8"/>
      <c r="K157" s="40" t="s">
        <v>360</v>
      </c>
      <c r="L157" s="6"/>
      <c r="M157" s="6"/>
      <c r="N157" s="16" t="s">
        <v>363</v>
      </c>
      <c r="O157" s="12"/>
      <c r="P157" s="12"/>
      <c r="Q157" s="13"/>
      <c r="R157" s="8"/>
    </row>
    <row r="158" spans="1:18">
      <c r="A158" s="1" t="s">
        <v>386</v>
      </c>
      <c r="B158" s="5">
        <f t="shared" si="4"/>
        <v>152</v>
      </c>
      <c r="C158" s="71" t="s">
        <v>384</v>
      </c>
      <c r="D158" s="8" t="s">
        <v>385</v>
      </c>
      <c r="E158" s="41" t="s">
        <v>358</v>
      </c>
      <c r="F158" s="8" t="s">
        <v>367</v>
      </c>
      <c r="G158" s="8" t="s">
        <v>366</v>
      </c>
      <c r="H158" s="8" t="s">
        <v>368</v>
      </c>
      <c r="I158" s="8"/>
      <c r="J158" s="8"/>
      <c r="K158" s="40" t="s">
        <v>360</v>
      </c>
      <c r="L158" s="6"/>
      <c r="M158" s="6"/>
      <c r="N158" s="16" t="s">
        <v>363</v>
      </c>
      <c r="O158" s="12"/>
      <c r="P158" s="12"/>
      <c r="Q158" s="13"/>
      <c r="R158" s="8"/>
    </row>
    <row r="159" spans="1:18">
      <c r="A159" s="1" t="s">
        <v>386</v>
      </c>
      <c r="B159" s="5">
        <f t="shared" si="4"/>
        <v>153</v>
      </c>
      <c r="C159" s="71" t="s">
        <v>384</v>
      </c>
      <c r="D159" s="8" t="s">
        <v>385</v>
      </c>
      <c r="E159" s="41" t="s">
        <v>358</v>
      </c>
      <c r="F159" s="8" t="s">
        <v>74</v>
      </c>
      <c r="G159" s="8" t="s">
        <v>275</v>
      </c>
      <c r="H159" s="8" t="s">
        <v>509</v>
      </c>
      <c r="I159" s="8"/>
      <c r="J159" s="8"/>
      <c r="K159" s="40" t="s">
        <v>360</v>
      </c>
      <c r="L159" s="6"/>
      <c r="M159" s="6"/>
      <c r="N159" s="16" t="s">
        <v>363</v>
      </c>
      <c r="O159" s="12"/>
      <c r="P159" s="12"/>
      <c r="Q159" s="13"/>
      <c r="R159" s="8"/>
    </row>
    <row r="160" spans="1:18">
      <c r="A160" s="1" t="s">
        <v>386</v>
      </c>
      <c r="B160" s="5">
        <f t="shared" si="4"/>
        <v>154</v>
      </c>
      <c r="C160" s="71" t="s">
        <v>384</v>
      </c>
      <c r="D160" s="8" t="s">
        <v>385</v>
      </c>
      <c r="E160" s="41" t="s">
        <v>358</v>
      </c>
      <c r="F160" s="8" t="s">
        <v>74</v>
      </c>
      <c r="G160" s="8" t="s">
        <v>364</v>
      </c>
      <c r="H160" s="8" t="s">
        <v>442</v>
      </c>
      <c r="I160" s="8"/>
      <c r="J160" s="8"/>
      <c r="K160" s="40" t="s">
        <v>360</v>
      </c>
      <c r="L160" s="6"/>
      <c r="M160" s="6"/>
      <c r="N160" s="16" t="s">
        <v>363</v>
      </c>
      <c r="O160" s="12"/>
      <c r="P160" s="12"/>
      <c r="Q160" s="13"/>
      <c r="R160" s="8"/>
    </row>
    <row r="161" spans="1:18">
      <c r="A161" s="1" t="s">
        <v>386</v>
      </c>
      <c r="B161" s="5">
        <f t="shared" si="4"/>
        <v>155</v>
      </c>
      <c r="C161" s="71" t="s">
        <v>384</v>
      </c>
      <c r="D161" s="8" t="s">
        <v>385</v>
      </c>
      <c r="E161" s="41" t="s">
        <v>358</v>
      </c>
      <c r="F161" s="8" t="s">
        <v>85</v>
      </c>
      <c r="G161" s="8" t="s">
        <v>359</v>
      </c>
      <c r="H161" s="8" t="s">
        <v>445</v>
      </c>
      <c r="I161" s="8"/>
      <c r="J161" s="8"/>
      <c r="K161" s="40" t="s">
        <v>360</v>
      </c>
      <c r="L161" s="6"/>
      <c r="M161" s="6"/>
      <c r="N161" s="16" t="s">
        <v>363</v>
      </c>
      <c r="O161" s="12"/>
      <c r="P161" s="12"/>
      <c r="Q161" s="13"/>
      <c r="R161" s="8"/>
    </row>
    <row r="162" spans="1:18">
      <c r="B162" s="5">
        <f t="shared" si="4"/>
        <v>156</v>
      </c>
      <c r="C162" s="71" t="s">
        <v>231</v>
      </c>
      <c r="D162" s="8" t="s">
        <v>232</v>
      </c>
      <c r="E162" s="41">
        <v>1</v>
      </c>
      <c r="F162" s="8" t="s">
        <v>73</v>
      </c>
      <c r="G162" s="8" t="s">
        <v>87</v>
      </c>
      <c r="H162" s="8" t="s">
        <v>86</v>
      </c>
      <c r="I162" s="8"/>
      <c r="J162" s="8"/>
      <c r="K162" s="40" t="s">
        <v>45</v>
      </c>
      <c r="L162" s="6"/>
      <c r="M162" s="6"/>
      <c r="N162" s="16" t="s">
        <v>55</v>
      </c>
      <c r="O162" s="12"/>
      <c r="P162" s="12"/>
      <c r="Q162" s="13"/>
      <c r="R162" s="8"/>
    </row>
    <row r="163" spans="1:18">
      <c r="A163" s="1" t="s">
        <v>292</v>
      </c>
      <c r="B163" s="5">
        <f t="shared" si="4"/>
        <v>157</v>
      </c>
      <c r="C163" s="71" t="s">
        <v>231</v>
      </c>
      <c r="D163" s="8" t="s">
        <v>232</v>
      </c>
      <c r="E163" s="41">
        <v>1</v>
      </c>
      <c r="F163" s="8" t="s">
        <v>240</v>
      </c>
      <c r="G163" s="8" t="s">
        <v>374</v>
      </c>
      <c r="H163" s="8" t="s">
        <v>79</v>
      </c>
      <c r="I163" s="8"/>
      <c r="J163" s="8"/>
      <c r="K163" s="40" t="s">
        <v>45</v>
      </c>
      <c r="L163" s="6"/>
      <c r="M163" s="6"/>
      <c r="N163" s="16" t="s">
        <v>55</v>
      </c>
      <c r="O163" s="12"/>
      <c r="P163" s="12"/>
      <c r="Q163" s="13"/>
      <c r="R163" s="8"/>
    </row>
    <row r="164" spans="1:18">
      <c r="B164" s="5">
        <f t="shared" si="4"/>
        <v>158</v>
      </c>
      <c r="C164" s="71" t="s">
        <v>231</v>
      </c>
      <c r="D164" s="8" t="s">
        <v>232</v>
      </c>
      <c r="E164" s="41">
        <v>1</v>
      </c>
      <c r="F164" s="8" t="s">
        <v>73</v>
      </c>
      <c r="G164" s="8" t="s">
        <v>241</v>
      </c>
      <c r="H164" s="8" t="s">
        <v>79</v>
      </c>
      <c r="I164" s="8"/>
      <c r="J164" s="8"/>
      <c r="K164" s="40" t="s">
        <v>45</v>
      </c>
      <c r="L164" s="6"/>
      <c r="M164" s="6"/>
      <c r="N164" s="16" t="s">
        <v>55</v>
      </c>
      <c r="O164" s="12"/>
      <c r="P164" s="12"/>
      <c r="Q164" s="13"/>
      <c r="R164" s="8"/>
    </row>
    <row r="165" spans="1:18">
      <c r="B165" s="5">
        <f t="shared" si="4"/>
        <v>159</v>
      </c>
      <c r="C165" s="71" t="s">
        <v>231</v>
      </c>
      <c r="D165" s="8" t="s">
        <v>93</v>
      </c>
      <c r="E165" s="41">
        <v>1</v>
      </c>
      <c r="F165" s="8" t="s">
        <v>100</v>
      </c>
      <c r="G165" s="8" t="s">
        <v>221</v>
      </c>
      <c r="H165" s="8" t="b">
        <v>1</v>
      </c>
      <c r="I165" s="8"/>
      <c r="J165" s="8"/>
      <c r="K165" s="40" t="s">
        <v>45</v>
      </c>
      <c r="L165" s="6"/>
      <c r="M165" s="6"/>
      <c r="N165" s="16" t="s">
        <v>55</v>
      </c>
      <c r="O165" s="12"/>
      <c r="P165" s="12"/>
      <c r="Q165" s="13"/>
      <c r="R165" s="8"/>
    </row>
    <row r="166" spans="1:18">
      <c r="A166" s="1" t="s">
        <v>297</v>
      </c>
      <c r="B166" s="5">
        <f t="shared" si="4"/>
        <v>160</v>
      </c>
      <c r="C166" s="71" t="s">
        <v>231</v>
      </c>
      <c r="D166" s="8" t="s">
        <v>93</v>
      </c>
      <c r="E166" s="41">
        <v>1</v>
      </c>
      <c r="F166" s="8" t="s">
        <v>74</v>
      </c>
      <c r="G166" s="8" t="s">
        <v>101</v>
      </c>
      <c r="H166" s="8" t="s">
        <v>520</v>
      </c>
      <c r="I166" s="8"/>
      <c r="J166" s="8"/>
      <c r="K166" s="40" t="s">
        <v>45</v>
      </c>
      <c r="L166" s="6"/>
      <c r="M166" s="6"/>
      <c r="N166" s="16" t="s">
        <v>55</v>
      </c>
      <c r="O166" s="12"/>
      <c r="P166" s="12"/>
      <c r="Q166" s="13"/>
      <c r="R166" s="8"/>
    </row>
    <row r="167" spans="1:18">
      <c r="B167" s="5">
        <f t="shared" si="4"/>
        <v>161</v>
      </c>
      <c r="C167" s="71" t="s">
        <v>231</v>
      </c>
      <c r="D167" s="8" t="s">
        <v>93</v>
      </c>
      <c r="E167" s="41">
        <v>1</v>
      </c>
      <c r="F167" s="8" t="s">
        <v>73</v>
      </c>
      <c r="G167" s="8" t="s">
        <v>233</v>
      </c>
      <c r="H167" s="8" t="s">
        <v>79</v>
      </c>
      <c r="I167" s="8"/>
      <c r="J167" s="8"/>
      <c r="K167" s="40" t="s">
        <v>45</v>
      </c>
      <c r="L167" s="6"/>
      <c r="M167" s="6"/>
      <c r="N167" s="16" t="s">
        <v>55</v>
      </c>
      <c r="O167" s="12"/>
      <c r="P167" s="12"/>
      <c r="Q167" s="13"/>
      <c r="R167" s="8"/>
    </row>
    <row r="168" spans="1:18">
      <c r="A168" s="1" t="s">
        <v>298</v>
      </c>
      <c r="B168" s="5">
        <f t="shared" si="4"/>
        <v>162</v>
      </c>
      <c r="C168" s="71" t="s">
        <v>231</v>
      </c>
      <c r="D168" s="8" t="s">
        <v>93</v>
      </c>
      <c r="E168" s="41">
        <v>1</v>
      </c>
      <c r="F168" s="8" t="s">
        <v>94</v>
      </c>
      <c r="G168" s="8" t="s">
        <v>499</v>
      </c>
      <c r="H168" s="8"/>
      <c r="I168" s="8"/>
      <c r="J168" s="8"/>
      <c r="K168" s="40" t="s">
        <v>45</v>
      </c>
      <c r="L168" s="6"/>
      <c r="M168" s="6"/>
      <c r="N168" s="16" t="s">
        <v>55</v>
      </c>
      <c r="O168" s="12"/>
      <c r="P168" s="12"/>
      <c r="Q168" s="13"/>
      <c r="R168" s="8"/>
    </row>
    <row r="169" spans="1:18">
      <c r="A169" s="1" t="s">
        <v>299</v>
      </c>
      <c r="B169" s="5">
        <f t="shared" si="4"/>
        <v>163</v>
      </c>
      <c r="C169" s="71" t="s">
        <v>231</v>
      </c>
      <c r="D169" s="8" t="s">
        <v>93</v>
      </c>
      <c r="E169" s="41">
        <v>1</v>
      </c>
      <c r="F169" s="8" t="s">
        <v>94</v>
      </c>
      <c r="G169" s="8" t="s">
        <v>510</v>
      </c>
      <c r="H169" s="8"/>
      <c r="I169" s="8"/>
      <c r="J169" s="8"/>
      <c r="K169" s="40" t="s">
        <v>45</v>
      </c>
      <c r="L169" s="6"/>
      <c r="M169" s="6"/>
      <c r="N169" s="16" t="s">
        <v>55</v>
      </c>
      <c r="O169" s="12"/>
      <c r="P169" s="12"/>
      <c r="Q169" s="13"/>
      <c r="R169" s="8"/>
    </row>
    <row r="170" spans="1:18">
      <c r="B170" s="5">
        <f t="shared" si="4"/>
        <v>164</v>
      </c>
      <c r="C170" s="79" t="s">
        <v>56</v>
      </c>
      <c r="D170" s="76"/>
      <c r="E170" s="43"/>
      <c r="F170" s="78" t="s">
        <v>65</v>
      </c>
      <c r="G170" s="42"/>
      <c r="H170" s="42"/>
      <c r="I170" s="42"/>
      <c r="J170" s="42"/>
      <c r="K170" s="44"/>
      <c r="L170" s="45"/>
      <c r="M170" s="45"/>
      <c r="N170" s="46"/>
      <c r="O170" s="47"/>
      <c r="P170" s="47"/>
      <c r="Q170" s="48"/>
      <c r="R170" s="49"/>
    </row>
    <row r="171" spans="1:18">
      <c r="B171" s="5">
        <f t="shared" si="4"/>
        <v>165</v>
      </c>
      <c r="C171" s="72" t="s">
        <v>235</v>
      </c>
      <c r="D171" s="8" t="s">
        <v>232</v>
      </c>
      <c r="E171" s="41">
        <v>1</v>
      </c>
      <c r="F171" s="8" t="s">
        <v>73</v>
      </c>
      <c r="G171" s="8" t="s">
        <v>211</v>
      </c>
      <c r="H171" s="8" t="s">
        <v>79</v>
      </c>
      <c r="I171" s="8"/>
      <c r="J171" s="8"/>
      <c r="K171" s="40" t="s">
        <v>45</v>
      </c>
      <c r="L171" s="6"/>
      <c r="M171" s="6"/>
      <c r="N171" s="16" t="s">
        <v>55</v>
      </c>
      <c r="O171" s="12"/>
      <c r="P171" s="12"/>
      <c r="Q171" s="13"/>
      <c r="R171" s="8"/>
    </row>
    <row r="172" spans="1:18">
      <c r="A172" s="1" t="s">
        <v>388</v>
      </c>
      <c r="B172" s="5">
        <f t="shared" si="4"/>
        <v>166</v>
      </c>
      <c r="C172" s="72" t="s">
        <v>387</v>
      </c>
      <c r="D172" s="8" t="s">
        <v>385</v>
      </c>
      <c r="E172" s="41" t="s">
        <v>358</v>
      </c>
      <c r="F172" s="8" t="s">
        <v>74</v>
      </c>
      <c r="G172" s="8" t="s">
        <v>254</v>
      </c>
      <c r="H172" s="8" t="s">
        <v>383</v>
      </c>
      <c r="I172" s="8"/>
      <c r="J172" s="8"/>
      <c r="K172" s="40" t="s">
        <v>360</v>
      </c>
      <c r="L172" s="6"/>
      <c r="M172" s="6"/>
      <c r="N172" s="16" t="s">
        <v>363</v>
      </c>
      <c r="O172" s="12"/>
      <c r="P172" s="12"/>
      <c r="Q172" s="13"/>
      <c r="R172" s="8"/>
    </row>
    <row r="173" spans="1:18">
      <c r="A173" s="1" t="s">
        <v>388</v>
      </c>
      <c r="B173" s="5">
        <f t="shared" ref="B173:B204" si="5">ROW()-6</f>
        <v>167</v>
      </c>
      <c r="C173" s="72" t="s">
        <v>387</v>
      </c>
      <c r="D173" s="8" t="s">
        <v>385</v>
      </c>
      <c r="E173" s="41" t="s">
        <v>358</v>
      </c>
      <c r="F173" s="8" t="s">
        <v>74</v>
      </c>
      <c r="G173" s="8" t="s">
        <v>255</v>
      </c>
      <c r="H173" s="8" t="s">
        <v>382</v>
      </c>
      <c r="I173" s="8"/>
      <c r="J173" s="8"/>
      <c r="K173" s="40" t="s">
        <v>360</v>
      </c>
      <c r="L173" s="6"/>
      <c r="M173" s="6"/>
      <c r="N173" s="16" t="s">
        <v>363</v>
      </c>
      <c r="O173" s="12"/>
      <c r="P173" s="12"/>
      <c r="Q173" s="13"/>
      <c r="R173" s="8"/>
    </row>
    <row r="174" spans="1:18">
      <c r="A174" s="1" t="s">
        <v>388</v>
      </c>
      <c r="B174" s="5">
        <f t="shared" si="5"/>
        <v>168</v>
      </c>
      <c r="C174" s="72" t="s">
        <v>387</v>
      </c>
      <c r="D174" s="8" t="s">
        <v>385</v>
      </c>
      <c r="E174" s="41" t="s">
        <v>358</v>
      </c>
      <c r="F174" s="8" t="s">
        <v>74</v>
      </c>
      <c r="G174" s="8" t="s">
        <v>256</v>
      </c>
      <c r="H174" s="8" t="s">
        <v>382</v>
      </c>
      <c r="I174" s="8"/>
      <c r="J174" s="8"/>
      <c r="K174" s="40" t="s">
        <v>360</v>
      </c>
      <c r="L174" s="6"/>
      <c r="M174" s="6"/>
      <c r="N174" s="16" t="s">
        <v>363</v>
      </c>
      <c r="O174" s="12"/>
      <c r="P174" s="12"/>
      <c r="Q174" s="13"/>
      <c r="R174" s="8"/>
    </row>
    <row r="175" spans="1:18">
      <c r="A175" s="1" t="s">
        <v>388</v>
      </c>
      <c r="B175" s="5">
        <f t="shared" si="5"/>
        <v>169</v>
      </c>
      <c r="C175" s="72" t="s">
        <v>387</v>
      </c>
      <c r="D175" s="8" t="s">
        <v>385</v>
      </c>
      <c r="E175" s="41" t="s">
        <v>358</v>
      </c>
      <c r="F175" s="8" t="s">
        <v>74</v>
      </c>
      <c r="G175" s="8" t="s">
        <v>257</v>
      </c>
      <c r="H175" s="8" t="s">
        <v>382</v>
      </c>
      <c r="I175" s="8"/>
      <c r="J175" s="8"/>
      <c r="K175" s="40" t="s">
        <v>360</v>
      </c>
      <c r="L175" s="6"/>
      <c r="M175" s="6"/>
      <c r="N175" s="16" t="s">
        <v>363</v>
      </c>
      <c r="O175" s="12"/>
      <c r="P175" s="12"/>
      <c r="Q175" s="13"/>
      <c r="R175" s="8"/>
    </row>
    <row r="176" spans="1:18">
      <c r="A176" s="1" t="s">
        <v>388</v>
      </c>
      <c r="B176" s="5">
        <f t="shared" si="5"/>
        <v>170</v>
      </c>
      <c r="C176" s="72" t="s">
        <v>387</v>
      </c>
      <c r="D176" s="8" t="s">
        <v>385</v>
      </c>
      <c r="E176" s="41" t="s">
        <v>358</v>
      </c>
      <c r="F176" s="8" t="s">
        <v>74</v>
      </c>
      <c r="G176" s="8" t="s">
        <v>258</v>
      </c>
      <c r="H176" s="8" t="s">
        <v>382</v>
      </c>
      <c r="I176" s="8"/>
      <c r="J176" s="8"/>
      <c r="K176" s="40" t="s">
        <v>360</v>
      </c>
      <c r="L176" s="6"/>
      <c r="M176" s="6"/>
      <c r="N176" s="16" t="s">
        <v>363</v>
      </c>
      <c r="O176" s="12"/>
      <c r="P176" s="12"/>
      <c r="Q176" s="13"/>
      <c r="R176" s="8"/>
    </row>
    <row r="177" spans="1:18">
      <c r="A177" s="1" t="s">
        <v>388</v>
      </c>
      <c r="B177" s="5">
        <f t="shared" si="5"/>
        <v>171</v>
      </c>
      <c r="C177" s="72" t="s">
        <v>387</v>
      </c>
      <c r="D177" s="8" t="s">
        <v>385</v>
      </c>
      <c r="E177" s="41" t="s">
        <v>358</v>
      </c>
      <c r="F177" s="8" t="s">
        <v>74</v>
      </c>
      <c r="G177" s="8" t="s">
        <v>259</v>
      </c>
      <c r="H177" s="8" t="s">
        <v>530</v>
      </c>
      <c r="I177" s="8"/>
      <c r="J177" s="8"/>
      <c r="K177" s="40" t="s">
        <v>360</v>
      </c>
      <c r="L177" s="6"/>
      <c r="M177" s="6"/>
      <c r="N177" s="16" t="s">
        <v>363</v>
      </c>
      <c r="O177" s="12"/>
      <c r="P177" s="12"/>
      <c r="Q177" s="13"/>
      <c r="R177" s="8"/>
    </row>
    <row r="178" spans="1:18">
      <c r="A178" s="1" t="s">
        <v>388</v>
      </c>
      <c r="B178" s="5">
        <f t="shared" si="5"/>
        <v>172</v>
      </c>
      <c r="C178" s="72" t="s">
        <v>387</v>
      </c>
      <c r="D178" s="8" t="s">
        <v>385</v>
      </c>
      <c r="E178" s="41" t="s">
        <v>358</v>
      </c>
      <c r="F178" s="8" t="s">
        <v>74</v>
      </c>
      <c r="G178" s="8" t="s">
        <v>260</v>
      </c>
      <c r="H178" s="8" t="s">
        <v>529</v>
      </c>
      <c r="I178" s="8"/>
      <c r="J178" s="8"/>
      <c r="K178" s="40" t="s">
        <v>360</v>
      </c>
      <c r="L178" s="6"/>
      <c r="M178" s="6"/>
      <c r="N178" s="16" t="s">
        <v>363</v>
      </c>
      <c r="O178" s="12"/>
      <c r="P178" s="12"/>
      <c r="Q178" s="13"/>
      <c r="R178" s="8"/>
    </row>
    <row r="179" spans="1:18">
      <c r="A179" s="1" t="s">
        <v>388</v>
      </c>
      <c r="B179" s="5">
        <f t="shared" si="5"/>
        <v>173</v>
      </c>
      <c r="C179" s="72" t="s">
        <v>387</v>
      </c>
      <c r="D179" s="8" t="s">
        <v>385</v>
      </c>
      <c r="E179" s="41" t="s">
        <v>358</v>
      </c>
      <c r="F179" s="8" t="s">
        <v>74</v>
      </c>
      <c r="G179" s="8" t="s">
        <v>261</v>
      </c>
      <c r="H179" s="8" t="s">
        <v>528</v>
      </c>
      <c r="I179" s="8"/>
      <c r="J179" s="8"/>
      <c r="K179" s="40" t="s">
        <v>360</v>
      </c>
      <c r="L179" s="6"/>
      <c r="M179" s="6"/>
      <c r="N179" s="16" t="s">
        <v>363</v>
      </c>
      <c r="O179" s="12"/>
      <c r="P179" s="12"/>
      <c r="Q179" s="13"/>
      <c r="R179" s="8"/>
    </row>
    <row r="180" spans="1:18">
      <c r="A180" s="1" t="s">
        <v>388</v>
      </c>
      <c r="B180" s="5">
        <f t="shared" si="5"/>
        <v>174</v>
      </c>
      <c r="C180" s="72" t="s">
        <v>387</v>
      </c>
      <c r="D180" s="8" t="s">
        <v>385</v>
      </c>
      <c r="E180" s="41" t="s">
        <v>358</v>
      </c>
      <c r="F180" s="8" t="s">
        <v>74</v>
      </c>
      <c r="G180" s="8" t="s">
        <v>262</v>
      </c>
      <c r="H180" s="8" t="s">
        <v>527</v>
      </c>
      <c r="I180" s="8"/>
      <c r="J180" s="8"/>
      <c r="K180" s="40" t="s">
        <v>360</v>
      </c>
      <c r="L180" s="6"/>
      <c r="M180" s="6"/>
      <c r="N180" s="16" t="s">
        <v>363</v>
      </c>
      <c r="O180" s="12"/>
      <c r="P180" s="12"/>
      <c r="Q180" s="13"/>
      <c r="R180" s="8"/>
    </row>
    <row r="181" spans="1:18">
      <c r="A181" s="1" t="s">
        <v>388</v>
      </c>
      <c r="B181" s="5">
        <f t="shared" si="5"/>
        <v>175</v>
      </c>
      <c r="C181" s="72" t="s">
        <v>387</v>
      </c>
      <c r="D181" s="8" t="s">
        <v>385</v>
      </c>
      <c r="E181" s="41" t="s">
        <v>358</v>
      </c>
      <c r="F181" s="8" t="s">
        <v>74</v>
      </c>
      <c r="G181" s="8" t="s">
        <v>263</v>
      </c>
      <c r="H181" s="8" t="s">
        <v>526</v>
      </c>
      <c r="I181" s="8"/>
      <c r="J181" s="8"/>
      <c r="K181" s="40" t="s">
        <v>360</v>
      </c>
      <c r="L181" s="6"/>
      <c r="M181" s="6"/>
      <c r="N181" s="16" t="s">
        <v>363</v>
      </c>
      <c r="O181" s="12"/>
      <c r="P181" s="12"/>
      <c r="Q181" s="13"/>
      <c r="R181" s="8"/>
    </row>
    <row r="182" spans="1:18">
      <c r="A182" s="1" t="s">
        <v>388</v>
      </c>
      <c r="B182" s="5">
        <f t="shared" si="5"/>
        <v>176</v>
      </c>
      <c r="C182" s="72" t="s">
        <v>387</v>
      </c>
      <c r="D182" s="8" t="s">
        <v>385</v>
      </c>
      <c r="E182" s="41" t="s">
        <v>358</v>
      </c>
      <c r="F182" s="8" t="s">
        <v>74</v>
      </c>
      <c r="G182" s="8" t="s">
        <v>264</v>
      </c>
      <c r="H182" s="8" t="s">
        <v>525</v>
      </c>
      <c r="I182" s="8"/>
      <c r="J182" s="8"/>
      <c r="K182" s="40" t="s">
        <v>360</v>
      </c>
      <c r="L182" s="6"/>
      <c r="M182" s="6"/>
      <c r="N182" s="16" t="s">
        <v>363</v>
      </c>
      <c r="O182" s="12"/>
      <c r="P182" s="12"/>
      <c r="Q182" s="13"/>
      <c r="R182" s="8"/>
    </row>
    <row r="183" spans="1:18">
      <c r="A183" s="1" t="s">
        <v>388</v>
      </c>
      <c r="B183" s="5">
        <f t="shared" si="5"/>
        <v>177</v>
      </c>
      <c r="C183" s="72" t="s">
        <v>387</v>
      </c>
      <c r="D183" s="8" t="s">
        <v>385</v>
      </c>
      <c r="E183" s="41" t="s">
        <v>358</v>
      </c>
      <c r="F183" s="8" t="s">
        <v>74</v>
      </c>
      <c r="G183" s="8" t="s">
        <v>265</v>
      </c>
      <c r="H183" s="8" t="s">
        <v>524</v>
      </c>
      <c r="I183" s="8"/>
      <c r="J183" s="8"/>
      <c r="K183" s="40" t="s">
        <v>360</v>
      </c>
      <c r="L183" s="6"/>
      <c r="M183" s="6"/>
      <c r="N183" s="16" t="s">
        <v>363</v>
      </c>
      <c r="O183" s="12"/>
      <c r="P183" s="12"/>
      <c r="Q183" s="13"/>
      <c r="R183" s="8"/>
    </row>
    <row r="184" spans="1:18">
      <c r="A184" s="1" t="s">
        <v>388</v>
      </c>
      <c r="B184" s="5">
        <f t="shared" si="5"/>
        <v>178</v>
      </c>
      <c r="C184" s="72" t="s">
        <v>387</v>
      </c>
      <c r="D184" s="8" t="s">
        <v>385</v>
      </c>
      <c r="E184" s="41" t="s">
        <v>358</v>
      </c>
      <c r="F184" s="8" t="s">
        <v>74</v>
      </c>
      <c r="G184" s="8" t="s">
        <v>266</v>
      </c>
      <c r="H184" s="8" t="s">
        <v>382</v>
      </c>
      <c r="I184" s="8"/>
      <c r="J184" s="8"/>
      <c r="K184" s="40" t="s">
        <v>360</v>
      </c>
      <c r="L184" s="6"/>
      <c r="M184" s="6"/>
      <c r="N184" s="16" t="s">
        <v>363</v>
      </c>
      <c r="O184" s="12"/>
      <c r="P184" s="12"/>
      <c r="Q184" s="13"/>
      <c r="R184" s="8"/>
    </row>
    <row r="185" spans="1:18">
      <c r="A185" s="1" t="s">
        <v>388</v>
      </c>
      <c r="B185" s="5">
        <f t="shared" si="5"/>
        <v>179</v>
      </c>
      <c r="C185" s="72" t="s">
        <v>387</v>
      </c>
      <c r="D185" s="8" t="s">
        <v>385</v>
      </c>
      <c r="E185" s="41" t="s">
        <v>358</v>
      </c>
      <c r="F185" s="8" t="s">
        <v>74</v>
      </c>
      <c r="G185" s="8" t="s">
        <v>267</v>
      </c>
      <c r="H185" s="8" t="s">
        <v>382</v>
      </c>
      <c r="I185" s="8"/>
      <c r="J185" s="8"/>
      <c r="K185" s="40" t="s">
        <v>360</v>
      </c>
      <c r="L185" s="6"/>
      <c r="M185" s="6"/>
      <c r="N185" s="16" t="s">
        <v>363</v>
      </c>
      <c r="O185" s="12"/>
      <c r="P185" s="12"/>
      <c r="Q185" s="13"/>
      <c r="R185" s="8"/>
    </row>
    <row r="186" spans="1:18">
      <c r="A186" s="1" t="s">
        <v>388</v>
      </c>
      <c r="B186" s="5">
        <f t="shared" si="5"/>
        <v>180</v>
      </c>
      <c r="C186" s="72" t="s">
        <v>387</v>
      </c>
      <c r="D186" s="8" t="s">
        <v>385</v>
      </c>
      <c r="E186" s="41" t="s">
        <v>358</v>
      </c>
      <c r="F186" s="8" t="s">
        <v>74</v>
      </c>
      <c r="G186" s="8" t="s">
        <v>268</v>
      </c>
      <c r="H186" s="8" t="s">
        <v>379</v>
      </c>
      <c r="I186" s="8"/>
      <c r="J186" s="8"/>
      <c r="K186" s="40" t="s">
        <v>360</v>
      </c>
      <c r="L186" s="6"/>
      <c r="M186" s="6"/>
      <c r="N186" s="16" t="s">
        <v>363</v>
      </c>
      <c r="O186" s="12"/>
      <c r="P186" s="12"/>
      <c r="Q186" s="13"/>
      <c r="R186" s="8"/>
    </row>
    <row r="187" spans="1:18">
      <c r="A187" s="1" t="s">
        <v>388</v>
      </c>
      <c r="B187" s="5">
        <f t="shared" si="5"/>
        <v>181</v>
      </c>
      <c r="C187" s="72" t="s">
        <v>387</v>
      </c>
      <c r="D187" s="8" t="s">
        <v>385</v>
      </c>
      <c r="E187" s="41" t="s">
        <v>358</v>
      </c>
      <c r="F187" s="8" t="s">
        <v>74</v>
      </c>
      <c r="G187" s="8" t="s">
        <v>269</v>
      </c>
      <c r="H187" s="8" t="s">
        <v>381</v>
      </c>
      <c r="I187" s="8"/>
      <c r="J187" s="8"/>
      <c r="K187" s="40" t="s">
        <v>360</v>
      </c>
      <c r="L187" s="6"/>
      <c r="M187" s="6"/>
      <c r="N187" s="16" t="s">
        <v>363</v>
      </c>
      <c r="O187" s="12"/>
      <c r="P187" s="12"/>
      <c r="Q187" s="13"/>
      <c r="R187" s="8"/>
    </row>
    <row r="188" spans="1:18">
      <c r="A188" s="1" t="s">
        <v>388</v>
      </c>
      <c r="B188" s="5">
        <f t="shared" si="5"/>
        <v>182</v>
      </c>
      <c r="C188" s="72" t="s">
        <v>387</v>
      </c>
      <c r="D188" s="8" t="s">
        <v>385</v>
      </c>
      <c r="E188" s="41" t="s">
        <v>358</v>
      </c>
      <c r="F188" s="8" t="s">
        <v>74</v>
      </c>
      <c r="G188" s="8" t="s">
        <v>270</v>
      </c>
      <c r="H188" s="8" t="s">
        <v>380</v>
      </c>
      <c r="I188" s="8"/>
      <c r="J188" s="8"/>
      <c r="K188" s="40" t="s">
        <v>360</v>
      </c>
      <c r="L188" s="6"/>
      <c r="M188" s="6"/>
      <c r="N188" s="16" t="s">
        <v>363</v>
      </c>
      <c r="O188" s="12"/>
      <c r="P188" s="12"/>
      <c r="Q188" s="13"/>
      <c r="R188" s="8"/>
    </row>
    <row r="189" spans="1:18">
      <c r="A189" s="1" t="s">
        <v>388</v>
      </c>
      <c r="B189" s="5">
        <f t="shared" si="5"/>
        <v>183</v>
      </c>
      <c r="C189" s="72" t="s">
        <v>387</v>
      </c>
      <c r="D189" s="8" t="s">
        <v>385</v>
      </c>
      <c r="E189" s="41" t="s">
        <v>358</v>
      </c>
      <c r="F189" s="8" t="s">
        <v>74</v>
      </c>
      <c r="G189" s="8" t="s">
        <v>271</v>
      </c>
      <c r="H189" s="8" t="s">
        <v>501</v>
      </c>
      <c r="I189" s="8"/>
      <c r="J189" s="8"/>
      <c r="K189" s="40" t="s">
        <v>360</v>
      </c>
      <c r="L189" s="6"/>
      <c r="M189" s="6"/>
      <c r="N189" s="16" t="s">
        <v>363</v>
      </c>
      <c r="O189" s="12"/>
      <c r="P189" s="12"/>
      <c r="Q189" s="13"/>
      <c r="R189" s="8"/>
    </row>
    <row r="190" spans="1:18">
      <c r="A190" s="1" t="s">
        <v>388</v>
      </c>
      <c r="B190" s="5">
        <f t="shared" si="5"/>
        <v>184</v>
      </c>
      <c r="C190" s="72" t="s">
        <v>387</v>
      </c>
      <c r="D190" s="8" t="s">
        <v>385</v>
      </c>
      <c r="E190" s="41" t="s">
        <v>358</v>
      </c>
      <c r="F190" s="8" t="s">
        <v>74</v>
      </c>
      <c r="G190" s="8" t="s">
        <v>272</v>
      </c>
      <c r="H190" s="8" t="s">
        <v>523</v>
      </c>
      <c r="I190" s="8"/>
      <c r="J190" s="8"/>
      <c r="K190" s="40" t="s">
        <v>360</v>
      </c>
      <c r="L190" s="6"/>
      <c r="M190" s="6"/>
      <c r="N190" s="16" t="s">
        <v>363</v>
      </c>
      <c r="O190" s="12"/>
      <c r="P190" s="12"/>
      <c r="Q190" s="13"/>
      <c r="R190" s="8"/>
    </row>
    <row r="191" spans="1:18">
      <c r="A191" s="1" t="s">
        <v>388</v>
      </c>
      <c r="B191" s="5">
        <f t="shared" si="5"/>
        <v>185</v>
      </c>
      <c r="C191" s="72" t="s">
        <v>387</v>
      </c>
      <c r="D191" s="8" t="s">
        <v>385</v>
      </c>
      <c r="E191" s="41" t="s">
        <v>358</v>
      </c>
      <c r="F191" s="8" t="s">
        <v>74</v>
      </c>
      <c r="G191" s="8" t="s">
        <v>273</v>
      </c>
      <c r="H191" s="8" t="s">
        <v>579</v>
      </c>
      <c r="I191" s="8"/>
      <c r="J191" s="8"/>
      <c r="K191" s="40" t="s">
        <v>360</v>
      </c>
      <c r="L191" s="6"/>
      <c r="M191" s="6"/>
      <c r="N191" s="16" t="s">
        <v>363</v>
      </c>
      <c r="O191" s="12"/>
      <c r="P191" s="12"/>
      <c r="Q191" s="13"/>
      <c r="R191" s="8"/>
    </row>
    <row r="192" spans="1:18">
      <c r="A192" s="1" t="s">
        <v>388</v>
      </c>
      <c r="B192" s="5">
        <f t="shared" si="5"/>
        <v>186</v>
      </c>
      <c r="C192" s="72" t="s">
        <v>387</v>
      </c>
      <c r="D192" s="8" t="s">
        <v>385</v>
      </c>
      <c r="E192" s="41" t="s">
        <v>358</v>
      </c>
      <c r="F192" s="8" t="s">
        <v>74</v>
      </c>
      <c r="G192" s="8" t="s">
        <v>274</v>
      </c>
      <c r="H192" s="8" t="s">
        <v>522</v>
      </c>
      <c r="I192" s="8"/>
      <c r="J192" s="8"/>
      <c r="K192" s="40" t="s">
        <v>360</v>
      </c>
      <c r="L192" s="6"/>
      <c r="M192" s="6"/>
      <c r="N192" s="16" t="s">
        <v>363</v>
      </c>
      <c r="O192" s="12"/>
      <c r="P192" s="12"/>
      <c r="Q192" s="13"/>
      <c r="R192" s="8"/>
    </row>
    <row r="193" spans="1:18">
      <c r="A193" s="1" t="s">
        <v>388</v>
      </c>
      <c r="B193" s="5">
        <f t="shared" si="5"/>
        <v>187</v>
      </c>
      <c r="C193" s="72" t="s">
        <v>387</v>
      </c>
      <c r="D193" s="8" t="s">
        <v>385</v>
      </c>
      <c r="E193" s="41" t="s">
        <v>358</v>
      </c>
      <c r="F193" s="8" t="s">
        <v>367</v>
      </c>
      <c r="G193" s="8" t="s">
        <v>366</v>
      </c>
      <c r="H193" s="8" t="s">
        <v>368</v>
      </c>
      <c r="I193" s="8"/>
      <c r="J193" s="8"/>
      <c r="K193" s="40" t="s">
        <v>360</v>
      </c>
      <c r="L193" s="6"/>
      <c r="M193" s="6"/>
      <c r="N193" s="16" t="s">
        <v>363</v>
      </c>
      <c r="O193" s="12"/>
      <c r="P193" s="12"/>
      <c r="Q193" s="13"/>
      <c r="R193" s="8"/>
    </row>
    <row r="194" spans="1:18">
      <c r="A194" s="1" t="s">
        <v>388</v>
      </c>
      <c r="B194" s="5">
        <f t="shared" si="5"/>
        <v>188</v>
      </c>
      <c r="C194" s="72" t="s">
        <v>387</v>
      </c>
      <c r="D194" s="8" t="s">
        <v>385</v>
      </c>
      <c r="E194" s="41" t="s">
        <v>358</v>
      </c>
      <c r="F194" s="8" t="s">
        <v>74</v>
      </c>
      <c r="G194" s="8" t="s">
        <v>275</v>
      </c>
      <c r="H194" s="8" t="s">
        <v>521</v>
      </c>
      <c r="I194" s="8"/>
      <c r="J194" s="8"/>
      <c r="K194" s="40" t="s">
        <v>360</v>
      </c>
      <c r="L194" s="6"/>
      <c r="M194" s="6"/>
      <c r="N194" s="16" t="s">
        <v>363</v>
      </c>
      <c r="O194" s="12"/>
      <c r="P194" s="12"/>
      <c r="Q194" s="13"/>
      <c r="R194" s="8"/>
    </row>
    <row r="195" spans="1:18">
      <c r="A195" s="1" t="s">
        <v>388</v>
      </c>
      <c r="B195" s="5">
        <f t="shared" si="5"/>
        <v>189</v>
      </c>
      <c r="C195" s="72" t="s">
        <v>387</v>
      </c>
      <c r="D195" s="8" t="s">
        <v>385</v>
      </c>
      <c r="E195" s="41" t="s">
        <v>358</v>
      </c>
      <c r="F195" s="8" t="s">
        <v>74</v>
      </c>
      <c r="G195" s="8" t="s">
        <v>364</v>
      </c>
      <c r="H195" s="8" t="s">
        <v>379</v>
      </c>
      <c r="I195" s="8"/>
      <c r="J195" s="8"/>
      <c r="K195" s="40" t="s">
        <v>360</v>
      </c>
      <c r="L195" s="6"/>
      <c r="M195" s="6"/>
      <c r="N195" s="16" t="s">
        <v>363</v>
      </c>
      <c r="O195" s="12"/>
      <c r="P195" s="12"/>
      <c r="Q195" s="13"/>
      <c r="R195" s="8"/>
    </row>
    <row r="196" spans="1:18">
      <c r="A196" s="1" t="s">
        <v>388</v>
      </c>
      <c r="B196" s="5">
        <f t="shared" si="5"/>
        <v>190</v>
      </c>
      <c r="C196" s="72" t="s">
        <v>387</v>
      </c>
      <c r="D196" s="8" t="s">
        <v>385</v>
      </c>
      <c r="E196" s="41" t="s">
        <v>358</v>
      </c>
      <c r="F196" s="8" t="s">
        <v>85</v>
      </c>
      <c r="G196" s="8" t="s">
        <v>359</v>
      </c>
      <c r="H196" s="8" t="s">
        <v>377</v>
      </c>
      <c r="I196" s="8"/>
      <c r="J196" s="8"/>
      <c r="K196" s="40" t="s">
        <v>360</v>
      </c>
      <c r="L196" s="6"/>
      <c r="M196" s="6"/>
      <c r="N196" s="16" t="s">
        <v>363</v>
      </c>
      <c r="O196" s="12"/>
      <c r="P196" s="12"/>
      <c r="Q196" s="13"/>
      <c r="R196" s="8"/>
    </row>
    <row r="197" spans="1:18">
      <c r="B197" s="5">
        <f t="shared" si="5"/>
        <v>191</v>
      </c>
      <c r="C197" s="72" t="s">
        <v>235</v>
      </c>
      <c r="D197" s="8" t="s">
        <v>238</v>
      </c>
      <c r="E197" s="41">
        <v>0</v>
      </c>
      <c r="F197" s="8" t="s">
        <v>73</v>
      </c>
      <c r="G197" s="8" t="s">
        <v>87</v>
      </c>
      <c r="H197" s="8" t="s">
        <v>79</v>
      </c>
      <c r="I197" s="8"/>
      <c r="J197" s="8"/>
      <c r="K197" s="40" t="s">
        <v>45</v>
      </c>
      <c r="L197" s="6"/>
      <c r="M197" s="6"/>
      <c r="N197" s="16" t="s">
        <v>55</v>
      </c>
      <c r="O197" s="12"/>
      <c r="P197" s="12"/>
      <c r="Q197" s="13"/>
      <c r="R197" s="8"/>
    </row>
    <row r="198" spans="1:18">
      <c r="B198" s="5">
        <f t="shared" si="5"/>
        <v>192</v>
      </c>
      <c r="C198" s="72" t="s">
        <v>235</v>
      </c>
      <c r="D198" s="8" t="s">
        <v>238</v>
      </c>
      <c r="E198" s="41">
        <v>1</v>
      </c>
      <c r="F198" s="8" t="s">
        <v>103</v>
      </c>
      <c r="G198" s="8" t="s">
        <v>237</v>
      </c>
      <c r="H198" s="8" t="s">
        <v>580</v>
      </c>
      <c r="I198" s="8" t="s">
        <v>621</v>
      </c>
      <c r="J198" s="8"/>
      <c r="K198" s="40" t="s">
        <v>45</v>
      </c>
      <c r="L198" s="6"/>
      <c r="M198" s="6"/>
      <c r="N198" s="16" t="s">
        <v>55</v>
      </c>
      <c r="O198" s="12"/>
      <c r="P198" s="12"/>
      <c r="Q198" s="13"/>
      <c r="R198" s="8"/>
    </row>
    <row r="199" spans="1:18">
      <c r="B199" s="5">
        <f t="shared" si="5"/>
        <v>193</v>
      </c>
      <c r="C199" s="50" t="s">
        <v>246</v>
      </c>
      <c r="D199" s="42" t="s">
        <v>249</v>
      </c>
      <c r="E199" s="43"/>
      <c r="F199" s="78" t="s">
        <v>65</v>
      </c>
      <c r="G199" s="42"/>
      <c r="H199" s="42"/>
      <c r="I199" s="42"/>
      <c r="J199" s="42"/>
      <c r="K199" s="44"/>
      <c r="L199" s="45"/>
      <c r="M199" s="45"/>
      <c r="N199" s="46"/>
      <c r="O199" s="47"/>
      <c r="P199" s="47"/>
      <c r="Q199" s="48"/>
      <c r="R199" s="49"/>
    </row>
    <row r="200" spans="1:18">
      <c r="B200" s="5">
        <f t="shared" si="5"/>
        <v>194</v>
      </c>
      <c r="C200" s="8" t="s">
        <v>81</v>
      </c>
      <c r="D200" s="8"/>
      <c r="E200" s="41">
        <v>0</v>
      </c>
      <c r="F200" s="8" t="s">
        <v>80</v>
      </c>
      <c r="G200" s="8"/>
      <c r="H200" s="8"/>
      <c r="I200" s="8"/>
      <c r="J200" s="8"/>
      <c r="K200" s="40" t="s">
        <v>45</v>
      </c>
      <c r="L200" s="75"/>
      <c r="M200" s="6"/>
      <c r="N200" s="75" t="s">
        <v>224</v>
      </c>
      <c r="O200" s="75"/>
      <c r="P200" s="12"/>
      <c r="Q200" s="13"/>
      <c r="R200" s="75"/>
    </row>
    <row r="201" spans="1:18">
      <c r="B201" s="5">
        <f t="shared" si="5"/>
        <v>195</v>
      </c>
      <c r="C201" s="50" t="s">
        <v>247</v>
      </c>
      <c r="D201" s="42" t="s">
        <v>248</v>
      </c>
      <c r="E201" s="43"/>
      <c r="F201" s="78" t="s">
        <v>65</v>
      </c>
      <c r="G201" s="42"/>
      <c r="H201" s="42"/>
      <c r="I201" s="42"/>
      <c r="J201" s="42"/>
      <c r="K201" s="44"/>
      <c r="L201" s="45"/>
      <c r="M201" s="45"/>
      <c r="N201" s="46"/>
      <c r="O201" s="47"/>
      <c r="P201" s="47"/>
      <c r="Q201" s="48"/>
      <c r="R201" s="49"/>
    </row>
    <row r="202" spans="1:18">
      <c r="B202" s="5">
        <f t="shared" si="5"/>
        <v>196</v>
      </c>
      <c r="C202" s="8" t="s">
        <v>81</v>
      </c>
      <c r="D202" s="8" t="s">
        <v>187</v>
      </c>
      <c r="E202" s="41">
        <v>0</v>
      </c>
      <c r="F202" s="8" t="s">
        <v>188</v>
      </c>
      <c r="G202" s="8" t="str">
        <f>java_サービス名</f>
        <v>Tomcat_kai9tmpl</v>
      </c>
      <c r="H202" s="8">
        <v>5</v>
      </c>
      <c r="I202" s="8" t="s">
        <v>193</v>
      </c>
      <c r="J202" s="8"/>
      <c r="K202" s="40"/>
      <c r="L202" s="75"/>
      <c r="M202" s="75"/>
      <c r="N202" s="75"/>
      <c r="O202" s="75"/>
      <c r="P202" s="12"/>
      <c r="Q202" s="13"/>
      <c r="R202" s="8"/>
    </row>
    <row r="203" spans="1:18">
      <c r="B203" s="5">
        <f t="shared" si="5"/>
        <v>197</v>
      </c>
      <c r="C203" s="8" t="s">
        <v>81</v>
      </c>
      <c r="D203" s="8" t="s">
        <v>183</v>
      </c>
      <c r="E203" s="41">
        <v>0</v>
      </c>
      <c r="F203" s="8" t="s">
        <v>52</v>
      </c>
      <c r="G203" s="8" t="str">
        <f xml:space="preserve"> システムデータベース_DBホスト名_IP &amp; ":" &amp; システムデータベース_ポート &amp; "/" &amp; システムデータベース_DB名</f>
        <v>192.168.0.0:5432/postgres</v>
      </c>
      <c r="H203" s="8" t="str" cm="1">
        <f t="array" ref="H203">システムデータベース_ID &amp; ":" &amp; システムデータベース_パスワード</f>
        <v>postgres:&lt;暗号化&gt;AJNhJtAoCc9j2PQ(暗号化されたパスワードのサンプル)DeeaNbh+beJxYFRGi0iHuPM+So1tRRwnfu2Vz6MBVijGONAgE&lt;/暗号化&gt;</v>
      </c>
      <c r="I203" s="8" t="str">
        <f ca="1">$Q$3</f>
        <v>kai9com_5_2</v>
      </c>
      <c r="J203" s="8"/>
      <c r="K203" s="40"/>
      <c r="L203" s="75"/>
      <c r="M203" s="75"/>
      <c r="N203" s="75"/>
      <c r="O203" s="75"/>
      <c r="P203" s="12"/>
      <c r="Q203" s="13"/>
      <c r="R203" s="8"/>
    </row>
    <row r="204" spans="1:18">
      <c r="B204" s="5">
        <f t="shared" si="5"/>
        <v>198</v>
      </c>
      <c r="C204" s="8" t="s">
        <v>81</v>
      </c>
      <c r="D204" s="8" t="s">
        <v>620</v>
      </c>
      <c r="E204" s="41">
        <v>0</v>
      </c>
      <c r="F204" s="8" t="s">
        <v>52</v>
      </c>
      <c r="G204" s="8" t="str">
        <f xml:space="preserve"> システムデータベース_DBホスト名_IP &amp; ":" &amp; システムデータベース_ポート &amp; "/" &amp; システムデータベース_DB名</f>
        <v>192.168.0.0:5432/postgres</v>
      </c>
      <c r="H204" s="8" t="str" cm="1">
        <f t="array" ref="H204">システムデータベース_ID &amp; ":" &amp; システムデータベース_パスワード</f>
        <v>postgres:&lt;暗号化&gt;AJNhJtAoCc9j2PQ(暗号化されたパスワードのサンプル)DeeaNbh+beJxYFRGi0iHuPM+So1tRRwnfu2Vz6MBVijGONAgE&lt;/暗号化&gt;</v>
      </c>
      <c r="I204" s="8" t="str">
        <f ca="1">$Q$4</f>
        <v>kai9tmpl_5_2</v>
      </c>
      <c r="J204" s="8"/>
      <c r="K204" s="40"/>
      <c r="L204" s="75"/>
      <c r="M204" s="75"/>
      <c r="N204" s="75"/>
      <c r="O204" s="75"/>
      <c r="P204" s="12"/>
      <c r="Q204" s="13"/>
      <c r="R204" s="8"/>
    </row>
    <row r="206" spans="1:18" ht="24.75">
      <c r="A206" s="7" t="s">
        <v>20</v>
      </c>
      <c r="B206" s="10" t="s">
        <v>44</v>
      </c>
      <c r="C206" s="10"/>
      <c r="D206" s="2"/>
      <c r="E206" s="2"/>
      <c r="F206" s="17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51"/>
    </row>
  </sheetData>
  <phoneticPr fontId="1"/>
  <hyperlinks>
    <hyperlink ref="H127" r:id="rId1" xr:uid="{48D0454A-E668-4779-BC19-C66AB6F3B3B2}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F218-EC5D-4FE3-9CD5-42FDF6C2106F}">
  <sheetPr codeName="Sheet4"/>
  <dimension ref="B2:AD36"/>
  <sheetViews>
    <sheetView showGridLines="0" workbookViewId="0"/>
  </sheetViews>
  <sheetFormatPr defaultColWidth="4.125" defaultRowHeight="15.75"/>
  <cols>
    <col min="1" max="16384" width="4.125" style="53"/>
  </cols>
  <sheetData>
    <row r="2" spans="2:30">
      <c r="B2" s="93" t="s">
        <v>46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</row>
    <row r="4" spans="2:30">
      <c r="C4" s="94" t="s">
        <v>47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</row>
    <row r="5" spans="2:30">
      <c r="C5" s="53" t="s">
        <v>345</v>
      </c>
    </row>
    <row r="7" spans="2:30">
      <c r="C7" s="94" t="s">
        <v>59</v>
      </c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</row>
    <row r="8" spans="2:30">
      <c r="C8" s="53" t="s">
        <v>282</v>
      </c>
    </row>
    <row r="10" spans="2:30">
      <c r="C10" s="94" t="s">
        <v>48</v>
      </c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</row>
    <row r="12" spans="2:30">
      <c r="C12" s="95" t="s">
        <v>51</v>
      </c>
      <c r="D12" s="96" t="s">
        <v>50</v>
      </c>
      <c r="E12" s="97"/>
      <c r="F12" s="96" t="s">
        <v>110</v>
      </c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7"/>
    </row>
    <row r="13" spans="2:30">
      <c r="C13" s="81">
        <v>1</v>
      </c>
      <c r="D13" s="83" t="s">
        <v>108</v>
      </c>
      <c r="E13" s="85"/>
      <c r="F13" s="83" t="s">
        <v>111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5"/>
    </row>
    <row r="14" spans="2:30">
      <c r="C14" s="82"/>
      <c r="D14" s="88"/>
      <c r="E14" s="90"/>
      <c r="F14" s="88" t="s">
        <v>112</v>
      </c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90"/>
    </row>
    <row r="15" spans="2:30">
      <c r="C15" s="81">
        <v>2</v>
      </c>
      <c r="D15" s="83" t="s">
        <v>82</v>
      </c>
      <c r="E15" s="85"/>
      <c r="F15" s="83" t="s">
        <v>113</v>
      </c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5"/>
    </row>
    <row r="16" spans="2:30">
      <c r="C16" s="82"/>
      <c r="D16" s="88"/>
      <c r="E16" s="90"/>
      <c r="F16" s="88" t="s">
        <v>112</v>
      </c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90"/>
    </row>
    <row r="17" spans="3:30">
      <c r="C17" s="81">
        <v>3</v>
      </c>
      <c r="D17" s="83" t="s">
        <v>83</v>
      </c>
      <c r="E17" s="85"/>
      <c r="F17" s="83" t="s">
        <v>114</v>
      </c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5"/>
    </row>
    <row r="18" spans="3:30">
      <c r="C18" s="92"/>
      <c r="D18" s="86"/>
      <c r="E18" s="87"/>
      <c r="F18" s="86" t="s">
        <v>115</v>
      </c>
      <c r="AC18" s="87"/>
    </row>
    <row r="19" spans="3:30">
      <c r="C19" s="82"/>
      <c r="D19" s="88"/>
      <c r="E19" s="90"/>
      <c r="F19" s="88" t="s">
        <v>116</v>
      </c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90"/>
    </row>
    <row r="20" spans="3:30">
      <c r="C20" s="82">
        <v>4</v>
      </c>
      <c r="D20" s="88" t="s">
        <v>109</v>
      </c>
      <c r="E20" s="90"/>
      <c r="F20" s="88" t="s">
        <v>117</v>
      </c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90"/>
    </row>
    <row r="22" spans="3:30">
      <c r="C22" s="94" t="s">
        <v>49</v>
      </c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</row>
    <row r="24" spans="3:30">
      <c r="C24" s="95" t="s">
        <v>51</v>
      </c>
      <c r="D24" s="96" t="s">
        <v>50</v>
      </c>
      <c r="E24" s="98"/>
      <c r="F24" s="98"/>
      <c r="G24" s="98"/>
      <c r="H24" s="98"/>
      <c r="I24" s="98"/>
      <c r="J24" s="97"/>
      <c r="K24" s="96" t="s">
        <v>110</v>
      </c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7"/>
    </row>
    <row r="25" spans="3:30">
      <c r="C25" s="80">
        <v>1</v>
      </c>
      <c r="D25" s="54" t="s">
        <v>277</v>
      </c>
      <c r="E25" s="55"/>
      <c r="F25" s="55"/>
      <c r="G25" s="55"/>
      <c r="H25" s="55"/>
      <c r="I25" s="55"/>
      <c r="J25" s="56"/>
      <c r="K25" s="54" t="s">
        <v>278</v>
      </c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6"/>
    </row>
    <row r="27" spans="3:30">
      <c r="C27" s="94" t="s">
        <v>60</v>
      </c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</row>
    <row r="29" spans="3:30">
      <c r="C29" s="57" t="s">
        <v>57</v>
      </c>
      <c r="D29" s="58"/>
      <c r="E29" s="58"/>
      <c r="F29" s="59"/>
      <c r="G29" s="57" t="s">
        <v>60</v>
      </c>
      <c r="H29" s="58"/>
      <c r="I29" s="58"/>
      <c r="J29" s="59"/>
    </row>
    <row r="30" spans="3:30">
      <c r="C30" s="57" t="s">
        <v>59</v>
      </c>
      <c r="D30" s="58"/>
      <c r="E30" s="58"/>
      <c r="F30" s="59"/>
      <c r="G30" s="57" t="s">
        <v>53</v>
      </c>
      <c r="H30" s="59"/>
      <c r="I30" s="57" t="s">
        <v>56</v>
      </c>
      <c r="J30" s="59"/>
      <c r="K30" s="57" t="s">
        <v>61</v>
      </c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9"/>
    </row>
    <row r="31" spans="3:30">
      <c r="C31" s="54" t="s">
        <v>90</v>
      </c>
      <c r="D31" s="55"/>
      <c r="E31" s="55"/>
      <c r="F31" s="56"/>
      <c r="G31" s="54">
        <v>1</v>
      </c>
      <c r="H31" s="56"/>
      <c r="I31" s="54"/>
      <c r="J31" s="56"/>
      <c r="K31" s="54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6"/>
    </row>
    <row r="32" spans="3:30">
      <c r="C32" s="54" t="s">
        <v>82</v>
      </c>
      <c r="D32" s="55"/>
      <c r="E32" s="55"/>
      <c r="F32" s="56"/>
      <c r="G32" s="54">
        <v>2</v>
      </c>
      <c r="H32" s="56"/>
      <c r="I32" s="54"/>
      <c r="J32" s="56"/>
      <c r="K32" s="54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6"/>
    </row>
    <row r="33" spans="3:23">
      <c r="C33" s="54" t="s">
        <v>83</v>
      </c>
      <c r="D33" s="55"/>
      <c r="E33" s="55"/>
      <c r="F33" s="56"/>
      <c r="G33" s="54">
        <v>3</v>
      </c>
      <c r="H33" s="56"/>
      <c r="I33" s="54"/>
      <c r="J33" s="56"/>
      <c r="K33" s="54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6"/>
    </row>
    <row r="34" spans="3:23">
      <c r="C34" s="54" t="s">
        <v>93</v>
      </c>
      <c r="D34" s="55"/>
      <c r="E34" s="55"/>
      <c r="F34" s="56"/>
      <c r="G34" s="54">
        <v>4</v>
      </c>
      <c r="H34" s="56"/>
      <c r="I34" s="54"/>
      <c r="J34" s="56"/>
      <c r="K34" s="54" t="s">
        <v>230</v>
      </c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6"/>
    </row>
    <row r="35" spans="3:23">
      <c r="C35" s="54" t="s">
        <v>93</v>
      </c>
      <c r="D35" s="55"/>
      <c r="E35" s="55"/>
      <c r="F35" s="56"/>
      <c r="G35" s="54">
        <v>5</v>
      </c>
      <c r="H35" s="56"/>
      <c r="I35" s="54"/>
      <c r="J35" s="56"/>
      <c r="K35" s="54" t="s">
        <v>234</v>
      </c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6"/>
    </row>
    <row r="36" spans="3:23">
      <c r="C36" s="54" t="s">
        <v>238</v>
      </c>
      <c r="D36" s="55"/>
      <c r="E36" s="55"/>
      <c r="F36" s="56"/>
      <c r="G36" s="60" t="s">
        <v>58</v>
      </c>
      <c r="H36" s="56"/>
      <c r="I36" s="54">
        <v>6</v>
      </c>
      <c r="J36" s="56"/>
      <c r="K36" s="54" t="s">
        <v>327</v>
      </c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5BF7-D401-4655-9448-502407671B84}">
  <sheetPr codeName="Sheet5"/>
  <dimension ref="A1:R258"/>
  <sheetViews>
    <sheetView showGridLines="0" zoomScale="85" zoomScaleNormal="85" workbookViewId="0">
      <pane xSplit="2" ySplit="6" topLeftCell="C20" activePane="bottomRight" state="frozen"/>
      <selection pane="topRight"/>
      <selection pane="bottomLeft"/>
      <selection pane="bottomRight" activeCell="G96" sqref="G96"/>
    </sheetView>
  </sheetViews>
  <sheetFormatPr defaultRowHeight="18.75"/>
  <cols>
    <col min="1" max="1" width="5.75" style="1" customWidth="1"/>
    <col min="2" max="2" width="4.125" style="1" customWidth="1"/>
    <col min="3" max="3" width="18.75" style="1" customWidth="1"/>
    <col min="4" max="4" width="22.25" style="1" customWidth="1"/>
    <col min="5" max="5" width="7.375" style="1" bestFit="1" customWidth="1"/>
    <col min="6" max="6" width="29.375" style="1" customWidth="1"/>
    <col min="7" max="9" width="27.375" style="1" customWidth="1"/>
    <col min="10" max="13" width="11.875" style="1" customWidth="1"/>
    <col min="14" max="14" width="10.125" style="1" bestFit="1" customWidth="1"/>
    <col min="15" max="16" width="11.875" style="1" customWidth="1"/>
    <col min="17" max="17" width="8.25" style="1" customWidth="1"/>
    <col min="18" max="18" width="80.375" style="9" customWidth="1"/>
    <col min="19" max="19" width="17" style="1" customWidth="1"/>
    <col min="20" max="16384" width="9" style="1"/>
  </cols>
  <sheetData>
    <row r="1" spans="1:18" s="9" customFormat="1" ht="8.25" customHeight="1">
      <c r="D1" s="7" t="s">
        <v>22</v>
      </c>
      <c r="E1" s="7"/>
    </row>
    <row r="2" spans="1:18" ht="24.75">
      <c r="B2" s="10" t="s">
        <v>23</v>
      </c>
      <c r="C2" s="2"/>
      <c r="D2" s="2" t="str" cm="1">
        <f t="array" aca="1" ref="D2" ca="1">RIGHT(CELL("filename",A1),LEN(CELL("filename",A1))-FIND("]",CELL("filename",A1)))</f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51"/>
    </row>
    <row r="3" spans="1:18" s="4" customFormat="1">
      <c r="A3" s="7" t="s">
        <v>24</v>
      </c>
      <c r="B3" s="2" t="s">
        <v>25</v>
      </c>
      <c r="C3" s="2"/>
      <c r="D3" s="3" t="s">
        <v>284</v>
      </c>
      <c r="E3" s="3"/>
      <c r="F3" s="3"/>
      <c r="G3" s="3" t="s">
        <v>26</v>
      </c>
      <c r="H3" s="3"/>
      <c r="I3" s="3"/>
      <c r="J3" s="3"/>
      <c r="K3" s="3"/>
      <c r="L3" s="3"/>
      <c r="M3" s="3"/>
      <c r="N3" s="3"/>
      <c r="O3" s="3"/>
      <c r="P3" s="3" t="s">
        <v>251</v>
      </c>
      <c r="Q3" s="3" t="str" cm="1">
        <f t="array" aca="1" ref="Q3" ca="1">テスト用データベースcom_DB名 &amp; "_" &amp; INDIRECT("'実行順'!C1") &amp; "_" &amp; INDIRECT("D2")</f>
        <v>kai9com_5_3</v>
      </c>
      <c r="R3" s="52"/>
    </row>
    <row r="4" spans="1:18" s="4" customFormat="1">
      <c r="A4" s="7" t="s">
        <v>27</v>
      </c>
      <c r="B4" s="2" t="s">
        <v>18</v>
      </c>
      <c r="C4" s="2"/>
      <c r="D4" s="3" t="s">
        <v>338</v>
      </c>
      <c r="E4" s="3"/>
      <c r="F4" s="3"/>
      <c r="G4" s="3" t="s">
        <v>28</v>
      </c>
      <c r="H4" s="3"/>
      <c r="I4" s="3"/>
      <c r="J4" s="3"/>
      <c r="K4" s="3"/>
      <c r="L4" s="3"/>
      <c r="M4" s="3"/>
      <c r="N4" s="3"/>
      <c r="O4" s="3"/>
      <c r="P4" s="3" t="s">
        <v>252</v>
      </c>
      <c r="Q4" s="3" t="str" cm="1">
        <f t="array" aca="1" ref="Q4" ca="1">テスト用データベース1_DB名 &amp; "_" &amp; INDIRECT("'実行順'!C1") &amp; "_" &amp; INDIRECT("D2")</f>
        <v>kai9tmpl_5_3</v>
      </c>
      <c r="R4" s="52"/>
    </row>
    <row r="5" spans="1:18" s="4" customFormat="1">
      <c r="A5" s="7" t="s">
        <v>29</v>
      </c>
      <c r="B5" s="2" t="s">
        <v>19</v>
      </c>
      <c r="C5" s="2"/>
      <c r="D5" s="3" t="s">
        <v>389</v>
      </c>
      <c r="E5" s="3"/>
      <c r="F5" s="3"/>
      <c r="G5" s="3" t="s">
        <v>30</v>
      </c>
      <c r="H5" s="3"/>
      <c r="I5" s="3"/>
      <c r="J5" s="3"/>
      <c r="K5" s="3"/>
      <c r="L5" s="3"/>
      <c r="M5" s="3"/>
      <c r="N5" s="3"/>
      <c r="O5" s="3"/>
      <c r="P5" s="3"/>
      <c r="Q5" s="3"/>
      <c r="R5" s="52"/>
    </row>
    <row r="6" spans="1:18">
      <c r="A6" s="7" t="s">
        <v>9</v>
      </c>
      <c r="B6" s="11" t="s">
        <v>31</v>
      </c>
      <c r="C6" s="11" t="s">
        <v>32</v>
      </c>
      <c r="D6" s="11" t="s">
        <v>33</v>
      </c>
      <c r="E6" s="11" t="s">
        <v>34</v>
      </c>
      <c r="F6" s="14" t="s">
        <v>35</v>
      </c>
      <c r="G6" s="14" t="s">
        <v>36</v>
      </c>
      <c r="H6" s="14" t="s">
        <v>37</v>
      </c>
      <c r="I6" s="14" t="s">
        <v>38</v>
      </c>
      <c r="J6" s="15" t="s">
        <v>39</v>
      </c>
      <c r="K6" s="11" t="s">
        <v>40</v>
      </c>
      <c r="L6" s="11" t="s">
        <v>41</v>
      </c>
      <c r="M6" s="11" t="s">
        <v>452</v>
      </c>
      <c r="N6" s="11" t="s">
        <v>453</v>
      </c>
      <c r="O6" s="11" t="s">
        <v>15</v>
      </c>
      <c r="P6" s="11" t="s">
        <v>16</v>
      </c>
      <c r="Q6" s="11" t="s">
        <v>42</v>
      </c>
      <c r="R6" s="11" t="s">
        <v>43</v>
      </c>
    </row>
    <row r="7" spans="1:18">
      <c r="B7" s="5">
        <f t="shared" ref="B7:B256" si="0">ROW()-6</f>
        <v>1</v>
      </c>
      <c r="C7" s="50" t="s">
        <v>243</v>
      </c>
      <c r="D7" s="50" t="s">
        <v>244</v>
      </c>
      <c r="E7" s="43"/>
      <c r="F7" s="78" t="s">
        <v>65</v>
      </c>
      <c r="G7" s="42"/>
      <c r="H7" s="42"/>
      <c r="I7" s="42"/>
      <c r="J7" s="42"/>
      <c r="K7" s="44"/>
      <c r="L7" s="45"/>
      <c r="M7" s="45"/>
      <c r="N7" s="46"/>
      <c r="O7" s="47"/>
      <c r="P7" s="47"/>
      <c r="Q7" s="48"/>
      <c r="R7" s="49"/>
    </row>
    <row r="8" spans="1:18">
      <c r="B8" s="5">
        <f t="shared" si="0"/>
        <v>2</v>
      </c>
      <c r="C8" s="8" t="s">
        <v>63</v>
      </c>
      <c r="D8" s="8" t="s">
        <v>208</v>
      </c>
      <c r="E8" s="41">
        <v>0</v>
      </c>
      <c r="F8" s="8" t="s">
        <v>137</v>
      </c>
      <c r="G8" s="8" t="s">
        <v>209</v>
      </c>
      <c r="H8" s="70" t="str" cm="1">
        <f t="array" aca="1" ref="H8" ca="1">SVN_テストデータSVNパス &amp; "/" &amp; TEXT(INDIRECT("'実行順'!$C$1"), "0000") &amp; "-" &amp; INDIRECT("$D$2")</f>
        <v>https://miya-pc2/svn/java/kai9test/文書/06.テスト/02.テストデータ/0005-3</v>
      </c>
      <c r="I8" s="8" t="str" cm="1">
        <f t="array" ref="I8">SVN_ID &amp; ":" &amp; SVN_パスワード</f>
        <v>miyamura:&lt;暗号化&gt;AJNhJtAoCc9j2PQ(暗号化されたパスワードのサンプル)DeeaNbh+beJxYFRGi0iHuPM+So1tRRwnfu2Vz6MBVijGONAgE&lt;/暗号化&gt;</v>
      </c>
      <c r="J8" s="8"/>
      <c r="K8" s="40" t="s">
        <v>45</v>
      </c>
      <c r="L8" s="6"/>
      <c r="M8" s="6"/>
      <c r="N8" s="16" t="s">
        <v>55</v>
      </c>
      <c r="O8" s="12"/>
      <c r="P8" s="12"/>
      <c r="Q8" s="13"/>
      <c r="R8" s="8"/>
    </row>
    <row r="9" spans="1:18">
      <c r="B9" s="5">
        <f t="shared" si="0"/>
        <v>3</v>
      </c>
      <c r="C9" s="8" t="s">
        <v>63</v>
      </c>
      <c r="D9" s="8" t="s">
        <v>208</v>
      </c>
      <c r="E9" s="41">
        <v>0</v>
      </c>
      <c r="F9" s="8" t="s">
        <v>135</v>
      </c>
      <c r="G9" s="8" t="s">
        <v>209</v>
      </c>
      <c r="H9" s="8" t="str" cm="1">
        <f t="array" ref="H9">SVN_ID &amp; ":" &amp; SVN_パスワード</f>
        <v>miyamura:&lt;暗号化&gt;AJNhJtAoCc9j2PQ(暗号化されたパスワードのサンプル)DeeaNbh+beJxYFRGi0iHuPM+So1tRRwnfu2Vz6MBVijGONAgE&lt;/暗号化&gt;</v>
      </c>
      <c r="I9" s="8"/>
      <c r="J9" s="8"/>
      <c r="K9" s="40" t="s">
        <v>45</v>
      </c>
      <c r="L9" s="6"/>
      <c r="M9" s="6"/>
      <c r="N9" s="16" t="s">
        <v>55</v>
      </c>
      <c r="O9" s="12"/>
      <c r="P9" s="12"/>
      <c r="Q9" s="13"/>
      <c r="R9" s="8"/>
    </row>
    <row r="10" spans="1:18">
      <c r="B10" s="5">
        <f t="shared" si="0"/>
        <v>4</v>
      </c>
      <c r="C10" s="8" t="s">
        <v>63</v>
      </c>
      <c r="D10" s="8" t="s">
        <v>187</v>
      </c>
      <c r="E10" s="41">
        <v>0</v>
      </c>
      <c r="F10" s="8" t="s">
        <v>188</v>
      </c>
      <c r="G10" s="8" t="str">
        <f>java_サービス名</f>
        <v>Tomcat_kai9tmpl</v>
      </c>
      <c r="H10" s="8">
        <v>5</v>
      </c>
      <c r="I10" s="8" t="s">
        <v>611</v>
      </c>
      <c r="J10" s="8"/>
      <c r="K10" s="40"/>
      <c r="L10" s="6"/>
      <c r="M10" s="6"/>
      <c r="N10" s="16" t="s">
        <v>55</v>
      </c>
      <c r="O10" s="12"/>
      <c r="P10" s="12"/>
      <c r="Q10" s="13"/>
      <c r="R10" s="8" t="s">
        <v>242</v>
      </c>
    </row>
    <row r="11" spans="1:18">
      <c r="B11" s="5">
        <f t="shared" si="0"/>
        <v>5</v>
      </c>
      <c r="C11" s="8" t="s">
        <v>63</v>
      </c>
      <c r="D11" s="8" t="s">
        <v>183</v>
      </c>
      <c r="E11" s="41">
        <v>0</v>
      </c>
      <c r="F11" s="8" t="s">
        <v>52</v>
      </c>
      <c r="G11" s="8" t="str">
        <f>システムデータベース_DBホスト名_IP &amp; ":" &amp; システムデータベース_ポート &amp; "/" &amp; システムデータベース_DB名</f>
        <v>192.168.0.0:5432/postgres</v>
      </c>
      <c r="H11" s="8" t="str">
        <f>システムデータベース_ID &amp; ":" &amp; システムデータベース_パスワード</f>
        <v>postgres:&lt;暗号化&gt;AJNhJtAoCc9j2PQ(暗号化されたパスワードのサンプル)DeeaNbh+beJxYFRGi0iHuPM+So1tRRwnfu2Vz6MBVijGONAgE&lt;/暗号化&gt;</v>
      </c>
      <c r="I11" s="8" t="str" cm="1">
        <f t="array" aca="1" ref="I11" ca="1">INDIRECT("$Q$3")</f>
        <v>kai9com_5_3</v>
      </c>
      <c r="J11" s="8"/>
      <c r="K11" s="40"/>
      <c r="L11" s="6"/>
      <c r="M11" s="6"/>
      <c r="N11" s="16" t="s">
        <v>55</v>
      </c>
      <c r="O11" s="12"/>
      <c r="P11" s="12"/>
      <c r="Q11" s="13"/>
      <c r="R11" s="8"/>
    </row>
    <row r="12" spans="1:18">
      <c r="B12" s="5">
        <f t="shared" si="0"/>
        <v>6</v>
      </c>
      <c r="C12" s="8" t="s">
        <v>63</v>
      </c>
      <c r="D12" s="8" t="s">
        <v>183</v>
      </c>
      <c r="E12" s="41">
        <v>0</v>
      </c>
      <c r="F12" s="8" t="s">
        <v>62</v>
      </c>
      <c r="G12" s="8" t="str">
        <f>システムデータベース_DBホスト名_IP &amp; ":" &amp; システムデータベース_ポート &amp; "/" &amp; システムデータベース_DB名</f>
        <v>192.168.0.0:5432/postgres</v>
      </c>
      <c r="H12" s="8" t="str">
        <f>システムデータベース_ID &amp; ":" &amp; システムデータベース_パスワード</f>
        <v>postgres:&lt;暗号化&gt;AJNhJtAoCc9j2PQ(暗号化されたパスワードのサンプル)DeeaNbh+beJxYFRGi0iHuPM+So1tRRwnfu2Vz6MBVijGONAgE&lt;/暗号化&gt;</v>
      </c>
      <c r="I12" s="8" t="str" cm="1">
        <f t="array" aca="1" ref="I12" ca="1">INDIRECT("$Q$3")</f>
        <v>kai9com_5_3</v>
      </c>
      <c r="J12" s="8"/>
      <c r="K12" s="40" t="s">
        <v>45</v>
      </c>
      <c r="L12" s="6"/>
      <c r="M12" s="6"/>
      <c r="N12" s="16" t="s">
        <v>55</v>
      </c>
      <c r="O12" s="12"/>
      <c r="P12" s="12"/>
      <c r="Q12" s="13"/>
      <c r="R12" s="8"/>
    </row>
    <row r="13" spans="1:18">
      <c r="B13" s="5">
        <f t="shared" si="0"/>
        <v>7</v>
      </c>
      <c r="C13" s="8" t="s">
        <v>63</v>
      </c>
      <c r="D13" s="8" t="s">
        <v>183</v>
      </c>
      <c r="E13" s="41">
        <v>0</v>
      </c>
      <c r="F13" s="8" t="s">
        <v>64</v>
      </c>
      <c r="G13" s="8" t="str" cm="1">
        <f t="array" aca="1" ref="G13" ca="1">システムデータベース_DBホスト名_IP &amp; ":" &amp; システムデータベース_ポート &amp; "/" &amp; INDIRECT("$Q$3")</f>
        <v>192.168.0.0:5432/kai9com_5_3</v>
      </c>
      <c r="H13" s="8" t="str">
        <f>システムデータベース_ID &amp; ":" &amp; システムデータベース_パスワード</f>
        <v>postgres:&lt;暗号化&gt;AJNhJtAoCc9j2PQ(暗号化されたパスワードのサンプル)DeeaNbh+beJxYFRGi0iHuPM+So1tRRwnfu2Vz6MBVijGONAgE&lt;/暗号化&gt;</v>
      </c>
      <c r="I13" s="8" t="str">
        <f>テスト用データベースcom_スキーマ</f>
        <v>kai9com</v>
      </c>
      <c r="J13" s="8"/>
      <c r="K13" s="40" t="s">
        <v>45</v>
      </c>
      <c r="L13" s="6"/>
      <c r="M13" s="6"/>
      <c r="N13" s="16" t="s">
        <v>55</v>
      </c>
      <c r="O13" s="12"/>
      <c r="P13" s="12"/>
      <c r="Q13" s="13"/>
      <c r="R13" s="8"/>
    </row>
    <row r="14" spans="1:18">
      <c r="B14" s="5">
        <f t="shared" si="0"/>
        <v>8</v>
      </c>
      <c r="C14" s="8" t="s">
        <v>63</v>
      </c>
      <c r="D14" s="8" t="s">
        <v>183</v>
      </c>
      <c r="E14" s="41">
        <v>0</v>
      </c>
      <c r="F14" s="8" t="s">
        <v>66</v>
      </c>
      <c r="G14" s="8" t="s">
        <v>166</v>
      </c>
      <c r="H14" s="8"/>
      <c r="I14" s="8"/>
      <c r="J14" s="8"/>
      <c r="K14" s="40" t="s">
        <v>45</v>
      </c>
      <c r="L14" s="6"/>
      <c r="M14" s="6"/>
      <c r="N14" s="16" t="s">
        <v>55</v>
      </c>
      <c r="O14" s="12"/>
      <c r="P14" s="12"/>
      <c r="Q14" s="13"/>
      <c r="R14" s="8"/>
    </row>
    <row r="15" spans="1:18">
      <c r="B15" s="5">
        <f t="shared" si="0"/>
        <v>9</v>
      </c>
      <c r="C15" s="8" t="s">
        <v>63</v>
      </c>
      <c r="D15" s="8" t="s">
        <v>183</v>
      </c>
      <c r="E15" s="41">
        <v>0</v>
      </c>
      <c r="F15" s="8" t="s">
        <v>64</v>
      </c>
      <c r="G15" s="8" t="str" cm="1">
        <f t="array" aca="1" ref="G15" ca="1">システムデータベース_DBホスト名_IP &amp; ":" &amp; システムデータベース_ポート &amp; "/" &amp; INDIRECT("$Q$3")</f>
        <v>192.168.0.0:5432/kai9com_5_3</v>
      </c>
      <c r="H15" s="8" t="str" cm="1">
        <f t="array" ref="H15">テスト用データベースcom_ID &amp; ":" &amp; テスト用データベースcom_パスワード</f>
        <v>kai9comadmin:&lt;暗号化&gt;AJNhJtAoCc9j2PQ(暗号化されたパスワードのサンプル)DeeaNbh+beJxYFRGi0iHuPM+So1tRRwnfu2Vz6MBVijGONAgE&lt;/暗号化&gt;</v>
      </c>
      <c r="I15" s="8" t="str">
        <f>テスト用データベースcom_スキーマ</f>
        <v>kai9com</v>
      </c>
      <c r="J15" s="8"/>
      <c r="K15" s="40" t="s">
        <v>45</v>
      </c>
      <c r="L15" s="6"/>
      <c r="M15" s="6"/>
      <c r="N15" s="16" t="s">
        <v>55</v>
      </c>
      <c r="O15" s="12"/>
      <c r="P15" s="12"/>
      <c r="Q15" s="13"/>
      <c r="R15" s="8"/>
    </row>
    <row r="16" spans="1:18">
      <c r="B16" s="5">
        <f t="shared" si="0"/>
        <v>10</v>
      </c>
      <c r="C16" s="8" t="s">
        <v>63</v>
      </c>
      <c r="D16" s="8" t="s">
        <v>183</v>
      </c>
      <c r="E16" s="41">
        <v>0</v>
      </c>
      <c r="F16" s="8" t="s">
        <v>66</v>
      </c>
      <c r="G16" s="8" t="s">
        <v>602</v>
      </c>
      <c r="H16" s="8"/>
      <c r="I16" s="8"/>
      <c r="J16" s="8"/>
      <c r="K16" s="40" t="s">
        <v>45</v>
      </c>
      <c r="L16" s="6"/>
      <c r="M16" s="6"/>
      <c r="N16" s="16" t="s">
        <v>55</v>
      </c>
      <c r="O16" s="12"/>
      <c r="P16" s="12"/>
      <c r="Q16" s="13"/>
      <c r="R16" s="8"/>
    </row>
    <row r="17" spans="2:18">
      <c r="B17" s="5">
        <f t="shared" si="0"/>
        <v>11</v>
      </c>
      <c r="C17" s="8" t="s">
        <v>63</v>
      </c>
      <c r="D17" s="8" t="s">
        <v>183</v>
      </c>
      <c r="E17" s="41">
        <v>0</v>
      </c>
      <c r="F17" s="8" t="s">
        <v>67</v>
      </c>
      <c r="G17" s="8" t="s">
        <v>603</v>
      </c>
      <c r="H17" s="8" t="s">
        <v>608</v>
      </c>
      <c r="I17" s="8"/>
      <c r="J17" s="8"/>
      <c r="K17" s="40" t="s">
        <v>45</v>
      </c>
      <c r="L17" s="6"/>
      <c r="M17" s="6"/>
      <c r="N17" s="16" t="s">
        <v>55</v>
      </c>
      <c r="O17" s="12"/>
      <c r="P17" s="12"/>
      <c r="Q17" s="13"/>
      <c r="R17" s="8"/>
    </row>
    <row r="18" spans="2:18">
      <c r="B18" s="5">
        <f t="shared" si="0"/>
        <v>12</v>
      </c>
      <c r="C18" s="8" t="s">
        <v>63</v>
      </c>
      <c r="D18" s="8" t="s">
        <v>183</v>
      </c>
      <c r="E18" s="41">
        <v>0</v>
      </c>
      <c r="F18" s="8" t="s">
        <v>67</v>
      </c>
      <c r="G18" s="8" t="s">
        <v>604</v>
      </c>
      <c r="H18" s="8" t="s">
        <v>609</v>
      </c>
      <c r="I18" s="8"/>
      <c r="J18" s="8"/>
      <c r="K18" s="40" t="s">
        <v>45</v>
      </c>
      <c r="L18" s="6"/>
      <c r="M18" s="6"/>
      <c r="N18" s="16" t="s">
        <v>55</v>
      </c>
      <c r="O18" s="12"/>
      <c r="P18" s="12"/>
      <c r="Q18" s="13"/>
      <c r="R18" s="8"/>
    </row>
    <row r="19" spans="2:18">
      <c r="B19" s="5">
        <f t="shared" si="0"/>
        <v>13</v>
      </c>
      <c r="C19" s="8" t="s">
        <v>63</v>
      </c>
      <c r="D19" s="8" t="s">
        <v>183</v>
      </c>
      <c r="E19" s="41">
        <v>0</v>
      </c>
      <c r="F19" s="8" t="s">
        <v>67</v>
      </c>
      <c r="G19" s="8" t="s">
        <v>605</v>
      </c>
      <c r="H19" s="8" t="s">
        <v>610</v>
      </c>
      <c r="I19" s="8"/>
      <c r="J19" s="8"/>
      <c r="K19" s="40" t="s">
        <v>45</v>
      </c>
      <c r="L19" s="6"/>
      <c r="M19" s="6"/>
      <c r="N19" s="16" t="s">
        <v>55</v>
      </c>
      <c r="O19" s="12"/>
      <c r="P19" s="12"/>
      <c r="Q19" s="13"/>
      <c r="R19" s="8"/>
    </row>
    <row r="20" spans="2:18">
      <c r="B20" s="5">
        <f t="shared" si="0"/>
        <v>14</v>
      </c>
      <c r="C20" s="8" t="s">
        <v>63</v>
      </c>
      <c r="D20" s="8" t="s">
        <v>184</v>
      </c>
      <c r="E20" s="41">
        <v>0</v>
      </c>
      <c r="F20" s="8" t="s">
        <v>52</v>
      </c>
      <c r="G20" s="8" t="str">
        <f>システムデータベース_DBホスト名_IP &amp; ":" &amp; システムデータベース_ポート &amp; "/" &amp; システムデータベース_DB名</f>
        <v>192.168.0.0:5432/postgres</v>
      </c>
      <c r="H20" s="8" t="str">
        <f>システムデータベース_ID &amp; ":" &amp; システムデータベース_パスワード</f>
        <v>postgres:&lt;暗号化&gt;AJNhJtAoCc9j2PQ(暗号化されたパスワードのサンプル)DeeaNbh+beJxYFRGi0iHuPM+So1tRRwnfu2Vz6MBVijGONAgE&lt;/暗号化&gt;</v>
      </c>
      <c r="I20" s="91" t="str" cm="1">
        <f t="array" aca="1" ref="I20" ca="1">INDIRECT("$Q$4")</f>
        <v>kai9tmpl_5_3</v>
      </c>
      <c r="J20" s="8"/>
      <c r="K20" s="40"/>
      <c r="L20" s="6"/>
      <c r="M20" s="6"/>
      <c r="N20" s="16" t="s">
        <v>55</v>
      </c>
      <c r="O20" s="12"/>
      <c r="P20" s="12"/>
      <c r="Q20" s="13"/>
      <c r="R20" s="8"/>
    </row>
    <row r="21" spans="2:18">
      <c r="B21" s="5">
        <f t="shared" si="0"/>
        <v>15</v>
      </c>
      <c r="C21" s="8" t="s">
        <v>63</v>
      </c>
      <c r="D21" s="8" t="s">
        <v>184</v>
      </c>
      <c r="E21" s="41">
        <v>0</v>
      </c>
      <c r="F21" s="8" t="s">
        <v>62</v>
      </c>
      <c r="G21" s="8" t="str">
        <f>システムデータベース_DBホスト名_IP &amp; ":" &amp; システムデータベース_ポート &amp; "/" &amp; システムデータベース_DB名</f>
        <v>192.168.0.0:5432/postgres</v>
      </c>
      <c r="H21" s="8" t="str">
        <f>システムデータベース_ID &amp; ":" &amp; システムデータベース_パスワード</f>
        <v>postgres:&lt;暗号化&gt;AJNhJtAoCc9j2PQ(暗号化されたパスワードのサンプル)DeeaNbh+beJxYFRGi0iHuPM+So1tRRwnfu2Vz6MBVijGONAgE&lt;/暗号化&gt;</v>
      </c>
      <c r="I21" s="91" t="str" cm="1">
        <f t="array" aca="1" ref="I21" ca="1">INDIRECT("$Q$4")</f>
        <v>kai9tmpl_5_3</v>
      </c>
      <c r="J21" s="8"/>
      <c r="K21" s="40" t="s">
        <v>45</v>
      </c>
      <c r="L21" s="6"/>
      <c r="M21" s="6"/>
      <c r="N21" s="16" t="s">
        <v>55</v>
      </c>
      <c r="O21" s="12"/>
      <c r="P21" s="12"/>
      <c r="Q21" s="13"/>
      <c r="R21" s="8"/>
    </row>
    <row r="22" spans="2:18">
      <c r="B22" s="5">
        <f t="shared" si="0"/>
        <v>16</v>
      </c>
      <c r="C22" s="8" t="s">
        <v>63</v>
      </c>
      <c r="D22" s="8" t="s">
        <v>184</v>
      </c>
      <c r="E22" s="41">
        <v>0</v>
      </c>
      <c r="F22" s="8" t="s">
        <v>64</v>
      </c>
      <c r="G22" s="8" t="str" cm="1">
        <f t="array" aca="1" ref="G22" ca="1">テスト用データベースcom_DBホスト名_IP &amp; ":" &amp; テスト用データベースcom_ポート &amp; "/" &amp; INDIRECT("$Q$4")</f>
        <v>192.168.0.0:5432/kai9tmpl_5_3</v>
      </c>
      <c r="H22" s="8" t="str">
        <f>システムデータベース_ID &amp; ":" &amp; システムデータベース_パスワード</f>
        <v>postgres:&lt;暗号化&gt;AJNhJtAoCc9j2PQ(暗号化されたパスワードのサンプル)DeeaNbh+beJxYFRGi0iHuPM+So1tRRwnfu2Vz6MBVijGONAgE&lt;/暗号化&gt;</v>
      </c>
      <c r="I22" s="8" t="str">
        <f>テスト用データベース1_スキーマ</f>
        <v>kai9tmpl</v>
      </c>
      <c r="J22" s="8"/>
      <c r="K22" s="40" t="s">
        <v>45</v>
      </c>
      <c r="L22" s="6"/>
      <c r="M22" s="6"/>
      <c r="N22" s="16" t="s">
        <v>55</v>
      </c>
      <c r="O22" s="12"/>
      <c r="P22" s="12"/>
      <c r="Q22" s="13"/>
      <c r="R22" s="8"/>
    </row>
    <row r="23" spans="2:18">
      <c r="B23" s="5">
        <f t="shared" si="0"/>
        <v>17</v>
      </c>
      <c r="C23" s="8" t="s">
        <v>63</v>
      </c>
      <c r="D23" s="8" t="s">
        <v>184</v>
      </c>
      <c r="E23" s="41">
        <v>0</v>
      </c>
      <c r="F23" s="8" t="s">
        <v>66</v>
      </c>
      <c r="G23" s="8" t="s">
        <v>606</v>
      </c>
      <c r="H23" s="8"/>
      <c r="I23" s="8"/>
      <c r="J23" s="8"/>
      <c r="K23" s="40" t="s">
        <v>45</v>
      </c>
      <c r="L23" s="6"/>
      <c r="M23" s="6"/>
      <c r="N23" s="16" t="s">
        <v>55</v>
      </c>
      <c r="O23" s="12"/>
      <c r="P23" s="12"/>
      <c r="Q23" s="13"/>
      <c r="R23" s="8"/>
    </row>
    <row r="24" spans="2:18">
      <c r="B24" s="5">
        <f t="shared" si="0"/>
        <v>18</v>
      </c>
      <c r="C24" s="8" t="s">
        <v>63</v>
      </c>
      <c r="D24" s="8" t="s">
        <v>184</v>
      </c>
      <c r="E24" s="41">
        <v>0</v>
      </c>
      <c r="F24" s="8" t="s">
        <v>64</v>
      </c>
      <c r="G24" s="8" t="str" cm="1">
        <f t="array" aca="1" ref="G24" ca="1">テスト用データベースcom_DBホスト名_IP &amp; ":" &amp; テスト用データベースcom_ポート &amp; "/" &amp; INDIRECT("$Q$4")</f>
        <v>192.168.0.0:5432/kai9tmpl_5_3</v>
      </c>
      <c r="H24" s="8" t="str" cm="1">
        <f t="array" ref="H24">テスト用データベース1_ID &amp; ":" &amp; テスト用データベース1_パスワード</f>
        <v>kai9tmpladmin:&lt;暗号化&gt;AJNhJtAoCc9j2PQ(暗号化されたパスワードのサンプル)DeeaNbh+beJxYFRGi0iHuPM+So1tRRwnfu2Vz6MBVijGONAgE&lt;/暗号化&gt;</v>
      </c>
      <c r="I24" s="8" t="str">
        <f>テスト用データベース1_スキーマ</f>
        <v>kai9tmpl</v>
      </c>
      <c r="J24" s="8"/>
      <c r="K24" s="40" t="s">
        <v>45</v>
      </c>
      <c r="L24" s="6"/>
      <c r="M24" s="6"/>
      <c r="N24" s="16" t="s">
        <v>55</v>
      </c>
      <c r="O24" s="12"/>
      <c r="P24" s="12"/>
      <c r="Q24" s="13"/>
      <c r="R24" s="8"/>
    </row>
    <row r="25" spans="2:18">
      <c r="B25" s="5">
        <f t="shared" si="0"/>
        <v>19</v>
      </c>
      <c r="C25" s="8" t="s">
        <v>63</v>
      </c>
      <c r="D25" s="8" t="s">
        <v>184</v>
      </c>
      <c r="E25" s="41">
        <v>0</v>
      </c>
      <c r="F25" s="8" t="s">
        <v>66</v>
      </c>
      <c r="G25" s="8" t="s">
        <v>607</v>
      </c>
      <c r="H25" s="8"/>
      <c r="I25" s="8"/>
      <c r="J25" s="8"/>
      <c r="K25" s="40" t="s">
        <v>45</v>
      </c>
      <c r="L25" s="6"/>
      <c r="M25" s="6"/>
      <c r="N25" s="16" t="s">
        <v>55</v>
      </c>
      <c r="O25" s="12"/>
      <c r="P25" s="12"/>
      <c r="Q25" s="13"/>
      <c r="R25" s="8"/>
    </row>
    <row r="26" spans="2:18">
      <c r="B26" s="5">
        <f t="shared" si="0"/>
        <v>20</v>
      </c>
      <c r="C26" s="8" t="s">
        <v>63</v>
      </c>
      <c r="D26" s="8" t="s">
        <v>586</v>
      </c>
      <c r="E26" s="41">
        <v>0</v>
      </c>
      <c r="F26" s="8" t="s">
        <v>596</v>
      </c>
      <c r="G26" s="8" t="str">
        <f>java_application.yml格納先</f>
        <v>D:\kai9\kai9tmpl\java\application.yml</v>
      </c>
      <c r="H26" s="8" t="str" cm="1">
        <f t="array" aca="1" ref="H26" ca="1">テスト用データベース1_DBホスト名_IP &amp; "," &amp; テスト用データベース1_ポート &amp; "," &amp; INDIRECT("$Q$4") &amp; "," &amp; テスト用データベース1_ID &amp; "," &amp; テスト用データベース1_パスワード &amp; "," &amp; テスト用データベース1_スキーマ &amp; "," &amp; INDIRECT("$Q$4")</f>
        <v>192.168.0.0,5432,kai9tmpl_5_3,kai9tmpladmin,&lt;暗号化&gt;AJNhJtAoCc9j2PQ(暗号化されたパスワードのサンプル)DeeaNbh+beJxYFRGi0iHuPM+So1tRRwnfu2Vz6MBVijGONAgE&lt;/暗号化&gt;,kai9tmpl,kai9tmpl_5_3</v>
      </c>
      <c r="I26" s="8" t="str" cm="1">
        <f t="array" aca="1" ref="I26" ca="1">テスト用データベースcom_DBホスト名_IP &amp; "," &amp; テスト用データベースcom_ポート &amp; "," &amp; INDIRECT("$Q$3") &amp; "," &amp; テスト用データベースcom_ID &amp; "," &amp; テスト用データベースcom_パスワード &amp; "," &amp; テスト用データベースcom_スキーマ &amp; "," &amp; INDIRECT("$Q$3")</f>
        <v>192.168.0.0,5432,kai9com_5_3,kai9comadmin,&lt;暗号化&gt;AJNhJtAoCc9j2PQ(暗号化されたパスワードのサンプル)DeeaNbh+beJxYFRGi0iHuPM+So1tRRwnfu2Vz6MBVijGONAgE&lt;/暗号化&gt;,kai9com,kai9com_5_3</v>
      </c>
      <c r="J26" s="8"/>
      <c r="K26" s="40" t="s">
        <v>45</v>
      </c>
      <c r="L26" s="6"/>
      <c r="M26" s="6"/>
      <c r="N26" s="16" t="s">
        <v>55</v>
      </c>
      <c r="O26" s="12"/>
      <c r="P26" s="12"/>
      <c r="Q26" s="13"/>
      <c r="R26" s="8"/>
    </row>
    <row r="27" spans="2:18">
      <c r="B27" s="5">
        <f t="shared" si="0"/>
        <v>21</v>
      </c>
      <c r="C27" s="8" t="s">
        <v>63</v>
      </c>
      <c r="D27" s="8" t="s">
        <v>627</v>
      </c>
      <c r="E27" s="41">
        <v>0</v>
      </c>
      <c r="F27" s="8" t="s">
        <v>630</v>
      </c>
      <c r="G27" s="8" t="str">
        <f>java_ログ出力フォルダ &amp;"\startup.log"</f>
        <v>D:\logs\kai9tmpl\startup.log</v>
      </c>
      <c r="H27" s="8"/>
      <c r="I27" s="8"/>
      <c r="J27" s="8"/>
      <c r="K27" s="40"/>
      <c r="L27" s="6"/>
      <c r="M27" s="6"/>
      <c r="N27" s="16" t="s">
        <v>55</v>
      </c>
      <c r="O27" s="12"/>
      <c r="P27" s="12"/>
      <c r="Q27" s="13"/>
      <c r="R27" s="8"/>
    </row>
    <row r="28" spans="2:18">
      <c r="B28" s="5">
        <f t="shared" si="0"/>
        <v>22</v>
      </c>
      <c r="C28" s="8" t="s">
        <v>63</v>
      </c>
      <c r="D28" s="8" t="s">
        <v>617</v>
      </c>
      <c r="E28" s="41">
        <v>0</v>
      </c>
      <c r="F28" s="8" t="s">
        <v>618</v>
      </c>
      <c r="G28" s="8" t="str">
        <f>java_サービス名</f>
        <v>Tomcat_kai9tmpl</v>
      </c>
      <c r="H28" s="8"/>
      <c r="I28" s="8"/>
      <c r="J28" s="8"/>
      <c r="K28" s="40" t="s">
        <v>45</v>
      </c>
      <c r="L28" s="6"/>
      <c r="M28" s="6"/>
      <c r="N28" s="16" t="s">
        <v>55</v>
      </c>
      <c r="O28" s="12"/>
      <c r="P28" s="12"/>
      <c r="Q28" s="13"/>
      <c r="R28" s="8"/>
    </row>
    <row r="29" spans="2:18">
      <c r="B29" s="5">
        <f t="shared" si="0"/>
        <v>23</v>
      </c>
      <c r="C29" s="8" t="s">
        <v>63</v>
      </c>
      <c r="D29" s="8" t="s">
        <v>619</v>
      </c>
      <c r="E29" s="41">
        <v>0</v>
      </c>
      <c r="F29" s="8" t="s">
        <v>631</v>
      </c>
      <c r="G29" s="8" t="str">
        <f>java_ログ出力フォルダ &amp;"\startup.log"</f>
        <v>D:\logs\kai9tmpl\startup.log</v>
      </c>
      <c r="H29" s="8">
        <v>300</v>
      </c>
      <c r="I29" s="8"/>
      <c r="J29" s="8"/>
      <c r="K29" s="40" t="s">
        <v>45</v>
      </c>
      <c r="L29" s="6"/>
      <c r="M29" s="6"/>
      <c r="N29" s="16" t="s">
        <v>55</v>
      </c>
      <c r="O29" s="12"/>
      <c r="P29" s="12"/>
      <c r="Q29" s="13"/>
      <c r="R29" s="8"/>
    </row>
    <row r="30" spans="2:18">
      <c r="B30" s="5">
        <f t="shared" si="0"/>
        <v>24</v>
      </c>
      <c r="C30" s="50" t="s">
        <v>91</v>
      </c>
      <c r="D30" s="50"/>
      <c r="E30" s="43"/>
      <c r="F30" s="78" t="s">
        <v>65</v>
      </c>
      <c r="G30" s="42"/>
      <c r="H30" s="42"/>
      <c r="I30" s="42"/>
      <c r="J30" s="42"/>
      <c r="K30" s="44"/>
      <c r="L30" s="45"/>
      <c r="M30" s="45"/>
      <c r="N30" s="46"/>
      <c r="O30" s="47"/>
      <c r="P30" s="47"/>
      <c r="Q30" s="48"/>
      <c r="R30" s="49"/>
    </row>
    <row r="31" spans="2:18">
      <c r="B31" s="5">
        <f t="shared" si="0"/>
        <v>25</v>
      </c>
      <c r="C31" s="8" t="s">
        <v>63</v>
      </c>
      <c r="D31" s="8" t="s">
        <v>91</v>
      </c>
      <c r="E31" s="41">
        <v>0</v>
      </c>
      <c r="F31" s="8" t="s">
        <v>70</v>
      </c>
      <c r="G31" s="8" t="s">
        <v>239</v>
      </c>
      <c r="H31" s="8" t="s">
        <v>477</v>
      </c>
      <c r="I31" s="8" t="s">
        <v>75</v>
      </c>
      <c r="J31" s="8"/>
      <c r="K31" s="40" t="s">
        <v>45</v>
      </c>
      <c r="L31" s="6"/>
      <c r="M31" s="6"/>
      <c r="N31" s="16" t="s">
        <v>55</v>
      </c>
      <c r="O31" s="12"/>
      <c r="P31" s="12"/>
      <c r="Q31" s="13"/>
      <c r="R31" s="8" t="s">
        <v>223</v>
      </c>
    </row>
    <row r="32" spans="2:18">
      <c r="B32" s="5">
        <f t="shared" si="0"/>
        <v>26</v>
      </c>
      <c r="C32" s="8" t="s">
        <v>63</v>
      </c>
      <c r="D32" s="8" t="s">
        <v>91</v>
      </c>
      <c r="E32" s="41">
        <v>0</v>
      </c>
      <c r="F32" s="8" t="s">
        <v>285</v>
      </c>
      <c r="G32" s="8">
        <v>20</v>
      </c>
      <c r="H32" s="8"/>
      <c r="I32" s="8"/>
      <c r="J32" s="8"/>
      <c r="K32" s="40" t="s">
        <v>45</v>
      </c>
      <c r="L32" s="6"/>
      <c r="M32" s="6"/>
      <c r="N32" s="16" t="s">
        <v>55</v>
      </c>
      <c r="O32" s="12"/>
      <c r="P32" s="12"/>
      <c r="Q32" s="13"/>
      <c r="R32" s="8"/>
    </row>
    <row r="33" spans="1:18">
      <c r="B33" s="5">
        <f t="shared" si="0"/>
        <v>27</v>
      </c>
      <c r="C33" s="8" t="s">
        <v>63</v>
      </c>
      <c r="D33" s="8" t="s">
        <v>91</v>
      </c>
      <c r="E33" s="41">
        <v>0</v>
      </c>
      <c r="F33" s="8" t="s">
        <v>72</v>
      </c>
      <c r="G33" s="8">
        <v>2000</v>
      </c>
      <c r="H33" s="8">
        <v>1600</v>
      </c>
      <c r="I33" s="8"/>
      <c r="J33" s="8"/>
      <c r="K33" s="40" t="s">
        <v>45</v>
      </c>
      <c r="L33" s="6"/>
      <c r="M33" s="6"/>
      <c r="N33" s="16" t="s">
        <v>55</v>
      </c>
      <c r="O33" s="12"/>
      <c r="P33" s="12"/>
      <c r="Q33" s="13"/>
      <c r="R33" s="8"/>
    </row>
    <row r="34" spans="1:18">
      <c r="B34" s="5">
        <f t="shared" si="0"/>
        <v>28</v>
      </c>
      <c r="C34" s="8" t="s">
        <v>63</v>
      </c>
      <c r="D34" s="8" t="s">
        <v>91</v>
      </c>
      <c r="E34" s="41">
        <v>0</v>
      </c>
      <c r="F34" s="8" t="s">
        <v>71</v>
      </c>
      <c r="G34" s="8" t="str">
        <f>プロジェクトURL1</f>
        <v>https://kai9tmpl.com:3004</v>
      </c>
      <c r="H34" s="8"/>
      <c r="I34" s="8"/>
      <c r="J34" s="8"/>
      <c r="K34" s="40" t="s">
        <v>45</v>
      </c>
      <c r="L34" s="6"/>
      <c r="M34" s="6"/>
      <c r="N34" s="16" t="s">
        <v>55</v>
      </c>
      <c r="O34" s="12"/>
      <c r="P34" s="12"/>
      <c r="Q34" s="13"/>
      <c r="R34" s="8"/>
    </row>
    <row r="35" spans="1:18">
      <c r="B35" s="5">
        <f t="shared" si="0"/>
        <v>29</v>
      </c>
      <c r="C35" s="8" t="s">
        <v>63</v>
      </c>
      <c r="D35" s="8" t="s">
        <v>91</v>
      </c>
      <c r="E35" s="41">
        <v>0</v>
      </c>
      <c r="F35" s="8" t="s">
        <v>74</v>
      </c>
      <c r="G35" s="8" t="s">
        <v>612</v>
      </c>
      <c r="H35" s="8" t="s">
        <v>312</v>
      </c>
      <c r="I35" s="8"/>
      <c r="J35" s="8"/>
      <c r="K35" s="40" t="s">
        <v>45</v>
      </c>
      <c r="L35" s="6"/>
      <c r="M35" s="6"/>
      <c r="N35" s="16" t="s">
        <v>55</v>
      </c>
      <c r="O35" s="12"/>
      <c r="P35" s="12"/>
      <c r="Q35" s="13"/>
      <c r="R35" s="8"/>
    </row>
    <row r="36" spans="1:18">
      <c r="A36" s="1" t="s">
        <v>313</v>
      </c>
      <c r="B36" s="5">
        <f t="shared" si="0"/>
        <v>30</v>
      </c>
      <c r="C36" s="8" t="s">
        <v>63</v>
      </c>
      <c r="D36" s="8" t="s">
        <v>91</v>
      </c>
      <c r="E36" s="41">
        <v>0</v>
      </c>
      <c r="F36" s="8" t="s">
        <v>74</v>
      </c>
      <c r="G36" s="8" t="s">
        <v>613</v>
      </c>
      <c r="H36" s="8" t="s">
        <v>574</v>
      </c>
      <c r="I36" s="8"/>
      <c r="J36" s="8"/>
      <c r="K36" s="40" t="s">
        <v>45</v>
      </c>
      <c r="L36" s="6"/>
      <c r="M36" s="6"/>
      <c r="N36" s="16" t="s">
        <v>55</v>
      </c>
      <c r="O36" s="12"/>
      <c r="P36" s="12"/>
      <c r="Q36" s="13"/>
      <c r="R36" s="8"/>
    </row>
    <row r="37" spans="1:18">
      <c r="B37" s="5">
        <f t="shared" si="0"/>
        <v>31</v>
      </c>
      <c r="C37" s="8" t="s">
        <v>63</v>
      </c>
      <c r="D37" s="8" t="s">
        <v>91</v>
      </c>
      <c r="E37" s="41">
        <v>0</v>
      </c>
      <c r="F37" s="8" t="s">
        <v>73</v>
      </c>
      <c r="G37" s="8" t="s">
        <v>614</v>
      </c>
      <c r="H37" s="8" t="s">
        <v>79</v>
      </c>
      <c r="I37" s="8"/>
      <c r="J37" s="8"/>
      <c r="K37" s="40" t="s">
        <v>45</v>
      </c>
      <c r="L37" s="6"/>
      <c r="M37" s="6"/>
      <c r="N37" s="16" t="s">
        <v>55</v>
      </c>
      <c r="O37" s="12"/>
      <c r="P37" s="12"/>
      <c r="Q37" s="13"/>
      <c r="R37" s="8"/>
    </row>
    <row r="38" spans="1:18">
      <c r="B38" s="5">
        <f t="shared" si="0"/>
        <v>32</v>
      </c>
      <c r="C38" s="8" t="s">
        <v>63</v>
      </c>
      <c r="D38" s="8" t="s">
        <v>91</v>
      </c>
      <c r="E38" s="41">
        <v>0</v>
      </c>
      <c r="F38" s="8" t="s">
        <v>480</v>
      </c>
      <c r="G38" s="8" t="s">
        <v>615</v>
      </c>
      <c r="H38" s="8"/>
      <c r="I38" s="8"/>
      <c r="J38" s="8"/>
      <c r="K38" s="40" t="s">
        <v>45</v>
      </c>
      <c r="L38" s="6"/>
      <c r="M38" s="6"/>
      <c r="N38" s="16" t="s">
        <v>55</v>
      </c>
      <c r="O38" s="12"/>
      <c r="P38" s="12"/>
      <c r="Q38" s="13"/>
      <c r="R38" s="8"/>
    </row>
    <row r="39" spans="1:18">
      <c r="B39" s="5">
        <f t="shared" si="0"/>
        <v>33</v>
      </c>
      <c r="C39" s="50" t="s">
        <v>53</v>
      </c>
      <c r="D39" s="50"/>
      <c r="E39" s="43"/>
      <c r="F39" s="78" t="s">
        <v>65</v>
      </c>
      <c r="G39" s="42"/>
      <c r="H39" s="42"/>
      <c r="I39" s="42"/>
      <c r="J39" s="42"/>
      <c r="K39" s="44"/>
      <c r="L39" s="45"/>
      <c r="M39" s="45"/>
      <c r="N39" s="46"/>
      <c r="O39" s="47"/>
      <c r="P39" s="47"/>
      <c r="Q39" s="48"/>
      <c r="R39" s="49"/>
    </row>
    <row r="40" spans="1:18">
      <c r="B40" s="5">
        <f t="shared" si="0"/>
        <v>34</v>
      </c>
      <c r="C40" s="8" t="s">
        <v>63</v>
      </c>
      <c r="D40" s="8" t="s">
        <v>236</v>
      </c>
      <c r="E40" s="41">
        <v>0</v>
      </c>
      <c r="F40" s="8" t="s">
        <v>135</v>
      </c>
      <c r="G40" s="8" t="s">
        <v>209</v>
      </c>
      <c r="H40" s="8" t="str" cm="1">
        <f t="array" ref="H40">SVN_ID &amp; ":" &amp; SVN_パスワード</f>
        <v>miyamura:&lt;暗号化&gt;AJNhJtAoCc9j2PQ(暗号化されたパスワードのサンプル)DeeaNbh+beJxYFRGi0iHuPM+So1tRRwnfu2Vz6MBVijGONAgE&lt;/暗号化&gt;</v>
      </c>
      <c r="I40" s="8"/>
      <c r="J40" s="8"/>
      <c r="K40" s="40" t="s">
        <v>45</v>
      </c>
      <c r="L40" s="6"/>
      <c r="M40" s="6"/>
      <c r="N40" s="16" t="s">
        <v>55</v>
      </c>
      <c r="O40" s="12"/>
      <c r="P40" s="12"/>
      <c r="Q40" s="13"/>
      <c r="R40" s="8"/>
    </row>
    <row r="41" spans="1:18">
      <c r="B41" s="5">
        <f t="shared" si="0"/>
        <v>35</v>
      </c>
      <c r="C41" s="8" t="s">
        <v>63</v>
      </c>
      <c r="D41" s="8" t="s">
        <v>212</v>
      </c>
      <c r="E41" s="41">
        <v>0</v>
      </c>
      <c r="F41" s="8" t="s">
        <v>64</v>
      </c>
      <c r="G41" s="8" t="str" cm="1">
        <f t="array" aca="1" ref="G41" ca="1">テスト用データベースcom_DBホスト名_IP &amp; ":" &amp; テスト用データベースcom_ポート &amp; "/" &amp; INDIRECT("$Q$4")</f>
        <v>192.168.0.0:5432/kai9tmpl_5_3</v>
      </c>
      <c r="H41" s="8" t="str" cm="1">
        <f t="array" ref="H41">テスト用データベース1_ID &amp; ":" &amp; テスト用データベース1_パスワード</f>
        <v>kai9tmpladmin:&lt;暗号化&gt;AJNhJtAoCc9j2PQ(暗号化されたパスワードのサンプル)DeeaNbh+beJxYFRGi0iHuPM+So1tRRwnfu2Vz6MBVijGONAgE&lt;/暗号化&gt;</v>
      </c>
      <c r="I41" s="8" t="str">
        <f>テスト用データベース1_スキーマ</f>
        <v>kai9tmpl</v>
      </c>
      <c r="J41" s="8"/>
      <c r="K41" s="40" t="s">
        <v>45</v>
      </c>
      <c r="L41" s="6"/>
      <c r="M41" s="6"/>
      <c r="N41" s="16" t="s">
        <v>55</v>
      </c>
      <c r="O41" s="12"/>
      <c r="P41" s="12"/>
      <c r="Q41" s="13"/>
      <c r="R41" s="8"/>
    </row>
    <row r="42" spans="1:18">
      <c r="A42" s="1" t="s">
        <v>314</v>
      </c>
      <c r="B42" s="5">
        <f t="shared" si="0"/>
        <v>36</v>
      </c>
      <c r="C42" s="8" t="s">
        <v>63</v>
      </c>
      <c r="D42" s="8" t="s">
        <v>213</v>
      </c>
      <c r="E42" s="41">
        <v>0</v>
      </c>
      <c r="F42" s="8" t="s">
        <v>89</v>
      </c>
      <c r="G42" s="8" t="s">
        <v>348</v>
      </c>
      <c r="H42" s="8"/>
      <c r="I42" s="8"/>
      <c r="J42" s="8"/>
      <c r="K42" s="40" t="s">
        <v>45</v>
      </c>
      <c r="L42" s="6"/>
      <c r="M42" s="6"/>
      <c r="N42" s="16" t="s">
        <v>55</v>
      </c>
      <c r="O42" s="12"/>
      <c r="P42" s="12"/>
      <c r="Q42" s="13"/>
      <c r="R42" s="8"/>
    </row>
    <row r="43" spans="1:18">
      <c r="A43" s="1" t="s">
        <v>315</v>
      </c>
      <c r="B43" s="5">
        <f t="shared" si="0"/>
        <v>37</v>
      </c>
      <c r="C43" s="8" t="s">
        <v>63</v>
      </c>
      <c r="D43" s="8" t="s">
        <v>214</v>
      </c>
      <c r="E43" s="41">
        <v>0</v>
      </c>
      <c r="F43" s="8" t="s">
        <v>89</v>
      </c>
      <c r="G43" s="8" t="s">
        <v>349</v>
      </c>
      <c r="H43" s="8"/>
      <c r="I43" s="8"/>
      <c r="J43" s="8"/>
      <c r="K43" s="40" t="s">
        <v>45</v>
      </c>
      <c r="L43" s="6"/>
      <c r="M43" s="6"/>
      <c r="N43" s="16" t="s">
        <v>55</v>
      </c>
      <c r="O43" s="12"/>
      <c r="P43" s="12"/>
      <c r="Q43" s="13"/>
      <c r="R43" s="8"/>
    </row>
    <row r="44" spans="1:18">
      <c r="A44" s="1" t="s">
        <v>316</v>
      </c>
      <c r="B44" s="5">
        <f t="shared" si="0"/>
        <v>38</v>
      </c>
      <c r="C44" s="8" t="s">
        <v>63</v>
      </c>
      <c r="D44" s="8" t="s">
        <v>215</v>
      </c>
      <c r="E44" s="41">
        <v>0</v>
      </c>
      <c r="F44" s="8" t="s">
        <v>89</v>
      </c>
      <c r="G44" s="8" t="s">
        <v>350</v>
      </c>
      <c r="H44" s="8"/>
      <c r="I44" s="8"/>
      <c r="J44" s="8"/>
      <c r="K44" s="40" t="s">
        <v>45</v>
      </c>
      <c r="L44" s="6"/>
      <c r="M44" s="6"/>
      <c r="N44" s="16" t="s">
        <v>55</v>
      </c>
      <c r="O44" s="12"/>
      <c r="P44" s="12"/>
      <c r="Q44" s="13"/>
      <c r="R44" s="8"/>
    </row>
    <row r="45" spans="1:18">
      <c r="A45" s="1" t="s">
        <v>317</v>
      </c>
      <c r="B45" s="5">
        <f t="shared" si="0"/>
        <v>39</v>
      </c>
      <c r="C45" s="8" t="s">
        <v>63</v>
      </c>
      <c r="D45" s="8" t="s">
        <v>216</v>
      </c>
      <c r="E45" s="41">
        <v>0</v>
      </c>
      <c r="F45" s="8" t="s">
        <v>89</v>
      </c>
      <c r="G45" s="8" t="s">
        <v>351</v>
      </c>
      <c r="H45" s="8"/>
      <c r="I45" s="8"/>
      <c r="J45" s="8"/>
      <c r="K45" s="40" t="s">
        <v>45</v>
      </c>
      <c r="L45" s="6"/>
      <c r="M45" s="6"/>
      <c r="N45" s="16" t="s">
        <v>55</v>
      </c>
      <c r="O45" s="12"/>
      <c r="P45" s="12"/>
      <c r="Q45" s="13"/>
      <c r="R45" s="8"/>
    </row>
    <row r="46" spans="1:18">
      <c r="A46" s="1" t="s">
        <v>318</v>
      </c>
      <c r="B46" s="5">
        <f>ROW()-6</f>
        <v>40</v>
      </c>
      <c r="C46" s="8" t="s">
        <v>63</v>
      </c>
      <c r="D46" s="8" t="s">
        <v>213</v>
      </c>
      <c r="E46" s="41">
        <v>0</v>
      </c>
      <c r="F46" s="8" t="s">
        <v>89</v>
      </c>
      <c r="G46" s="8" t="s">
        <v>352</v>
      </c>
      <c r="H46" s="8"/>
      <c r="I46" s="8"/>
      <c r="J46" s="8"/>
      <c r="K46" s="40" t="s">
        <v>45</v>
      </c>
      <c r="L46" s="6"/>
      <c r="M46" s="6"/>
      <c r="N46" s="16" t="s">
        <v>55</v>
      </c>
      <c r="O46" s="12"/>
      <c r="P46" s="12"/>
      <c r="Q46" s="13"/>
      <c r="R46" s="8"/>
    </row>
    <row r="47" spans="1:18">
      <c r="A47" s="1" t="s">
        <v>319</v>
      </c>
      <c r="B47" s="5">
        <f>ROW()-6</f>
        <v>41</v>
      </c>
      <c r="C47" s="8" t="s">
        <v>63</v>
      </c>
      <c r="D47" s="8" t="s">
        <v>214</v>
      </c>
      <c r="E47" s="41">
        <v>0</v>
      </c>
      <c r="F47" s="8" t="s">
        <v>89</v>
      </c>
      <c r="G47" s="8" t="s">
        <v>353</v>
      </c>
      <c r="H47" s="8"/>
      <c r="I47" s="8"/>
      <c r="J47" s="8"/>
      <c r="K47" s="40" t="s">
        <v>45</v>
      </c>
      <c r="L47" s="6"/>
      <c r="M47" s="6"/>
      <c r="N47" s="16" t="s">
        <v>55</v>
      </c>
      <c r="O47" s="12"/>
      <c r="P47" s="12"/>
      <c r="Q47" s="13"/>
      <c r="R47" s="8"/>
    </row>
    <row r="48" spans="1:18">
      <c r="A48" s="1" t="s">
        <v>320</v>
      </c>
      <c r="B48" s="5">
        <f>ROW()-6</f>
        <v>42</v>
      </c>
      <c r="C48" s="8" t="s">
        <v>63</v>
      </c>
      <c r="D48" s="8" t="s">
        <v>217</v>
      </c>
      <c r="E48" s="41">
        <v>0</v>
      </c>
      <c r="F48" s="8" t="s">
        <v>89</v>
      </c>
      <c r="G48" s="8" t="s">
        <v>531</v>
      </c>
      <c r="H48" s="8"/>
      <c r="I48" s="8"/>
      <c r="J48" s="8"/>
      <c r="K48" s="40" t="s">
        <v>45</v>
      </c>
      <c r="L48" s="6"/>
      <c r="M48" s="6"/>
      <c r="N48" s="16" t="s">
        <v>55</v>
      </c>
      <c r="O48" s="12"/>
      <c r="P48" s="12"/>
      <c r="Q48" s="13"/>
      <c r="R48" s="8"/>
    </row>
    <row r="49" spans="1:18">
      <c r="A49" s="1" t="s">
        <v>321</v>
      </c>
      <c r="B49" s="5">
        <f>ROW()-6</f>
        <v>43</v>
      </c>
      <c r="C49" s="8" t="s">
        <v>63</v>
      </c>
      <c r="D49" s="8" t="s">
        <v>218</v>
      </c>
      <c r="E49" s="41">
        <v>0</v>
      </c>
      <c r="F49" s="8" t="s">
        <v>89</v>
      </c>
      <c r="G49" s="8" t="s">
        <v>532</v>
      </c>
      <c r="H49" s="8"/>
      <c r="I49" s="8"/>
      <c r="J49" s="8"/>
      <c r="K49" s="40" t="s">
        <v>45</v>
      </c>
      <c r="L49" s="6"/>
      <c r="M49" s="6"/>
      <c r="N49" s="16" t="s">
        <v>55</v>
      </c>
      <c r="O49" s="12"/>
      <c r="P49" s="12"/>
      <c r="Q49" s="13"/>
      <c r="R49" s="8"/>
    </row>
    <row r="50" spans="1:18">
      <c r="A50" s="1" t="s">
        <v>322</v>
      </c>
      <c r="B50" s="5">
        <f t="shared" si="0"/>
        <v>44</v>
      </c>
      <c r="C50" s="8" t="s">
        <v>63</v>
      </c>
      <c r="D50" s="8" t="s">
        <v>63</v>
      </c>
      <c r="E50" s="41">
        <v>1</v>
      </c>
      <c r="F50" s="8" t="s">
        <v>71</v>
      </c>
      <c r="G50" s="8" t="str">
        <f>プロジェクトURL1 &amp; "/single_table"</f>
        <v>https://kai9tmpl.com:3004/single_table</v>
      </c>
      <c r="H50" s="8"/>
      <c r="I50" s="8"/>
      <c r="J50" s="8"/>
      <c r="K50" s="40" t="s">
        <v>45</v>
      </c>
      <c r="L50" s="6"/>
      <c r="M50" s="6"/>
      <c r="N50" s="16" t="s">
        <v>55</v>
      </c>
      <c r="O50" s="12"/>
      <c r="P50" s="12"/>
      <c r="Q50" s="13"/>
      <c r="R50" s="8"/>
    </row>
    <row r="51" spans="1:18">
      <c r="B51" s="5">
        <f t="shared" si="0"/>
        <v>45</v>
      </c>
      <c r="C51" s="8" t="s">
        <v>63</v>
      </c>
      <c r="D51" s="8" t="s">
        <v>63</v>
      </c>
      <c r="E51" s="41">
        <v>1</v>
      </c>
      <c r="F51" s="8" t="s">
        <v>73</v>
      </c>
      <c r="G51" s="8" t="s">
        <v>211</v>
      </c>
      <c r="H51" s="8" t="s">
        <v>79</v>
      </c>
      <c r="I51" s="8"/>
      <c r="J51" s="8"/>
      <c r="K51" s="40" t="s">
        <v>45</v>
      </c>
      <c r="L51" s="6"/>
      <c r="M51" s="6"/>
      <c r="N51" s="16" t="s">
        <v>55</v>
      </c>
      <c r="O51" s="12"/>
      <c r="P51" s="12"/>
      <c r="Q51" s="13"/>
      <c r="R51" s="8"/>
    </row>
    <row r="52" spans="1:18">
      <c r="A52" s="1" t="s">
        <v>391</v>
      </c>
      <c r="B52" s="5">
        <f t="shared" ref="B52:B60" si="1">ROW()-6</f>
        <v>46</v>
      </c>
      <c r="C52" s="71" t="s">
        <v>356</v>
      </c>
      <c r="D52" s="8" t="s">
        <v>392</v>
      </c>
      <c r="E52" s="41" t="s">
        <v>358</v>
      </c>
      <c r="F52" s="8" t="s">
        <v>74</v>
      </c>
      <c r="G52" s="8" t="s">
        <v>254</v>
      </c>
      <c r="H52" s="8" t="s">
        <v>344</v>
      </c>
      <c r="I52" s="8"/>
      <c r="J52" s="8"/>
      <c r="K52" s="40" t="s">
        <v>360</v>
      </c>
      <c r="L52" s="6"/>
      <c r="M52" s="6"/>
      <c r="N52" s="16" t="s">
        <v>363</v>
      </c>
      <c r="O52" s="12"/>
      <c r="P52" s="12"/>
      <c r="Q52" s="13"/>
      <c r="R52" s="8"/>
    </row>
    <row r="53" spans="1:18">
      <c r="A53" s="1" t="s">
        <v>391</v>
      </c>
      <c r="B53" s="5">
        <f t="shared" si="1"/>
        <v>47</v>
      </c>
      <c r="C53" s="71" t="s">
        <v>356</v>
      </c>
      <c r="D53" s="8" t="s">
        <v>392</v>
      </c>
      <c r="E53" s="41" t="s">
        <v>358</v>
      </c>
      <c r="F53" s="8" t="s">
        <v>393</v>
      </c>
      <c r="G53" s="8" t="s">
        <v>398</v>
      </c>
      <c r="H53" s="8" t="s">
        <v>394</v>
      </c>
      <c r="I53" s="8" t="s">
        <v>624</v>
      </c>
      <c r="J53" s="8"/>
      <c r="K53" s="40" t="s">
        <v>360</v>
      </c>
      <c r="L53" s="6"/>
      <c r="M53" s="6"/>
      <c r="N53" s="16" t="s">
        <v>363</v>
      </c>
      <c r="O53" s="12"/>
      <c r="P53" s="12"/>
      <c r="Q53" s="13"/>
      <c r="R53" s="8"/>
    </row>
    <row r="54" spans="1:18">
      <c r="A54" s="1" t="s">
        <v>391</v>
      </c>
      <c r="B54" s="5">
        <f t="shared" si="1"/>
        <v>48</v>
      </c>
      <c r="C54" s="71" t="s">
        <v>356</v>
      </c>
      <c r="D54" s="8" t="s">
        <v>392</v>
      </c>
      <c r="E54" s="41" t="s">
        <v>358</v>
      </c>
      <c r="F54" s="8" t="s">
        <v>74</v>
      </c>
      <c r="G54" s="8" t="s">
        <v>255</v>
      </c>
      <c r="H54" s="8" t="s">
        <v>344</v>
      </c>
      <c r="I54" s="8"/>
      <c r="J54" s="8"/>
      <c r="K54" s="40" t="s">
        <v>360</v>
      </c>
      <c r="L54" s="6"/>
      <c r="M54" s="6"/>
      <c r="N54" s="16" t="s">
        <v>363</v>
      </c>
      <c r="O54" s="12"/>
      <c r="P54" s="12"/>
      <c r="Q54" s="13"/>
      <c r="R54" s="8"/>
    </row>
    <row r="55" spans="1:18">
      <c r="A55" s="1" t="s">
        <v>391</v>
      </c>
      <c r="B55" s="5">
        <f t="shared" si="1"/>
        <v>49</v>
      </c>
      <c r="C55" s="71" t="s">
        <v>356</v>
      </c>
      <c r="D55" s="8" t="s">
        <v>392</v>
      </c>
      <c r="E55" s="41" t="s">
        <v>358</v>
      </c>
      <c r="F55" s="8" t="s">
        <v>393</v>
      </c>
      <c r="G55" s="8" t="s">
        <v>397</v>
      </c>
      <c r="H55" s="8" t="s">
        <v>394</v>
      </c>
      <c r="I55" s="8" t="s">
        <v>623</v>
      </c>
      <c r="J55" s="8"/>
      <c r="K55" s="40" t="s">
        <v>360</v>
      </c>
      <c r="L55" s="6"/>
      <c r="M55" s="6"/>
      <c r="N55" s="16" t="s">
        <v>363</v>
      </c>
      <c r="O55" s="12"/>
      <c r="P55" s="12"/>
      <c r="Q55" s="13"/>
      <c r="R55" s="8"/>
    </row>
    <row r="56" spans="1:18">
      <c r="A56" s="1" t="s">
        <v>391</v>
      </c>
      <c r="B56" s="5">
        <f t="shared" si="1"/>
        <v>50</v>
      </c>
      <c r="C56" s="71" t="s">
        <v>356</v>
      </c>
      <c r="D56" s="8" t="s">
        <v>392</v>
      </c>
      <c r="E56" s="41" t="s">
        <v>358</v>
      </c>
      <c r="F56" s="8" t="s">
        <v>74</v>
      </c>
      <c r="G56" s="8" t="s">
        <v>256</v>
      </c>
      <c r="H56" s="8" t="s">
        <v>344</v>
      </c>
      <c r="I56" s="8"/>
      <c r="J56" s="8"/>
      <c r="K56" s="40" t="s">
        <v>360</v>
      </c>
      <c r="L56" s="6"/>
      <c r="M56" s="6"/>
      <c r="N56" s="16" t="s">
        <v>363</v>
      </c>
      <c r="O56" s="12"/>
      <c r="P56" s="12"/>
      <c r="Q56" s="13"/>
      <c r="R56" s="8"/>
    </row>
    <row r="57" spans="1:18">
      <c r="A57" s="1" t="s">
        <v>391</v>
      </c>
      <c r="B57" s="5">
        <f t="shared" si="1"/>
        <v>51</v>
      </c>
      <c r="C57" s="71" t="s">
        <v>356</v>
      </c>
      <c r="D57" s="8" t="s">
        <v>392</v>
      </c>
      <c r="E57" s="41" t="s">
        <v>358</v>
      </c>
      <c r="F57" s="8" t="s">
        <v>393</v>
      </c>
      <c r="G57" s="8" t="s">
        <v>396</v>
      </c>
      <c r="H57" s="8" t="s">
        <v>394</v>
      </c>
      <c r="I57" s="8" t="s">
        <v>623</v>
      </c>
      <c r="J57" s="8"/>
      <c r="K57" s="40" t="s">
        <v>360</v>
      </c>
      <c r="L57" s="6"/>
      <c r="M57" s="6"/>
      <c r="N57" s="16" t="s">
        <v>363</v>
      </c>
      <c r="O57" s="12"/>
      <c r="P57" s="12"/>
      <c r="Q57" s="13"/>
      <c r="R57" s="8"/>
    </row>
    <row r="58" spans="1:18">
      <c r="A58" s="1" t="s">
        <v>391</v>
      </c>
      <c r="B58" s="5">
        <f t="shared" si="1"/>
        <v>52</v>
      </c>
      <c r="C58" s="71" t="s">
        <v>356</v>
      </c>
      <c r="D58" s="8" t="s">
        <v>392</v>
      </c>
      <c r="E58" s="41" t="s">
        <v>358</v>
      </c>
      <c r="F58" s="8" t="s">
        <v>74</v>
      </c>
      <c r="G58" s="8" t="s">
        <v>257</v>
      </c>
      <c r="H58" s="8" t="s">
        <v>344</v>
      </c>
      <c r="I58" s="8"/>
      <c r="J58" s="8"/>
      <c r="K58" s="40" t="s">
        <v>360</v>
      </c>
      <c r="L58" s="6"/>
      <c r="M58" s="6"/>
      <c r="N58" s="16" t="s">
        <v>363</v>
      </c>
      <c r="O58" s="12"/>
      <c r="P58" s="12"/>
      <c r="Q58" s="13"/>
      <c r="R58" s="8"/>
    </row>
    <row r="59" spans="1:18">
      <c r="A59" s="1" t="s">
        <v>391</v>
      </c>
      <c r="B59" s="5">
        <f t="shared" si="1"/>
        <v>53</v>
      </c>
      <c r="C59" s="71" t="s">
        <v>356</v>
      </c>
      <c r="D59" s="8" t="s">
        <v>392</v>
      </c>
      <c r="E59" s="41" t="s">
        <v>358</v>
      </c>
      <c r="F59" s="8" t="s">
        <v>393</v>
      </c>
      <c r="G59" s="8" t="s">
        <v>395</v>
      </c>
      <c r="H59" s="8" t="s">
        <v>394</v>
      </c>
      <c r="I59" s="8" t="s">
        <v>623</v>
      </c>
      <c r="J59" s="8"/>
      <c r="K59" s="40" t="s">
        <v>360</v>
      </c>
      <c r="L59" s="6"/>
      <c r="M59" s="6"/>
      <c r="N59" s="16" t="s">
        <v>363</v>
      </c>
      <c r="O59" s="12"/>
      <c r="P59" s="12"/>
      <c r="Q59" s="13"/>
      <c r="R59" s="8"/>
    </row>
    <row r="60" spans="1:18">
      <c r="A60" s="1" t="s">
        <v>391</v>
      </c>
      <c r="B60" s="5">
        <f t="shared" si="1"/>
        <v>54</v>
      </c>
      <c r="C60" s="71" t="s">
        <v>356</v>
      </c>
      <c r="D60" s="8" t="s">
        <v>392</v>
      </c>
      <c r="E60" s="41" t="s">
        <v>358</v>
      </c>
      <c r="F60" s="8" t="s">
        <v>74</v>
      </c>
      <c r="G60" s="8" t="s">
        <v>258</v>
      </c>
      <c r="H60" s="8" t="s">
        <v>344</v>
      </c>
      <c r="I60" s="8"/>
      <c r="J60" s="8"/>
      <c r="K60" s="40" t="s">
        <v>360</v>
      </c>
      <c r="L60" s="6"/>
      <c r="M60" s="6"/>
      <c r="N60" s="16" t="s">
        <v>363</v>
      </c>
      <c r="O60" s="12"/>
      <c r="P60" s="12"/>
      <c r="Q60" s="13"/>
      <c r="R60" s="8"/>
    </row>
    <row r="61" spans="1:18">
      <c r="A61" s="1" t="s">
        <v>391</v>
      </c>
      <c r="B61" s="5">
        <f t="shared" ref="B61" si="2">ROW()-6</f>
        <v>55</v>
      </c>
      <c r="C61" s="71" t="s">
        <v>356</v>
      </c>
      <c r="D61" s="8" t="s">
        <v>392</v>
      </c>
      <c r="E61" s="41" t="s">
        <v>358</v>
      </c>
      <c r="F61" s="8" t="s">
        <v>393</v>
      </c>
      <c r="G61" s="8" t="s">
        <v>390</v>
      </c>
      <c r="H61" s="8" t="s">
        <v>394</v>
      </c>
      <c r="I61" s="8" t="s">
        <v>623</v>
      </c>
      <c r="J61" s="8"/>
      <c r="K61" s="40" t="s">
        <v>360</v>
      </c>
      <c r="L61" s="6"/>
      <c r="M61" s="6"/>
      <c r="N61" s="16" t="s">
        <v>363</v>
      </c>
      <c r="O61" s="12"/>
      <c r="P61" s="12"/>
      <c r="Q61" s="13"/>
      <c r="R61" s="8"/>
    </row>
    <row r="62" spans="1:18">
      <c r="A62" s="1" t="s">
        <v>400</v>
      </c>
      <c r="B62" s="5">
        <f t="shared" ref="B62:B87" si="3">ROW()-6</f>
        <v>56</v>
      </c>
      <c r="C62" s="72" t="s">
        <v>375</v>
      </c>
      <c r="D62" s="8" t="s">
        <v>401</v>
      </c>
      <c r="E62" s="41" t="s">
        <v>358</v>
      </c>
      <c r="F62" s="8" t="s">
        <v>74</v>
      </c>
      <c r="G62" s="8" t="s">
        <v>254</v>
      </c>
      <c r="H62" s="8" t="s">
        <v>371</v>
      </c>
      <c r="I62" s="8" t="s">
        <v>344</v>
      </c>
      <c r="J62" s="8"/>
      <c r="K62" s="40" t="s">
        <v>360</v>
      </c>
      <c r="L62" s="6"/>
      <c r="M62" s="6"/>
      <c r="N62" s="16" t="s">
        <v>363</v>
      </c>
      <c r="O62" s="12"/>
      <c r="P62" s="12"/>
      <c r="Q62" s="13"/>
      <c r="R62" s="8"/>
    </row>
    <row r="63" spans="1:18">
      <c r="A63" s="1" t="s">
        <v>400</v>
      </c>
      <c r="B63" s="5">
        <f t="shared" si="3"/>
        <v>57</v>
      </c>
      <c r="C63" s="72" t="s">
        <v>375</v>
      </c>
      <c r="D63" s="8" t="s">
        <v>401</v>
      </c>
      <c r="E63" s="41" t="s">
        <v>358</v>
      </c>
      <c r="F63" s="8" t="s">
        <v>393</v>
      </c>
      <c r="G63" s="8" t="s">
        <v>398</v>
      </c>
      <c r="H63" s="8" t="s">
        <v>405</v>
      </c>
      <c r="I63" s="8" t="s">
        <v>625</v>
      </c>
      <c r="J63" s="8"/>
      <c r="K63" s="40" t="s">
        <v>404</v>
      </c>
      <c r="L63" s="6"/>
      <c r="M63" s="6"/>
      <c r="N63" s="16" t="s">
        <v>363</v>
      </c>
      <c r="O63" s="12"/>
      <c r="P63" s="12"/>
      <c r="Q63" s="13"/>
      <c r="R63" s="8"/>
    </row>
    <row r="64" spans="1:18">
      <c r="A64" s="1" t="s">
        <v>400</v>
      </c>
      <c r="B64" s="5">
        <f t="shared" si="3"/>
        <v>58</v>
      </c>
      <c r="C64" s="72" t="s">
        <v>375</v>
      </c>
      <c r="D64" s="8" t="s">
        <v>401</v>
      </c>
      <c r="E64" s="41" t="s">
        <v>358</v>
      </c>
      <c r="F64" s="8" t="s">
        <v>57</v>
      </c>
      <c r="G64" s="8">
        <f ca="1">INDIRECT("B"&amp;ROW()-1)</f>
        <v>57</v>
      </c>
      <c r="H64" s="8" t="s">
        <v>472</v>
      </c>
      <c r="I64" s="8" t="s">
        <v>344</v>
      </c>
      <c r="J64" s="8"/>
      <c r="K64" s="40" t="s">
        <v>473</v>
      </c>
      <c r="L64" s="6"/>
      <c r="M64" s="6"/>
      <c r="N64" s="16" t="s">
        <v>363</v>
      </c>
      <c r="O64" s="12"/>
      <c r="P64" s="12"/>
      <c r="Q64" s="13"/>
      <c r="R64" s="8"/>
    </row>
    <row r="65" spans="1:18">
      <c r="A65" s="1" t="s">
        <v>400</v>
      </c>
      <c r="B65" s="5">
        <f t="shared" si="3"/>
        <v>59</v>
      </c>
      <c r="C65" s="72" t="s">
        <v>375</v>
      </c>
      <c r="D65" s="8" t="s">
        <v>401</v>
      </c>
      <c r="E65" s="41" t="s">
        <v>358</v>
      </c>
      <c r="F65" s="8" t="s">
        <v>74</v>
      </c>
      <c r="G65" s="8" t="s">
        <v>255</v>
      </c>
      <c r="H65" s="8" t="s">
        <v>358</v>
      </c>
      <c r="I65" s="8" t="s">
        <v>344</v>
      </c>
      <c r="J65" s="8"/>
      <c r="K65" s="40" t="s">
        <v>360</v>
      </c>
      <c r="L65" s="6"/>
      <c r="M65" s="6"/>
      <c r="N65" s="16" t="s">
        <v>363</v>
      </c>
      <c r="O65" s="12"/>
      <c r="P65" s="12"/>
      <c r="Q65" s="13"/>
      <c r="R65" s="8"/>
    </row>
    <row r="66" spans="1:18">
      <c r="A66" s="1" t="s">
        <v>400</v>
      </c>
      <c r="B66" s="5">
        <f t="shared" si="3"/>
        <v>60</v>
      </c>
      <c r="C66" s="72" t="s">
        <v>375</v>
      </c>
      <c r="D66" s="8" t="s">
        <v>401</v>
      </c>
      <c r="E66" s="41" t="s">
        <v>358</v>
      </c>
      <c r="F66" s="8" t="s">
        <v>393</v>
      </c>
      <c r="G66" s="8" t="s">
        <v>397</v>
      </c>
      <c r="H66" s="8" t="s">
        <v>405</v>
      </c>
      <c r="I66" s="8" t="s">
        <v>625</v>
      </c>
      <c r="J66" s="8"/>
      <c r="K66" s="40" t="s">
        <v>404</v>
      </c>
      <c r="L66" s="6"/>
      <c r="M66" s="6"/>
      <c r="N66" s="16" t="s">
        <v>363</v>
      </c>
      <c r="O66" s="12"/>
      <c r="P66" s="12"/>
      <c r="Q66" s="13"/>
      <c r="R66" s="8"/>
    </row>
    <row r="67" spans="1:18">
      <c r="A67" s="1" t="s">
        <v>400</v>
      </c>
      <c r="B67" s="5">
        <f t="shared" si="3"/>
        <v>61</v>
      </c>
      <c r="C67" s="72" t="s">
        <v>375</v>
      </c>
      <c r="D67" s="8" t="s">
        <v>401</v>
      </c>
      <c r="E67" s="41" t="s">
        <v>358</v>
      </c>
      <c r="F67" s="8" t="s">
        <v>57</v>
      </c>
      <c r="G67" s="8">
        <f ca="1">INDIRECT("B"&amp;ROW()-1)</f>
        <v>60</v>
      </c>
      <c r="H67" s="8" t="s">
        <v>472</v>
      </c>
      <c r="I67" s="8" t="s">
        <v>344</v>
      </c>
      <c r="J67" s="8"/>
      <c r="K67" s="40" t="s">
        <v>473</v>
      </c>
      <c r="L67" s="6"/>
      <c r="M67" s="6"/>
      <c r="N67" s="16" t="s">
        <v>363</v>
      </c>
      <c r="O67" s="12"/>
      <c r="P67" s="12"/>
      <c r="Q67" s="13"/>
      <c r="R67" s="8"/>
    </row>
    <row r="68" spans="1:18">
      <c r="A68" s="1" t="s">
        <v>400</v>
      </c>
      <c r="B68" s="5">
        <f t="shared" si="3"/>
        <v>62</v>
      </c>
      <c r="C68" s="72" t="s">
        <v>375</v>
      </c>
      <c r="D68" s="8" t="s">
        <v>401</v>
      </c>
      <c r="E68" s="41" t="s">
        <v>358</v>
      </c>
      <c r="F68" s="8" t="s">
        <v>74</v>
      </c>
      <c r="G68" s="8" t="s">
        <v>256</v>
      </c>
      <c r="H68" s="8" t="s">
        <v>358</v>
      </c>
      <c r="I68" s="8" t="s">
        <v>344</v>
      </c>
      <c r="J68" s="8"/>
      <c r="K68" s="40" t="s">
        <v>360</v>
      </c>
      <c r="L68" s="6"/>
      <c r="M68" s="6"/>
      <c r="N68" s="16" t="s">
        <v>363</v>
      </c>
      <c r="O68" s="12"/>
      <c r="P68" s="12"/>
      <c r="Q68" s="13"/>
      <c r="R68" s="8"/>
    </row>
    <row r="69" spans="1:18">
      <c r="A69" s="1" t="s">
        <v>400</v>
      </c>
      <c r="B69" s="5">
        <f t="shared" si="3"/>
        <v>63</v>
      </c>
      <c r="C69" s="72" t="s">
        <v>375</v>
      </c>
      <c r="D69" s="8" t="s">
        <v>401</v>
      </c>
      <c r="E69" s="41" t="s">
        <v>358</v>
      </c>
      <c r="F69" s="8" t="s">
        <v>393</v>
      </c>
      <c r="G69" s="8" t="s">
        <v>396</v>
      </c>
      <c r="H69" s="8" t="s">
        <v>405</v>
      </c>
      <c r="I69" s="8" t="s">
        <v>625</v>
      </c>
      <c r="J69" s="8"/>
      <c r="K69" s="40" t="s">
        <v>404</v>
      </c>
      <c r="L69" s="6"/>
      <c r="M69" s="6"/>
      <c r="N69" s="16" t="s">
        <v>363</v>
      </c>
      <c r="O69" s="12"/>
      <c r="P69" s="12"/>
      <c r="Q69" s="13"/>
      <c r="R69" s="8"/>
    </row>
    <row r="70" spans="1:18">
      <c r="A70" s="1" t="s">
        <v>400</v>
      </c>
      <c r="B70" s="5">
        <f t="shared" si="3"/>
        <v>64</v>
      </c>
      <c r="C70" s="72" t="s">
        <v>375</v>
      </c>
      <c r="D70" s="8" t="s">
        <v>401</v>
      </c>
      <c r="E70" s="41" t="s">
        <v>358</v>
      </c>
      <c r="F70" s="8" t="s">
        <v>57</v>
      </c>
      <c r="G70" s="8">
        <f ca="1">INDIRECT("B"&amp;ROW()-1)</f>
        <v>63</v>
      </c>
      <c r="H70" s="8" t="s">
        <v>472</v>
      </c>
      <c r="I70" s="8" t="s">
        <v>344</v>
      </c>
      <c r="J70" s="8"/>
      <c r="K70" s="40" t="s">
        <v>473</v>
      </c>
      <c r="L70" s="6"/>
      <c r="M70" s="6"/>
      <c r="N70" s="16" t="s">
        <v>363</v>
      </c>
      <c r="O70" s="12"/>
      <c r="P70" s="12"/>
      <c r="Q70" s="13"/>
      <c r="R70" s="8"/>
    </row>
    <row r="71" spans="1:18">
      <c r="A71" s="1" t="s">
        <v>400</v>
      </c>
      <c r="B71" s="5">
        <f t="shared" si="3"/>
        <v>65</v>
      </c>
      <c r="C71" s="72" t="s">
        <v>375</v>
      </c>
      <c r="D71" s="8" t="s">
        <v>401</v>
      </c>
      <c r="E71" s="41" t="s">
        <v>358</v>
      </c>
      <c r="F71" s="8" t="s">
        <v>74</v>
      </c>
      <c r="G71" s="8" t="s">
        <v>257</v>
      </c>
      <c r="H71" s="8" t="s">
        <v>358</v>
      </c>
      <c r="I71" s="8" t="s">
        <v>344</v>
      </c>
      <c r="J71" s="8"/>
      <c r="K71" s="40" t="s">
        <v>360</v>
      </c>
      <c r="L71" s="6"/>
      <c r="M71" s="6"/>
      <c r="N71" s="16" t="s">
        <v>363</v>
      </c>
      <c r="O71" s="12"/>
      <c r="P71" s="12"/>
      <c r="Q71" s="13"/>
      <c r="R71" s="8"/>
    </row>
    <row r="72" spans="1:18">
      <c r="A72" s="1" t="s">
        <v>400</v>
      </c>
      <c r="B72" s="5">
        <f t="shared" si="3"/>
        <v>66</v>
      </c>
      <c r="C72" s="72" t="s">
        <v>375</v>
      </c>
      <c r="D72" s="8" t="s">
        <v>401</v>
      </c>
      <c r="E72" s="41" t="s">
        <v>358</v>
      </c>
      <c r="F72" s="8" t="s">
        <v>393</v>
      </c>
      <c r="G72" s="8" t="s">
        <v>395</v>
      </c>
      <c r="H72" s="8" t="s">
        <v>405</v>
      </c>
      <c r="I72" s="8" t="s">
        <v>625</v>
      </c>
      <c r="J72" s="8"/>
      <c r="K72" s="40" t="s">
        <v>404</v>
      </c>
      <c r="L72" s="6"/>
      <c r="M72" s="6"/>
      <c r="N72" s="16" t="s">
        <v>363</v>
      </c>
      <c r="O72" s="12"/>
      <c r="P72" s="12"/>
      <c r="Q72" s="13"/>
      <c r="R72" s="8"/>
    </row>
    <row r="73" spans="1:18">
      <c r="A73" s="1" t="s">
        <v>400</v>
      </c>
      <c r="B73" s="5">
        <f t="shared" si="3"/>
        <v>67</v>
      </c>
      <c r="C73" s="72" t="s">
        <v>375</v>
      </c>
      <c r="D73" s="8" t="s">
        <v>401</v>
      </c>
      <c r="E73" s="41" t="s">
        <v>358</v>
      </c>
      <c r="F73" s="8" t="s">
        <v>57</v>
      </c>
      <c r="G73" s="8">
        <f ca="1">INDIRECT("B"&amp;ROW()-1)</f>
        <v>66</v>
      </c>
      <c r="H73" s="8" t="s">
        <v>472</v>
      </c>
      <c r="I73" s="8" t="s">
        <v>344</v>
      </c>
      <c r="J73" s="8"/>
      <c r="K73" s="40" t="s">
        <v>473</v>
      </c>
      <c r="L73" s="6"/>
      <c r="M73" s="6"/>
      <c r="N73" s="16" t="s">
        <v>363</v>
      </c>
      <c r="O73" s="12"/>
      <c r="P73" s="12"/>
      <c r="Q73" s="13"/>
      <c r="R73" s="8"/>
    </row>
    <row r="74" spans="1:18">
      <c r="A74" s="1" t="s">
        <v>400</v>
      </c>
      <c r="B74" s="5">
        <f t="shared" si="3"/>
        <v>68</v>
      </c>
      <c r="C74" s="72" t="s">
        <v>375</v>
      </c>
      <c r="D74" s="8" t="s">
        <v>401</v>
      </c>
      <c r="E74" s="41" t="s">
        <v>358</v>
      </c>
      <c r="F74" s="8" t="s">
        <v>74</v>
      </c>
      <c r="G74" s="8" t="s">
        <v>258</v>
      </c>
      <c r="H74" s="8" t="s">
        <v>358</v>
      </c>
      <c r="I74" s="8" t="s">
        <v>344</v>
      </c>
      <c r="J74" s="8"/>
      <c r="K74" s="40" t="s">
        <v>360</v>
      </c>
      <c r="L74" s="6"/>
      <c r="M74" s="6"/>
      <c r="N74" s="16" t="s">
        <v>363</v>
      </c>
      <c r="O74" s="12"/>
      <c r="P74" s="12"/>
      <c r="Q74" s="13"/>
      <c r="R74" s="8"/>
    </row>
    <row r="75" spans="1:18">
      <c r="A75" s="1" t="s">
        <v>400</v>
      </c>
      <c r="B75" s="5">
        <f t="shared" si="3"/>
        <v>69</v>
      </c>
      <c r="C75" s="72" t="s">
        <v>375</v>
      </c>
      <c r="D75" s="8" t="s">
        <v>401</v>
      </c>
      <c r="E75" s="41" t="s">
        <v>358</v>
      </c>
      <c r="F75" s="8" t="s">
        <v>393</v>
      </c>
      <c r="G75" s="8" t="s">
        <v>390</v>
      </c>
      <c r="H75" s="8" t="s">
        <v>405</v>
      </c>
      <c r="I75" s="8" t="s">
        <v>625</v>
      </c>
      <c r="J75" s="8"/>
      <c r="K75" s="40" t="s">
        <v>404</v>
      </c>
      <c r="L75" s="6"/>
      <c r="M75" s="6"/>
      <c r="N75" s="16" t="s">
        <v>363</v>
      </c>
      <c r="O75" s="12"/>
      <c r="P75" s="12"/>
      <c r="Q75" s="13"/>
      <c r="R75" s="8"/>
    </row>
    <row r="76" spans="1:18">
      <c r="A76" s="1" t="s">
        <v>400</v>
      </c>
      <c r="B76" s="5">
        <f t="shared" si="3"/>
        <v>70</v>
      </c>
      <c r="C76" s="72" t="s">
        <v>375</v>
      </c>
      <c r="D76" s="8" t="s">
        <v>401</v>
      </c>
      <c r="E76" s="41" t="s">
        <v>358</v>
      </c>
      <c r="F76" s="8" t="s">
        <v>57</v>
      </c>
      <c r="G76" s="8">
        <f ca="1">INDIRECT("B"&amp;ROW()-1)</f>
        <v>69</v>
      </c>
      <c r="H76" s="8" t="s">
        <v>472</v>
      </c>
      <c r="I76" s="8" t="s">
        <v>344</v>
      </c>
      <c r="J76" s="8"/>
      <c r="K76" s="40" t="s">
        <v>473</v>
      </c>
      <c r="L76" s="6"/>
      <c r="M76" s="6"/>
      <c r="N76" s="16" t="s">
        <v>363</v>
      </c>
      <c r="O76" s="12"/>
      <c r="P76" s="12"/>
      <c r="Q76" s="13"/>
      <c r="R76" s="8"/>
    </row>
    <row r="77" spans="1:18">
      <c r="A77" s="1" t="s">
        <v>400</v>
      </c>
      <c r="B77" s="5">
        <f t="shared" si="3"/>
        <v>71</v>
      </c>
      <c r="C77" s="72" t="s">
        <v>375</v>
      </c>
      <c r="D77" s="8" t="s">
        <v>401</v>
      </c>
      <c r="E77" s="41" t="s">
        <v>358</v>
      </c>
      <c r="F77" s="8" t="s">
        <v>74</v>
      </c>
      <c r="G77" s="8" t="s">
        <v>259</v>
      </c>
      <c r="H77" s="8" t="s">
        <v>534</v>
      </c>
      <c r="I77" s="8" t="s">
        <v>344</v>
      </c>
      <c r="J77" s="8"/>
      <c r="K77" s="40" t="s">
        <v>360</v>
      </c>
      <c r="L77" s="6"/>
      <c r="M77" s="6"/>
      <c r="N77" s="16" t="s">
        <v>363</v>
      </c>
      <c r="O77" s="12"/>
      <c r="P77" s="12"/>
      <c r="Q77" s="13"/>
      <c r="R77" s="8"/>
    </row>
    <row r="78" spans="1:18">
      <c r="A78" s="1" t="s">
        <v>400</v>
      </c>
      <c r="B78" s="5">
        <f t="shared" si="3"/>
        <v>72</v>
      </c>
      <c r="C78" s="72" t="s">
        <v>375</v>
      </c>
      <c r="D78" s="8" t="s">
        <v>401</v>
      </c>
      <c r="E78" s="41" t="s">
        <v>358</v>
      </c>
      <c r="F78" s="8" t="s">
        <v>393</v>
      </c>
      <c r="G78" s="8" t="s">
        <v>406</v>
      </c>
      <c r="H78" s="8" t="s">
        <v>405</v>
      </c>
      <c r="I78" s="8" t="s">
        <v>625</v>
      </c>
      <c r="J78" s="8"/>
      <c r="K78" s="40" t="s">
        <v>404</v>
      </c>
      <c r="L78" s="6"/>
      <c r="M78" s="6"/>
      <c r="N78" s="16" t="s">
        <v>363</v>
      </c>
      <c r="O78" s="12"/>
      <c r="P78" s="12"/>
      <c r="Q78" s="13"/>
      <c r="R78" s="8"/>
    </row>
    <row r="79" spans="1:18">
      <c r="A79" s="1" t="s">
        <v>400</v>
      </c>
      <c r="B79" s="5">
        <f t="shared" si="3"/>
        <v>73</v>
      </c>
      <c r="C79" s="72" t="s">
        <v>375</v>
      </c>
      <c r="D79" s="8" t="s">
        <v>401</v>
      </c>
      <c r="E79" s="41" t="s">
        <v>358</v>
      </c>
      <c r="F79" s="8" t="s">
        <v>57</v>
      </c>
      <c r="G79" s="8">
        <f ca="1">INDIRECT("B"&amp;ROW()-1)</f>
        <v>72</v>
      </c>
      <c r="H79" s="8" t="s">
        <v>472</v>
      </c>
      <c r="I79" s="8" t="s">
        <v>344</v>
      </c>
      <c r="J79" s="8"/>
      <c r="K79" s="40" t="s">
        <v>473</v>
      </c>
      <c r="L79" s="6"/>
      <c r="M79" s="6"/>
      <c r="N79" s="16" t="s">
        <v>363</v>
      </c>
      <c r="O79" s="12"/>
      <c r="P79" s="12"/>
      <c r="Q79" s="13"/>
      <c r="R79" s="8"/>
    </row>
    <row r="80" spans="1:18">
      <c r="A80" s="1" t="s">
        <v>400</v>
      </c>
      <c r="B80" s="5">
        <f t="shared" si="3"/>
        <v>74</v>
      </c>
      <c r="C80" s="72" t="s">
        <v>375</v>
      </c>
      <c r="D80" s="8" t="s">
        <v>401</v>
      </c>
      <c r="E80" s="41" t="s">
        <v>358</v>
      </c>
      <c r="F80" s="8" t="s">
        <v>74</v>
      </c>
      <c r="G80" s="8" t="s">
        <v>260</v>
      </c>
      <c r="H80" s="8" t="s">
        <v>533</v>
      </c>
      <c r="I80" s="8" t="s">
        <v>344</v>
      </c>
      <c r="J80" s="8"/>
      <c r="K80" s="40" t="s">
        <v>360</v>
      </c>
      <c r="L80" s="6"/>
      <c r="M80" s="6"/>
      <c r="N80" s="16" t="s">
        <v>363</v>
      </c>
      <c r="O80" s="12"/>
      <c r="P80" s="12"/>
      <c r="Q80" s="13"/>
      <c r="R80" s="8"/>
    </row>
    <row r="81" spans="1:18">
      <c r="A81" s="1" t="s">
        <v>400</v>
      </c>
      <c r="B81" s="5">
        <f t="shared" si="3"/>
        <v>75</v>
      </c>
      <c r="C81" s="72" t="s">
        <v>375</v>
      </c>
      <c r="D81" s="8" t="s">
        <v>401</v>
      </c>
      <c r="E81" s="41" t="s">
        <v>358</v>
      </c>
      <c r="F81" s="8" t="s">
        <v>393</v>
      </c>
      <c r="G81" s="8" t="s">
        <v>403</v>
      </c>
      <c r="H81" s="8" t="s">
        <v>405</v>
      </c>
      <c r="I81" s="8" t="s">
        <v>625</v>
      </c>
      <c r="J81" s="8"/>
      <c r="K81" s="40" t="s">
        <v>404</v>
      </c>
      <c r="L81" s="6"/>
      <c r="M81" s="6"/>
      <c r="N81" s="16" t="s">
        <v>363</v>
      </c>
      <c r="O81" s="12"/>
      <c r="P81" s="12"/>
      <c r="Q81" s="13"/>
      <c r="R81" s="8"/>
    </row>
    <row r="82" spans="1:18">
      <c r="A82" s="1" t="s">
        <v>400</v>
      </c>
      <c r="B82" s="5">
        <f t="shared" si="3"/>
        <v>76</v>
      </c>
      <c r="C82" s="72" t="s">
        <v>375</v>
      </c>
      <c r="D82" s="8" t="s">
        <v>401</v>
      </c>
      <c r="E82" s="41" t="s">
        <v>358</v>
      </c>
      <c r="F82" s="8" t="s">
        <v>57</v>
      </c>
      <c r="G82" s="8">
        <f ca="1">INDIRECT("B"&amp;ROW()-1)</f>
        <v>75</v>
      </c>
      <c r="H82" s="8" t="s">
        <v>472</v>
      </c>
      <c r="I82" s="8" t="s">
        <v>344</v>
      </c>
      <c r="J82" s="8"/>
      <c r="K82" s="40" t="s">
        <v>473</v>
      </c>
      <c r="L82" s="6"/>
      <c r="M82" s="6"/>
      <c r="N82" s="16" t="s">
        <v>363</v>
      </c>
      <c r="O82" s="12"/>
      <c r="P82" s="12"/>
      <c r="Q82" s="13"/>
      <c r="R82" s="8"/>
    </row>
    <row r="83" spans="1:18">
      <c r="A83" s="1" t="s">
        <v>400</v>
      </c>
      <c r="B83" s="5">
        <f t="shared" si="3"/>
        <v>77</v>
      </c>
      <c r="C83" s="72" t="s">
        <v>375</v>
      </c>
      <c r="D83" s="8" t="s">
        <v>401</v>
      </c>
      <c r="E83" s="41" t="s">
        <v>358</v>
      </c>
      <c r="F83" s="8" t="s">
        <v>74</v>
      </c>
      <c r="G83" s="8" t="s">
        <v>266</v>
      </c>
      <c r="H83" s="8" t="s">
        <v>382</v>
      </c>
      <c r="I83" s="8" t="s">
        <v>344</v>
      </c>
      <c r="J83" s="8"/>
      <c r="K83" s="40" t="s">
        <v>360</v>
      </c>
      <c r="L83" s="6"/>
      <c r="M83" s="6"/>
      <c r="N83" s="16" t="s">
        <v>363</v>
      </c>
      <c r="O83" s="12"/>
      <c r="P83" s="12"/>
      <c r="Q83" s="13"/>
      <c r="R83" s="8"/>
    </row>
    <row r="84" spans="1:18">
      <c r="A84" s="1" t="s">
        <v>400</v>
      </c>
      <c r="B84" s="5">
        <f t="shared" si="3"/>
        <v>78</v>
      </c>
      <c r="C84" s="72" t="s">
        <v>375</v>
      </c>
      <c r="D84" s="8" t="s">
        <v>401</v>
      </c>
      <c r="E84" s="41" t="s">
        <v>358</v>
      </c>
      <c r="F84" s="8" t="s">
        <v>393</v>
      </c>
      <c r="G84" s="8" t="s">
        <v>402</v>
      </c>
      <c r="H84" s="8" t="s">
        <v>459</v>
      </c>
      <c r="I84" s="8" t="s">
        <v>625</v>
      </c>
      <c r="J84" s="8"/>
      <c r="K84" s="40" t="s">
        <v>404</v>
      </c>
      <c r="L84" s="6"/>
      <c r="M84" s="6"/>
      <c r="N84" s="16" t="s">
        <v>363</v>
      </c>
      <c r="O84" s="12"/>
      <c r="P84" s="12"/>
      <c r="Q84" s="13"/>
      <c r="R84" s="8"/>
    </row>
    <row r="85" spans="1:18">
      <c r="A85" s="1" t="s">
        <v>400</v>
      </c>
      <c r="B85" s="5">
        <f t="shared" si="3"/>
        <v>79</v>
      </c>
      <c r="C85" s="72" t="s">
        <v>375</v>
      </c>
      <c r="D85" s="8" t="s">
        <v>401</v>
      </c>
      <c r="E85" s="41" t="s">
        <v>358</v>
      </c>
      <c r="F85" s="8" t="s">
        <v>57</v>
      </c>
      <c r="G85" s="8">
        <f ca="1">INDIRECT("B"&amp;ROW()-1)</f>
        <v>78</v>
      </c>
      <c r="H85" s="8" t="s">
        <v>472</v>
      </c>
      <c r="I85" s="8" t="s">
        <v>344</v>
      </c>
      <c r="J85" s="8"/>
      <c r="K85" s="40" t="s">
        <v>473</v>
      </c>
      <c r="L85" s="6"/>
      <c r="M85" s="6"/>
      <c r="N85" s="16" t="s">
        <v>363</v>
      </c>
      <c r="O85" s="12"/>
      <c r="P85" s="12"/>
      <c r="Q85" s="13"/>
      <c r="R85" s="8"/>
    </row>
    <row r="86" spans="1:18">
      <c r="A86" s="1" t="s">
        <v>400</v>
      </c>
      <c r="B86" s="5">
        <f t="shared" si="3"/>
        <v>80</v>
      </c>
      <c r="C86" s="72" t="s">
        <v>375</v>
      </c>
      <c r="D86" s="8" t="s">
        <v>401</v>
      </c>
      <c r="E86" s="41" t="s">
        <v>358</v>
      </c>
      <c r="F86" s="8" t="s">
        <v>74</v>
      </c>
      <c r="G86" s="8" t="s">
        <v>267</v>
      </c>
      <c r="H86" s="8" t="s">
        <v>455</v>
      </c>
      <c r="I86" s="8" t="s">
        <v>344</v>
      </c>
      <c r="J86" s="8"/>
      <c r="K86" s="40" t="s">
        <v>360</v>
      </c>
      <c r="L86" s="6"/>
      <c r="M86" s="6"/>
      <c r="N86" s="16" t="s">
        <v>363</v>
      </c>
      <c r="O86" s="12"/>
      <c r="P86" s="12"/>
      <c r="Q86" s="13"/>
      <c r="R86" s="8"/>
    </row>
    <row r="87" spans="1:18">
      <c r="A87" s="1" t="s">
        <v>400</v>
      </c>
      <c r="B87" s="5">
        <f t="shared" si="3"/>
        <v>81</v>
      </c>
      <c r="C87" s="72" t="s">
        <v>375</v>
      </c>
      <c r="D87" s="8" t="s">
        <v>401</v>
      </c>
      <c r="E87" s="41" t="s">
        <v>358</v>
      </c>
      <c r="F87" s="8" t="s">
        <v>393</v>
      </c>
      <c r="G87" s="8" t="s">
        <v>399</v>
      </c>
      <c r="H87" s="8" t="s">
        <v>459</v>
      </c>
      <c r="I87" s="8" t="s">
        <v>625</v>
      </c>
      <c r="J87" s="8"/>
      <c r="K87" s="40" t="s">
        <v>404</v>
      </c>
      <c r="L87" s="6"/>
      <c r="M87" s="6"/>
      <c r="N87" s="16" t="s">
        <v>363</v>
      </c>
      <c r="O87" s="12"/>
      <c r="P87" s="12"/>
      <c r="Q87" s="13"/>
      <c r="R87" s="8"/>
    </row>
    <row r="88" spans="1:18">
      <c r="A88" s="1" t="s">
        <v>400</v>
      </c>
      <c r="B88" s="5">
        <f t="shared" ref="B88" si="4">ROW()-6</f>
        <v>82</v>
      </c>
      <c r="C88" s="72" t="s">
        <v>375</v>
      </c>
      <c r="D88" s="8" t="s">
        <v>401</v>
      </c>
      <c r="E88" s="41" t="s">
        <v>358</v>
      </c>
      <c r="F88" s="8" t="s">
        <v>57</v>
      </c>
      <c r="G88" s="8">
        <f ca="1">INDIRECT("B"&amp;ROW()-1)</f>
        <v>81</v>
      </c>
      <c r="H88" s="8" t="s">
        <v>472</v>
      </c>
      <c r="I88" s="8" t="s">
        <v>344</v>
      </c>
      <c r="J88" s="8"/>
      <c r="K88" s="40" t="s">
        <v>473</v>
      </c>
      <c r="L88" s="6"/>
      <c r="M88" s="6"/>
      <c r="N88" s="16" t="s">
        <v>363</v>
      </c>
      <c r="O88" s="12"/>
      <c r="P88" s="12"/>
      <c r="Q88" s="13"/>
      <c r="R88" s="8"/>
    </row>
    <row r="89" spans="1:18">
      <c r="A89" s="1" t="s">
        <v>407</v>
      </c>
      <c r="B89" s="5">
        <f t="shared" ref="B89:B97" si="5">ROW()-6</f>
        <v>83</v>
      </c>
      <c r="C89" s="73" t="s">
        <v>408</v>
      </c>
      <c r="D89" s="8" t="s">
        <v>409</v>
      </c>
      <c r="E89" s="41" t="s">
        <v>358</v>
      </c>
      <c r="F89" s="8" t="s">
        <v>74</v>
      </c>
      <c r="G89" s="8" t="s">
        <v>254</v>
      </c>
      <c r="H89" s="8" t="s">
        <v>412</v>
      </c>
      <c r="I89" s="8"/>
      <c r="J89" s="8"/>
      <c r="K89" s="40" t="s">
        <v>360</v>
      </c>
      <c r="L89" s="6"/>
      <c r="M89" s="6"/>
      <c r="N89" s="16" t="s">
        <v>363</v>
      </c>
      <c r="O89" s="12"/>
      <c r="P89" s="12"/>
      <c r="Q89" s="13"/>
      <c r="R89" s="8"/>
    </row>
    <row r="90" spans="1:18">
      <c r="A90" s="1" t="s">
        <v>407</v>
      </c>
      <c r="B90" s="5">
        <f t="shared" si="5"/>
        <v>84</v>
      </c>
      <c r="C90" s="73" t="s">
        <v>408</v>
      </c>
      <c r="D90" s="8" t="s">
        <v>409</v>
      </c>
      <c r="E90" s="41" t="s">
        <v>358</v>
      </c>
      <c r="F90" s="8" t="s">
        <v>393</v>
      </c>
      <c r="G90" s="8" t="s">
        <v>398</v>
      </c>
      <c r="H90" s="8" t="s">
        <v>413</v>
      </c>
      <c r="I90" s="8" t="s">
        <v>622</v>
      </c>
      <c r="J90" s="8"/>
      <c r="K90" s="40" t="s">
        <v>360</v>
      </c>
      <c r="L90" s="6"/>
      <c r="M90" s="6"/>
      <c r="N90" s="16" t="s">
        <v>363</v>
      </c>
      <c r="O90" s="12"/>
      <c r="P90" s="12"/>
      <c r="Q90" s="13"/>
      <c r="R90" s="8"/>
    </row>
    <row r="91" spans="1:18">
      <c r="A91" s="1" t="s">
        <v>407</v>
      </c>
      <c r="B91" s="5">
        <f t="shared" si="5"/>
        <v>85</v>
      </c>
      <c r="C91" s="73" t="s">
        <v>408</v>
      </c>
      <c r="D91" s="8" t="s">
        <v>409</v>
      </c>
      <c r="E91" s="41" t="s">
        <v>358</v>
      </c>
      <c r="F91" s="8" t="s">
        <v>74</v>
      </c>
      <c r="G91" s="8" t="s">
        <v>259</v>
      </c>
      <c r="H91" s="8" t="s">
        <v>536</v>
      </c>
      <c r="I91" s="8"/>
      <c r="J91" s="8"/>
      <c r="K91" s="40" t="s">
        <v>360</v>
      </c>
      <c r="L91" s="6"/>
      <c r="M91" s="6"/>
      <c r="N91" s="16" t="s">
        <v>363</v>
      </c>
      <c r="O91" s="12"/>
      <c r="P91" s="12"/>
      <c r="Q91" s="13"/>
      <c r="R91" s="8"/>
    </row>
    <row r="92" spans="1:18">
      <c r="A92" s="1" t="s">
        <v>407</v>
      </c>
      <c r="B92" s="5">
        <f t="shared" si="5"/>
        <v>86</v>
      </c>
      <c r="C92" s="73" t="s">
        <v>408</v>
      </c>
      <c r="D92" s="8" t="s">
        <v>409</v>
      </c>
      <c r="E92" s="41" t="s">
        <v>358</v>
      </c>
      <c r="F92" s="8" t="s">
        <v>393</v>
      </c>
      <c r="G92" s="8" t="s">
        <v>406</v>
      </c>
      <c r="H92" s="8" t="s">
        <v>411</v>
      </c>
      <c r="I92" s="8" t="s">
        <v>622</v>
      </c>
      <c r="J92" s="8"/>
      <c r="K92" s="40" t="s">
        <v>360</v>
      </c>
      <c r="L92" s="6"/>
      <c r="M92" s="6"/>
      <c r="N92" s="16" t="s">
        <v>363</v>
      </c>
      <c r="O92" s="12"/>
      <c r="P92" s="12"/>
      <c r="Q92" s="13"/>
      <c r="R92" s="8"/>
    </row>
    <row r="93" spans="1:18">
      <c r="A93" s="1" t="s">
        <v>407</v>
      </c>
      <c r="B93" s="5">
        <f t="shared" si="5"/>
        <v>87</v>
      </c>
      <c r="C93" s="73" t="s">
        <v>408</v>
      </c>
      <c r="D93" s="8" t="s">
        <v>409</v>
      </c>
      <c r="E93" s="41" t="s">
        <v>358</v>
      </c>
      <c r="F93" s="8" t="s">
        <v>74</v>
      </c>
      <c r="G93" s="8" t="s">
        <v>260</v>
      </c>
      <c r="H93" s="8" t="s">
        <v>535</v>
      </c>
      <c r="I93" s="8"/>
      <c r="J93" s="8"/>
      <c r="K93" s="40" t="s">
        <v>360</v>
      </c>
      <c r="L93" s="6"/>
      <c r="M93" s="6"/>
      <c r="N93" s="16" t="s">
        <v>363</v>
      </c>
      <c r="O93" s="12"/>
      <c r="P93" s="12"/>
      <c r="Q93" s="13"/>
      <c r="R93" s="8"/>
    </row>
    <row r="94" spans="1:18">
      <c r="A94" s="1" t="s">
        <v>407</v>
      </c>
      <c r="B94" s="5">
        <f t="shared" si="5"/>
        <v>88</v>
      </c>
      <c r="C94" s="73" t="s">
        <v>408</v>
      </c>
      <c r="D94" s="8" t="s">
        <v>409</v>
      </c>
      <c r="E94" s="41" t="s">
        <v>358</v>
      </c>
      <c r="F94" s="8" t="s">
        <v>393</v>
      </c>
      <c r="G94" s="8" t="s">
        <v>403</v>
      </c>
      <c r="H94" s="8" t="s">
        <v>410</v>
      </c>
      <c r="I94" s="8" t="s">
        <v>622</v>
      </c>
      <c r="J94" s="8"/>
      <c r="K94" s="40" t="s">
        <v>360</v>
      </c>
      <c r="L94" s="6"/>
      <c r="M94" s="6"/>
      <c r="N94" s="16" t="s">
        <v>363</v>
      </c>
      <c r="O94" s="12"/>
      <c r="P94" s="12"/>
      <c r="Q94" s="13"/>
      <c r="R94" s="8"/>
    </row>
    <row r="95" spans="1:18">
      <c r="A95" s="1" t="s">
        <v>407</v>
      </c>
      <c r="B95" s="5">
        <f t="shared" si="5"/>
        <v>89</v>
      </c>
      <c r="C95" s="73" t="s">
        <v>408</v>
      </c>
      <c r="D95" s="8" t="s">
        <v>409</v>
      </c>
      <c r="E95" s="41" t="s">
        <v>358</v>
      </c>
      <c r="F95" s="8" t="s">
        <v>74</v>
      </c>
      <c r="G95" s="8" t="s">
        <v>266</v>
      </c>
      <c r="H95" s="8" t="s">
        <v>454</v>
      </c>
      <c r="I95" s="8"/>
      <c r="J95" s="8"/>
      <c r="K95" s="40" t="s">
        <v>360</v>
      </c>
      <c r="L95" s="6"/>
      <c r="M95" s="6"/>
      <c r="N95" s="16" t="s">
        <v>363</v>
      </c>
      <c r="O95" s="12"/>
      <c r="P95" s="12"/>
      <c r="Q95" s="13"/>
      <c r="R95" s="8"/>
    </row>
    <row r="96" spans="1:18">
      <c r="A96" s="1" t="s">
        <v>407</v>
      </c>
      <c r="B96" s="5">
        <f t="shared" si="5"/>
        <v>90</v>
      </c>
      <c r="C96" s="73" t="s">
        <v>408</v>
      </c>
      <c r="D96" s="8" t="s">
        <v>409</v>
      </c>
      <c r="E96" s="41" t="s">
        <v>358</v>
      </c>
      <c r="F96" s="8" t="s">
        <v>393</v>
      </c>
      <c r="G96" s="8" t="s">
        <v>402</v>
      </c>
      <c r="H96" s="8" t="s">
        <v>462</v>
      </c>
      <c r="I96" s="8" t="s">
        <v>622</v>
      </c>
      <c r="J96" s="8"/>
      <c r="K96" s="40" t="s">
        <v>360</v>
      </c>
      <c r="L96" s="6"/>
      <c r="M96" s="6"/>
      <c r="N96" s="16" t="s">
        <v>363</v>
      </c>
      <c r="O96" s="12"/>
      <c r="P96" s="12"/>
      <c r="Q96" s="13"/>
      <c r="R96" s="8"/>
    </row>
    <row r="97" spans="1:18">
      <c r="A97" s="1" t="s">
        <v>407</v>
      </c>
      <c r="B97" s="5">
        <f t="shared" si="5"/>
        <v>91</v>
      </c>
      <c r="C97" s="73" t="s">
        <v>408</v>
      </c>
      <c r="D97" s="8" t="s">
        <v>409</v>
      </c>
      <c r="E97" s="41" t="s">
        <v>358</v>
      </c>
      <c r="F97" s="8" t="s">
        <v>74</v>
      </c>
      <c r="G97" s="8" t="s">
        <v>267</v>
      </c>
      <c r="H97" s="8" t="s">
        <v>460</v>
      </c>
      <c r="I97" s="8"/>
      <c r="J97" s="8"/>
      <c r="K97" s="40" t="s">
        <v>360</v>
      </c>
      <c r="L97" s="6"/>
      <c r="M97" s="6"/>
      <c r="N97" s="16" t="s">
        <v>363</v>
      </c>
      <c r="O97" s="12"/>
      <c r="P97" s="12"/>
      <c r="Q97" s="13"/>
      <c r="R97" s="8"/>
    </row>
    <row r="98" spans="1:18">
      <c r="A98" s="1" t="s">
        <v>407</v>
      </c>
      <c r="B98" s="5">
        <f t="shared" ref="B98" si="6">ROW()-6</f>
        <v>92</v>
      </c>
      <c r="C98" s="73" t="s">
        <v>408</v>
      </c>
      <c r="D98" s="8" t="s">
        <v>409</v>
      </c>
      <c r="E98" s="41" t="s">
        <v>358</v>
      </c>
      <c r="F98" s="8" t="s">
        <v>393</v>
      </c>
      <c r="G98" s="8" t="s">
        <v>399</v>
      </c>
      <c r="H98" s="8" t="s">
        <v>461</v>
      </c>
      <c r="I98" s="8" t="s">
        <v>622</v>
      </c>
      <c r="J98" s="8"/>
      <c r="K98" s="40" t="s">
        <v>360</v>
      </c>
      <c r="L98" s="6"/>
      <c r="M98" s="6"/>
      <c r="N98" s="16" t="s">
        <v>363</v>
      </c>
      <c r="O98" s="12"/>
      <c r="P98" s="12"/>
      <c r="Q98" s="13"/>
      <c r="R98" s="8"/>
    </row>
    <row r="99" spans="1:18">
      <c r="A99" s="1" t="s">
        <v>415</v>
      </c>
      <c r="B99" s="5">
        <f t="shared" ref="B99:B145" si="7">ROW()-6</f>
        <v>93</v>
      </c>
      <c r="C99" s="74" t="s">
        <v>416</v>
      </c>
      <c r="D99" s="8" t="s">
        <v>417</v>
      </c>
      <c r="E99" s="41" t="s">
        <v>358</v>
      </c>
      <c r="F99" s="8" t="s">
        <v>74</v>
      </c>
      <c r="G99" s="8" t="s">
        <v>254</v>
      </c>
      <c r="H99" s="8" t="s">
        <v>425</v>
      </c>
      <c r="I99" s="8" t="s">
        <v>344</v>
      </c>
      <c r="J99" s="8"/>
      <c r="K99" s="40" t="s">
        <v>360</v>
      </c>
      <c r="L99" s="6"/>
      <c r="M99" s="6"/>
      <c r="N99" s="16" t="s">
        <v>363</v>
      </c>
      <c r="O99" s="12"/>
      <c r="P99" s="12"/>
      <c r="Q99" s="13"/>
      <c r="R99" s="8"/>
    </row>
    <row r="100" spans="1:18">
      <c r="A100" s="1" t="s">
        <v>415</v>
      </c>
      <c r="B100" s="5">
        <f t="shared" si="7"/>
        <v>94</v>
      </c>
      <c r="C100" s="74" t="s">
        <v>416</v>
      </c>
      <c r="D100" s="8" t="s">
        <v>417</v>
      </c>
      <c r="E100" s="41" t="s">
        <v>358</v>
      </c>
      <c r="F100" s="8" t="s">
        <v>393</v>
      </c>
      <c r="G100" s="8" t="s">
        <v>398</v>
      </c>
      <c r="H100" s="8" t="s">
        <v>418</v>
      </c>
      <c r="I100" s="8" t="s">
        <v>625</v>
      </c>
      <c r="J100" s="8"/>
      <c r="K100" s="40" t="s">
        <v>404</v>
      </c>
      <c r="L100" s="6"/>
      <c r="M100" s="6"/>
      <c r="N100" s="16" t="s">
        <v>363</v>
      </c>
      <c r="O100" s="12"/>
      <c r="P100" s="12"/>
      <c r="Q100" s="13"/>
      <c r="R100" s="8"/>
    </row>
    <row r="101" spans="1:18">
      <c r="A101" s="1" t="s">
        <v>415</v>
      </c>
      <c r="B101" s="5">
        <f t="shared" si="7"/>
        <v>95</v>
      </c>
      <c r="C101" s="74" t="s">
        <v>416</v>
      </c>
      <c r="D101" s="8" t="s">
        <v>417</v>
      </c>
      <c r="E101" s="41" t="s">
        <v>358</v>
      </c>
      <c r="F101" s="8" t="s">
        <v>57</v>
      </c>
      <c r="G101" s="8">
        <f ca="1">INDIRECT("B"&amp;ROW()-1)</f>
        <v>94</v>
      </c>
      <c r="H101" s="8" t="s">
        <v>472</v>
      </c>
      <c r="I101" s="8" t="s">
        <v>344</v>
      </c>
      <c r="J101" s="8"/>
      <c r="K101" s="40" t="s">
        <v>473</v>
      </c>
      <c r="L101" s="6"/>
      <c r="M101" s="6"/>
      <c r="N101" s="16" t="s">
        <v>363</v>
      </c>
      <c r="O101" s="12"/>
      <c r="P101" s="12"/>
      <c r="Q101" s="13"/>
      <c r="R101" s="8"/>
    </row>
    <row r="102" spans="1:18">
      <c r="A102" s="1" t="s">
        <v>415</v>
      </c>
      <c r="B102" s="5">
        <f t="shared" si="7"/>
        <v>96</v>
      </c>
      <c r="C102" s="74" t="s">
        <v>416</v>
      </c>
      <c r="D102" s="8" t="s">
        <v>417</v>
      </c>
      <c r="E102" s="41" t="s">
        <v>358</v>
      </c>
      <c r="F102" s="8" t="s">
        <v>74</v>
      </c>
      <c r="G102" s="8" t="s">
        <v>255</v>
      </c>
      <c r="H102" s="8" t="s">
        <v>425</v>
      </c>
      <c r="I102" s="8" t="s">
        <v>344</v>
      </c>
      <c r="J102" s="8"/>
      <c r="K102" s="40" t="s">
        <v>360</v>
      </c>
      <c r="L102" s="6"/>
      <c r="M102" s="6"/>
      <c r="N102" s="16" t="s">
        <v>363</v>
      </c>
      <c r="O102" s="12"/>
      <c r="P102" s="12"/>
      <c r="Q102" s="13"/>
      <c r="R102" s="8"/>
    </row>
    <row r="103" spans="1:18">
      <c r="A103" s="1" t="s">
        <v>415</v>
      </c>
      <c r="B103" s="5">
        <f t="shared" si="7"/>
        <v>97</v>
      </c>
      <c r="C103" s="74" t="s">
        <v>416</v>
      </c>
      <c r="D103" s="8" t="s">
        <v>417</v>
      </c>
      <c r="E103" s="41" t="s">
        <v>358</v>
      </c>
      <c r="F103" s="8" t="s">
        <v>393</v>
      </c>
      <c r="G103" s="8" t="s">
        <v>397</v>
      </c>
      <c r="H103" s="8" t="s">
        <v>418</v>
      </c>
      <c r="I103" s="8" t="s">
        <v>625</v>
      </c>
      <c r="J103" s="8"/>
      <c r="K103" s="40" t="s">
        <v>404</v>
      </c>
      <c r="L103" s="6"/>
      <c r="M103" s="6"/>
      <c r="N103" s="16" t="s">
        <v>363</v>
      </c>
      <c r="O103" s="12"/>
      <c r="P103" s="12"/>
      <c r="Q103" s="13"/>
      <c r="R103" s="8"/>
    </row>
    <row r="104" spans="1:18">
      <c r="A104" s="1" t="s">
        <v>415</v>
      </c>
      <c r="B104" s="5">
        <f t="shared" si="7"/>
        <v>98</v>
      </c>
      <c r="C104" s="74" t="s">
        <v>416</v>
      </c>
      <c r="D104" s="8" t="s">
        <v>417</v>
      </c>
      <c r="E104" s="41" t="s">
        <v>358</v>
      </c>
      <c r="F104" s="8" t="s">
        <v>57</v>
      </c>
      <c r="G104" s="8">
        <f ca="1">INDIRECT("B"&amp;ROW()-1)</f>
        <v>97</v>
      </c>
      <c r="H104" s="8" t="s">
        <v>472</v>
      </c>
      <c r="I104" s="8" t="s">
        <v>344</v>
      </c>
      <c r="J104" s="8"/>
      <c r="K104" s="40" t="s">
        <v>473</v>
      </c>
      <c r="L104" s="6"/>
      <c r="M104" s="6"/>
      <c r="N104" s="16" t="s">
        <v>363</v>
      </c>
      <c r="O104" s="12"/>
      <c r="P104" s="12"/>
      <c r="Q104" s="13"/>
      <c r="R104" s="8"/>
    </row>
    <row r="105" spans="1:18">
      <c r="A105" s="1" t="s">
        <v>415</v>
      </c>
      <c r="B105" s="5">
        <f t="shared" si="7"/>
        <v>99</v>
      </c>
      <c r="C105" s="74" t="s">
        <v>416</v>
      </c>
      <c r="D105" s="8" t="s">
        <v>417</v>
      </c>
      <c r="E105" s="41" t="s">
        <v>358</v>
      </c>
      <c r="F105" s="8" t="s">
        <v>74</v>
      </c>
      <c r="G105" s="8" t="s">
        <v>256</v>
      </c>
      <c r="H105" s="8" t="s">
        <v>425</v>
      </c>
      <c r="I105" s="8" t="s">
        <v>344</v>
      </c>
      <c r="J105" s="8"/>
      <c r="K105" s="40" t="s">
        <v>360</v>
      </c>
      <c r="L105" s="6"/>
      <c r="M105" s="6"/>
      <c r="N105" s="16" t="s">
        <v>363</v>
      </c>
      <c r="O105" s="12"/>
      <c r="P105" s="12"/>
      <c r="Q105" s="13"/>
      <c r="R105" s="8"/>
    </row>
    <row r="106" spans="1:18">
      <c r="A106" s="1" t="s">
        <v>415</v>
      </c>
      <c r="B106" s="5">
        <f t="shared" si="7"/>
        <v>100</v>
      </c>
      <c r="C106" s="74" t="s">
        <v>416</v>
      </c>
      <c r="D106" s="8" t="s">
        <v>417</v>
      </c>
      <c r="E106" s="41" t="s">
        <v>358</v>
      </c>
      <c r="F106" s="8" t="s">
        <v>393</v>
      </c>
      <c r="G106" s="8" t="s">
        <v>396</v>
      </c>
      <c r="H106" s="8" t="s">
        <v>418</v>
      </c>
      <c r="I106" s="8" t="s">
        <v>625</v>
      </c>
      <c r="J106" s="8"/>
      <c r="K106" s="40" t="s">
        <v>404</v>
      </c>
      <c r="L106" s="6"/>
      <c r="M106" s="6"/>
      <c r="N106" s="16" t="s">
        <v>363</v>
      </c>
      <c r="O106" s="12"/>
      <c r="P106" s="12"/>
      <c r="Q106" s="13"/>
      <c r="R106" s="8"/>
    </row>
    <row r="107" spans="1:18">
      <c r="A107" s="1" t="s">
        <v>415</v>
      </c>
      <c r="B107" s="5">
        <f t="shared" si="7"/>
        <v>101</v>
      </c>
      <c r="C107" s="74" t="s">
        <v>416</v>
      </c>
      <c r="D107" s="8" t="s">
        <v>417</v>
      </c>
      <c r="E107" s="41" t="s">
        <v>358</v>
      </c>
      <c r="F107" s="8" t="s">
        <v>57</v>
      </c>
      <c r="G107" s="8">
        <f ca="1">INDIRECT("B"&amp;ROW()-1)</f>
        <v>100</v>
      </c>
      <c r="H107" s="8" t="s">
        <v>472</v>
      </c>
      <c r="I107" s="8" t="s">
        <v>344</v>
      </c>
      <c r="J107" s="8"/>
      <c r="K107" s="40" t="s">
        <v>473</v>
      </c>
      <c r="L107" s="6"/>
      <c r="M107" s="6"/>
      <c r="N107" s="16" t="s">
        <v>363</v>
      </c>
      <c r="O107" s="12"/>
      <c r="P107" s="12"/>
      <c r="Q107" s="13"/>
      <c r="R107" s="8"/>
    </row>
    <row r="108" spans="1:18">
      <c r="A108" s="1" t="s">
        <v>415</v>
      </c>
      <c r="B108" s="5">
        <f t="shared" si="7"/>
        <v>102</v>
      </c>
      <c r="C108" s="74" t="s">
        <v>416</v>
      </c>
      <c r="D108" s="8" t="s">
        <v>417</v>
      </c>
      <c r="E108" s="41" t="s">
        <v>358</v>
      </c>
      <c r="F108" s="8" t="s">
        <v>74</v>
      </c>
      <c r="G108" s="8" t="s">
        <v>257</v>
      </c>
      <c r="H108" s="8" t="s">
        <v>425</v>
      </c>
      <c r="I108" s="8" t="s">
        <v>344</v>
      </c>
      <c r="J108" s="8"/>
      <c r="K108" s="40" t="s">
        <v>360</v>
      </c>
      <c r="L108" s="6"/>
      <c r="M108" s="6"/>
      <c r="N108" s="16" t="s">
        <v>363</v>
      </c>
      <c r="O108" s="12"/>
      <c r="P108" s="12"/>
      <c r="Q108" s="13"/>
      <c r="R108" s="8"/>
    </row>
    <row r="109" spans="1:18">
      <c r="A109" s="1" t="s">
        <v>415</v>
      </c>
      <c r="B109" s="5">
        <f t="shared" si="7"/>
        <v>103</v>
      </c>
      <c r="C109" s="74" t="s">
        <v>416</v>
      </c>
      <c r="D109" s="8" t="s">
        <v>417</v>
      </c>
      <c r="E109" s="41" t="s">
        <v>358</v>
      </c>
      <c r="F109" s="8" t="s">
        <v>393</v>
      </c>
      <c r="G109" s="8" t="s">
        <v>395</v>
      </c>
      <c r="H109" s="8" t="s">
        <v>418</v>
      </c>
      <c r="I109" s="8" t="s">
        <v>625</v>
      </c>
      <c r="J109" s="8"/>
      <c r="K109" s="40" t="s">
        <v>404</v>
      </c>
      <c r="L109" s="6"/>
      <c r="M109" s="6"/>
      <c r="N109" s="16" t="s">
        <v>363</v>
      </c>
      <c r="O109" s="12"/>
      <c r="P109" s="12"/>
      <c r="Q109" s="13"/>
      <c r="R109" s="8"/>
    </row>
    <row r="110" spans="1:18">
      <c r="A110" s="1" t="s">
        <v>415</v>
      </c>
      <c r="B110" s="5">
        <f t="shared" si="7"/>
        <v>104</v>
      </c>
      <c r="C110" s="74" t="s">
        <v>416</v>
      </c>
      <c r="D110" s="8" t="s">
        <v>417</v>
      </c>
      <c r="E110" s="41" t="s">
        <v>358</v>
      </c>
      <c r="F110" s="8" t="s">
        <v>57</v>
      </c>
      <c r="G110" s="8">
        <f ca="1">INDIRECT("B"&amp;ROW()-1)</f>
        <v>103</v>
      </c>
      <c r="H110" s="8" t="s">
        <v>472</v>
      </c>
      <c r="I110" s="8" t="s">
        <v>344</v>
      </c>
      <c r="J110" s="8"/>
      <c r="K110" s="40" t="s">
        <v>473</v>
      </c>
      <c r="L110" s="6"/>
      <c r="M110" s="6"/>
      <c r="N110" s="16" t="s">
        <v>363</v>
      </c>
      <c r="O110" s="12"/>
      <c r="P110" s="12"/>
      <c r="Q110" s="13"/>
      <c r="R110" s="8"/>
    </row>
    <row r="111" spans="1:18">
      <c r="A111" s="1" t="s">
        <v>415</v>
      </c>
      <c r="B111" s="5">
        <f t="shared" si="7"/>
        <v>105</v>
      </c>
      <c r="C111" s="74" t="s">
        <v>416</v>
      </c>
      <c r="D111" s="8" t="s">
        <v>417</v>
      </c>
      <c r="E111" s="41" t="s">
        <v>358</v>
      </c>
      <c r="F111" s="8" t="s">
        <v>74</v>
      </c>
      <c r="G111" s="8" t="s">
        <v>258</v>
      </c>
      <c r="H111" s="8" t="s">
        <v>425</v>
      </c>
      <c r="I111" s="8" t="s">
        <v>344</v>
      </c>
      <c r="J111" s="8"/>
      <c r="K111" s="40" t="s">
        <v>360</v>
      </c>
      <c r="L111" s="6"/>
      <c r="M111" s="6"/>
      <c r="N111" s="16" t="s">
        <v>363</v>
      </c>
      <c r="O111" s="12"/>
      <c r="P111" s="12"/>
      <c r="Q111" s="13"/>
      <c r="R111" s="8"/>
    </row>
    <row r="112" spans="1:18">
      <c r="A112" s="1" t="s">
        <v>415</v>
      </c>
      <c r="B112" s="5">
        <f t="shared" si="7"/>
        <v>106</v>
      </c>
      <c r="C112" s="74" t="s">
        <v>416</v>
      </c>
      <c r="D112" s="8" t="s">
        <v>417</v>
      </c>
      <c r="E112" s="41" t="s">
        <v>358</v>
      </c>
      <c r="F112" s="8" t="s">
        <v>393</v>
      </c>
      <c r="G112" s="8" t="s">
        <v>390</v>
      </c>
      <c r="H112" s="8" t="s">
        <v>418</v>
      </c>
      <c r="I112" s="8" t="s">
        <v>625</v>
      </c>
      <c r="J112" s="8"/>
      <c r="K112" s="40" t="s">
        <v>404</v>
      </c>
      <c r="L112" s="6"/>
      <c r="M112" s="6"/>
      <c r="N112" s="16" t="s">
        <v>363</v>
      </c>
      <c r="O112" s="12"/>
      <c r="P112" s="12"/>
      <c r="Q112" s="13"/>
      <c r="R112" s="8"/>
    </row>
    <row r="113" spans="1:18">
      <c r="A113" s="1" t="s">
        <v>415</v>
      </c>
      <c r="B113" s="5">
        <f t="shared" si="7"/>
        <v>107</v>
      </c>
      <c r="C113" s="74" t="s">
        <v>416</v>
      </c>
      <c r="D113" s="8" t="s">
        <v>417</v>
      </c>
      <c r="E113" s="41" t="s">
        <v>358</v>
      </c>
      <c r="F113" s="8" t="s">
        <v>57</v>
      </c>
      <c r="G113" s="8">
        <f ca="1">INDIRECT("B"&amp;ROW()-1)</f>
        <v>106</v>
      </c>
      <c r="H113" s="8" t="s">
        <v>472</v>
      </c>
      <c r="I113" s="8" t="s">
        <v>344</v>
      </c>
      <c r="J113" s="8"/>
      <c r="K113" s="40" t="s">
        <v>473</v>
      </c>
      <c r="L113" s="6"/>
      <c r="M113" s="6"/>
      <c r="N113" s="16" t="s">
        <v>363</v>
      </c>
      <c r="O113" s="12"/>
      <c r="P113" s="12"/>
      <c r="Q113" s="13"/>
      <c r="R113" s="8"/>
    </row>
    <row r="114" spans="1:18">
      <c r="A114" s="1" t="s">
        <v>415</v>
      </c>
      <c r="B114" s="5">
        <f t="shared" si="7"/>
        <v>108</v>
      </c>
      <c r="C114" s="74" t="s">
        <v>416</v>
      </c>
      <c r="D114" s="8" t="s">
        <v>417</v>
      </c>
      <c r="E114" s="41" t="s">
        <v>358</v>
      </c>
      <c r="F114" s="8" t="s">
        <v>74</v>
      </c>
      <c r="G114" s="8" t="s">
        <v>259</v>
      </c>
      <c r="H114" s="8" t="s">
        <v>544</v>
      </c>
      <c r="I114" s="8" t="s">
        <v>344</v>
      </c>
      <c r="J114" s="8"/>
      <c r="K114" s="40" t="s">
        <v>360</v>
      </c>
      <c r="L114" s="6"/>
      <c r="M114" s="6"/>
      <c r="N114" s="16" t="s">
        <v>363</v>
      </c>
      <c r="O114" s="12"/>
      <c r="P114" s="12"/>
      <c r="Q114" s="13"/>
      <c r="R114" s="8"/>
    </row>
    <row r="115" spans="1:18">
      <c r="A115" s="1" t="s">
        <v>415</v>
      </c>
      <c r="B115" s="5">
        <f t="shared" si="7"/>
        <v>109</v>
      </c>
      <c r="C115" s="74" t="s">
        <v>416</v>
      </c>
      <c r="D115" s="8" t="s">
        <v>417</v>
      </c>
      <c r="E115" s="41" t="s">
        <v>358</v>
      </c>
      <c r="F115" s="8" t="s">
        <v>393</v>
      </c>
      <c r="G115" s="8" t="s">
        <v>406</v>
      </c>
      <c r="H115" s="8" t="s">
        <v>418</v>
      </c>
      <c r="I115" s="8" t="s">
        <v>625</v>
      </c>
      <c r="J115" s="8"/>
      <c r="K115" s="40" t="s">
        <v>404</v>
      </c>
      <c r="L115" s="6"/>
      <c r="M115" s="6"/>
      <c r="N115" s="16" t="s">
        <v>363</v>
      </c>
      <c r="O115" s="12"/>
      <c r="P115" s="12"/>
      <c r="Q115" s="13"/>
      <c r="R115" s="8"/>
    </row>
    <row r="116" spans="1:18">
      <c r="A116" s="1" t="s">
        <v>415</v>
      </c>
      <c r="B116" s="5">
        <f t="shared" si="7"/>
        <v>110</v>
      </c>
      <c r="C116" s="74" t="s">
        <v>416</v>
      </c>
      <c r="D116" s="8" t="s">
        <v>417</v>
      </c>
      <c r="E116" s="41" t="s">
        <v>358</v>
      </c>
      <c r="F116" s="8" t="s">
        <v>57</v>
      </c>
      <c r="G116" s="8">
        <f ca="1">INDIRECT("B"&amp;ROW()-1)</f>
        <v>109</v>
      </c>
      <c r="H116" s="8" t="s">
        <v>472</v>
      </c>
      <c r="I116" s="8" t="s">
        <v>344</v>
      </c>
      <c r="J116" s="8"/>
      <c r="K116" s="40" t="s">
        <v>473</v>
      </c>
      <c r="L116" s="6"/>
      <c r="M116" s="6"/>
      <c r="N116" s="16" t="s">
        <v>363</v>
      </c>
      <c r="O116" s="12"/>
      <c r="P116" s="12"/>
      <c r="Q116" s="13"/>
      <c r="R116" s="8"/>
    </row>
    <row r="117" spans="1:18">
      <c r="A117" s="1" t="s">
        <v>415</v>
      </c>
      <c r="B117" s="5">
        <f t="shared" si="7"/>
        <v>111</v>
      </c>
      <c r="C117" s="74" t="s">
        <v>416</v>
      </c>
      <c r="D117" s="8" t="s">
        <v>417</v>
      </c>
      <c r="E117" s="41" t="s">
        <v>358</v>
      </c>
      <c r="F117" s="8" t="s">
        <v>74</v>
      </c>
      <c r="G117" s="8" t="s">
        <v>260</v>
      </c>
      <c r="H117" s="8" t="s">
        <v>543</v>
      </c>
      <c r="I117" s="8" t="s">
        <v>344</v>
      </c>
      <c r="J117" s="8"/>
      <c r="K117" s="40" t="s">
        <v>360</v>
      </c>
      <c r="L117" s="6"/>
      <c r="M117" s="6"/>
      <c r="N117" s="16" t="s">
        <v>363</v>
      </c>
      <c r="O117" s="12"/>
      <c r="P117" s="12"/>
      <c r="Q117" s="13"/>
      <c r="R117" s="8"/>
    </row>
    <row r="118" spans="1:18">
      <c r="A118" s="1" t="s">
        <v>415</v>
      </c>
      <c r="B118" s="5">
        <f t="shared" si="7"/>
        <v>112</v>
      </c>
      <c r="C118" s="74" t="s">
        <v>416</v>
      </c>
      <c r="D118" s="8" t="s">
        <v>417</v>
      </c>
      <c r="E118" s="41" t="s">
        <v>358</v>
      </c>
      <c r="F118" s="8" t="s">
        <v>393</v>
      </c>
      <c r="G118" s="8" t="s">
        <v>403</v>
      </c>
      <c r="H118" s="8" t="s">
        <v>418</v>
      </c>
      <c r="I118" s="8" t="s">
        <v>625</v>
      </c>
      <c r="J118" s="8"/>
      <c r="K118" s="40" t="s">
        <v>404</v>
      </c>
      <c r="L118" s="6"/>
      <c r="M118" s="6"/>
      <c r="N118" s="16" t="s">
        <v>363</v>
      </c>
      <c r="O118" s="12"/>
      <c r="P118" s="12"/>
      <c r="Q118" s="13"/>
      <c r="R118" s="8"/>
    </row>
    <row r="119" spans="1:18">
      <c r="A119" s="1" t="s">
        <v>415</v>
      </c>
      <c r="B119" s="5">
        <f t="shared" si="7"/>
        <v>113</v>
      </c>
      <c r="C119" s="74" t="s">
        <v>416</v>
      </c>
      <c r="D119" s="8" t="s">
        <v>417</v>
      </c>
      <c r="E119" s="41" t="s">
        <v>358</v>
      </c>
      <c r="F119" s="8" t="s">
        <v>57</v>
      </c>
      <c r="G119" s="8">
        <f ca="1">INDIRECT("B"&amp;ROW()-1)</f>
        <v>112</v>
      </c>
      <c r="H119" s="8" t="s">
        <v>472</v>
      </c>
      <c r="I119" s="8" t="s">
        <v>344</v>
      </c>
      <c r="J119" s="8"/>
      <c r="K119" s="40" t="s">
        <v>473</v>
      </c>
      <c r="L119" s="6"/>
      <c r="M119" s="6"/>
      <c r="N119" s="16" t="s">
        <v>363</v>
      </c>
      <c r="O119" s="12"/>
      <c r="P119" s="12"/>
      <c r="Q119" s="13"/>
      <c r="R119" s="8"/>
    </row>
    <row r="120" spans="1:18">
      <c r="A120" s="1" t="s">
        <v>415</v>
      </c>
      <c r="B120" s="5">
        <f t="shared" si="7"/>
        <v>114</v>
      </c>
      <c r="C120" s="74" t="s">
        <v>416</v>
      </c>
      <c r="D120" s="8" t="s">
        <v>417</v>
      </c>
      <c r="E120" s="41" t="s">
        <v>358</v>
      </c>
      <c r="F120" s="8" t="s">
        <v>74</v>
      </c>
      <c r="G120" s="8" t="s">
        <v>261</v>
      </c>
      <c r="H120" s="8" t="s">
        <v>542</v>
      </c>
      <c r="I120" s="8" t="s">
        <v>344</v>
      </c>
      <c r="J120" s="8"/>
      <c r="K120" s="40" t="s">
        <v>360</v>
      </c>
      <c r="L120" s="6"/>
      <c r="M120" s="6"/>
      <c r="N120" s="16" t="s">
        <v>363</v>
      </c>
      <c r="O120" s="12"/>
      <c r="P120" s="12"/>
      <c r="Q120" s="13"/>
      <c r="R120" s="8"/>
    </row>
    <row r="121" spans="1:18">
      <c r="A121" s="1" t="s">
        <v>415</v>
      </c>
      <c r="B121" s="5">
        <f t="shared" si="7"/>
        <v>115</v>
      </c>
      <c r="C121" s="74" t="s">
        <v>416</v>
      </c>
      <c r="D121" s="8" t="s">
        <v>417</v>
      </c>
      <c r="E121" s="41" t="s">
        <v>358</v>
      </c>
      <c r="F121" s="8" t="s">
        <v>393</v>
      </c>
      <c r="G121" s="8" t="s">
        <v>424</v>
      </c>
      <c r="H121" s="8" t="s">
        <v>418</v>
      </c>
      <c r="I121" s="8" t="s">
        <v>625</v>
      </c>
      <c r="J121" s="8"/>
      <c r="K121" s="40" t="s">
        <v>404</v>
      </c>
      <c r="L121" s="6"/>
      <c r="M121" s="6"/>
      <c r="N121" s="16" t="s">
        <v>363</v>
      </c>
      <c r="O121" s="12"/>
      <c r="P121" s="12"/>
      <c r="Q121" s="13"/>
      <c r="R121" s="8"/>
    </row>
    <row r="122" spans="1:18">
      <c r="A122" s="1" t="s">
        <v>415</v>
      </c>
      <c r="B122" s="5">
        <f t="shared" si="7"/>
        <v>116</v>
      </c>
      <c r="C122" s="74" t="s">
        <v>416</v>
      </c>
      <c r="D122" s="8" t="s">
        <v>417</v>
      </c>
      <c r="E122" s="41" t="s">
        <v>358</v>
      </c>
      <c r="F122" s="8" t="s">
        <v>57</v>
      </c>
      <c r="G122" s="8">
        <f ca="1">INDIRECT("B"&amp;ROW()-1)</f>
        <v>115</v>
      </c>
      <c r="H122" s="8" t="s">
        <v>472</v>
      </c>
      <c r="I122" s="8" t="s">
        <v>344</v>
      </c>
      <c r="J122" s="8"/>
      <c r="K122" s="40" t="s">
        <v>473</v>
      </c>
      <c r="L122" s="6"/>
      <c r="M122" s="6"/>
      <c r="N122" s="16" t="s">
        <v>363</v>
      </c>
      <c r="O122" s="12"/>
      <c r="P122" s="12"/>
      <c r="Q122" s="13"/>
      <c r="R122" s="8"/>
    </row>
    <row r="123" spans="1:18">
      <c r="A123" s="1" t="s">
        <v>415</v>
      </c>
      <c r="B123" s="5">
        <f t="shared" si="7"/>
        <v>117</v>
      </c>
      <c r="C123" s="74" t="s">
        <v>416</v>
      </c>
      <c r="D123" s="8" t="s">
        <v>417</v>
      </c>
      <c r="E123" s="41" t="s">
        <v>358</v>
      </c>
      <c r="F123" s="8" t="s">
        <v>74</v>
      </c>
      <c r="G123" s="8" t="s">
        <v>262</v>
      </c>
      <c r="H123" s="8" t="s">
        <v>541</v>
      </c>
      <c r="I123" s="8" t="s">
        <v>344</v>
      </c>
      <c r="J123" s="8"/>
      <c r="K123" s="40" t="s">
        <v>360</v>
      </c>
      <c r="L123" s="6"/>
      <c r="M123" s="6"/>
      <c r="N123" s="16" t="s">
        <v>363</v>
      </c>
      <c r="O123" s="12"/>
      <c r="P123" s="12"/>
      <c r="Q123" s="13"/>
      <c r="R123" s="8"/>
    </row>
    <row r="124" spans="1:18">
      <c r="A124" s="1" t="s">
        <v>415</v>
      </c>
      <c r="B124" s="5">
        <f t="shared" si="7"/>
        <v>118</v>
      </c>
      <c r="C124" s="74" t="s">
        <v>416</v>
      </c>
      <c r="D124" s="8" t="s">
        <v>417</v>
      </c>
      <c r="E124" s="41" t="s">
        <v>358</v>
      </c>
      <c r="F124" s="8" t="s">
        <v>393</v>
      </c>
      <c r="G124" s="8" t="s">
        <v>423</v>
      </c>
      <c r="H124" s="8" t="s">
        <v>418</v>
      </c>
      <c r="I124" s="8" t="s">
        <v>625</v>
      </c>
      <c r="J124" s="8"/>
      <c r="K124" s="40" t="s">
        <v>404</v>
      </c>
      <c r="L124" s="6"/>
      <c r="M124" s="6"/>
      <c r="N124" s="16" t="s">
        <v>363</v>
      </c>
      <c r="O124" s="12"/>
      <c r="P124" s="12"/>
      <c r="Q124" s="13"/>
      <c r="R124" s="8"/>
    </row>
    <row r="125" spans="1:18">
      <c r="A125" s="1" t="s">
        <v>415</v>
      </c>
      <c r="B125" s="5">
        <f t="shared" si="7"/>
        <v>119</v>
      </c>
      <c r="C125" s="74" t="s">
        <v>416</v>
      </c>
      <c r="D125" s="8" t="s">
        <v>417</v>
      </c>
      <c r="E125" s="41" t="s">
        <v>358</v>
      </c>
      <c r="F125" s="8" t="s">
        <v>57</v>
      </c>
      <c r="G125" s="8">
        <f ca="1">INDIRECT("B"&amp;ROW()-1)</f>
        <v>118</v>
      </c>
      <c r="H125" s="8" t="s">
        <v>472</v>
      </c>
      <c r="I125" s="8" t="s">
        <v>344</v>
      </c>
      <c r="J125" s="8"/>
      <c r="K125" s="40" t="s">
        <v>473</v>
      </c>
      <c r="L125" s="6"/>
      <c r="M125" s="6"/>
      <c r="N125" s="16" t="s">
        <v>363</v>
      </c>
      <c r="O125" s="12"/>
      <c r="P125" s="12"/>
      <c r="Q125" s="13"/>
      <c r="R125" s="8"/>
    </row>
    <row r="126" spans="1:18">
      <c r="A126" s="1" t="s">
        <v>415</v>
      </c>
      <c r="B126" s="5">
        <f t="shared" si="7"/>
        <v>120</v>
      </c>
      <c r="C126" s="74" t="s">
        <v>416</v>
      </c>
      <c r="D126" s="8" t="s">
        <v>417</v>
      </c>
      <c r="E126" s="41" t="s">
        <v>358</v>
      </c>
      <c r="F126" s="8" t="s">
        <v>74</v>
      </c>
      <c r="G126" s="8" t="s">
        <v>263</v>
      </c>
      <c r="H126" s="8" t="s">
        <v>540</v>
      </c>
      <c r="I126" s="8" t="s">
        <v>344</v>
      </c>
      <c r="J126" s="8"/>
      <c r="K126" s="40" t="s">
        <v>360</v>
      </c>
      <c r="L126" s="6"/>
      <c r="M126" s="6"/>
      <c r="N126" s="16" t="s">
        <v>363</v>
      </c>
      <c r="O126" s="12"/>
      <c r="P126" s="12"/>
      <c r="Q126" s="13"/>
      <c r="R126" s="8"/>
    </row>
    <row r="127" spans="1:18">
      <c r="A127" s="1" t="s">
        <v>415</v>
      </c>
      <c r="B127" s="5">
        <f t="shared" si="7"/>
        <v>121</v>
      </c>
      <c r="C127" s="74" t="s">
        <v>416</v>
      </c>
      <c r="D127" s="8" t="s">
        <v>417</v>
      </c>
      <c r="E127" s="41" t="s">
        <v>358</v>
      </c>
      <c r="F127" s="8" t="s">
        <v>393</v>
      </c>
      <c r="G127" s="8" t="s">
        <v>422</v>
      </c>
      <c r="H127" s="8" t="s">
        <v>418</v>
      </c>
      <c r="I127" s="8" t="s">
        <v>625</v>
      </c>
      <c r="J127" s="8"/>
      <c r="K127" s="40" t="s">
        <v>404</v>
      </c>
      <c r="L127" s="6"/>
      <c r="M127" s="6"/>
      <c r="N127" s="16" t="s">
        <v>363</v>
      </c>
      <c r="O127" s="12"/>
      <c r="P127" s="12"/>
      <c r="Q127" s="13"/>
      <c r="R127" s="8"/>
    </row>
    <row r="128" spans="1:18">
      <c r="A128" s="1" t="s">
        <v>415</v>
      </c>
      <c r="B128" s="5">
        <f t="shared" si="7"/>
        <v>122</v>
      </c>
      <c r="C128" s="74" t="s">
        <v>416</v>
      </c>
      <c r="D128" s="8" t="s">
        <v>417</v>
      </c>
      <c r="E128" s="41" t="s">
        <v>358</v>
      </c>
      <c r="F128" s="8" t="s">
        <v>57</v>
      </c>
      <c r="G128" s="8">
        <f ca="1">INDIRECT("B"&amp;ROW()-1)</f>
        <v>121</v>
      </c>
      <c r="H128" s="8" t="s">
        <v>472</v>
      </c>
      <c r="I128" s="8" t="s">
        <v>344</v>
      </c>
      <c r="J128" s="8"/>
      <c r="K128" s="40" t="s">
        <v>473</v>
      </c>
      <c r="L128" s="6"/>
      <c r="M128" s="6"/>
      <c r="N128" s="16" t="s">
        <v>363</v>
      </c>
      <c r="O128" s="12"/>
      <c r="P128" s="12"/>
      <c r="Q128" s="13"/>
      <c r="R128" s="8"/>
    </row>
    <row r="129" spans="1:18">
      <c r="A129" s="1" t="s">
        <v>415</v>
      </c>
      <c r="B129" s="5">
        <f t="shared" si="7"/>
        <v>123</v>
      </c>
      <c r="C129" s="74" t="s">
        <v>416</v>
      </c>
      <c r="D129" s="8" t="s">
        <v>417</v>
      </c>
      <c r="E129" s="41" t="s">
        <v>358</v>
      </c>
      <c r="F129" s="8" t="s">
        <v>74</v>
      </c>
      <c r="G129" s="8" t="s">
        <v>264</v>
      </c>
      <c r="H129" s="8" t="s">
        <v>539</v>
      </c>
      <c r="I129" s="8" t="s">
        <v>344</v>
      </c>
      <c r="J129" s="8"/>
      <c r="K129" s="40" t="s">
        <v>360</v>
      </c>
      <c r="L129" s="6"/>
      <c r="M129" s="6"/>
      <c r="N129" s="16" t="s">
        <v>363</v>
      </c>
      <c r="O129" s="12"/>
      <c r="P129" s="12"/>
      <c r="Q129" s="13"/>
      <c r="R129" s="8"/>
    </row>
    <row r="130" spans="1:18">
      <c r="A130" s="1" t="s">
        <v>415</v>
      </c>
      <c r="B130" s="5">
        <f t="shared" si="7"/>
        <v>124</v>
      </c>
      <c r="C130" s="74" t="s">
        <v>416</v>
      </c>
      <c r="D130" s="8" t="s">
        <v>417</v>
      </c>
      <c r="E130" s="41" t="s">
        <v>358</v>
      </c>
      <c r="F130" s="8" t="s">
        <v>393</v>
      </c>
      <c r="G130" s="8" t="s">
        <v>421</v>
      </c>
      <c r="H130" s="8" t="s">
        <v>418</v>
      </c>
      <c r="I130" s="8" t="s">
        <v>625</v>
      </c>
      <c r="J130" s="8"/>
      <c r="K130" s="40" t="s">
        <v>404</v>
      </c>
      <c r="L130" s="6"/>
      <c r="M130" s="6"/>
      <c r="N130" s="16" t="s">
        <v>363</v>
      </c>
      <c r="O130" s="12"/>
      <c r="P130" s="12"/>
      <c r="Q130" s="13"/>
      <c r="R130" s="8"/>
    </row>
    <row r="131" spans="1:18">
      <c r="A131" s="1" t="s">
        <v>415</v>
      </c>
      <c r="B131" s="5">
        <f t="shared" si="7"/>
        <v>125</v>
      </c>
      <c r="C131" s="74" t="s">
        <v>416</v>
      </c>
      <c r="D131" s="8" t="s">
        <v>417</v>
      </c>
      <c r="E131" s="41" t="s">
        <v>358</v>
      </c>
      <c r="F131" s="8" t="s">
        <v>57</v>
      </c>
      <c r="G131" s="8">
        <f ca="1">INDIRECT("B"&amp;ROW()-1)</f>
        <v>124</v>
      </c>
      <c r="H131" s="8" t="s">
        <v>472</v>
      </c>
      <c r="I131" s="8" t="s">
        <v>344</v>
      </c>
      <c r="J131" s="8"/>
      <c r="K131" s="40" t="s">
        <v>473</v>
      </c>
      <c r="L131" s="6"/>
      <c r="M131" s="6"/>
      <c r="N131" s="16" t="s">
        <v>363</v>
      </c>
      <c r="O131" s="12"/>
      <c r="P131" s="12"/>
      <c r="Q131" s="13"/>
      <c r="R131" s="8"/>
    </row>
    <row r="132" spans="1:18">
      <c r="A132" s="1" t="s">
        <v>415</v>
      </c>
      <c r="B132" s="5">
        <f t="shared" si="7"/>
        <v>126</v>
      </c>
      <c r="C132" s="74" t="s">
        <v>416</v>
      </c>
      <c r="D132" s="8" t="s">
        <v>417</v>
      </c>
      <c r="E132" s="41" t="s">
        <v>358</v>
      </c>
      <c r="F132" s="8" t="s">
        <v>74</v>
      </c>
      <c r="G132" s="8" t="s">
        <v>265</v>
      </c>
      <c r="H132" s="8" t="s">
        <v>538</v>
      </c>
      <c r="I132" s="8" t="s">
        <v>344</v>
      </c>
      <c r="J132" s="8"/>
      <c r="K132" s="40" t="s">
        <v>360</v>
      </c>
      <c r="L132" s="6"/>
      <c r="M132" s="6"/>
      <c r="N132" s="16" t="s">
        <v>363</v>
      </c>
      <c r="O132" s="12"/>
      <c r="P132" s="12"/>
      <c r="Q132" s="13"/>
      <c r="R132" s="8"/>
    </row>
    <row r="133" spans="1:18">
      <c r="A133" s="1" t="s">
        <v>415</v>
      </c>
      <c r="B133" s="5">
        <f t="shared" si="7"/>
        <v>127</v>
      </c>
      <c r="C133" s="74" t="s">
        <v>416</v>
      </c>
      <c r="D133" s="8" t="s">
        <v>417</v>
      </c>
      <c r="E133" s="41" t="s">
        <v>358</v>
      </c>
      <c r="F133" s="8" t="s">
        <v>393</v>
      </c>
      <c r="G133" s="8" t="s">
        <v>420</v>
      </c>
      <c r="H133" s="8" t="s">
        <v>418</v>
      </c>
      <c r="I133" s="8" t="s">
        <v>625</v>
      </c>
      <c r="J133" s="8"/>
      <c r="K133" s="40" t="s">
        <v>404</v>
      </c>
      <c r="L133" s="6"/>
      <c r="M133" s="6"/>
      <c r="N133" s="16" t="s">
        <v>363</v>
      </c>
      <c r="O133" s="12"/>
      <c r="P133" s="12"/>
      <c r="Q133" s="13"/>
      <c r="R133" s="8"/>
    </row>
    <row r="134" spans="1:18">
      <c r="A134" s="1" t="s">
        <v>415</v>
      </c>
      <c r="B134" s="5">
        <f t="shared" si="7"/>
        <v>128</v>
      </c>
      <c r="C134" s="74" t="s">
        <v>416</v>
      </c>
      <c r="D134" s="8" t="s">
        <v>417</v>
      </c>
      <c r="E134" s="41" t="s">
        <v>358</v>
      </c>
      <c r="F134" s="8" t="s">
        <v>57</v>
      </c>
      <c r="G134" s="8">
        <f ca="1">INDIRECT("B"&amp;ROW()-1)</f>
        <v>127</v>
      </c>
      <c r="H134" s="8" t="s">
        <v>472</v>
      </c>
      <c r="I134" s="8" t="s">
        <v>344</v>
      </c>
      <c r="J134" s="8"/>
      <c r="K134" s="40" t="s">
        <v>473</v>
      </c>
      <c r="L134" s="6"/>
      <c r="M134" s="6"/>
      <c r="N134" s="16" t="s">
        <v>363</v>
      </c>
      <c r="O134" s="12"/>
      <c r="P134" s="12"/>
      <c r="Q134" s="13"/>
      <c r="R134" s="8"/>
    </row>
    <row r="135" spans="1:18">
      <c r="A135" s="1" t="s">
        <v>415</v>
      </c>
      <c r="B135" s="5">
        <f t="shared" si="7"/>
        <v>129</v>
      </c>
      <c r="C135" s="74" t="s">
        <v>416</v>
      </c>
      <c r="D135" s="8" t="s">
        <v>417</v>
      </c>
      <c r="E135" s="41" t="s">
        <v>358</v>
      </c>
      <c r="F135" s="8" t="s">
        <v>74</v>
      </c>
      <c r="G135" s="8" t="s">
        <v>266</v>
      </c>
      <c r="H135" s="8" t="s">
        <v>464</v>
      </c>
      <c r="I135" s="8" t="s">
        <v>344</v>
      </c>
      <c r="J135" s="8"/>
      <c r="K135" s="40" t="s">
        <v>360</v>
      </c>
      <c r="L135" s="6"/>
      <c r="M135" s="6"/>
      <c r="N135" s="16" t="s">
        <v>363</v>
      </c>
      <c r="O135" s="12"/>
      <c r="P135" s="12"/>
      <c r="Q135" s="13"/>
      <c r="R135" s="8"/>
    </row>
    <row r="136" spans="1:18">
      <c r="A136" s="1" t="s">
        <v>415</v>
      </c>
      <c r="B136" s="5">
        <f t="shared" si="7"/>
        <v>130</v>
      </c>
      <c r="C136" s="74" t="s">
        <v>416</v>
      </c>
      <c r="D136" s="8" t="s">
        <v>417</v>
      </c>
      <c r="E136" s="41" t="s">
        <v>358</v>
      </c>
      <c r="F136" s="8" t="s">
        <v>393</v>
      </c>
      <c r="G136" s="8" t="s">
        <v>402</v>
      </c>
      <c r="H136" s="8" t="s">
        <v>463</v>
      </c>
      <c r="I136" s="8" t="s">
        <v>625</v>
      </c>
      <c r="J136" s="8"/>
      <c r="K136" s="40" t="s">
        <v>404</v>
      </c>
      <c r="L136" s="6"/>
      <c r="M136" s="6"/>
      <c r="N136" s="16" t="s">
        <v>363</v>
      </c>
      <c r="O136" s="12"/>
      <c r="P136" s="12"/>
      <c r="Q136" s="13"/>
      <c r="R136" s="8"/>
    </row>
    <row r="137" spans="1:18">
      <c r="A137" s="1" t="s">
        <v>415</v>
      </c>
      <c r="B137" s="5">
        <f t="shared" si="7"/>
        <v>131</v>
      </c>
      <c r="C137" s="74" t="s">
        <v>416</v>
      </c>
      <c r="D137" s="8" t="s">
        <v>417</v>
      </c>
      <c r="E137" s="41" t="s">
        <v>358</v>
      </c>
      <c r="F137" s="8" t="s">
        <v>57</v>
      </c>
      <c r="G137" s="8">
        <f ca="1">INDIRECT("B"&amp;ROW()-1)</f>
        <v>130</v>
      </c>
      <c r="H137" s="8" t="s">
        <v>472</v>
      </c>
      <c r="I137" s="8" t="s">
        <v>344</v>
      </c>
      <c r="J137" s="8"/>
      <c r="K137" s="40" t="s">
        <v>473</v>
      </c>
      <c r="L137" s="6"/>
      <c r="M137" s="6"/>
      <c r="N137" s="16" t="s">
        <v>363</v>
      </c>
      <c r="O137" s="12"/>
      <c r="P137" s="12"/>
      <c r="Q137" s="13"/>
      <c r="R137" s="8"/>
    </row>
    <row r="138" spans="1:18">
      <c r="A138" s="1" t="s">
        <v>415</v>
      </c>
      <c r="B138" s="5">
        <f t="shared" si="7"/>
        <v>132</v>
      </c>
      <c r="C138" s="74" t="s">
        <v>416</v>
      </c>
      <c r="D138" s="8" t="s">
        <v>417</v>
      </c>
      <c r="E138" s="41" t="s">
        <v>358</v>
      </c>
      <c r="F138" s="8" t="s">
        <v>74</v>
      </c>
      <c r="G138" s="8" t="s">
        <v>267</v>
      </c>
      <c r="H138" s="8" t="s">
        <v>456</v>
      </c>
      <c r="I138" s="8" t="s">
        <v>344</v>
      </c>
      <c r="J138" s="8"/>
      <c r="K138" s="40" t="s">
        <v>360</v>
      </c>
      <c r="L138" s="6"/>
      <c r="M138" s="6"/>
      <c r="N138" s="16" t="s">
        <v>363</v>
      </c>
      <c r="O138" s="12"/>
      <c r="P138" s="12"/>
      <c r="Q138" s="13"/>
      <c r="R138" s="8"/>
    </row>
    <row r="139" spans="1:18">
      <c r="A139" s="1" t="s">
        <v>415</v>
      </c>
      <c r="B139" s="5">
        <f t="shared" si="7"/>
        <v>133</v>
      </c>
      <c r="C139" s="74" t="s">
        <v>416</v>
      </c>
      <c r="D139" s="8" t="s">
        <v>417</v>
      </c>
      <c r="E139" s="41" t="s">
        <v>358</v>
      </c>
      <c r="F139" s="8" t="s">
        <v>393</v>
      </c>
      <c r="G139" s="8" t="s">
        <v>399</v>
      </c>
      <c r="H139" s="8" t="s">
        <v>463</v>
      </c>
      <c r="I139" s="8" t="s">
        <v>625</v>
      </c>
      <c r="J139" s="8"/>
      <c r="K139" s="40" t="s">
        <v>404</v>
      </c>
      <c r="L139" s="6"/>
      <c r="M139" s="6"/>
      <c r="N139" s="16" t="s">
        <v>363</v>
      </c>
      <c r="O139" s="12"/>
      <c r="P139" s="12"/>
      <c r="Q139" s="13"/>
      <c r="R139" s="8"/>
    </row>
    <row r="140" spans="1:18">
      <c r="A140" s="1" t="s">
        <v>415</v>
      </c>
      <c r="B140" s="5">
        <f t="shared" si="7"/>
        <v>134</v>
      </c>
      <c r="C140" s="74" t="s">
        <v>416</v>
      </c>
      <c r="D140" s="8" t="s">
        <v>417</v>
      </c>
      <c r="E140" s="41" t="s">
        <v>358</v>
      </c>
      <c r="F140" s="8" t="s">
        <v>57</v>
      </c>
      <c r="G140" s="8">
        <f ca="1">INDIRECT("B"&amp;ROW()-1)</f>
        <v>133</v>
      </c>
      <c r="H140" s="8" t="s">
        <v>472</v>
      </c>
      <c r="I140" s="8" t="s">
        <v>344</v>
      </c>
      <c r="J140" s="8"/>
      <c r="K140" s="40" t="s">
        <v>473</v>
      </c>
      <c r="L140" s="6"/>
      <c r="M140" s="6"/>
      <c r="N140" s="16" t="s">
        <v>363</v>
      </c>
      <c r="O140" s="12"/>
      <c r="P140" s="12"/>
      <c r="Q140" s="13"/>
      <c r="R140" s="8"/>
    </row>
    <row r="141" spans="1:18">
      <c r="A141" s="1" t="s">
        <v>415</v>
      </c>
      <c r="B141" s="5">
        <f t="shared" si="7"/>
        <v>135</v>
      </c>
      <c r="C141" s="74" t="s">
        <v>416</v>
      </c>
      <c r="D141" s="8" t="s">
        <v>417</v>
      </c>
      <c r="E141" s="41" t="s">
        <v>358</v>
      </c>
      <c r="F141" s="8" t="s">
        <v>74</v>
      </c>
      <c r="G141" s="8" t="s">
        <v>268</v>
      </c>
      <c r="H141" s="8" t="s">
        <v>365</v>
      </c>
      <c r="I141" s="8" t="s">
        <v>344</v>
      </c>
      <c r="J141" s="8"/>
      <c r="K141" s="40" t="s">
        <v>360</v>
      </c>
      <c r="L141" s="6"/>
      <c r="M141" s="6"/>
      <c r="N141" s="16" t="s">
        <v>363</v>
      </c>
      <c r="O141" s="12"/>
      <c r="P141" s="12"/>
      <c r="Q141" s="13"/>
      <c r="R141" s="8"/>
    </row>
    <row r="142" spans="1:18">
      <c r="A142" s="1" t="s">
        <v>415</v>
      </c>
      <c r="B142" s="5">
        <f t="shared" si="7"/>
        <v>136</v>
      </c>
      <c r="C142" s="74" t="s">
        <v>416</v>
      </c>
      <c r="D142" s="8" t="s">
        <v>417</v>
      </c>
      <c r="E142" s="41" t="s">
        <v>358</v>
      </c>
      <c r="F142" s="8" t="s">
        <v>393</v>
      </c>
      <c r="G142" s="8" t="s">
        <v>419</v>
      </c>
      <c r="H142" s="8" t="s">
        <v>418</v>
      </c>
      <c r="I142" s="8" t="s">
        <v>625</v>
      </c>
      <c r="J142" s="8"/>
      <c r="K142" s="40" t="s">
        <v>404</v>
      </c>
      <c r="L142" s="6"/>
      <c r="M142" s="6"/>
      <c r="N142" s="16" t="s">
        <v>363</v>
      </c>
      <c r="O142" s="12"/>
      <c r="P142" s="12"/>
      <c r="Q142" s="13"/>
      <c r="R142" s="8"/>
    </row>
    <row r="143" spans="1:18">
      <c r="A143" s="1" t="s">
        <v>415</v>
      </c>
      <c r="B143" s="5">
        <f t="shared" si="7"/>
        <v>137</v>
      </c>
      <c r="C143" s="74" t="s">
        <v>416</v>
      </c>
      <c r="D143" s="8" t="s">
        <v>417</v>
      </c>
      <c r="E143" s="41" t="s">
        <v>358</v>
      </c>
      <c r="F143" s="8" t="s">
        <v>57</v>
      </c>
      <c r="G143" s="8">
        <f ca="1">INDIRECT("B"&amp;ROW()-1)</f>
        <v>136</v>
      </c>
      <c r="H143" s="8" t="s">
        <v>472</v>
      </c>
      <c r="I143" s="8" t="s">
        <v>344</v>
      </c>
      <c r="J143" s="8"/>
      <c r="K143" s="40" t="s">
        <v>473</v>
      </c>
      <c r="L143" s="6"/>
      <c r="M143" s="6"/>
      <c r="N143" s="16" t="s">
        <v>363</v>
      </c>
      <c r="O143" s="12"/>
      <c r="P143" s="12"/>
      <c r="Q143" s="13"/>
      <c r="R143" s="8"/>
    </row>
    <row r="144" spans="1:18">
      <c r="A144" s="1" t="s">
        <v>415</v>
      </c>
      <c r="B144" s="5">
        <f t="shared" si="7"/>
        <v>138</v>
      </c>
      <c r="C144" s="74" t="s">
        <v>416</v>
      </c>
      <c r="D144" s="8" t="s">
        <v>417</v>
      </c>
      <c r="E144" s="41" t="s">
        <v>358</v>
      </c>
      <c r="F144" s="8" t="s">
        <v>74</v>
      </c>
      <c r="G144" s="8" t="s">
        <v>273</v>
      </c>
      <c r="H144" s="8" t="s">
        <v>537</v>
      </c>
      <c r="I144" s="8" t="s">
        <v>344</v>
      </c>
      <c r="J144" s="8"/>
      <c r="K144" s="40" t="s">
        <v>360</v>
      </c>
      <c r="L144" s="6"/>
      <c r="M144" s="6"/>
      <c r="N144" s="16" t="s">
        <v>363</v>
      </c>
      <c r="O144" s="12"/>
      <c r="P144" s="12"/>
      <c r="Q144" s="13"/>
      <c r="R144" s="8"/>
    </row>
    <row r="145" spans="1:18">
      <c r="A145" s="1" t="s">
        <v>415</v>
      </c>
      <c r="B145" s="5">
        <f t="shared" si="7"/>
        <v>139</v>
      </c>
      <c r="C145" s="74" t="s">
        <v>416</v>
      </c>
      <c r="D145" s="8" t="s">
        <v>417</v>
      </c>
      <c r="E145" s="41" t="s">
        <v>358</v>
      </c>
      <c r="F145" s="8" t="s">
        <v>393</v>
      </c>
      <c r="G145" s="8" t="s">
        <v>414</v>
      </c>
      <c r="H145" s="8" t="s">
        <v>418</v>
      </c>
      <c r="I145" s="8" t="s">
        <v>625</v>
      </c>
      <c r="J145" s="8"/>
      <c r="K145" s="40" t="s">
        <v>404</v>
      </c>
      <c r="L145" s="6"/>
      <c r="M145" s="6"/>
      <c r="N145" s="16" t="s">
        <v>363</v>
      </c>
      <c r="O145" s="12"/>
      <c r="P145" s="12"/>
      <c r="Q145" s="13"/>
      <c r="R145" s="8"/>
    </row>
    <row r="146" spans="1:18">
      <c r="A146" s="1" t="s">
        <v>415</v>
      </c>
      <c r="B146" s="5">
        <f t="shared" ref="B146" si="8">ROW()-6</f>
        <v>140</v>
      </c>
      <c r="C146" s="74" t="s">
        <v>416</v>
      </c>
      <c r="D146" s="8" t="s">
        <v>417</v>
      </c>
      <c r="E146" s="41" t="s">
        <v>358</v>
      </c>
      <c r="F146" s="8" t="s">
        <v>57</v>
      </c>
      <c r="G146" s="8">
        <f ca="1">INDIRECT("B"&amp;ROW()-1)</f>
        <v>139</v>
      </c>
      <c r="H146" s="8" t="s">
        <v>472</v>
      </c>
      <c r="I146" s="8" t="s">
        <v>344</v>
      </c>
      <c r="J146" s="8"/>
      <c r="K146" s="40" t="s">
        <v>473</v>
      </c>
      <c r="L146" s="6"/>
      <c r="M146" s="6"/>
      <c r="N146" s="16" t="s">
        <v>363</v>
      </c>
      <c r="O146" s="12"/>
      <c r="P146" s="12"/>
      <c r="Q146" s="13"/>
      <c r="R146" s="8"/>
    </row>
    <row r="147" spans="1:18">
      <c r="A147" s="1" t="s">
        <v>426</v>
      </c>
      <c r="B147" s="5">
        <f t="shared" ref="B147:B177" si="9">ROW()-6</f>
        <v>141</v>
      </c>
      <c r="C147" s="71" t="s">
        <v>384</v>
      </c>
      <c r="D147" s="8" t="s">
        <v>427</v>
      </c>
      <c r="E147" s="41" t="s">
        <v>358</v>
      </c>
      <c r="F147" s="8" t="s">
        <v>74</v>
      </c>
      <c r="G147" s="8" t="s">
        <v>254</v>
      </c>
      <c r="H147" s="8" t="s">
        <v>430</v>
      </c>
      <c r="I147" s="8"/>
      <c r="J147" s="8"/>
      <c r="K147" s="40" t="s">
        <v>360</v>
      </c>
      <c r="L147" s="6"/>
      <c r="M147" s="6"/>
      <c r="N147" s="16" t="s">
        <v>363</v>
      </c>
      <c r="O147" s="12"/>
      <c r="P147" s="12"/>
      <c r="Q147" s="13"/>
      <c r="R147" s="8"/>
    </row>
    <row r="148" spans="1:18">
      <c r="A148" s="1" t="s">
        <v>426</v>
      </c>
      <c r="B148" s="5">
        <f t="shared" si="9"/>
        <v>142</v>
      </c>
      <c r="C148" s="71" t="s">
        <v>384</v>
      </c>
      <c r="D148" s="8" t="s">
        <v>427</v>
      </c>
      <c r="E148" s="41" t="s">
        <v>358</v>
      </c>
      <c r="F148" s="8" t="s">
        <v>393</v>
      </c>
      <c r="G148" s="8" t="s">
        <v>398</v>
      </c>
      <c r="H148" s="8" t="s">
        <v>429</v>
      </c>
      <c r="I148" s="8" t="s">
        <v>622</v>
      </c>
      <c r="J148" s="8"/>
      <c r="K148" s="40" t="s">
        <v>360</v>
      </c>
      <c r="L148" s="6"/>
      <c r="M148" s="6"/>
      <c r="N148" s="16" t="s">
        <v>363</v>
      </c>
      <c r="O148" s="12"/>
      <c r="P148" s="12"/>
      <c r="Q148" s="13"/>
      <c r="R148" s="8"/>
    </row>
    <row r="149" spans="1:18">
      <c r="A149" s="1" t="s">
        <v>426</v>
      </c>
      <c r="B149" s="5">
        <f t="shared" si="9"/>
        <v>143</v>
      </c>
      <c r="C149" s="71" t="s">
        <v>384</v>
      </c>
      <c r="D149" s="8" t="s">
        <v>427</v>
      </c>
      <c r="E149" s="41" t="s">
        <v>358</v>
      </c>
      <c r="F149" s="8" t="s">
        <v>74</v>
      </c>
      <c r="G149" s="8" t="s">
        <v>255</v>
      </c>
      <c r="H149" s="8" t="s">
        <v>430</v>
      </c>
      <c r="I149" s="8"/>
      <c r="J149" s="8"/>
      <c r="K149" s="40" t="s">
        <v>360</v>
      </c>
      <c r="L149" s="6"/>
      <c r="M149" s="6"/>
      <c r="N149" s="16" t="s">
        <v>363</v>
      </c>
      <c r="O149" s="12"/>
      <c r="P149" s="12"/>
      <c r="Q149" s="13"/>
      <c r="R149" s="8"/>
    </row>
    <row r="150" spans="1:18">
      <c r="A150" s="1" t="s">
        <v>426</v>
      </c>
      <c r="B150" s="5">
        <f t="shared" si="9"/>
        <v>144</v>
      </c>
      <c r="C150" s="71" t="s">
        <v>384</v>
      </c>
      <c r="D150" s="8" t="s">
        <v>427</v>
      </c>
      <c r="E150" s="41" t="s">
        <v>358</v>
      </c>
      <c r="F150" s="8" t="s">
        <v>393</v>
      </c>
      <c r="G150" s="8" t="s">
        <v>397</v>
      </c>
      <c r="H150" s="8" t="s">
        <v>429</v>
      </c>
      <c r="I150" s="8" t="s">
        <v>622</v>
      </c>
      <c r="J150" s="8"/>
      <c r="K150" s="40" t="s">
        <v>360</v>
      </c>
      <c r="L150" s="6"/>
      <c r="M150" s="6"/>
      <c r="N150" s="16" t="s">
        <v>363</v>
      </c>
      <c r="O150" s="12"/>
      <c r="P150" s="12"/>
      <c r="Q150" s="13"/>
      <c r="R150" s="8"/>
    </row>
    <row r="151" spans="1:18">
      <c r="A151" s="1" t="s">
        <v>426</v>
      </c>
      <c r="B151" s="5">
        <f t="shared" si="9"/>
        <v>145</v>
      </c>
      <c r="C151" s="71" t="s">
        <v>384</v>
      </c>
      <c r="D151" s="8" t="s">
        <v>427</v>
      </c>
      <c r="E151" s="41" t="s">
        <v>358</v>
      </c>
      <c r="F151" s="8" t="s">
        <v>74</v>
      </c>
      <c r="G151" s="8" t="s">
        <v>256</v>
      </c>
      <c r="H151" s="8" t="s">
        <v>430</v>
      </c>
      <c r="I151" s="8"/>
      <c r="J151" s="8"/>
      <c r="K151" s="40" t="s">
        <v>360</v>
      </c>
      <c r="L151" s="6"/>
      <c r="M151" s="6"/>
      <c r="N151" s="16" t="s">
        <v>363</v>
      </c>
      <c r="O151" s="12"/>
      <c r="P151" s="12"/>
      <c r="Q151" s="13"/>
      <c r="R151" s="8"/>
    </row>
    <row r="152" spans="1:18">
      <c r="A152" s="1" t="s">
        <v>426</v>
      </c>
      <c r="B152" s="5">
        <f t="shared" si="9"/>
        <v>146</v>
      </c>
      <c r="C152" s="71" t="s">
        <v>384</v>
      </c>
      <c r="D152" s="8" t="s">
        <v>427</v>
      </c>
      <c r="E152" s="41" t="s">
        <v>358</v>
      </c>
      <c r="F152" s="8" t="s">
        <v>393</v>
      </c>
      <c r="G152" s="8" t="s">
        <v>396</v>
      </c>
      <c r="H152" s="8" t="s">
        <v>429</v>
      </c>
      <c r="I152" s="8" t="s">
        <v>622</v>
      </c>
      <c r="J152" s="8"/>
      <c r="K152" s="40" t="s">
        <v>360</v>
      </c>
      <c r="L152" s="6"/>
      <c r="M152" s="6"/>
      <c r="N152" s="16" t="s">
        <v>363</v>
      </c>
      <c r="O152" s="12"/>
      <c r="P152" s="12"/>
      <c r="Q152" s="13"/>
      <c r="R152" s="8"/>
    </row>
    <row r="153" spans="1:18">
      <c r="A153" s="1" t="s">
        <v>426</v>
      </c>
      <c r="B153" s="5">
        <f t="shared" si="9"/>
        <v>147</v>
      </c>
      <c r="C153" s="71" t="s">
        <v>384</v>
      </c>
      <c r="D153" s="8" t="s">
        <v>427</v>
      </c>
      <c r="E153" s="41" t="s">
        <v>358</v>
      </c>
      <c r="F153" s="8" t="s">
        <v>74</v>
      </c>
      <c r="G153" s="8" t="s">
        <v>257</v>
      </c>
      <c r="H153" s="8" t="s">
        <v>430</v>
      </c>
      <c r="I153" s="8"/>
      <c r="J153" s="8"/>
      <c r="K153" s="40" t="s">
        <v>360</v>
      </c>
      <c r="L153" s="6"/>
      <c r="M153" s="6"/>
      <c r="N153" s="16" t="s">
        <v>363</v>
      </c>
      <c r="O153" s="12"/>
      <c r="P153" s="12"/>
      <c r="Q153" s="13"/>
      <c r="R153" s="8"/>
    </row>
    <row r="154" spans="1:18">
      <c r="A154" s="1" t="s">
        <v>426</v>
      </c>
      <c r="B154" s="5">
        <f t="shared" si="9"/>
        <v>148</v>
      </c>
      <c r="C154" s="71" t="s">
        <v>384</v>
      </c>
      <c r="D154" s="8" t="s">
        <v>427</v>
      </c>
      <c r="E154" s="41" t="s">
        <v>358</v>
      </c>
      <c r="F154" s="8" t="s">
        <v>393</v>
      </c>
      <c r="G154" s="8" t="s">
        <v>395</v>
      </c>
      <c r="H154" s="8" t="s">
        <v>429</v>
      </c>
      <c r="I154" s="8" t="s">
        <v>622</v>
      </c>
      <c r="J154" s="8"/>
      <c r="K154" s="40" t="s">
        <v>360</v>
      </c>
      <c r="L154" s="6"/>
      <c r="M154" s="6"/>
      <c r="N154" s="16" t="s">
        <v>363</v>
      </c>
      <c r="O154" s="12"/>
      <c r="P154" s="12"/>
      <c r="Q154" s="13"/>
      <c r="R154" s="8"/>
    </row>
    <row r="155" spans="1:18">
      <c r="A155" s="1" t="s">
        <v>426</v>
      </c>
      <c r="B155" s="5">
        <f t="shared" si="9"/>
        <v>149</v>
      </c>
      <c r="C155" s="71" t="s">
        <v>384</v>
      </c>
      <c r="D155" s="8" t="s">
        <v>427</v>
      </c>
      <c r="E155" s="41" t="s">
        <v>358</v>
      </c>
      <c r="F155" s="8" t="s">
        <v>74</v>
      </c>
      <c r="G155" s="8" t="s">
        <v>258</v>
      </c>
      <c r="H155" s="8" t="s">
        <v>430</v>
      </c>
      <c r="I155" s="8"/>
      <c r="J155" s="8"/>
      <c r="K155" s="40" t="s">
        <v>360</v>
      </c>
      <c r="L155" s="6"/>
      <c r="M155" s="6"/>
      <c r="N155" s="16" t="s">
        <v>363</v>
      </c>
      <c r="O155" s="12"/>
      <c r="P155" s="12"/>
      <c r="Q155" s="13"/>
      <c r="R155" s="8"/>
    </row>
    <row r="156" spans="1:18">
      <c r="A156" s="1" t="s">
        <v>426</v>
      </c>
      <c r="B156" s="5">
        <f t="shared" si="9"/>
        <v>150</v>
      </c>
      <c r="C156" s="71" t="s">
        <v>384</v>
      </c>
      <c r="D156" s="8" t="s">
        <v>427</v>
      </c>
      <c r="E156" s="41" t="s">
        <v>358</v>
      </c>
      <c r="F156" s="8" t="s">
        <v>393</v>
      </c>
      <c r="G156" s="8" t="s">
        <v>390</v>
      </c>
      <c r="H156" s="8" t="s">
        <v>429</v>
      </c>
      <c r="I156" s="8" t="s">
        <v>622</v>
      </c>
      <c r="J156" s="8"/>
      <c r="K156" s="40" t="s">
        <v>360</v>
      </c>
      <c r="L156" s="6"/>
      <c r="M156" s="6"/>
      <c r="N156" s="16" t="s">
        <v>363</v>
      </c>
      <c r="O156" s="12"/>
      <c r="P156" s="12"/>
      <c r="Q156" s="13"/>
      <c r="R156" s="8"/>
    </row>
    <row r="157" spans="1:18">
      <c r="A157" s="1" t="s">
        <v>426</v>
      </c>
      <c r="B157" s="5">
        <f t="shared" si="9"/>
        <v>151</v>
      </c>
      <c r="C157" s="71" t="s">
        <v>384</v>
      </c>
      <c r="D157" s="8" t="s">
        <v>427</v>
      </c>
      <c r="E157" s="41" t="s">
        <v>358</v>
      </c>
      <c r="F157" s="8" t="s">
        <v>74</v>
      </c>
      <c r="G157" s="8" t="s">
        <v>259</v>
      </c>
      <c r="H157" s="8" t="s">
        <v>552</v>
      </c>
      <c r="I157" s="8"/>
      <c r="J157" s="8"/>
      <c r="K157" s="40" t="s">
        <v>360</v>
      </c>
      <c r="L157" s="6"/>
      <c r="M157" s="6"/>
      <c r="N157" s="16" t="s">
        <v>363</v>
      </c>
      <c r="O157" s="12"/>
      <c r="P157" s="12"/>
      <c r="Q157" s="13"/>
      <c r="R157" s="8"/>
    </row>
    <row r="158" spans="1:18">
      <c r="A158" s="1" t="s">
        <v>426</v>
      </c>
      <c r="B158" s="5">
        <f t="shared" si="9"/>
        <v>152</v>
      </c>
      <c r="C158" s="71" t="s">
        <v>384</v>
      </c>
      <c r="D158" s="8" t="s">
        <v>427</v>
      </c>
      <c r="E158" s="41" t="s">
        <v>358</v>
      </c>
      <c r="F158" s="8" t="s">
        <v>393</v>
      </c>
      <c r="G158" s="8" t="s">
        <v>406</v>
      </c>
      <c r="H158" s="8" t="s">
        <v>429</v>
      </c>
      <c r="I158" s="8" t="s">
        <v>622</v>
      </c>
      <c r="J158" s="8"/>
      <c r="K158" s="40" t="s">
        <v>360</v>
      </c>
      <c r="L158" s="6"/>
      <c r="M158" s="6"/>
      <c r="N158" s="16" t="s">
        <v>363</v>
      </c>
      <c r="O158" s="12"/>
      <c r="P158" s="12"/>
      <c r="Q158" s="13"/>
      <c r="R158" s="8"/>
    </row>
    <row r="159" spans="1:18">
      <c r="A159" s="1" t="s">
        <v>426</v>
      </c>
      <c r="B159" s="5">
        <f t="shared" si="9"/>
        <v>153</v>
      </c>
      <c r="C159" s="71" t="s">
        <v>384</v>
      </c>
      <c r="D159" s="8" t="s">
        <v>427</v>
      </c>
      <c r="E159" s="41" t="s">
        <v>358</v>
      </c>
      <c r="F159" s="8" t="s">
        <v>74</v>
      </c>
      <c r="G159" s="8" t="s">
        <v>260</v>
      </c>
      <c r="H159" s="8" t="s">
        <v>551</v>
      </c>
      <c r="I159" s="8"/>
      <c r="J159" s="8"/>
      <c r="K159" s="40" t="s">
        <v>360</v>
      </c>
      <c r="L159" s="6"/>
      <c r="M159" s="6"/>
      <c r="N159" s="16" t="s">
        <v>363</v>
      </c>
      <c r="O159" s="12"/>
      <c r="P159" s="12"/>
      <c r="Q159" s="13"/>
      <c r="R159" s="8"/>
    </row>
    <row r="160" spans="1:18">
      <c r="A160" s="1" t="s">
        <v>426</v>
      </c>
      <c r="B160" s="5">
        <f t="shared" si="9"/>
        <v>154</v>
      </c>
      <c r="C160" s="71" t="s">
        <v>384</v>
      </c>
      <c r="D160" s="8" t="s">
        <v>427</v>
      </c>
      <c r="E160" s="41" t="s">
        <v>358</v>
      </c>
      <c r="F160" s="8" t="s">
        <v>393</v>
      </c>
      <c r="G160" s="8" t="s">
        <v>403</v>
      </c>
      <c r="H160" s="8" t="s">
        <v>429</v>
      </c>
      <c r="I160" s="8" t="s">
        <v>622</v>
      </c>
      <c r="J160" s="8"/>
      <c r="K160" s="40" t="s">
        <v>360</v>
      </c>
      <c r="L160" s="6"/>
      <c r="M160" s="6"/>
      <c r="N160" s="16" t="s">
        <v>363</v>
      </c>
      <c r="O160" s="12"/>
      <c r="P160" s="12"/>
      <c r="Q160" s="13"/>
      <c r="R160" s="8"/>
    </row>
    <row r="161" spans="1:18">
      <c r="A161" s="1" t="s">
        <v>426</v>
      </c>
      <c r="B161" s="5">
        <f t="shared" si="9"/>
        <v>155</v>
      </c>
      <c r="C161" s="71" t="s">
        <v>384</v>
      </c>
      <c r="D161" s="8" t="s">
        <v>427</v>
      </c>
      <c r="E161" s="41" t="s">
        <v>358</v>
      </c>
      <c r="F161" s="8" t="s">
        <v>74</v>
      </c>
      <c r="G161" s="8" t="s">
        <v>261</v>
      </c>
      <c r="H161" s="8" t="s">
        <v>550</v>
      </c>
      <c r="I161" s="8"/>
      <c r="J161" s="8"/>
      <c r="K161" s="40" t="s">
        <v>360</v>
      </c>
      <c r="L161" s="6"/>
      <c r="M161" s="6"/>
      <c r="N161" s="16" t="s">
        <v>363</v>
      </c>
      <c r="O161" s="12"/>
      <c r="P161" s="12"/>
      <c r="Q161" s="13"/>
      <c r="R161" s="8"/>
    </row>
    <row r="162" spans="1:18">
      <c r="A162" s="1" t="s">
        <v>426</v>
      </c>
      <c r="B162" s="5">
        <f t="shared" si="9"/>
        <v>156</v>
      </c>
      <c r="C162" s="71" t="s">
        <v>384</v>
      </c>
      <c r="D162" s="8" t="s">
        <v>427</v>
      </c>
      <c r="E162" s="41" t="s">
        <v>358</v>
      </c>
      <c r="F162" s="8" t="s">
        <v>393</v>
      </c>
      <c r="G162" s="8" t="s">
        <v>424</v>
      </c>
      <c r="H162" s="8" t="s">
        <v>429</v>
      </c>
      <c r="I162" s="8" t="s">
        <v>622</v>
      </c>
      <c r="J162" s="8"/>
      <c r="K162" s="40" t="s">
        <v>360</v>
      </c>
      <c r="L162" s="6"/>
      <c r="M162" s="6"/>
      <c r="N162" s="16" t="s">
        <v>363</v>
      </c>
      <c r="O162" s="12"/>
      <c r="P162" s="12"/>
      <c r="Q162" s="13"/>
      <c r="R162" s="8"/>
    </row>
    <row r="163" spans="1:18">
      <c r="A163" s="1" t="s">
        <v>426</v>
      </c>
      <c r="B163" s="5">
        <f t="shared" si="9"/>
        <v>157</v>
      </c>
      <c r="C163" s="71" t="s">
        <v>384</v>
      </c>
      <c r="D163" s="8" t="s">
        <v>427</v>
      </c>
      <c r="E163" s="41" t="s">
        <v>358</v>
      </c>
      <c r="F163" s="8" t="s">
        <v>74</v>
      </c>
      <c r="G163" s="8" t="s">
        <v>262</v>
      </c>
      <c r="H163" s="8" t="s">
        <v>549</v>
      </c>
      <c r="I163" s="8"/>
      <c r="J163" s="8"/>
      <c r="K163" s="40" t="s">
        <v>360</v>
      </c>
      <c r="L163" s="6"/>
      <c r="M163" s="6"/>
      <c r="N163" s="16" t="s">
        <v>363</v>
      </c>
      <c r="O163" s="12"/>
      <c r="P163" s="12"/>
      <c r="Q163" s="13"/>
      <c r="R163" s="8"/>
    </row>
    <row r="164" spans="1:18">
      <c r="A164" s="1" t="s">
        <v>426</v>
      </c>
      <c r="B164" s="5">
        <f t="shared" si="9"/>
        <v>158</v>
      </c>
      <c r="C164" s="71" t="s">
        <v>384</v>
      </c>
      <c r="D164" s="8" t="s">
        <v>427</v>
      </c>
      <c r="E164" s="41" t="s">
        <v>358</v>
      </c>
      <c r="F164" s="8" t="s">
        <v>393</v>
      </c>
      <c r="G164" s="8" t="s">
        <v>423</v>
      </c>
      <c r="H164" s="8" t="s">
        <v>429</v>
      </c>
      <c r="I164" s="8" t="s">
        <v>622</v>
      </c>
      <c r="J164" s="8"/>
      <c r="K164" s="40" t="s">
        <v>360</v>
      </c>
      <c r="L164" s="6"/>
      <c r="M164" s="6"/>
      <c r="N164" s="16" t="s">
        <v>363</v>
      </c>
      <c r="O164" s="12"/>
      <c r="P164" s="12"/>
      <c r="Q164" s="13"/>
      <c r="R164" s="8"/>
    </row>
    <row r="165" spans="1:18">
      <c r="A165" s="1" t="s">
        <v>426</v>
      </c>
      <c r="B165" s="5">
        <f t="shared" si="9"/>
        <v>159</v>
      </c>
      <c r="C165" s="71" t="s">
        <v>384</v>
      </c>
      <c r="D165" s="8" t="s">
        <v>427</v>
      </c>
      <c r="E165" s="41" t="s">
        <v>358</v>
      </c>
      <c r="F165" s="8" t="s">
        <v>74</v>
      </c>
      <c r="G165" s="8" t="s">
        <v>263</v>
      </c>
      <c r="H165" s="8" t="s">
        <v>548</v>
      </c>
      <c r="I165" s="8"/>
      <c r="J165" s="8"/>
      <c r="K165" s="40" t="s">
        <v>360</v>
      </c>
      <c r="L165" s="6"/>
      <c r="M165" s="6"/>
      <c r="N165" s="16" t="s">
        <v>363</v>
      </c>
      <c r="O165" s="12"/>
      <c r="P165" s="12"/>
      <c r="Q165" s="13"/>
      <c r="R165" s="8"/>
    </row>
    <row r="166" spans="1:18">
      <c r="A166" s="1" t="s">
        <v>426</v>
      </c>
      <c r="B166" s="5">
        <f t="shared" si="9"/>
        <v>160</v>
      </c>
      <c r="C166" s="71" t="s">
        <v>384</v>
      </c>
      <c r="D166" s="8" t="s">
        <v>427</v>
      </c>
      <c r="E166" s="41" t="s">
        <v>358</v>
      </c>
      <c r="F166" s="8" t="s">
        <v>393</v>
      </c>
      <c r="G166" s="8" t="s">
        <v>422</v>
      </c>
      <c r="H166" s="8" t="s">
        <v>429</v>
      </c>
      <c r="I166" s="8" t="s">
        <v>622</v>
      </c>
      <c r="J166" s="8"/>
      <c r="K166" s="40" t="s">
        <v>360</v>
      </c>
      <c r="L166" s="6"/>
      <c r="M166" s="6"/>
      <c r="N166" s="16" t="s">
        <v>363</v>
      </c>
      <c r="O166" s="12"/>
      <c r="P166" s="12"/>
      <c r="Q166" s="13"/>
      <c r="R166" s="8"/>
    </row>
    <row r="167" spans="1:18">
      <c r="A167" s="1" t="s">
        <v>426</v>
      </c>
      <c r="B167" s="5">
        <f t="shared" si="9"/>
        <v>161</v>
      </c>
      <c r="C167" s="71" t="s">
        <v>384</v>
      </c>
      <c r="D167" s="8" t="s">
        <v>427</v>
      </c>
      <c r="E167" s="41" t="s">
        <v>358</v>
      </c>
      <c r="F167" s="8" t="s">
        <v>74</v>
      </c>
      <c r="G167" s="8" t="s">
        <v>264</v>
      </c>
      <c r="H167" s="8" t="s">
        <v>547</v>
      </c>
      <c r="I167" s="8"/>
      <c r="J167" s="8"/>
      <c r="K167" s="40" t="s">
        <v>360</v>
      </c>
      <c r="L167" s="6"/>
      <c r="M167" s="6"/>
      <c r="N167" s="16" t="s">
        <v>363</v>
      </c>
      <c r="O167" s="12"/>
      <c r="P167" s="12"/>
      <c r="Q167" s="13"/>
      <c r="R167" s="8"/>
    </row>
    <row r="168" spans="1:18">
      <c r="A168" s="1" t="s">
        <v>426</v>
      </c>
      <c r="B168" s="5">
        <f t="shared" si="9"/>
        <v>162</v>
      </c>
      <c r="C168" s="71" t="s">
        <v>384</v>
      </c>
      <c r="D168" s="8" t="s">
        <v>427</v>
      </c>
      <c r="E168" s="41" t="s">
        <v>358</v>
      </c>
      <c r="F168" s="8" t="s">
        <v>393</v>
      </c>
      <c r="G168" s="8" t="s">
        <v>421</v>
      </c>
      <c r="H168" s="8" t="s">
        <v>429</v>
      </c>
      <c r="I168" s="8" t="s">
        <v>622</v>
      </c>
      <c r="J168" s="8"/>
      <c r="K168" s="40" t="s">
        <v>360</v>
      </c>
      <c r="L168" s="6"/>
      <c r="M168" s="6"/>
      <c r="N168" s="16" t="s">
        <v>363</v>
      </c>
      <c r="O168" s="12"/>
      <c r="P168" s="12"/>
      <c r="Q168" s="13"/>
      <c r="R168" s="8"/>
    </row>
    <row r="169" spans="1:18">
      <c r="A169" s="1" t="s">
        <v>426</v>
      </c>
      <c r="B169" s="5">
        <f t="shared" si="9"/>
        <v>163</v>
      </c>
      <c r="C169" s="71" t="s">
        <v>384</v>
      </c>
      <c r="D169" s="8" t="s">
        <v>427</v>
      </c>
      <c r="E169" s="41" t="s">
        <v>358</v>
      </c>
      <c r="F169" s="8" t="s">
        <v>74</v>
      </c>
      <c r="G169" s="8" t="s">
        <v>265</v>
      </c>
      <c r="H169" s="8" t="s">
        <v>546</v>
      </c>
      <c r="I169" s="8"/>
      <c r="J169" s="8"/>
      <c r="K169" s="40" t="s">
        <v>360</v>
      </c>
      <c r="L169" s="6"/>
      <c r="M169" s="6"/>
      <c r="N169" s="16" t="s">
        <v>363</v>
      </c>
      <c r="O169" s="12"/>
      <c r="P169" s="12"/>
      <c r="Q169" s="13"/>
      <c r="R169" s="8"/>
    </row>
    <row r="170" spans="1:18">
      <c r="A170" s="1" t="s">
        <v>426</v>
      </c>
      <c r="B170" s="5">
        <f t="shared" si="9"/>
        <v>164</v>
      </c>
      <c r="C170" s="71" t="s">
        <v>384</v>
      </c>
      <c r="D170" s="8" t="s">
        <v>427</v>
      </c>
      <c r="E170" s="41" t="s">
        <v>358</v>
      </c>
      <c r="F170" s="8" t="s">
        <v>393</v>
      </c>
      <c r="G170" s="8" t="s">
        <v>420</v>
      </c>
      <c r="H170" s="8" t="s">
        <v>429</v>
      </c>
      <c r="I170" s="8" t="s">
        <v>622</v>
      </c>
      <c r="J170" s="8"/>
      <c r="K170" s="40" t="s">
        <v>360</v>
      </c>
      <c r="L170" s="6"/>
      <c r="M170" s="6"/>
      <c r="N170" s="16" t="s">
        <v>363</v>
      </c>
      <c r="O170" s="12"/>
      <c r="P170" s="12"/>
      <c r="Q170" s="13"/>
      <c r="R170" s="8"/>
    </row>
    <row r="171" spans="1:18">
      <c r="A171" s="1" t="s">
        <v>426</v>
      </c>
      <c r="B171" s="5">
        <f t="shared" si="9"/>
        <v>165</v>
      </c>
      <c r="C171" s="71" t="s">
        <v>384</v>
      </c>
      <c r="D171" s="8" t="s">
        <v>427</v>
      </c>
      <c r="E171" s="41" t="s">
        <v>358</v>
      </c>
      <c r="F171" s="8" t="s">
        <v>74</v>
      </c>
      <c r="G171" s="8" t="s">
        <v>266</v>
      </c>
      <c r="H171" s="8" t="s">
        <v>458</v>
      </c>
      <c r="I171" s="8"/>
      <c r="J171" s="8"/>
      <c r="K171" s="40" t="s">
        <v>360</v>
      </c>
      <c r="L171" s="6"/>
      <c r="M171" s="6"/>
      <c r="N171" s="16" t="s">
        <v>363</v>
      </c>
      <c r="O171" s="12"/>
      <c r="P171" s="12"/>
      <c r="Q171" s="13"/>
      <c r="R171" s="8"/>
    </row>
    <row r="172" spans="1:18">
      <c r="A172" s="1" t="s">
        <v>426</v>
      </c>
      <c r="B172" s="5">
        <f t="shared" si="9"/>
        <v>166</v>
      </c>
      <c r="C172" s="71" t="s">
        <v>384</v>
      </c>
      <c r="D172" s="8" t="s">
        <v>427</v>
      </c>
      <c r="E172" s="41" t="s">
        <v>358</v>
      </c>
      <c r="F172" s="8" t="s">
        <v>393</v>
      </c>
      <c r="G172" s="8" t="s">
        <v>402</v>
      </c>
      <c r="H172" s="8" t="s">
        <v>467</v>
      </c>
      <c r="I172" s="8" t="s">
        <v>622</v>
      </c>
      <c r="J172" s="8"/>
      <c r="K172" s="40" t="s">
        <v>360</v>
      </c>
      <c r="L172" s="6"/>
      <c r="M172" s="6"/>
      <c r="N172" s="16" t="s">
        <v>363</v>
      </c>
      <c r="O172" s="12"/>
      <c r="P172" s="12"/>
      <c r="Q172" s="13"/>
      <c r="R172" s="8"/>
    </row>
    <row r="173" spans="1:18">
      <c r="A173" s="1" t="s">
        <v>426</v>
      </c>
      <c r="B173" s="5">
        <f t="shared" si="9"/>
        <v>167</v>
      </c>
      <c r="C173" s="71" t="s">
        <v>384</v>
      </c>
      <c r="D173" s="8" t="s">
        <v>427</v>
      </c>
      <c r="E173" s="41" t="s">
        <v>358</v>
      </c>
      <c r="F173" s="8" t="s">
        <v>74</v>
      </c>
      <c r="G173" s="8" t="s">
        <v>267</v>
      </c>
      <c r="H173" s="8" t="s">
        <v>457</v>
      </c>
      <c r="I173" s="8"/>
      <c r="J173" s="8"/>
      <c r="K173" s="40" t="s">
        <v>360</v>
      </c>
      <c r="L173" s="6"/>
      <c r="M173" s="6"/>
      <c r="N173" s="16" t="s">
        <v>363</v>
      </c>
      <c r="O173" s="12"/>
      <c r="P173" s="12"/>
      <c r="Q173" s="13"/>
      <c r="R173" s="8"/>
    </row>
    <row r="174" spans="1:18">
      <c r="A174" s="1" t="s">
        <v>426</v>
      </c>
      <c r="B174" s="5">
        <f t="shared" si="9"/>
        <v>168</v>
      </c>
      <c r="C174" s="71" t="s">
        <v>384</v>
      </c>
      <c r="D174" s="8" t="s">
        <v>427</v>
      </c>
      <c r="E174" s="41" t="s">
        <v>358</v>
      </c>
      <c r="F174" s="8" t="s">
        <v>393</v>
      </c>
      <c r="G174" s="8" t="s">
        <v>399</v>
      </c>
      <c r="H174" s="8" t="s">
        <v>466</v>
      </c>
      <c r="I174" s="8" t="s">
        <v>622</v>
      </c>
      <c r="J174" s="8"/>
      <c r="K174" s="40" t="s">
        <v>360</v>
      </c>
      <c r="L174" s="6"/>
      <c r="M174" s="6"/>
      <c r="N174" s="16" t="s">
        <v>363</v>
      </c>
      <c r="O174" s="12"/>
      <c r="P174" s="12"/>
      <c r="Q174" s="13"/>
      <c r="R174" s="8"/>
    </row>
    <row r="175" spans="1:18">
      <c r="A175" s="1" t="s">
        <v>426</v>
      </c>
      <c r="B175" s="5">
        <f t="shared" si="9"/>
        <v>169</v>
      </c>
      <c r="C175" s="71" t="s">
        <v>384</v>
      </c>
      <c r="D175" s="8" t="s">
        <v>427</v>
      </c>
      <c r="E175" s="41" t="s">
        <v>358</v>
      </c>
      <c r="F175" s="8" t="s">
        <v>74</v>
      </c>
      <c r="G175" s="8" t="s">
        <v>268</v>
      </c>
      <c r="H175" s="8" t="s">
        <v>465</v>
      </c>
      <c r="I175" s="8"/>
      <c r="J175" s="8"/>
      <c r="K175" s="40" t="s">
        <v>360</v>
      </c>
      <c r="L175" s="6"/>
      <c r="M175" s="6"/>
      <c r="N175" s="16" t="s">
        <v>363</v>
      </c>
      <c r="O175" s="12"/>
      <c r="P175" s="12"/>
      <c r="Q175" s="13"/>
      <c r="R175" s="8"/>
    </row>
    <row r="176" spans="1:18">
      <c r="A176" s="1" t="s">
        <v>426</v>
      </c>
      <c r="B176" s="5">
        <f t="shared" si="9"/>
        <v>170</v>
      </c>
      <c r="C176" s="71" t="s">
        <v>384</v>
      </c>
      <c r="D176" s="8" t="s">
        <v>427</v>
      </c>
      <c r="E176" s="41" t="s">
        <v>358</v>
      </c>
      <c r="F176" s="8" t="s">
        <v>393</v>
      </c>
      <c r="G176" s="8" t="s">
        <v>419</v>
      </c>
      <c r="H176" s="8" t="s">
        <v>429</v>
      </c>
      <c r="I176" s="8" t="s">
        <v>622</v>
      </c>
      <c r="J176" s="8"/>
      <c r="K176" s="40" t="s">
        <v>360</v>
      </c>
      <c r="L176" s="6"/>
      <c r="M176" s="6"/>
      <c r="N176" s="16" t="s">
        <v>363</v>
      </c>
      <c r="O176" s="12"/>
      <c r="P176" s="12"/>
      <c r="Q176" s="13"/>
      <c r="R176" s="8"/>
    </row>
    <row r="177" spans="1:18">
      <c r="A177" s="1" t="s">
        <v>426</v>
      </c>
      <c r="B177" s="5">
        <f t="shared" si="9"/>
        <v>171</v>
      </c>
      <c r="C177" s="71" t="s">
        <v>384</v>
      </c>
      <c r="D177" s="8" t="s">
        <v>427</v>
      </c>
      <c r="E177" s="41" t="s">
        <v>358</v>
      </c>
      <c r="F177" s="8" t="s">
        <v>74</v>
      </c>
      <c r="G177" s="8" t="s">
        <v>273</v>
      </c>
      <c r="H177" s="8" t="s">
        <v>545</v>
      </c>
      <c r="I177" s="8"/>
      <c r="J177" s="8"/>
      <c r="K177" s="40" t="s">
        <v>360</v>
      </c>
      <c r="L177" s="6"/>
      <c r="M177" s="6"/>
      <c r="N177" s="16" t="s">
        <v>363</v>
      </c>
      <c r="O177" s="12"/>
      <c r="P177" s="12"/>
      <c r="Q177" s="13"/>
      <c r="R177" s="8"/>
    </row>
    <row r="178" spans="1:18">
      <c r="A178" s="1" t="s">
        <v>426</v>
      </c>
      <c r="B178" s="5">
        <f t="shared" ref="B178" si="10">ROW()-6</f>
        <v>172</v>
      </c>
      <c r="C178" s="71" t="s">
        <v>384</v>
      </c>
      <c r="D178" s="8" t="s">
        <v>427</v>
      </c>
      <c r="E178" s="41" t="s">
        <v>358</v>
      </c>
      <c r="F178" s="8" t="s">
        <v>393</v>
      </c>
      <c r="G178" s="8" t="s">
        <v>414</v>
      </c>
      <c r="H178" s="8" t="s">
        <v>428</v>
      </c>
      <c r="I178" s="8" t="s">
        <v>622</v>
      </c>
      <c r="J178" s="8"/>
      <c r="K178" s="40" t="s">
        <v>360</v>
      </c>
      <c r="L178" s="6"/>
      <c r="M178" s="6"/>
      <c r="N178" s="16" t="s">
        <v>363</v>
      </c>
      <c r="O178" s="12"/>
      <c r="P178" s="12"/>
      <c r="Q178" s="13"/>
      <c r="R178" s="8"/>
    </row>
    <row r="179" spans="1:18">
      <c r="A179" s="1" t="s">
        <v>432</v>
      </c>
      <c r="B179" s="5">
        <f t="shared" ref="B179:B225" si="11">ROW()-6</f>
        <v>173</v>
      </c>
      <c r="C179" s="72" t="s">
        <v>387</v>
      </c>
      <c r="D179" s="8" t="s">
        <v>336</v>
      </c>
      <c r="E179" s="41" t="s">
        <v>358</v>
      </c>
      <c r="F179" s="8" t="s">
        <v>74</v>
      </c>
      <c r="G179" s="8" t="s">
        <v>259</v>
      </c>
      <c r="H179" s="8" t="s">
        <v>564</v>
      </c>
      <c r="I179" s="8" t="s">
        <v>344</v>
      </c>
      <c r="J179" s="8"/>
      <c r="K179" s="40" t="s">
        <v>360</v>
      </c>
      <c r="L179" s="6"/>
      <c r="M179" s="6"/>
      <c r="N179" s="16" t="s">
        <v>363</v>
      </c>
      <c r="O179" s="12"/>
      <c r="P179" s="12"/>
      <c r="Q179" s="13"/>
      <c r="R179" s="8"/>
    </row>
    <row r="180" spans="1:18">
      <c r="A180" s="1" t="s">
        <v>432</v>
      </c>
      <c r="B180" s="5">
        <f t="shared" si="11"/>
        <v>174</v>
      </c>
      <c r="C180" s="72" t="s">
        <v>387</v>
      </c>
      <c r="D180" s="8" t="s">
        <v>336</v>
      </c>
      <c r="E180" s="41" t="s">
        <v>358</v>
      </c>
      <c r="F180" s="8" t="s">
        <v>393</v>
      </c>
      <c r="G180" s="8" t="s">
        <v>406</v>
      </c>
      <c r="H180" s="8" t="s">
        <v>470</v>
      </c>
      <c r="I180" s="8" t="s">
        <v>626</v>
      </c>
      <c r="J180" s="8"/>
      <c r="K180" s="40" t="s">
        <v>404</v>
      </c>
      <c r="L180" s="6"/>
      <c r="M180" s="6"/>
      <c r="N180" s="16" t="s">
        <v>363</v>
      </c>
      <c r="O180" s="12"/>
      <c r="P180" s="12"/>
      <c r="Q180" s="13"/>
      <c r="R180" s="8"/>
    </row>
    <row r="181" spans="1:18">
      <c r="A181" s="1" t="s">
        <v>432</v>
      </c>
      <c r="B181" s="5">
        <f t="shared" si="11"/>
        <v>175</v>
      </c>
      <c r="C181" s="72" t="s">
        <v>387</v>
      </c>
      <c r="D181" s="8" t="s">
        <v>336</v>
      </c>
      <c r="E181" s="41" t="s">
        <v>358</v>
      </c>
      <c r="F181" s="8" t="s">
        <v>57</v>
      </c>
      <c r="G181" s="8">
        <f ca="1">INDIRECT("B"&amp;ROW()-1)</f>
        <v>174</v>
      </c>
      <c r="H181" s="8" t="s">
        <v>472</v>
      </c>
      <c r="I181" s="8" t="s">
        <v>344</v>
      </c>
      <c r="J181" s="8"/>
      <c r="K181" s="40" t="s">
        <v>473</v>
      </c>
      <c r="L181" s="6"/>
      <c r="M181" s="6"/>
      <c r="N181" s="16" t="s">
        <v>363</v>
      </c>
      <c r="O181" s="12"/>
      <c r="P181" s="12"/>
      <c r="Q181" s="13"/>
      <c r="R181" s="8"/>
    </row>
    <row r="182" spans="1:18">
      <c r="A182" s="1" t="s">
        <v>432</v>
      </c>
      <c r="B182" s="5">
        <f t="shared" si="11"/>
        <v>176</v>
      </c>
      <c r="C182" s="72" t="s">
        <v>387</v>
      </c>
      <c r="D182" s="8" t="s">
        <v>336</v>
      </c>
      <c r="E182" s="41" t="s">
        <v>358</v>
      </c>
      <c r="F182" s="8" t="s">
        <v>74</v>
      </c>
      <c r="G182" s="8" t="s">
        <v>260</v>
      </c>
      <c r="H182" s="8" t="s">
        <v>563</v>
      </c>
      <c r="I182" s="8" t="s">
        <v>344</v>
      </c>
      <c r="J182" s="8"/>
      <c r="K182" s="40" t="s">
        <v>360</v>
      </c>
      <c r="L182" s="6"/>
      <c r="M182" s="6"/>
      <c r="N182" s="16" t="s">
        <v>363</v>
      </c>
      <c r="O182" s="12"/>
      <c r="P182" s="12"/>
      <c r="Q182" s="13"/>
      <c r="R182" s="8"/>
    </row>
    <row r="183" spans="1:18">
      <c r="A183" s="1" t="s">
        <v>432</v>
      </c>
      <c r="B183" s="5">
        <f t="shared" si="11"/>
        <v>177</v>
      </c>
      <c r="C183" s="72" t="s">
        <v>387</v>
      </c>
      <c r="D183" s="8" t="s">
        <v>336</v>
      </c>
      <c r="E183" s="41" t="s">
        <v>358</v>
      </c>
      <c r="F183" s="8" t="s">
        <v>393</v>
      </c>
      <c r="G183" s="8" t="s">
        <v>403</v>
      </c>
      <c r="H183" s="8" t="s">
        <v>470</v>
      </c>
      <c r="I183" s="8" t="s">
        <v>626</v>
      </c>
      <c r="J183" s="8"/>
      <c r="K183" s="40" t="s">
        <v>404</v>
      </c>
      <c r="L183" s="6"/>
      <c r="M183" s="6"/>
      <c r="N183" s="16" t="s">
        <v>363</v>
      </c>
      <c r="O183" s="12"/>
      <c r="P183" s="12"/>
      <c r="Q183" s="13"/>
      <c r="R183" s="8"/>
    </row>
    <row r="184" spans="1:18">
      <c r="A184" s="1" t="s">
        <v>432</v>
      </c>
      <c r="B184" s="5">
        <f t="shared" si="11"/>
        <v>178</v>
      </c>
      <c r="C184" s="72" t="s">
        <v>387</v>
      </c>
      <c r="D184" s="8" t="s">
        <v>336</v>
      </c>
      <c r="E184" s="41" t="s">
        <v>358</v>
      </c>
      <c r="F184" s="8" t="s">
        <v>57</v>
      </c>
      <c r="G184" s="8">
        <f ca="1">INDIRECT("B"&amp;ROW()-1)</f>
        <v>177</v>
      </c>
      <c r="H184" s="8" t="s">
        <v>472</v>
      </c>
      <c r="I184" s="8" t="s">
        <v>344</v>
      </c>
      <c r="J184" s="8"/>
      <c r="K184" s="40" t="s">
        <v>473</v>
      </c>
      <c r="L184" s="6"/>
      <c r="M184" s="6"/>
      <c r="N184" s="16" t="s">
        <v>363</v>
      </c>
      <c r="O184" s="12"/>
      <c r="P184" s="12"/>
      <c r="Q184" s="13"/>
      <c r="R184" s="8"/>
    </row>
    <row r="185" spans="1:18">
      <c r="A185" s="1" t="s">
        <v>432</v>
      </c>
      <c r="B185" s="5">
        <f t="shared" si="11"/>
        <v>179</v>
      </c>
      <c r="C185" s="72" t="s">
        <v>387</v>
      </c>
      <c r="D185" s="8" t="s">
        <v>336</v>
      </c>
      <c r="E185" s="41" t="s">
        <v>358</v>
      </c>
      <c r="F185" s="8" t="s">
        <v>74</v>
      </c>
      <c r="G185" s="8" t="s">
        <v>261</v>
      </c>
      <c r="H185" s="8" t="s">
        <v>562</v>
      </c>
      <c r="I185" s="8" t="s">
        <v>344</v>
      </c>
      <c r="J185" s="8"/>
      <c r="K185" s="40" t="s">
        <v>360</v>
      </c>
      <c r="L185" s="6"/>
      <c r="M185" s="6"/>
      <c r="N185" s="16" t="s">
        <v>363</v>
      </c>
      <c r="O185" s="12"/>
      <c r="P185" s="12"/>
      <c r="Q185" s="13"/>
      <c r="R185" s="8"/>
    </row>
    <row r="186" spans="1:18">
      <c r="A186" s="1" t="s">
        <v>432</v>
      </c>
      <c r="B186" s="5">
        <f t="shared" si="11"/>
        <v>180</v>
      </c>
      <c r="C186" s="72" t="s">
        <v>387</v>
      </c>
      <c r="D186" s="8" t="s">
        <v>336</v>
      </c>
      <c r="E186" s="41" t="s">
        <v>358</v>
      </c>
      <c r="F186" s="8" t="s">
        <v>393</v>
      </c>
      <c r="G186" s="8" t="s">
        <v>424</v>
      </c>
      <c r="H186" s="8" t="s">
        <v>470</v>
      </c>
      <c r="I186" s="8" t="s">
        <v>626</v>
      </c>
      <c r="J186" s="8"/>
      <c r="K186" s="40" t="s">
        <v>404</v>
      </c>
      <c r="L186" s="6"/>
      <c r="M186" s="6"/>
      <c r="N186" s="16" t="s">
        <v>363</v>
      </c>
      <c r="O186" s="12"/>
      <c r="P186" s="12"/>
      <c r="Q186" s="13"/>
      <c r="R186" s="8"/>
    </row>
    <row r="187" spans="1:18">
      <c r="A187" s="1" t="s">
        <v>432</v>
      </c>
      <c r="B187" s="5">
        <f t="shared" si="11"/>
        <v>181</v>
      </c>
      <c r="C187" s="72" t="s">
        <v>387</v>
      </c>
      <c r="D187" s="8" t="s">
        <v>336</v>
      </c>
      <c r="E187" s="41" t="s">
        <v>358</v>
      </c>
      <c r="F187" s="8" t="s">
        <v>57</v>
      </c>
      <c r="G187" s="8">
        <f ca="1">INDIRECT("B"&amp;ROW()-1)</f>
        <v>180</v>
      </c>
      <c r="H187" s="8" t="s">
        <v>472</v>
      </c>
      <c r="I187" s="8" t="s">
        <v>344</v>
      </c>
      <c r="J187" s="8"/>
      <c r="K187" s="40" t="s">
        <v>473</v>
      </c>
      <c r="L187" s="6"/>
      <c r="M187" s="6"/>
      <c r="N187" s="16" t="s">
        <v>363</v>
      </c>
      <c r="O187" s="12"/>
      <c r="P187" s="12"/>
      <c r="Q187" s="13"/>
      <c r="R187" s="8"/>
    </row>
    <row r="188" spans="1:18">
      <c r="A188" s="1" t="s">
        <v>432</v>
      </c>
      <c r="B188" s="5">
        <f t="shared" si="11"/>
        <v>182</v>
      </c>
      <c r="C188" s="72" t="s">
        <v>387</v>
      </c>
      <c r="D188" s="8" t="s">
        <v>336</v>
      </c>
      <c r="E188" s="41" t="s">
        <v>358</v>
      </c>
      <c r="F188" s="8" t="s">
        <v>74</v>
      </c>
      <c r="G188" s="8" t="s">
        <v>262</v>
      </c>
      <c r="H188" s="8" t="s">
        <v>561</v>
      </c>
      <c r="I188" s="8" t="s">
        <v>344</v>
      </c>
      <c r="J188" s="8"/>
      <c r="K188" s="40" t="s">
        <v>360</v>
      </c>
      <c r="L188" s="6"/>
      <c r="M188" s="6"/>
      <c r="N188" s="16" t="s">
        <v>363</v>
      </c>
      <c r="O188" s="12"/>
      <c r="P188" s="12"/>
      <c r="Q188" s="13"/>
      <c r="R188" s="8"/>
    </row>
    <row r="189" spans="1:18">
      <c r="A189" s="1" t="s">
        <v>432</v>
      </c>
      <c r="B189" s="5">
        <f t="shared" si="11"/>
        <v>183</v>
      </c>
      <c r="C189" s="72" t="s">
        <v>387</v>
      </c>
      <c r="D189" s="8" t="s">
        <v>336</v>
      </c>
      <c r="E189" s="41" t="s">
        <v>358</v>
      </c>
      <c r="F189" s="8" t="s">
        <v>393</v>
      </c>
      <c r="G189" s="8" t="s">
        <v>423</v>
      </c>
      <c r="H189" s="8" t="s">
        <v>470</v>
      </c>
      <c r="I189" s="8" t="s">
        <v>626</v>
      </c>
      <c r="J189" s="8"/>
      <c r="K189" s="40" t="s">
        <v>404</v>
      </c>
      <c r="L189" s="6"/>
      <c r="M189" s="6"/>
      <c r="N189" s="16" t="s">
        <v>363</v>
      </c>
      <c r="O189" s="12"/>
      <c r="P189" s="12"/>
      <c r="Q189" s="13"/>
      <c r="R189" s="8"/>
    </row>
    <row r="190" spans="1:18">
      <c r="A190" s="1" t="s">
        <v>432</v>
      </c>
      <c r="B190" s="5">
        <f t="shared" si="11"/>
        <v>184</v>
      </c>
      <c r="C190" s="72" t="s">
        <v>387</v>
      </c>
      <c r="D190" s="8" t="s">
        <v>336</v>
      </c>
      <c r="E190" s="41" t="s">
        <v>358</v>
      </c>
      <c r="F190" s="8" t="s">
        <v>57</v>
      </c>
      <c r="G190" s="8">
        <f ca="1">INDIRECT("B"&amp;ROW()-1)</f>
        <v>183</v>
      </c>
      <c r="H190" s="8" t="s">
        <v>472</v>
      </c>
      <c r="I190" s="8" t="s">
        <v>344</v>
      </c>
      <c r="J190" s="8"/>
      <c r="K190" s="40" t="s">
        <v>473</v>
      </c>
      <c r="L190" s="6"/>
      <c r="M190" s="6"/>
      <c r="N190" s="16" t="s">
        <v>363</v>
      </c>
      <c r="O190" s="12"/>
      <c r="P190" s="12"/>
      <c r="Q190" s="13"/>
      <c r="R190" s="8"/>
    </row>
    <row r="191" spans="1:18">
      <c r="A191" s="1" t="s">
        <v>432</v>
      </c>
      <c r="B191" s="5">
        <f t="shared" si="11"/>
        <v>185</v>
      </c>
      <c r="C191" s="72" t="s">
        <v>387</v>
      </c>
      <c r="D191" s="8" t="s">
        <v>336</v>
      </c>
      <c r="E191" s="41" t="s">
        <v>358</v>
      </c>
      <c r="F191" s="8" t="s">
        <v>74</v>
      </c>
      <c r="G191" s="8" t="s">
        <v>263</v>
      </c>
      <c r="H191" s="8" t="s">
        <v>560</v>
      </c>
      <c r="I191" s="8" t="s">
        <v>344</v>
      </c>
      <c r="J191" s="8"/>
      <c r="K191" s="40" t="s">
        <v>360</v>
      </c>
      <c r="L191" s="6"/>
      <c r="M191" s="6"/>
      <c r="N191" s="16" t="s">
        <v>363</v>
      </c>
      <c r="O191" s="12"/>
      <c r="P191" s="12"/>
      <c r="Q191" s="13"/>
      <c r="R191" s="8"/>
    </row>
    <row r="192" spans="1:18">
      <c r="A192" s="1" t="s">
        <v>432</v>
      </c>
      <c r="B192" s="5">
        <f t="shared" si="11"/>
        <v>186</v>
      </c>
      <c r="C192" s="72" t="s">
        <v>387</v>
      </c>
      <c r="D192" s="8" t="s">
        <v>336</v>
      </c>
      <c r="E192" s="41" t="s">
        <v>358</v>
      </c>
      <c r="F192" s="8" t="s">
        <v>393</v>
      </c>
      <c r="G192" s="8" t="s">
        <v>422</v>
      </c>
      <c r="H192" s="8" t="s">
        <v>470</v>
      </c>
      <c r="I192" s="8" t="s">
        <v>626</v>
      </c>
      <c r="J192" s="8"/>
      <c r="K192" s="40" t="s">
        <v>404</v>
      </c>
      <c r="L192" s="6"/>
      <c r="M192" s="6"/>
      <c r="N192" s="16" t="s">
        <v>363</v>
      </c>
      <c r="O192" s="12"/>
      <c r="P192" s="12"/>
      <c r="Q192" s="13"/>
      <c r="R192" s="8"/>
    </row>
    <row r="193" spans="1:18">
      <c r="A193" s="1" t="s">
        <v>432</v>
      </c>
      <c r="B193" s="5">
        <f t="shared" si="11"/>
        <v>187</v>
      </c>
      <c r="C193" s="72" t="s">
        <v>387</v>
      </c>
      <c r="D193" s="8" t="s">
        <v>336</v>
      </c>
      <c r="E193" s="41" t="s">
        <v>358</v>
      </c>
      <c r="F193" s="8" t="s">
        <v>57</v>
      </c>
      <c r="G193" s="8">
        <f ca="1">INDIRECT("B"&amp;ROW()-1)</f>
        <v>186</v>
      </c>
      <c r="H193" s="8" t="s">
        <v>472</v>
      </c>
      <c r="I193" s="8" t="s">
        <v>344</v>
      </c>
      <c r="J193" s="8"/>
      <c r="K193" s="40" t="s">
        <v>473</v>
      </c>
      <c r="L193" s="6"/>
      <c r="M193" s="6"/>
      <c r="N193" s="16" t="s">
        <v>363</v>
      </c>
      <c r="O193" s="12"/>
      <c r="P193" s="12"/>
      <c r="Q193" s="13"/>
      <c r="R193" s="8"/>
    </row>
    <row r="194" spans="1:18">
      <c r="A194" s="1" t="s">
        <v>432</v>
      </c>
      <c r="B194" s="5">
        <f t="shared" si="11"/>
        <v>188</v>
      </c>
      <c r="C194" s="72" t="s">
        <v>387</v>
      </c>
      <c r="D194" s="8" t="s">
        <v>336</v>
      </c>
      <c r="E194" s="41" t="s">
        <v>358</v>
      </c>
      <c r="F194" s="8" t="s">
        <v>74</v>
      </c>
      <c r="G194" s="8" t="s">
        <v>264</v>
      </c>
      <c r="H194" s="8" t="s">
        <v>559</v>
      </c>
      <c r="I194" s="8" t="s">
        <v>344</v>
      </c>
      <c r="J194" s="8"/>
      <c r="K194" s="40" t="s">
        <v>360</v>
      </c>
      <c r="L194" s="6"/>
      <c r="M194" s="6"/>
      <c r="N194" s="16" t="s">
        <v>363</v>
      </c>
      <c r="O194" s="12"/>
      <c r="P194" s="12"/>
      <c r="Q194" s="13"/>
      <c r="R194" s="8"/>
    </row>
    <row r="195" spans="1:18">
      <c r="A195" s="1" t="s">
        <v>432</v>
      </c>
      <c r="B195" s="5">
        <f t="shared" si="11"/>
        <v>189</v>
      </c>
      <c r="C195" s="72" t="s">
        <v>387</v>
      </c>
      <c r="D195" s="8" t="s">
        <v>336</v>
      </c>
      <c r="E195" s="41" t="s">
        <v>358</v>
      </c>
      <c r="F195" s="8" t="s">
        <v>393</v>
      </c>
      <c r="G195" s="8" t="s">
        <v>421</v>
      </c>
      <c r="H195" s="8" t="s">
        <v>470</v>
      </c>
      <c r="I195" s="8" t="s">
        <v>626</v>
      </c>
      <c r="J195" s="8"/>
      <c r="K195" s="40" t="s">
        <v>404</v>
      </c>
      <c r="L195" s="6"/>
      <c r="M195" s="6"/>
      <c r="N195" s="16" t="s">
        <v>363</v>
      </c>
      <c r="O195" s="12"/>
      <c r="P195" s="12"/>
      <c r="Q195" s="13"/>
      <c r="R195" s="8"/>
    </row>
    <row r="196" spans="1:18">
      <c r="A196" s="1" t="s">
        <v>432</v>
      </c>
      <c r="B196" s="5">
        <f t="shared" si="11"/>
        <v>190</v>
      </c>
      <c r="C196" s="72" t="s">
        <v>387</v>
      </c>
      <c r="D196" s="8" t="s">
        <v>336</v>
      </c>
      <c r="E196" s="41" t="s">
        <v>358</v>
      </c>
      <c r="F196" s="8" t="s">
        <v>57</v>
      </c>
      <c r="G196" s="8">
        <f ca="1">INDIRECT("B"&amp;ROW()-1)</f>
        <v>189</v>
      </c>
      <c r="H196" s="8" t="s">
        <v>472</v>
      </c>
      <c r="I196" s="8" t="s">
        <v>344</v>
      </c>
      <c r="J196" s="8"/>
      <c r="K196" s="40" t="s">
        <v>473</v>
      </c>
      <c r="L196" s="6"/>
      <c r="M196" s="6"/>
      <c r="N196" s="16" t="s">
        <v>363</v>
      </c>
      <c r="O196" s="12"/>
      <c r="P196" s="12"/>
      <c r="Q196" s="13"/>
      <c r="R196" s="8"/>
    </row>
    <row r="197" spans="1:18">
      <c r="A197" s="1" t="s">
        <v>432</v>
      </c>
      <c r="B197" s="5">
        <f t="shared" si="11"/>
        <v>191</v>
      </c>
      <c r="C197" s="72" t="s">
        <v>387</v>
      </c>
      <c r="D197" s="8" t="s">
        <v>336</v>
      </c>
      <c r="E197" s="41" t="s">
        <v>358</v>
      </c>
      <c r="F197" s="8" t="s">
        <v>74</v>
      </c>
      <c r="G197" s="8" t="s">
        <v>265</v>
      </c>
      <c r="H197" s="8" t="s">
        <v>558</v>
      </c>
      <c r="I197" s="8" t="s">
        <v>344</v>
      </c>
      <c r="J197" s="8"/>
      <c r="K197" s="40" t="s">
        <v>360</v>
      </c>
      <c r="L197" s="6"/>
      <c r="M197" s="6"/>
      <c r="N197" s="16" t="s">
        <v>363</v>
      </c>
      <c r="O197" s="12"/>
      <c r="P197" s="12"/>
      <c r="Q197" s="13"/>
      <c r="R197" s="8"/>
    </row>
    <row r="198" spans="1:18">
      <c r="A198" s="1" t="s">
        <v>432</v>
      </c>
      <c r="B198" s="5">
        <f t="shared" si="11"/>
        <v>192</v>
      </c>
      <c r="C198" s="72" t="s">
        <v>387</v>
      </c>
      <c r="D198" s="8" t="s">
        <v>336</v>
      </c>
      <c r="E198" s="41" t="s">
        <v>358</v>
      </c>
      <c r="F198" s="8" t="s">
        <v>393</v>
      </c>
      <c r="G198" s="8" t="s">
        <v>420</v>
      </c>
      <c r="H198" s="8" t="s">
        <v>470</v>
      </c>
      <c r="I198" s="8" t="s">
        <v>626</v>
      </c>
      <c r="J198" s="8"/>
      <c r="K198" s="40" t="s">
        <v>404</v>
      </c>
      <c r="L198" s="6"/>
      <c r="M198" s="6"/>
      <c r="N198" s="16" t="s">
        <v>363</v>
      </c>
      <c r="O198" s="12"/>
      <c r="P198" s="12"/>
      <c r="Q198" s="13"/>
      <c r="R198" s="8"/>
    </row>
    <row r="199" spans="1:18">
      <c r="A199" s="1" t="s">
        <v>432</v>
      </c>
      <c r="B199" s="5">
        <f t="shared" si="11"/>
        <v>193</v>
      </c>
      <c r="C199" s="72" t="s">
        <v>387</v>
      </c>
      <c r="D199" s="8" t="s">
        <v>336</v>
      </c>
      <c r="E199" s="41" t="s">
        <v>358</v>
      </c>
      <c r="F199" s="8" t="s">
        <v>57</v>
      </c>
      <c r="G199" s="8">
        <f ca="1">INDIRECT("B"&amp;ROW()-1)</f>
        <v>192</v>
      </c>
      <c r="H199" s="8" t="s">
        <v>472</v>
      </c>
      <c r="I199" s="8" t="s">
        <v>344</v>
      </c>
      <c r="J199" s="8"/>
      <c r="K199" s="40" t="s">
        <v>473</v>
      </c>
      <c r="L199" s="6"/>
      <c r="M199" s="6"/>
      <c r="N199" s="16" t="s">
        <v>363</v>
      </c>
      <c r="O199" s="12"/>
      <c r="P199" s="12"/>
      <c r="Q199" s="13"/>
      <c r="R199" s="8"/>
    </row>
    <row r="200" spans="1:18">
      <c r="A200" s="1" t="s">
        <v>432</v>
      </c>
      <c r="B200" s="5">
        <f t="shared" si="11"/>
        <v>194</v>
      </c>
      <c r="C200" s="72" t="s">
        <v>387</v>
      </c>
      <c r="D200" s="8" t="s">
        <v>336</v>
      </c>
      <c r="E200" s="41" t="s">
        <v>358</v>
      </c>
      <c r="F200" s="8" t="s">
        <v>74</v>
      </c>
      <c r="G200" s="8" t="s">
        <v>266</v>
      </c>
      <c r="H200" s="8" t="s">
        <v>464</v>
      </c>
      <c r="I200" s="8" t="s">
        <v>344</v>
      </c>
      <c r="J200" s="8"/>
      <c r="K200" s="40" t="s">
        <v>360</v>
      </c>
      <c r="L200" s="6"/>
      <c r="M200" s="6"/>
      <c r="N200" s="16" t="s">
        <v>363</v>
      </c>
      <c r="O200" s="12"/>
      <c r="P200" s="12"/>
      <c r="Q200" s="13"/>
      <c r="R200" s="8"/>
    </row>
    <row r="201" spans="1:18">
      <c r="A201" s="1" t="s">
        <v>432</v>
      </c>
      <c r="B201" s="5">
        <f t="shared" si="11"/>
        <v>195</v>
      </c>
      <c r="C201" s="72" t="s">
        <v>387</v>
      </c>
      <c r="D201" s="8" t="s">
        <v>336</v>
      </c>
      <c r="E201" s="41" t="s">
        <v>358</v>
      </c>
      <c r="F201" s="8" t="s">
        <v>393</v>
      </c>
      <c r="G201" s="8" t="s">
        <v>402</v>
      </c>
      <c r="H201" s="8" t="s">
        <v>474</v>
      </c>
      <c r="I201" s="8" t="s">
        <v>626</v>
      </c>
      <c r="J201" s="8"/>
      <c r="K201" s="40" t="s">
        <v>404</v>
      </c>
      <c r="L201" s="6"/>
      <c r="M201" s="6"/>
      <c r="N201" s="16" t="s">
        <v>363</v>
      </c>
      <c r="O201" s="12"/>
      <c r="P201" s="12"/>
      <c r="Q201" s="13"/>
      <c r="R201" s="8"/>
    </row>
    <row r="202" spans="1:18">
      <c r="A202" s="1" t="s">
        <v>432</v>
      </c>
      <c r="B202" s="5">
        <f t="shared" si="11"/>
        <v>196</v>
      </c>
      <c r="C202" s="72" t="s">
        <v>387</v>
      </c>
      <c r="D202" s="8" t="s">
        <v>336</v>
      </c>
      <c r="E202" s="41" t="s">
        <v>358</v>
      </c>
      <c r="F202" s="8" t="s">
        <v>57</v>
      </c>
      <c r="G202" s="8">
        <f ca="1">INDIRECT("B"&amp;ROW()-1)</f>
        <v>195</v>
      </c>
      <c r="H202" s="8" t="s">
        <v>472</v>
      </c>
      <c r="I202" s="8" t="s">
        <v>344</v>
      </c>
      <c r="J202" s="8"/>
      <c r="K202" s="40" t="s">
        <v>473</v>
      </c>
      <c r="L202" s="6"/>
      <c r="M202" s="6"/>
      <c r="N202" s="16" t="s">
        <v>363</v>
      </c>
      <c r="O202" s="12"/>
      <c r="P202" s="12"/>
      <c r="Q202" s="13"/>
      <c r="R202" s="8"/>
    </row>
    <row r="203" spans="1:18">
      <c r="A203" s="1" t="s">
        <v>432</v>
      </c>
      <c r="B203" s="5">
        <f t="shared" si="11"/>
        <v>197</v>
      </c>
      <c r="C203" s="72" t="s">
        <v>387</v>
      </c>
      <c r="D203" s="8" t="s">
        <v>336</v>
      </c>
      <c r="E203" s="41" t="s">
        <v>358</v>
      </c>
      <c r="F203" s="8" t="s">
        <v>74</v>
      </c>
      <c r="G203" s="8" t="s">
        <v>267</v>
      </c>
      <c r="H203" s="8" t="s">
        <v>456</v>
      </c>
      <c r="I203" s="8" t="s">
        <v>344</v>
      </c>
      <c r="J203" s="8"/>
      <c r="K203" s="40" t="s">
        <v>360</v>
      </c>
      <c r="L203" s="6"/>
      <c r="M203" s="6"/>
      <c r="N203" s="16" t="s">
        <v>363</v>
      </c>
      <c r="O203" s="12"/>
      <c r="P203" s="12"/>
      <c r="Q203" s="13"/>
      <c r="R203" s="8"/>
    </row>
    <row r="204" spans="1:18">
      <c r="A204" s="1" t="s">
        <v>432</v>
      </c>
      <c r="B204" s="5">
        <f t="shared" si="11"/>
        <v>198</v>
      </c>
      <c r="C204" s="72" t="s">
        <v>387</v>
      </c>
      <c r="D204" s="8" t="s">
        <v>336</v>
      </c>
      <c r="E204" s="41" t="s">
        <v>358</v>
      </c>
      <c r="F204" s="8" t="s">
        <v>393</v>
      </c>
      <c r="G204" s="8" t="s">
        <v>399</v>
      </c>
      <c r="H204" s="8" t="s">
        <v>474</v>
      </c>
      <c r="I204" s="8" t="s">
        <v>626</v>
      </c>
      <c r="J204" s="8"/>
      <c r="K204" s="40" t="s">
        <v>404</v>
      </c>
      <c r="L204" s="6"/>
      <c r="M204" s="6"/>
      <c r="N204" s="16" t="s">
        <v>363</v>
      </c>
      <c r="O204" s="12"/>
      <c r="P204" s="12"/>
      <c r="Q204" s="13"/>
      <c r="R204" s="8"/>
    </row>
    <row r="205" spans="1:18">
      <c r="A205" s="1" t="s">
        <v>432</v>
      </c>
      <c r="B205" s="5">
        <f t="shared" si="11"/>
        <v>199</v>
      </c>
      <c r="C205" s="72" t="s">
        <v>387</v>
      </c>
      <c r="D205" s="8" t="s">
        <v>336</v>
      </c>
      <c r="E205" s="41" t="s">
        <v>358</v>
      </c>
      <c r="F205" s="8" t="s">
        <v>57</v>
      </c>
      <c r="G205" s="8">
        <f ca="1">INDIRECT("B"&amp;ROW()-1)</f>
        <v>198</v>
      </c>
      <c r="H205" s="8" t="s">
        <v>472</v>
      </c>
      <c r="I205" s="8" t="s">
        <v>344</v>
      </c>
      <c r="J205" s="8"/>
      <c r="K205" s="40" t="s">
        <v>473</v>
      </c>
      <c r="L205" s="6"/>
      <c r="M205" s="6"/>
      <c r="N205" s="16" t="s">
        <v>363</v>
      </c>
      <c r="O205" s="12"/>
      <c r="P205" s="12"/>
      <c r="Q205" s="13"/>
      <c r="R205" s="8"/>
    </row>
    <row r="206" spans="1:18">
      <c r="A206" s="1" t="s">
        <v>432</v>
      </c>
      <c r="B206" s="5">
        <f t="shared" si="11"/>
        <v>200</v>
      </c>
      <c r="C206" s="72" t="s">
        <v>387</v>
      </c>
      <c r="D206" s="8" t="s">
        <v>336</v>
      </c>
      <c r="E206" s="41" t="s">
        <v>358</v>
      </c>
      <c r="F206" s="8" t="s">
        <v>74</v>
      </c>
      <c r="G206" s="8" t="s">
        <v>269</v>
      </c>
      <c r="H206" s="8" t="s">
        <v>370</v>
      </c>
      <c r="I206" s="8" t="s">
        <v>344</v>
      </c>
      <c r="J206" s="8"/>
      <c r="K206" s="40" t="s">
        <v>360</v>
      </c>
      <c r="L206" s="6"/>
      <c r="M206" s="6"/>
      <c r="N206" s="16" t="s">
        <v>363</v>
      </c>
      <c r="O206" s="12"/>
      <c r="P206" s="12"/>
      <c r="Q206" s="13"/>
      <c r="R206" s="8"/>
    </row>
    <row r="207" spans="1:18">
      <c r="A207" s="1" t="s">
        <v>432</v>
      </c>
      <c r="B207" s="5">
        <f t="shared" si="11"/>
        <v>201</v>
      </c>
      <c r="C207" s="72" t="s">
        <v>387</v>
      </c>
      <c r="D207" s="8" t="s">
        <v>336</v>
      </c>
      <c r="E207" s="41" t="s">
        <v>358</v>
      </c>
      <c r="F207" s="8" t="s">
        <v>393</v>
      </c>
      <c r="G207" s="8" t="s">
        <v>437</v>
      </c>
      <c r="H207" s="8" t="s">
        <v>474</v>
      </c>
      <c r="I207" s="8" t="s">
        <v>626</v>
      </c>
      <c r="J207" s="8"/>
      <c r="K207" s="40" t="s">
        <v>404</v>
      </c>
      <c r="L207" s="6"/>
      <c r="M207" s="6"/>
      <c r="N207" s="16" t="s">
        <v>363</v>
      </c>
      <c r="O207" s="12"/>
      <c r="P207" s="12"/>
      <c r="Q207" s="13"/>
      <c r="R207" s="8"/>
    </row>
    <row r="208" spans="1:18">
      <c r="A208" s="1" t="s">
        <v>432</v>
      </c>
      <c r="B208" s="5">
        <f t="shared" si="11"/>
        <v>202</v>
      </c>
      <c r="C208" s="72" t="s">
        <v>387</v>
      </c>
      <c r="D208" s="8" t="s">
        <v>336</v>
      </c>
      <c r="E208" s="41" t="s">
        <v>358</v>
      </c>
      <c r="F208" s="8" t="s">
        <v>57</v>
      </c>
      <c r="G208" s="8">
        <f ca="1">INDIRECT("B"&amp;ROW()-1)</f>
        <v>201</v>
      </c>
      <c r="H208" s="8" t="s">
        <v>472</v>
      </c>
      <c r="I208" s="8" t="s">
        <v>344</v>
      </c>
      <c r="J208" s="8"/>
      <c r="K208" s="40" t="s">
        <v>473</v>
      </c>
      <c r="L208" s="6"/>
      <c r="M208" s="6"/>
      <c r="N208" s="16" t="s">
        <v>363</v>
      </c>
      <c r="O208" s="12"/>
      <c r="P208" s="12"/>
      <c r="Q208" s="13"/>
      <c r="R208" s="8"/>
    </row>
    <row r="209" spans="1:18">
      <c r="A209" s="1" t="s">
        <v>432</v>
      </c>
      <c r="B209" s="5">
        <f t="shared" si="11"/>
        <v>203</v>
      </c>
      <c r="C209" s="72" t="s">
        <v>387</v>
      </c>
      <c r="D209" s="8" t="s">
        <v>336</v>
      </c>
      <c r="E209" s="41" t="s">
        <v>358</v>
      </c>
      <c r="F209" s="8" t="s">
        <v>74</v>
      </c>
      <c r="G209" s="8" t="s">
        <v>270</v>
      </c>
      <c r="H209" s="8" t="s">
        <v>369</v>
      </c>
      <c r="I209" s="8" t="s">
        <v>344</v>
      </c>
      <c r="J209" s="8"/>
      <c r="K209" s="40" t="s">
        <v>360</v>
      </c>
      <c r="L209" s="6"/>
      <c r="M209" s="6"/>
      <c r="N209" s="16" t="s">
        <v>363</v>
      </c>
      <c r="O209" s="12"/>
      <c r="P209" s="12"/>
      <c r="Q209" s="13"/>
      <c r="R209" s="8"/>
    </row>
    <row r="210" spans="1:18">
      <c r="A210" s="1" t="s">
        <v>432</v>
      </c>
      <c r="B210" s="5">
        <f t="shared" si="11"/>
        <v>204</v>
      </c>
      <c r="C210" s="72" t="s">
        <v>387</v>
      </c>
      <c r="D210" s="8" t="s">
        <v>336</v>
      </c>
      <c r="E210" s="41" t="s">
        <v>358</v>
      </c>
      <c r="F210" s="8" t="s">
        <v>393</v>
      </c>
      <c r="G210" s="8" t="s">
        <v>436</v>
      </c>
      <c r="H210" s="8" t="s">
        <v>474</v>
      </c>
      <c r="I210" s="8" t="s">
        <v>626</v>
      </c>
      <c r="J210" s="8"/>
      <c r="K210" s="40" t="s">
        <v>404</v>
      </c>
      <c r="L210" s="6"/>
      <c r="M210" s="6"/>
      <c r="N210" s="16" t="s">
        <v>363</v>
      </c>
      <c r="O210" s="12"/>
      <c r="P210" s="12"/>
      <c r="Q210" s="13"/>
      <c r="R210" s="8"/>
    </row>
    <row r="211" spans="1:18">
      <c r="A211" s="1" t="s">
        <v>432</v>
      </c>
      <c r="B211" s="5">
        <f t="shared" si="11"/>
        <v>205</v>
      </c>
      <c r="C211" s="72" t="s">
        <v>387</v>
      </c>
      <c r="D211" s="8" t="s">
        <v>336</v>
      </c>
      <c r="E211" s="41" t="s">
        <v>358</v>
      </c>
      <c r="F211" s="8" t="s">
        <v>57</v>
      </c>
      <c r="G211" s="8">
        <f ca="1">INDIRECT("B"&amp;ROW()-1)</f>
        <v>204</v>
      </c>
      <c r="H211" s="8" t="s">
        <v>472</v>
      </c>
      <c r="I211" s="8" t="s">
        <v>344</v>
      </c>
      <c r="J211" s="8"/>
      <c r="K211" s="40" t="s">
        <v>473</v>
      </c>
      <c r="L211" s="6"/>
      <c r="M211" s="6"/>
      <c r="N211" s="16" t="s">
        <v>363</v>
      </c>
      <c r="O211" s="12"/>
      <c r="P211" s="12"/>
      <c r="Q211" s="13"/>
      <c r="R211" s="8"/>
    </row>
    <row r="212" spans="1:18">
      <c r="A212" s="1" t="s">
        <v>432</v>
      </c>
      <c r="B212" s="5">
        <f t="shared" si="11"/>
        <v>206</v>
      </c>
      <c r="C212" s="72" t="s">
        <v>387</v>
      </c>
      <c r="D212" s="8" t="s">
        <v>336</v>
      </c>
      <c r="E212" s="41" t="s">
        <v>358</v>
      </c>
      <c r="F212" s="8" t="s">
        <v>74</v>
      </c>
      <c r="G212" s="8" t="s">
        <v>271</v>
      </c>
      <c r="H212" s="8" t="s">
        <v>557</v>
      </c>
      <c r="I212" s="8" t="s">
        <v>344</v>
      </c>
      <c r="J212" s="8"/>
      <c r="K212" s="40" t="s">
        <v>360</v>
      </c>
      <c r="L212" s="6"/>
      <c r="M212" s="6"/>
      <c r="N212" s="16" t="s">
        <v>363</v>
      </c>
      <c r="O212" s="12"/>
      <c r="P212" s="12"/>
      <c r="Q212" s="13"/>
      <c r="R212" s="8"/>
    </row>
    <row r="213" spans="1:18">
      <c r="A213" s="1" t="s">
        <v>432</v>
      </c>
      <c r="B213" s="5">
        <f t="shared" si="11"/>
        <v>207</v>
      </c>
      <c r="C213" s="72" t="s">
        <v>387</v>
      </c>
      <c r="D213" s="8" t="s">
        <v>336</v>
      </c>
      <c r="E213" s="41" t="s">
        <v>358</v>
      </c>
      <c r="F213" s="8" t="s">
        <v>393</v>
      </c>
      <c r="G213" s="8" t="s">
        <v>435</v>
      </c>
      <c r="H213" s="8" t="s">
        <v>474</v>
      </c>
      <c r="I213" s="8" t="s">
        <v>626</v>
      </c>
      <c r="J213" s="8"/>
      <c r="K213" s="40" t="s">
        <v>404</v>
      </c>
      <c r="L213" s="6"/>
      <c r="M213" s="6"/>
      <c r="N213" s="16" t="s">
        <v>363</v>
      </c>
      <c r="O213" s="12"/>
      <c r="P213" s="12"/>
      <c r="Q213" s="13"/>
      <c r="R213" s="8"/>
    </row>
    <row r="214" spans="1:18">
      <c r="A214" s="1" t="s">
        <v>432</v>
      </c>
      <c r="B214" s="5">
        <f t="shared" si="11"/>
        <v>208</v>
      </c>
      <c r="C214" s="72" t="s">
        <v>387</v>
      </c>
      <c r="D214" s="8" t="s">
        <v>336</v>
      </c>
      <c r="E214" s="41" t="s">
        <v>358</v>
      </c>
      <c r="F214" s="8" t="s">
        <v>57</v>
      </c>
      <c r="G214" s="8">
        <f ca="1">INDIRECT("B"&amp;ROW()-1)</f>
        <v>207</v>
      </c>
      <c r="H214" s="8" t="s">
        <v>472</v>
      </c>
      <c r="I214" s="8" t="s">
        <v>344</v>
      </c>
      <c r="J214" s="8"/>
      <c r="K214" s="40" t="s">
        <v>473</v>
      </c>
      <c r="L214" s="6"/>
      <c r="M214" s="6"/>
      <c r="N214" s="16" t="s">
        <v>363</v>
      </c>
      <c r="O214" s="12"/>
      <c r="P214" s="12"/>
      <c r="Q214" s="13"/>
      <c r="R214" s="8"/>
    </row>
    <row r="215" spans="1:18">
      <c r="A215" s="1" t="s">
        <v>432</v>
      </c>
      <c r="B215" s="5">
        <f t="shared" si="11"/>
        <v>209</v>
      </c>
      <c r="C215" s="72" t="s">
        <v>387</v>
      </c>
      <c r="D215" s="8" t="s">
        <v>336</v>
      </c>
      <c r="E215" s="41" t="s">
        <v>358</v>
      </c>
      <c r="F215" s="8" t="s">
        <v>74</v>
      </c>
      <c r="G215" s="8" t="s">
        <v>272</v>
      </c>
      <c r="H215" s="8" t="s">
        <v>556</v>
      </c>
      <c r="I215" s="8" t="s">
        <v>344</v>
      </c>
      <c r="J215" s="8"/>
      <c r="K215" s="40" t="s">
        <v>360</v>
      </c>
      <c r="L215" s="6"/>
      <c r="M215" s="6"/>
      <c r="N215" s="16" t="s">
        <v>363</v>
      </c>
      <c r="O215" s="12"/>
      <c r="P215" s="12"/>
      <c r="Q215" s="13"/>
      <c r="R215" s="8"/>
    </row>
    <row r="216" spans="1:18">
      <c r="A216" s="1" t="s">
        <v>432</v>
      </c>
      <c r="B216" s="5">
        <f t="shared" si="11"/>
        <v>210</v>
      </c>
      <c r="C216" s="72" t="s">
        <v>387</v>
      </c>
      <c r="D216" s="8" t="s">
        <v>336</v>
      </c>
      <c r="E216" s="41" t="s">
        <v>358</v>
      </c>
      <c r="F216" s="8" t="s">
        <v>393</v>
      </c>
      <c r="G216" s="8" t="s">
        <v>434</v>
      </c>
      <c r="H216" s="8" t="s">
        <v>474</v>
      </c>
      <c r="I216" s="8" t="s">
        <v>626</v>
      </c>
      <c r="J216" s="8"/>
      <c r="K216" s="40" t="s">
        <v>404</v>
      </c>
      <c r="L216" s="6"/>
      <c r="M216" s="6"/>
      <c r="N216" s="16" t="s">
        <v>363</v>
      </c>
      <c r="O216" s="12"/>
      <c r="P216" s="12"/>
      <c r="Q216" s="13"/>
      <c r="R216" s="8"/>
    </row>
    <row r="217" spans="1:18">
      <c r="A217" s="1" t="s">
        <v>432</v>
      </c>
      <c r="B217" s="5">
        <f t="shared" si="11"/>
        <v>211</v>
      </c>
      <c r="C217" s="72" t="s">
        <v>387</v>
      </c>
      <c r="D217" s="8" t="s">
        <v>336</v>
      </c>
      <c r="E217" s="41" t="s">
        <v>358</v>
      </c>
      <c r="F217" s="8" t="s">
        <v>57</v>
      </c>
      <c r="G217" s="8">
        <f ca="1">INDIRECT("B"&amp;ROW()-1)</f>
        <v>210</v>
      </c>
      <c r="H217" s="8" t="s">
        <v>472</v>
      </c>
      <c r="I217" s="8" t="s">
        <v>344</v>
      </c>
      <c r="J217" s="8"/>
      <c r="K217" s="40" t="s">
        <v>473</v>
      </c>
      <c r="L217" s="6"/>
      <c r="M217" s="6"/>
      <c r="N217" s="16" t="s">
        <v>363</v>
      </c>
      <c r="O217" s="12"/>
      <c r="P217" s="12"/>
      <c r="Q217" s="13"/>
      <c r="R217" s="8"/>
    </row>
    <row r="218" spans="1:18">
      <c r="A218" s="1" t="s">
        <v>432</v>
      </c>
      <c r="B218" s="5">
        <f t="shared" si="11"/>
        <v>212</v>
      </c>
      <c r="C218" s="72" t="s">
        <v>387</v>
      </c>
      <c r="D218" s="8" t="s">
        <v>336</v>
      </c>
      <c r="E218" s="41" t="s">
        <v>358</v>
      </c>
      <c r="F218" s="8" t="s">
        <v>74</v>
      </c>
      <c r="G218" s="8" t="s">
        <v>273</v>
      </c>
      <c r="H218" s="8" t="s">
        <v>555</v>
      </c>
      <c r="I218" s="8" t="s">
        <v>344</v>
      </c>
      <c r="J218" s="8"/>
      <c r="K218" s="40" t="s">
        <v>360</v>
      </c>
      <c r="L218" s="6"/>
      <c r="M218" s="6"/>
      <c r="N218" s="16" t="s">
        <v>363</v>
      </c>
      <c r="O218" s="12"/>
      <c r="P218" s="12"/>
      <c r="Q218" s="13"/>
      <c r="R218" s="8"/>
    </row>
    <row r="219" spans="1:18">
      <c r="A219" s="1" t="s">
        <v>432</v>
      </c>
      <c r="B219" s="5">
        <f t="shared" si="11"/>
        <v>213</v>
      </c>
      <c r="C219" s="72" t="s">
        <v>387</v>
      </c>
      <c r="D219" s="8" t="s">
        <v>336</v>
      </c>
      <c r="E219" s="41" t="s">
        <v>358</v>
      </c>
      <c r="F219" s="8" t="s">
        <v>393</v>
      </c>
      <c r="G219" s="8" t="s">
        <v>414</v>
      </c>
      <c r="H219" s="8" t="s">
        <v>474</v>
      </c>
      <c r="I219" s="8" t="s">
        <v>626</v>
      </c>
      <c r="J219" s="8"/>
      <c r="K219" s="40" t="s">
        <v>404</v>
      </c>
      <c r="L219" s="6"/>
      <c r="M219" s="6"/>
      <c r="N219" s="16" t="s">
        <v>363</v>
      </c>
      <c r="O219" s="12"/>
      <c r="P219" s="12"/>
      <c r="Q219" s="13"/>
      <c r="R219" s="8"/>
    </row>
    <row r="220" spans="1:18">
      <c r="A220" s="1" t="s">
        <v>432</v>
      </c>
      <c r="B220" s="5">
        <f t="shared" si="11"/>
        <v>214</v>
      </c>
      <c r="C220" s="72" t="s">
        <v>387</v>
      </c>
      <c r="D220" s="8" t="s">
        <v>336</v>
      </c>
      <c r="E220" s="41" t="s">
        <v>358</v>
      </c>
      <c r="F220" s="8" t="s">
        <v>57</v>
      </c>
      <c r="G220" s="8">
        <f ca="1">INDIRECT("B"&amp;ROW()-1)</f>
        <v>213</v>
      </c>
      <c r="H220" s="8" t="s">
        <v>472</v>
      </c>
      <c r="I220" s="8" t="s">
        <v>344</v>
      </c>
      <c r="J220" s="8"/>
      <c r="K220" s="40" t="s">
        <v>473</v>
      </c>
      <c r="L220" s="6"/>
      <c r="M220" s="6"/>
      <c r="N220" s="16" t="s">
        <v>363</v>
      </c>
      <c r="O220" s="12"/>
      <c r="P220" s="12"/>
      <c r="Q220" s="13"/>
      <c r="R220" s="8"/>
    </row>
    <row r="221" spans="1:18">
      <c r="A221" s="1" t="s">
        <v>432</v>
      </c>
      <c r="B221" s="5">
        <f t="shared" si="11"/>
        <v>215</v>
      </c>
      <c r="C221" s="72" t="s">
        <v>387</v>
      </c>
      <c r="D221" s="8" t="s">
        <v>336</v>
      </c>
      <c r="E221" s="41" t="s">
        <v>358</v>
      </c>
      <c r="F221" s="8" t="s">
        <v>74</v>
      </c>
      <c r="G221" s="8" t="s">
        <v>274</v>
      </c>
      <c r="H221" s="8" t="s">
        <v>554</v>
      </c>
      <c r="I221" s="8" t="s">
        <v>344</v>
      </c>
      <c r="J221" s="8"/>
      <c r="K221" s="40" t="s">
        <v>360</v>
      </c>
      <c r="L221" s="6"/>
      <c r="M221" s="6"/>
      <c r="N221" s="16" t="s">
        <v>363</v>
      </c>
      <c r="O221" s="12"/>
      <c r="P221" s="12"/>
      <c r="Q221" s="13"/>
      <c r="R221" s="8"/>
    </row>
    <row r="222" spans="1:18">
      <c r="A222" s="1" t="s">
        <v>432</v>
      </c>
      <c r="B222" s="5">
        <f t="shared" si="11"/>
        <v>216</v>
      </c>
      <c r="C222" s="72" t="s">
        <v>387</v>
      </c>
      <c r="D222" s="8" t="s">
        <v>336</v>
      </c>
      <c r="E222" s="41" t="s">
        <v>358</v>
      </c>
      <c r="F222" s="8" t="s">
        <v>393</v>
      </c>
      <c r="G222" s="8" t="s">
        <v>433</v>
      </c>
      <c r="H222" s="8" t="s">
        <v>474</v>
      </c>
      <c r="I222" s="8" t="s">
        <v>626</v>
      </c>
      <c r="J222" s="8"/>
      <c r="K222" s="40" t="s">
        <v>404</v>
      </c>
      <c r="L222" s="6"/>
      <c r="M222" s="6"/>
      <c r="N222" s="16" t="s">
        <v>363</v>
      </c>
      <c r="O222" s="12"/>
      <c r="P222" s="12"/>
      <c r="Q222" s="13"/>
      <c r="R222" s="8"/>
    </row>
    <row r="223" spans="1:18">
      <c r="A223" s="1" t="s">
        <v>432</v>
      </c>
      <c r="B223" s="5">
        <f t="shared" si="11"/>
        <v>217</v>
      </c>
      <c r="C223" s="72" t="s">
        <v>387</v>
      </c>
      <c r="D223" s="8" t="s">
        <v>336</v>
      </c>
      <c r="E223" s="41" t="s">
        <v>358</v>
      </c>
      <c r="F223" s="8" t="s">
        <v>57</v>
      </c>
      <c r="G223" s="8">
        <f ca="1">INDIRECT("B"&amp;ROW()-1)</f>
        <v>216</v>
      </c>
      <c r="H223" s="8" t="s">
        <v>472</v>
      </c>
      <c r="I223" s="8" t="s">
        <v>344</v>
      </c>
      <c r="J223" s="8"/>
      <c r="K223" s="40" t="s">
        <v>473</v>
      </c>
      <c r="L223" s="6"/>
      <c r="M223" s="6"/>
      <c r="N223" s="16" t="s">
        <v>363</v>
      </c>
      <c r="O223" s="12"/>
      <c r="P223" s="12"/>
      <c r="Q223" s="13"/>
      <c r="R223" s="8"/>
    </row>
    <row r="224" spans="1:18">
      <c r="A224" s="1" t="s">
        <v>432</v>
      </c>
      <c r="B224" s="5">
        <f t="shared" si="11"/>
        <v>218</v>
      </c>
      <c r="C224" s="72" t="s">
        <v>387</v>
      </c>
      <c r="D224" s="8" t="s">
        <v>336</v>
      </c>
      <c r="E224" s="41" t="s">
        <v>358</v>
      </c>
      <c r="F224" s="8" t="s">
        <v>74</v>
      </c>
      <c r="G224" s="8" t="s">
        <v>275</v>
      </c>
      <c r="H224" s="8" t="s">
        <v>553</v>
      </c>
      <c r="I224" s="8" t="s">
        <v>344</v>
      </c>
      <c r="J224" s="8"/>
      <c r="K224" s="40" t="s">
        <v>360</v>
      </c>
      <c r="L224" s="6"/>
      <c r="M224" s="6"/>
      <c r="N224" s="16" t="s">
        <v>363</v>
      </c>
      <c r="O224" s="12"/>
      <c r="P224" s="12"/>
      <c r="Q224" s="13"/>
      <c r="R224" s="8"/>
    </row>
    <row r="225" spans="1:18">
      <c r="A225" s="1" t="s">
        <v>432</v>
      </c>
      <c r="B225" s="5">
        <f t="shared" si="11"/>
        <v>219</v>
      </c>
      <c r="C225" s="72" t="s">
        <v>387</v>
      </c>
      <c r="D225" s="8" t="s">
        <v>336</v>
      </c>
      <c r="E225" s="41" t="s">
        <v>358</v>
      </c>
      <c r="F225" s="8" t="s">
        <v>393</v>
      </c>
      <c r="G225" s="8" t="s">
        <v>431</v>
      </c>
      <c r="H225" s="8" t="s">
        <v>474</v>
      </c>
      <c r="I225" s="8" t="s">
        <v>626</v>
      </c>
      <c r="J225" s="8"/>
      <c r="K225" s="40" t="s">
        <v>404</v>
      </c>
      <c r="L225" s="6"/>
      <c r="M225" s="6"/>
      <c r="N225" s="16" t="s">
        <v>363</v>
      </c>
      <c r="O225" s="12"/>
      <c r="P225" s="12"/>
      <c r="Q225" s="13"/>
      <c r="R225" s="8"/>
    </row>
    <row r="226" spans="1:18">
      <c r="A226" s="1" t="s">
        <v>432</v>
      </c>
      <c r="B226" s="5">
        <f t="shared" ref="B226" si="12">ROW()-6</f>
        <v>220</v>
      </c>
      <c r="C226" s="72" t="s">
        <v>387</v>
      </c>
      <c r="D226" s="8" t="s">
        <v>336</v>
      </c>
      <c r="E226" s="41" t="s">
        <v>358</v>
      </c>
      <c r="F226" s="8" t="s">
        <v>57</v>
      </c>
      <c r="G226" s="8">
        <f ca="1">INDIRECT("B"&amp;ROW()-1)</f>
        <v>219</v>
      </c>
      <c r="H226" s="8" t="s">
        <v>472</v>
      </c>
      <c r="I226" s="8" t="s">
        <v>344</v>
      </c>
      <c r="J226" s="8"/>
      <c r="K226" s="40" t="s">
        <v>473</v>
      </c>
      <c r="L226" s="6"/>
      <c r="M226" s="6"/>
      <c r="N226" s="16" t="s">
        <v>363</v>
      </c>
      <c r="O226" s="12"/>
      <c r="P226" s="12"/>
      <c r="Q226" s="13"/>
      <c r="R226" s="8"/>
    </row>
    <row r="227" spans="1:18">
      <c r="A227" s="1" t="s">
        <v>438</v>
      </c>
      <c r="B227" s="5">
        <f t="shared" ref="B227:B249" si="13">ROW()-6</f>
        <v>221</v>
      </c>
      <c r="C227" s="73" t="s">
        <v>439</v>
      </c>
      <c r="D227" s="8" t="s">
        <v>337</v>
      </c>
      <c r="E227" s="41" t="s">
        <v>358</v>
      </c>
      <c r="F227" s="8" t="s">
        <v>74</v>
      </c>
      <c r="G227" s="8" t="s">
        <v>259</v>
      </c>
      <c r="H227" s="8" t="s">
        <v>572</v>
      </c>
      <c r="I227" s="8"/>
      <c r="J227" s="8"/>
      <c r="K227" s="40" t="s">
        <v>360</v>
      </c>
      <c r="L227" s="6"/>
      <c r="M227" s="6"/>
      <c r="N227" s="16" t="s">
        <v>363</v>
      </c>
      <c r="O227" s="12"/>
      <c r="P227" s="12"/>
      <c r="Q227" s="13"/>
      <c r="R227" s="8"/>
    </row>
    <row r="228" spans="1:18">
      <c r="A228" s="1" t="s">
        <v>438</v>
      </c>
      <c r="B228" s="5">
        <f t="shared" si="13"/>
        <v>222</v>
      </c>
      <c r="C228" s="73" t="s">
        <v>439</v>
      </c>
      <c r="D228" s="8" t="s">
        <v>337</v>
      </c>
      <c r="E228" s="41" t="s">
        <v>358</v>
      </c>
      <c r="F228" s="8" t="s">
        <v>393</v>
      </c>
      <c r="G228" s="8" t="s">
        <v>406</v>
      </c>
      <c r="H228" s="8" t="s">
        <v>470</v>
      </c>
      <c r="I228" s="8" t="s">
        <v>621</v>
      </c>
      <c r="J228" s="8"/>
      <c r="K228" s="40" t="s">
        <v>360</v>
      </c>
      <c r="L228" s="6"/>
      <c r="M228" s="6"/>
      <c r="N228" s="16" t="s">
        <v>363</v>
      </c>
      <c r="O228" s="12"/>
      <c r="P228" s="12"/>
      <c r="Q228" s="13"/>
      <c r="R228" s="8"/>
    </row>
    <row r="229" spans="1:18">
      <c r="A229" s="1" t="s">
        <v>438</v>
      </c>
      <c r="B229" s="5">
        <f t="shared" si="13"/>
        <v>223</v>
      </c>
      <c r="C229" s="73" t="s">
        <v>439</v>
      </c>
      <c r="D229" s="8" t="s">
        <v>337</v>
      </c>
      <c r="E229" s="41" t="s">
        <v>358</v>
      </c>
      <c r="F229" s="8" t="s">
        <v>74</v>
      </c>
      <c r="G229" s="8" t="s">
        <v>260</v>
      </c>
      <c r="H229" s="8" t="s">
        <v>571</v>
      </c>
      <c r="I229" s="8"/>
      <c r="J229" s="8"/>
      <c r="K229" s="40" t="s">
        <v>360</v>
      </c>
      <c r="L229" s="6"/>
      <c r="M229" s="6"/>
      <c r="N229" s="16" t="s">
        <v>363</v>
      </c>
      <c r="O229" s="12"/>
      <c r="P229" s="12"/>
      <c r="Q229" s="13"/>
      <c r="R229" s="8"/>
    </row>
    <row r="230" spans="1:18">
      <c r="A230" s="1" t="s">
        <v>438</v>
      </c>
      <c r="B230" s="5">
        <f t="shared" si="13"/>
        <v>224</v>
      </c>
      <c r="C230" s="73" t="s">
        <v>439</v>
      </c>
      <c r="D230" s="8" t="s">
        <v>337</v>
      </c>
      <c r="E230" s="41" t="s">
        <v>358</v>
      </c>
      <c r="F230" s="8" t="s">
        <v>393</v>
      </c>
      <c r="G230" s="8" t="s">
        <v>403</v>
      </c>
      <c r="H230" s="8" t="s">
        <v>470</v>
      </c>
      <c r="I230" s="8" t="s">
        <v>621</v>
      </c>
      <c r="J230" s="8"/>
      <c r="K230" s="40" t="s">
        <v>360</v>
      </c>
      <c r="L230" s="6"/>
      <c r="M230" s="6"/>
      <c r="N230" s="16" t="s">
        <v>363</v>
      </c>
      <c r="O230" s="12"/>
      <c r="P230" s="12"/>
      <c r="Q230" s="13"/>
      <c r="R230" s="8"/>
    </row>
    <row r="231" spans="1:18">
      <c r="A231" s="1" t="s">
        <v>438</v>
      </c>
      <c r="B231" s="5">
        <f t="shared" si="13"/>
        <v>225</v>
      </c>
      <c r="C231" s="73" t="s">
        <v>439</v>
      </c>
      <c r="D231" s="8" t="s">
        <v>337</v>
      </c>
      <c r="E231" s="41" t="s">
        <v>358</v>
      </c>
      <c r="F231" s="8" t="s">
        <v>74</v>
      </c>
      <c r="G231" s="8" t="s">
        <v>261</v>
      </c>
      <c r="H231" s="8" t="s">
        <v>570</v>
      </c>
      <c r="I231" s="8"/>
      <c r="J231" s="8"/>
      <c r="K231" s="40" t="s">
        <v>360</v>
      </c>
      <c r="L231" s="6"/>
      <c r="M231" s="6"/>
      <c r="N231" s="16" t="s">
        <v>363</v>
      </c>
      <c r="O231" s="12"/>
      <c r="P231" s="12"/>
      <c r="Q231" s="13"/>
      <c r="R231" s="8"/>
    </row>
    <row r="232" spans="1:18">
      <c r="A232" s="1" t="s">
        <v>438</v>
      </c>
      <c r="B232" s="5">
        <f t="shared" si="13"/>
        <v>226</v>
      </c>
      <c r="C232" s="73" t="s">
        <v>439</v>
      </c>
      <c r="D232" s="8" t="s">
        <v>337</v>
      </c>
      <c r="E232" s="41" t="s">
        <v>358</v>
      </c>
      <c r="F232" s="8" t="s">
        <v>393</v>
      </c>
      <c r="G232" s="8" t="s">
        <v>424</v>
      </c>
      <c r="H232" s="8" t="s">
        <v>470</v>
      </c>
      <c r="I232" s="8" t="s">
        <v>621</v>
      </c>
      <c r="J232" s="8"/>
      <c r="K232" s="40" t="s">
        <v>360</v>
      </c>
      <c r="L232" s="6"/>
      <c r="M232" s="6"/>
      <c r="N232" s="16" t="s">
        <v>363</v>
      </c>
      <c r="O232" s="12"/>
      <c r="P232" s="12"/>
      <c r="Q232" s="13"/>
      <c r="R232" s="8"/>
    </row>
    <row r="233" spans="1:18">
      <c r="A233" s="1" t="s">
        <v>438</v>
      </c>
      <c r="B233" s="5">
        <f t="shared" si="13"/>
        <v>227</v>
      </c>
      <c r="C233" s="73" t="s">
        <v>439</v>
      </c>
      <c r="D233" s="8" t="s">
        <v>337</v>
      </c>
      <c r="E233" s="41" t="s">
        <v>358</v>
      </c>
      <c r="F233" s="8" t="s">
        <v>74</v>
      </c>
      <c r="G233" s="8" t="s">
        <v>262</v>
      </c>
      <c r="H233" s="8" t="s">
        <v>569</v>
      </c>
      <c r="I233" s="8"/>
      <c r="J233" s="8"/>
      <c r="K233" s="40" t="s">
        <v>360</v>
      </c>
      <c r="L233" s="6"/>
      <c r="M233" s="6"/>
      <c r="N233" s="16" t="s">
        <v>363</v>
      </c>
      <c r="O233" s="12"/>
      <c r="P233" s="12"/>
      <c r="Q233" s="13"/>
      <c r="R233" s="8"/>
    </row>
    <row r="234" spans="1:18">
      <c r="A234" s="1" t="s">
        <v>438</v>
      </c>
      <c r="B234" s="5">
        <f t="shared" si="13"/>
        <v>228</v>
      </c>
      <c r="C234" s="73" t="s">
        <v>439</v>
      </c>
      <c r="D234" s="8" t="s">
        <v>337</v>
      </c>
      <c r="E234" s="41" t="s">
        <v>358</v>
      </c>
      <c r="F234" s="8" t="s">
        <v>393</v>
      </c>
      <c r="G234" s="8" t="s">
        <v>423</v>
      </c>
      <c r="H234" s="8" t="s">
        <v>470</v>
      </c>
      <c r="I234" s="8" t="s">
        <v>621</v>
      </c>
      <c r="J234" s="8"/>
      <c r="K234" s="40" t="s">
        <v>360</v>
      </c>
      <c r="L234" s="6"/>
      <c r="M234" s="6"/>
      <c r="N234" s="16" t="s">
        <v>363</v>
      </c>
      <c r="O234" s="12"/>
      <c r="P234" s="12"/>
      <c r="Q234" s="13"/>
      <c r="R234" s="8"/>
    </row>
    <row r="235" spans="1:18">
      <c r="A235" s="1" t="s">
        <v>438</v>
      </c>
      <c r="B235" s="5">
        <f t="shared" si="13"/>
        <v>229</v>
      </c>
      <c r="C235" s="73" t="s">
        <v>439</v>
      </c>
      <c r="D235" s="8" t="s">
        <v>337</v>
      </c>
      <c r="E235" s="41" t="s">
        <v>358</v>
      </c>
      <c r="F235" s="8" t="s">
        <v>74</v>
      </c>
      <c r="G235" s="8" t="s">
        <v>263</v>
      </c>
      <c r="H235" s="8" t="s">
        <v>568</v>
      </c>
      <c r="I235" s="8"/>
      <c r="J235" s="8"/>
      <c r="K235" s="40" t="s">
        <v>360</v>
      </c>
      <c r="L235" s="6"/>
      <c r="M235" s="6"/>
      <c r="N235" s="16" t="s">
        <v>363</v>
      </c>
      <c r="O235" s="12"/>
      <c r="P235" s="12"/>
      <c r="Q235" s="13"/>
      <c r="R235" s="8"/>
    </row>
    <row r="236" spans="1:18">
      <c r="A236" s="1" t="s">
        <v>438</v>
      </c>
      <c r="B236" s="5">
        <f t="shared" si="13"/>
        <v>230</v>
      </c>
      <c r="C236" s="73" t="s">
        <v>439</v>
      </c>
      <c r="D236" s="8" t="s">
        <v>337</v>
      </c>
      <c r="E236" s="41" t="s">
        <v>358</v>
      </c>
      <c r="F236" s="8" t="s">
        <v>393</v>
      </c>
      <c r="G236" s="8" t="s">
        <v>422</v>
      </c>
      <c r="H236" s="8" t="s">
        <v>470</v>
      </c>
      <c r="I236" s="8" t="s">
        <v>621</v>
      </c>
      <c r="J236" s="8"/>
      <c r="K236" s="40" t="s">
        <v>360</v>
      </c>
      <c r="L236" s="6"/>
      <c r="M236" s="6"/>
      <c r="N236" s="16" t="s">
        <v>363</v>
      </c>
      <c r="O236" s="12"/>
      <c r="P236" s="12"/>
      <c r="Q236" s="13"/>
      <c r="R236" s="8"/>
    </row>
    <row r="237" spans="1:18">
      <c r="A237" s="1" t="s">
        <v>438</v>
      </c>
      <c r="B237" s="5">
        <f t="shared" si="13"/>
        <v>231</v>
      </c>
      <c r="C237" s="73" t="s">
        <v>439</v>
      </c>
      <c r="D237" s="8" t="s">
        <v>337</v>
      </c>
      <c r="E237" s="41" t="s">
        <v>358</v>
      </c>
      <c r="F237" s="8" t="s">
        <v>74</v>
      </c>
      <c r="G237" s="8" t="s">
        <v>264</v>
      </c>
      <c r="H237" s="8" t="s">
        <v>567</v>
      </c>
      <c r="I237" s="8"/>
      <c r="J237" s="8"/>
      <c r="K237" s="40" t="s">
        <v>360</v>
      </c>
      <c r="L237" s="6"/>
      <c r="M237" s="6"/>
      <c r="N237" s="16" t="s">
        <v>363</v>
      </c>
      <c r="O237" s="12"/>
      <c r="P237" s="12"/>
      <c r="Q237" s="13"/>
      <c r="R237" s="8"/>
    </row>
    <row r="238" spans="1:18">
      <c r="A238" s="1" t="s">
        <v>438</v>
      </c>
      <c r="B238" s="5">
        <f t="shared" si="13"/>
        <v>232</v>
      </c>
      <c r="C238" s="73" t="s">
        <v>439</v>
      </c>
      <c r="D238" s="8" t="s">
        <v>337</v>
      </c>
      <c r="E238" s="41" t="s">
        <v>358</v>
      </c>
      <c r="F238" s="8" t="s">
        <v>393</v>
      </c>
      <c r="G238" s="8" t="s">
        <v>421</v>
      </c>
      <c r="H238" s="8" t="s">
        <v>470</v>
      </c>
      <c r="I238" s="8" t="s">
        <v>621</v>
      </c>
      <c r="J238" s="8"/>
      <c r="K238" s="40" t="s">
        <v>360</v>
      </c>
      <c r="L238" s="6"/>
      <c r="M238" s="6"/>
      <c r="N238" s="16" t="s">
        <v>363</v>
      </c>
      <c r="O238" s="12"/>
      <c r="P238" s="12"/>
      <c r="Q238" s="13"/>
      <c r="R238" s="8"/>
    </row>
    <row r="239" spans="1:18">
      <c r="A239" s="1" t="s">
        <v>438</v>
      </c>
      <c r="B239" s="5">
        <f t="shared" si="13"/>
        <v>233</v>
      </c>
      <c r="C239" s="73" t="s">
        <v>439</v>
      </c>
      <c r="D239" s="8" t="s">
        <v>337</v>
      </c>
      <c r="E239" s="41" t="s">
        <v>358</v>
      </c>
      <c r="F239" s="8" t="s">
        <v>74</v>
      </c>
      <c r="G239" s="8" t="s">
        <v>265</v>
      </c>
      <c r="H239" s="8" t="s">
        <v>566</v>
      </c>
      <c r="I239" s="8"/>
      <c r="J239" s="8"/>
      <c r="K239" s="40" t="s">
        <v>360</v>
      </c>
      <c r="L239" s="6"/>
      <c r="M239" s="6"/>
      <c r="N239" s="16" t="s">
        <v>363</v>
      </c>
      <c r="O239" s="12"/>
      <c r="P239" s="12"/>
      <c r="Q239" s="13"/>
      <c r="R239" s="8"/>
    </row>
    <row r="240" spans="1:18">
      <c r="A240" s="1" t="s">
        <v>438</v>
      </c>
      <c r="B240" s="5">
        <f t="shared" si="13"/>
        <v>234</v>
      </c>
      <c r="C240" s="73" t="s">
        <v>439</v>
      </c>
      <c r="D240" s="8" t="s">
        <v>337</v>
      </c>
      <c r="E240" s="41" t="s">
        <v>358</v>
      </c>
      <c r="F240" s="8" t="s">
        <v>393</v>
      </c>
      <c r="G240" s="8" t="s">
        <v>420</v>
      </c>
      <c r="H240" s="8" t="s">
        <v>470</v>
      </c>
      <c r="I240" s="8" t="s">
        <v>621</v>
      </c>
      <c r="J240" s="8"/>
      <c r="K240" s="40" t="s">
        <v>360</v>
      </c>
      <c r="L240" s="6"/>
      <c r="M240" s="6"/>
      <c r="N240" s="16" t="s">
        <v>363</v>
      </c>
      <c r="O240" s="12"/>
      <c r="P240" s="12"/>
      <c r="Q240" s="13"/>
      <c r="R240" s="8"/>
    </row>
    <row r="241" spans="1:18">
      <c r="A241" s="1" t="s">
        <v>438</v>
      </c>
      <c r="B241" s="5">
        <f t="shared" si="13"/>
        <v>235</v>
      </c>
      <c r="C241" s="73" t="s">
        <v>439</v>
      </c>
      <c r="D241" s="8" t="s">
        <v>337</v>
      </c>
      <c r="E241" s="41" t="s">
        <v>358</v>
      </c>
      <c r="F241" s="8" t="s">
        <v>74</v>
      </c>
      <c r="G241" s="8" t="s">
        <v>269</v>
      </c>
      <c r="H241" s="8" t="s">
        <v>475</v>
      </c>
      <c r="I241" s="8"/>
      <c r="J241" s="8"/>
      <c r="K241" s="40" t="s">
        <v>360</v>
      </c>
      <c r="L241" s="6"/>
      <c r="M241" s="6"/>
      <c r="N241" s="16" t="s">
        <v>363</v>
      </c>
      <c r="O241" s="12"/>
      <c r="P241" s="12"/>
      <c r="Q241" s="13"/>
      <c r="R241" s="8"/>
    </row>
    <row r="242" spans="1:18">
      <c r="A242" s="1" t="s">
        <v>438</v>
      </c>
      <c r="B242" s="5">
        <f t="shared" si="13"/>
        <v>236</v>
      </c>
      <c r="C242" s="73" t="s">
        <v>439</v>
      </c>
      <c r="D242" s="8" t="s">
        <v>337</v>
      </c>
      <c r="E242" s="41" t="s">
        <v>358</v>
      </c>
      <c r="F242" s="8" t="s">
        <v>393</v>
      </c>
      <c r="G242" s="8" t="s">
        <v>437</v>
      </c>
      <c r="H242" s="8" t="s">
        <v>474</v>
      </c>
      <c r="I242" s="8" t="s">
        <v>621</v>
      </c>
      <c r="J242" s="8"/>
      <c r="K242" s="40" t="s">
        <v>360</v>
      </c>
      <c r="L242" s="6"/>
      <c r="M242" s="6"/>
      <c r="N242" s="16" t="s">
        <v>363</v>
      </c>
      <c r="O242" s="12"/>
      <c r="P242" s="12"/>
      <c r="Q242" s="13"/>
      <c r="R242" s="8"/>
    </row>
    <row r="243" spans="1:18">
      <c r="A243" s="1" t="s">
        <v>438</v>
      </c>
      <c r="B243" s="5">
        <f t="shared" si="13"/>
        <v>237</v>
      </c>
      <c r="C243" s="73" t="s">
        <v>439</v>
      </c>
      <c r="D243" s="8" t="s">
        <v>337</v>
      </c>
      <c r="E243" s="41" t="s">
        <v>358</v>
      </c>
      <c r="F243" s="8" t="s">
        <v>74</v>
      </c>
      <c r="G243" s="8" t="s">
        <v>270</v>
      </c>
      <c r="H243" s="8" t="s">
        <v>370</v>
      </c>
      <c r="I243" s="8"/>
      <c r="J243" s="8"/>
      <c r="K243" s="40" t="s">
        <v>360</v>
      </c>
      <c r="L243" s="6"/>
      <c r="M243" s="6"/>
      <c r="N243" s="16" t="s">
        <v>363</v>
      </c>
      <c r="O243" s="12"/>
      <c r="P243" s="12"/>
      <c r="Q243" s="13"/>
      <c r="R243" s="8"/>
    </row>
    <row r="244" spans="1:18">
      <c r="A244" s="1" t="s">
        <v>438</v>
      </c>
      <c r="B244" s="5">
        <f t="shared" si="13"/>
        <v>238</v>
      </c>
      <c r="C244" s="73" t="s">
        <v>439</v>
      </c>
      <c r="D244" s="8" t="s">
        <v>337</v>
      </c>
      <c r="E244" s="41" t="s">
        <v>358</v>
      </c>
      <c r="F244" s="8" t="s">
        <v>393</v>
      </c>
      <c r="G244" s="8" t="s">
        <v>436</v>
      </c>
      <c r="H244" s="8" t="s">
        <v>474</v>
      </c>
      <c r="I244" s="8" t="s">
        <v>621</v>
      </c>
      <c r="J244" s="8"/>
      <c r="K244" s="40" t="s">
        <v>360</v>
      </c>
      <c r="L244" s="6"/>
      <c r="M244" s="6"/>
      <c r="N244" s="16" t="s">
        <v>363</v>
      </c>
      <c r="O244" s="12"/>
      <c r="P244" s="12"/>
      <c r="Q244" s="13"/>
      <c r="R244" s="8"/>
    </row>
    <row r="245" spans="1:18">
      <c r="A245" s="1" t="s">
        <v>438</v>
      </c>
      <c r="B245" s="5">
        <f t="shared" si="13"/>
        <v>239</v>
      </c>
      <c r="C245" s="73" t="s">
        <v>439</v>
      </c>
      <c r="D245" s="8" t="s">
        <v>337</v>
      </c>
      <c r="E245" s="41" t="s">
        <v>358</v>
      </c>
      <c r="F245" s="8" t="s">
        <v>74</v>
      </c>
      <c r="G245" s="8" t="s">
        <v>273</v>
      </c>
      <c r="H245" s="8" t="s">
        <v>469</v>
      </c>
      <c r="I245" s="8"/>
      <c r="J245" s="8"/>
      <c r="K245" s="40" t="s">
        <v>360</v>
      </c>
      <c r="L245" s="6"/>
      <c r="M245" s="6"/>
      <c r="N245" s="16" t="s">
        <v>363</v>
      </c>
      <c r="O245" s="12"/>
      <c r="P245" s="12"/>
      <c r="Q245" s="13"/>
      <c r="R245" s="8"/>
    </row>
    <row r="246" spans="1:18">
      <c r="A246" s="1" t="s">
        <v>438</v>
      </c>
      <c r="B246" s="5">
        <f t="shared" si="13"/>
        <v>240</v>
      </c>
      <c r="C246" s="73" t="s">
        <v>439</v>
      </c>
      <c r="D246" s="8" t="s">
        <v>337</v>
      </c>
      <c r="E246" s="41" t="s">
        <v>358</v>
      </c>
      <c r="F246" s="8" t="s">
        <v>393</v>
      </c>
      <c r="G246" s="8" t="s">
        <v>414</v>
      </c>
      <c r="H246" s="8" t="s">
        <v>474</v>
      </c>
      <c r="I246" s="8" t="s">
        <v>621</v>
      </c>
      <c r="J246" s="8"/>
      <c r="K246" s="40" t="s">
        <v>360</v>
      </c>
      <c r="L246" s="6"/>
      <c r="M246" s="6"/>
      <c r="N246" s="16" t="s">
        <v>363</v>
      </c>
      <c r="O246" s="12"/>
      <c r="P246" s="12"/>
      <c r="Q246" s="13"/>
      <c r="R246" s="8"/>
    </row>
    <row r="247" spans="1:18">
      <c r="A247" s="1" t="s">
        <v>438</v>
      </c>
      <c r="B247" s="5">
        <f t="shared" si="13"/>
        <v>241</v>
      </c>
      <c r="C247" s="73" t="s">
        <v>439</v>
      </c>
      <c r="D247" s="8" t="s">
        <v>337</v>
      </c>
      <c r="E247" s="41" t="s">
        <v>358</v>
      </c>
      <c r="F247" s="8" t="s">
        <v>74</v>
      </c>
      <c r="G247" s="8" t="s">
        <v>274</v>
      </c>
      <c r="H247" s="8" t="s">
        <v>468</v>
      </c>
      <c r="I247" s="8"/>
      <c r="J247" s="8"/>
      <c r="K247" s="40" t="s">
        <v>360</v>
      </c>
      <c r="L247" s="6"/>
      <c r="M247" s="6"/>
      <c r="N247" s="16" t="s">
        <v>363</v>
      </c>
      <c r="O247" s="12"/>
      <c r="P247" s="12"/>
      <c r="Q247" s="13"/>
      <c r="R247" s="8"/>
    </row>
    <row r="248" spans="1:18">
      <c r="A248" s="1" t="s">
        <v>438</v>
      </c>
      <c r="B248" s="5">
        <f t="shared" si="13"/>
        <v>242</v>
      </c>
      <c r="C248" s="73" t="s">
        <v>439</v>
      </c>
      <c r="D248" s="8" t="s">
        <v>337</v>
      </c>
      <c r="E248" s="41" t="s">
        <v>358</v>
      </c>
      <c r="F248" s="8" t="s">
        <v>393</v>
      </c>
      <c r="G248" s="8" t="s">
        <v>433</v>
      </c>
      <c r="H248" s="8" t="s">
        <v>474</v>
      </c>
      <c r="I248" s="8" t="s">
        <v>621</v>
      </c>
      <c r="J248" s="8"/>
      <c r="K248" s="40" t="s">
        <v>360</v>
      </c>
      <c r="L248" s="6"/>
      <c r="M248" s="6"/>
      <c r="N248" s="16" t="s">
        <v>363</v>
      </c>
      <c r="O248" s="12"/>
      <c r="P248" s="12"/>
      <c r="Q248" s="13"/>
      <c r="R248" s="8"/>
    </row>
    <row r="249" spans="1:18">
      <c r="A249" s="1" t="s">
        <v>438</v>
      </c>
      <c r="B249" s="5">
        <f t="shared" si="13"/>
        <v>243</v>
      </c>
      <c r="C249" s="73" t="s">
        <v>439</v>
      </c>
      <c r="D249" s="8" t="s">
        <v>337</v>
      </c>
      <c r="E249" s="41" t="s">
        <v>358</v>
      </c>
      <c r="F249" s="8" t="s">
        <v>74</v>
      </c>
      <c r="G249" s="8" t="s">
        <v>275</v>
      </c>
      <c r="H249" s="8" t="s">
        <v>565</v>
      </c>
      <c r="I249" s="8"/>
      <c r="J249" s="8"/>
      <c r="K249" s="40" t="s">
        <v>360</v>
      </c>
      <c r="L249" s="6"/>
      <c r="M249" s="6"/>
      <c r="N249" s="16" t="s">
        <v>363</v>
      </c>
      <c r="O249" s="12"/>
      <c r="P249" s="12"/>
      <c r="Q249" s="13"/>
      <c r="R249" s="8"/>
    </row>
    <row r="250" spans="1:18">
      <c r="A250" s="1" t="s">
        <v>438</v>
      </c>
      <c r="B250" s="5">
        <f t="shared" ref="B250" si="14">ROW()-6</f>
        <v>244</v>
      </c>
      <c r="C250" s="73" t="s">
        <v>439</v>
      </c>
      <c r="D250" s="8" t="s">
        <v>337</v>
      </c>
      <c r="E250" s="41" t="s">
        <v>358</v>
      </c>
      <c r="F250" s="8" t="s">
        <v>393</v>
      </c>
      <c r="G250" s="8" t="s">
        <v>431</v>
      </c>
      <c r="H250" s="8" t="s">
        <v>474</v>
      </c>
      <c r="I250" s="8" t="s">
        <v>621</v>
      </c>
      <c r="J250" s="8"/>
      <c r="K250" s="40" t="s">
        <v>360</v>
      </c>
      <c r="L250" s="6"/>
      <c r="M250" s="6"/>
      <c r="N250" s="16" t="s">
        <v>363</v>
      </c>
      <c r="O250" s="12"/>
      <c r="P250" s="12"/>
      <c r="Q250" s="13"/>
      <c r="R250" s="8"/>
    </row>
    <row r="251" spans="1:18">
      <c r="B251" s="5">
        <f t="shared" si="0"/>
        <v>245</v>
      </c>
      <c r="C251" s="50" t="s">
        <v>246</v>
      </c>
      <c r="D251" s="42" t="s">
        <v>249</v>
      </c>
      <c r="E251" s="43"/>
      <c r="F251" s="78" t="s">
        <v>65</v>
      </c>
      <c r="G251" s="42"/>
      <c r="H251" s="42"/>
      <c r="I251" s="42"/>
      <c r="J251" s="42"/>
      <c r="K251" s="44"/>
      <c r="L251" s="45"/>
      <c r="M251" s="45"/>
      <c r="N251" s="46"/>
      <c r="O251" s="47"/>
      <c r="P251" s="47"/>
      <c r="Q251" s="48"/>
      <c r="R251" s="49"/>
    </row>
    <row r="252" spans="1:18">
      <c r="B252" s="5">
        <f t="shared" si="0"/>
        <v>246</v>
      </c>
      <c r="C252" s="8" t="s">
        <v>81</v>
      </c>
      <c r="D252" s="8"/>
      <c r="E252" s="41">
        <v>0</v>
      </c>
      <c r="F252" s="8" t="s">
        <v>80</v>
      </c>
      <c r="G252" s="8"/>
      <c r="H252" s="8"/>
      <c r="I252" s="8"/>
      <c r="J252" s="8"/>
      <c r="K252" s="40" t="s">
        <v>45</v>
      </c>
      <c r="L252" s="75"/>
      <c r="M252" s="75"/>
      <c r="N252" s="75" t="s">
        <v>224</v>
      </c>
      <c r="O252" s="75"/>
      <c r="P252" s="12"/>
      <c r="Q252" s="13"/>
      <c r="R252" s="75"/>
    </row>
    <row r="253" spans="1:18">
      <c r="B253" s="5">
        <f t="shared" si="0"/>
        <v>247</v>
      </c>
      <c r="C253" s="50" t="s">
        <v>247</v>
      </c>
      <c r="D253" s="42" t="s">
        <v>248</v>
      </c>
      <c r="E253" s="43"/>
      <c r="F253" s="78" t="s">
        <v>65</v>
      </c>
      <c r="G253" s="42"/>
      <c r="H253" s="42"/>
      <c r="I253" s="42"/>
      <c r="J253" s="42"/>
      <c r="K253" s="44"/>
      <c r="L253" s="45"/>
      <c r="M253" s="45"/>
      <c r="N253" s="45"/>
      <c r="O253" s="47"/>
      <c r="P253" s="47"/>
      <c r="Q253" s="48"/>
      <c r="R253" s="49"/>
    </row>
    <row r="254" spans="1:18">
      <c r="B254" s="5">
        <f t="shared" si="0"/>
        <v>248</v>
      </c>
      <c r="C254" s="8" t="s">
        <v>81</v>
      </c>
      <c r="D254" s="8" t="s">
        <v>187</v>
      </c>
      <c r="E254" s="41">
        <v>0</v>
      </c>
      <c r="F254" s="8" t="s">
        <v>188</v>
      </c>
      <c r="G254" s="8" t="str">
        <f>java_サービス名</f>
        <v>Tomcat_kai9tmpl</v>
      </c>
      <c r="H254" s="8">
        <v>5</v>
      </c>
      <c r="I254" s="8" t="s">
        <v>193</v>
      </c>
      <c r="J254" s="8"/>
      <c r="K254" s="40"/>
      <c r="L254" s="75"/>
      <c r="M254" s="75"/>
      <c r="N254" s="75"/>
      <c r="O254" s="75"/>
      <c r="P254" s="12"/>
      <c r="Q254" s="13"/>
      <c r="R254" s="8"/>
    </row>
    <row r="255" spans="1:18">
      <c r="B255" s="5">
        <f t="shared" si="0"/>
        <v>249</v>
      </c>
      <c r="C255" s="8" t="s">
        <v>81</v>
      </c>
      <c r="D255" s="8" t="s">
        <v>183</v>
      </c>
      <c r="E255" s="41">
        <v>0</v>
      </c>
      <c r="F255" s="8" t="s">
        <v>52</v>
      </c>
      <c r="G255" s="8" t="str">
        <f xml:space="preserve"> システムデータベース_DBホスト名_IP &amp; ":" &amp; システムデータベース_ポート &amp; "/" &amp; システムデータベース_DB名</f>
        <v>192.168.0.0:5432/postgres</v>
      </c>
      <c r="H255" s="8" t="str" cm="1">
        <f t="array" ref="H255">システムデータベース_ID &amp; ":" &amp; システムデータベース_パスワード</f>
        <v>postgres:&lt;暗号化&gt;AJNhJtAoCc9j2PQ(暗号化されたパスワードのサンプル)DeeaNbh+beJxYFRGi0iHuPM+So1tRRwnfu2Vz6MBVijGONAgE&lt;/暗号化&gt;</v>
      </c>
      <c r="I255" s="8" t="str">
        <f ca="1">$Q$3</f>
        <v>kai9com_5_3</v>
      </c>
      <c r="J255" s="8"/>
      <c r="K255" s="40"/>
      <c r="L255" s="75"/>
      <c r="M255" s="75"/>
      <c r="N255" s="75"/>
      <c r="O255" s="75"/>
      <c r="P255" s="12"/>
      <c r="Q255" s="13"/>
      <c r="R255" s="8"/>
    </row>
    <row r="256" spans="1:18">
      <c r="B256" s="5">
        <f t="shared" si="0"/>
        <v>250</v>
      </c>
      <c r="C256" s="8" t="s">
        <v>81</v>
      </c>
      <c r="D256" s="8" t="s">
        <v>620</v>
      </c>
      <c r="E256" s="41">
        <v>0</v>
      </c>
      <c r="F256" s="8" t="s">
        <v>52</v>
      </c>
      <c r="G256" s="8" t="str">
        <f xml:space="preserve"> システムデータベース_DBホスト名_IP &amp; ":" &amp; システムデータベース_ポート &amp; "/" &amp; システムデータベース_DB名</f>
        <v>192.168.0.0:5432/postgres</v>
      </c>
      <c r="H256" s="8" t="str" cm="1">
        <f t="array" ref="H256">システムデータベース_ID &amp; ":" &amp; システムデータベース_パスワード</f>
        <v>postgres:&lt;暗号化&gt;AJNhJtAoCc9j2PQ(暗号化されたパスワードのサンプル)DeeaNbh+beJxYFRGi0iHuPM+So1tRRwnfu2Vz6MBVijGONAgE&lt;/暗号化&gt;</v>
      </c>
      <c r="I256" s="8" t="str">
        <f ca="1">$Q$4</f>
        <v>kai9tmpl_5_3</v>
      </c>
      <c r="J256" s="8"/>
      <c r="K256" s="40"/>
      <c r="L256" s="75"/>
      <c r="M256" s="75"/>
      <c r="N256" s="75"/>
      <c r="O256" s="75"/>
      <c r="P256" s="12"/>
      <c r="Q256" s="13"/>
      <c r="R256" s="8"/>
    </row>
    <row r="258" spans="1:18" ht="24.75">
      <c r="A258" s="7" t="s">
        <v>20</v>
      </c>
      <c r="B258" s="10" t="s">
        <v>44</v>
      </c>
      <c r="C258" s="10"/>
      <c r="D258" s="2"/>
      <c r="E258" s="2"/>
      <c r="F258" s="17"/>
      <c r="G258" s="2"/>
      <c r="H258" s="2"/>
      <c r="I258" s="2"/>
      <c r="J258" s="2" t="s">
        <v>616</v>
      </c>
      <c r="K258" s="2"/>
      <c r="L258" s="2"/>
      <c r="M258" s="2"/>
      <c r="N258" s="2"/>
      <c r="O258" s="2"/>
      <c r="P258" s="2"/>
      <c r="Q258" s="2"/>
      <c r="R258" s="5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B493-DF59-483C-B446-D8FC120FDFC0}">
  <sheetPr codeName="Sheet6"/>
  <dimension ref="B2:AD39"/>
  <sheetViews>
    <sheetView showGridLines="0" topLeftCell="A10" workbookViewId="0"/>
  </sheetViews>
  <sheetFormatPr defaultColWidth="4.125" defaultRowHeight="15.75"/>
  <cols>
    <col min="1" max="16384" width="4.125" style="53"/>
  </cols>
  <sheetData>
    <row r="2" spans="2:30">
      <c r="B2" s="93" t="s">
        <v>46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</row>
    <row r="4" spans="2:30">
      <c r="C4" s="94" t="s">
        <v>47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</row>
    <row r="5" spans="2:30">
      <c r="C5" s="53" t="s">
        <v>345</v>
      </c>
    </row>
    <row r="7" spans="2:30">
      <c r="C7" s="94" t="s">
        <v>59</v>
      </c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</row>
    <row r="8" spans="2:30">
      <c r="C8" s="53" t="s">
        <v>339</v>
      </c>
    </row>
    <row r="10" spans="2:30">
      <c r="C10" s="94" t="s">
        <v>48</v>
      </c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</row>
    <row r="12" spans="2:30">
      <c r="C12" s="95" t="s">
        <v>51</v>
      </c>
      <c r="D12" s="96" t="s">
        <v>50</v>
      </c>
      <c r="E12" s="97"/>
      <c r="F12" s="96" t="s">
        <v>110</v>
      </c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7"/>
    </row>
    <row r="13" spans="2:30">
      <c r="C13" s="81">
        <v>1</v>
      </c>
      <c r="D13" s="83" t="s">
        <v>280</v>
      </c>
      <c r="E13" s="85"/>
      <c r="F13" s="83" t="s">
        <v>330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5"/>
    </row>
    <row r="14" spans="2:30">
      <c r="C14" s="82"/>
      <c r="D14" s="88"/>
      <c r="E14" s="90"/>
      <c r="F14" s="88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90"/>
    </row>
    <row r="15" spans="2:30">
      <c r="C15" s="81">
        <v>2</v>
      </c>
      <c r="D15" s="83" t="s">
        <v>281</v>
      </c>
      <c r="E15" s="85"/>
      <c r="F15" s="83" t="s">
        <v>331</v>
      </c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5"/>
    </row>
    <row r="16" spans="2:30">
      <c r="C16" s="82"/>
      <c r="D16" s="88"/>
      <c r="E16" s="90"/>
      <c r="F16" s="88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90"/>
    </row>
    <row r="17" spans="3:30">
      <c r="C17" s="81">
        <v>3</v>
      </c>
      <c r="D17" s="108" t="s">
        <v>250</v>
      </c>
      <c r="E17" s="109"/>
      <c r="F17" s="83" t="s">
        <v>332</v>
      </c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5"/>
    </row>
    <row r="18" spans="3:30">
      <c r="C18" s="82"/>
      <c r="D18" s="110"/>
      <c r="E18" s="111"/>
      <c r="F18" s="88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90"/>
    </row>
    <row r="20" spans="3:30">
      <c r="C20" s="94" t="s">
        <v>49</v>
      </c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</row>
    <row r="22" spans="3:30">
      <c r="C22" s="95" t="s">
        <v>51</v>
      </c>
      <c r="D22" s="96" t="s">
        <v>50</v>
      </c>
      <c r="E22" s="97"/>
      <c r="F22" s="96" t="s">
        <v>110</v>
      </c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7"/>
    </row>
    <row r="23" spans="3:30">
      <c r="C23" s="81">
        <v>1</v>
      </c>
      <c r="D23" s="83" t="s">
        <v>279</v>
      </c>
      <c r="E23" s="85"/>
      <c r="F23" s="83" t="s">
        <v>328</v>
      </c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5"/>
    </row>
    <row r="24" spans="3:30">
      <c r="C24" s="82"/>
      <c r="D24" s="88"/>
      <c r="E24" s="90"/>
      <c r="F24" s="88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90"/>
    </row>
    <row r="25" spans="3:30">
      <c r="C25" s="81">
        <v>2</v>
      </c>
      <c r="D25" s="83" t="s">
        <v>280</v>
      </c>
      <c r="E25" s="85"/>
      <c r="F25" s="83" t="s">
        <v>333</v>
      </c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5"/>
    </row>
    <row r="26" spans="3:30">
      <c r="C26" s="82"/>
      <c r="D26" s="88"/>
      <c r="E26" s="90"/>
      <c r="F26" s="88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90"/>
    </row>
    <row r="27" spans="3:30">
      <c r="C27" s="81">
        <v>3</v>
      </c>
      <c r="D27" s="83" t="s">
        <v>281</v>
      </c>
      <c r="E27" s="85"/>
      <c r="F27" s="83" t="s">
        <v>334</v>
      </c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5"/>
    </row>
    <row r="28" spans="3:30">
      <c r="C28" s="82"/>
      <c r="D28" s="88"/>
      <c r="E28" s="90"/>
      <c r="F28" s="88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</row>
    <row r="29" spans="3:30">
      <c r="C29" s="81">
        <v>4</v>
      </c>
      <c r="D29" s="108" t="s">
        <v>250</v>
      </c>
      <c r="E29" s="109"/>
      <c r="F29" s="83" t="s">
        <v>335</v>
      </c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5"/>
    </row>
    <row r="30" spans="3:30">
      <c r="C30" s="82"/>
      <c r="D30" s="110"/>
      <c r="E30" s="111"/>
      <c r="F30" s="88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90"/>
    </row>
    <row r="32" spans="3:30">
      <c r="C32" s="94" t="s">
        <v>60</v>
      </c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</row>
    <row r="34" spans="3:23">
      <c r="C34" s="57" t="s">
        <v>57</v>
      </c>
      <c r="D34" s="58"/>
      <c r="E34" s="58"/>
      <c r="F34" s="59"/>
      <c r="G34" s="57" t="s">
        <v>60</v>
      </c>
      <c r="H34" s="58"/>
      <c r="I34" s="58"/>
      <c r="J34" s="59"/>
    </row>
    <row r="35" spans="3:23">
      <c r="C35" s="57" t="s">
        <v>59</v>
      </c>
      <c r="D35" s="58"/>
      <c r="E35" s="58"/>
      <c r="F35" s="59"/>
      <c r="G35" s="57" t="s">
        <v>53</v>
      </c>
      <c r="H35" s="59"/>
      <c r="I35" s="57" t="s">
        <v>56</v>
      </c>
      <c r="J35" s="59"/>
      <c r="K35" s="57" t="s">
        <v>61</v>
      </c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9"/>
    </row>
    <row r="36" spans="3:23">
      <c r="C36" s="54" t="s">
        <v>279</v>
      </c>
      <c r="D36" s="55"/>
      <c r="E36" s="55"/>
      <c r="F36" s="56"/>
      <c r="G36" s="54">
        <v>1</v>
      </c>
      <c r="H36" s="56"/>
      <c r="I36" s="54"/>
      <c r="J36" s="56"/>
      <c r="K36" s="54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6"/>
    </row>
    <row r="37" spans="3:23">
      <c r="C37" s="54" t="s">
        <v>280</v>
      </c>
      <c r="D37" s="55"/>
      <c r="E37" s="55"/>
      <c r="F37" s="56"/>
      <c r="G37" s="54">
        <v>2</v>
      </c>
      <c r="H37" s="56"/>
      <c r="I37" s="54">
        <v>3</v>
      </c>
      <c r="J37" s="56"/>
      <c r="K37" s="54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6"/>
    </row>
    <row r="38" spans="3:23">
      <c r="C38" s="54" t="s">
        <v>281</v>
      </c>
      <c r="D38" s="55"/>
      <c r="E38" s="55"/>
      <c r="F38" s="56"/>
      <c r="G38" s="54">
        <v>4</v>
      </c>
      <c r="H38" s="56"/>
      <c r="I38" s="54">
        <v>5</v>
      </c>
      <c r="J38" s="56"/>
      <c r="K38" s="54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6"/>
    </row>
    <row r="39" spans="3:23">
      <c r="C39" s="54" t="s">
        <v>329</v>
      </c>
      <c r="D39" s="55"/>
      <c r="E39" s="55"/>
      <c r="F39" s="56"/>
      <c r="G39" s="54">
        <v>5</v>
      </c>
      <c r="H39" s="56"/>
      <c r="I39" s="54">
        <v>6</v>
      </c>
      <c r="J39" s="56"/>
      <c r="K39" s="54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6"/>
    </row>
  </sheetData>
  <mergeCells count="2">
    <mergeCell ref="D17:E18"/>
    <mergeCell ref="D29:E30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0F94-E271-4AFC-A60C-F7DB99244221}">
  <sheetPr codeName="Sheet7"/>
  <dimension ref="A1:R23"/>
  <sheetViews>
    <sheetView showGridLines="0" zoomScale="85" zoomScaleNormal="85" workbookViewId="0">
      <pane xSplit="2" ySplit="6" topLeftCell="C7" activePane="bottomRight" state="frozen"/>
      <selection pane="topRight"/>
      <selection pane="bottomLeft"/>
      <selection pane="bottomRight" activeCell="A7" sqref="A7:XFD8"/>
    </sheetView>
  </sheetViews>
  <sheetFormatPr defaultRowHeight="18.75"/>
  <cols>
    <col min="1" max="1" width="5.75" style="1" customWidth="1"/>
    <col min="2" max="2" width="4.125" style="1" customWidth="1"/>
    <col min="3" max="3" width="18.75" style="1" customWidth="1"/>
    <col min="4" max="4" width="22.25" style="1" customWidth="1"/>
    <col min="5" max="5" width="7.375" style="1" bestFit="1" customWidth="1"/>
    <col min="6" max="6" width="29.375" style="1" customWidth="1"/>
    <col min="7" max="9" width="27.375" style="1" customWidth="1"/>
    <col min="10" max="13" width="11.875" style="1" customWidth="1"/>
    <col min="14" max="14" width="10.125" style="1" bestFit="1" customWidth="1"/>
    <col min="15" max="16" width="11.875" style="1" customWidth="1"/>
    <col min="17" max="17" width="8.25" style="1" customWidth="1"/>
    <col min="18" max="18" width="80.375" style="9" customWidth="1"/>
    <col min="19" max="19" width="17" style="1" customWidth="1"/>
    <col min="20" max="16384" width="9" style="1"/>
  </cols>
  <sheetData>
    <row r="1" spans="1:18" s="9" customFormat="1" ht="8.25" customHeight="1">
      <c r="D1" s="7" t="s">
        <v>22</v>
      </c>
      <c r="E1" s="7"/>
    </row>
    <row r="2" spans="1:18" ht="24.75">
      <c r="B2" s="10" t="s">
        <v>23</v>
      </c>
      <c r="C2" s="2"/>
      <c r="D2" s="2" t="str" cm="1">
        <f t="array" aca="1" ref="D2" ca="1">RIGHT(CELL("filename",A1),LEN(CELL("filename",A1))-FIND("]",CELL("filename",A1)))</f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51"/>
    </row>
    <row r="3" spans="1:18" s="4" customFormat="1">
      <c r="A3" s="7" t="s">
        <v>24</v>
      </c>
      <c r="B3" s="2" t="s">
        <v>25</v>
      </c>
      <c r="C3" s="2"/>
      <c r="D3" s="3" t="s">
        <v>340</v>
      </c>
      <c r="E3" s="3"/>
      <c r="F3" s="3"/>
      <c r="G3" s="3" t="s">
        <v>26</v>
      </c>
      <c r="H3" s="3"/>
      <c r="I3" s="3"/>
      <c r="J3" s="3"/>
      <c r="K3" s="3"/>
      <c r="L3" s="3"/>
      <c r="M3" s="3"/>
      <c r="N3" s="3"/>
      <c r="O3" s="3"/>
      <c r="P3" s="3" t="s">
        <v>251</v>
      </c>
      <c r="Q3" s="3" t="str" cm="1">
        <f t="array" aca="1" ref="Q3" ca="1">テスト用データベースcom_DB名 &amp; "_" &amp; INDIRECT("'実行順'!C1") &amp; "_" &amp; INDIRECT("D2")</f>
        <v>kai9com_5_4</v>
      </c>
      <c r="R3" s="52"/>
    </row>
    <row r="4" spans="1:18" s="4" customFormat="1">
      <c r="A4" s="7" t="s">
        <v>27</v>
      </c>
      <c r="B4" s="2" t="s">
        <v>18</v>
      </c>
      <c r="C4" s="2"/>
      <c r="D4" s="3" t="s">
        <v>341</v>
      </c>
      <c r="E4" s="3"/>
      <c r="F4" s="3"/>
      <c r="G4" s="3" t="s">
        <v>28</v>
      </c>
      <c r="H4" s="3"/>
      <c r="I4" s="3"/>
      <c r="J4" s="3"/>
      <c r="K4" s="3"/>
      <c r="L4" s="3"/>
      <c r="M4" s="3"/>
      <c r="N4" s="3"/>
      <c r="O4" s="3"/>
      <c r="P4" s="3" t="s">
        <v>252</v>
      </c>
      <c r="Q4" s="3" t="str" cm="1">
        <f t="array" aca="1" ref="Q4" ca="1">テスト用データベース1_DB名 &amp; "_" &amp; INDIRECT("'実行順'!C1") &amp; "_" &amp; INDIRECT("D2")</f>
        <v>kai9tmpl_5_4</v>
      </c>
      <c r="R4" s="52"/>
    </row>
    <row r="5" spans="1:18" s="4" customFormat="1">
      <c r="A5" s="7" t="s">
        <v>29</v>
      </c>
      <c r="B5" s="2" t="s">
        <v>19</v>
      </c>
      <c r="C5" s="2"/>
      <c r="D5" s="3" t="s">
        <v>342</v>
      </c>
      <c r="E5" s="3"/>
      <c r="F5" s="3"/>
      <c r="G5" s="3" t="s">
        <v>30</v>
      </c>
      <c r="H5" s="3"/>
      <c r="I5" s="3"/>
      <c r="J5" s="3"/>
      <c r="K5" s="3"/>
      <c r="L5" s="3"/>
      <c r="M5" s="3"/>
      <c r="N5" s="3"/>
      <c r="O5" s="3"/>
      <c r="P5" s="3"/>
      <c r="Q5" s="3"/>
      <c r="R5" s="52"/>
    </row>
    <row r="6" spans="1:18">
      <c r="A6" s="7" t="s">
        <v>9</v>
      </c>
      <c r="B6" s="11" t="s">
        <v>31</v>
      </c>
      <c r="C6" s="11" t="s">
        <v>32</v>
      </c>
      <c r="D6" s="11" t="s">
        <v>33</v>
      </c>
      <c r="E6" s="11" t="s">
        <v>34</v>
      </c>
      <c r="F6" s="14" t="s">
        <v>35</v>
      </c>
      <c r="G6" s="14" t="s">
        <v>36</v>
      </c>
      <c r="H6" s="14" t="s">
        <v>37</v>
      </c>
      <c r="I6" s="14" t="s">
        <v>38</v>
      </c>
      <c r="J6" s="15" t="s">
        <v>39</v>
      </c>
      <c r="K6" s="11" t="s">
        <v>40</v>
      </c>
      <c r="L6" s="11" t="s">
        <v>41</v>
      </c>
      <c r="M6" s="11" t="s">
        <v>452</v>
      </c>
      <c r="N6" s="11" t="s">
        <v>453</v>
      </c>
      <c r="O6" s="11" t="s">
        <v>15</v>
      </c>
      <c r="P6" s="11" t="s">
        <v>16</v>
      </c>
      <c r="Q6" s="11" t="s">
        <v>42</v>
      </c>
      <c r="R6" s="11" t="s">
        <v>43</v>
      </c>
    </row>
    <row r="7" spans="1:18">
      <c r="B7" s="5">
        <f t="shared" ref="B7:B21" si="0">ROW()-6</f>
        <v>1</v>
      </c>
      <c r="C7" s="8" t="s">
        <v>616</v>
      </c>
      <c r="D7" s="8"/>
      <c r="E7" s="41">
        <v>0</v>
      </c>
      <c r="F7" s="69" t="s">
        <v>169</v>
      </c>
      <c r="G7" s="8"/>
      <c r="H7" s="8"/>
      <c r="I7" s="8"/>
      <c r="J7" s="8"/>
      <c r="K7" s="40"/>
      <c r="L7" s="40"/>
      <c r="M7" s="40"/>
      <c r="N7" s="16"/>
      <c r="O7" s="12"/>
      <c r="P7" s="12"/>
      <c r="Q7" s="13"/>
      <c r="R7" s="8"/>
    </row>
    <row r="8" spans="1:18">
      <c r="B8" s="5">
        <f t="shared" si="0"/>
        <v>2</v>
      </c>
      <c r="C8" s="8"/>
      <c r="D8" s="8"/>
      <c r="E8" s="41">
        <v>0</v>
      </c>
      <c r="F8" s="69" t="s">
        <v>170</v>
      </c>
      <c r="G8" s="8"/>
      <c r="H8" s="8"/>
      <c r="I8" s="8"/>
      <c r="J8" s="8"/>
      <c r="K8" s="40"/>
      <c r="L8" s="40"/>
      <c r="M8" s="40"/>
      <c r="N8" s="16"/>
      <c r="O8" s="12"/>
      <c r="P8" s="12"/>
      <c r="Q8" s="13"/>
      <c r="R8" s="8"/>
    </row>
    <row r="9" spans="1:18">
      <c r="B9" s="5">
        <f t="shared" si="0"/>
        <v>3</v>
      </c>
      <c r="C9" s="50"/>
      <c r="D9" s="42"/>
      <c r="E9" s="43"/>
      <c r="F9" s="78" t="s">
        <v>65</v>
      </c>
      <c r="G9" s="42"/>
      <c r="H9" s="42"/>
      <c r="I9" s="42"/>
      <c r="J9" s="42"/>
      <c r="K9" s="44"/>
      <c r="L9" s="45"/>
      <c r="M9" s="45"/>
      <c r="N9" s="46"/>
      <c r="O9" s="47"/>
      <c r="P9" s="47"/>
      <c r="Q9" s="48"/>
      <c r="R9" s="49"/>
    </row>
    <row r="10" spans="1:18">
      <c r="B10" s="5">
        <f t="shared" si="0"/>
        <v>4</v>
      </c>
      <c r="C10" s="71" t="s">
        <v>84</v>
      </c>
      <c r="D10" s="8"/>
      <c r="E10" s="41"/>
      <c r="F10" s="8"/>
      <c r="G10" s="8"/>
      <c r="H10" s="8"/>
      <c r="I10" s="8"/>
      <c r="J10" s="8"/>
      <c r="K10" s="40" t="s">
        <v>45</v>
      </c>
      <c r="L10" s="6"/>
      <c r="M10" s="6"/>
      <c r="N10" s="16" t="s">
        <v>55</v>
      </c>
      <c r="O10" s="12"/>
      <c r="P10" s="12"/>
      <c r="Q10" s="13"/>
      <c r="R10" s="8"/>
    </row>
    <row r="11" spans="1:18">
      <c r="B11" s="5">
        <f t="shared" si="0"/>
        <v>5</v>
      </c>
      <c r="C11" s="72" t="s">
        <v>92</v>
      </c>
      <c r="D11" s="8"/>
      <c r="E11" s="41"/>
      <c r="F11" s="8"/>
      <c r="G11" s="8"/>
      <c r="H11" s="8"/>
      <c r="I11" s="8"/>
      <c r="J11" s="8"/>
      <c r="K11" s="40" t="s">
        <v>45</v>
      </c>
      <c r="L11" s="6"/>
      <c r="M11" s="6"/>
      <c r="N11" s="16" t="s">
        <v>55</v>
      </c>
      <c r="O11" s="12"/>
      <c r="P11" s="12"/>
      <c r="Q11" s="13"/>
      <c r="R11" s="8"/>
    </row>
    <row r="12" spans="1:18">
      <c r="B12" s="5">
        <f t="shared" si="0"/>
        <v>6</v>
      </c>
      <c r="C12" s="73" t="s">
        <v>95</v>
      </c>
      <c r="D12" s="8"/>
      <c r="E12" s="41"/>
      <c r="F12" s="8"/>
      <c r="G12" s="8"/>
      <c r="H12" s="8"/>
      <c r="I12" s="8"/>
      <c r="J12" s="8"/>
      <c r="K12" s="40" t="s">
        <v>45</v>
      </c>
      <c r="L12" s="6"/>
      <c r="M12" s="6"/>
      <c r="N12" s="16" t="s">
        <v>55</v>
      </c>
      <c r="O12" s="12"/>
      <c r="P12" s="12"/>
      <c r="Q12" s="13"/>
      <c r="R12" s="8"/>
    </row>
    <row r="13" spans="1:18">
      <c r="B13" s="5">
        <f t="shared" si="0"/>
        <v>7</v>
      </c>
      <c r="C13" s="74" t="s">
        <v>99</v>
      </c>
      <c r="D13" s="8"/>
      <c r="E13" s="41"/>
      <c r="F13" s="8"/>
      <c r="G13" s="8"/>
      <c r="H13" s="8"/>
      <c r="I13" s="8"/>
      <c r="J13" s="8"/>
      <c r="K13" s="40" t="s">
        <v>45</v>
      </c>
      <c r="L13" s="6"/>
      <c r="M13" s="6"/>
      <c r="N13" s="16" t="s">
        <v>55</v>
      </c>
      <c r="O13" s="12"/>
      <c r="P13" s="12"/>
      <c r="Q13" s="13"/>
      <c r="R13" s="8"/>
    </row>
    <row r="14" spans="1:18">
      <c r="B14" s="5">
        <f t="shared" si="0"/>
        <v>8</v>
      </c>
      <c r="C14" s="71" t="s">
        <v>231</v>
      </c>
      <c r="D14" s="8"/>
      <c r="E14" s="41"/>
      <c r="F14" s="8"/>
      <c r="G14" s="8"/>
      <c r="H14" s="8"/>
      <c r="I14" s="8"/>
      <c r="J14" s="8"/>
      <c r="K14" s="40" t="s">
        <v>45</v>
      </c>
      <c r="L14" s="6"/>
      <c r="M14" s="6"/>
      <c r="N14" s="16" t="s">
        <v>55</v>
      </c>
      <c r="O14" s="12"/>
      <c r="P14" s="12"/>
      <c r="Q14" s="13"/>
      <c r="R14" s="8"/>
    </row>
    <row r="15" spans="1:18">
      <c r="B15" s="5">
        <f t="shared" si="0"/>
        <v>9</v>
      </c>
      <c r="C15" s="72" t="s">
        <v>235</v>
      </c>
      <c r="D15" s="8"/>
      <c r="E15" s="41"/>
      <c r="F15" s="8"/>
      <c r="G15" s="8"/>
      <c r="H15" s="8"/>
      <c r="I15" s="8"/>
      <c r="J15" s="8"/>
      <c r="K15" s="40" t="s">
        <v>45</v>
      </c>
      <c r="L15" s="6"/>
      <c r="M15" s="6"/>
      <c r="N15" s="16" t="s">
        <v>55</v>
      </c>
      <c r="O15" s="12"/>
      <c r="P15" s="12"/>
      <c r="Q15" s="13"/>
    </row>
    <row r="16" spans="1:18">
      <c r="B16" s="5">
        <f t="shared" si="0"/>
        <v>10</v>
      </c>
      <c r="C16" s="73" t="s">
        <v>600</v>
      </c>
      <c r="D16" s="8"/>
      <c r="E16" s="41"/>
      <c r="F16" s="8"/>
      <c r="G16" s="8"/>
      <c r="H16" s="8"/>
      <c r="I16" s="8"/>
      <c r="J16" s="8"/>
      <c r="K16" s="40" t="s">
        <v>45</v>
      </c>
      <c r="L16" s="6"/>
      <c r="M16" s="6"/>
      <c r="N16" s="16" t="s">
        <v>55</v>
      </c>
      <c r="O16" s="12"/>
      <c r="P16" s="12"/>
      <c r="Q16" s="13"/>
      <c r="R16" s="8"/>
    </row>
    <row r="17" spans="1:18">
      <c r="B17" s="5">
        <f t="shared" si="0"/>
        <v>11</v>
      </c>
      <c r="C17" s="74" t="s">
        <v>601</v>
      </c>
      <c r="D17" s="8"/>
      <c r="E17" s="41"/>
      <c r="F17" s="8"/>
      <c r="G17" s="8"/>
      <c r="H17" s="8"/>
      <c r="I17" s="8"/>
      <c r="J17" s="8"/>
      <c r="K17" s="40" t="s">
        <v>45</v>
      </c>
      <c r="L17" s="6"/>
      <c r="M17" s="6"/>
      <c r="N17" s="16" t="s">
        <v>55</v>
      </c>
      <c r="O17" s="12"/>
      <c r="P17" s="12"/>
      <c r="Q17" s="13"/>
      <c r="R17" s="8"/>
    </row>
    <row r="18" spans="1:18">
      <c r="B18" s="5">
        <f t="shared" si="0"/>
        <v>12</v>
      </c>
      <c r="C18" s="50"/>
      <c r="D18" s="42"/>
      <c r="E18" s="43"/>
      <c r="F18" s="78" t="s">
        <v>65</v>
      </c>
      <c r="G18" s="42"/>
      <c r="H18" s="42"/>
      <c r="I18" s="42"/>
      <c r="J18" s="42"/>
      <c r="K18" s="44"/>
      <c r="L18" s="45"/>
      <c r="M18" s="45"/>
      <c r="N18" s="46"/>
      <c r="O18" s="47"/>
      <c r="P18" s="47"/>
      <c r="Q18" s="48"/>
      <c r="R18" s="49"/>
    </row>
    <row r="19" spans="1:18">
      <c r="B19" s="5">
        <f t="shared" si="0"/>
        <v>13</v>
      </c>
      <c r="C19" s="8"/>
      <c r="D19" s="8"/>
      <c r="E19" s="41">
        <v>0</v>
      </c>
      <c r="F19" s="69" t="s">
        <v>226</v>
      </c>
      <c r="G19" s="8"/>
      <c r="H19" s="8"/>
      <c r="I19" s="8"/>
      <c r="J19" s="8"/>
      <c r="K19" s="40" t="s">
        <v>45</v>
      </c>
      <c r="L19" s="40"/>
      <c r="M19" s="40"/>
      <c r="N19" s="16"/>
      <c r="O19" s="12"/>
      <c r="P19" s="12"/>
      <c r="Q19" s="13"/>
      <c r="R19" s="8"/>
    </row>
    <row r="20" spans="1:18">
      <c r="B20" s="5">
        <f t="shared" si="0"/>
        <v>14</v>
      </c>
      <c r="C20" s="8"/>
      <c r="D20" s="8"/>
      <c r="E20" s="41">
        <v>0</v>
      </c>
      <c r="F20" s="69" t="s">
        <v>227</v>
      </c>
      <c r="G20" s="8"/>
      <c r="H20" s="8"/>
      <c r="I20" s="8"/>
      <c r="J20" s="8"/>
      <c r="K20" s="40" t="s">
        <v>45</v>
      </c>
      <c r="L20" s="40"/>
      <c r="M20" s="40"/>
      <c r="N20" s="16"/>
      <c r="O20" s="12"/>
      <c r="P20" s="12"/>
      <c r="Q20" s="13"/>
      <c r="R20" s="8"/>
    </row>
    <row r="21" spans="1:18">
      <c r="B21" s="5">
        <f t="shared" si="0"/>
        <v>15</v>
      </c>
      <c r="C21" s="8"/>
      <c r="D21" s="8"/>
      <c r="E21" s="41">
        <v>0</v>
      </c>
      <c r="F21" s="77" t="s">
        <v>54</v>
      </c>
      <c r="G21" s="8"/>
      <c r="H21" s="8"/>
      <c r="I21" s="8"/>
      <c r="J21" s="8"/>
      <c r="K21" s="40"/>
      <c r="L21" s="40"/>
      <c r="M21" s="40"/>
      <c r="N21" s="16"/>
      <c r="O21" s="12"/>
      <c r="P21" s="12"/>
      <c r="Q21" s="13"/>
      <c r="R21" s="8"/>
    </row>
    <row r="23" spans="1:18" ht="24.75">
      <c r="A23" s="7" t="s">
        <v>20</v>
      </c>
      <c r="B23" s="10" t="s">
        <v>44</v>
      </c>
      <c r="C23" s="10"/>
      <c r="D23" s="2"/>
      <c r="E23" s="2"/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5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A71A-4FE7-4A28-85CC-52ADB5389422}">
  <sheetPr codeName="Sheet8"/>
  <dimension ref="B2:AD39"/>
  <sheetViews>
    <sheetView showGridLines="0" topLeftCell="A13" workbookViewId="0"/>
  </sheetViews>
  <sheetFormatPr defaultColWidth="4.125" defaultRowHeight="15.75"/>
  <cols>
    <col min="1" max="16384" width="4.125" style="53"/>
  </cols>
  <sheetData>
    <row r="2" spans="2:30">
      <c r="B2" s="93" t="s">
        <v>46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</row>
    <row r="4" spans="2:30">
      <c r="C4" s="94" t="s">
        <v>47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</row>
    <row r="5" spans="2:30">
      <c r="C5" s="53" t="s">
        <v>343</v>
      </c>
    </row>
    <row r="7" spans="2:30">
      <c r="C7" s="94" t="s">
        <v>59</v>
      </c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</row>
    <row r="10" spans="2:30">
      <c r="C10" s="94" t="s">
        <v>48</v>
      </c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</row>
    <row r="12" spans="2:30">
      <c r="C12" s="95" t="s">
        <v>51</v>
      </c>
      <c r="D12" s="96" t="s">
        <v>50</v>
      </c>
      <c r="E12" s="97"/>
      <c r="F12" s="96" t="s">
        <v>110</v>
      </c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7"/>
    </row>
    <row r="13" spans="2:30">
      <c r="C13" s="81">
        <v>1</v>
      </c>
      <c r="D13" s="83"/>
      <c r="E13" s="85"/>
      <c r="F13" s="83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5"/>
    </row>
    <row r="14" spans="2:30">
      <c r="C14" s="82"/>
      <c r="D14" s="88"/>
      <c r="E14" s="90"/>
      <c r="F14" s="88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90"/>
    </row>
    <row r="15" spans="2:30">
      <c r="C15" s="81">
        <v>2</v>
      </c>
      <c r="D15" s="83"/>
      <c r="E15" s="85"/>
      <c r="F15" s="83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5"/>
    </row>
    <row r="16" spans="2:30">
      <c r="C16" s="82"/>
      <c r="D16" s="88"/>
      <c r="E16" s="90"/>
      <c r="F16" s="88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90"/>
    </row>
    <row r="17" spans="3:30">
      <c r="C17" s="81">
        <v>3</v>
      </c>
      <c r="D17" s="108"/>
      <c r="E17" s="109"/>
      <c r="F17" s="83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5"/>
    </row>
    <row r="18" spans="3:30">
      <c r="C18" s="82"/>
      <c r="D18" s="110"/>
      <c r="E18" s="111"/>
      <c r="F18" s="88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90"/>
    </row>
    <row r="20" spans="3:30">
      <c r="C20" s="94" t="s">
        <v>49</v>
      </c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</row>
    <row r="22" spans="3:30">
      <c r="C22" s="95" t="s">
        <v>51</v>
      </c>
      <c r="D22" s="96" t="s">
        <v>50</v>
      </c>
      <c r="E22" s="97"/>
      <c r="F22" s="96" t="s">
        <v>110</v>
      </c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7"/>
    </row>
    <row r="23" spans="3:30">
      <c r="C23" s="81">
        <v>1</v>
      </c>
      <c r="D23" s="83"/>
      <c r="E23" s="85"/>
      <c r="F23" s="83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5"/>
    </row>
    <row r="24" spans="3:30">
      <c r="C24" s="82"/>
      <c r="D24" s="88"/>
      <c r="E24" s="90"/>
      <c r="F24" s="88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90"/>
    </row>
    <row r="25" spans="3:30">
      <c r="C25" s="81">
        <v>2</v>
      </c>
      <c r="D25" s="83"/>
      <c r="E25" s="85"/>
      <c r="F25" s="83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5"/>
    </row>
    <row r="26" spans="3:30">
      <c r="C26" s="82"/>
      <c r="D26" s="88"/>
      <c r="E26" s="90"/>
      <c r="F26" s="88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90"/>
    </row>
    <row r="27" spans="3:30">
      <c r="C27" s="81">
        <v>3</v>
      </c>
      <c r="D27" s="83"/>
      <c r="E27" s="85"/>
      <c r="F27" s="83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5"/>
    </row>
    <row r="28" spans="3:30">
      <c r="C28" s="82"/>
      <c r="D28" s="88"/>
      <c r="E28" s="90"/>
      <c r="F28" s="88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</row>
    <row r="29" spans="3:30">
      <c r="C29" s="81">
        <v>4</v>
      </c>
      <c r="D29" s="108"/>
      <c r="E29" s="109"/>
      <c r="F29" s="83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5"/>
    </row>
    <row r="30" spans="3:30">
      <c r="C30" s="82"/>
      <c r="D30" s="110"/>
      <c r="E30" s="111"/>
      <c r="F30" s="88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90"/>
    </row>
    <row r="32" spans="3:30">
      <c r="C32" s="94" t="s">
        <v>60</v>
      </c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</row>
    <row r="34" spans="3:23">
      <c r="C34" s="57" t="s">
        <v>57</v>
      </c>
      <c r="D34" s="58"/>
      <c r="E34" s="58"/>
      <c r="F34" s="59"/>
      <c r="G34" s="57" t="s">
        <v>60</v>
      </c>
      <c r="H34" s="58"/>
      <c r="I34" s="58"/>
      <c r="J34" s="59"/>
    </row>
    <row r="35" spans="3:23">
      <c r="C35" s="57" t="s">
        <v>59</v>
      </c>
      <c r="D35" s="58"/>
      <c r="E35" s="58"/>
      <c r="F35" s="59"/>
      <c r="G35" s="57" t="s">
        <v>53</v>
      </c>
      <c r="H35" s="59"/>
      <c r="I35" s="57" t="s">
        <v>56</v>
      </c>
      <c r="J35" s="59"/>
      <c r="K35" s="57" t="s">
        <v>61</v>
      </c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9"/>
    </row>
    <row r="36" spans="3:23">
      <c r="C36" s="54"/>
      <c r="D36" s="55"/>
      <c r="E36" s="55"/>
      <c r="F36" s="56"/>
      <c r="G36" s="54"/>
      <c r="H36" s="56"/>
      <c r="I36" s="54"/>
      <c r="J36" s="56"/>
      <c r="K36" s="54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6"/>
    </row>
    <row r="37" spans="3:23">
      <c r="C37" s="54"/>
      <c r="D37" s="55"/>
      <c r="E37" s="55"/>
      <c r="F37" s="56"/>
      <c r="G37" s="54"/>
      <c r="H37" s="56"/>
      <c r="I37" s="54"/>
      <c r="J37" s="56"/>
      <c r="K37" s="54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6"/>
    </row>
    <row r="38" spans="3:23">
      <c r="C38" s="54"/>
      <c r="D38" s="55"/>
      <c r="E38" s="55"/>
      <c r="F38" s="56"/>
      <c r="G38" s="54"/>
      <c r="H38" s="56"/>
      <c r="I38" s="54"/>
      <c r="J38" s="56"/>
      <c r="K38" s="54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6"/>
    </row>
    <row r="39" spans="3:23">
      <c r="C39" s="54"/>
      <c r="D39" s="55"/>
      <c r="E39" s="55"/>
      <c r="F39" s="56"/>
      <c r="G39" s="54"/>
      <c r="H39" s="56"/>
      <c r="I39" s="54"/>
      <c r="J39" s="56"/>
      <c r="K39" s="54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6"/>
    </row>
  </sheetData>
  <mergeCells count="2">
    <mergeCell ref="D17:E18"/>
    <mergeCell ref="D29:E30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1C00-194A-4A25-B6F6-3CBC5C9B516F}">
  <sheetPr codeName="Sheet9"/>
  <dimension ref="B2:M58"/>
  <sheetViews>
    <sheetView showGridLines="0" tabSelected="1" topLeftCell="A25" workbookViewId="0">
      <selection activeCell="D54" sqref="D54"/>
    </sheetView>
  </sheetViews>
  <sheetFormatPr defaultRowHeight="15.75"/>
  <cols>
    <col min="1" max="1" width="5" style="53" customWidth="1"/>
    <col min="2" max="2" width="4.125" style="53" customWidth="1"/>
    <col min="3" max="3" width="27.75" style="53" customWidth="1"/>
    <col min="4" max="4" width="77.5" style="53" customWidth="1"/>
    <col min="5" max="5" width="9" style="53"/>
    <col min="6" max="6" width="10" style="53" bestFit="1" customWidth="1"/>
    <col min="7" max="12" width="9" style="53"/>
    <col min="13" max="13" width="43" style="53" customWidth="1"/>
    <col min="14" max="16384" width="9" style="53"/>
  </cols>
  <sheetData>
    <row r="2" spans="2:13">
      <c r="C2" s="63" t="s">
        <v>124</v>
      </c>
      <c r="D2" s="63"/>
      <c r="E2" s="63"/>
      <c r="F2" s="63"/>
      <c r="G2" s="63"/>
      <c r="H2" s="63"/>
      <c r="I2" s="63"/>
      <c r="J2" s="63"/>
      <c r="K2" s="63"/>
      <c r="L2" s="63"/>
    </row>
    <row r="4" spans="2:13">
      <c r="D4" s="103" t="s">
        <v>310</v>
      </c>
    </row>
    <row r="5" spans="2:13">
      <c r="D5" s="66" t="s">
        <v>150</v>
      </c>
      <c r="M5" s="106"/>
    </row>
    <row r="6" spans="2:13">
      <c r="C6" s="64" t="s">
        <v>306</v>
      </c>
      <c r="D6" s="65"/>
      <c r="E6" s="57" t="s">
        <v>302</v>
      </c>
      <c r="F6" s="58"/>
      <c r="G6" s="58"/>
      <c r="H6" s="58"/>
      <c r="I6" s="58"/>
      <c r="J6" s="58"/>
      <c r="K6" s="58"/>
      <c r="L6" s="59"/>
      <c r="M6" s="59" t="s">
        <v>654</v>
      </c>
    </row>
    <row r="7" spans="2:13">
      <c r="B7" s="66" t="s">
        <v>139</v>
      </c>
      <c r="C7" s="62" t="s">
        <v>304</v>
      </c>
      <c r="D7" s="100" t="s">
        <v>584</v>
      </c>
      <c r="E7" s="54" t="s">
        <v>585</v>
      </c>
      <c r="F7" s="55"/>
      <c r="G7" s="55"/>
      <c r="H7" s="55"/>
      <c r="I7" s="55"/>
      <c r="J7" s="55"/>
      <c r="K7" s="55"/>
      <c r="L7" s="56"/>
      <c r="M7" s="107"/>
    </row>
    <row r="8" spans="2:13">
      <c r="B8" s="66" t="s">
        <v>139</v>
      </c>
      <c r="C8" s="62" t="s">
        <v>307</v>
      </c>
      <c r="D8" s="100" t="s">
        <v>676</v>
      </c>
      <c r="E8" s="54"/>
      <c r="F8" s="55"/>
      <c r="G8" s="55"/>
      <c r="H8" s="55"/>
      <c r="I8" s="55"/>
      <c r="J8" s="55"/>
      <c r="K8" s="55"/>
      <c r="L8" s="56"/>
      <c r="M8" s="107"/>
    </row>
    <row r="9" spans="2:13">
      <c r="C9" s="64" t="s">
        <v>301</v>
      </c>
      <c r="D9" s="65"/>
      <c r="E9" s="57" t="s">
        <v>302</v>
      </c>
      <c r="F9" s="58"/>
      <c r="G9" s="58"/>
      <c r="H9" s="58"/>
      <c r="I9" s="58"/>
      <c r="J9" s="58"/>
      <c r="K9" s="58"/>
      <c r="L9" s="59"/>
      <c r="M9" s="59"/>
    </row>
    <row r="10" spans="2:13">
      <c r="B10" s="66" t="s">
        <v>140</v>
      </c>
      <c r="C10" s="62" t="s">
        <v>121</v>
      </c>
      <c r="D10" s="61" t="str">
        <f>$D$8</f>
        <v>192.168.0.0</v>
      </c>
      <c r="E10" s="54" t="s">
        <v>159</v>
      </c>
      <c r="F10" s="55"/>
      <c r="G10" s="55"/>
      <c r="H10" s="55"/>
      <c r="I10" s="55"/>
      <c r="J10" s="55"/>
      <c r="K10" s="55"/>
      <c r="L10" s="56"/>
      <c r="M10" s="107" t="s">
        <v>640</v>
      </c>
    </row>
    <row r="11" spans="2:13">
      <c r="B11" s="66" t="s">
        <v>9</v>
      </c>
      <c r="C11" s="62" t="s">
        <v>118</v>
      </c>
      <c r="D11" s="61">
        <v>5432</v>
      </c>
      <c r="E11" s="54"/>
      <c r="F11" s="55"/>
      <c r="G11" s="55"/>
      <c r="H11" s="55"/>
      <c r="I11" s="55"/>
      <c r="J11" s="55"/>
      <c r="K11" s="55"/>
      <c r="L11" s="56"/>
      <c r="M11" s="107" t="s">
        <v>647</v>
      </c>
    </row>
    <row r="12" spans="2:13">
      <c r="B12" s="66" t="s">
        <v>20</v>
      </c>
      <c r="C12" s="62" t="s">
        <v>122</v>
      </c>
      <c r="D12" s="61" t="s">
        <v>120</v>
      </c>
      <c r="E12" s="54"/>
      <c r="F12" s="55"/>
      <c r="G12" s="55"/>
      <c r="H12" s="55"/>
      <c r="I12" s="55"/>
      <c r="J12" s="55"/>
      <c r="K12" s="55"/>
      <c r="L12" s="56"/>
      <c r="M12" s="107" t="s">
        <v>648</v>
      </c>
    </row>
    <row r="13" spans="2:13">
      <c r="B13" s="66" t="s">
        <v>24</v>
      </c>
      <c r="C13" s="62" t="s">
        <v>151</v>
      </c>
      <c r="D13" s="61" t="s">
        <v>120</v>
      </c>
      <c r="E13" s="54"/>
      <c r="F13" s="55"/>
      <c r="G13" s="55"/>
      <c r="H13" s="55"/>
      <c r="I13" s="55"/>
      <c r="J13" s="55"/>
      <c r="K13" s="55"/>
      <c r="L13" s="56"/>
      <c r="M13" s="107" t="s">
        <v>632</v>
      </c>
    </row>
    <row r="14" spans="2:13">
      <c r="B14" s="66" t="s">
        <v>305</v>
      </c>
      <c r="C14" s="62" t="s">
        <v>119</v>
      </c>
      <c r="D14" s="100" t="s">
        <v>677</v>
      </c>
      <c r="E14" s="54" t="s">
        <v>303</v>
      </c>
      <c r="F14" s="55"/>
      <c r="G14" s="55"/>
      <c r="H14" s="55"/>
      <c r="I14" s="55"/>
      <c r="J14" s="55"/>
      <c r="K14" s="55"/>
      <c r="L14" s="56"/>
      <c r="M14" s="107" t="s">
        <v>649</v>
      </c>
    </row>
    <row r="15" spans="2:13">
      <c r="C15" s="64" t="s">
        <v>174</v>
      </c>
      <c r="D15" s="65"/>
      <c r="E15" s="54"/>
      <c r="F15" s="55"/>
      <c r="G15" s="55"/>
      <c r="H15" s="55"/>
      <c r="I15" s="55"/>
      <c r="J15" s="55"/>
      <c r="K15" s="55"/>
      <c r="L15" s="56"/>
      <c r="M15" s="107"/>
    </row>
    <row r="16" spans="2:13">
      <c r="B16" s="66" t="s">
        <v>29</v>
      </c>
      <c r="C16" s="62" t="s">
        <v>121</v>
      </c>
      <c r="D16" s="61" t="str">
        <f>$D$8</f>
        <v>192.168.0.0</v>
      </c>
      <c r="E16" s="54"/>
      <c r="F16" s="55"/>
      <c r="G16" s="55"/>
      <c r="H16" s="55"/>
      <c r="I16" s="55"/>
      <c r="J16" s="55"/>
      <c r="K16" s="55"/>
      <c r="L16" s="56"/>
      <c r="M16" s="107" t="s">
        <v>641</v>
      </c>
    </row>
    <row r="17" spans="2:13">
      <c r="B17" s="66" t="s">
        <v>141</v>
      </c>
      <c r="C17" s="62" t="s">
        <v>118</v>
      </c>
      <c r="D17" s="61">
        <v>5432</v>
      </c>
      <c r="E17" s="54"/>
      <c r="F17" s="55"/>
      <c r="G17" s="55"/>
      <c r="H17" s="55"/>
      <c r="I17" s="55"/>
      <c r="J17" s="55"/>
      <c r="K17" s="55"/>
      <c r="L17" s="56"/>
      <c r="M17" s="107" t="s">
        <v>657</v>
      </c>
    </row>
    <row r="18" spans="2:13">
      <c r="B18" s="66" t="s">
        <v>142</v>
      </c>
      <c r="C18" s="62" t="s">
        <v>122</v>
      </c>
      <c r="D18" s="61" t="s">
        <v>253</v>
      </c>
      <c r="E18" s="54"/>
      <c r="F18" s="55"/>
      <c r="G18" s="55"/>
      <c r="H18" s="55"/>
      <c r="I18" s="55"/>
      <c r="J18" s="55"/>
      <c r="K18" s="55"/>
      <c r="L18" s="56"/>
      <c r="M18" s="107" t="s">
        <v>658</v>
      </c>
    </row>
    <row r="19" spans="2:13">
      <c r="B19" s="66" t="s">
        <v>143</v>
      </c>
      <c r="C19" s="62" t="s">
        <v>172</v>
      </c>
      <c r="D19" s="61" t="s">
        <v>176</v>
      </c>
      <c r="E19" s="54"/>
      <c r="F19" s="55"/>
      <c r="G19" s="55"/>
      <c r="H19" s="55"/>
      <c r="I19" s="55"/>
      <c r="J19" s="55"/>
      <c r="K19" s="55"/>
      <c r="L19" s="56"/>
      <c r="M19" s="107" t="s">
        <v>642</v>
      </c>
    </row>
    <row r="20" spans="2:13">
      <c r="B20" s="66" t="s">
        <v>144</v>
      </c>
      <c r="C20" s="62" t="s">
        <v>173</v>
      </c>
      <c r="D20" s="100" t="s">
        <v>677</v>
      </c>
      <c r="E20" s="54" t="s">
        <v>303</v>
      </c>
      <c r="F20" s="55"/>
      <c r="G20" s="55"/>
      <c r="H20" s="55"/>
      <c r="I20" s="55"/>
      <c r="J20" s="55"/>
      <c r="K20" s="55"/>
      <c r="L20" s="56"/>
      <c r="M20" s="107" t="s">
        <v>659</v>
      </c>
    </row>
    <row r="21" spans="2:13">
      <c r="B21" s="66" t="s">
        <v>145</v>
      </c>
      <c r="C21" s="62" t="s">
        <v>123</v>
      </c>
      <c r="D21" s="61" t="s">
        <v>253</v>
      </c>
      <c r="E21" s="54"/>
      <c r="F21" s="55"/>
      <c r="G21" s="55"/>
      <c r="H21" s="55"/>
      <c r="I21" s="55"/>
      <c r="J21" s="55"/>
      <c r="K21" s="55"/>
      <c r="L21" s="56"/>
      <c r="M21" s="107" t="s">
        <v>655</v>
      </c>
    </row>
    <row r="22" spans="2:13">
      <c r="C22" s="64" t="s">
        <v>175</v>
      </c>
      <c r="D22" s="65"/>
      <c r="E22" s="54"/>
      <c r="F22" s="55"/>
      <c r="G22" s="55"/>
      <c r="H22" s="55"/>
      <c r="I22" s="55"/>
      <c r="J22" s="55"/>
      <c r="K22" s="55"/>
      <c r="L22" s="56"/>
      <c r="M22" s="107"/>
    </row>
    <row r="23" spans="2:13">
      <c r="B23" s="66" t="s">
        <v>146</v>
      </c>
      <c r="C23" s="62" t="s">
        <v>121</v>
      </c>
      <c r="D23" s="61" t="str">
        <f>$D$8</f>
        <v>192.168.0.0</v>
      </c>
      <c r="E23" s="54"/>
      <c r="F23" s="55"/>
      <c r="G23" s="55"/>
      <c r="H23" s="55"/>
      <c r="I23" s="55"/>
      <c r="J23" s="55"/>
      <c r="K23" s="55"/>
      <c r="L23" s="56"/>
      <c r="M23" s="107" t="s">
        <v>650</v>
      </c>
    </row>
    <row r="24" spans="2:13">
      <c r="B24" s="66" t="s">
        <v>147</v>
      </c>
      <c r="C24" s="62" t="s">
        <v>118</v>
      </c>
      <c r="D24" s="61">
        <v>5432</v>
      </c>
      <c r="E24" s="54"/>
      <c r="F24" s="55"/>
      <c r="G24" s="55"/>
      <c r="H24" s="55"/>
      <c r="I24" s="55"/>
      <c r="J24" s="55"/>
      <c r="K24" s="55"/>
      <c r="L24" s="56"/>
      <c r="M24" s="107" t="s">
        <v>660</v>
      </c>
    </row>
    <row r="25" spans="2:13">
      <c r="B25" s="66" t="s">
        <v>148</v>
      </c>
      <c r="C25" s="62" t="s">
        <v>122</v>
      </c>
      <c r="D25" s="61" t="str">
        <f>LOWER($D$7)</f>
        <v>kai9tmpl</v>
      </c>
      <c r="E25" s="54"/>
      <c r="F25" s="55"/>
      <c r="G25" s="55"/>
      <c r="H25" s="55"/>
      <c r="I25" s="55"/>
      <c r="J25" s="55"/>
      <c r="K25" s="55"/>
      <c r="L25" s="56"/>
      <c r="M25" s="107" t="s">
        <v>661</v>
      </c>
    </row>
    <row r="26" spans="2:13">
      <c r="B26" s="66" t="s">
        <v>149</v>
      </c>
      <c r="C26" s="62" t="s">
        <v>172</v>
      </c>
      <c r="D26" s="101" t="str">
        <f>LOWER($D$7)&amp;"admin"</f>
        <v>kai9tmpladmin</v>
      </c>
      <c r="E26" s="54"/>
      <c r="F26" s="55"/>
      <c r="G26" s="55"/>
      <c r="H26" s="55"/>
      <c r="I26" s="55"/>
      <c r="J26" s="55"/>
      <c r="K26" s="55"/>
      <c r="L26" s="56"/>
      <c r="M26" s="107" t="s">
        <v>651</v>
      </c>
    </row>
    <row r="27" spans="2:13">
      <c r="B27" s="66" t="s">
        <v>152</v>
      </c>
      <c r="C27" s="62" t="s">
        <v>173</v>
      </c>
      <c r="D27" s="100" t="s">
        <v>677</v>
      </c>
      <c r="E27" s="54" t="s">
        <v>303</v>
      </c>
      <c r="F27" s="55"/>
      <c r="G27" s="55"/>
      <c r="H27" s="55"/>
      <c r="I27" s="55"/>
      <c r="J27" s="55"/>
      <c r="K27" s="55"/>
      <c r="L27" s="56"/>
      <c r="M27" s="107" t="s">
        <v>662</v>
      </c>
    </row>
    <row r="28" spans="2:13">
      <c r="B28" s="66" t="s">
        <v>153</v>
      </c>
      <c r="C28" s="62" t="s">
        <v>123</v>
      </c>
      <c r="D28" s="61" t="str">
        <f>LOWER($D$7)</f>
        <v>kai9tmpl</v>
      </c>
      <c r="E28" s="54"/>
      <c r="F28" s="55"/>
      <c r="G28" s="55"/>
      <c r="H28" s="55"/>
      <c r="I28" s="55"/>
      <c r="J28" s="55"/>
      <c r="K28" s="55"/>
      <c r="L28" s="56"/>
      <c r="M28" s="107" t="s">
        <v>652</v>
      </c>
    </row>
    <row r="29" spans="2:13">
      <c r="C29" s="64" t="s">
        <v>125</v>
      </c>
      <c r="D29" s="65"/>
      <c r="E29" s="54"/>
      <c r="F29" s="55"/>
      <c r="G29" s="55"/>
      <c r="H29" s="55"/>
      <c r="I29" s="55"/>
      <c r="J29" s="55"/>
      <c r="K29" s="55"/>
      <c r="L29" s="56"/>
      <c r="M29" s="107"/>
    </row>
    <row r="30" spans="2:13">
      <c r="B30" s="66" t="s">
        <v>154</v>
      </c>
      <c r="C30" s="62" t="s">
        <v>127</v>
      </c>
      <c r="D30" s="100" t="s">
        <v>133</v>
      </c>
      <c r="E30" s="54"/>
      <c r="F30" s="55"/>
      <c r="G30" s="55"/>
      <c r="H30" s="55"/>
      <c r="I30" s="55"/>
      <c r="J30" s="55"/>
      <c r="K30" s="55"/>
      <c r="L30" s="56"/>
      <c r="M30" s="107"/>
    </row>
    <row r="31" spans="2:13">
      <c r="B31" s="66" t="s">
        <v>155</v>
      </c>
      <c r="C31" s="62" t="s">
        <v>131</v>
      </c>
      <c r="D31" s="100" t="s">
        <v>132</v>
      </c>
      <c r="E31" s="54"/>
      <c r="F31" s="55"/>
      <c r="G31" s="55"/>
      <c r="H31" s="55"/>
      <c r="I31" s="55"/>
      <c r="J31" s="55"/>
      <c r="K31" s="55"/>
      <c r="L31" s="56"/>
      <c r="M31" s="107" t="s">
        <v>663</v>
      </c>
    </row>
    <row r="32" spans="2:13">
      <c r="B32" s="66" t="s">
        <v>156</v>
      </c>
      <c r="C32" s="62" t="s">
        <v>126</v>
      </c>
      <c r="D32" s="61" t="str">
        <f>"D:\kai9_compile\"&amp;$D$7&amp;"\java"</f>
        <v>D:\kai9_compile\kai9tmpl\java</v>
      </c>
      <c r="E32" s="54"/>
      <c r="F32" s="55"/>
      <c r="G32" s="55"/>
      <c r="H32" s="55"/>
      <c r="I32" s="55"/>
      <c r="J32" s="55"/>
      <c r="K32" s="55"/>
      <c r="L32" s="56"/>
      <c r="M32" s="107" t="s">
        <v>633</v>
      </c>
    </row>
    <row r="33" spans="2:13">
      <c r="B33" s="66" t="s">
        <v>157</v>
      </c>
      <c r="C33" s="62" t="s">
        <v>191</v>
      </c>
      <c r="D33" s="101" t="str">
        <f>"D:\kai9_compile\"&amp;$D$7&amp;"\java\target\"&amp;$D$7&amp;".war"</f>
        <v>D:\kai9_compile\kai9tmpl\java\target\kai9tmpl.war</v>
      </c>
      <c r="E33" s="54"/>
      <c r="F33" s="55"/>
      <c r="G33" s="55"/>
      <c r="H33" s="55"/>
      <c r="I33" s="55"/>
      <c r="J33" s="55"/>
      <c r="K33" s="55"/>
      <c r="L33" s="56"/>
      <c r="M33" s="107" t="s">
        <v>645</v>
      </c>
    </row>
    <row r="34" spans="2:13">
      <c r="B34" s="66" t="s">
        <v>587</v>
      </c>
      <c r="C34" s="62" t="s">
        <v>192</v>
      </c>
      <c r="D34" s="61" t="str">
        <f>"C:\Program Files\Apache Software Foundation\Tomcat 9.0_Tomcat_"&amp;$D$7&amp;"\webapps\"&amp;$D$7&amp;".war"</f>
        <v>C:\Program Files\Apache Software Foundation\Tomcat 9.0_Tomcat_kai9tmpl\webapps\kai9tmpl.war</v>
      </c>
      <c r="E34" s="54"/>
      <c r="F34" s="55"/>
      <c r="G34" s="55"/>
      <c r="H34" s="55"/>
      <c r="I34" s="55"/>
      <c r="J34" s="55"/>
      <c r="K34" s="55"/>
      <c r="L34" s="56"/>
      <c r="M34" s="107" t="s">
        <v>646</v>
      </c>
    </row>
    <row r="35" spans="2:13">
      <c r="B35" s="66" t="s">
        <v>588</v>
      </c>
      <c r="C35" s="62" t="s">
        <v>594</v>
      </c>
      <c r="D35" s="61" t="str">
        <f>"D:\kai9_compile\"&amp;$D$7&amp;"\java\src\main\resources\application.yml"</f>
        <v>D:\kai9_compile\kai9tmpl\java\src\main\resources\application.yml</v>
      </c>
      <c r="E35" s="54"/>
      <c r="F35" s="55"/>
      <c r="G35" s="55"/>
      <c r="H35" s="55"/>
      <c r="I35" s="55"/>
      <c r="J35" s="55"/>
      <c r="K35" s="55"/>
      <c r="L35" s="56"/>
      <c r="M35" s="107"/>
    </row>
    <row r="36" spans="2:13">
      <c r="B36" s="66" t="s">
        <v>589</v>
      </c>
      <c r="C36" s="62" t="s">
        <v>595</v>
      </c>
      <c r="D36" s="61" t="str">
        <f>"D:\kai9\"&amp;$D$7&amp;"\java\application.yml"</f>
        <v>D:\kai9\kai9tmpl\java\application.yml</v>
      </c>
      <c r="E36" s="54"/>
      <c r="F36" s="55"/>
      <c r="G36" s="55"/>
      <c r="H36" s="55"/>
      <c r="I36" s="55"/>
      <c r="J36" s="55"/>
      <c r="K36" s="55"/>
      <c r="L36" s="56"/>
      <c r="M36" s="107" t="s">
        <v>634</v>
      </c>
    </row>
    <row r="37" spans="2:13">
      <c r="B37" s="66" t="s">
        <v>590</v>
      </c>
      <c r="C37" s="62" t="s">
        <v>628</v>
      </c>
      <c r="D37" s="61" t="str">
        <f>"D:\logs\"&amp;$D$7</f>
        <v>D:\logs\kai9tmpl</v>
      </c>
      <c r="E37" s="54"/>
      <c r="F37" s="55"/>
      <c r="G37" s="55"/>
      <c r="H37" s="55"/>
      <c r="I37" s="55"/>
      <c r="J37" s="55"/>
      <c r="K37" s="55"/>
      <c r="L37" s="56"/>
      <c r="M37" s="107" t="s">
        <v>665</v>
      </c>
    </row>
    <row r="38" spans="2:13">
      <c r="B38" s="66" t="s">
        <v>177</v>
      </c>
      <c r="C38" s="62" t="s">
        <v>128</v>
      </c>
      <c r="D38" s="100">
        <v>9431</v>
      </c>
      <c r="E38" s="54"/>
      <c r="F38" s="55"/>
      <c r="G38" s="55"/>
      <c r="H38" s="55"/>
      <c r="I38" s="55"/>
      <c r="J38" s="55"/>
      <c r="K38" s="55"/>
      <c r="L38" s="56"/>
      <c r="M38" s="107" t="s">
        <v>656</v>
      </c>
    </row>
    <row r="39" spans="2:13">
      <c r="B39" s="66" t="s">
        <v>178</v>
      </c>
      <c r="C39" s="62" t="s">
        <v>171</v>
      </c>
      <c r="D39" s="61" t="str">
        <f>"[@processId_"&amp;$D$7&amp;"@]"</f>
        <v>[@processId_kai9tmpl@]</v>
      </c>
      <c r="E39" s="54"/>
      <c r="F39" s="55"/>
      <c r="G39" s="55"/>
      <c r="H39" s="55"/>
      <c r="I39" s="55"/>
      <c r="J39" s="55"/>
      <c r="K39" s="55"/>
      <c r="L39" s="56"/>
      <c r="M39" s="107"/>
    </row>
    <row r="40" spans="2:13">
      <c r="B40" s="66" t="s">
        <v>179</v>
      </c>
      <c r="C40" s="62" t="s">
        <v>205</v>
      </c>
      <c r="D40" s="61" t="str">
        <f>"Tomcat_"&amp;$D$7</f>
        <v>Tomcat_kai9tmpl</v>
      </c>
      <c r="E40" s="54"/>
      <c r="F40" s="55"/>
      <c r="G40" s="55"/>
      <c r="H40" s="55"/>
      <c r="I40" s="55"/>
      <c r="J40" s="55"/>
      <c r="K40" s="55"/>
      <c r="L40" s="56"/>
      <c r="M40" s="107" t="s">
        <v>635</v>
      </c>
    </row>
    <row r="41" spans="2:13">
      <c r="C41" s="64" t="s">
        <v>667</v>
      </c>
      <c r="D41" s="65"/>
      <c r="E41" s="54"/>
      <c r="F41" s="55"/>
      <c r="G41" s="55"/>
      <c r="H41" s="55"/>
      <c r="I41" s="55"/>
      <c r="J41" s="55"/>
      <c r="K41" s="55"/>
      <c r="L41" s="56"/>
      <c r="M41" s="107"/>
    </row>
    <row r="42" spans="2:13">
      <c r="C42" s="62" t="s">
        <v>668</v>
      </c>
      <c r="D42" s="61" t="s">
        <v>669</v>
      </c>
      <c r="E42" s="54"/>
      <c r="F42" s="55"/>
      <c r="G42" s="55"/>
      <c r="H42" s="55"/>
      <c r="I42" s="55"/>
      <c r="J42" s="55"/>
      <c r="K42" s="55"/>
      <c r="L42" s="56"/>
      <c r="M42" s="107" t="s">
        <v>671</v>
      </c>
    </row>
    <row r="43" spans="2:13">
      <c r="C43" s="62" t="s">
        <v>131</v>
      </c>
      <c r="D43" s="100" t="s">
        <v>670</v>
      </c>
      <c r="E43" s="54"/>
      <c r="F43" s="55"/>
      <c r="G43" s="55"/>
      <c r="H43" s="55"/>
      <c r="I43" s="55"/>
      <c r="J43" s="55"/>
      <c r="K43" s="55"/>
      <c r="L43" s="56"/>
      <c r="M43" s="107" t="s">
        <v>672</v>
      </c>
    </row>
    <row r="44" spans="2:13">
      <c r="B44" s="66" t="s">
        <v>180</v>
      </c>
      <c r="C44" s="64" t="s">
        <v>129</v>
      </c>
      <c r="D44" s="65"/>
      <c r="E44" s="54"/>
      <c r="F44" s="55"/>
      <c r="G44" s="55"/>
      <c r="H44" s="55"/>
      <c r="I44" s="55"/>
      <c r="J44" s="55"/>
      <c r="K44" s="55"/>
      <c r="L44" s="56"/>
      <c r="M44" s="107"/>
    </row>
    <row r="45" spans="2:13">
      <c r="B45" s="66" t="s">
        <v>181</v>
      </c>
      <c r="C45" s="62" t="s">
        <v>196</v>
      </c>
      <c r="D45" s="61" t="s">
        <v>195</v>
      </c>
      <c r="E45" s="54"/>
      <c r="F45" s="55"/>
      <c r="G45" s="55"/>
      <c r="H45" s="55"/>
      <c r="I45" s="55"/>
      <c r="J45" s="55"/>
      <c r="K45" s="55"/>
      <c r="L45" s="56"/>
      <c r="M45" s="107" t="s">
        <v>196</v>
      </c>
    </row>
    <row r="46" spans="2:13">
      <c r="B46" s="66" t="s">
        <v>182</v>
      </c>
      <c r="C46" s="62" t="s">
        <v>131</v>
      </c>
      <c r="D46" s="100" t="s">
        <v>134</v>
      </c>
      <c r="E46" s="54"/>
      <c r="F46" s="55"/>
      <c r="G46" s="55"/>
      <c r="H46" s="55"/>
      <c r="I46" s="55"/>
      <c r="J46" s="55"/>
      <c r="K46" s="55"/>
      <c r="L46" s="56"/>
      <c r="M46" s="107" t="s">
        <v>636</v>
      </c>
    </row>
    <row r="47" spans="2:13">
      <c r="B47" s="66" t="s">
        <v>201</v>
      </c>
      <c r="C47" s="62" t="s">
        <v>126</v>
      </c>
      <c r="D47" s="61" t="str">
        <f>"D:\kai9_compile\"&amp;$D$7&amp;"\react"</f>
        <v>D:\kai9_compile\kai9tmpl\react</v>
      </c>
      <c r="E47" s="54"/>
      <c r="F47" s="55"/>
      <c r="G47" s="55"/>
      <c r="H47" s="55"/>
      <c r="I47" s="55"/>
      <c r="J47" s="55"/>
      <c r="K47" s="55"/>
      <c r="L47" s="56"/>
      <c r="M47" s="107" t="s">
        <v>637</v>
      </c>
    </row>
    <row r="48" spans="2:13">
      <c r="B48" s="66" t="s">
        <v>194</v>
      </c>
      <c r="C48" s="62" t="s">
        <v>198</v>
      </c>
      <c r="D48" s="61" t="str">
        <f>"D:\kai9_compile\"&amp;$D$7&amp;"\react\src"</f>
        <v>D:\kai9_compile\kai9tmpl\react\src</v>
      </c>
      <c r="E48" s="54"/>
      <c r="F48" s="55"/>
      <c r="G48" s="55"/>
      <c r="H48" s="55"/>
      <c r="I48" s="55"/>
      <c r="J48" s="55"/>
      <c r="K48" s="55"/>
      <c r="L48" s="56"/>
      <c r="M48" s="107"/>
    </row>
    <row r="49" spans="2:13">
      <c r="B49" s="66" t="s">
        <v>202</v>
      </c>
      <c r="C49" s="62" t="s">
        <v>199</v>
      </c>
      <c r="D49" s="61" t="str">
        <f>"D:\kai9_compile\"&amp;$D$7&amp;"\react\build"</f>
        <v>D:\kai9_compile\kai9tmpl\react\build</v>
      </c>
      <c r="E49" s="54"/>
      <c r="F49" s="55"/>
      <c r="G49" s="55"/>
      <c r="H49" s="55"/>
      <c r="I49" s="55"/>
      <c r="J49" s="55"/>
      <c r="K49" s="55"/>
      <c r="L49" s="56"/>
      <c r="M49" s="107" t="s">
        <v>643</v>
      </c>
    </row>
    <row r="50" spans="2:13">
      <c r="B50" s="66" t="s">
        <v>591</v>
      </c>
      <c r="C50" s="62" t="s">
        <v>200</v>
      </c>
      <c r="D50" s="61" t="str">
        <f>"D:\kai9\"&amp;$D$7&amp;"\javascript"</f>
        <v>D:\kai9\kai9tmpl\javascript</v>
      </c>
      <c r="E50" s="54"/>
      <c r="F50" s="55"/>
      <c r="G50" s="55"/>
      <c r="H50" s="55"/>
      <c r="I50" s="55"/>
      <c r="J50" s="55"/>
      <c r="K50" s="55"/>
      <c r="L50" s="56"/>
      <c r="M50" s="107" t="s">
        <v>644</v>
      </c>
    </row>
    <row r="51" spans="2:13">
      <c r="B51" s="66" t="s">
        <v>203</v>
      </c>
      <c r="C51" s="62" t="s">
        <v>130</v>
      </c>
      <c r="D51" s="100">
        <v>3431</v>
      </c>
      <c r="E51" s="54"/>
      <c r="F51" s="55"/>
      <c r="G51" s="55"/>
      <c r="H51" s="55"/>
      <c r="I51" s="55"/>
      <c r="J51" s="55"/>
      <c r="K51" s="55"/>
      <c r="L51" s="56"/>
      <c r="M51" s="107"/>
    </row>
    <row r="52" spans="2:13">
      <c r="B52" s="66" t="s">
        <v>206</v>
      </c>
      <c r="C52" s="64" t="s">
        <v>167</v>
      </c>
      <c r="D52" s="65"/>
      <c r="E52" s="54"/>
      <c r="F52" s="55"/>
      <c r="G52" s="55"/>
      <c r="H52" s="55"/>
      <c r="I52" s="55"/>
      <c r="J52" s="55"/>
      <c r="K52" s="55"/>
      <c r="L52" s="56"/>
      <c r="M52" s="107"/>
    </row>
    <row r="53" spans="2:13">
      <c r="B53" s="66" t="s">
        <v>207</v>
      </c>
      <c r="C53" s="62" t="s">
        <v>151</v>
      </c>
      <c r="D53" s="100" t="s">
        <v>168</v>
      </c>
      <c r="E53" s="54"/>
      <c r="F53" s="55"/>
      <c r="G53" s="55"/>
      <c r="H53" s="55"/>
      <c r="I53" s="55"/>
      <c r="J53" s="55"/>
      <c r="K53" s="55"/>
      <c r="L53" s="56"/>
      <c r="M53" s="107" t="s">
        <v>638</v>
      </c>
    </row>
    <row r="54" spans="2:13">
      <c r="B54" s="66" t="s">
        <v>210</v>
      </c>
      <c r="C54" s="62" t="s">
        <v>119</v>
      </c>
      <c r="D54" s="100" t="s">
        <v>677</v>
      </c>
      <c r="E54" s="54"/>
      <c r="F54" s="55"/>
      <c r="G54" s="55"/>
      <c r="H54" s="55"/>
      <c r="I54" s="55"/>
      <c r="J54" s="55"/>
      <c r="K54" s="55"/>
      <c r="L54" s="56"/>
      <c r="M54" s="107" t="s">
        <v>664</v>
      </c>
    </row>
    <row r="55" spans="2:13" ht="18.75">
      <c r="B55" s="66" t="s">
        <v>592</v>
      </c>
      <c r="C55" s="62" t="s">
        <v>308</v>
      </c>
      <c r="D55" s="102" t="s">
        <v>309</v>
      </c>
      <c r="E55" s="54"/>
      <c r="F55" s="55"/>
      <c r="G55" s="55"/>
      <c r="H55" s="55"/>
      <c r="I55" s="55"/>
      <c r="J55" s="55"/>
      <c r="K55" s="55"/>
      <c r="L55" s="56"/>
      <c r="M55" s="107" t="s">
        <v>639</v>
      </c>
    </row>
    <row r="56" spans="2:13">
      <c r="B56" s="66" t="s">
        <v>593</v>
      </c>
      <c r="C56" s="64" t="str">
        <f>$D$7</f>
        <v>kai9tmpl</v>
      </c>
      <c r="D56" s="65"/>
      <c r="E56" s="54"/>
      <c r="F56" s="55"/>
      <c r="G56" s="55"/>
      <c r="H56" s="55"/>
      <c r="I56" s="55"/>
      <c r="J56" s="55"/>
      <c r="K56" s="55"/>
      <c r="L56" s="56"/>
      <c r="M56" s="107"/>
    </row>
    <row r="57" spans="2:13">
      <c r="B57" s="66" t="s">
        <v>629</v>
      </c>
      <c r="C57" s="62" t="s">
        <v>219</v>
      </c>
      <c r="D57" s="100" t="s">
        <v>674</v>
      </c>
      <c r="E57" s="54"/>
      <c r="F57" s="55" t="s">
        <v>675</v>
      </c>
      <c r="G57" s="55"/>
      <c r="H57" s="55"/>
      <c r="I57" s="55" t="s">
        <v>479</v>
      </c>
      <c r="J57" s="55"/>
      <c r="K57" s="55"/>
      <c r="L57" s="56"/>
      <c r="M57" s="107" t="s">
        <v>653</v>
      </c>
    </row>
    <row r="58" spans="2:13" ht="18.75">
      <c r="G58" s="105"/>
    </row>
  </sheetData>
  <phoneticPr fontId="1"/>
  <hyperlinks>
    <hyperlink ref="D55" r:id="rId1" xr:uid="{7A972ED2-8AE2-4CB1-AAC4-EE16811BE0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36</vt:i4>
      </vt:variant>
    </vt:vector>
  </HeadingPairs>
  <TitlesOfParts>
    <vt:vector size="45" baseType="lpstr">
      <vt:lpstr>実行順</vt:lpstr>
      <vt:lpstr>1</vt:lpstr>
      <vt:lpstr>2</vt:lpstr>
      <vt:lpstr>TS2</vt:lpstr>
      <vt:lpstr>3</vt:lpstr>
      <vt:lpstr>TS3</vt:lpstr>
      <vt:lpstr>4</vt:lpstr>
      <vt:lpstr>TS4</vt:lpstr>
      <vt:lpstr>環境</vt:lpstr>
      <vt:lpstr>java_application.yml格納先</vt:lpstr>
      <vt:lpstr>java_libs_SVNパス</vt:lpstr>
      <vt:lpstr>java_libs_格納先</vt:lpstr>
      <vt:lpstr>java_SVNパス</vt:lpstr>
      <vt:lpstr>java_war格納元_コンパイル用</vt:lpstr>
      <vt:lpstr>java_war格納元_実行用</vt:lpstr>
      <vt:lpstr>java_WEBポート</vt:lpstr>
      <vt:lpstr>java_サービス名</vt:lpstr>
      <vt:lpstr>java_プロジェクトのルートディレクトリ</vt:lpstr>
      <vt:lpstr>java_ログ出力フォルダ</vt:lpstr>
      <vt:lpstr>npm.cmdのパス</vt:lpstr>
      <vt:lpstr>React_SVNパス</vt:lpstr>
      <vt:lpstr>React_ビルド済コンテンツパス_コンパイル用</vt:lpstr>
      <vt:lpstr>React_ビルド済コンテンツパス_実行用</vt:lpstr>
      <vt:lpstr>React_プロジェクトのルートディレクトリ</vt:lpstr>
      <vt:lpstr>SVN_ID</vt:lpstr>
      <vt:lpstr>SVN_テストデータSVNパス</vt:lpstr>
      <vt:lpstr>SVN_パスワード</vt:lpstr>
      <vt:lpstr>システムデータベース_DBホスト名_IP</vt:lpstr>
      <vt:lpstr>システムデータベース_DB名</vt:lpstr>
      <vt:lpstr>システムデータベース_ID</vt:lpstr>
      <vt:lpstr>システムデータベース_パスワード</vt:lpstr>
      <vt:lpstr>システムデータベース_ポート</vt:lpstr>
      <vt:lpstr>テスト用データベース1_DBホスト名_IP</vt:lpstr>
      <vt:lpstr>テスト用データベース1_DB名</vt:lpstr>
      <vt:lpstr>テスト用データベース1_ID</vt:lpstr>
      <vt:lpstr>テスト用データベース1_スキーマ</vt:lpstr>
      <vt:lpstr>テスト用データベース1_パスワード</vt:lpstr>
      <vt:lpstr>テスト用データベース1_ポート</vt:lpstr>
      <vt:lpstr>テスト用データベースcom_DBホスト名_IP</vt:lpstr>
      <vt:lpstr>テスト用データベースcom_DB名</vt:lpstr>
      <vt:lpstr>テスト用データベースcom_ID</vt:lpstr>
      <vt:lpstr>テスト用データベースcom_スキーマ</vt:lpstr>
      <vt:lpstr>テスト用データベースcom_パスワード</vt:lpstr>
      <vt:lpstr>テスト用データベースcom_ポート</vt:lpstr>
      <vt:lpstr>プロジェクトURL1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宮村欣道</dc:creator>
  <cp:lastModifiedBy>宮村 部長</cp:lastModifiedBy>
  <dcterms:created xsi:type="dcterms:W3CDTF">2015-06-05T18:19:34Z</dcterms:created>
  <dcterms:modified xsi:type="dcterms:W3CDTF">2024-11-10T21:51:16Z</dcterms:modified>
</cp:coreProperties>
</file>