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nd Kumar Sharma\Downloads\"/>
    </mc:Choice>
  </mc:AlternateContent>
  <xr:revisionPtr revIDLastSave="0" documentId="13_ncr:1_{DCDB2381-8A2B-4A19-A3A7-2E21950BB3B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9" i="3"/>
  <c r="D10" i="3"/>
  <c r="D11" i="3"/>
  <c r="D2" i="3"/>
  <c r="C10" i="3"/>
  <c r="C11" i="3"/>
  <c r="C9" i="3"/>
  <c r="C2" i="3"/>
  <c r="B10" i="3"/>
  <c r="B11" i="3"/>
  <c r="B9" i="3"/>
  <c r="B3" i="3"/>
  <c r="B4" i="3"/>
  <c r="B5" i="3"/>
  <c r="B2" i="3"/>
  <c r="F3" i="3"/>
  <c r="F4" i="3"/>
  <c r="F5" i="3"/>
  <c r="F2" i="3"/>
  <c r="E3" i="3"/>
  <c r="E4" i="3"/>
  <c r="E5" i="3"/>
  <c r="E2" i="3"/>
  <c r="D3" i="3"/>
  <c r="D4" i="3"/>
  <c r="D5" i="3"/>
  <c r="C3" i="3"/>
  <c r="C4" i="3"/>
  <c r="C5" i="3"/>
  <c r="B2" i="2"/>
  <c r="F47" i="1"/>
  <c r="F52" i="1"/>
  <c r="F39" i="1"/>
  <c r="F49" i="1"/>
  <c r="F45" i="1"/>
  <c r="F48" i="1"/>
  <c r="F44" i="1"/>
  <c r="F43" i="1"/>
  <c r="F42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</calcChain>
</file>

<file path=xl/sharedStrings.xml><?xml version="1.0" encoding="utf-8"?>
<sst xmlns="http://schemas.openxmlformats.org/spreadsheetml/2006/main" count="1531" uniqueCount="77">
  <si>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</si>
  <si>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</si>
  <si>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</si>
  <si>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</si>
  <si>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</si>
  <si>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</si>
  <si>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</si>
  <si>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</si>
  <si>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</si>
  <si>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</si>
  <si>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</si>
  <si>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</si>
  <si>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</si>
  <si>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</si>
  <si>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</si>
  <si>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</si>
  <si>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</si>
  <si>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</si>
  <si>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</si>
  <si>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</si>
  <si>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</si>
  <si>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</si>
  <si>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</si>
  <si>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</si>
  <si>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</si>
  <si>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</si>
  <si>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</si>
  <si>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</si>
  <si>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</si>
  <si>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</si>
  <si>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</si>
  <si>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</si>
  <si>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</si>
  <si>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</si>
  <si>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</si>
  <si>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</si>
  <si>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</si>
  <si>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</si>
  <si>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</si>
  <si>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</si>
  <si>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</si>
  <si>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</si>
  <si>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</si>
  <si>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</si>
  <si>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</si>
  <si>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</si>
  <si>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</si>
  <si>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</si>
  <si>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</si>
  <si>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</si>
  <si>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</si>
  <si>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</si>
  <si>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</si>
  <si>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</si>
  <si>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</si>
  <si>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</si>
  <si>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</si>
  <si>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</si>
  <si>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</si>
  <si>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</si>
  <si>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</si>
  <si>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</si>
  <si>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</si>
  <si>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</si>
  <si>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</si>
  <si>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</si>
  <si>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</si>
  <si>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</si>
  <si>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</si>
  <si>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</si>
  <si>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</si>
  <si>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</si>
  <si>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</si>
  <si>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</si>
  <si>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</si>
  <si>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</si>
  <si>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washing D2:D25machine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</si>
</sst>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8" fillId="0" borderId="0" xfId="0" applyFont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28" workbookViewId="0">
      <selection activeCell="F52" sqref="F52"/>
    </sheetView>
  </sheetViews>
  <sheetFormatPr defaultRowHeight="14.5" x14ac:dyDescent="0.35"/>
  <cols>
    <col min="2" max="2" width="10.36328125" bestFit="1" customWidth="1"/>
    <col min="3" max="3" width="17.453125" customWidth="1"/>
    <col min="4" max="4" width="17.54296875" customWidth="1"/>
    <col min="7" max="7" width="13.36328125" customWidth="1"/>
  </cols>
  <sheetData>
    <row r="1" spans="1:7" ht="29" x14ac:dyDescent="0.3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5">
      <c r="A25" s="2">
        <v>100024</v>
      </c>
      <c r="B25" s="1">
        <v>41314</v>
      </c>
      <c r="C25" s="2" t="s">
        <v>16</v>
      </c>
      <c r="D25" s="2" t="s">
        <v>76</v>
      </c>
      <c r="E25" s="2">
        <v>34</v>
      </c>
      <c r="F25" s="2" t="s">
        <v>3</v>
      </c>
      <c r="G25" s="2" t="s">
        <v>21</v>
      </c>
    </row>
    <row r="28" spans="1:7" x14ac:dyDescent="0.35">
      <c r="F28" s="3" t="s">
        <v>23</v>
      </c>
    </row>
    <row r="29" spans="1:7" x14ac:dyDescent="0.35">
      <c r="E29" s="4" t="s">
        <v>35</v>
      </c>
      <c r="F29" s="19">
        <f>COUNTIF(G2:G25,"boston")</f>
        <v>4</v>
      </c>
    </row>
    <row r="30" spans="1:7" x14ac:dyDescent="0.35">
      <c r="E30" s="4" t="s">
        <v>36</v>
      </c>
      <c r="F30" s="19">
        <f>COUNTIF(D2:D25,"microwave")</f>
        <v>5</v>
      </c>
    </row>
    <row r="31" spans="1:7" x14ac:dyDescent="0.35">
      <c r="E31" s="4" t="s">
        <v>37</v>
      </c>
      <c r="F31" s="19">
        <f>COUNTIF(F2:F25,"truck 3")</f>
        <v>8</v>
      </c>
    </row>
    <row r="32" spans="1:7" x14ac:dyDescent="0.35">
      <c r="E32" s="4" t="s">
        <v>38</v>
      </c>
      <c r="F32" s="19">
        <f>COUNTIF(C2:C25,"peter white")</f>
        <v>6</v>
      </c>
    </row>
    <row r="33" spans="5:6" x14ac:dyDescent="0.35">
      <c r="E33" s="4" t="s">
        <v>30</v>
      </c>
      <c r="F33" s="19">
        <f>COUNTIF(E2:E25,"&lt;20")</f>
        <v>9</v>
      </c>
    </row>
    <row r="35" spans="5:6" x14ac:dyDescent="0.35">
      <c r="F35" s="3" t="s">
        <v>24</v>
      </c>
    </row>
    <row r="36" spans="5:6" x14ac:dyDescent="0.35">
      <c r="E36" s="4" t="s">
        <v>27</v>
      </c>
      <c r="F36" s="19">
        <f>SUMIF(D2:D25,"refrigerator",E2:E25)</f>
        <v>105</v>
      </c>
    </row>
    <row r="37" spans="5:6" x14ac:dyDescent="0.35">
      <c r="E37" s="4" t="s">
        <v>28</v>
      </c>
      <c r="F37" s="19">
        <f>SUMIF(D2:D25,"washing machine",E2:E25)</f>
        <v>130</v>
      </c>
    </row>
    <row r="38" spans="5:6" x14ac:dyDescent="0.35">
      <c r="E38" s="4" t="s">
        <v>34</v>
      </c>
      <c r="F38" s="19">
        <f>SUMIF(F2:F25,"truck 4",E2:E25)</f>
        <v>156</v>
      </c>
    </row>
    <row r="39" spans="5:6" x14ac:dyDescent="0.35">
      <c r="E39" s="4" t="s">
        <v>44</v>
      </c>
      <c r="F39" s="19">
        <f>SUM(E2:E25) - SUMIF(F2:F25,"airplane",E2:E25)</f>
        <v>511</v>
      </c>
    </row>
    <row r="41" spans="5:6" x14ac:dyDescent="0.35">
      <c r="E41" s="4"/>
      <c r="F41" s="3" t="s">
        <v>25</v>
      </c>
    </row>
    <row r="42" spans="5:6" x14ac:dyDescent="0.35">
      <c r="E42" s="4" t="s">
        <v>39</v>
      </c>
      <c r="F42" s="19">
        <f>COUNTIFS(D2:D25,"microwave",G2:G25,"boston")</f>
        <v>2</v>
      </c>
    </row>
    <row r="43" spans="5:6" x14ac:dyDescent="0.35">
      <c r="E43" s="4" t="s">
        <v>40</v>
      </c>
      <c r="F43" s="19">
        <f>COUNTIFS(C2:C25,"peter white",F2:F25,"truck 1")</f>
        <v>2</v>
      </c>
    </row>
    <row r="44" spans="5:6" x14ac:dyDescent="0.35">
      <c r="E44" s="4" t="s">
        <v>41</v>
      </c>
      <c r="F44" s="19">
        <f>COUNTIFS(G2:G25,"boston",B2:B25,"&gt;03-02-2013")</f>
        <v>2</v>
      </c>
    </row>
    <row r="45" spans="5:6" x14ac:dyDescent="0.35">
      <c r="E45" s="4" t="s">
        <v>42</v>
      </c>
      <c r="F45" s="19">
        <f>COUNTIFS(B2:B25,"&gt;=03-02-2013",B2:B25,"&lt;=06-02-2013")</f>
        <v>14</v>
      </c>
    </row>
    <row r="46" spans="5:6" x14ac:dyDescent="0.35">
      <c r="F46" s="3" t="s">
        <v>26</v>
      </c>
    </row>
    <row r="47" spans="5:6" x14ac:dyDescent="0.35">
      <c r="E47" s="4" t="s">
        <v>31</v>
      </c>
      <c r="F47" s="19">
        <f>SUMIFS(E2:E25,D2:D25,"microwave",G2:G25,"NY")</f>
        <v>25</v>
      </c>
    </row>
    <row r="48" spans="5:6" x14ac:dyDescent="0.35">
      <c r="E48" s="4" t="s">
        <v>33</v>
      </c>
      <c r="F48" s="19">
        <f>SUMIFS(E2:E25,F2:F25,"truck 1",G2:G25,"Pittsburgh")</f>
        <v>75</v>
      </c>
    </row>
    <row r="49" spans="5:6" x14ac:dyDescent="0.35">
      <c r="E49" s="4" t="s">
        <v>43</v>
      </c>
      <c r="F49" s="19">
        <f>SUMIFS(E2:E25,B2:B25,"&gt;=03-02-2013",B2:B25,"&lt;=06-02-2013")</f>
        <v>309</v>
      </c>
    </row>
    <row r="52" spans="5:6" x14ac:dyDescent="0.35">
      <c r="E52" s="4" t="s">
        <v>32</v>
      </c>
      <c r="F52" s="19">
        <f>SUMIF(G2:G25,"NY",E2:E25) + SUMIF(G2:G25,"Baltimore",E2:E25) + SUMIF(G2:G25,"Philadelphia",E2:E25)</f>
        <v>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F9" sqref="F9:F11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8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5">
      <c r="A2" s="2" t="s">
        <v>49</v>
      </c>
      <c r="B2" s="2">
        <f>COUNTIF(B16:B241,A2)</f>
        <v>71</v>
      </c>
      <c r="C2" s="2">
        <f ca="1">SUMIF(B16:B241,A2,E16:E24)</f>
        <v>717</v>
      </c>
      <c r="D2" s="2">
        <f>COUNTIFS(D16:D241,"cash",B16:B241,A2)</f>
        <v>42</v>
      </c>
      <c r="E2" s="2">
        <f>COUNTIFS(D16:D241,"credit card",B16:B241,A2)</f>
        <v>29</v>
      </c>
      <c r="F2" s="2">
        <f>SUMIFS(E16:E241,B16:B241,A2,D16:D241,"cash")</f>
        <v>414</v>
      </c>
    </row>
    <row r="3" spans="1:6" x14ac:dyDescent="0.35">
      <c r="A3" s="9" t="s">
        <v>47</v>
      </c>
      <c r="B3" s="2">
        <f t="shared" ref="B3:B5" si="0">COUNTIF(B17:B242,A3)</f>
        <v>46</v>
      </c>
      <c r="C3" s="2">
        <f t="shared" ref="C3:C5" ca="1" si="1">SUMIF(B17:B242,A3,E17:E25)</f>
        <v>1934</v>
      </c>
      <c r="D3" s="2">
        <f t="shared" ref="D3:D5" si="2">COUNTIFS(D17:D242,"cash",B17:B242,A3)</f>
        <v>31</v>
      </c>
      <c r="E3" s="2">
        <f t="shared" ref="E3:E5" si="3">COUNTIFS(D17:D242,"credit card",B17:B242,A3)</f>
        <v>15</v>
      </c>
      <c r="F3" s="2">
        <f t="shared" ref="F3:F5" si="4">SUMIFS(E17:E242,B17:B242,A3,D17:D242,"cash")</f>
        <v>1350</v>
      </c>
    </row>
    <row r="4" spans="1:6" x14ac:dyDescent="0.35">
      <c r="A4" s="10" t="s">
        <v>48</v>
      </c>
      <c r="B4" s="2">
        <f t="shared" si="0"/>
        <v>50</v>
      </c>
      <c r="C4" s="2">
        <f t="shared" ca="1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52</v>
      </c>
      <c r="B5" s="2">
        <f t="shared" si="0"/>
        <v>32</v>
      </c>
      <c r="C5" s="2">
        <f t="shared" ca="1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7.2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5">
      <c r="A9" s="9" t="s">
        <v>53</v>
      </c>
      <c r="B9" s="2">
        <f>COUNTIF(C16:C241,A9)</f>
        <v>25</v>
      </c>
      <c r="C9" s="2">
        <f ca="1">SUMIF(C16:C241,A9,E16:E24)</f>
        <v>688</v>
      </c>
      <c r="D9" s="2">
        <f>COUNTIFS(B16:B241,"Shaving",C16:C241,A9)</f>
        <v>7</v>
      </c>
      <c r="E9" s="2">
        <f>COUNTIFS(B16:B241,"Kids",C16:C241,A9)</f>
        <v>1</v>
      </c>
      <c r="F9" s="2">
        <f>SUMIFS(E16:E241,A16:A241,"&gt;05-10-2013",A16:A241,"&gt;05-20-2013")</f>
        <v>0</v>
      </c>
    </row>
    <row r="10" spans="1:6" x14ac:dyDescent="0.35">
      <c r="A10" s="9" t="s">
        <v>54</v>
      </c>
      <c r="B10" s="2">
        <f t="shared" ref="B10:B11" si="5">COUNTIF(C17:C242,A10)</f>
        <v>31</v>
      </c>
      <c r="C10" s="2">
        <f t="shared" ref="C10:C11" ca="1" si="6">SUMIF(C17:C242,A10,E17:E25)</f>
        <v>965</v>
      </c>
      <c r="D10" s="2">
        <f t="shared" ref="D10:D11" si="7">COUNTIFS(B17:B242,"Shaving",C17:C242,A10)</f>
        <v>8</v>
      </c>
      <c r="E10" s="2">
        <f t="shared" ref="E10:E11" si="8">COUNTIFS(B17:B242,"Kids",C17:C242,A10)</f>
        <v>1</v>
      </c>
      <c r="F10" s="2">
        <f t="shared" ref="F10:F11" si="9">SUMIFS(E17:E242,A17:A242,"&gt;05-10-2013",A17:A242,"&gt;05-20-2013")</f>
        <v>0</v>
      </c>
    </row>
    <row r="11" spans="1:6" x14ac:dyDescent="0.35">
      <c r="A11" s="9" t="s">
        <v>56</v>
      </c>
      <c r="B11" s="2">
        <f t="shared" si="5"/>
        <v>23</v>
      </c>
      <c r="C11" s="2">
        <f t="shared" ca="1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5">
      <c r="B12" s="16"/>
    </row>
    <row r="13" spans="1:6" x14ac:dyDescent="0.35">
      <c r="B13" s="16"/>
    </row>
    <row r="14" spans="1:6" x14ac:dyDescent="0.35">
      <c r="A14" s="20" t="s">
        <v>65</v>
      </c>
      <c r="B14" s="20"/>
      <c r="C14" s="20"/>
      <c r="D14" s="20"/>
      <c r="E14" s="20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D2" sqref="D2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4.25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8.7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5">
      <c r="B12" s="16"/>
    </row>
    <row r="13" spans="1:6" x14ac:dyDescent="0.35">
      <c r="B13" s="16"/>
    </row>
    <row r="14" spans="1:6" x14ac:dyDescent="0.35">
      <c r="A14" s="20" t="s">
        <v>65</v>
      </c>
      <c r="B14" s="20"/>
      <c r="C14" s="20"/>
      <c r="D14" s="20"/>
      <c r="E14" s="20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5" x14ac:dyDescent="0.35"/>
  <sheetData>
    <row r="8" spans="2:2" ht="31" x14ac:dyDescent="0.7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Anand Kumar Sharma</cp:lastModifiedBy>
  <dcterms:created xsi:type="dcterms:W3CDTF">2013-06-05T17:23:06Z</dcterms:created>
  <dcterms:modified xsi:type="dcterms:W3CDTF">2022-02-04T15:28:22Z</dcterms:modified>
</cp:coreProperties>
</file>