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WORK 1/AREAS/SPORT/USA/Blanks/"/>
    </mc:Choice>
  </mc:AlternateContent>
  <bookViews>
    <workbookView xWindow="-8220" yWindow="-21140" windowWidth="38380" windowHeight="21140" tabRatio="500"/>
  </bookViews>
  <sheets>
    <sheet name="PROFILING" sheetId="4" r:id="rId1"/>
    <sheet name="RATINGS - 1" sheetId="1" r:id="rId2"/>
    <sheet name="RATINGS - 2" sheetId="8" r:id="rId3"/>
    <sheet name="BETTING SUMMARY" sheetId="9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" i="1" l="1"/>
  <c r="R21" i="1"/>
  <c r="Q21" i="1"/>
  <c r="P21" i="1"/>
  <c r="O21" i="1"/>
  <c r="DJ22" i="1"/>
  <c r="DM22" i="1"/>
  <c r="DL22" i="1"/>
  <c r="DI22" i="1"/>
  <c r="DK22" i="1"/>
  <c r="CV22" i="1"/>
  <c r="CY22" i="1"/>
  <c r="CX22" i="1"/>
  <c r="CU22" i="1"/>
  <c r="CW22" i="1"/>
  <c r="CH22" i="1"/>
  <c r="CK22" i="1"/>
  <c r="CJ22" i="1"/>
  <c r="CG22" i="1"/>
  <c r="CI22" i="1"/>
  <c r="BT22" i="1"/>
  <c r="BW22" i="1"/>
  <c r="BV22" i="1"/>
  <c r="BS22" i="1"/>
  <c r="BU22" i="1"/>
  <c r="BF22" i="1"/>
  <c r="BI22" i="1"/>
  <c r="BH22" i="1"/>
  <c r="BE22" i="1"/>
  <c r="BG22" i="1"/>
  <c r="AR22" i="1"/>
  <c r="AU22" i="1"/>
  <c r="AT22" i="1"/>
  <c r="AQ22" i="1"/>
  <c r="AS22" i="1"/>
  <c r="AD22" i="1"/>
  <c r="AG22" i="1"/>
  <c r="AF22" i="1"/>
  <c r="AC22" i="1"/>
  <c r="AE22" i="1"/>
  <c r="P22" i="1"/>
  <c r="S22" i="1"/>
  <c r="R22" i="1"/>
  <c r="O22" i="1"/>
  <c r="Q22" i="1"/>
  <c r="DJ21" i="1"/>
  <c r="DM21" i="1"/>
  <c r="DL21" i="1"/>
  <c r="DI21" i="1"/>
  <c r="DK21" i="1"/>
  <c r="CV21" i="1"/>
  <c r="CY21" i="1"/>
  <c r="CX21" i="1"/>
  <c r="CU21" i="1"/>
  <c r="CW21" i="1"/>
  <c r="CH21" i="1"/>
  <c r="CK21" i="1"/>
  <c r="CJ21" i="1"/>
  <c r="CG21" i="1"/>
  <c r="CI21" i="1"/>
  <c r="BT21" i="1"/>
  <c r="BW21" i="1"/>
  <c r="BV21" i="1"/>
  <c r="BS21" i="1"/>
  <c r="BU21" i="1"/>
  <c r="BF21" i="1"/>
  <c r="BI21" i="1"/>
  <c r="BH21" i="1"/>
  <c r="BE21" i="1"/>
  <c r="BG21" i="1"/>
  <c r="AR21" i="1"/>
  <c r="AU21" i="1"/>
  <c r="AT21" i="1"/>
  <c r="AQ21" i="1"/>
  <c r="AS21" i="1"/>
  <c r="AD21" i="1"/>
  <c r="AG21" i="1"/>
  <c r="AF21" i="1"/>
  <c r="AC21" i="1"/>
  <c r="AE21" i="1"/>
  <c r="DJ22" i="8"/>
  <c r="DJ21" i="8"/>
  <c r="CV22" i="8"/>
  <c r="CV21" i="8"/>
  <c r="CH22" i="8"/>
  <c r="CH21" i="8"/>
  <c r="BT22" i="8"/>
  <c r="BT21" i="8"/>
  <c r="BF22" i="8"/>
  <c r="BF21" i="8"/>
  <c r="AR22" i="8"/>
  <c r="AR21" i="8"/>
  <c r="AD22" i="8"/>
  <c r="AD21" i="8"/>
  <c r="DM22" i="8"/>
  <c r="DM21" i="8"/>
  <c r="CY22" i="8"/>
  <c r="CY21" i="8"/>
  <c r="CK22" i="8"/>
  <c r="CK21" i="8"/>
  <c r="BW22" i="8"/>
  <c r="BW21" i="8"/>
  <c r="BI22" i="8"/>
  <c r="BI21" i="8"/>
  <c r="AU22" i="8"/>
  <c r="AU21" i="8"/>
  <c r="AG22" i="8"/>
  <c r="AG21" i="8"/>
  <c r="P22" i="8"/>
  <c r="P21" i="8"/>
  <c r="S22" i="8"/>
  <c r="S21" i="8"/>
  <c r="DP32" i="1"/>
  <c r="DO32" i="1"/>
  <c r="DN32" i="1"/>
  <c r="DM32" i="1"/>
  <c r="DJ32" i="1"/>
  <c r="DI32" i="1"/>
  <c r="DH32" i="1"/>
  <c r="DG32" i="1"/>
  <c r="DB32" i="1"/>
  <c r="DA32" i="1"/>
  <c r="CZ32" i="1"/>
  <c r="CY32" i="1"/>
  <c r="CV32" i="1"/>
  <c r="CU32" i="1"/>
  <c r="CT32" i="1"/>
  <c r="CS32" i="1"/>
  <c r="CN32" i="1"/>
  <c r="CM32" i="1"/>
  <c r="CL32" i="1"/>
  <c r="CK32" i="1"/>
  <c r="CH32" i="1"/>
  <c r="CG32" i="1"/>
  <c r="CF32" i="1"/>
  <c r="CE32" i="1"/>
  <c r="BZ32" i="1"/>
  <c r="BY32" i="1"/>
  <c r="BX32" i="1"/>
  <c r="BW32" i="1"/>
  <c r="BT32" i="1"/>
  <c r="BS32" i="1"/>
  <c r="BR32" i="1"/>
  <c r="BQ32" i="1"/>
  <c r="BL32" i="1"/>
  <c r="BK32" i="1"/>
  <c r="BJ32" i="1"/>
  <c r="BI32" i="1"/>
  <c r="BF32" i="1"/>
  <c r="BE32" i="1"/>
  <c r="BD32" i="1"/>
  <c r="BC32" i="1"/>
  <c r="AX32" i="1"/>
  <c r="AW32" i="1"/>
  <c r="AV32" i="1"/>
  <c r="AU32" i="1"/>
  <c r="AR32" i="1"/>
  <c r="AQ32" i="1"/>
  <c r="AP32" i="1"/>
  <c r="AO32" i="1"/>
  <c r="AJ32" i="1"/>
  <c r="AI32" i="1"/>
  <c r="AH32" i="1"/>
  <c r="AG32" i="1"/>
  <c r="AD32" i="1"/>
  <c r="AC32" i="1"/>
  <c r="AB32" i="1"/>
  <c r="AA32" i="1"/>
  <c r="V32" i="1"/>
  <c r="U32" i="1"/>
  <c r="T32" i="1"/>
  <c r="S32" i="1"/>
  <c r="P32" i="1"/>
  <c r="DP32" i="8"/>
  <c r="DO32" i="8"/>
  <c r="DN32" i="8"/>
  <c r="DM32" i="8"/>
  <c r="DJ32" i="8"/>
  <c r="DI32" i="8"/>
  <c r="DH32" i="8"/>
  <c r="DG32" i="8"/>
  <c r="DB32" i="8"/>
  <c r="DA32" i="8"/>
  <c r="CZ32" i="8"/>
  <c r="CY32" i="8"/>
  <c r="CV32" i="8"/>
  <c r="CU32" i="8"/>
  <c r="CT32" i="8"/>
  <c r="CS32" i="8"/>
  <c r="CN32" i="8"/>
  <c r="CM32" i="8"/>
  <c r="CL32" i="8"/>
  <c r="CK32" i="8"/>
  <c r="CH32" i="8"/>
  <c r="CG32" i="8"/>
  <c r="CF32" i="8"/>
  <c r="CE32" i="8"/>
  <c r="BZ32" i="8"/>
  <c r="BY32" i="8"/>
  <c r="BX32" i="8"/>
  <c r="BW32" i="8"/>
  <c r="BT32" i="8"/>
  <c r="BL32" i="8"/>
  <c r="BK32" i="8"/>
  <c r="BJ32" i="8"/>
  <c r="BI32" i="8"/>
  <c r="BF32" i="8"/>
  <c r="AX32" i="8"/>
  <c r="AW32" i="8"/>
  <c r="AV32" i="8"/>
  <c r="AU32" i="8"/>
  <c r="AR32" i="8"/>
  <c r="AJ32" i="8"/>
  <c r="AI32" i="8"/>
  <c r="AH32" i="8"/>
  <c r="AG32" i="8"/>
  <c r="AD32" i="8"/>
  <c r="V32" i="8"/>
  <c r="P32" i="8"/>
  <c r="R42" i="8"/>
  <c r="DO43" i="8"/>
  <c r="DN43" i="8"/>
  <c r="DM43" i="8"/>
  <c r="DL43" i="8"/>
  <c r="DK22" i="8"/>
  <c r="DH43" i="8"/>
  <c r="DG43" i="8"/>
  <c r="DA43" i="8"/>
  <c r="CZ43" i="8"/>
  <c r="CY43" i="8"/>
  <c r="CX43" i="8"/>
  <c r="CW22" i="8"/>
  <c r="CT43" i="8"/>
  <c r="CS43" i="8"/>
  <c r="CM43" i="8"/>
  <c r="CL43" i="8"/>
  <c r="CK43" i="8"/>
  <c r="CJ43" i="8"/>
  <c r="CI22" i="8"/>
  <c r="CF43" i="8"/>
  <c r="CE43" i="8"/>
  <c r="BY43" i="8"/>
  <c r="BX43" i="8"/>
  <c r="BW43" i="8"/>
  <c r="BV43" i="8"/>
  <c r="BU22" i="8"/>
  <c r="BR43" i="8"/>
  <c r="BQ43" i="8"/>
  <c r="BK43" i="8"/>
  <c r="BJ43" i="8"/>
  <c r="BI43" i="8"/>
  <c r="BH43" i="8"/>
  <c r="BG22" i="8"/>
  <c r="BD43" i="8"/>
  <c r="BC43" i="8"/>
  <c r="AW43" i="8"/>
  <c r="AV43" i="8"/>
  <c r="AU43" i="8"/>
  <c r="AT43" i="8"/>
  <c r="AS22" i="8"/>
  <c r="AP43" i="8"/>
  <c r="AO43" i="8"/>
  <c r="AI43" i="8"/>
  <c r="AH43" i="8"/>
  <c r="AG43" i="8"/>
  <c r="AF43" i="8"/>
  <c r="AE22" i="8"/>
  <c r="AB43" i="8"/>
  <c r="AA43" i="8"/>
  <c r="U43" i="8"/>
  <c r="T43" i="8"/>
  <c r="S43" i="8"/>
  <c r="R43" i="8"/>
  <c r="Q22" i="8"/>
  <c r="N43" i="8"/>
  <c r="M43" i="8"/>
  <c r="DO42" i="8"/>
  <c r="DN42" i="8"/>
  <c r="DM42" i="8"/>
  <c r="DL42" i="8"/>
  <c r="DK21" i="8"/>
  <c r="DH42" i="8"/>
  <c r="DG42" i="8"/>
  <c r="DA42" i="8"/>
  <c r="CZ42" i="8"/>
  <c r="CY42" i="8"/>
  <c r="CX42" i="8"/>
  <c r="CW21" i="8"/>
  <c r="CT42" i="8"/>
  <c r="CS42" i="8"/>
  <c r="CM42" i="8"/>
  <c r="CL42" i="8"/>
  <c r="CK42" i="8"/>
  <c r="CJ42" i="8"/>
  <c r="CI21" i="8"/>
  <c r="CF42" i="8"/>
  <c r="CE42" i="8"/>
  <c r="BY42" i="8"/>
  <c r="BX42" i="8"/>
  <c r="BW42" i="8"/>
  <c r="BV42" i="8"/>
  <c r="BU21" i="8"/>
  <c r="BR42" i="8"/>
  <c r="BQ42" i="8"/>
  <c r="BK42" i="8"/>
  <c r="BJ42" i="8"/>
  <c r="BI42" i="8"/>
  <c r="BH42" i="8"/>
  <c r="BG21" i="8"/>
  <c r="BD42" i="8"/>
  <c r="BC42" i="8"/>
  <c r="AW42" i="8"/>
  <c r="AV42" i="8"/>
  <c r="AU42" i="8"/>
  <c r="AT42" i="8"/>
  <c r="AS21" i="8"/>
  <c r="AP42" i="8"/>
  <c r="AO42" i="8"/>
  <c r="AI42" i="8"/>
  <c r="AH42" i="8"/>
  <c r="AG42" i="8"/>
  <c r="AF42" i="8"/>
  <c r="AE21" i="8"/>
  <c r="AB42" i="8"/>
  <c r="AA42" i="8"/>
  <c r="U42" i="8"/>
  <c r="T42" i="8"/>
  <c r="S42" i="8"/>
  <c r="Q21" i="8"/>
  <c r="N42" i="8"/>
  <c r="M42" i="8"/>
  <c r="DO43" i="1"/>
  <c r="DN43" i="1"/>
  <c r="DM43" i="1"/>
  <c r="DL43" i="1"/>
  <c r="DH43" i="1"/>
  <c r="DG43" i="1"/>
  <c r="DA43" i="1"/>
  <c r="CZ43" i="1"/>
  <c r="CY43" i="1"/>
  <c r="CX43" i="1"/>
  <c r="CT43" i="1"/>
  <c r="CS43" i="1"/>
  <c r="CM43" i="1"/>
  <c r="CL43" i="1"/>
  <c r="CK43" i="1"/>
  <c r="CJ43" i="1"/>
  <c r="CF43" i="1"/>
  <c r="CE43" i="1"/>
  <c r="BY43" i="1"/>
  <c r="BX43" i="1"/>
  <c r="BW43" i="1"/>
  <c r="BV43" i="1"/>
  <c r="DO42" i="1"/>
  <c r="DN42" i="1"/>
  <c r="DM42" i="1"/>
  <c r="DL42" i="1"/>
  <c r="DH42" i="1"/>
  <c r="DG42" i="1"/>
  <c r="DA42" i="1"/>
  <c r="CZ42" i="1"/>
  <c r="CY42" i="1"/>
  <c r="CX42" i="1"/>
  <c r="CT42" i="1"/>
  <c r="CS42" i="1"/>
  <c r="CM42" i="1"/>
  <c r="CL42" i="1"/>
  <c r="CK42" i="1"/>
  <c r="CJ42" i="1"/>
  <c r="CF42" i="1"/>
  <c r="CE42" i="1"/>
  <c r="BY42" i="1"/>
  <c r="BX42" i="1"/>
  <c r="BW42" i="1"/>
  <c r="BV42" i="1"/>
  <c r="BK43" i="1"/>
  <c r="BJ43" i="1"/>
  <c r="BI43" i="1"/>
  <c r="BH43" i="1"/>
  <c r="BK42" i="1"/>
  <c r="BJ42" i="1"/>
  <c r="BI42" i="1"/>
  <c r="BH42" i="1"/>
  <c r="AW43" i="1"/>
  <c r="AV43" i="1"/>
  <c r="AU43" i="1"/>
  <c r="AT43" i="1"/>
  <c r="AW42" i="1"/>
  <c r="AV42" i="1"/>
  <c r="AU42" i="1"/>
  <c r="AT42" i="1"/>
  <c r="AI43" i="1"/>
  <c r="AH43" i="1"/>
  <c r="AG43" i="1"/>
  <c r="AF43" i="1"/>
  <c r="AI42" i="1"/>
  <c r="AH42" i="1"/>
  <c r="AG42" i="1"/>
  <c r="AF42" i="1"/>
  <c r="T43" i="1"/>
  <c r="S43" i="1"/>
  <c r="R43" i="1"/>
  <c r="T42" i="1"/>
  <c r="S42" i="1"/>
  <c r="R42" i="1"/>
  <c r="U43" i="1"/>
  <c r="U42" i="1"/>
  <c r="DL22" i="8"/>
  <c r="DI22" i="8"/>
  <c r="CX22" i="8"/>
  <c r="CU22" i="8"/>
  <c r="CJ22" i="8"/>
  <c r="CG22" i="8"/>
  <c r="BV22" i="8"/>
  <c r="BS22" i="8"/>
  <c r="BH22" i="8"/>
  <c r="BE22" i="8"/>
  <c r="AT22" i="8"/>
  <c r="AQ22" i="8"/>
  <c r="AF22" i="8"/>
  <c r="AC22" i="8"/>
  <c r="R22" i="8"/>
  <c r="O22" i="8"/>
  <c r="DL21" i="8"/>
  <c r="DI21" i="8"/>
  <c r="CX21" i="8"/>
  <c r="CU21" i="8"/>
  <c r="CJ21" i="8"/>
  <c r="CG21" i="8"/>
  <c r="BV21" i="8"/>
  <c r="BS21" i="8"/>
  <c r="BH21" i="8"/>
  <c r="BE21" i="8"/>
  <c r="AT21" i="8"/>
  <c r="AQ21" i="8"/>
  <c r="AF21" i="8"/>
  <c r="AC21" i="8"/>
  <c r="R21" i="8"/>
  <c r="O21" i="8"/>
  <c r="Z6" i="9"/>
  <c r="Z5" i="9"/>
  <c r="Z34" i="9"/>
  <c r="Z33" i="9"/>
  <c r="Z30" i="9"/>
  <c r="Z29" i="9"/>
  <c r="Z26" i="9"/>
  <c r="Z25" i="9"/>
  <c r="Z22" i="9"/>
  <c r="Z21" i="9"/>
  <c r="Z18" i="9"/>
  <c r="Z17" i="9"/>
  <c r="Z14" i="9"/>
  <c r="Z13" i="9"/>
  <c r="Z10" i="9"/>
  <c r="Z9" i="9"/>
  <c r="I34" i="9"/>
  <c r="I33" i="9"/>
  <c r="I30" i="9"/>
  <c r="I29" i="9"/>
  <c r="I26" i="9"/>
  <c r="I25" i="9"/>
  <c r="I22" i="9"/>
  <c r="I21" i="9"/>
  <c r="I18" i="9"/>
  <c r="I17" i="9"/>
  <c r="I14" i="9"/>
  <c r="I13" i="9"/>
  <c r="I10" i="9"/>
  <c r="I9" i="9"/>
  <c r="I6" i="9"/>
  <c r="I5" i="9"/>
  <c r="Y34" i="9"/>
  <c r="AF34" i="9"/>
  <c r="Y33" i="9"/>
  <c r="AF33" i="9"/>
  <c r="Y30" i="9"/>
  <c r="AF30" i="9"/>
  <c r="Y29" i="9"/>
  <c r="AF29" i="9"/>
  <c r="Y26" i="9"/>
  <c r="AF26" i="9"/>
  <c r="Y25" i="9"/>
  <c r="AF25" i="9"/>
  <c r="Y22" i="9"/>
  <c r="AF22" i="9"/>
  <c r="Y21" i="9"/>
  <c r="AF21" i="9"/>
  <c r="Y18" i="9"/>
  <c r="AF18" i="9"/>
  <c r="Y17" i="9"/>
  <c r="AF17" i="9"/>
  <c r="Y14" i="9"/>
  <c r="AF14" i="9"/>
  <c r="Y13" i="9"/>
  <c r="AF13" i="9"/>
  <c r="Y10" i="9"/>
  <c r="AF10" i="9"/>
  <c r="Y9" i="9"/>
  <c r="AF9" i="9"/>
  <c r="Y6" i="9"/>
  <c r="AF6" i="9"/>
  <c r="Y5" i="9"/>
  <c r="AF5" i="9"/>
  <c r="H34" i="9"/>
  <c r="O34" i="9"/>
  <c r="H30" i="9"/>
  <c r="O30" i="9"/>
  <c r="H26" i="9"/>
  <c r="O26" i="9"/>
  <c r="H22" i="9"/>
  <c r="O22" i="9"/>
  <c r="H18" i="9"/>
  <c r="O18" i="9"/>
  <c r="H14" i="9"/>
  <c r="O14" i="9"/>
  <c r="H10" i="9"/>
  <c r="O10" i="9"/>
  <c r="H6" i="9"/>
  <c r="O6" i="9"/>
  <c r="DJ36" i="8"/>
  <c r="DM37" i="8"/>
  <c r="DM36" i="8"/>
  <c r="DN37" i="8"/>
  <c r="DN36" i="8"/>
  <c r="DP37" i="8"/>
  <c r="DO37" i="8"/>
  <c r="DL37" i="8"/>
  <c r="DJ37" i="8"/>
  <c r="DF37" i="8"/>
  <c r="CV36" i="8"/>
  <c r="CY37" i="8"/>
  <c r="CY36" i="8"/>
  <c r="CZ37" i="8"/>
  <c r="CZ36" i="8"/>
  <c r="DB37" i="8"/>
  <c r="DA37" i="8"/>
  <c r="CX37" i="8"/>
  <c r="CV37" i="8"/>
  <c r="CR37" i="8"/>
  <c r="CH36" i="8"/>
  <c r="CK37" i="8"/>
  <c r="CK36" i="8"/>
  <c r="CL37" i="8"/>
  <c r="CL36" i="8"/>
  <c r="CN37" i="8"/>
  <c r="CM37" i="8"/>
  <c r="CJ37" i="8"/>
  <c r="CH37" i="8"/>
  <c r="CD37" i="8"/>
  <c r="BT36" i="8"/>
  <c r="BW37" i="8"/>
  <c r="BW36" i="8"/>
  <c r="BX37" i="8"/>
  <c r="BX36" i="8"/>
  <c r="BZ37" i="8"/>
  <c r="BY37" i="8"/>
  <c r="BV37" i="8"/>
  <c r="BT37" i="8"/>
  <c r="BP37" i="8"/>
  <c r="BF36" i="8"/>
  <c r="BI37" i="8"/>
  <c r="BI36" i="8"/>
  <c r="BJ37" i="8"/>
  <c r="BJ36" i="8"/>
  <c r="BL37" i="8"/>
  <c r="BK37" i="8"/>
  <c r="BH37" i="8"/>
  <c r="BF37" i="8"/>
  <c r="BB37" i="8"/>
  <c r="AR36" i="8"/>
  <c r="AU37" i="8"/>
  <c r="AU36" i="8"/>
  <c r="AV37" i="8"/>
  <c r="AV36" i="8"/>
  <c r="AX37" i="8"/>
  <c r="AW37" i="8"/>
  <c r="AT37" i="8"/>
  <c r="AR37" i="8"/>
  <c r="AN37" i="8"/>
  <c r="AD36" i="8"/>
  <c r="AG37" i="8"/>
  <c r="AG36" i="8"/>
  <c r="AH37" i="8"/>
  <c r="AH36" i="8"/>
  <c r="AJ37" i="8"/>
  <c r="AI37" i="8"/>
  <c r="AF37" i="8"/>
  <c r="AD37" i="8"/>
  <c r="Z37" i="8"/>
  <c r="P36" i="8"/>
  <c r="S37" i="8"/>
  <c r="S36" i="8"/>
  <c r="T37" i="8"/>
  <c r="T36" i="8"/>
  <c r="V37" i="8"/>
  <c r="U37" i="8"/>
  <c r="R37" i="8"/>
  <c r="P37" i="8"/>
  <c r="L37" i="8"/>
  <c r="DP36" i="8"/>
  <c r="DO36" i="8"/>
  <c r="DL36" i="8"/>
  <c r="DF36" i="8"/>
  <c r="DB36" i="8"/>
  <c r="DA36" i="8"/>
  <c r="CX36" i="8"/>
  <c r="CR36" i="8"/>
  <c r="CN36" i="8"/>
  <c r="CM36" i="8"/>
  <c r="CJ36" i="8"/>
  <c r="CD36" i="8"/>
  <c r="BZ36" i="8"/>
  <c r="BY36" i="8"/>
  <c r="BV36" i="8"/>
  <c r="BP36" i="8"/>
  <c r="BL36" i="8"/>
  <c r="BK36" i="8"/>
  <c r="BH36" i="8"/>
  <c r="BB36" i="8"/>
  <c r="AX36" i="8"/>
  <c r="AW36" i="8"/>
  <c r="AT36" i="8"/>
  <c r="AN36" i="8"/>
  <c r="AJ36" i="8"/>
  <c r="AI36" i="8"/>
  <c r="AF36" i="8"/>
  <c r="Z36" i="8"/>
  <c r="V36" i="8"/>
  <c r="U36" i="8"/>
  <c r="R36" i="8"/>
  <c r="L36" i="8"/>
  <c r="DO37" i="1"/>
  <c r="DO36" i="1"/>
  <c r="DA37" i="1"/>
  <c r="DA36" i="1"/>
  <c r="CM37" i="1"/>
  <c r="CM36" i="1"/>
  <c r="BY37" i="1"/>
  <c r="BY36" i="1"/>
  <c r="BK37" i="1"/>
  <c r="BK36" i="1"/>
  <c r="AW37" i="1"/>
  <c r="AW36" i="1"/>
  <c r="AI37" i="1"/>
  <c r="AI36" i="1"/>
  <c r="U37" i="1"/>
  <c r="U36" i="1"/>
  <c r="DM31" i="1"/>
  <c r="DH31" i="1"/>
  <c r="DI31" i="1"/>
  <c r="DG31" i="1"/>
  <c r="DJ31" i="1"/>
  <c r="CZ31" i="1"/>
  <c r="DA31" i="1"/>
  <c r="CY31" i="1"/>
  <c r="DB31" i="1"/>
  <c r="CT31" i="1"/>
  <c r="CU31" i="1"/>
  <c r="CS31" i="1"/>
  <c r="CV31" i="1"/>
  <c r="CL31" i="1"/>
  <c r="CM31" i="1"/>
  <c r="CK31" i="1"/>
  <c r="CN31" i="1"/>
  <c r="CF31" i="1"/>
  <c r="CG31" i="1"/>
  <c r="CE31" i="1"/>
  <c r="CH31" i="1"/>
  <c r="BX31" i="1"/>
  <c r="BY31" i="1"/>
  <c r="BW31" i="1"/>
  <c r="BZ31" i="1"/>
  <c r="BR31" i="1"/>
  <c r="BS31" i="1"/>
  <c r="BQ31" i="1"/>
  <c r="BT31" i="1"/>
  <c r="BJ31" i="1"/>
  <c r="BK31" i="1"/>
  <c r="BI31" i="1"/>
  <c r="BL31" i="1"/>
  <c r="BD31" i="1"/>
  <c r="BE31" i="1"/>
  <c r="BC31" i="1"/>
  <c r="BF31" i="1"/>
  <c r="AV31" i="1"/>
  <c r="AW31" i="1"/>
  <c r="AU31" i="1"/>
  <c r="AX31" i="1"/>
  <c r="AP31" i="1"/>
  <c r="AQ31" i="1"/>
  <c r="AO31" i="1"/>
  <c r="AR31" i="1"/>
  <c r="AH31" i="1"/>
  <c r="AI31" i="1"/>
  <c r="AG31" i="1"/>
  <c r="AJ31" i="1"/>
  <c r="AB31" i="1"/>
  <c r="AC31" i="1"/>
  <c r="AA31" i="1"/>
  <c r="AD31" i="1"/>
  <c r="T31" i="1"/>
  <c r="U31" i="1"/>
  <c r="S31" i="1"/>
  <c r="V31" i="1"/>
  <c r="N31" i="1"/>
  <c r="O31" i="1"/>
  <c r="M31" i="1"/>
  <c r="P31" i="1"/>
  <c r="DM31" i="8"/>
  <c r="DH31" i="8"/>
  <c r="DI31" i="8"/>
  <c r="DG31" i="8"/>
  <c r="DJ31" i="8"/>
  <c r="CZ31" i="8"/>
  <c r="DA31" i="8"/>
  <c r="CY31" i="8"/>
  <c r="DB31" i="8"/>
  <c r="CT31" i="8"/>
  <c r="CU31" i="8"/>
  <c r="CS31" i="8"/>
  <c r="CV31" i="8"/>
  <c r="CK31" i="8"/>
  <c r="CF31" i="8"/>
  <c r="CG31" i="8"/>
  <c r="CE31" i="8"/>
  <c r="CH31" i="8"/>
  <c r="BX31" i="8"/>
  <c r="BY31" i="8"/>
  <c r="BW31" i="8"/>
  <c r="BZ31" i="8"/>
  <c r="BR31" i="8"/>
  <c r="BS31" i="8"/>
  <c r="BQ31" i="8"/>
  <c r="BT31" i="8"/>
  <c r="BI31" i="8"/>
  <c r="BD31" i="8"/>
  <c r="BE31" i="8"/>
  <c r="BC31" i="8"/>
  <c r="BF31" i="8"/>
  <c r="AV31" i="8"/>
  <c r="AW31" i="8"/>
  <c r="AU31" i="8"/>
  <c r="AX31" i="8"/>
  <c r="AP31" i="8"/>
  <c r="AQ31" i="8"/>
  <c r="AO31" i="8"/>
  <c r="AR31" i="8"/>
  <c r="AG31" i="8"/>
  <c r="AA31" i="8"/>
  <c r="S31" i="8"/>
  <c r="M31" i="8"/>
  <c r="S62" i="9"/>
  <c r="T62" i="9"/>
  <c r="V62" i="9"/>
  <c r="W62" i="9"/>
  <c r="U62" i="9"/>
  <c r="Q62" i="9"/>
  <c r="Z34" i="4"/>
  <c r="Z33" i="4"/>
  <c r="Z30" i="4"/>
  <c r="Z29" i="4"/>
  <c r="Z26" i="4"/>
  <c r="Z25" i="4"/>
  <c r="Z22" i="4"/>
  <c r="Z21" i="4"/>
  <c r="Z18" i="4"/>
  <c r="Z17" i="4"/>
  <c r="Z14" i="4"/>
  <c r="Z13" i="4"/>
  <c r="Z10" i="4"/>
  <c r="Z9" i="4"/>
  <c r="Z6" i="4"/>
  <c r="Z5" i="4"/>
  <c r="M34" i="4"/>
  <c r="M33" i="4"/>
  <c r="M30" i="4"/>
  <c r="M29" i="4"/>
  <c r="M26" i="4"/>
  <c r="M25" i="4"/>
  <c r="M22" i="4"/>
  <c r="M21" i="4"/>
  <c r="M18" i="4"/>
  <c r="M17" i="4"/>
  <c r="M14" i="4"/>
  <c r="M13" i="4"/>
  <c r="M10" i="4"/>
  <c r="M9" i="4"/>
  <c r="M5" i="4"/>
  <c r="M6" i="4"/>
  <c r="H5" i="9"/>
  <c r="E5" i="9"/>
  <c r="O5" i="9"/>
  <c r="Q41" i="9"/>
  <c r="U41" i="9"/>
  <c r="O59" i="9"/>
  <c r="R41" i="9"/>
  <c r="V41" i="9"/>
  <c r="H9" i="9"/>
  <c r="E9" i="9"/>
  <c r="O9" i="9"/>
  <c r="Q42" i="9"/>
  <c r="U42" i="9"/>
  <c r="R42" i="9"/>
  <c r="V42" i="9"/>
  <c r="H13" i="9"/>
  <c r="E13" i="9"/>
  <c r="O13" i="9"/>
  <c r="Q43" i="9"/>
  <c r="U43" i="9"/>
  <c r="R43" i="9"/>
  <c r="V43" i="9"/>
  <c r="H17" i="9"/>
  <c r="E17" i="9"/>
  <c r="O17" i="9"/>
  <c r="Q44" i="9"/>
  <c r="U44" i="9"/>
  <c r="R44" i="9"/>
  <c r="V44" i="9"/>
  <c r="H21" i="9"/>
  <c r="E21" i="9"/>
  <c r="O21" i="9"/>
  <c r="Q45" i="9"/>
  <c r="U45" i="9"/>
  <c r="R45" i="9"/>
  <c r="V45" i="9"/>
  <c r="H25" i="9"/>
  <c r="E25" i="9"/>
  <c r="O25" i="9"/>
  <c r="Q46" i="9"/>
  <c r="U46" i="9"/>
  <c r="R46" i="9"/>
  <c r="V46" i="9"/>
  <c r="H29" i="9"/>
  <c r="E29" i="9"/>
  <c r="O29" i="9"/>
  <c r="Q47" i="9"/>
  <c r="U47" i="9"/>
  <c r="R47" i="9"/>
  <c r="V47" i="9"/>
  <c r="H33" i="9"/>
  <c r="E33" i="9"/>
  <c r="O33" i="9"/>
  <c r="Q48" i="9"/>
  <c r="U48" i="9"/>
  <c r="R48" i="9"/>
  <c r="V48" i="9"/>
  <c r="V5" i="9"/>
  <c r="Q49" i="9"/>
  <c r="U49" i="9"/>
  <c r="R49" i="9"/>
  <c r="V49" i="9"/>
  <c r="V9" i="9"/>
  <c r="Q50" i="9"/>
  <c r="U50" i="9"/>
  <c r="R50" i="9"/>
  <c r="V50" i="9"/>
  <c r="V13" i="9"/>
  <c r="Q51" i="9"/>
  <c r="U51" i="9"/>
  <c r="R51" i="9"/>
  <c r="V51" i="9"/>
  <c r="V17" i="9"/>
  <c r="Q52" i="9"/>
  <c r="U52" i="9"/>
  <c r="R52" i="9"/>
  <c r="V52" i="9"/>
  <c r="V21" i="9"/>
  <c r="Q53" i="9"/>
  <c r="U53" i="9"/>
  <c r="R53" i="9"/>
  <c r="V53" i="9"/>
  <c r="V25" i="9"/>
  <c r="Q54" i="9"/>
  <c r="U54" i="9"/>
  <c r="R54" i="9"/>
  <c r="V54" i="9"/>
  <c r="V29" i="9"/>
  <c r="Q55" i="9"/>
  <c r="U55" i="9"/>
  <c r="R55" i="9"/>
  <c r="V55" i="9"/>
  <c r="V33" i="9"/>
  <c r="Q56" i="9"/>
  <c r="U56" i="9"/>
  <c r="R56" i="9"/>
  <c r="V56" i="9"/>
  <c r="V59" i="9"/>
  <c r="U59" i="9"/>
  <c r="T59" i="9"/>
  <c r="S59" i="9"/>
  <c r="R59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Q59" i="9"/>
  <c r="T29" i="9"/>
  <c r="T30" i="9"/>
  <c r="P55" i="9"/>
  <c r="T9" i="9"/>
  <c r="T10" i="9"/>
  <c r="P50" i="9"/>
  <c r="T5" i="9"/>
  <c r="T6" i="9"/>
  <c r="P49" i="9"/>
  <c r="C33" i="9"/>
  <c r="C34" i="9"/>
  <c r="P48" i="9"/>
  <c r="T33" i="9"/>
  <c r="T34" i="9"/>
  <c r="P56" i="9"/>
  <c r="T25" i="9"/>
  <c r="T26" i="9"/>
  <c r="P54" i="9"/>
  <c r="T21" i="9"/>
  <c r="T22" i="9"/>
  <c r="P53" i="9"/>
  <c r="T17" i="9"/>
  <c r="T18" i="9"/>
  <c r="P52" i="9"/>
  <c r="T13" i="9"/>
  <c r="T14" i="9"/>
  <c r="P51" i="9"/>
  <c r="C29" i="9"/>
  <c r="C30" i="9"/>
  <c r="P47" i="9"/>
  <c r="C25" i="9"/>
  <c r="C26" i="9"/>
  <c r="P46" i="9"/>
  <c r="C21" i="9"/>
  <c r="C22" i="9"/>
  <c r="P45" i="9"/>
  <c r="C17" i="9"/>
  <c r="C18" i="9"/>
  <c r="P44" i="9"/>
  <c r="C13" i="9"/>
  <c r="C14" i="9"/>
  <c r="P43" i="9"/>
  <c r="C9" i="9"/>
  <c r="C10" i="9"/>
  <c r="P42" i="9"/>
  <c r="C5" i="9"/>
  <c r="C6" i="9"/>
  <c r="P41" i="9"/>
  <c r="AH5" i="9"/>
  <c r="AG5" i="9"/>
  <c r="AE5" i="9"/>
  <c r="AD5" i="9"/>
  <c r="AC5" i="9"/>
  <c r="AB5" i="9"/>
  <c r="AA5" i="9"/>
  <c r="V34" i="9"/>
  <c r="V30" i="9"/>
  <c r="V26" i="9"/>
  <c r="V22" i="9"/>
  <c r="V18" i="9"/>
  <c r="V14" i="9"/>
  <c r="V10" i="9"/>
  <c r="V6" i="9"/>
  <c r="AH34" i="9"/>
  <c r="AG34" i="9"/>
  <c r="AH33" i="9"/>
  <c r="AG33" i="9"/>
  <c r="AH30" i="9"/>
  <c r="AG30" i="9"/>
  <c r="AH29" i="9"/>
  <c r="AG29" i="9"/>
  <c r="AH26" i="9"/>
  <c r="AG26" i="9"/>
  <c r="AH25" i="9"/>
  <c r="AG25" i="9"/>
  <c r="AH22" i="9"/>
  <c r="AG22" i="9"/>
  <c r="AH21" i="9"/>
  <c r="AG21" i="9"/>
  <c r="AH18" i="9"/>
  <c r="AG18" i="9"/>
  <c r="AH17" i="9"/>
  <c r="AG17" i="9"/>
  <c r="AH14" i="9"/>
  <c r="AG14" i="9"/>
  <c r="AH13" i="9"/>
  <c r="AG13" i="9"/>
  <c r="AH10" i="9"/>
  <c r="AG10" i="9"/>
  <c r="AH9" i="9"/>
  <c r="AG9" i="9"/>
  <c r="AH6" i="9"/>
  <c r="AG6" i="9"/>
  <c r="AE34" i="9"/>
  <c r="AD34" i="9"/>
  <c r="AC34" i="9"/>
  <c r="AB34" i="9"/>
  <c r="AA34" i="9"/>
  <c r="AE33" i="9"/>
  <c r="AD33" i="9"/>
  <c r="AC33" i="9"/>
  <c r="AB33" i="9"/>
  <c r="AA33" i="9"/>
  <c r="AE30" i="9"/>
  <c r="AD30" i="9"/>
  <c r="AC30" i="9"/>
  <c r="AB30" i="9"/>
  <c r="AA30" i="9"/>
  <c r="AE29" i="9"/>
  <c r="AD29" i="9"/>
  <c r="AC29" i="9"/>
  <c r="AB29" i="9"/>
  <c r="AA29" i="9"/>
  <c r="AE26" i="9"/>
  <c r="AD26" i="9"/>
  <c r="AC26" i="9"/>
  <c r="AB26" i="9"/>
  <c r="AA26" i="9"/>
  <c r="AE25" i="9"/>
  <c r="AD25" i="9"/>
  <c r="AC25" i="9"/>
  <c r="AB25" i="9"/>
  <c r="AA25" i="9"/>
  <c r="AE22" i="9"/>
  <c r="AD22" i="9"/>
  <c r="AC22" i="9"/>
  <c r="AB22" i="9"/>
  <c r="AA22" i="9"/>
  <c r="AE21" i="9"/>
  <c r="AD21" i="9"/>
  <c r="AC21" i="9"/>
  <c r="AB21" i="9"/>
  <c r="AA21" i="9"/>
  <c r="AE18" i="9"/>
  <c r="AD18" i="9"/>
  <c r="AC18" i="9"/>
  <c r="AB18" i="9"/>
  <c r="AA18" i="9"/>
  <c r="AE17" i="9"/>
  <c r="AD17" i="9"/>
  <c r="AC17" i="9"/>
  <c r="AB17" i="9"/>
  <c r="AA17" i="9"/>
  <c r="AE14" i="9"/>
  <c r="AD14" i="9"/>
  <c r="AC14" i="9"/>
  <c r="AB14" i="9"/>
  <c r="AA14" i="9"/>
  <c r="AE13" i="9"/>
  <c r="AD13" i="9"/>
  <c r="AC13" i="9"/>
  <c r="AB13" i="9"/>
  <c r="AA13" i="9"/>
  <c r="AE10" i="9"/>
  <c r="AD10" i="9"/>
  <c r="AC10" i="9"/>
  <c r="AB10" i="9"/>
  <c r="AA10" i="9"/>
  <c r="AE9" i="9"/>
  <c r="AD9" i="9"/>
  <c r="AC9" i="9"/>
  <c r="AB9" i="9"/>
  <c r="AA9" i="9"/>
  <c r="Q5" i="8"/>
  <c r="P5" i="8"/>
  <c r="R9" i="8"/>
  <c r="R29" i="8"/>
  <c r="Q4" i="8"/>
  <c r="P4" i="8"/>
  <c r="L9" i="8"/>
  <c r="L29" i="8"/>
  <c r="W40" i="8"/>
  <c r="S18" i="8"/>
  <c r="V18" i="8"/>
  <c r="M18" i="8"/>
  <c r="P18" i="8"/>
  <c r="T31" i="8"/>
  <c r="U31" i="8"/>
  <c r="S30" i="8"/>
  <c r="V31" i="8"/>
  <c r="N31" i="8"/>
  <c r="O31" i="8"/>
  <c r="M30" i="8"/>
  <c r="P31" i="8"/>
  <c r="S25" i="8"/>
  <c r="W34" i="8"/>
  <c r="U32" i="8"/>
  <c r="T32" i="8"/>
  <c r="S32" i="8"/>
  <c r="O32" i="8"/>
  <c r="N32" i="8"/>
  <c r="M32" i="8"/>
  <c r="M25" i="8"/>
  <c r="W24" i="8"/>
  <c r="U18" i="8"/>
  <c r="O18" i="8"/>
  <c r="T18" i="8"/>
  <c r="R18" i="8"/>
  <c r="N18" i="8"/>
  <c r="L18" i="8"/>
  <c r="V13" i="8"/>
  <c r="V14" i="8"/>
  <c r="U13" i="8"/>
  <c r="U14" i="8"/>
  <c r="T13" i="8"/>
  <c r="T14" i="8"/>
  <c r="S13" i="8"/>
  <c r="S14" i="8"/>
  <c r="P13" i="8"/>
  <c r="P14" i="8"/>
  <c r="O13" i="8"/>
  <c r="O14" i="8"/>
  <c r="N13" i="8"/>
  <c r="N14" i="8"/>
  <c r="M13" i="8"/>
  <c r="M14" i="8"/>
  <c r="W8" i="8"/>
  <c r="G5" i="8"/>
  <c r="R5" i="8"/>
  <c r="G4" i="8"/>
  <c r="R4" i="8"/>
  <c r="AE6" i="9"/>
  <c r="AD6" i="9"/>
  <c r="AC6" i="9"/>
  <c r="AB6" i="9"/>
  <c r="AA6" i="9"/>
  <c r="J5" i="9"/>
  <c r="E34" i="9"/>
  <c r="H5" i="8"/>
  <c r="H4" i="8"/>
  <c r="Q34" i="9"/>
  <c r="P34" i="9"/>
  <c r="Q33" i="9"/>
  <c r="P33" i="9"/>
  <c r="Q30" i="9"/>
  <c r="P30" i="9"/>
  <c r="Q29" i="9"/>
  <c r="P29" i="9"/>
  <c r="Q26" i="9"/>
  <c r="P26" i="9"/>
  <c r="Q25" i="9"/>
  <c r="P25" i="9"/>
  <c r="Q22" i="9"/>
  <c r="P22" i="9"/>
  <c r="Q21" i="9"/>
  <c r="P21" i="9"/>
  <c r="Q18" i="9"/>
  <c r="P18" i="9"/>
  <c r="Q17" i="9"/>
  <c r="P17" i="9"/>
  <c r="Q14" i="9"/>
  <c r="P14" i="9"/>
  <c r="Q13" i="9"/>
  <c r="P13" i="9"/>
  <c r="Q10" i="9"/>
  <c r="P10" i="9"/>
  <c r="Q9" i="9"/>
  <c r="P9" i="9"/>
  <c r="J9" i="9"/>
  <c r="Q6" i="9"/>
  <c r="P6" i="9"/>
  <c r="Q5" i="9"/>
  <c r="P5" i="9"/>
  <c r="E30" i="9"/>
  <c r="E26" i="9"/>
  <c r="E22" i="9"/>
  <c r="E18" i="9"/>
  <c r="E14" i="9"/>
  <c r="E10" i="9"/>
  <c r="N34" i="9"/>
  <c r="M34" i="9"/>
  <c r="L34" i="9"/>
  <c r="K34" i="9"/>
  <c r="J34" i="9"/>
  <c r="N33" i="9"/>
  <c r="M33" i="9"/>
  <c r="L33" i="9"/>
  <c r="K33" i="9"/>
  <c r="J33" i="9"/>
  <c r="N30" i="9"/>
  <c r="M30" i="9"/>
  <c r="L30" i="9"/>
  <c r="K30" i="9"/>
  <c r="J30" i="9"/>
  <c r="N29" i="9"/>
  <c r="M29" i="9"/>
  <c r="L29" i="9"/>
  <c r="K29" i="9"/>
  <c r="J29" i="9"/>
  <c r="N26" i="9"/>
  <c r="M26" i="9"/>
  <c r="L26" i="9"/>
  <c r="K26" i="9"/>
  <c r="J26" i="9"/>
  <c r="N25" i="9"/>
  <c r="M25" i="9"/>
  <c r="L25" i="9"/>
  <c r="K25" i="9"/>
  <c r="J25" i="9"/>
  <c r="N22" i="9"/>
  <c r="M22" i="9"/>
  <c r="L22" i="9"/>
  <c r="K22" i="9"/>
  <c r="J22" i="9"/>
  <c r="N21" i="9"/>
  <c r="M21" i="9"/>
  <c r="L21" i="9"/>
  <c r="K21" i="9"/>
  <c r="J21" i="9"/>
  <c r="N18" i="9"/>
  <c r="M18" i="9"/>
  <c r="L18" i="9"/>
  <c r="K18" i="9"/>
  <c r="J18" i="9"/>
  <c r="N17" i="9"/>
  <c r="M17" i="9"/>
  <c r="L17" i="9"/>
  <c r="K17" i="9"/>
  <c r="J17" i="9"/>
  <c r="N14" i="9"/>
  <c r="M14" i="9"/>
  <c r="L14" i="9"/>
  <c r="K14" i="9"/>
  <c r="J14" i="9"/>
  <c r="N13" i="9"/>
  <c r="M13" i="9"/>
  <c r="L13" i="9"/>
  <c r="K13" i="9"/>
  <c r="J13" i="9"/>
  <c r="N10" i="9"/>
  <c r="M10" i="9"/>
  <c r="L10" i="9"/>
  <c r="K10" i="9"/>
  <c r="J10" i="9"/>
  <c r="N9" i="9"/>
  <c r="M9" i="9"/>
  <c r="L9" i="9"/>
  <c r="K9" i="9"/>
  <c r="N5" i="9"/>
  <c r="M5" i="9"/>
  <c r="L5" i="9"/>
  <c r="K5" i="9"/>
  <c r="E6" i="9"/>
  <c r="N6" i="9"/>
  <c r="L6" i="9"/>
  <c r="K6" i="9"/>
  <c r="J6" i="9"/>
  <c r="M6" i="9"/>
  <c r="F5" i="9"/>
  <c r="H33" i="8"/>
  <c r="H32" i="8"/>
  <c r="H29" i="8"/>
  <c r="H28" i="8"/>
  <c r="H25" i="8"/>
  <c r="H24" i="8"/>
  <c r="H21" i="8"/>
  <c r="H20" i="8"/>
  <c r="H17" i="8"/>
  <c r="H16" i="8"/>
  <c r="H13" i="8"/>
  <c r="H12" i="8"/>
  <c r="H9" i="8"/>
  <c r="H8" i="8"/>
  <c r="S18" i="1"/>
  <c r="U18" i="1"/>
  <c r="H5" i="1"/>
  <c r="M18" i="1"/>
  <c r="O18" i="1"/>
  <c r="H4" i="1"/>
  <c r="DM18" i="8"/>
  <c r="DO18" i="8"/>
  <c r="E33" i="8"/>
  <c r="F33" i="8"/>
  <c r="DK5" i="8"/>
  <c r="CY18" i="8"/>
  <c r="DA18" i="8"/>
  <c r="E29" i="8"/>
  <c r="F29" i="8"/>
  <c r="CW5" i="8"/>
  <c r="CK18" i="8"/>
  <c r="CM18" i="8"/>
  <c r="E25" i="8"/>
  <c r="F25" i="8"/>
  <c r="CI5" i="8"/>
  <c r="BW18" i="8"/>
  <c r="BY18" i="8"/>
  <c r="E21" i="8"/>
  <c r="F21" i="8"/>
  <c r="BU5" i="8"/>
  <c r="BI18" i="8"/>
  <c r="BK18" i="8"/>
  <c r="E17" i="8"/>
  <c r="F17" i="8"/>
  <c r="BG5" i="8"/>
  <c r="AU18" i="8"/>
  <c r="AW18" i="8"/>
  <c r="E13" i="8"/>
  <c r="F13" i="8"/>
  <c r="AS5" i="8"/>
  <c r="AG18" i="8"/>
  <c r="AI18" i="8"/>
  <c r="E9" i="8"/>
  <c r="F9" i="8"/>
  <c r="AE5" i="8"/>
  <c r="E5" i="8"/>
  <c r="F5" i="8"/>
  <c r="DG18" i="8"/>
  <c r="DI18" i="8"/>
  <c r="E32" i="8"/>
  <c r="F32" i="8"/>
  <c r="DK4" i="8"/>
  <c r="CS18" i="8"/>
  <c r="CU18" i="8"/>
  <c r="E28" i="8"/>
  <c r="F28" i="8"/>
  <c r="CW4" i="8"/>
  <c r="CE18" i="8"/>
  <c r="CG18" i="8"/>
  <c r="E24" i="8"/>
  <c r="F24" i="8"/>
  <c r="CI4" i="8"/>
  <c r="BQ18" i="8"/>
  <c r="BS18" i="8"/>
  <c r="E20" i="8"/>
  <c r="F20" i="8"/>
  <c r="BU4" i="8"/>
  <c r="BC18" i="8"/>
  <c r="BE18" i="8"/>
  <c r="E16" i="8"/>
  <c r="F16" i="8"/>
  <c r="BG4" i="8"/>
  <c r="AO18" i="8"/>
  <c r="AQ18" i="8"/>
  <c r="E12" i="8"/>
  <c r="F12" i="8"/>
  <c r="AS4" i="8"/>
  <c r="AA18" i="8"/>
  <c r="AC18" i="8"/>
  <c r="E8" i="8"/>
  <c r="F8" i="8"/>
  <c r="AE4" i="8"/>
  <c r="E4" i="8"/>
  <c r="F4" i="8"/>
  <c r="F32" i="1"/>
  <c r="DK4" i="1"/>
  <c r="DM18" i="1"/>
  <c r="DO18" i="1"/>
  <c r="DG18" i="1"/>
  <c r="DI18" i="1"/>
  <c r="CY18" i="1"/>
  <c r="DA18" i="1"/>
  <c r="CS18" i="1"/>
  <c r="CU18" i="1"/>
  <c r="CK18" i="1"/>
  <c r="CM18" i="1"/>
  <c r="CE18" i="1"/>
  <c r="CG18" i="1"/>
  <c r="BW18" i="1"/>
  <c r="BY18" i="1"/>
  <c r="BQ18" i="1"/>
  <c r="BS18" i="1"/>
  <c r="BI18" i="1"/>
  <c r="BK18" i="1"/>
  <c r="BC18" i="1"/>
  <c r="BE18" i="1"/>
  <c r="AU18" i="1"/>
  <c r="AW18" i="1"/>
  <c r="AO18" i="1"/>
  <c r="AQ18" i="1"/>
  <c r="AG18" i="1"/>
  <c r="AI18" i="1"/>
  <c r="AA18" i="1"/>
  <c r="AC18" i="1"/>
  <c r="K5" i="4"/>
  <c r="F5" i="1"/>
  <c r="Q5" i="1"/>
  <c r="F4" i="1"/>
  <c r="Q4" i="1"/>
  <c r="G5" i="9"/>
  <c r="F33" i="1"/>
  <c r="DK5" i="1"/>
  <c r="F29" i="1"/>
  <c r="CW5" i="1"/>
  <c r="F28" i="1"/>
  <c r="CW4" i="1"/>
  <c r="F25" i="1"/>
  <c r="CI5" i="1"/>
  <c r="F24" i="1"/>
  <c r="CI4" i="1"/>
  <c r="F21" i="1"/>
  <c r="BU5" i="1"/>
  <c r="F20" i="1"/>
  <c r="BU4" i="1"/>
  <c r="F17" i="1"/>
  <c r="BG5" i="1"/>
  <c r="F16" i="1"/>
  <c r="BG4" i="1"/>
  <c r="F13" i="1"/>
  <c r="AS5" i="1"/>
  <c r="F12" i="1"/>
  <c r="AS4" i="1"/>
  <c r="F9" i="1"/>
  <c r="AE5" i="1"/>
  <c r="F8" i="1"/>
  <c r="AE4" i="1"/>
  <c r="X34" i="9"/>
  <c r="X33" i="9"/>
  <c r="X30" i="9"/>
  <c r="X29" i="9"/>
  <c r="X26" i="9"/>
  <c r="X25" i="9"/>
  <c r="X22" i="9"/>
  <c r="X21" i="9"/>
  <c r="X18" i="9"/>
  <c r="X17" i="9"/>
  <c r="X14" i="9"/>
  <c r="X13" i="9"/>
  <c r="X10" i="9"/>
  <c r="X9" i="9"/>
  <c r="X6" i="9"/>
  <c r="X5" i="9"/>
  <c r="DM30" i="8"/>
  <c r="DG30" i="8"/>
  <c r="CY30" i="8"/>
  <c r="CS30" i="8"/>
  <c r="CK30" i="8"/>
  <c r="CE30" i="8"/>
  <c r="BW30" i="8"/>
  <c r="BS32" i="8"/>
  <c r="BR32" i="8"/>
  <c r="BQ30" i="8"/>
  <c r="BQ32" i="8"/>
  <c r="BI30" i="8"/>
  <c r="BE32" i="8"/>
  <c r="BD32" i="8"/>
  <c r="BC30" i="8"/>
  <c r="BC32" i="8"/>
  <c r="AU30" i="8"/>
  <c r="AQ32" i="8"/>
  <c r="AP32" i="8"/>
  <c r="AO30" i="8"/>
  <c r="AO32" i="8"/>
  <c r="AG30" i="8"/>
  <c r="AC32" i="8"/>
  <c r="AB32" i="8"/>
  <c r="AA30" i="8"/>
  <c r="AA32" i="8"/>
  <c r="DM30" i="1"/>
  <c r="DG30" i="1"/>
  <c r="CY30" i="1"/>
  <c r="CS30" i="1"/>
  <c r="CK30" i="1"/>
  <c r="CE30" i="1"/>
  <c r="BW30" i="1"/>
  <c r="BQ30" i="1"/>
  <c r="BI30" i="1"/>
  <c r="BC30" i="1"/>
  <c r="AU30" i="1"/>
  <c r="AO30" i="1"/>
  <c r="AG30" i="1"/>
  <c r="AA30" i="1"/>
  <c r="C33" i="8"/>
  <c r="DJ5" i="8"/>
  <c r="DL9" i="8"/>
  <c r="C32" i="8"/>
  <c r="DJ4" i="8"/>
  <c r="DF9" i="8"/>
  <c r="C29" i="8"/>
  <c r="CV5" i="8"/>
  <c r="CX9" i="8"/>
  <c r="C28" i="8"/>
  <c r="CV4" i="8"/>
  <c r="CR9" i="8"/>
  <c r="C25" i="8"/>
  <c r="CH5" i="8"/>
  <c r="CJ9" i="8"/>
  <c r="C24" i="8"/>
  <c r="CH4" i="8"/>
  <c r="CD9" i="8"/>
  <c r="C21" i="8"/>
  <c r="BT5" i="8"/>
  <c r="BV9" i="8"/>
  <c r="C20" i="8"/>
  <c r="BT4" i="8"/>
  <c r="BP9" i="8"/>
  <c r="C17" i="8"/>
  <c r="BF5" i="8"/>
  <c r="BH9" i="8"/>
  <c r="C16" i="8"/>
  <c r="BF4" i="8"/>
  <c r="BB9" i="8"/>
  <c r="C13" i="8"/>
  <c r="AR5" i="8"/>
  <c r="AT9" i="8"/>
  <c r="C12" i="8"/>
  <c r="AR4" i="8"/>
  <c r="AN9" i="8"/>
  <c r="C9" i="8"/>
  <c r="AD5" i="8"/>
  <c r="AF9" i="8"/>
  <c r="C8" i="8"/>
  <c r="AD4" i="8"/>
  <c r="Z9" i="8"/>
  <c r="C5" i="8"/>
  <c r="C4" i="8"/>
  <c r="C33" i="1"/>
  <c r="DJ5" i="1"/>
  <c r="DL9" i="1"/>
  <c r="C32" i="1"/>
  <c r="DJ4" i="1"/>
  <c r="DF9" i="1"/>
  <c r="C29" i="1"/>
  <c r="CV5" i="1"/>
  <c r="CX9" i="1"/>
  <c r="C28" i="1"/>
  <c r="CV4" i="1"/>
  <c r="CR9" i="1"/>
  <c r="C25" i="1"/>
  <c r="CH5" i="1"/>
  <c r="CJ9" i="1"/>
  <c r="C24" i="1"/>
  <c r="CH4" i="1"/>
  <c r="CD9" i="1"/>
  <c r="C21" i="1"/>
  <c r="BT5" i="1"/>
  <c r="BV9" i="1"/>
  <c r="C20" i="1"/>
  <c r="BT4" i="1"/>
  <c r="BP9" i="1"/>
  <c r="C17" i="1"/>
  <c r="BF5" i="1"/>
  <c r="BH9" i="1"/>
  <c r="C16" i="1"/>
  <c r="BF4" i="1"/>
  <c r="BB9" i="1"/>
  <c r="C13" i="1"/>
  <c r="AR5" i="1"/>
  <c r="AT9" i="1"/>
  <c r="C12" i="1"/>
  <c r="AR4" i="1"/>
  <c r="AN9" i="1"/>
  <c r="C9" i="1"/>
  <c r="AD5" i="1"/>
  <c r="AF9" i="1"/>
  <c r="C8" i="1"/>
  <c r="AD4" i="1"/>
  <c r="Z9" i="1"/>
  <c r="C5" i="1"/>
  <c r="P5" i="1"/>
  <c r="R9" i="1"/>
  <c r="C4" i="1"/>
  <c r="P4" i="1"/>
  <c r="L9" i="1"/>
  <c r="G33" i="8"/>
  <c r="D33" i="8"/>
  <c r="G32" i="8"/>
  <c r="D32" i="8"/>
  <c r="G29" i="8"/>
  <c r="D29" i="8"/>
  <c r="G28" i="8"/>
  <c r="D28" i="8"/>
  <c r="G25" i="8"/>
  <c r="D25" i="8"/>
  <c r="G24" i="8"/>
  <c r="D24" i="8"/>
  <c r="G21" i="8"/>
  <c r="D21" i="8"/>
  <c r="G20" i="8"/>
  <c r="D20" i="8"/>
  <c r="G17" i="8"/>
  <c r="D17" i="8"/>
  <c r="G16" i="8"/>
  <c r="D16" i="8"/>
  <c r="G13" i="8"/>
  <c r="D13" i="8"/>
  <c r="G12" i="8"/>
  <c r="D12" i="8"/>
  <c r="G9" i="8"/>
  <c r="D9" i="8"/>
  <c r="G8" i="8"/>
  <c r="D8" i="8"/>
  <c r="D5" i="8"/>
  <c r="D4" i="8"/>
  <c r="DL29" i="8"/>
  <c r="CX29" i="8"/>
  <c r="CJ29" i="8"/>
  <c r="BV29" i="8"/>
  <c r="BH29" i="8"/>
  <c r="AT29" i="8"/>
  <c r="AF29" i="8"/>
  <c r="DF29" i="8"/>
  <c r="CR29" i="8"/>
  <c r="CD29" i="8"/>
  <c r="BP29" i="8"/>
  <c r="BB29" i="8"/>
  <c r="AN29" i="8"/>
  <c r="Z29" i="8"/>
  <c r="DQ40" i="8"/>
  <c r="DC40" i="8"/>
  <c r="CO40" i="8"/>
  <c r="CA40" i="8"/>
  <c r="BM40" i="8"/>
  <c r="AY40" i="8"/>
  <c r="AK40" i="8"/>
  <c r="DP18" i="8"/>
  <c r="DJ18" i="8"/>
  <c r="DN31" i="8"/>
  <c r="DO31" i="8"/>
  <c r="DP31" i="8"/>
  <c r="DM25" i="8"/>
  <c r="DB18" i="8"/>
  <c r="CV18" i="8"/>
  <c r="CY25" i="8"/>
  <c r="CN18" i="8"/>
  <c r="CH18" i="8"/>
  <c r="CL31" i="8"/>
  <c r="CM31" i="8"/>
  <c r="CN31" i="8"/>
  <c r="CK25" i="8"/>
  <c r="BZ18" i="8"/>
  <c r="BT18" i="8"/>
  <c r="BW25" i="8"/>
  <c r="BL18" i="8"/>
  <c r="BF18" i="8"/>
  <c r="BJ31" i="8"/>
  <c r="BK31" i="8"/>
  <c r="BL31" i="8"/>
  <c r="BI25" i="8"/>
  <c r="AX18" i="8"/>
  <c r="AR18" i="8"/>
  <c r="AU25" i="8"/>
  <c r="AJ18" i="8"/>
  <c r="AD18" i="8"/>
  <c r="AH31" i="8"/>
  <c r="AI31" i="8"/>
  <c r="AJ31" i="8"/>
  <c r="AB31" i="8"/>
  <c r="AC31" i="8"/>
  <c r="AD31" i="8"/>
  <c r="AG25" i="8"/>
  <c r="DQ34" i="8"/>
  <c r="DC34" i="8"/>
  <c r="CO34" i="8"/>
  <c r="CA34" i="8"/>
  <c r="BM34" i="8"/>
  <c r="AY34" i="8"/>
  <c r="AK34" i="8"/>
  <c r="B8" i="8"/>
  <c r="B12" i="8"/>
  <c r="B16" i="8"/>
  <c r="B20" i="8"/>
  <c r="B24" i="8"/>
  <c r="B28" i="8"/>
  <c r="B32" i="8"/>
  <c r="DG25" i="8"/>
  <c r="CS25" i="8"/>
  <c r="CE25" i="8"/>
  <c r="BQ25" i="8"/>
  <c r="BC25" i="8"/>
  <c r="AO25" i="8"/>
  <c r="AA25" i="8"/>
  <c r="DQ24" i="8"/>
  <c r="DC24" i="8"/>
  <c r="CO24" i="8"/>
  <c r="CA24" i="8"/>
  <c r="BM24" i="8"/>
  <c r="AY24" i="8"/>
  <c r="AK24" i="8"/>
  <c r="DN18" i="8"/>
  <c r="DL18" i="8"/>
  <c r="DH18" i="8"/>
  <c r="DF18" i="8"/>
  <c r="CZ18" i="8"/>
  <c r="CX18" i="8"/>
  <c r="CT18" i="8"/>
  <c r="CR18" i="8"/>
  <c r="CL18" i="8"/>
  <c r="CJ18" i="8"/>
  <c r="CF18" i="8"/>
  <c r="CD18" i="8"/>
  <c r="BX18" i="8"/>
  <c r="BV18" i="8"/>
  <c r="BR18" i="8"/>
  <c r="BP18" i="8"/>
  <c r="BJ18" i="8"/>
  <c r="BH18" i="8"/>
  <c r="BD18" i="8"/>
  <c r="BB18" i="8"/>
  <c r="AV18" i="8"/>
  <c r="AT18" i="8"/>
  <c r="AP18" i="8"/>
  <c r="AN18" i="8"/>
  <c r="AH18" i="8"/>
  <c r="AF18" i="8"/>
  <c r="AB18" i="8"/>
  <c r="Z18" i="8"/>
  <c r="DP13" i="8"/>
  <c r="DP14" i="8"/>
  <c r="DO13" i="8"/>
  <c r="DO14" i="8"/>
  <c r="DN13" i="8"/>
  <c r="DN14" i="8"/>
  <c r="DM13" i="8"/>
  <c r="DM14" i="8"/>
  <c r="DJ13" i="8"/>
  <c r="DJ14" i="8"/>
  <c r="DI13" i="8"/>
  <c r="DI14" i="8"/>
  <c r="DH13" i="8"/>
  <c r="DH14" i="8"/>
  <c r="DG13" i="8"/>
  <c r="DG14" i="8"/>
  <c r="DB13" i="8"/>
  <c r="DB14" i="8"/>
  <c r="DA13" i="8"/>
  <c r="DA14" i="8"/>
  <c r="CZ13" i="8"/>
  <c r="CZ14" i="8"/>
  <c r="CY13" i="8"/>
  <c r="CY14" i="8"/>
  <c r="CV13" i="8"/>
  <c r="CV14" i="8"/>
  <c r="CU13" i="8"/>
  <c r="CU14" i="8"/>
  <c r="CT13" i="8"/>
  <c r="CT14" i="8"/>
  <c r="CS13" i="8"/>
  <c r="CS14" i="8"/>
  <c r="CN13" i="8"/>
  <c r="CN14" i="8"/>
  <c r="CM13" i="8"/>
  <c r="CM14" i="8"/>
  <c r="CL13" i="8"/>
  <c r="CL14" i="8"/>
  <c r="CK13" i="8"/>
  <c r="CK14" i="8"/>
  <c r="CH13" i="8"/>
  <c r="CH14" i="8"/>
  <c r="CG13" i="8"/>
  <c r="CG14" i="8"/>
  <c r="CF13" i="8"/>
  <c r="CF14" i="8"/>
  <c r="CE13" i="8"/>
  <c r="CE14" i="8"/>
  <c r="BZ13" i="8"/>
  <c r="BZ14" i="8"/>
  <c r="BY13" i="8"/>
  <c r="BY14" i="8"/>
  <c r="BX13" i="8"/>
  <c r="BX14" i="8"/>
  <c r="BW13" i="8"/>
  <c r="BW14" i="8"/>
  <c r="BT13" i="8"/>
  <c r="BT14" i="8"/>
  <c r="BS13" i="8"/>
  <c r="BS14" i="8"/>
  <c r="BR13" i="8"/>
  <c r="BR14" i="8"/>
  <c r="BQ13" i="8"/>
  <c r="BQ14" i="8"/>
  <c r="BL13" i="8"/>
  <c r="BL14" i="8"/>
  <c r="BK13" i="8"/>
  <c r="BK14" i="8"/>
  <c r="BJ13" i="8"/>
  <c r="BJ14" i="8"/>
  <c r="BI13" i="8"/>
  <c r="BI14" i="8"/>
  <c r="BF13" i="8"/>
  <c r="BF14" i="8"/>
  <c r="BE13" i="8"/>
  <c r="BE14" i="8"/>
  <c r="BD13" i="8"/>
  <c r="BD14" i="8"/>
  <c r="BC13" i="8"/>
  <c r="BC14" i="8"/>
  <c r="AX13" i="8"/>
  <c r="AX14" i="8"/>
  <c r="AW13" i="8"/>
  <c r="AW14" i="8"/>
  <c r="AV13" i="8"/>
  <c r="AV14" i="8"/>
  <c r="AU13" i="8"/>
  <c r="AU14" i="8"/>
  <c r="AR13" i="8"/>
  <c r="AR14" i="8"/>
  <c r="AQ13" i="8"/>
  <c r="AQ14" i="8"/>
  <c r="AP13" i="8"/>
  <c r="AP14" i="8"/>
  <c r="AO13" i="8"/>
  <c r="AO14" i="8"/>
  <c r="AJ13" i="8"/>
  <c r="AJ14" i="8"/>
  <c r="AI13" i="8"/>
  <c r="AI14" i="8"/>
  <c r="AH13" i="8"/>
  <c r="AH14" i="8"/>
  <c r="AG13" i="8"/>
  <c r="AG14" i="8"/>
  <c r="AD13" i="8"/>
  <c r="AD14" i="8"/>
  <c r="AC13" i="8"/>
  <c r="AC14" i="8"/>
  <c r="AB13" i="8"/>
  <c r="AB14" i="8"/>
  <c r="AA13" i="8"/>
  <c r="AA14" i="8"/>
  <c r="DQ8" i="8"/>
  <c r="DC8" i="8"/>
  <c r="CO8" i="8"/>
  <c r="CA8" i="8"/>
  <c r="BM8" i="8"/>
  <c r="AY8" i="8"/>
  <c r="AK8" i="8"/>
  <c r="DL5" i="8"/>
  <c r="CX5" i="8"/>
  <c r="CJ5" i="8"/>
  <c r="BV5" i="8"/>
  <c r="BH5" i="8"/>
  <c r="AT5" i="8"/>
  <c r="AF5" i="8"/>
  <c r="DL4" i="8"/>
  <c r="CX4" i="8"/>
  <c r="CJ4" i="8"/>
  <c r="BV4" i="8"/>
  <c r="BH4" i="8"/>
  <c r="AT4" i="8"/>
  <c r="AF4" i="8"/>
  <c r="Z2" i="8"/>
  <c r="AN2" i="8"/>
  <c r="BB2" i="8"/>
  <c r="BP2" i="8"/>
  <c r="CD2" i="8"/>
  <c r="CR2" i="8"/>
  <c r="DF2" i="8"/>
  <c r="W34" i="9"/>
  <c r="W33" i="9"/>
  <c r="W30" i="9"/>
  <c r="W29" i="9"/>
  <c r="W26" i="9"/>
  <c r="W25" i="9"/>
  <c r="W22" i="9"/>
  <c r="W21" i="9"/>
  <c r="W18" i="9"/>
  <c r="W17" i="9"/>
  <c r="W14" i="9"/>
  <c r="W13" i="9"/>
  <c r="W10" i="9"/>
  <c r="W9" i="9"/>
  <c r="W6" i="9"/>
  <c r="W5" i="9"/>
  <c r="G34" i="9"/>
  <c r="G33" i="9"/>
  <c r="G30" i="9"/>
  <c r="G29" i="9"/>
  <c r="G26" i="9"/>
  <c r="G25" i="9"/>
  <c r="G22" i="9"/>
  <c r="G21" i="9"/>
  <c r="G18" i="9"/>
  <c r="G17" i="9"/>
  <c r="G14" i="9"/>
  <c r="G13" i="9"/>
  <c r="G10" i="9"/>
  <c r="G9" i="9"/>
  <c r="G6" i="9"/>
  <c r="F34" i="9"/>
  <c r="F30" i="9"/>
  <c r="F26" i="9"/>
  <c r="F22" i="9"/>
  <c r="F33" i="9"/>
  <c r="F29" i="9"/>
  <c r="F25" i="9"/>
  <c r="F21" i="9"/>
  <c r="F18" i="9"/>
  <c r="F14" i="9"/>
  <c r="F17" i="9"/>
  <c r="F13" i="9"/>
  <c r="F10" i="9"/>
  <c r="F9" i="9"/>
  <c r="B9" i="9"/>
  <c r="B13" i="9"/>
  <c r="B17" i="9"/>
  <c r="B21" i="9"/>
  <c r="B25" i="9"/>
  <c r="B29" i="9"/>
  <c r="B33" i="9"/>
  <c r="S5" i="9"/>
  <c r="S9" i="9"/>
  <c r="S13" i="9"/>
  <c r="S17" i="9"/>
  <c r="S21" i="9"/>
  <c r="S25" i="9"/>
  <c r="S29" i="9"/>
  <c r="S33" i="9"/>
  <c r="U34" i="9"/>
  <c r="U33" i="9"/>
  <c r="U30" i="9"/>
  <c r="U29" i="9"/>
  <c r="U26" i="9"/>
  <c r="U25" i="9"/>
  <c r="U22" i="9"/>
  <c r="U21" i="9"/>
  <c r="U18" i="9"/>
  <c r="U17" i="9"/>
  <c r="U14" i="9"/>
  <c r="U13" i="9"/>
  <c r="U10" i="9"/>
  <c r="U9" i="9"/>
  <c r="U6" i="9"/>
  <c r="U5" i="9"/>
  <c r="D34" i="9"/>
  <c r="D33" i="9"/>
  <c r="D30" i="9"/>
  <c r="D29" i="9"/>
  <c r="D26" i="9"/>
  <c r="D25" i="9"/>
  <c r="D22" i="9"/>
  <c r="D21" i="9"/>
  <c r="D18" i="9"/>
  <c r="D17" i="9"/>
  <c r="D14" i="9"/>
  <c r="D13" i="9"/>
  <c r="D10" i="9"/>
  <c r="D9" i="9"/>
  <c r="P37" i="1"/>
  <c r="P18" i="1"/>
  <c r="S36" i="1"/>
  <c r="V18" i="1"/>
  <c r="S37" i="1"/>
  <c r="M30" i="1"/>
  <c r="T36" i="1"/>
  <c r="S30" i="1"/>
  <c r="T37" i="1"/>
  <c r="V36" i="1"/>
  <c r="H33" i="1"/>
  <c r="H32" i="1"/>
  <c r="H29" i="1"/>
  <c r="H28" i="1"/>
  <c r="H25" i="1"/>
  <c r="H24" i="1"/>
  <c r="H21" i="1"/>
  <c r="H20" i="1"/>
  <c r="F6" i="9"/>
  <c r="H16" i="1"/>
  <c r="H17" i="1"/>
  <c r="H13" i="1"/>
  <c r="H12" i="1"/>
  <c r="H9" i="1"/>
  <c r="H8" i="1"/>
  <c r="G33" i="1"/>
  <c r="E33" i="1"/>
  <c r="D33" i="1"/>
  <c r="G32" i="1"/>
  <c r="E32" i="1"/>
  <c r="D32" i="1"/>
  <c r="G29" i="1"/>
  <c r="E29" i="1"/>
  <c r="D29" i="1"/>
  <c r="G28" i="1"/>
  <c r="E28" i="1"/>
  <c r="D28" i="1"/>
  <c r="G25" i="1"/>
  <c r="E25" i="1"/>
  <c r="D25" i="1"/>
  <c r="G24" i="1"/>
  <c r="E24" i="1"/>
  <c r="D24" i="1"/>
  <c r="G21" i="1"/>
  <c r="E21" i="1"/>
  <c r="D21" i="1"/>
  <c r="G20" i="1"/>
  <c r="E20" i="1"/>
  <c r="D20" i="1"/>
  <c r="G17" i="1"/>
  <c r="E17" i="1"/>
  <c r="D17" i="1"/>
  <c r="G16" i="1"/>
  <c r="E16" i="1"/>
  <c r="D16" i="1"/>
  <c r="G13" i="1"/>
  <c r="E13" i="1"/>
  <c r="D13" i="1"/>
  <c r="G12" i="1"/>
  <c r="E12" i="1"/>
  <c r="D12" i="1"/>
  <c r="G9" i="1"/>
  <c r="E9" i="1"/>
  <c r="D9" i="1"/>
  <c r="G8" i="1"/>
  <c r="E8" i="1"/>
  <c r="D8" i="1"/>
  <c r="DF37" i="1"/>
  <c r="DF36" i="1"/>
  <c r="CR37" i="1"/>
  <c r="CR36" i="1"/>
  <c r="CD37" i="1"/>
  <c r="CD36" i="1"/>
  <c r="BP37" i="1"/>
  <c r="BP36" i="1"/>
  <c r="BB37" i="1"/>
  <c r="BB36" i="1"/>
  <c r="AN37" i="1"/>
  <c r="AN36" i="1"/>
  <c r="Z37" i="1"/>
  <c r="Z36" i="1"/>
  <c r="E5" i="1"/>
  <c r="E4" i="1"/>
  <c r="DL29" i="1"/>
  <c r="DF29" i="1"/>
  <c r="DQ40" i="1"/>
  <c r="DJ36" i="1"/>
  <c r="DP18" i="1"/>
  <c r="DM37" i="1"/>
  <c r="DJ18" i="1"/>
  <c r="DM36" i="1"/>
  <c r="DN31" i="1"/>
  <c r="DO31" i="1"/>
  <c r="DP31" i="1"/>
  <c r="DN37" i="1"/>
  <c r="DN36" i="1"/>
  <c r="DP37" i="1"/>
  <c r="DM25" i="1"/>
  <c r="DL37" i="1"/>
  <c r="DJ37" i="1"/>
  <c r="DP36" i="1"/>
  <c r="DL36" i="1"/>
  <c r="DQ34" i="1"/>
  <c r="DG25" i="1"/>
  <c r="DQ24" i="1"/>
  <c r="DN18" i="1"/>
  <c r="DL18" i="1"/>
  <c r="DH18" i="1"/>
  <c r="DF18" i="1"/>
  <c r="DP13" i="1"/>
  <c r="DP14" i="1"/>
  <c r="DO13" i="1"/>
  <c r="DO14" i="1"/>
  <c r="DN13" i="1"/>
  <c r="DN14" i="1"/>
  <c r="DM13" i="1"/>
  <c r="DM14" i="1"/>
  <c r="DJ13" i="1"/>
  <c r="DJ14" i="1"/>
  <c r="DI13" i="1"/>
  <c r="DI14" i="1"/>
  <c r="DH13" i="1"/>
  <c r="DH14" i="1"/>
  <c r="DG13" i="1"/>
  <c r="DG14" i="1"/>
  <c r="DQ8" i="1"/>
  <c r="CX29" i="1"/>
  <c r="CJ29" i="1"/>
  <c r="CR29" i="1"/>
  <c r="CD29" i="1"/>
  <c r="DC40" i="1"/>
  <c r="CO40" i="1"/>
  <c r="CV36" i="1"/>
  <c r="DB18" i="1"/>
  <c r="CY37" i="1"/>
  <c r="CV18" i="1"/>
  <c r="CY36" i="1"/>
  <c r="CZ37" i="1"/>
  <c r="CZ36" i="1"/>
  <c r="DB37" i="1"/>
  <c r="CY25" i="1"/>
  <c r="CX37" i="1"/>
  <c r="CV37" i="1"/>
  <c r="CH36" i="1"/>
  <c r="CN18" i="1"/>
  <c r="CK37" i="1"/>
  <c r="CH18" i="1"/>
  <c r="CK36" i="1"/>
  <c r="CL37" i="1"/>
  <c r="CL36" i="1"/>
  <c r="CN37" i="1"/>
  <c r="CK25" i="1"/>
  <c r="CJ37" i="1"/>
  <c r="CH37" i="1"/>
  <c r="DB36" i="1"/>
  <c r="CX36" i="1"/>
  <c r="CN36" i="1"/>
  <c r="CJ36" i="1"/>
  <c r="DC34" i="1"/>
  <c r="CO34" i="1"/>
  <c r="CS25" i="1"/>
  <c r="CE25" i="1"/>
  <c r="DC24" i="1"/>
  <c r="CO24" i="1"/>
  <c r="CZ18" i="1"/>
  <c r="CX18" i="1"/>
  <c r="CT18" i="1"/>
  <c r="CR18" i="1"/>
  <c r="CL18" i="1"/>
  <c r="CJ18" i="1"/>
  <c r="CF18" i="1"/>
  <c r="CD18" i="1"/>
  <c r="DB13" i="1"/>
  <c r="DB14" i="1"/>
  <c r="DA13" i="1"/>
  <c r="DA14" i="1"/>
  <c r="CZ13" i="1"/>
  <c r="CZ14" i="1"/>
  <c r="CY13" i="1"/>
  <c r="CY14" i="1"/>
  <c r="CV13" i="1"/>
  <c r="CV14" i="1"/>
  <c r="CU13" i="1"/>
  <c r="CU14" i="1"/>
  <c r="CT13" i="1"/>
  <c r="CT14" i="1"/>
  <c r="CS13" i="1"/>
  <c r="CS14" i="1"/>
  <c r="CN13" i="1"/>
  <c r="CN14" i="1"/>
  <c r="CM13" i="1"/>
  <c r="CM14" i="1"/>
  <c r="CL13" i="1"/>
  <c r="CL14" i="1"/>
  <c r="CK13" i="1"/>
  <c r="CK14" i="1"/>
  <c r="CH13" i="1"/>
  <c r="CH14" i="1"/>
  <c r="CG13" i="1"/>
  <c r="CG14" i="1"/>
  <c r="CF13" i="1"/>
  <c r="CF14" i="1"/>
  <c r="CE13" i="1"/>
  <c r="CE14" i="1"/>
  <c r="DC8" i="1"/>
  <c r="CO8" i="1"/>
  <c r="BR43" i="1"/>
  <c r="BV29" i="1"/>
  <c r="BQ43" i="1"/>
  <c r="BD43" i="1"/>
  <c r="BH29" i="1"/>
  <c r="BC43" i="1"/>
  <c r="BR42" i="1"/>
  <c r="BP29" i="1"/>
  <c r="BQ42" i="1"/>
  <c r="BD42" i="1"/>
  <c r="BB29" i="1"/>
  <c r="BC42" i="1"/>
  <c r="CA40" i="1"/>
  <c r="BM40" i="1"/>
  <c r="BT36" i="1"/>
  <c r="BZ18" i="1"/>
  <c r="BW37" i="1"/>
  <c r="BT18" i="1"/>
  <c r="BW36" i="1"/>
  <c r="BX37" i="1"/>
  <c r="BX36" i="1"/>
  <c r="BZ37" i="1"/>
  <c r="BW25" i="1"/>
  <c r="BV37" i="1"/>
  <c r="BT37" i="1"/>
  <c r="BF36" i="1"/>
  <c r="BL18" i="1"/>
  <c r="BI37" i="1"/>
  <c r="BF18" i="1"/>
  <c r="BI36" i="1"/>
  <c r="BJ37" i="1"/>
  <c r="BJ36" i="1"/>
  <c r="BL37" i="1"/>
  <c r="BI25" i="1"/>
  <c r="BH37" i="1"/>
  <c r="BF37" i="1"/>
  <c r="BZ36" i="1"/>
  <c r="BV36" i="1"/>
  <c r="BL36" i="1"/>
  <c r="BH36" i="1"/>
  <c r="CA34" i="1"/>
  <c r="BM34" i="1"/>
  <c r="BQ25" i="1"/>
  <c r="BC25" i="1"/>
  <c r="CA24" i="1"/>
  <c r="BM24" i="1"/>
  <c r="BX18" i="1"/>
  <c r="BV18" i="1"/>
  <c r="BR18" i="1"/>
  <c r="BP18" i="1"/>
  <c r="BJ18" i="1"/>
  <c r="BH18" i="1"/>
  <c r="BD18" i="1"/>
  <c r="BB18" i="1"/>
  <c r="BZ13" i="1"/>
  <c r="BZ14" i="1"/>
  <c r="BY13" i="1"/>
  <c r="BY14" i="1"/>
  <c r="BX13" i="1"/>
  <c r="BX14" i="1"/>
  <c r="BW13" i="1"/>
  <c r="BW14" i="1"/>
  <c r="BT13" i="1"/>
  <c r="BT14" i="1"/>
  <c r="BS13" i="1"/>
  <c r="BS14" i="1"/>
  <c r="BR13" i="1"/>
  <c r="BR14" i="1"/>
  <c r="BQ13" i="1"/>
  <c r="BQ14" i="1"/>
  <c r="BL13" i="1"/>
  <c r="BL14" i="1"/>
  <c r="BK13" i="1"/>
  <c r="BK14" i="1"/>
  <c r="BJ13" i="1"/>
  <c r="BJ14" i="1"/>
  <c r="BI13" i="1"/>
  <c r="BI14" i="1"/>
  <c r="BF13" i="1"/>
  <c r="BF14" i="1"/>
  <c r="BE13" i="1"/>
  <c r="BE14" i="1"/>
  <c r="BD13" i="1"/>
  <c r="BD14" i="1"/>
  <c r="BC13" i="1"/>
  <c r="BC14" i="1"/>
  <c r="CA8" i="1"/>
  <c r="BM8" i="1"/>
  <c r="AP43" i="1"/>
  <c r="AT29" i="1"/>
  <c r="AO43" i="1"/>
  <c r="AP42" i="1"/>
  <c r="AN29" i="1"/>
  <c r="AO42" i="1"/>
  <c r="AY40" i="1"/>
  <c r="AR36" i="1"/>
  <c r="AX18" i="1"/>
  <c r="AU37" i="1"/>
  <c r="AR18" i="1"/>
  <c r="AU36" i="1"/>
  <c r="AV37" i="1"/>
  <c r="AV36" i="1"/>
  <c r="AX37" i="1"/>
  <c r="AU25" i="1"/>
  <c r="AT37" i="1"/>
  <c r="AR37" i="1"/>
  <c r="AX36" i="1"/>
  <c r="AT36" i="1"/>
  <c r="AY34" i="1"/>
  <c r="AO25" i="1"/>
  <c r="AY24" i="1"/>
  <c r="AV18" i="1"/>
  <c r="AT18" i="1"/>
  <c r="AP18" i="1"/>
  <c r="AN18" i="1"/>
  <c r="AX13" i="1"/>
  <c r="AX14" i="1"/>
  <c r="AW13" i="1"/>
  <c r="AW14" i="1"/>
  <c r="AV13" i="1"/>
  <c r="AV14" i="1"/>
  <c r="AU13" i="1"/>
  <c r="AU14" i="1"/>
  <c r="AR13" i="1"/>
  <c r="AR14" i="1"/>
  <c r="AQ13" i="1"/>
  <c r="AQ14" i="1"/>
  <c r="AP13" i="1"/>
  <c r="AP14" i="1"/>
  <c r="AO13" i="1"/>
  <c r="AO14" i="1"/>
  <c r="AY8" i="1"/>
  <c r="AB43" i="1"/>
  <c r="AF29" i="1"/>
  <c r="AA43" i="1"/>
  <c r="AB42" i="1"/>
  <c r="Z29" i="1"/>
  <c r="AA42" i="1"/>
  <c r="AK40" i="1"/>
  <c r="AD36" i="1"/>
  <c r="AJ18" i="1"/>
  <c r="AG37" i="1"/>
  <c r="AD18" i="1"/>
  <c r="AG36" i="1"/>
  <c r="AH37" i="1"/>
  <c r="AH36" i="1"/>
  <c r="AJ37" i="1"/>
  <c r="AG25" i="1"/>
  <c r="AF37" i="1"/>
  <c r="AD37" i="1"/>
  <c r="AJ36" i="1"/>
  <c r="AF36" i="1"/>
  <c r="AK34" i="1"/>
  <c r="AA25" i="1"/>
  <c r="AK24" i="1"/>
  <c r="AH18" i="1"/>
  <c r="AF18" i="1"/>
  <c r="AB18" i="1"/>
  <c r="Z18" i="1"/>
  <c r="AJ13" i="1"/>
  <c r="AJ14" i="1"/>
  <c r="AI13" i="1"/>
  <c r="AI14" i="1"/>
  <c r="AH13" i="1"/>
  <c r="AH14" i="1"/>
  <c r="AG13" i="1"/>
  <c r="AG14" i="1"/>
  <c r="AD13" i="1"/>
  <c r="AD14" i="1"/>
  <c r="AC13" i="1"/>
  <c r="AC14" i="1"/>
  <c r="AB13" i="1"/>
  <c r="AB14" i="1"/>
  <c r="AA13" i="1"/>
  <c r="AA14" i="1"/>
  <c r="AK8" i="1"/>
  <c r="DL5" i="1"/>
  <c r="DL4" i="1"/>
  <c r="CX5" i="1"/>
  <c r="CX4" i="1"/>
  <c r="CJ5" i="1"/>
  <c r="CJ4" i="1"/>
  <c r="BV5" i="1"/>
  <c r="BV4" i="1"/>
  <c r="BH5" i="1"/>
  <c r="BH4" i="1"/>
  <c r="AT5" i="1"/>
  <c r="AT4" i="1"/>
  <c r="AF5" i="1"/>
  <c r="AF4" i="1"/>
  <c r="G5" i="1"/>
  <c r="R5" i="1"/>
  <c r="G4" i="1"/>
  <c r="R4" i="1"/>
  <c r="K6" i="4"/>
  <c r="J5" i="4"/>
  <c r="Z2" i="1"/>
  <c r="AN2" i="1"/>
  <c r="BB2" i="1"/>
  <c r="BP2" i="1"/>
  <c r="CD2" i="1"/>
  <c r="CR2" i="1"/>
  <c r="DF2" i="1"/>
  <c r="N42" i="1"/>
  <c r="N43" i="1"/>
  <c r="J6" i="4"/>
  <c r="P36" i="1"/>
  <c r="D6" i="9"/>
  <c r="D5" i="9"/>
  <c r="T18" i="1"/>
  <c r="R18" i="1"/>
  <c r="N18" i="1"/>
  <c r="L18" i="1"/>
  <c r="D5" i="1"/>
  <c r="L37" i="1"/>
  <c r="D4" i="1"/>
  <c r="L36" i="1"/>
  <c r="W34" i="4"/>
  <c r="X34" i="4"/>
  <c r="W33" i="4"/>
  <c r="X33" i="4"/>
  <c r="W30" i="4"/>
  <c r="X30" i="4"/>
  <c r="W29" i="4"/>
  <c r="X29" i="4"/>
  <c r="W26" i="4"/>
  <c r="X26" i="4"/>
  <c r="W25" i="4"/>
  <c r="X25" i="4"/>
  <c r="W22" i="4"/>
  <c r="X22" i="4"/>
  <c r="W21" i="4"/>
  <c r="X21" i="4"/>
  <c r="W18" i="4"/>
  <c r="X18" i="4"/>
  <c r="W17" i="4"/>
  <c r="X17" i="4"/>
  <c r="W14" i="4"/>
  <c r="X14" i="4"/>
  <c r="W13" i="4"/>
  <c r="X13" i="4"/>
  <c r="W10" i="4"/>
  <c r="X10" i="4"/>
  <c r="W9" i="4"/>
  <c r="X9" i="4"/>
  <c r="W6" i="4"/>
  <c r="X6" i="4"/>
  <c r="W5" i="4"/>
  <c r="X5" i="4"/>
  <c r="J34" i="4"/>
  <c r="K34" i="4"/>
  <c r="J33" i="4"/>
  <c r="K33" i="4"/>
  <c r="J30" i="4"/>
  <c r="K30" i="4"/>
  <c r="J29" i="4"/>
  <c r="K29" i="4"/>
  <c r="J26" i="4"/>
  <c r="K26" i="4"/>
  <c r="J25" i="4"/>
  <c r="K25" i="4"/>
  <c r="J22" i="4"/>
  <c r="K22" i="4"/>
  <c r="J21" i="4"/>
  <c r="K21" i="4"/>
  <c r="J18" i="4"/>
  <c r="K18" i="4"/>
  <c r="J17" i="4"/>
  <c r="K17" i="4"/>
  <c r="J14" i="4"/>
  <c r="K14" i="4"/>
  <c r="J13" i="4"/>
  <c r="K13" i="4"/>
  <c r="J10" i="4"/>
  <c r="K10" i="4"/>
  <c r="J9" i="4"/>
  <c r="K9" i="4"/>
  <c r="M13" i="1"/>
  <c r="M14" i="1"/>
  <c r="N13" i="1"/>
  <c r="N14" i="1"/>
  <c r="O13" i="1"/>
  <c r="O14" i="1"/>
  <c r="P13" i="1"/>
  <c r="P14" i="1"/>
  <c r="B8" i="1"/>
  <c r="B12" i="1"/>
  <c r="B16" i="1"/>
  <c r="B20" i="1"/>
  <c r="B24" i="1"/>
  <c r="B28" i="1"/>
  <c r="B32" i="1"/>
  <c r="C9" i="4"/>
  <c r="C13" i="4"/>
  <c r="C17" i="4"/>
  <c r="C21" i="4"/>
  <c r="C25" i="4"/>
  <c r="C29" i="4"/>
  <c r="C33" i="4"/>
  <c r="P5" i="4"/>
  <c r="P9" i="4"/>
  <c r="P13" i="4"/>
  <c r="P17" i="4"/>
  <c r="P21" i="4"/>
  <c r="P25" i="4"/>
  <c r="P29" i="4"/>
  <c r="P33" i="4"/>
  <c r="R29" i="1"/>
  <c r="M43" i="1"/>
  <c r="L29" i="1"/>
  <c r="M42" i="1"/>
  <c r="S13" i="1"/>
  <c r="S14" i="1"/>
  <c r="T13" i="1"/>
  <c r="T14" i="1"/>
  <c r="U13" i="1"/>
  <c r="U14" i="1"/>
  <c r="V13" i="1"/>
  <c r="V14" i="1"/>
  <c r="V37" i="1"/>
  <c r="M25" i="1"/>
  <c r="S25" i="1"/>
  <c r="R37" i="1"/>
  <c r="R36" i="1"/>
  <c r="M32" i="1"/>
  <c r="O32" i="1"/>
  <c r="N32" i="1"/>
  <c r="W8" i="1"/>
  <c r="W34" i="1"/>
  <c r="W24" i="1"/>
  <c r="W40" i="1"/>
</calcChain>
</file>

<file path=xl/sharedStrings.xml><?xml version="1.0" encoding="utf-8"?>
<sst xmlns="http://schemas.openxmlformats.org/spreadsheetml/2006/main" count="1870" uniqueCount="79">
  <si>
    <t>TEAM A</t>
  </si>
  <si>
    <t>TEAM B</t>
  </si>
  <si>
    <t>RESULT</t>
  </si>
  <si>
    <t>TOTAL</t>
  </si>
  <si>
    <t>RATING</t>
  </si>
  <si>
    <t>NA</t>
  </si>
  <si>
    <t>PROFILE</t>
  </si>
  <si>
    <t>SR</t>
  </si>
  <si>
    <t>GAME</t>
  </si>
  <si>
    <t>QUAL PROF</t>
  </si>
  <si>
    <t>FORM RATE</t>
  </si>
  <si>
    <t>FINAL</t>
  </si>
  <si>
    <t>QUAL-RATE</t>
  </si>
  <si>
    <t>PRICE</t>
  </si>
  <si>
    <t>PRE PROF</t>
  </si>
  <si>
    <t>FORM</t>
  </si>
  <si>
    <t>1ST</t>
  </si>
  <si>
    <t>2ND</t>
  </si>
  <si>
    <t>3RD</t>
  </si>
  <si>
    <t>4TH</t>
  </si>
  <si>
    <t>OPEN PRICE</t>
  </si>
  <si>
    <t>COMPLETE</t>
  </si>
  <si>
    <t>SUITABILITY</t>
  </si>
  <si>
    <t>MATCHUP</t>
  </si>
  <si>
    <t>RUNS</t>
  </si>
  <si>
    <t>PITCHER</t>
  </si>
  <si>
    <t>RUNS SCORE</t>
  </si>
  <si>
    <t>RUNS/PITCH</t>
  </si>
  <si>
    <t>TEAM RATE</t>
  </si>
  <si>
    <t>TEAM PROF</t>
  </si>
  <si>
    <t>PITCH PROF</t>
  </si>
  <si>
    <t>A</t>
  </si>
  <si>
    <t>B</t>
  </si>
  <si>
    <t>TEAM</t>
  </si>
  <si>
    <t>BATTING</t>
  </si>
  <si>
    <t>H / A</t>
  </si>
  <si>
    <t>AT BATS</t>
  </si>
  <si>
    <t>OPP ABS</t>
  </si>
  <si>
    <t>OPP ERA</t>
  </si>
  <si>
    <t>SEAS ERA</t>
  </si>
  <si>
    <t>PITCH RATE</t>
  </si>
  <si>
    <t>H V A</t>
  </si>
  <si>
    <t>PITCH-BATT</t>
  </si>
  <si>
    <t>TIME OFF</t>
  </si>
  <si>
    <t>AFTER W/L</t>
  </si>
  <si>
    <t>H/A MARKET</t>
  </si>
  <si>
    <t>VARIABLES</t>
  </si>
  <si>
    <t>STRATEGY</t>
  </si>
  <si>
    <t>PITCH STRAT</t>
  </si>
  <si>
    <t>FINAL STRAT</t>
  </si>
  <si>
    <t>MUP RATING</t>
  </si>
  <si>
    <t>BET PROF</t>
  </si>
  <si>
    <t>BASE STAKE</t>
  </si>
  <si>
    <t>ADDITION</t>
  </si>
  <si>
    <t>NOTES</t>
  </si>
  <si>
    <t>BETS</t>
  </si>
  <si>
    <t>UNIT STAKE</t>
  </si>
  <si>
    <t>MON STAKE</t>
  </si>
  <si>
    <t>ODDS</t>
  </si>
  <si>
    <t>UNIT RET</t>
  </si>
  <si>
    <t>MON RET</t>
  </si>
  <si>
    <t>SUCCESSFUL</t>
  </si>
  <si>
    <t>BANK</t>
  </si>
  <si>
    <t>UNIT VAL</t>
  </si>
  <si>
    <t>UNIT TURN</t>
  </si>
  <si>
    <t>MON TURN</t>
  </si>
  <si>
    <t>ENTER</t>
  </si>
  <si>
    <t>RATINGS</t>
  </si>
  <si>
    <t>SUIT RATING</t>
  </si>
  <si>
    <t>STAKE</t>
  </si>
  <si>
    <t>B ODDS 1</t>
  </si>
  <si>
    <t>B ODDS 2</t>
  </si>
  <si>
    <t>TRADE VALUE</t>
  </si>
  <si>
    <t>RETURN SPLIT</t>
  </si>
  <si>
    <t>BACK AMOUNT 2</t>
  </si>
  <si>
    <t>RETURN 1</t>
  </si>
  <si>
    <t>RETURN 2</t>
  </si>
  <si>
    <t>NO TRADE</t>
  </si>
  <si>
    <t>TRADE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</si>
</sst>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;[Red]&quot;$&quot;#,##0.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5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Font="1" applyBorder="1" applyAlignment="1">
      <alignment horizontal="center"/>
    </xf>
    <xf numFmtId="0" fontId="0" fillId="0" borderId="18" xfId="0" applyBorder="1"/>
    <xf numFmtId="0" fontId="1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2" xfId="0" applyBorder="1"/>
    <xf numFmtId="0" fontId="0" fillId="0" borderId="19" xfId="0" applyBorder="1"/>
    <xf numFmtId="2" fontId="0" fillId="0" borderId="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0" xfId="0" applyBorder="1"/>
    <xf numFmtId="0" fontId="1" fillId="0" borderId="6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8" xfId="0" applyNumberFormat="1" applyBorder="1"/>
    <xf numFmtId="164" fontId="0" fillId="0" borderId="4" xfId="0" applyNumberFormat="1" applyBorder="1"/>
    <xf numFmtId="164" fontId="0" fillId="0" borderId="13" xfId="0" applyNumberFormat="1" applyBorder="1"/>
    <xf numFmtId="0" fontId="7" fillId="0" borderId="9" xfId="0" applyFont="1" applyBorder="1"/>
    <xf numFmtId="0" fontId="7" fillId="0" borderId="12" xfId="0" applyFont="1" applyBorder="1"/>
    <xf numFmtId="0" fontId="6" fillId="0" borderId="0" xfId="0" applyFont="1" applyBorder="1"/>
    <xf numFmtId="0" fontId="6" fillId="0" borderId="4" xfId="0" applyFont="1" applyBorder="1"/>
    <xf numFmtId="0" fontId="0" fillId="0" borderId="13" xfId="0" applyNumberFormat="1" applyBorder="1" applyAlignment="1">
      <alignment horizontal="center"/>
    </xf>
    <xf numFmtId="0" fontId="1" fillId="0" borderId="29" xfId="0" applyFon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0" xfId="0" applyFill="1" applyBorder="1"/>
    <xf numFmtId="0" fontId="1" fillId="0" borderId="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49" fontId="1" fillId="0" borderId="9" xfId="0" applyNumberFormat="1" applyFont="1" applyFill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0" fillId="0" borderId="6" xfId="0" applyFont="1" applyBorder="1" applyAlignment="1">
      <alignment horizontal="center"/>
    </xf>
    <xf numFmtId="0" fontId="7" fillId="0" borderId="0" xfId="0" applyFont="1" applyBorder="1"/>
    <xf numFmtId="0" fontId="0" fillId="0" borderId="20" xfId="0" applyFont="1" applyBorder="1" applyAlignment="1">
      <alignment horizontal="center"/>
    </xf>
    <xf numFmtId="0" fontId="7" fillId="0" borderId="13" xfId="0" applyFont="1" applyBorder="1"/>
    <xf numFmtId="0" fontId="0" fillId="0" borderId="21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1" fillId="0" borderId="15" xfId="0" applyFont="1" applyBorder="1"/>
    <xf numFmtId="0" fontId="0" fillId="0" borderId="1" xfId="0" applyBorder="1"/>
    <xf numFmtId="0" fontId="0" fillId="0" borderId="17" xfId="0" applyBorder="1"/>
    <xf numFmtId="0" fontId="0" fillId="0" borderId="27" xfId="0" applyBorder="1"/>
    <xf numFmtId="0" fontId="0" fillId="0" borderId="25" xfId="0" applyBorder="1"/>
    <xf numFmtId="0" fontId="5" fillId="0" borderId="0" xfId="0" applyFon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0" fontId="0" fillId="0" borderId="0" xfId="0" applyNumberFormat="1" applyBorder="1" applyAlignment="1">
      <alignment horizontal="center"/>
    </xf>
    <xf numFmtId="10" fontId="0" fillId="0" borderId="0" xfId="0" applyNumberFormat="1" applyBorder="1"/>
    <xf numFmtId="0" fontId="0" fillId="0" borderId="0" xfId="0" applyNumberFormat="1" applyBorder="1"/>
    <xf numFmtId="0" fontId="9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2" fontId="0" fillId="0" borderId="1" xfId="0" applyNumberFormat="1" applyBorder="1"/>
    <xf numFmtId="0" fontId="0" fillId="0" borderId="1" xfId="0" applyNumberFormat="1" applyBorder="1"/>
    <xf numFmtId="0" fontId="0" fillId="0" borderId="0" xfId="0" applyAlignment="1">
      <alignment horizontal="center"/>
    </xf>
    <xf numFmtId="10" fontId="1" fillId="0" borderId="7" xfId="0" applyNumberFormat="1" applyFont="1" applyBorder="1" applyAlignment="1">
      <alignment horizontal="center"/>
    </xf>
    <xf numFmtId="2" fontId="0" fillId="0" borderId="17" xfId="0" applyNumberFormat="1" applyBorder="1"/>
    <xf numFmtId="0" fontId="0" fillId="0" borderId="17" xfId="0" applyNumberFormat="1" applyBorder="1"/>
    <xf numFmtId="0" fontId="12" fillId="0" borderId="6" xfId="0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2" fontId="8" fillId="0" borderId="15" xfId="0" applyNumberFormat="1" applyFont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10" fontId="0" fillId="0" borderId="2" xfId="0" applyNumberFormat="1" applyFont="1" applyBorder="1" applyAlignment="1">
      <alignment horizontal="center"/>
    </xf>
    <xf numFmtId="0" fontId="12" fillId="0" borderId="9" xfId="0" applyFont="1" applyBorder="1"/>
    <xf numFmtId="0" fontId="12" fillId="0" borderId="12" xfId="0" applyFont="1" applyBorder="1"/>
    <xf numFmtId="10" fontId="0" fillId="0" borderId="17" xfId="0" applyNumberFormat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5" fillId="0" borderId="0" xfId="0" applyFont="1"/>
    <xf numFmtId="0" fontId="1" fillId="0" borderId="31" xfId="0" applyFont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8" xfId="0" applyFont="1" applyBorder="1" applyAlignment="1">
      <alignment horizontal="center"/>
    </xf>
    <xf numFmtId="164" fontId="0" fillId="0" borderId="33" xfId="0" applyNumberFormat="1" applyBorder="1"/>
    <xf numFmtId="164" fontId="5" fillId="0" borderId="34" xfId="0" applyNumberFormat="1" applyFont="1" applyBorder="1"/>
    <xf numFmtId="0" fontId="1" fillId="0" borderId="3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7" fillId="0" borderId="9" xfId="0" applyFont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164" fontId="0" fillId="0" borderId="13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3" xfId="0" applyBorder="1"/>
    <xf numFmtId="2" fontId="0" fillId="0" borderId="10" xfId="0" applyNumberForma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0" fillId="0" borderId="12" xfId="0" applyBorder="1"/>
    <xf numFmtId="2" fontId="0" fillId="0" borderId="13" xfId="0" applyNumberFormat="1" applyBorder="1"/>
    <xf numFmtId="164" fontId="0" fillId="0" borderId="38" xfId="0" applyNumberFormat="1" applyBorder="1"/>
    <xf numFmtId="164" fontId="0" fillId="0" borderId="14" xfId="0" applyNumberFormat="1" applyBorder="1"/>
    <xf numFmtId="0" fontId="1" fillId="0" borderId="39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41" xfId="0" applyBorder="1"/>
    <xf numFmtId="16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0" fillId="0" borderId="14" xfId="0" applyNumberFormat="1" applyBorder="1"/>
    <xf numFmtId="164" fontId="0" fillId="0" borderId="17" xfId="0" applyNumberFormat="1" applyBorder="1" applyAlignment="1">
      <alignment horizontal="center"/>
    </xf>
    <xf numFmtId="2" fontId="1" fillId="0" borderId="30" xfId="0" applyNumberFormat="1" applyFont="1" applyBorder="1" applyAlignment="1">
      <alignment horizontal="center"/>
    </xf>
    <xf numFmtId="2" fontId="10" fillId="0" borderId="30" xfId="0" applyNumberFormat="1" applyFont="1" applyBorder="1" applyAlignment="1">
      <alignment horizontal="center"/>
    </xf>
    <xf numFmtId="2" fontId="1" fillId="0" borderId="30" xfId="0" applyNumberFormat="1" applyFont="1" applyFill="1" applyBorder="1" applyAlignment="1">
      <alignment horizontal="center"/>
    </xf>
    <xf numFmtId="165" fontId="1" fillId="0" borderId="30" xfId="0" applyNumberFormat="1" applyFont="1" applyBorder="1" applyAlignment="1">
      <alignment horizontal="center"/>
    </xf>
    <xf numFmtId="2" fontId="5" fillId="0" borderId="28" xfId="0" applyNumberFormat="1" applyFont="1" applyBorder="1"/>
    <xf numFmtId="165" fontId="9" fillId="0" borderId="28" xfId="0" applyNumberFormat="1" applyFont="1" applyBorder="1"/>
    <xf numFmtId="10" fontId="0" fillId="0" borderId="13" xfId="0" applyNumberFormat="1" applyFont="1" applyBorder="1" applyAlignment="1">
      <alignment horizontal="right" vertical="center"/>
    </xf>
    <xf numFmtId="2" fontId="0" fillId="0" borderId="13" xfId="0" applyNumberFormat="1" applyFont="1" applyBorder="1"/>
    <xf numFmtId="2" fontId="5" fillId="0" borderId="13" xfId="0" applyNumberFormat="1" applyFont="1" applyBorder="1"/>
    <xf numFmtId="10" fontId="0" fillId="0" borderId="14" xfId="0" applyNumberFormat="1" applyBorder="1"/>
    <xf numFmtId="164" fontId="0" fillId="0" borderId="16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7" fillId="0" borderId="16" xfId="0" applyFont="1" applyBorder="1"/>
    <xf numFmtId="2" fontId="1" fillId="0" borderId="31" xfId="0" applyNumberFormat="1" applyFont="1" applyBorder="1" applyAlignment="1">
      <alignment horizontal="center"/>
    </xf>
    <xf numFmtId="2" fontId="5" fillId="0" borderId="38" xfId="0" applyNumberFormat="1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2349"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65"/>
  <sheetViews>
    <sheetView tabSelected="1" workbookViewId="0">
      <selection activeCell="H40" sqref="H40"/>
    </sheetView>
  </sheetViews>
  <sheetFormatPr baseColWidth="10" defaultRowHeight="16" x14ac:dyDescent="0.2"/>
  <sheetData>
    <row r="1" spans="2:27" x14ac:dyDescent="0.2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W1" s="11"/>
      <c r="X1" s="11"/>
    </row>
    <row r="2" spans="2:27" x14ac:dyDescent="0.2">
      <c r="B2" s="34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3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35"/>
    </row>
    <row r="3" spans="2:27" ht="17" thickBot="1" x14ac:dyDescent="0.25">
      <c r="B3" s="13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4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4"/>
    </row>
    <row r="4" spans="2:27" x14ac:dyDescent="0.2">
      <c r="B4" s="13"/>
      <c r="C4" s="11"/>
      <c r="D4" s="8" t="s">
        <v>30</v>
      </c>
      <c r="E4" s="5" t="s">
        <v>25</v>
      </c>
      <c r="F4" s="5">
        <v>1</v>
      </c>
      <c r="G4" s="5">
        <v>2</v>
      </c>
      <c r="H4" s="5">
        <v>3</v>
      </c>
      <c r="I4" s="5">
        <v>4</v>
      </c>
      <c r="J4" s="5" t="s">
        <v>6</v>
      </c>
      <c r="K4" s="122" t="s">
        <v>47</v>
      </c>
      <c r="L4" s="120" t="s">
        <v>13</v>
      </c>
      <c r="M4" s="115" t="s">
        <v>67</v>
      </c>
      <c r="N4" s="14"/>
      <c r="O4" s="11"/>
      <c r="P4" s="11"/>
      <c r="Q4" s="8" t="s">
        <v>30</v>
      </c>
      <c r="R4" s="5" t="s">
        <v>25</v>
      </c>
      <c r="S4" s="5">
        <v>1</v>
      </c>
      <c r="T4" s="5">
        <v>2</v>
      </c>
      <c r="U4" s="5">
        <v>3</v>
      </c>
      <c r="V4" s="5">
        <v>4</v>
      </c>
      <c r="W4" s="5" t="s">
        <v>6</v>
      </c>
      <c r="X4" s="122" t="s">
        <v>47</v>
      </c>
      <c r="Y4" s="120" t="s">
        <v>13</v>
      </c>
      <c r="Z4" s="115" t="s">
        <v>67</v>
      </c>
      <c r="AA4" s="14"/>
    </row>
    <row r="5" spans="2:27" x14ac:dyDescent="0.2">
      <c r="B5" s="13"/>
      <c r="C5" s="20">
        <v>1</v>
      </c>
      <c r="D5" s="50" t="s">
        <v>0</v>
      </c>
      <c r="E5" s="71" t="s">
        <v>31</v>
      </c>
      <c r="F5" s="15"/>
      <c r="G5" s="15"/>
      <c r="H5" s="15"/>
      <c r="I5" s="72"/>
      <c r="J5" s="60" t="str">
        <f>IF(H5="","",IF((SUM(IF(F5="W",1,-1),IF(G5="W",1,-1),IF(H5="W",3,-3),IF(I5="W",3,-3)))&gt;0,"POS",IF((SUM(IF(F5="W",1,-1),IF(G5="W",1,-1),IF(H5="W",3,-3),IF(I5="W",3,-3)))=0,"NEUT",IF((SUM(IF(F5="W",1,-1),IF(G5="W",1,-1),IF(H5="W",3,-3),IF(I5="W",3,-3)))&lt;0,"NEG"))))</f>
        <v/>
      </c>
      <c r="K5" s="121" t="str">
        <f>IF(J5="","",IF(((IF(J5="POS",4,IF(J5="NEUT",2,IF(J5="NEG",1,""))))-(IF(J6="POS",4,IF(J6="NEUT",2,IF(J6="NEG",1,"")))))&lt;0,"NO BET",IF(((IF(J5="POS",4,IF(J5="NEUT",2,IF(J5="NEG",1,""))))-(IF(J6="POS",4,IF(J6="NEUT",2,IF(J6="NEG",1,"")))))&gt;1,"1–3",4)))</f>
        <v/>
      </c>
      <c r="L5" s="118"/>
      <c r="M5" s="9" t="str">
        <f>IF(L5="","NO",IF(AND(K5="1–3",L5&gt;1.49),"YES",IF(AND(K5=4,L5&gt;2.04),"YES","NO")))</f>
        <v>NO</v>
      </c>
      <c r="N5" s="14"/>
      <c r="O5" s="11"/>
      <c r="P5" s="20">
        <f>C33+1</f>
        <v>9</v>
      </c>
      <c r="Q5" s="50" t="s">
        <v>0</v>
      </c>
      <c r="R5" s="71" t="s">
        <v>31</v>
      </c>
      <c r="S5" s="15"/>
      <c r="T5" s="15"/>
      <c r="U5" s="15"/>
      <c r="V5" s="72"/>
      <c r="W5" s="60" t="str">
        <f>IF(U5="","",IF((SUM(IF(S5="W",1,-1),IF(T5="W",1,-1),IF(U5="W",3,-3),IF(V5="W",3,-3)))&gt;0,"POS",IF((SUM(IF(S5="W",1,-1),IF(T5="W",1,-1),IF(U5="W",3,-3),IF(V5="W",3,-3)))=0,"NEUT",IF((SUM(IF(S5="W",1,-1),IF(T5="W",1,-1),IF(U5="W",3,-3),IF(V5="W",3,-3)))&lt;0,"NEG"))))</f>
        <v/>
      </c>
      <c r="X5" s="121" t="str">
        <f>IF(W5="","",IF(((IF(W5="POS",4,IF(W5="NEUT",2,IF(W5="NEG",1,""))))-(IF(W6="POS",4,IF(W6="NEUT",2,IF(W6="NEG",1,"")))))&lt;0,"NO BET",IF(((IF(W5="POS",4,IF(W5="NEUT",2,IF(W5="NEG",1,""))))-(IF(W6="POS",4,IF(W6="NEUT",2,IF(W6="NEG",1,"")))))&gt;1,"1–3",4)))</f>
        <v/>
      </c>
      <c r="Y5" s="118"/>
      <c r="Z5" s="9" t="str">
        <f>IF(Y5="","NO",IF(AND(X5="1–3",Y5&gt;1.49),"YES",IF(AND(X5=4,Y5&gt;2.04),"YES","NO")))</f>
        <v>NO</v>
      </c>
      <c r="AA5" s="14"/>
    </row>
    <row r="6" spans="2:27" ht="17" thickBot="1" x14ac:dyDescent="0.25">
      <c r="B6" s="13"/>
      <c r="C6" s="11"/>
      <c r="D6" s="51" t="s">
        <v>1</v>
      </c>
      <c r="E6" s="73" t="s">
        <v>32</v>
      </c>
      <c r="F6" s="23"/>
      <c r="G6" s="23"/>
      <c r="H6" s="23"/>
      <c r="I6" s="74"/>
      <c r="J6" s="75" t="str">
        <f>IF(H6="","",IF((SUM(IF(F6="W",1,-1),IF(G6="W",1,-1),IF(H6="W",3,-3),IF(I6="W",3,-3)))&gt;0,"POS",IF((SUM(IF(F6="W",1,-1),IF(G6="W",1,-1),IF(H6="W",3,-3),IF(I6="W",3,-3)))=0,"NEUT",IF((SUM(IF(F6="W",1,-1),IF(G6="W",1,-1),IF(H6="W",3,-3),IF(I6="W",3,-3)))&lt;0,"NEG"))))</f>
        <v/>
      </c>
      <c r="K6" s="116" t="str">
        <f>IF(J6="","",IF(((IF(J6="POS",4,IF(J6="NEUT",2,IF(J6="NEG",1,""))))-(IF(J5="POS",4,IF(J5="NEUT",2,IF(J5="NEG",1,"")))))&lt;0,"NO BET",IF(((IF(J6="POS",4,IF(J6="NEUT",2,IF(J6="NEG",1,""))))-(IF(J5="POS",4,IF(J5="NEUT",2,IF(J5="NEG",1,"")))))&gt;1,"1–3",4)))</f>
        <v/>
      </c>
      <c r="L6" s="119"/>
      <c r="M6" s="140" t="str">
        <f>IF(L6="","NO",IF(AND(K6="1–3",L6&gt;1.49),"YES",IF(AND(K6=4,L6&gt;2.04),"YES","NO")))</f>
        <v>NO</v>
      </c>
      <c r="N6" s="14"/>
      <c r="O6" s="11"/>
      <c r="P6" s="11"/>
      <c r="Q6" s="51" t="s">
        <v>1</v>
      </c>
      <c r="R6" s="73" t="s">
        <v>32</v>
      </c>
      <c r="S6" s="23"/>
      <c r="T6" s="23"/>
      <c r="U6" s="23"/>
      <c r="V6" s="74"/>
      <c r="W6" s="75" t="str">
        <f>IF(U6="","",IF((SUM(IF(S6="W",1,-1),IF(T6="W",1,-1),IF(U6="W",3,-3),IF(V6="W",3,-3)))&gt;0,"POS",IF((SUM(IF(S6="W",1,-1),IF(T6="W",1,-1),IF(U6="W",3,-3),IF(V6="W",3,-3)))=0,"NEUT",IF((SUM(IF(S6="W",1,-1),IF(T6="W",1,-1),IF(U6="W",3,-3),IF(V6="W",3,-3)))&lt;0,"NEG"))))</f>
        <v/>
      </c>
      <c r="X6" s="116" t="str">
        <f>IF(W6="","",IF(((IF(W6="POS",4,IF(W6="NEUT",2,IF(W6="NEG",1,""))))-(IF(W5="POS",4,IF(W5="NEUT",2,IF(W5="NEG",1,"")))))&lt;0,"NO BET",IF(((IF(W6="POS",4,IF(W6="NEUT",2,IF(W6="NEG",1,""))))-(IF(W5="POS",4,IF(W5="NEUT",2,IF(W5="NEG",1,"")))))&gt;1,"1–3",4)))</f>
        <v/>
      </c>
      <c r="Y6" s="119"/>
      <c r="Z6" s="140" t="str">
        <f>IF(Y6="","NO",IF(AND(X6="1–3",Y6&gt;1.49),"YES",IF(AND(X6=4,Y6&gt;2.04),"YES","NO")))</f>
        <v>NO</v>
      </c>
      <c r="AA6" s="14"/>
    </row>
    <row r="7" spans="2:27" ht="17" thickBot="1" x14ac:dyDescent="0.25">
      <c r="B7" s="13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4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4"/>
    </row>
    <row r="8" spans="2:27" x14ac:dyDescent="0.2">
      <c r="B8" s="13"/>
      <c r="C8" s="11"/>
      <c r="D8" s="8" t="s">
        <v>30</v>
      </c>
      <c r="E8" s="5" t="s">
        <v>25</v>
      </c>
      <c r="F8" s="5">
        <v>1</v>
      </c>
      <c r="G8" s="5">
        <v>2</v>
      </c>
      <c r="H8" s="5">
        <v>3</v>
      </c>
      <c r="I8" s="5">
        <v>4</v>
      </c>
      <c r="J8" s="5" t="s">
        <v>6</v>
      </c>
      <c r="K8" s="122" t="s">
        <v>47</v>
      </c>
      <c r="L8" s="120" t="s">
        <v>13</v>
      </c>
      <c r="M8" s="115" t="s">
        <v>67</v>
      </c>
      <c r="N8" s="14"/>
      <c r="O8" s="11"/>
      <c r="P8" s="11"/>
      <c r="Q8" s="8" t="s">
        <v>30</v>
      </c>
      <c r="R8" s="5" t="s">
        <v>25</v>
      </c>
      <c r="S8" s="5">
        <v>1</v>
      </c>
      <c r="T8" s="5">
        <v>2</v>
      </c>
      <c r="U8" s="5">
        <v>3</v>
      </c>
      <c r="V8" s="5">
        <v>4</v>
      </c>
      <c r="W8" s="5" t="s">
        <v>6</v>
      </c>
      <c r="X8" s="122" t="s">
        <v>47</v>
      </c>
      <c r="Y8" s="120" t="s">
        <v>13</v>
      </c>
      <c r="Z8" s="115" t="s">
        <v>67</v>
      </c>
      <c r="AA8" s="14"/>
    </row>
    <row r="9" spans="2:27" x14ac:dyDescent="0.2">
      <c r="B9" s="13"/>
      <c r="C9" s="20">
        <f>C5+1</f>
        <v>2</v>
      </c>
      <c r="D9" s="50" t="s">
        <v>0</v>
      </c>
      <c r="E9" s="71" t="s">
        <v>31</v>
      </c>
      <c r="F9" s="15"/>
      <c r="G9" s="15"/>
      <c r="H9" s="15"/>
      <c r="I9" s="72"/>
      <c r="J9" s="60" t="str">
        <f>IF(H9="","",IF((SUM(IF(F9="W",1,-1),IF(G9="W",1,-1),IF(H9="W",3,-3),IF(I9="W",3,-3)))&gt;0,"POS",IF((SUM(IF(F9="W",1,-1),IF(G9="W",1,-1),IF(H9="W",3,-3),IF(I9="W",3,-3)))=0,"NEUT",IF((SUM(IF(F9="W",1,-1),IF(G9="W",1,-1),IF(H9="W",3,-3),IF(I9="W",3,-3)))&lt;0,"NEG"))))</f>
        <v/>
      </c>
      <c r="K9" s="121" t="str">
        <f>IF(J9="","",IF(((IF(J9="POS",4,IF(J9="NEUT",2,IF(J9="NEG",1,""))))-(IF(J10="POS",4,IF(J10="NEUT",2,IF(J10="NEG",1,"")))))&lt;0,"NO BET",IF(((IF(J9="POS",4,IF(J9="NEUT",2,IF(J9="NEG",1,""))))-(IF(J10="POS",4,IF(J10="NEUT",2,IF(J10="NEG",1,"")))))&gt;1,"1–3",4)))</f>
        <v/>
      </c>
      <c r="L9" s="118"/>
      <c r="M9" s="9" t="str">
        <f>IF(L9="","NO",IF(AND(K9="1–3",L9&gt;1.49),"YES",IF(AND(K9=4,L9&gt;2.04),"YES","NO")))</f>
        <v>NO</v>
      </c>
      <c r="N9" s="14"/>
      <c r="O9" s="11"/>
      <c r="P9" s="20">
        <f>P5+1</f>
        <v>10</v>
      </c>
      <c r="Q9" s="50" t="s">
        <v>0</v>
      </c>
      <c r="R9" s="71" t="s">
        <v>31</v>
      </c>
      <c r="S9" s="15"/>
      <c r="T9" s="15"/>
      <c r="U9" s="15"/>
      <c r="V9" s="72"/>
      <c r="W9" s="60" t="str">
        <f>IF(U9="","",IF((SUM(IF(S9="W",1,-1),IF(T9="W",1,-1),IF(U9="W",3,-3),IF(V9="W",3,-3)))&gt;0,"POS",IF((SUM(IF(S9="W",1,-1),IF(T9="W",1,-1),IF(U9="W",3,-3),IF(V9="W",3,-3)))=0,"NEUT",IF((SUM(IF(S9="W",1,-1),IF(T9="W",1,-1),IF(U9="W",3,-3),IF(V9="W",3,-3)))&lt;0,"NEG"))))</f>
        <v/>
      </c>
      <c r="X9" s="121" t="str">
        <f>IF(W9="","",IF(((IF(W9="POS",4,IF(W9="NEUT",2,IF(W9="NEG",1,""))))-(IF(W10="POS",4,IF(W10="NEUT",2,IF(W10="NEG",1,"")))))&lt;0,"NO BET",IF(((IF(W9="POS",4,IF(W9="NEUT",2,IF(W9="NEG",1,""))))-(IF(W10="POS",4,IF(W10="NEUT",2,IF(W10="NEG",1,"")))))&gt;1,"1–3",4)))</f>
        <v/>
      </c>
      <c r="Y9" s="118"/>
      <c r="Z9" s="9" t="str">
        <f>IF(Y9="","NO",IF(AND(X9="1–3",Y9&gt;1.49),"YES",IF(AND(X9=4,Y9&gt;2.04),"YES","NO")))</f>
        <v>NO</v>
      </c>
      <c r="AA9" s="14"/>
    </row>
    <row r="10" spans="2:27" ht="17" thickBot="1" x14ac:dyDescent="0.25">
      <c r="B10" s="13"/>
      <c r="C10" s="11"/>
      <c r="D10" s="51" t="s">
        <v>1</v>
      </c>
      <c r="E10" s="73" t="s">
        <v>32</v>
      </c>
      <c r="F10" s="23"/>
      <c r="G10" s="23"/>
      <c r="H10" s="23"/>
      <c r="I10" s="74"/>
      <c r="J10" s="75" t="str">
        <f>IF(H10="","",IF((SUM(IF(F10="W",1,-1),IF(G10="W",1,-1),IF(H10="W",3,-3),IF(I10="W",3,-3)))&gt;0,"POS",IF((SUM(IF(F10="W",1,-1),IF(G10="W",1,-1),IF(H10="W",3,-3),IF(I10="W",3,-3)))=0,"NEUT",IF((SUM(IF(F10="W",1,-1),IF(G10="W",1,-1),IF(H10="W",3,-3),IF(I10="W",3,-3)))&lt;0,"NEG"))))</f>
        <v/>
      </c>
      <c r="K10" s="116" t="str">
        <f>IF(J10="","",IF(((IF(J10="POS",4,IF(J10="NEUT",2,IF(J10="NEG",1,""))))-(IF(J9="POS",4,IF(J9="NEUT",2,IF(J9="NEG",1,"")))))&lt;0,"NO BET",IF(((IF(J10="POS",4,IF(J10="NEUT",2,IF(J10="NEG",1,""))))-(IF(J9="POS",4,IF(J9="NEUT",2,IF(J9="NEG",1,"")))))&gt;1,"1–3",4)))</f>
        <v/>
      </c>
      <c r="L10" s="119"/>
      <c r="M10" s="140" t="str">
        <f>IF(L10="","NO",IF(AND(K10="1–3",L10&gt;1.49),"YES",IF(AND(K10=4,L10&gt;2.04),"YES","NO")))</f>
        <v>NO</v>
      </c>
      <c r="N10" s="14"/>
      <c r="O10" s="11"/>
      <c r="P10" s="11"/>
      <c r="Q10" s="51" t="s">
        <v>1</v>
      </c>
      <c r="R10" s="73" t="s">
        <v>32</v>
      </c>
      <c r="S10" s="23"/>
      <c r="T10" s="23"/>
      <c r="U10" s="23"/>
      <c r="V10" s="74"/>
      <c r="W10" s="75" t="str">
        <f>IF(U10="","",IF((SUM(IF(S10="W",1,-1),IF(T10="W",1,-1),IF(U10="W",3,-3),IF(V10="W",3,-3)))&gt;0,"POS",IF((SUM(IF(S10="W",1,-1),IF(T10="W",1,-1),IF(U10="W",3,-3),IF(V10="W",3,-3)))=0,"NEUT",IF((SUM(IF(S10="W",1,-1),IF(T10="W",1,-1),IF(U10="W",3,-3),IF(V10="W",3,-3)))&lt;0,"NEG"))))</f>
        <v/>
      </c>
      <c r="X10" s="116" t="str">
        <f>IF(W10="","",IF(((IF(W10="POS",4,IF(W10="NEUT",2,IF(W10="NEG",1,""))))-(IF(W9="POS",4,IF(W9="NEUT",2,IF(W9="NEG",1,"")))))&lt;0,"NO BET",IF(((IF(W10="POS",4,IF(W10="NEUT",2,IF(W10="NEG",1,""))))-(IF(W9="POS",4,IF(W9="NEUT",2,IF(W9="NEG",1,"")))))&gt;1,"1–3",4)))</f>
        <v/>
      </c>
      <c r="Y10" s="119"/>
      <c r="Z10" s="140" t="str">
        <f>IF(Y10="","NO",IF(AND(X10="1–3",Y10&gt;1.49),"YES",IF(AND(X10=4,Y10&gt;2.04),"YES","NO")))</f>
        <v>NO</v>
      </c>
      <c r="AA10" s="14"/>
    </row>
    <row r="11" spans="2:27" ht="17" thickBot="1" x14ac:dyDescent="0.25">
      <c r="B11" s="13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4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4"/>
    </row>
    <row r="12" spans="2:27" x14ac:dyDescent="0.2">
      <c r="B12" s="13"/>
      <c r="C12" s="11"/>
      <c r="D12" s="8" t="s">
        <v>30</v>
      </c>
      <c r="E12" s="5" t="s">
        <v>25</v>
      </c>
      <c r="F12" s="5">
        <v>1</v>
      </c>
      <c r="G12" s="5">
        <v>2</v>
      </c>
      <c r="H12" s="5">
        <v>3</v>
      </c>
      <c r="I12" s="5">
        <v>4</v>
      </c>
      <c r="J12" s="5" t="s">
        <v>6</v>
      </c>
      <c r="K12" s="122" t="s">
        <v>47</v>
      </c>
      <c r="L12" s="120" t="s">
        <v>13</v>
      </c>
      <c r="M12" s="115" t="s">
        <v>67</v>
      </c>
      <c r="N12" s="14"/>
      <c r="O12" s="11"/>
      <c r="P12" s="11"/>
      <c r="Q12" s="8" t="s">
        <v>30</v>
      </c>
      <c r="R12" s="5" t="s">
        <v>25</v>
      </c>
      <c r="S12" s="5">
        <v>1</v>
      </c>
      <c r="T12" s="5">
        <v>2</v>
      </c>
      <c r="U12" s="5">
        <v>3</v>
      </c>
      <c r="V12" s="5">
        <v>4</v>
      </c>
      <c r="W12" s="5" t="s">
        <v>6</v>
      </c>
      <c r="X12" s="122" t="s">
        <v>47</v>
      </c>
      <c r="Y12" s="120" t="s">
        <v>13</v>
      </c>
      <c r="Z12" s="115" t="s">
        <v>67</v>
      </c>
      <c r="AA12" s="14"/>
    </row>
    <row r="13" spans="2:27" x14ac:dyDescent="0.2">
      <c r="B13" s="13"/>
      <c r="C13" s="20">
        <f>C9+1</f>
        <v>3</v>
      </c>
      <c r="D13" s="50" t="s">
        <v>0</v>
      </c>
      <c r="E13" s="71" t="s">
        <v>31</v>
      </c>
      <c r="F13" s="15"/>
      <c r="G13" s="15"/>
      <c r="H13" s="15"/>
      <c r="I13" s="72"/>
      <c r="J13" s="60" t="str">
        <f>IF(H13="","",IF((SUM(IF(F13="W",1,-1),IF(G13="W",1,-1),IF(H13="W",3,-3),IF(I13="W",3,-3)))&gt;0,"POS",IF((SUM(IF(F13="W",1,-1),IF(G13="W",1,-1),IF(H13="W",3,-3),IF(I13="W",3,-3)))=0,"NEUT",IF((SUM(IF(F13="W",1,-1),IF(G13="W",1,-1),IF(H13="W",3,-3),IF(I13="W",3,-3)))&lt;0,"NEG"))))</f>
        <v/>
      </c>
      <c r="K13" s="121" t="str">
        <f>IF(J13="","",IF(((IF(J13="POS",4,IF(J13="NEUT",2,IF(J13="NEG",1,""))))-(IF(J14="POS",4,IF(J14="NEUT",2,IF(J14="NEG",1,"")))))&lt;0,"NO BET",IF(((IF(J13="POS",4,IF(J13="NEUT",2,IF(J13="NEG",1,""))))-(IF(J14="POS",4,IF(J14="NEUT",2,IF(J14="NEG",1,"")))))&gt;1,"1–3",4)))</f>
        <v/>
      </c>
      <c r="L13" s="118"/>
      <c r="M13" s="9" t="str">
        <f>IF(L13="","NO",IF(AND(K13="1–3",L13&gt;1.49),"YES",IF(AND(K13=4,L13&gt;2.04),"YES","NO")))</f>
        <v>NO</v>
      </c>
      <c r="N13" s="14"/>
      <c r="O13" s="11"/>
      <c r="P13" s="20">
        <f>P9+1</f>
        <v>11</v>
      </c>
      <c r="Q13" s="50" t="s">
        <v>0</v>
      </c>
      <c r="R13" s="71" t="s">
        <v>31</v>
      </c>
      <c r="S13" s="15"/>
      <c r="T13" s="15"/>
      <c r="U13" s="15"/>
      <c r="V13" s="72"/>
      <c r="W13" s="60" t="str">
        <f>IF(U13="","",IF((SUM(IF(S13="W",1,-1),IF(T13="W",1,-1),IF(U13="W",3,-3),IF(V13="W",3,-3)))&gt;0,"POS",IF((SUM(IF(S13="W",1,-1),IF(T13="W",1,-1),IF(U13="W",3,-3),IF(V13="W",3,-3)))=0,"NEUT",IF((SUM(IF(S13="W",1,-1),IF(T13="W",1,-1),IF(U13="W",3,-3),IF(V13="W",3,-3)))&lt;0,"NEG"))))</f>
        <v/>
      </c>
      <c r="X13" s="121" t="str">
        <f>IF(W13="","",IF(((IF(W13="POS",4,IF(W13="NEUT",2,IF(W13="NEG",1,""))))-(IF(W14="POS",4,IF(W14="NEUT",2,IF(W14="NEG",1,"")))))&lt;0,"NO BET",IF(((IF(W13="POS",4,IF(W13="NEUT",2,IF(W13="NEG",1,""))))-(IF(W14="POS",4,IF(W14="NEUT",2,IF(W14="NEG",1,"")))))&gt;1,"1–3",4)))</f>
        <v/>
      </c>
      <c r="Y13" s="118"/>
      <c r="Z13" s="9" t="str">
        <f>IF(Y13="","NO",IF(AND(X13="1–3",Y13&gt;1.49),"YES",IF(AND(X13=4,Y13&gt;2.04),"YES","NO")))</f>
        <v>NO</v>
      </c>
      <c r="AA13" s="14"/>
    </row>
    <row r="14" spans="2:27" ht="17" thickBot="1" x14ac:dyDescent="0.25">
      <c r="B14" s="13"/>
      <c r="C14" s="11"/>
      <c r="D14" s="51" t="s">
        <v>1</v>
      </c>
      <c r="E14" s="73" t="s">
        <v>32</v>
      </c>
      <c r="F14" s="23"/>
      <c r="G14" s="23"/>
      <c r="H14" s="23"/>
      <c r="I14" s="74"/>
      <c r="J14" s="75" t="str">
        <f>IF(H14="","",IF((SUM(IF(F14="W",1,-1),IF(G14="W",1,-1),IF(H14="W",3,-3),IF(I14="W",3,-3)))&gt;0,"POS",IF((SUM(IF(F14="W",1,-1),IF(G14="W",1,-1),IF(H14="W",3,-3),IF(I14="W",3,-3)))=0,"NEUT",IF((SUM(IF(F14="W",1,-1),IF(G14="W",1,-1),IF(H14="W",3,-3),IF(I14="W",3,-3)))&lt;0,"NEG"))))</f>
        <v/>
      </c>
      <c r="K14" s="116" t="str">
        <f>IF(J14="","",IF(((IF(J14="POS",4,IF(J14="NEUT",2,IF(J14="NEG",1,""))))-(IF(J13="POS",4,IF(J13="NEUT",2,IF(J13="NEG",1,"")))))&lt;0,"NO BET",IF(((IF(J14="POS",4,IF(J14="NEUT",2,IF(J14="NEG",1,""))))-(IF(J13="POS",4,IF(J13="NEUT",2,IF(J13="NEG",1,"")))))&gt;1,"1–3",4)))</f>
        <v/>
      </c>
      <c r="L14" s="119"/>
      <c r="M14" s="140" t="str">
        <f>IF(L14="","NO",IF(AND(K14="1–3",L14&gt;1.49),"YES",IF(AND(K14=4,L14&gt;2.04),"YES","NO")))</f>
        <v>NO</v>
      </c>
      <c r="N14" s="14"/>
      <c r="O14" s="11"/>
      <c r="P14" s="11"/>
      <c r="Q14" s="51" t="s">
        <v>1</v>
      </c>
      <c r="R14" s="73" t="s">
        <v>32</v>
      </c>
      <c r="S14" s="23"/>
      <c r="T14" s="23"/>
      <c r="U14" s="23"/>
      <c r="V14" s="74"/>
      <c r="W14" s="75" t="str">
        <f>IF(U14="","",IF((SUM(IF(S14="W",1,-1),IF(T14="W",1,-1),IF(U14="W",3,-3),IF(V14="W",3,-3)))&gt;0,"POS",IF((SUM(IF(S14="W",1,-1),IF(T14="W",1,-1),IF(U14="W",3,-3),IF(V14="W",3,-3)))=0,"NEUT",IF((SUM(IF(S14="W",1,-1),IF(T14="W",1,-1),IF(U14="W",3,-3),IF(V14="W",3,-3)))&lt;0,"NEG"))))</f>
        <v/>
      </c>
      <c r="X14" s="116" t="str">
        <f>IF(W14="","",IF(((IF(W14="POS",4,IF(W14="NEUT",2,IF(W14="NEG",1,""))))-(IF(W13="POS",4,IF(W13="NEUT",2,IF(W13="NEG",1,"")))))&lt;0,"NO BET",IF(((IF(W14="POS",4,IF(W14="NEUT",2,IF(W14="NEG",1,""))))-(IF(W13="POS",4,IF(W13="NEUT",2,IF(W13="NEG",1,"")))))&gt;1,"1–3",4)))</f>
        <v/>
      </c>
      <c r="Y14" s="119"/>
      <c r="Z14" s="140" t="str">
        <f>IF(Y14="","NO",IF(AND(X14="1–3",Y14&gt;1.49),"YES",IF(AND(X14=4,Y14&gt;2.04),"YES","NO")))</f>
        <v>NO</v>
      </c>
      <c r="AA14" s="14"/>
    </row>
    <row r="15" spans="2:27" ht="17" thickBot="1" x14ac:dyDescent="0.25">
      <c r="B15" s="13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4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4"/>
    </row>
    <row r="16" spans="2:27" x14ac:dyDescent="0.2">
      <c r="B16" s="13"/>
      <c r="C16" s="11"/>
      <c r="D16" s="8" t="s">
        <v>30</v>
      </c>
      <c r="E16" s="5" t="s">
        <v>25</v>
      </c>
      <c r="F16" s="5">
        <v>1</v>
      </c>
      <c r="G16" s="5">
        <v>2</v>
      </c>
      <c r="H16" s="5">
        <v>3</v>
      </c>
      <c r="I16" s="5">
        <v>4</v>
      </c>
      <c r="J16" s="5" t="s">
        <v>6</v>
      </c>
      <c r="K16" s="122" t="s">
        <v>47</v>
      </c>
      <c r="L16" s="120" t="s">
        <v>13</v>
      </c>
      <c r="M16" s="115" t="s">
        <v>67</v>
      </c>
      <c r="N16" s="14"/>
      <c r="O16" s="11"/>
      <c r="P16" s="11"/>
      <c r="Q16" s="8" t="s">
        <v>30</v>
      </c>
      <c r="R16" s="5" t="s">
        <v>25</v>
      </c>
      <c r="S16" s="5">
        <v>1</v>
      </c>
      <c r="T16" s="5">
        <v>2</v>
      </c>
      <c r="U16" s="5">
        <v>3</v>
      </c>
      <c r="V16" s="5">
        <v>4</v>
      </c>
      <c r="W16" s="5" t="s">
        <v>6</v>
      </c>
      <c r="X16" s="122" t="s">
        <v>47</v>
      </c>
      <c r="Y16" s="120" t="s">
        <v>13</v>
      </c>
      <c r="Z16" s="115" t="s">
        <v>67</v>
      </c>
      <c r="AA16" s="14"/>
    </row>
    <row r="17" spans="2:27" x14ac:dyDescent="0.2">
      <c r="B17" s="13"/>
      <c r="C17" s="20">
        <f>C13+1</f>
        <v>4</v>
      </c>
      <c r="D17" s="50" t="s">
        <v>0</v>
      </c>
      <c r="E17" s="71" t="s">
        <v>31</v>
      </c>
      <c r="F17" s="15"/>
      <c r="G17" s="15"/>
      <c r="H17" s="15"/>
      <c r="I17" s="72"/>
      <c r="J17" s="60" t="str">
        <f>IF(H17="","",IF((SUM(IF(F17="W",1,-1),IF(G17="W",1,-1),IF(H17="W",3,-3),IF(I17="W",3,-3)))&gt;0,"POS",IF((SUM(IF(F17="W",1,-1),IF(G17="W",1,-1),IF(H17="W",3,-3),IF(I17="W",3,-3)))=0,"NEUT",IF((SUM(IF(F17="W",1,-1),IF(G17="W",1,-1),IF(H17="W",3,-3),IF(I17="W",3,-3)))&lt;0,"NEG"))))</f>
        <v/>
      </c>
      <c r="K17" s="121" t="str">
        <f>IF(J17="","",IF(((IF(J17="POS",4,IF(J17="NEUT",2,IF(J17="NEG",1,""))))-(IF(J18="POS",4,IF(J18="NEUT",2,IF(J18="NEG",1,"")))))&lt;0,"NO BET",IF(((IF(J17="POS",4,IF(J17="NEUT",2,IF(J17="NEG",1,""))))-(IF(J18="POS",4,IF(J18="NEUT",2,IF(J18="NEG",1,"")))))&gt;1,"1–3",4)))</f>
        <v/>
      </c>
      <c r="L17" s="118"/>
      <c r="M17" s="9" t="str">
        <f>IF(L17="","NO",IF(AND(K17="1–3",L17&gt;1.49),"YES",IF(AND(K17=4,L17&gt;2.04),"YES","NO")))</f>
        <v>NO</v>
      </c>
      <c r="N17" s="14"/>
      <c r="O17" s="11"/>
      <c r="P17" s="20">
        <f>P13+1</f>
        <v>12</v>
      </c>
      <c r="Q17" s="50" t="s">
        <v>0</v>
      </c>
      <c r="R17" s="71" t="s">
        <v>31</v>
      </c>
      <c r="S17" s="15"/>
      <c r="T17" s="15"/>
      <c r="U17" s="15"/>
      <c r="V17" s="72"/>
      <c r="W17" s="60" t="str">
        <f>IF(U17="","",IF((SUM(IF(S17="W",1,-1),IF(T17="W",1,-1),IF(U17="W",3,-3),IF(V17="W",3,-3)))&gt;0,"POS",IF((SUM(IF(S17="W",1,-1),IF(T17="W",1,-1),IF(U17="W",3,-3),IF(V17="W",3,-3)))=0,"NEUT",IF((SUM(IF(S17="W",1,-1),IF(T17="W",1,-1),IF(U17="W",3,-3),IF(V17="W",3,-3)))&lt;0,"NEG"))))</f>
        <v/>
      </c>
      <c r="X17" s="121" t="str">
        <f>IF(W17="","",IF(((IF(W17="POS",4,IF(W17="NEUT",2,IF(W17="NEG",1,""))))-(IF(W18="POS",4,IF(W18="NEUT",2,IF(W18="NEG",1,"")))))&lt;0,"NO BET",IF(((IF(W17="POS",4,IF(W17="NEUT",2,IF(W17="NEG",1,""))))-(IF(W18="POS",4,IF(W18="NEUT",2,IF(W18="NEG",1,"")))))&gt;1,"1–3",4)))</f>
        <v/>
      </c>
      <c r="Y17" s="118"/>
      <c r="Z17" s="9" t="str">
        <f>IF(Y17="","NO",IF(AND(X17="1–3",Y17&gt;1.49),"YES",IF(AND(X17=4,Y17&gt;2.04),"YES","NO")))</f>
        <v>NO</v>
      </c>
      <c r="AA17" s="14"/>
    </row>
    <row r="18" spans="2:27" ht="17" thickBot="1" x14ac:dyDescent="0.25">
      <c r="B18" s="13"/>
      <c r="C18" s="11"/>
      <c r="D18" s="51" t="s">
        <v>1</v>
      </c>
      <c r="E18" s="73" t="s">
        <v>32</v>
      </c>
      <c r="F18" s="23"/>
      <c r="G18" s="23"/>
      <c r="H18" s="23"/>
      <c r="I18" s="74"/>
      <c r="J18" s="75" t="str">
        <f>IF(H18="","",IF((SUM(IF(F18="W",1,-1),IF(G18="W",1,-1),IF(H18="W",3,-3),IF(I18="W",3,-3)))&gt;0,"POS",IF((SUM(IF(F18="W",1,-1),IF(G18="W",1,-1),IF(H18="W",3,-3),IF(I18="W",3,-3)))=0,"NEUT",IF((SUM(IF(F18="W",1,-1),IF(G18="W",1,-1),IF(H18="W",3,-3),IF(I18="W",3,-3)))&lt;0,"NEG"))))</f>
        <v/>
      </c>
      <c r="K18" s="116" t="str">
        <f>IF(J18="","",IF(((IF(J18="POS",4,IF(J18="NEUT",2,IF(J18="NEG",1,""))))-(IF(J17="POS",4,IF(J17="NEUT",2,IF(J17="NEG",1,"")))))&lt;0,"NO BET",IF(((IF(J18="POS",4,IF(J18="NEUT",2,IF(J18="NEG",1,""))))-(IF(J17="POS",4,IF(J17="NEUT",2,IF(J17="NEG",1,"")))))&gt;1,"1–3",4)))</f>
        <v/>
      </c>
      <c r="L18" s="119"/>
      <c r="M18" s="140" t="str">
        <f>IF(L18="","NO",IF(AND(K18="1–3",L18&gt;1.49),"YES",IF(AND(K18=4,L18&gt;2.04),"YES","NO")))</f>
        <v>NO</v>
      </c>
      <c r="N18" s="14"/>
      <c r="O18" s="11"/>
      <c r="P18" s="11"/>
      <c r="Q18" s="51" t="s">
        <v>1</v>
      </c>
      <c r="R18" s="73" t="s">
        <v>32</v>
      </c>
      <c r="S18" s="23"/>
      <c r="T18" s="23"/>
      <c r="U18" s="23"/>
      <c r="V18" s="74"/>
      <c r="W18" s="75" t="str">
        <f>IF(U18="","",IF((SUM(IF(S18="W",1,-1),IF(T18="W",1,-1),IF(U18="W",3,-3),IF(V18="W",3,-3)))&gt;0,"POS",IF((SUM(IF(S18="W",1,-1),IF(T18="W",1,-1),IF(U18="W",3,-3),IF(V18="W",3,-3)))=0,"NEUT",IF((SUM(IF(S18="W",1,-1),IF(T18="W",1,-1),IF(U18="W",3,-3),IF(V18="W",3,-3)))&lt;0,"NEG"))))</f>
        <v/>
      </c>
      <c r="X18" s="116" t="str">
        <f>IF(W18="","",IF(((IF(W18="POS",4,IF(W18="NEUT",2,IF(W18="NEG",1,""))))-(IF(W17="POS",4,IF(W17="NEUT",2,IF(W17="NEG",1,"")))))&lt;0,"NO BET",IF(((IF(W18="POS",4,IF(W18="NEUT",2,IF(W18="NEG",1,""))))-(IF(W17="POS",4,IF(W17="NEUT",2,IF(W17="NEG",1,"")))))&gt;1,"1–3",4)))</f>
        <v/>
      </c>
      <c r="Y18" s="119"/>
      <c r="Z18" s="140" t="str">
        <f>IF(Y18="","NO",IF(AND(X18="1–3",Y18&gt;1.49),"YES",IF(AND(X18=4,Y18&gt;2.04),"YES","NO")))</f>
        <v>NO</v>
      </c>
      <c r="AA18" s="14"/>
    </row>
    <row r="19" spans="2:27" ht="17" thickBot="1" x14ac:dyDescent="0.25">
      <c r="B19" s="13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4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4"/>
    </row>
    <row r="20" spans="2:27" x14ac:dyDescent="0.2">
      <c r="B20" s="13"/>
      <c r="C20" s="11"/>
      <c r="D20" s="8" t="s">
        <v>30</v>
      </c>
      <c r="E20" s="5" t="s">
        <v>25</v>
      </c>
      <c r="F20" s="5">
        <v>1</v>
      </c>
      <c r="G20" s="5">
        <v>2</v>
      </c>
      <c r="H20" s="5">
        <v>3</v>
      </c>
      <c r="I20" s="5">
        <v>4</v>
      </c>
      <c r="J20" s="5" t="s">
        <v>6</v>
      </c>
      <c r="K20" s="122" t="s">
        <v>47</v>
      </c>
      <c r="L20" s="120" t="s">
        <v>13</v>
      </c>
      <c r="M20" s="115" t="s">
        <v>67</v>
      </c>
      <c r="N20" s="14"/>
      <c r="O20" s="11"/>
      <c r="P20" s="11"/>
      <c r="Q20" s="8" t="s">
        <v>30</v>
      </c>
      <c r="R20" s="5" t="s">
        <v>25</v>
      </c>
      <c r="S20" s="5">
        <v>1</v>
      </c>
      <c r="T20" s="5">
        <v>2</v>
      </c>
      <c r="U20" s="5">
        <v>3</v>
      </c>
      <c r="V20" s="5">
        <v>4</v>
      </c>
      <c r="W20" s="5" t="s">
        <v>6</v>
      </c>
      <c r="X20" s="122" t="s">
        <v>47</v>
      </c>
      <c r="Y20" s="120" t="s">
        <v>13</v>
      </c>
      <c r="Z20" s="115" t="s">
        <v>67</v>
      </c>
      <c r="AA20" s="14"/>
    </row>
    <row r="21" spans="2:27" x14ac:dyDescent="0.2">
      <c r="B21" s="13"/>
      <c r="C21" s="20">
        <f>C17+1</f>
        <v>5</v>
      </c>
      <c r="D21" s="50" t="s">
        <v>0</v>
      </c>
      <c r="E21" s="71" t="s">
        <v>31</v>
      </c>
      <c r="F21" s="15"/>
      <c r="G21" s="15"/>
      <c r="H21" s="15"/>
      <c r="I21" s="72"/>
      <c r="J21" s="60" t="str">
        <f>IF(H21="","",IF((SUM(IF(F21="W",1,-1),IF(G21="W",1,-1),IF(H21="W",3,-3),IF(I21="W",3,-3)))&gt;0,"POS",IF((SUM(IF(F21="W",1,-1),IF(G21="W",1,-1),IF(H21="W",3,-3),IF(I21="W",3,-3)))=0,"NEUT",IF((SUM(IF(F21="W",1,-1),IF(G21="W",1,-1),IF(H21="W",3,-3),IF(I21="W",3,-3)))&lt;0,"NEG"))))</f>
        <v/>
      </c>
      <c r="K21" s="121" t="str">
        <f>IF(J21="","",IF(((IF(J21="POS",4,IF(J21="NEUT",2,IF(J21="NEG",1,""))))-(IF(J22="POS",4,IF(J22="NEUT",2,IF(J22="NEG",1,"")))))&lt;0,"NO BET",IF(((IF(J21="POS",4,IF(J21="NEUT",2,IF(J21="NEG",1,""))))-(IF(J22="POS",4,IF(J22="NEUT",2,IF(J22="NEG",1,"")))))&gt;1,"1–3",4)))</f>
        <v/>
      </c>
      <c r="L21" s="118"/>
      <c r="M21" s="9" t="str">
        <f>IF(L21="","NO",IF(AND(K21="1–3",L21&gt;1.49),"YES",IF(AND(K21=4,L21&gt;2.04),"YES","NO")))</f>
        <v>NO</v>
      </c>
      <c r="N21" s="14"/>
      <c r="O21" s="11"/>
      <c r="P21" s="20">
        <f>P17+1</f>
        <v>13</v>
      </c>
      <c r="Q21" s="50" t="s">
        <v>0</v>
      </c>
      <c r="R21" s="71" t="s">
        <v>31</v>
      </c>
      <c r="S21" s="15"/>
      <c r="T21" s="15"/>
      <c r="U21" s="15"/>
      <c r="V21" s="72"/>
      <c r="W21" s="60" t="str">
        <f>IF(U21="","",IF((SUM(IF(S21="W",1,-1),IF(T21="W",1,-1),IF(U21="W",3,-3),IF(V21="W",3,-3)))&gt;0,"POS",IF((SUM(IF(S21="W",1,-1),IF(T21="W",1,-1),IF(U21="W",3,-3),IF(V21="W",3,-3)))=0,"NEUT",IF((SUM(IF(S21="W",1,-1),IF(T21="W",1,-1),IF(U21="W",3,-3),IF(V21="W",3,-3)))&lt;0,"NEG"))))</f>
        <v/>
      </c>
      <c r="X21" s="121" t="str">
        <f>IF(W21="","",IF(((IF(W21="POS",4,IF(W21="NEUT",2,IF(W21="NEG",1,""))))-(IF(W22="POS",4,IF(W22="NEUT",2,IF(W22="NEG",1,"")))))&lt;0,"NO BET",IF(((IF(W21="POS",4,IF(W21="NEUT",2,IF(W21="NEG",1,""))))-(IF(W22="POS",4,IF(W22="NEUT",2,IF(W22="NEG",1,"")))))&gt;1,"1–3",4)))</f>
        <v/>
      </c>
      <c r="Y21" s="118"/>
      <c r="Z21" s="9" t="str">
        <f>IF(Y21="","NO",IF(AND(X21="1–3",Y21&gt;1.49),"YES",IF(AND(X21=4,Y21&gt;2.04),"YES","NO")))</f>
        <v>NO</v>
      </c>
      <c r="AA21" s="14"/>
    </row>
    <row r="22" spans="2:27" ht="17" thickBot="1" x14ac:dyDescent="0.25">
      <c r="B22" s="13"/>
      <c r="C22" s="11"/>
      <c r="D22" s="51" t="s">
        <v>1</v>
      </c>
      <c r="E22" s="73" t="s">
        <v>32</v>
      </c>
      <c r="F22" s="23"/>
      <c r="G22" s="23"/>
      <c r="H22" s="23"/>
      <c r="I22" s="74"/>
      <c r="J22" s="75" t="str">
        <f>IF(H22="","",IF((SUM(IF(F22="W",1,-1),IF(G22="W",1,-1),IF(H22="W",3,-3),IF(I22="W",3,-3)))&gt;0,"POS",IF((SUM(IF(F22="W",1,-1),IF(G22="W",1,-1),IF(H22="W",3,-3),IF(I22="W",3,-3)))=0,"NEUT",IF((SUM(IF(F22="W",1,-1),IF(G22="W",1,-1),IF(H22="W",3,-3),IF(I22="W",3,-3)))&lt;0,"NEG"))))</f>
        <v/>
      </c>
      <c r="K22" s="116" t="str">
        <f>IF(J22="","",IF(((IF(J22="POS",4,IF(J22="NEUT",2,IF(J22="NEG",1,""))))-(IF(J21="POS",4,IF(J21="NEUT",2,IF(J21="NEG",1,"")))))&lt;0,"NO BET",IF(((IF(J22="POS",4,IF(J22="NEUT",2,IF(J22="NEG",1,""))))-(IF(J21="POS",4,IF(J21="NEUT",2,IF(J21="NEG",1,"")))))&gt;1,"1–3",4)))</f>
        <v/>
      </c>
      <c r="L22" s="119"/>
      <c r="M22" s="140" t="str">
        <f>IF(L22="","NO",IF(AND(K22="1–3",L22&gt;1.49),"YES",IF(AND(K22=4,L22&gt;2.04),"YES","NO")))</f>
        <v>NO</v>
      </c>
      <c r="N22" s="14"/>
      <c r="O22" s="11"/>
      <c r="P22" s="11"/>
      <c r="Q22" s="51" t="s">
        <v>1</v>
      </c>
      <c r="R22" s="73" t="s">
        <v>32</v>
      </c>
      <c r="S22" s="23"/>
      <c r="T22" s="23"/>
      <c r="U22" s="23"/>
      <c r="V22" s="74"/>
      <c r="W22" s="75" t="str">
        <f>IF(U22="","",IF((SUM(IF(S22="W",1,-1),IF(T22="W",1,-1),IF(U22="W",3,-3),IF(V22="W",3,-3)))&gt;0,"POS",IF((SUM(IF(S22="W",1,-1),IF(T22="W",1,-1),IF(U22="W",3,-3),IF(V22="W",3,-3)))=0,"NEUT",IF((SUM(IF(S22="W",1,-1),IF(T22="W",1,-1),IF(U22="W",3,-3),IF(V22="W",3,-3)))&lt;0,"NEG"))))</f>
        <v/>
      </c>
      <c r="X22" s="116" t="str">
        <f>IF(W22="","",IF(((IF(W22="POS",4,IF(W22="NEUT",2,IF(W22="NEG",1,""))))-(IF(W21="POS",4,IF(W21="NEUT",2,IF(W21="NEG",1,"")))))&lt;0,"NO BET",IF(((IF(W22="POS",4,IF(W22="NEUT",2,IF(W22="NEG",1,""))))-(IF(W21="POS",4,IF(W21="NEUT",2,IF(W21="NEG",1,"")))))&gt;1,"1–3",4)))</f>
        <v/>
      </c>
      <c r="Y22" s="119"/>
      <c r="Z22" s="140" t="str">
        <f>IF(Y22="","NO",IF(AND(X22="1–3",Y22&gt;1.49),"YES",IF(AND(X22=4,Y22&gt;2.04),"YES","NO")))</f>
        <v>NO</v>
      </c>
      <c r="AA22" s="14"/>
    </row>
    <row r="23" spans="2:27" ht="17" thickBot="1" x14ac:dyDescent="0.25">
      <c r="B23" s="13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4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4"/>
    </row>
    <row r="24" spans="2:27" x14ac:dyDescent="0.2">
      <c r="B24" s="13"/>
      <c r="C24" s="11"/>
      <c r="D24" s="8" t="s">
        <v>30</v>
      </c>
      <c r="E24" s="5" t="s">
        <v>25</v>
      </c>
      <c r="F24" s="5">
        <v>1</v>
      </c>
      <c r="G24" s="5">
        <v>2</v>
      </c>
      <c r="H24" s="5">
        <v>3</v>
      </c>
      <c r="I24" s="5">
        <v>4</v>
      </c>
      <c r="J24" s="5" t="s">
        <v>6</v>
      </c>
      <c r="K24" s="122" t="s">
        <v>47</v>
      </c>
      <c r="L24" s="120" t="s">
        <v>13</v>
      </c>
      <c r="M24" s="115" t="s">
        <v>67</v>
      </c>
      <c r="N24" s="14"/>
      <c r="O24" s="11"/>
      <c r="P24" s="11"/>
      <c r="Q24" s="8" t="s">
        <v>30</v>
      </c>
      <c r="R24" s="5" t="s">
        <v>25</v>
      </c>
      <c r="S24" s="5">
        <v>1</v>
      </c>
      <c r="T24" s="5">
        <v>2</v>
      </c>
      <c r="U24" s="5">
        <v>3</v>
      </c>
      <c r="V24" s="5">
        <v>4</v>
      </c>
      <c r="W24" s="5" t="s">
        <v>6</v>
      </c>
      <c r="X24" s="122" t="s">
        <v>47</v>
      </c>
      <c r="Y24" s="120" t="s">
        <v>13</v>
      </c>
      <c r="Z24" s="115" t="s">
        <v>67</v>
      </c>
      <c r="AA24" s="14"/>
    </row>
    <row r="25" spans="2:27" x14ac:dyDescent="0.2">
      <c r="B25" s="13"/>
      <c r="C25" s="20">
        <f>C21+1</f>
        <v>6</v>
      </c>
      <c r="D25" s="50" t="s">
        <v>0</v>
      </c>
      <c r="E25" s="71" t="s">
        <v>31</v>
      </c>
      <c r="F25" s="15"/>
      <c r="G25" s="15"/>
      <c r="H25" s="15"/>
      <c r="I25" s="72"/>
      <c r="J25" s="60" t="str">
        <f>IF(H25="","",IF((SUM(IF(F25="W",1,-1),IF(G25="W",1,-1),IF(H25="W",3,-3),IF(I25="W",3,-3)))&gt;0,"POS",IF((SUM(IF(F25="W",1,-1),IF(G25="W",1,-1),IF(H25="W",3,-3),IF(I25="W",3,-3)))=0,"NEUT",IF((SUM(IF(F25="W",1,-1),IF(G25="W",1,-1),IF(H25="W",3,-3),IF(I25="W",3,-3)))&lt;0,"NEG"))))</f>
        <v/>
      </c>
      <c r="K25" s="121" t="str">
        <f>IF(J25="","",IF(((IF(J25="POS",4,IF(J25="NEUT",2,IF(J25="NEG",1,""))))-(IF(J26="POS",4,IF(J26="NEUT",2,IF(J26="NEG",1,"")))))&lt;0,"NO BET",IF(((IF(J25="POS",4,IF(J25="NEUT",2,IF(J25="NEG",1,""))))-(IF(J26="POS",4,IF(J26="NEUT",2,IF(J26="NEG",1,"")))))&gt;1,"1–3",4)))</f>
        <v/>
      </c>
      <c r="L25" s="118"/>
      <c r="M25" s="9" t="str">
        <f>IF(L25="","NO",IF(AND(K25="1–3",L25&gt;1.49),"YES",IF(AND(K25=4,L25&gt;2.04),"YES","NO")))</f>
        <v>NO</v>
      </c>
      <c r="N25" s="14"/>
      <c r="O25" s="11"/>
      <c r="P25" s="20">
        <f>P21+1</f>
        <v>14</v>
      </c>
      <c r="Q25" s="50" t="s">
        <v>0</v>
      </c>
      <c r="R25" s="71" t="s">
        <v>31</v>
      </c>
      <c r="S25" s="15"/>
      <c r="T25" s="15"/>
      <c r="U25" s="15"/>
      <c r="V25" s="72"/>
      <c r="W25" s="60" t="str">
        <f>IF(U25="","",IF((SUM(IF(S25="W",1,-1),IF(T25="W",1,-1),IF(U25="W",3,-3),IF(V25="W",3,-3)))&gt;0,"POS",IF((SUM(IF(S25="W",1,-1),IF(T25="W",1,-1),IF(U25="W",3,-3),IF(V25="W",3,-3)))=0,"NEUT",IF((SUM(IF(S25="W",1,-1),IF(T25="W",1,-1),IF(U25="W",3,-3),IF(V25="W",3,-3)))&lt;0,"NEG"))))</f>
        <v/>
      </c>
      <c r="X25" s="121" t="str">
        <f>IF(W25="","",IF(((IF(W25="POS",4,IF(W25="NEUT",2,IF(W25="NEG",1,""))))-(IF(W26="POS",4,IF(W26="NEUT",2,IF(W26="NEG",1,"")))))&lt;0,"NO BET",IF(((IF(W25="POS",4,IF(W25="NEUT",2,IF(W25="NEG",1,""))))-(IF(W26="POS",4,IF(W26="NEUT",2,IF(W26="NEG",1,"")))))&gt;1,"1–3",4)))</f>
        <v/>
      </c>
      <c r="Y25" s="118"/>
      <c r="Z25" s="9" t="str">
        <f>IF(Y25="","NO",IF(AND(X25="1–3",Y25&gt;1.49),"YES",IF(AND(X25=4,Y25&gt;2.04),"YES","NO")))</f>
        <v>NO</v>
      </c>
      <c r="AA25" s="14"/>
    </row>
    <row r="26" spans="2:27" ht="17" thickBot="1" x14ac:dyDescent="0.25">
      <c r="B26" s="13"/>
      <c r="C26" s="11"/>
      <c r="D26" s="51" t="s">
        <v>1</v>
      </c>
      <c r="E26" s="73" t="s">
        <v>32</v>
      </c>
      <c r="F26" s="23"/>
      <c r="G26" s="23"/>
      <c r="H26" s="23"/>
      <c r="I26" s="74"/>
      <c r="J26" s="75" t="str">
        <f>IF(H26="","",IF((SUM(IF(F26="W",1,-1),IF(G26="W",1,-1),IF(H26="W",3,-3),IF(I26="W",3,-3)))&gt;0,"POS",IF((SUM(IF(F26="W",1,-1),IF(G26="W",1,-1),IF(H26="W",3,-3),IF(I26="W",3,-3)))=0,"NEUT",IF((SUM(IF(F26="W",1,-1),IF(G26="W",1,-1),IF(H26="W",3,-3),IF(I26="W",3,-3)))&lt;0,"NEG"))))</f>
        <v/>
      </c>
      <c r="K26" s="116" t="str">
        <f>IF(J26="","",IF(((IF(J26="POS",4,IF(J26="NEUT",2,IF(J26="NEG",1,""))))-(IF(J25="POS",4,IF(J25="NEUT",2,IF(J25="NEG",1,"")))))&lt;0,"NO BET",IF(((IF(J26="POS",4,IF(J26="NEUT",2,IF(J26="NEG",1,""))))-(IF(J25="POS",4,IF(J25="NEUT",2,IF(J25="NEG",1,"")))))&gt;1,"1–3",4)))</f>
        <v/>
      </c>
      <c r="L26" s="119"/>
      <c r="M26" s="140" t="str">
        <f>IF(L26="","NO",IF(AND(K26="1–3",L26&gt;1.49),"YES",IF(AND(K26=4,L26&gt;2.04),"YES","NO")))</f>
        <v>NO</v>
      </c>
      <c r="N26" s="14"/>
      <c r="O26" s="11"/>
      <c r="P26" s="11"/>
      <c r="Q26" s="51" t="s">
        <v>1</v>
      </c>
      <c r="R26" s="73" t="s">
        <v>32</v>
      </c>
      <c r="S26" s="23"/>
      <c r="T26" s="23"/>
      <c r="U26" s="23"/>
      <c r="V26" s="74"/>
      <c r="W26" s="75" t="str">
        <f>IF(U26="","",IF((SUM(IF(S26="W",1,-1),IF(T26="W",1,-1),IF(U26="W",3,-3),IF(V26="W",3,-3)))&gt;0,"POS",IF((SUM(IF(S26="W",1,-1),IF(T26="W",1,-1),IF(U26="W",3,-3),IF(V26="W",3,-3)))=0,"NEUT",IF((SUM(IF(S26="W",1,-1),IF(T26="W",1,-1),IF(U26="W",3,-3),IF(V26="W",3,-3)))&lt;0,"NEG"))))</f>
        <v/>
      </c>
      <c r="X26" s="116" t="str">
        <f>IF(W26="","",IF(((IF(W26="POS",4,IF(W26="NEUT",2,IF(W26="NEG",1,""))))-(IF(W25="POS",4,IF(W25="NEUT",2,IF(W25="NEG",1,"")))))&lt;0,"NO BET",IF(((IF(W26="POS",4,IF(W26="NEUT",2,IF(W26="NEG",1,""))))-(IF(W25="POS",4,IF(W25="NEUT",2,IF(W25="NEG",1,"")))))&gt;1,"1–3",4)))</f>
        <v/>
      </c>
      <c r="Y26" s="119"/>
      <c r="Z26" s="140" t="str">
        <f>IF(Y26="","NO",IF(AND(X26="1–3",Y26&gt;1.49),"YES",IF(AND(X26=4,Y26&gt;2.04),"YES","NO")))</f>
        <v>NO</v>
      </c>
      <c r="AA26" s="14"/>
    </row>
    <row r="27" spans="2:27" ht="17" thickBot="1" x14ac:dyDescent="0.25">
      <c r="B27" s="13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4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4"/>
    </row>
    <row r="28" spans="2:27" x14ac:dyDescent="0.2">
      <c r="B28" s="13"/>
      <c r="C28" s="11"/>
      <c r="D28" s="8" t="s">
        <v>30</v>
      </c>
      <c r="E28" s="5" t="s">
        <v>25</v>
      </c>
      <c r="F28" s="5">
        <v>1</v>
      </c>
      <c r="G28" s="5">
        <v>2</v>
      </c>
      <c r="H28" s="5">
        <v>3</v>
      </c>
      <c r="I28" s="5">
        <v>4</v>
      </c>
      <c r="J28" s="5" t="s">
        <v>6</v>
      </c>
      <c r="K28" s="122" t="s">
        <v>47</v>
      </c>
      <c r="L28" s="120" t="s">
        <v>13</v>
      </c>
      <c r="M28" s="115" t="s">
        <v>67</v>
      </c>
      <c r="N28" s="14"/>
      <c r="O28" s="11"/>
      <c r="P28" s="11"/>
      <c r="Q28" s="8" t="s">
        <v>30</v>
      </c>
      <c r="R28" s="5" t="s">
        <v>25</v>
      </c>
      <c r="S28" s="5">
        <v>1</v>
      </c>
      <c r="T28" s="5">
        <v>2</v>
      </c>
      <c r="U28" s="5">
        <v>3</v>
      </c>
      <c r="V28" s="5">
        <v>4</v>
      </c>
      <c r="W28" s="5" t="s">
        <v>6</v>
      </c>
      <c r="X28" s="122" t="s">
        <v>47</v>
      </c>
      <c r="Y28" s="120" t="s">
        <v>13</v>
      </c>
      <c r="Z28" s="115" t="s">
        <v>67</v>
      </c>
      <c r="AA28" s="14"/>
    </row>
    <row r="29" spans="2:27" x14ac:dyDescent="0.2">
      <c r="B29" s="13"/>
      <c r="C29" s="20">
        <f>C25+1</f>
        <v>7</v>
      </c>
      <c r="D29" s="50" t="s">
        <v>0</v>
      </c>
      <c r="E29" s="71" t="s">
        <v>31</v>
      </c>
      <c r="F29" s="15"/>
      <c r="G29" s="15"/>
      <c r="H29" s="15"/>
      <c r="I29" s="72"/>
      <c r="J29" s="60" t="str">
        <f>IF(H29="","",IF((SUM(IF(F29="W",1,-1),IF(G29="W",1,-1),IF(H29="W",3,-3),IF(I29="W",3,-3)))&gt;0,"POS",IF((SUM(IF(F29="W",1,-1),IF(G29="W",1,-1),IF(H29="W",3,-3),IF(I29="W",3,-3)))=0,"NEUT",IF((SUM(IF(F29="W",1,-1),IF(G29="W",1,-1),IF(H29="W",3,-3),IF(I29="W",3,-3)))&lt;0,"NEG"))))</f>
        <v/>
      </c>
      <c r="K29" s="121" t="str">
        <f>IF(J29="","",IF(((IF(J29="POS",4,IF(J29="NEUT",2,IF(J29="NEG",1,""))))-(IF(J30="POS",4,IF(J30="NEUT",2,IF(J30="NEG",1,"")))))&lt;0,"NO BET",IF(((IF(J29="POS",4,IF(J29="NEUT",2,IF(J29="NEG",1,""))))-(IF(J30="POS",4,IF(J30="NEUT",2,IF(J30="NEG",1,"")))))&gt;1,"1–3",4)))</f>
        <v/>
      </c>
      <c r="L29" s="118"/>
      <c r="M29" s="9" t="str">
        <f>IF(L29="","NO",IF(AND(K29="1–3",L29&gt;1.49),"YES",IF(AND(K29=4,L29&gt;2.04),"YES","NO")))</f>
        <v>NO</v>
      </c>
      <c r="N29" s="14"/>
      <c r="O29" s="11"/>
      <c r="P29" s="20">
        <f>P25+1</f>
        <v>15</v>
      </c>
      <c r="Q29" s="50" t="s">
        <v>0</v>
      </c>
      <c r="R29" s="71" t="s">
        <v>31</v>
      </c>
      <c r="S29" s="15"/>
      <c r="T29" s="15"/>
      <c r="U29" s="15"/>
      <c r="V29" s="72"/>
      <c r="W29" s="60" t="str">
        <f>IF(U29="","",IF((SUM(IF(S29="W",1,-1),IF(T29="W",1,-1),IF(U29="W",3,-3),IF(V29="W",3,-3)))&gt;0,"POS",IF((SUM(IF(S29="W",1,-1),IF(T29="W",1,-1),IF(U29="W",3,-3),IF(V29="W",3,-3)))=0,"NEUT",IF((SUM(IF(S29="W",1,-1),IF(T29="W",1,-1),IF(U29="W",3,-3),IF(V29="W",3,-3)))&lt;0,"NEG"))))</f>
        <v/>
      </c>
      <c r="X29" s="121" t="str">
        <f>IF(W29="","",IF(((IF(W29="POS",4,IF(W29="NEUT",2,IF(W29="NEG",1,""))))-(IF(W30="POS",4,IF(W30="NEUT",2,IF(W30="NEG",1,"")))))&lt;0,"NO BET",IF(((IF(W29="POS",4,IF(W29="NEUT",2,IF(W29="NEG",1,""))))-(IF(W30="POS",4,IF(W30="NEUT",2,IF(W30="NEG",1,"")))))&gt;1,"1–3",4)))</f>
        <v/>
      </c>
      <c r="Y29" s="118"/>
      <c r="Z29" s="9" t="str">
        <f>IF(Y29="","NO",IF(AND(X29="1–3",Y29&gt;1.49),"YES",IF(AND(X29=4,Y29&gt;2.04),"YES","NO")))</f>
        <v>NO</v>
      </c>
      <c r="AA29" s="14"/>
    </row>
    <row r="30" spans="2:27" ht="17" thickBot="1" x14ac:dyDescent="0.25">
      <c r="B30" s="13"/>
      <c r="C30" s="11"/>
      <c r="D30" s="51" t="s">
        <v>1</v>
      </c>
      <c r="E30" s="73" t="s">
        <v>32</v>
      </c>
      <c r="F30" s="23"/>
      <c r="G30" s="23"/>
      <c r="H30" s="23"/>
      <c r="I30" s="74"/>
      <c r="J30" s="75" t="str">
        <f>IF(H30="","",IF((SUM(IF(F30="W",1,-1),IF(G30="W",1,-1),IF(H30="W",3,-3),IF(I30="W",3,-3)))&gt;0,"POS",IF((SUM(IF(F30="W",1,-1),IF(G30="W",1,-1),IF(H30="W",3,-3),IF(I30="W",3,-3)))=0,"NEUT",IF((SUM(IF(F30="W",1,-1),IF(G30="W",1,-1),IF(H30="W",3,-3),IF(I30="W",3,-3)))&lt;0,"NEG"))))</f>
        <v/>
      </c>
      <c r="K30" s="116" t="str">
        <f>IF(J30="","",IF(((IF(J30="POS",4,IF(J30="NEUT",2,IF(J30="NEG",1,""))))-(IF(J29="POS",4,IF(J29="NEUT",2,IF(J29="NEG",1,"")))))&lt;0,"NO BET",IF(((IF(J30="POS",4,IF(J30="NEUT",2,IF(J30="NEG",1,""))))-(IF(J29="POS",4,IF(J29="NEUT",2,IF(J29="NEG",1,"")))))&gt;1,"1–3",4)))</f>
        <v/>
      </c>
      <c r="L30" s="119"/>
      <c r="M30" s="140" t="str">
        <f>IF(L30="","NO",IF(AND(K30="1–3",L30&gt;1.49),"YES",IF(AND(K30=4,L30&gt;2.04),"YES","NO")))</f>
        <v>NO</v>
      </c>
      <c r="N30" s="14"/>
      <c r="O30" s="11"/>
      <c r="P30" s="11"/>
      <c r="Q30" s="51" t="s">
        <v>1</v>
      </c>
      <c r="R30" s="73" t="s">
        <v>32</v>
      </c>
      <c r="S30" s="23"/>
      <c r="T30" s="23"/>
      <c r="U30" s="23"/>
      <c r="V30" s="74"/>
      <c r="W30" s="75" t="str">
        <f>IF(U30="","",IF((SUM(IF(S30="W",1,-1),IF(T30="W",1,-1),IF(U30="W",3,-3),IF(V30="W",3,-3)))&gt;0,"POS",IF((SUM(IF(S30="W",1,-1),IF(T30="W",1,-1),IF(U30="W",3,-3),IF(V30="W",3,-3)))=0,"NEUT",IF((SUM(IF(S30="W",1,-1),IF(T30="W",1,-1),IF(U30="W",3,-3),IF(V30="W",3,-3)))&lt;0,"NEG"))))</f>
        <v/>
      </c>
      <c r="X30" s="116" t="str">
        <f>IF(W30="","",IF(((IF(W30="POS",4,IF(W30="NEUT",2,IF(W30="NEG",1,""))))-(IF(W29="POS",4,IF(W29="NEUT",2,IF(W29="NEG",1,"")))))&lt;0,"NO BET",IF(((IF(W30="POS",4,IF(W30="NEUT",2,IF(W30="NEG",1,""))))-(IF(W29="POS",4,IF(W29="NEUT",2,IF(W29="NEG",1,"")))))&gt;1,"1–3",4)))</f>
        <v/>
      </c>
      <c r="Y30" s="119"/>
      <c r="Z30" s="140" t="str">
        <f>IF(Y30="","NO",IF(AND(X30="1–3",Y30&gt;1.49),"YES",IF(AND(X30=4,Y30&gt;2.04),"YES","NO")))</f>
        <v>NO</v>
      </c>
      <c r="AA30" s="14"/>
    </row>
    <row r="31" spans="2:27" ht="17" thickBot="1" x14ac:dyDescent="0.25">
      <c r="B31" s="13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4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4"/>
    </row>
    <row r="32" spans="2:27" x14ac:dyDescent="0.2">
      <c r="B32" s="13"/>
      <c r="C32" s="11"/>
      <c r="D32" s="8" t="s">
        <v>30</v>
      </c>
      <c r="E32" s="5" t="s">
        <v>25</v>
      </c>
      <c r="F32" s="5">
        <v>1</v>
      </c>
      <c r="G32" s="5">
        <v>2</v>
      </c>
      <c r="H32" s="5">
        <v>3</v>
      </c>
      <c r="I32" s="5">
        <v>4</v>
      </c>
      <c r="J32" s="5" t="s">
        <v>6</v>
      </c>
      <c r="K32" s="122" t="s">
        <v>47</v>
      </c>
      <c r="L32" s="120" t="s">
        <v>13</v>
      </c>
      <c r="M32" s="115" t="s">
        <v>67</v>
      </c>
      <c r="N32" s="14"/>
      <c r="O32" s="11"/>
      <c r="P32" s="11"/>
      <c r="Q32" s="8" t="s">
        <v>30</v>
      </c>
      <c r="R32" s="5" t="s">
        <v>25</v>
      </c>
      <c r="S32" s="5">
        <v>1</v>
      </c>
      <c r="T32" s="5">
        <v>2</v>
      </c>
      <c r="U32" s="5">
        <v>3</v>
      </c>
      <c r="V32" s="5">
        <v>4</v>
      </c>
      <c r="W32" s="5" t="s">
        <v>6</v>
      </c>
      <c r="X32" s="122" t="s">
        <v>47</v>
      </c>
      <c r="Y32" s="120" t="s">
        <v>13</v>
      </c>
      <c r="Z32" s="115" t="s">
        <v>67</v>
      </c>
      <c r="AA32" s="14"/>
    </row>
    <row r="33" spans="2:27" x14ac:dyDescent="0.2">
      <c r="B33" s="13"/>
      <c r="C33" s="20">
        <f>C29+1</f>
        <v>8</v>
      </c>
      <c r="D33" s="50" t="s">
        <v>0</v>
      </c>
      <c r="E33" s="71" t="s">
        <v>31</v>
      </c>
      <c r="F33" s="15"/>
      <c r="G33" s="15"/>
      <c r="H33" s="15"/>
      <c r="I33" s="72"/>
      <c r="J33" s="60" t="str">
        <f>IF(H33="","",IF((SUM(IF(F33="W",1,-1),IF(G33="W",1,-1),IF(H33="W",3,-3),IF(I33="W",3,-3)))&gt;0,"POS",IF((SUM(IF(F33="W",1,-1),IF(G33="W",1,-1),IF(H33="W",3,-3),IF(I33="W",3,-3)))=0,"NEUT",IF((SUM(IF(F33="W",1,-1),IF(G33="W",1,-1),IF(H33="W",3,-3),IF(I33="W",3,-3)))&lt;0,"NEG"))))</f>
        <v/>
      </c>
      <c r="K33" s="121" t="str">
        <f>IF(J33="","",IF(((IF(J33="POS",4,IF(J33="NEUT",2,IF(J33="NEG",1,""))))-(IF(J34="POS",4,IF(J34="NEUT",2,IF(J34="NEG",1,"")))))&lt;0,"NO BET",IF(((IF(J33="POS",4,IF(J33="NEUT",2,IF(J33="NEG",1,""))))-(IF(J34="POS",4,IF(J34="NEUT",2,IF(J34="NEG",1,"")))))&gt;1,"1–3",4)))</f>
        <v/>
      </c>
      <c r="L33" s="118"/>
      <c r="M33" s="9" t="str">
        <f>IF(L33="","NO",IF(AND(K33="1–3",L33&gt;1.49),"YES",IF(AND(K33=4,L33&gt;2.04),"YES","NO")))</f>
        <v>NO</v>
      </c>
      <c r="N33" s="14"/>
      <c r="O33" s="11"/>
      <c r="P33" s="20">
        <f>P29+1</f>
        <v>16</v>
      </c>
      <c r="Q33" s="50" t="s">
        <v>0</v>
      </c>
      <c r="R33" s="71" t="s">
        <v>31</v>
      </c>
      <c r="S33" s="15"/>
      <c r="T33" s="15"/>
      <c r="U33" s="15"/>
      <c r="V33" s="72"/>
      <c r="W33" s="60" t="str">
        <f>IF(U33="","",IF((SUM(IF(S33="W",1,-1),IF(T33="W",1,-1),IF(U33="W",3,-3),IF(V33="W",3,-3)))&gt;0,"POS",IF((SUM(IF(S33="W",1,-1),IF(T33="W",1,-1),IF(U33="W",3,-3),IF(V33="W",3,-3)))=0,"NEUT",IF((SUM(IF(S33="W",1,-1),IF(T33="W",1,-1),IF(U33="W",3,-3),IF(V33="W",3,-3)))&lt;0,"NEG"))))</f>
        <v/>
      </c>
      <c r="X33" s="121" t="str">
        <f>IF(W33="","",IF(((IF(W33="POS",4,IF(W33="NEUT",2,IF(W33="NEG",1,""))))-(IF(W34="POS",4,IF(W34="NEUT",2,IF(W34="NEG",1,"")))))&lt;0,"NO BET",IF(((IF(W33="POS",4,IF(W33="NEUT",2,IF(W33="NEG",1,""))))-(IF(W34="POS",4,IF(W34="NEUT",2,IF(W34="NEG",1,"")))))&gt;1,"1–3",4)))</f>
        <v/>
      </c>
      <c r="Y33" s="118"/>
      <c r="Z33" s="9" t="str">
        <f>IF(Y33="","NO",IF(AND(X33="1–3",Y33&gt;1.49),"YES",IF(AND(X33=4,Y33&gt;2.04),"YES","NO")))</f>
        <v>NO</v>
      </c>
      <c r="AA33" s="14"/>
    </row>
    <row r="34" spans="2:27" ht="17" thickBot="1" x14ac:dyDescent="0.25">
      <c r="B34" s="13"/>
      <c r="C34" s="11"/>
      <c r="D34" s="51" t="s">
        <v>1</v>
      </c>
      <c r="E34" s="73" t="s">
        <v>32</v>
      </c>
      <c r="F34" s="23"/>
      <c r="G34" s="23"/>
      <c r="H34" s="23"/>
      <c r="I34" s="74"/>
      <c r="J34" s="75" t="str">
        <f>IF(H34="","",IF((SUM(IF(F34="W",1,-1),IF(G34="W",1,-1),IF(H34="W",3,-3),IF(I34="W",3,-3)))&gt;0,"POS",IF((SUM(IF(F34="W",1,-1),IF(G34="W",1,-1),IF(H34="W",3,-3),IF(I34="W",3,-3)))=0,"NEUT",IF((SUM(IF(F34="W",1,-1),IF(G34="W",1,-1),IF(H34="W",3,-3),IF(I34="W",3,-3)))&lt;0,"NEG"))))</f>
        <v/>
      </c>
      <c r="K34" s="116" t="str">
        <f>IF(J34="","",IF(((IF(J34="POS",4,IF(J34="NEUT",2,IF(J34="NEG",1,""))))-(IF(J33="POS",4,IF(J33="NEUT",2,IF(J33="NEG",1,"")))))&lt;0,"NO BET",IF(((IF(J34="POS",4,IF(J34="NEUT",2,IF(J34="NEG",1,""))))-(IF(J33="POS",4,IF(J33="NEUT",2,IF(J33="NEG",1,"")))))&gt;1,"1–3",4)))</f>
        <v/>
      </c>
      <c r="L34" s="119"/>
      <c r="M34" s="140" t="str">
        <f>IF(L34="","NO",IF(AND(K34="1–3",L34&gt;1.49),"YES",IF(AND(K34=4,L34&gt;2.04),"YES","NO")))</f>
        <v>NO</v>
      </c>
      <c r="N34" s="14"/>
      <c r="O34" s="11"/>
      <c r="P34" s="11"/>
      <c r="Q34" s="51" t="s">
        <v>1</v>
      </c>
      <c r="R34" s="73" t="s">
        <v>32</v>
      </c>
      <c r="S34" s="23"/>
      <c r="T34" s="23"/>
      <c r="U34" s="23"/>
      <c r="V34" s="74"/>
      <c r="W34" s="75" t="str">
        <f>IF(U34="","",IF((SUM(IF(S34="W",1,-1),IF(T34="W",1,-1),IF(U34="W",3,-3),IF(V34="W",3,-3)))&gt;0,"POS",IF((SUM(IF(S34="W",1,-1),IF(T34="W",1,-1),IF(U34="W",3,-3),IF(V34="W",3,-3)))=0,"NEUT",IF((SUM(IF(S34="W",1,-1),IF(T34="W",1,-1),IF(U34="W",3,-3),IF(V34="W",3,-3)))&lt;0,"NEG"))))</f>
        <v/>
      </c>
      <c r="X34" s="116" t="str">
        <f>IF(W34="","",IF(((IF(W34="POS",4,IF(W34="NEUT",2,IF(W34="NEG",1,""))))-(IF(W33="POS",4,IF(W33="NEUT",2,IF(W33="NEG",1,"")))))&lt;0,"NO BET",IF(((IF(W34="POS",4,IF(W34="NEUT",2,IF(W34="NEG",1,""))))-(IF(W33="POS",4,IF(W33="NEUT",2,IF(W33="NEG",1,"")))))&gt;1,"1–3",4)))</f>
        <v/>
      </c>
      <c r="Y34" s="119"/>
      <c r="Z34" s="140" t="str">
        <f>IF(Y34="","NO",IF(AND(X34="1–3",Y34&gt;1.49),"YES",IF(AND(X34=4,Y34&gt;2.04),"YES","NO")))</f>
        <v>NO</v>
      </c>
      <c r="AA34" s="14"/>
    </row>
    <row r="35" spans="2:27" x14ac:dyDescent="0.2">
      <c r="B35" s="13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4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4"/>
    </row>
    <row r="36" spans="2:27" x14ac:dyDescent="0.2"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4"/>
    </row>
    <row r="37" spans="2:27" ht="17" thickBot="1" x14ac:dyDescent="0.25">
      <c r="K37" s="11"/>
      <c r="M37" s="11"/>
      <c r="W37" s="11"/>
    </row>
    <row r="38" spans="2:27" ht="17" thickBot="1" x14ac:dyDescent="0.25">
      <c r="D38" s="149" t="s">
        <v>33</v>
      </c>
      <c r="E38" s="150" t="s">
        <v>66</v>
      </c>
      <c r="M38" s="11"/>
    </row>
    <row r="39" spans="2:27" x14ac:dyDescent="0.2">
      <c r="M39" s="11"/>
    </row>
    <row r="40" spans="2:27" x14ac:dyDescent="0.2">
      <c r="M40" s="11"/>
    </row>
    <row r="41" spans="2:27" x14ac:dyDescent="0.2">
      <c r="M41" s="11"/>
    </row>
    <row r="42" spans="2:27" x14ac:dyDescent="0.2">
      <c r="M42" s="11"/>
    </row>
    <row r="43" spans="2:27" x14ac:dyDescent="0.2">
      <c r="M43" s="11"/>
    </row>
    <row r="44" spans="2:27" x14ac:dyDescent="0.2">
      <c r="M44" s="11"/>
    </row>
    <row r="45" spans="2:27" x14ac:dyDescent="0.2">
      <c r="M45" s="11"/>
    </row>
    <row r="46" spans="2:27" x14ac:dyDescent="0.2">
      <c r="M46" s="11"/>
    </row>
    <row r="47" spans="2:27" x14ac:dyDescent="0.2">
      <c r="M47" s="11"/>
    </row>
    <row r="48" spans="2:27" x14ac:dyDescent="0.2">
      <c r="M48" s="11"/>
    </row>
    <row r="49" spans="13:13" x14ac:dyDescent="0.2">
      <c r="M49" s="11"/>
    </row>
    <row r="50" spans="13:13" x14ac:dyDescent="0.2">
      <c r="M50" s="11"/>
    </row>
    <row r="51" spans="13:13" x14ac:dyDescent="0.2">
      <c r="M51" s="11"/>
    </row>
    <row r="52" spans="13:13" x14ac:dyDescent="0.2">
      <c r="M52" s="11"/>
    </row>
    <row r="53" spans="13:13" x14ac:dyDescent="0.2">
      <c r="M53" s="11"/>
    </row>
    <row r="54" spans="13:13" x14ac:dyDescent="0.2">
      <c r="M54" s="11"/>
    </row>
    <row r="55" spans="13:13" x14ac:dyDescent="0.2">
      <c r="M55" s="11"/>
    </row>
    <row r="56" spans="13:13" x14ac:dyDescent="0.2">
      <c r="M56" s="11"/>
    </row>
    <row r="57" spans="13:13" x14ac:dyDescent="0.2">
      <c r="M57" s="11"/>
    </row>
    <row r="58" spans="13:13" x14ac:dyDescent="0.2">
      <c r="M58" s="11"/>
    </row>
    <row r="59" spans="13:13" x14ac:dyDescent="0.2">
      <c r="M59" s="11"/>
    </row>
    <row r="60" spans="13:13" x14ac:dyDescent="0.2">
      <c r="M60" s="11"/>
    </row>
    <row r="61" spans="13:13" x14ac:dyDescent="0.2">
      <c r="M61" s="11"/>
    </row>
    <row r="62" spans="13:13" x14ac:dyDescent="0.2">
      <c r="M62" s="11"/>
    </row>
    <row r="63" spans="13:13" x14ac:dyDescent="0.2">
      <c r="M63" s="11"/>
    </row>
    <row r="64" spans="13:13" x14ac:dyDescent="0.2">
      <c r="M64" s="11"/>
    </row>
    <row r="65" spans="13:13" x14ac:dyDescent="0.2">
      <c r="M65" s="11"/>
    </row>
  </sheetData>
  <conditionalFormatting sqref="J9">
    <cfRule type="containsText" dxfId="2211" priority="402" operator="containsText" text="POS/NEUT">
      <formula>NOT(ISERROR(SEARCH("POS/NEUT",J9)))</formula>
    </cfRule>
    <cfRule type="cellIs" dxfId="2210" priority="403" operator="equal">
      <formula>"NEUT/NEG"</formula>
    </cfRule>
    <cfRule type="cellIs" dxfId="2209" priority="404" operator="equal">
      <formula>"NEUT"</formula>
    </cfRule>
    <cfRule type="cellIs" dxfId="2208" priority="405" operator="equal">
      <formula>"NEG"</formula>
    </cfRule>
    <cfRule type="cellIs" dxfId="2207" priority="406" operator="equal">
      <formula>"POS"</formula>
    </cfRule>
  </conditionalFormatting>
  <conditionalFormatting sqref="J6">
    <cfRule type="containsText" dxfId="2206" priority="408" operator="containsText" text="POS/NEUT">
      <formula>NOT(ISERROR(SEARCH("POS/NEUT",J6)))</formula>
    </cfRule>
    <cfRule type="cellIs" dxfId="2205" priority="409" operator="equal">
      <formula>"NEUT/NEG"</formula>
    </cfRule>
    <cfRule type="cellIs" dxfId="2204" priority="410" operator="equal">
      <formula>"NEUT"</formula>
    </cfRule>
    <cfRule type="cellIs" dxfId="2203" priority="411" operator="equal">
      <formula>"NEG"</formula>
    </cfRule>
    <cfRule type="cellIs" dxfId="2202" priority="412" operator="equal">
      <formula>"POS"</formula>
    </cfRule>
  </conditionalFormatting>
  <conditionalFormatting sqref="J10">
    <cfRule type="containsText" dxfId="2201" priority="397" operator="containsText" text="POS/NEUT">
      <formula>NOT(ISERROR(SEARCH("POS/NEUT",J10)))</formula>
    </cfRule>
    <cfRule type="cellIs" dxfId="2200" priority="398" operator="equal">
      <formula>"NEUT/NEG"</formula>
    </cfRule>
    <cfRule type="cellIs" dxfId="2199" priority="399" operator="equal">
      <formula>"NEUT"</formula>
    </cfRule>
    <cfRule type="cellIs" dxfId="2198" priority="400" operator="equal">
      <formula>"NEG"</formula>
    </cfRule>
    <cfRule type="cellIs" dxfId="2197" priority="401" operator="equal">
      <formula>"POS"</formula>
    </cfRule>
  </conditionalFormatting>
  <conditionalFormatting sqref="J29">
    <cfRule type="containsText" dxfId="2196" priority="347" operator="containsText" text="POS/NEUT">
      <formula>NOT(ISERROR(SEARCH("POS/NEUT",J29)))</formula>
    </cfRule>
    <cfRule type="cellIs" dxfId="2195" priority="348" operator="equal">
      <formula>"NEUT/NEG"</formula>
    </cfRule>
    <cfRule type="cellIs" dxfId="2194" priority="349" operator="equal">
      <formula>"NEUT"</formula>
    </cfRule>
    <cfRule type="cellIs" dxfId="2193" priority="350" operator="equal">
      <formula>"NEG"</formula>
    </cfRule>
    <cfRule type="cellIs" dxfId="2192" priority="351" operator="equal">
      <formula>"POS"</formula>
    </cfRule>
  </conditionalFormatting>
  <conditionalFormatting sqref="J30">
    <cfRule type="containsText" dxfId="2191" priority="342" operator="containsText" text="POS/NEUT">
      <formula>NOT(ISERROR(SEARCH("POS/NEUT",J30)))</formula>
    </cfRule>
    <cfRule type="cellIs" dxfId="2190" priority="343" operator="equal">
      <formula>"NEUT/NEG"</formula>
    </cfRule>
    <cfRule type="cellIs" dxfId="2189" priority="344" operator="equal">
      <formula>"NEUT"</formula>
    </cfRule>
    <cfRule type="cellIs" dxfId="2188" priority="345" operator="equal">
      <formula>"NEG"</formula>
    </cfRule>
    <cfRule type="cellIs" dxfId="2187" priority="346" operator="equal">
      <formula>"POS"</formula>
    </cfRule>
  </conditionalFormatting>
  <conditionalFormatting sqref="M7 M11 M19">
    <cfRule type="cellIs" dxfId="2186" priority="424" operator="equal">
      <formula>"YES"</formula>
    </cfRule>
  </conditionalFormatting>
  <conditionalFormatting sqref="W34">
    <cfRule type="containsText" dxfId="2185" priority="243" operator="containsText" text="POS/NEUT">
      <formula>NOT(ISERROR(SEARCH("POS/NEUT",W34)))</formula>
    </cfRule>
    <cfRule type="cellIs" dxfId="2184" priority="244" operator="equal">
      <formula>"NEUT/NEG"</formula>
    </cfRule>
    <cfRule type="cellIs" dxfId="2183" priority="245" operator="equal">
      <formula>"NEUT"</formula>
    </cfRule>
    <cfRule type="cellIs" dxfId="2182" priority="246" operator="equal">
      <formula>"NEG"</formula>
    </cfRule>
    <cfRule type="cellIs" dxfId="2181" priority="247" operator="equal">
      <formula>"POS"</formula>
    </cfRule>
  </conditionalFormatting>
  <conditionalFormatting sqref="J5">
    <cfRule type="containsText" dxfId="2180" priority="413" operator="containsText" text="POS/NEUT">
      <formula>NOT(ISERROR(SEARCH("POS/NEUT",J5)))</formula>
    </cfRule>
    <cfRule type="cellIs" dxfId="2179" priority="414" operator="equal">
      <formula>"NEUT/NEG"</formula>
    </cfRule>
    <cfRule type="cellIs" dxfId="2178" priority="415" operator="equal">
      <formula>"NEUT"</formula>
    </cfRule>
    <cfRule type="cellIs" dxfId="2177" priority="416" operator="equal">
      <formula>"NEG"</formula>
    </cfRule>
    <cfRule type="cellIs" dxfId="2176" priority="417" operator="equal">
      <formula>"POS"</formula>
    </cfRule>
  </conditionalFormatting>
  <conditionalFormatting sqref="J13">
    <cfRule type="containsText" dxfId="2175" priority="391" operator="containsText" text="POS/NEUT">
      <formula>NOT(ISERROR(SEARCH("POS/NEUT",J13)))</formula>
    </cfRule>
    <cfRule type="cellIs" dxfId="2174" priority="392" operator="equal">
      <formula>"NEUT/NEG"</formula>
    </cfRule>
    <cfRule type="cellIs" dxfId="2173" priority="393" operator="equal">
      <formula>"NEUT"</formula>
    </cfRule>
    <cfRule type="cellIs" dxfId="2172" priority="394" operator="equal">
      <formula>"NEG"</formula>
    </cfRule>
    <cfRule type="cellIs" dxfId="2171" priority="395" operator="equal">
      <formula>"POS"</formula>
    </cfRule>
  </conditionalFormatting>
  <conditionalFormatting sqref="J14">
    <cfRule type="containsText" dxfId="2170" priority="386" operator="containsText" text="POS/NEUT">
      <formula>NOT(ISERROR(SEARCH("POS/NEUT",J14)))</formula>
    </cfRule>
    <cfRule type="cellIs" dxfId="2169" priority="387" operator="equal">
      <formula>"NEUT/NEG"</formula>
    </cfRule>
    <cfRule type="cellIs" dxfId="2168" priority="388" operator="equal">
      <formula>"NEUT"</formula>
    </cfRule>
    <cfRule type="cellIs" dxfId="2167" priority="389" operator="equal">
      <formula>"NEG"</formula>
    </cfRule>
    <cfRule type="cellIs" dxfId="2166" priority="390" operator="equal">
      <formula>"POS"</formula>
    </cfRule>
  </conditionalFormatting>
  <conditionalFormatting sqref="J17">
    <cfRule type="containsText" dxfId="2165" priority="380" operator="containsText" text="POS/NEUT">
      <formula>NOT(ISERROR(SEARCH("POS/NEUT",J17)))</formula>
    </cfRule>
    <cfRule type="cellIs" dxfId="2164" priority="381" operator="equal">
      <formula>"NEUT/NEG"</formula>
    </cfRule>
    <cfRule type="cellIs" dxfId="2163" priority="382" operator="equal">
      <formula>"NEUT"</formula>
    </cfRule>
    <cfRule type="cellIs" dxfId="2162" priority="383" operator="equal">
      <formula>"NEG"</formula>
    </cfRule>
    <cfRule type="cellIs" dxfId="2161" priority="384" operator="equal">
      <formula>"POS"</formula>
    </cfRule>
  </conditionalFormatting>
  <conditionalFormatting sqref="J18">
    <cfRule type="containsText" dxfId="2160" priority="375" operator="containsText" text="POS/NEUT">
      <formula>NOT(ISERROR(SEARCH("POS/NEUT",J18)))</formula>
    </cfRule>
    <cfRule type="cellIs" dxfId="2159" priority="376" operator="equal">
      <formula>"NEUT/NEG"</formula>
    </cfRule>
    <cfRule type="cellIs" dxfId="2158" priority="377" operator="equal">
      <formula>"NEUT"</formula>
    </cfRule>
    <cfRule type="cellIs" dxfId="2157" priority="378" operator="equal">
      <formula>"NEG"</formula>
    </cfRule>
    <cfRule type="cellIs" dxfId="2156" priority="379" operator="equal">
      <formula>"POS"</formula>
    </cfRule>
  </conditionalFormatting>
  <conditionalFormatting sqref="J21">
    <cfRule type="containsText" dxfId="2155" priority="369" operator="containsText" text="POS/NEUT">
      <formula>NOT(ISERROR(SEARCH("POS/NEUT",J21)))</formula>
    </cfRule>
    <cfRule type="cellIs" dxfId="2154" priority="370" operator="equal">
      <formula>"NEUT/NEG"</formula>
    </cfRule>
    <cfRule type="cellIs" dxfId="2153" priority="371" operator="equal">
      <formula>"NEUT"</formula>
    </cfRule>
    <cfRule type="cellIs" dxfId="2152" priority="372" operator="equal">
      <formula>"NEG"</formula>
    </cfRule>
    <cfRule type="cellIs" dxfId="2151" priority="373" operator="equal">
      <formula>"POS"</formula>
    </cfRule>
  </conditionalFormatting>
  <conditionalFormatting sqref="J22">
    <cfRule type="containsText" dxfId="2150" priority="364" operator="containsText" text="POS/NEUT">
      <formula>NOT(ISERROR(SEARCH("POS/NEUT",J22)))</formula>
    </cfRule>
    <cfRule type="cellIs" dxfId="2149" priority="365" operator="equal">
      <formula>"NEUT/NEG"</formula>
    </cfRule>
    <cfRule type="cellIs" dxfId="2148" priority="366" operator="equal">
      <formula>"NEUT"</formula>
    </cfRule>
    <cfRule type="cellIs" dxfId="2147" priority="367" operator="equal">
      <formula>"NEG"</formula>
    </cfRule>
    <cfRule type="cellIs" dxfId="2146" priority="368" operator="equal">
      <formula>"POS"</formula>
    </cfRule>
  </conditionalFormatting>
  <conditionalFormatting sqref="J25">
    <cfRule type="containsText" dxfId="2145" priority="358" operator="containsText" text="POS/NEUT">
      <formula>NOT(ISERROR(SEARCH("POS/NEUT",J25)))</formula>
    </cfRule>
    <cfRule type="cellIs" dxfId="2144" priority="359" operator="equal">
      <formula>"NEUT/NEG"</formula>
    </cfRule>
    <cfRule type="cellIs" dxfId="2143" priority="360" operator="equal">
      <formula>"NEUT"</formula>
    </cfRule>
    <cfRule type="cellIs" dxfId="2142" priority="361" operator="equal">
      <formula>"NEG"</formula>
    </cfRule>
    <cfRule type="cellIs" dxfId="2141" priority="362" operator="equal">
      <formula>"POS"</formula>
    </cfRule>
  </conditionalFormatting>
  <conditionalFormatting sqref="J26">
    <cfRule type="containsText" dxfId="2140" priority="353" operator="containsText" text="POS/NEUT">
      <formula>NOT(ISERROR(SEARCH("POS/NEUT",J26)))</formula>
    </cfRule>
    <cfRule type="cellIs" dxfId="2139" priority="354" operator="equal">
      <formula>"NEUT/NEG"</formula>
    </cfRule>
    <cfRule type="cellIs" dxfId="2138" priority="355" operator="equal">
      <formula>"NEUT"</formula>
    </cfRule>
    <cfRule type="cellIs" dxfId="2137" priority="356" operator="equal">
      <formula>"NEG"</formula>
    </cfRule>
    <cfRule type="cellIs" dxfId="2136" priority="357" operator="equal">
      <formula>"POS"</formula>
    </cfRule>
  </conditionalFormatting>
  <conditionalFormatting sqref="J33">
    <cfRule type="containsText" dxfId="2135" priority="336" operator="containsText" text="POS/NEUT">
      <formula>NOT(ISERROR(SEARCH("POS/NEUT",J33)))</formula>
    </cfRule>
    <cfRule type="cellIs" dxfId="2134" priority="337" operator="equal">
      <formula>"NEUT/NEG"</formula>
    </cfRule>
    <cfRule type="cellIs" dxfId="2133" priority="338" operator="equal">
      <formula>"NEUT"</formula>
    </cfRule>
    <cfRule type="cellIs" dxfId="2132" priority="339" operator="equal">
      <formula>"NEG"</formula>
    </cfRule>
    <cfRule type="cellIs" dxfId="2131" priority="340" operator="equal">
      <formula>"POS"</formula>
    </cfRule>
  </conditionalFormatting>
  <conditionalFormatting sqref="J34">
    <cfRule type="containsText" dxfId="2130" priority="331" operator="containsText" text="POS/NEUT">
      <formula>NOT(ISERROR(SEARCH("POS/NEUT",J34)))</formula>
    </cfRule>
    <cfRule type="cellIs" dxfId="2129" priority="332" operator="equal">
      <formula>"NEUT/NEG"</formula>
    </cfRule>
    <cfRule type="cellIs" dxfId="2128" priority="333" operator="equal">
      <formula>"NEUT"</formula>
    </cfRule>
    <cfRule type="cellIs" dxfId="2127" priority="334" operator="equal">
      <formula>"NEG"</formula>
    </cfRule>
    <cfRule type="cellIs" dxfId="2126" priority="335" operator="equal">
      <formula>"POS"</formula>
    </cfRule>
  </conditionalFormatting>
  <conditionalFormatting sqref="W5">
    <cfRule type="containsText" dxfId="2125" priority="325" operator="containsText" text="POS/NEUT">
      <formula>NOT(ISERROR(SEARCH("POS/NEUT",W5)))</formula>
    </cfRule>
    <cfRule type="cellIs" dxfId="2124" priority="326" operator="equal">
      <formula>"NEUT/NEG"</formula>
    </cfRule>
    <cfRule type="cellIs" dxfId="2123" priority="327" operator="equal">
      <formula>"NEUT"</formula>
    </cfRule>
    <cfRule type="cellIs" dxfId="2122" priority="328" operator="equal">
      <formula>"NEG"</formula>
    </cfRule>
    <cfRule type="cellIs" dxfId="2121" priority="329" operator="equal">
      <formula>"POS"</formula>
    </cfRule>
  </conditionalFormatting>
  <conditionalFormatting sqref="W6">
    <cfRule type="containsText" dxfId="2120" priority="320" operator="containsText" text="POS/NEUT">
      <formula>NOT(ISERROR(SEARCH("POS/NEUT",W6)))</formula>
    </cfRule>
    <cfRule type="cellIs" dxfId="2119" priority="321" operator="equal">
      <formula>"NEUT/NEG"</formula>
    </cfRule>
    <cfRule type="cellIs" dxfId="2118" priority="322" operator="equal">
      <formula>"NEUT"</formula>
    </cfRule>
    <cfRule type="cellIs" dxfId="2117" priority="323" operator="equal">
      <formula>"NEG"</formula>
    </cfRule>
    <cfRule type="cellIs" dxfId="2116" priority="324" operator="equal">
      <formula>"POS"</formula>
    </cfRule>
  </conditionalFormatting>
  <conditionalFormatting sqref="W9">
    <cfRule type="containsText" dxfId="2115" priority="314" operator="containsText" text="POS/NEUT">
      <formula>NOT(ISERROR(SEARCH("POS/NEUT",W9)))</formula>
    </cfRule>
    <cfRule type="cellIs" dxfId="2114" priority="315" operator="equal">
      <formula>"NEUT/NEG"</formula>
    </cfRule>
    <cfRule type="cellIs" dxfId="2113" priority="316" operator="equal">
      <formula>"NEUT"</formula>
    </cfRule>
    <cfRule type="cellIs" dxfId="2112" priority="317" operator="equal">
      <formula>"NEG"</formula>
    </cfRule>
    <cfRule type="cellIs" dxfId="2111" priority="318" operator="equal">
      <formula>"POS"</formula>
    </cfRule>
  </conditionalFormatting>
  <conditionalFormatting sqref="W10">
    <cfRule type="containsText" dxfId="2110" priority="309" operator="containsText" text="POS/NEUT">
      <formula>NOT(ISERROR(SEARCH("POS/NEUT",W10)))</formula>
    </cfRule>
    <cfRule type="cellIs" dxfId="2109" priority="310" operator="equal">
      <formula>"NEUT/NEG"</formula>
    </cfRule>
    <cfRule type="cellIs" dxfId="2108" priority="311" operator="equal">
      <formula>"NEUT"</formula>
    </cfRule>
    <cfRule type="cellIs" dxfId="2107" priority="312" operator="equal">
      <formula>"NEG"</formula>
    </cfRule>
    <cfRule type="cellIs" dxfId="2106" priority="313" operator="equal">
      <formula>"POS"</formula>
    </cfRule>
  </conditionalFormatting>
  <conditionalFormatting sqref="W13">
    <cfRule type="containsText" dxfId="2105" priority="303" operator="containsText" text="POS/NEUT">
      <formula>NOT(ISERROR(SEARCH("POS/NEUT",W13)))</formula>
    </cfRule>
    <cfRule type="cellIs" dxfId="2104" priority="304" operator="equal">
      <formula>"NEUT/NEG"</formula>
    </cfRule>
    <cfRule type="cellIs" dxfId="2103" priority="305" operator="equal">
      <formula>"NEUT"</formula>
    </cfRule>
    <cfRule type="cellIs" dxfId="2102" priority="306" operator="equal">
      <formula>"NEG"</formula>
    </cfRule>
    <cfRule type="cellIs" dxfId="2101" priority="307" operator="equal">
      <formula>"POS"</formula>
    </cfRule>
  </conditionalFormatting>
  <conditionalFormatting sqref="W14">
    <cfRule type="containsText" dxfId="2100" priority="298" operator="containsText" text="POS/NEUT">
      <formula>NOT(ISERROR(SEARCH("POS/NEUT",W14)))</formula>
    </cfRule>
    <cfRule type="cellIs" dxfId="2099" priority="299" operator="equal">
      <formula>"NEUT/NEG"</formula>
    </cfRule>
    <cfRule type="cellIs" dxfId="2098" priority="300" operator="equal">
      <formula>"NEUT"</formula>
    </cfRule>
    <cfRule type="cellIs" dxfId="2097" priority="301" operator="equal">
      <formula>"NEG"</formula>
    </cfRule>
    <cfRule type="cellIs" dxfId="2096" priority="302" operator="equal">
      <formula>"POS"</formula>
    </cfRule>
  </conditionalFormatting>
  <conditionalFormatting sqref="W17">
    <cfRule type="containsText" dxfId="2095" priority="292" operator="containsText" text="POS/NEUT">
      <formula>NOT(ISERROR(SEARCH("POS/NEUT",W17)))</formula>
    </cfRule>
    <cfRule type="cellIs" dxfId="2094" priority="293" operator="equal">
      <formula>"NEUT/NEG"</formula>
    </cfRule>
    <cfRule type="cellIs" dxfId="2093" priority="294" operator="equal">
      <formula>"NEUT"</formula>
    </cfRule>
    <cfRule type="cellIs" dxfId="2092" priority="295" operator="equal">
      <formula>"NEG"</formula>
    </cfRule>
    <cfRule type="cellIs" dxfId="2091" priority="296" operator="equal">
      <formula>"POS"</formula>
    </cfRule>
  </conditionalFormatting>
  <conditionalFormatting sqref="W18">
    <cfRule type="containsText" dxfId="2090" priority="287" operator="containsText" text="POS/NEUT">
      <formula>NOT(ISERROR(SEARCH("POS/NEUT",W18)))</formula>
    </cfRule>
    <cfRule type="cellIs" dxfId="2089" priority="288" operator="equal">
      <formula>"NEUT/NEG"</formula>
    </cfRule>
    <cfRule type="cellIs" dxfId="2088" priority="289" operator="equal">
      <formula>"NEUT"</formula>
    </cfRule>
    <cfRule type="cellIs" dxfId="2087" priority="290" operator="equal">
      <formula>"NEG"</formula>
    </cfRule>
    <cfRule type="cellIs" dxfId="2086" priority="291" operator="equal">
      <formula>"POS"</formula>
    </cfRule>
  </conditionalFormatting>
  <conditionalFormatting sqref="W21">
    <cfRule type="containsText" dxfId="2085" priority="281" operator="containsText" text="POS/NEUT">
      <formula>NOT(ISERROR(SEARCH("POS/NEUT",W21)))</formula>
    </cfRule>
    <cfRule type="cellIs" dxfId="2084" priority="282" operator="equal">
      <formula>"NEUT/NEG"</formula>
    </cfRule>
    <cfRule type="cellIs" dxfId="2083" priority="283" operator="equal">
      <formula>"NEUT"</formula>
    </cfRule>
    <cfRule type="cellIs" dxfId="2082" priority="284" operator="equal">
      <formula>"NEG"</formula>
    </cfRule>
    <cfRule type="cellIs" dxfId="2081" priority="285" operator="equal">
      <formula>"POS"</formula>
    </cfRule>
  </conditionalFormatting>
  <conditionalFormatting sqref="W22">
    <cfRule type="containsText" dxfId="2080" priority="276" operator="containsText" text="POS/NEUT">
      <formula>NOT(ISERROR(SEARCH("POS/NEUT",W22)))</formula>
    </cfRule>
    <cfRule type="cellIs" dxfId="2079" priority="277" operator="equal">
      <formula>"NEUT/NEG"</formula>
    </cfRule>
    <cfRule type="cellIs" dxfId="2078" priority="278" operator="equal">
      <formula>"NEUT"</formula>
    </cfRule>
    <cfRule type="cellIs" dxfId="2077" priority="279" operator="equal">
      <formula>"NEG"</formula>
    </cfRule>
    <cfRule type="cellIs" dxfId="2076" priority="280" operator="equal">
      <formula>"POS"</formula>
    </cfRule>
  </conditionalFormatting>
  <conditionalFormatting sqref="W25">
    <cfRule type="containsText" dxfId="2075" priority="270" operator="containsText" text="POS/NEUT">
      <formula>NOT(ISERROR(SEARCH("POS/NEUT",W25)))</formula>
    </cfRule>
    <cfRule type="cellIs" dxfId="2074" priority="271" operator="equal">
      <formula>"NEUT/NEG"</formula>
    </cfRule>
    <cfRule type="cellIs" dxfId="2073" priority="272" operator="equal">
      <formula>"NEUT"</formula>
    </cfRule>
    <cfRule type="cellIs" dxfId="2072" priority="273" operator="equal">
      <formula>"NEG"</formula>
    </cfRule>
    <cfRule type="cellIs" dxfId="2071" priority="274" operator="equal">
      <formula>"POS"</formula>
    </cfRule>
  </conditionalFormatting>
  <conditionalFormatting sqref="W26">
    <cfRule type="containsText" dxfId="2070" priority="265" operator="containsText" text="POS/NEUT">
      <formula>NOT(ISERROR(SEARCH("POS/NEUT",W26)))</formula>
    </cfRule>
    <cfRule type="cellIs" dxfId="2069" priority="266" operator="equal">
      <formula>"NEUT/NEG"</formula>
    </cfRule>
    <cfRule type="cellIs" dxfId="2068" priority="267" operator="equal">
      <formula>"NEUT"</formula>
    </cfRule>
    <cfRule type="cellIs" dxfId="2067" priority="268" operator="equal">
      <formula>"NEG"</formula>
    </cfRule>
    <cfRule type="cellIs" dxfId="2066" priority="269" operator="equal">
      <formula>"POS"</formula>
    </cfRule>
  </conditionalFormatting>
  <conditionalFormatting sqref="W29">
    <cfRule type="containsText" dxfId="2065" priority="259" operator="containsText" text="POS/NEUT">
      <formula>NOT(ISERROR(SEARCH("POS/NEUT",W29)))</formula>
    </cfRule>
    <cfRule type="cellIs" dxfId="2064" priority="260" operator="equal">
      <formula>"NEUT/NEG"</formula>
    </cfRule>
    <cfRule type="cellIs" dxfId="2063" priority="261" operator="equal">
      <formula>"NEUT"</formula>
    </cfRule>
    <cfRule type="cellIs" dxfId="2062" priority="262" operator="equal">
      <formula>"NEG"</formula>
    </cfRule>
    <cfRule type="cellIs" dxfId="2061" priority="263" operator="equal">
      <formula>"POS"</formula>
    </cfRule>
  </conditionalFormatting>
  <conditionalFormatting sqref="W30">
    <cfRule type="containsText" dxfId="2060" priority="254" operator="containsText" text="POS/NEUT">
      <formula>NOT(ISERROR(SEARCH("POS/NEUT",W30)))</formula>
    </cfRule>
    <cfRule type="cellIs" dxfId="2059" priority="255" operator="equal">
      <formula>"NEUT/NEG"</formula>
    </cfRule>
    <cfRule type="cellIs" dxfId="2058" priority="256" operator="equal">
      <formula>"NEUT"</formula>
    </cfRule>
    <cfRule type="cellIs" dxfId="2057" priority="257" operator="equal">
      <formula>"NEG"</formula>
    </cfRule>
    <cfRule type="cellIs" dxfId="2056" priority="258" operator="equal">
      <formula>"POS"</formula>
    </cfRule>
  </conditionalFormatting>
  <conditionalFormatting sqref="W33">
    <cfRule type="containsText" dxfId="2055" priority="248" operator="containsText" text="POS/NEUT">
      <formula>NOT(ISERROR(SEARCH("POS/NEUT",W33)))</formula>
    </cfRule>
    <cfRule type="cellIs" dxfId="2054" priority="249" operator="equal">
      <formula>"NEUT/NEG"</formula>
    </cfRule>
    <cfRule type="cellIs" dxfId="2053" priority="250" operator="equal">
      <formula>"NEUT"</formula>
    </cfRule>
    <cfRule type="cellIs" dxfId="2052" priority="251" operator="equal">
      <formula>"NEG"</formula>
    </cfRule>
    <cfRule type="cellIs" dxfId="2051" priority="252" operator="equal">
      <formula>"POS"</formula>
    </cfRule>
  </conditionalFormatting>
  <conditionalFormatting sqref="M15">
    <cfRule type="cellIs" dxfId="2050" priority="237" operator="equal">
      <formula>"YES"</formula>
    </cfRule>
  </conditionalFormatting>
  <conditionalFormatting sqref="M4">
    <cfRule type="cellIs" dxfId="2049" priority="188" operator="equal">
      <formula>"YES"</formula>
    </cfRule>
  </conditionalFormatting>
  <conditionalFormatting sqref="M5">
    <cfRule type="cellIs" dxfId="2048" priority="187" operator="equal">
      <formula>"YES"</formula>
    </cfRule>
  </conditionalFormatting>
  <conditionalFormatting sqref="M8">
    <cfRule type="cellIs" dxfId="2047" priority="83" operator="equal">
      <formula>"YES"</formula>
    </cfRule>
  </conditionalFormatting>
  <conditionalFormatting sqref="M12">
    <cfRule type="cellIs" dxfId="2046" priority="82" operator="equal">
      <formula>"YES"</formula>
    </cfRule>
  </conditionalFormatting>
  <conditionalFormatting sqref="M16">
    <cfRule type="cellIs" dxfId="2045" priority="81" operator="equal">
      <formula>"YES"</formula>
    </cfRule>
  </conditionalFormatting>
  <conditionalFormatting sqref="M23 M27">
    <cfRule type="cellIs" dxfId="2044" priority="80" operator="equal">
      <formula>"YES"</formula>
    </cfRule>
  </conditionalFormatting>
  <conditionalFormatting sqref="M31">
    <cfRule type="cellIs" dxfId="2043" priority="79" operator="equal">
      <formula>"YES"</formula>
    </cfRule>
  </conditionalFormatting>
  <conditionalFormatting sqref="M20">
    <cfRule type="cellIs" dxfId="2042" priority="78" operator="equal">
      <formula>"YES"</formula>
    </cfRule>
  </conditionalFormatting>
  <conditionalFormatting sqref="M24">
    <cfRule type="cellIs" dxfId="2041" priority="71" operator="equal">
      <formula>"YES"</formula>
    </cfRule>
  </conditionalFormatting>
  <conditionalFormatting sqref="M28">
    <cfRule type="cellIs" dxfId="2040" priority="70" operator="equal">
      <formula>"YES"</formula>
    </cfRule>
  </conditionalFormatting>
  <conditionalFormatting sqref="M32">
    <cfRule type="cellIs" dxfId="2039" priority="69" operator="equal">
      <formula>"YES"</formula>
    </cfRule>
  </conditionalFormatting>
  <conditionalFormatting sqref="D4:D34">
    <cfRule type="cellIs" dxfId="2038" priority="137" operator="equal">
      <formula>$E$38</formula>
    </cfRule>
  </conditionalFormatting>
  <conditionalFormatting sqref="Q4:Q34">
    <cfRule type="cellIs" dxfId="2037" priority="136" operator="equal">
      <formula>$E$38</formula>
    </cfRule>
  </conditionalFormatting>
  <conditionalFormatting sqref="M6">
    <cfRule type="cellIs" dxfId="2036" priority="135" operator="equal">
      <formula>"YES"</formula>
    </cfRule>
  </conditionalFormatting>
  <conditionalFormatting sqref="M9">
    <cfRule type="cellIs" dxfId="2035" priority="42" operator="equal">
      <formula>"YES"</formula>
    </cfRule>
  </conditionalFormatting>
  <conditionalFormatting sqref="M10">
    <cfRule type="cellIs" dxfId="2034" priority="41" operator="equal">
      <formula>"YES"</formula>
    </cfRule>
  </conditionalFormatting>
  <conditionalFormatting sqref="M13">
    <cfRule type="cellIs" dxfId="2033" priority="40" operator="equal">
      <formula>"YES"</formula>
    </cfRule>
  </conditionalFormatting>
  <conditionalFormatting sqref="M14">
    <cfRule type="cellIs" dxfId="2032" priority="39" operator="equal">
      <formula>"YES"</formula>
    </cfRule>
  </conditionalFormatting>
  <conditionalFormatting sqref="M17">
    <cfRule type="cellIs" dxfId="2031" priority="38" operator="equal">
      <formula>"YES"</formula>
    </cfRule>
  </conditionalFormatting>
  <conditionalFormatting sqref="M18">
    <cfRule type="cellIs" dxfId="2030" priority="37" operator="equal">
      <formula>"YES"</formula>
    </cfRule>
  </conditionalFormatting>
  <conditionalFormatting sqref="M21">
    <cfRule type="cellIs" dxfId="2029" priority="36" operator="equal">
      <formula>"YES"</formula>
    </cfRule>
  </conditionalFormatting>
  <conditionalFormatting sqref="M22">
    <cfRule type="cellIs" dxfId="2028" priority="35" operator="equal">
      <formula>"YES"</formula>
    </cfRule>
  </conditionalFormatting>
  <conditionalFormatting sqref="M25">
    <cfRule type="cellIs" dxfId="2027" priority="34" operator="equal">
      <formula>"YES"</formula>
    </cfRule>
  </conditionalFormatting>
  <conditionalFormatting sqref="M26">
    <cfRule type="cellIs" dxfId="2026" priority="33" operator="equal">
      <formula>"YES"</formula>
    </cfRule>
  </conditionalFormatting>
  <conditionalFormatting sqref="M29">
    <cfRule type="cellIs" dxfId="2025" priority="32" operator="equal">
      <formula>"YES"</formula>
    </cfRule>
  </conditionalFormatting>
  <conditionalFormatting sqref="M30">
    <cfRule type="cellIs" dxfId="2024" priority="31" operator="equal">
      <formula>"YES"</formula>
    </cfRule>
  </conditionalFormatting>
  <conditionalFormatting sqref="M33">
    <cfRule type="cellIs" dxfId="2023" priority="30" operator="equal">
      <formula>"YES"</formula>
    </cfRule>
  </conditionalFormatting>
  <conditionalFormatting sqref="M34">
    <cfRule type="cellIs" dxfId="2022" priority="29" operator="equal">
      <formula>"YES"</formula>
    </cfRule>
  </conditionalFormatting>
  <conditionalFormatting sqref="Z7 Z11 Z19">
    <cfRule type="cellIs" dxfId="2021" priority="28" operator="equal">
      <formula>"YES"</formula>
    </cfRule>
  </conditionalFormatting>
  <conditionalFormatting sqref="Z15">
    <cfRule type="cellIs" dxfId="2020" priority="27" operator="equal">
      <formula>"YES"</formula>
    </cfRule>
  </conditionalFormatting>
  <conditionalFormatting sqref="Z4">
    <cfRule type="cellIs" dxfId="2019" priority="26" operator="equal">
      <formula>"YES"</formula>
    </cfRule>
  </conditionalFormatting>
  <conditionalFormatting sqref="Z5">
    <cfRule type="cellIs" dxfId="2018" priority="25" operator="equal">
      <formula>"YES"</formula>
    </cfRule>
  </conditionalFormatting>
  <conditionalFormatting sqref="Z8">
    <cfRule type="cellIs" dxfId="2017" priority="23" operator="equal">
      <formula>"YES"</formula>
    </cfRule>
  </conditionalFormatting>
  <conditionalFormatting sqref="Z12">
    <cfRule type="cellIs" dxfId="2016" priority="22" operator="equal">
      <formula>"YES"</formula>
    </cfRule>
  </conditionalFormatting>
  <conditionalFormatting sqref="Z16">
    <cfRule type="cellIs" dxfId="2015" priority="21" operator="equal">
      <formula>"YES"</formula>
    </cfRule>
  </conditionalFormatting>
  <conditionalFormatting sqref="Z23 Z27">
    <cfRule type="cellIs" dxfId="2014" priority="20" operator="equal">
      <formula>"YES"</formula>
    </cfRule>
  </conditionalFormatting>
  <conditionalFormatting sqref="Z31">
    <cfRule type="cellIs" dxfId="2013" priority="19" operator="equal">
      <formula>"YES"</formula>
    </cfRule>
  </conditionalFormatting>
  <conditionalFormatting sqref="Z20">
    <cfRule type="cellIs" dxfId="2012" priority="18" operator="equal">
      <formula>"YES"</formula>
    </cfRule>
  </conditionalFormatting>
  <conditionalFormatting sqref="Z24">
    <cfRule type="cellIs" dxfId="2011" priority="17" operator="equal">
      <formula>"YES"</formula>
    </cfRule>
  </conditionalFormatting>
  <conditionalFormatting sqref="Z28">
    <cfRule type="cellIs" dxfId="2010" priority="16" operator="equal">
      <formula>"YES"</formula>
    </cfRule>
  </conditionalFormatting>
  <conditionalFormatting sqref="Z32">
    <cfRule type="cellIs" dxfId="2009" priority="15" operator="equal">
      <formula>"YES"</formula>
    </cfRule>
  </conditionalFormatting>
  <conditionalFormatting sqref="Z6">
    <cfRule type="cellIs" dxfId="2008" priority="24" operator="equal">
      <formula>"YES"</formula>
    </cfRule>
  </conditionalFormatting>
  <conditionalFormatting sqref="Z9">
    <cfRule type="cellIs" dxfId="2007" priority="14" operator="equal">
      <formula>"YES"</formula>
    </cfRule>
  </conditionalFormatting>
  <conditionalFormatting sqref="Z10">
    <cfRule type="cellIs" dxfId="2006" priority="13" operator="equal">
      <formula>"YES"</formula>
    </cfRule>
  </conditionalFormatting>
  <conditionalFormatting sqref="Z13">
    <cfRule type="cellIs" dxfId="2005" priority="12" operator="equal">
      <formula>"YES"</formula>
    </cfRule>
  </conditionalFormatting>
  <conditionalFormatting sqref="Z14">
    <cfRule type="cellIs" dxfId="2004" priority="11" operator="equal">
      <formula>"YES"</formula>
    </cfRule>
  </conditionalFormatting>
  <conditionalFormatting sqref="Z17">
    <cfRule type="cellIs" dxfId="2003" priority="10" operator="equal">
      <formula>"YES"</formula>
    </cfRule>
  </conditionalFormatting>
  <conditionalFormatting sqref="Z18">
    <cfRule type="cellIs" dxfId="2002" priority="9" operator="equal">
      <formula>"YES"</formula>
    </cfRule>
  </conditionalFormatting>
  <conditionalFormatting sqref="Z21">
    <cfRule type="cellIs" dxfId="2001" priority="8" operator="equal">
      <formula>"YES"</formula>
    </cfRule>
  </conditionalFormatting>
  <conditionalFormatting sqref="Z22">
    <cfRule type="cellIs" dxfId="2000" priority="7" operator="equal">
      <formula>"YES"</formula>
    </cfRule>
  </conditionalFormatting>
  <conditionalFormatting sqref="Z25">
    <cfRule type="cellIs" dxfId="1999" priority="6" operator="equal">
      <formula>"YES"</formula>
    </cfRule>
  </conditionalFormatting>
  <conditionalFormatting sqref="Z26">
    <cfRule type="cellIs" dxfId="1998" priority="5" operator="equal">
      <formula>"YES"</formula>
    </cfRule>
  </conditionalFormatting>
  <conditionalFormatting sqref="Z29">
    <cfRule type="cellIs" dxfId="1997" priority="4" operator="equal">
      <formula>"YES"</formula>
    </cfRule>
  </conditionalFormatting>
  <conditionalFormatting sqref="Z30">
    <cfRule type="cellIs" dxfId="1996" priority="3" operator="equal">
      <formula>"YES"</formula>
    </cfRule>
  </conditionalFormatting>
  <conditionalFormatting sqref="Z33">
    <cfRule type="cellIs" dxfId="1995" priority="2" operator="equal">
      <formula>"YES"</formula>
    </cfRule>
  </conditionalFormatting>
  <conditionalFormatting sqref="Z34">
    <cfRule type="cellIs" dxfId="1994" priority="1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S87"/>
  <sheetViews>
    <sheetView workbookViewId="0">
      <selection activeCell="T21" sqref="T21"/>
    </sheetView>
  </sheetViews>
  <sheetFormatPr baseColWidth="10" defaultRowHeight="16" x14ac:dyDescent="0.2"/>
  <cols>
    <col min="123" max="149" width="10.83203125" style="11"/>
  </cols>
  <sheetData>
    <row r="2" spans="2:122" ht="17" thickBot="1" x14ac:dyDescent="0.25">
      <c r="B2" s="34"/>
      <c r="C2" s="16"/>
      <c r="D2" s="16"/>
      <c r="E2" s="16"/>
      <c r="F2" s="16"/>
      <c r="G2" s="16"/>
      <c r="H2" s="16"/>
      <c r="I2" s="35"/>
      <c r="K2" s="19" t="s">
        <v>8</v>
      </c>
      <c r="L2" s="21">
        <v>1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35"/>
      <c r="Y2" s="19" t="s">
        <v>8</v>
      </c>
      <c r="Z2" s="21">
        <f>1+L2</f>
        <v>2</v>
      </c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35"/>
      <c r="AM2" s="19" t="s">
        <v>8</v>
      </c>
      <c r="AN2" s="21">
        <f>1+Z2</f>
        <v>3</v>
      </c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35"/>
      <c r="BA2" s="19" t="s">
        <v>8</v>
      </c>
      <c r="BB2" s="21">
        <f>1+AN2</f>
        <v>4</v>
      </c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35"/>
      <c r="BO2" s="19" t="s">
        <v>8</v>
      </c>
      <c r="BP2" s="21">
        <f>1+BB2</f>
        <v>5</v>
      </c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35"/>
      <c r="CC2" s="19" t="s">
        <v>8</v>
      </c>
      <c r="CD2" s="21">
        <f>1+BP2</f>
        <v>6</v>
      </c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35"/>
      <c r="CQ2" s="19" t="s">
        <v>8</v>
      </c>
      <c r="CR2" s="21">
        <f>1+CD2</f>
        <v>7</v>
      </c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35"/>
      <c r="DE2" s="19" t="s">
        <v>8</v>
      </c>
      <c r="DF2" s="21">
        <f>1+CR2</f>
        <v>8</v>
      </c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35"/>
    </row>
    <row r="3" spans="2:122" x14ac:dyDescent="0.2">
      <c r="B3" s="13"/>
      <c r="C3" s="125" t="s">
        <v>33</v>
      </c>
      <c r="D3" s="126" t="s">
        <v>25</v>
      </c>
      <c r="E3" s="5" t="s">
        <v>20</v>
      </c>
      <c r="F3" s="58" t="s">
        <v>47</v>
      </c>
      <c r="G3" s="58" t="s">
        <v>67</v>
      </c>
      <c r="H3" s="55" t="s">
        <v>21</v>
      </c>
      <c r="I3" s="14"/>
      <c r="K3" s="13"/>
      <c r="L3" s="11"/>
      <c r="P3" s="125" t="s">
        <v>33</v>
      </c>
      <c r="Q3" s="58" t="s">
        <v>47</v>
      </c>
      <c r="R3" s="55" t="s">
        <v>10</v>
      </c>
      <c r="U3" s="11"/>
      <c r="V3" s="11"/>
      <c r="W3" s="14"/>
      <c r="Y3" s="13"/>
      <c r="Z3" s="11"/>
      <c r="AD3" s="125" t="s">
        <v>33</v>
      </c>
      <c r="AE3" s="58" t="s">
        <v>47</v>
      </c>
      <c r="AF3" s="55" t="s">
        <v>10</v>
      </c>
      <c r="AI3" s="11"/>
      <c r="AJ3" s="11"/>
      <c r="AK3" s="14"/>
      <c r="AL3" s="11"/>
      <c r="AM3" s="13"/>
      <c r="AN3" s="11"/>
      <c r="AR3" s="125" t="s">
        <v>33</v>
      </c>
      <c r="AS3" s="58" t="s">
        <v>47</v>
      </c>
      <c r="AT3" s="55" t="s">
        <v>10</v>
      </c>
      <c r="AW3" s="11"/>
      <c r="AX3" s="11"/>
      <c r="AY3" s="14"/>
      <c r="AZ3" s="11"/>
      <c r="BA3" s="13"/>
      <c r="BB3" s="11"/>
      <c r="BF3" s="125" t="s">
        <v>33</v>
      </c>
      <c r="BG3" s="58" t="s">
        <v>47</v>
      </c>
      <c r="BH3" s="55" t="s">
        <v>10</v>
      </c>
      <c r="BK3" s="11"/>
      <c r="BL3" s="11"/>
      <c r="BM3" s="14"/>
      <c r="BN3" s="11"/>
      <c r="BO3" s="13"/>
      <c r="BP3" s="11"/>
      <c r="BT3" s="125" t="s">
        <v>33</v>
      </c>
      <c r="BU3" s="58" t="s">
        <v>47</v>
      </c>
      <c r="BV3" s="55" t="s">
        <v>10</v>
      </c>
      <c r="BY3" s="11"/>
      <c r="BZ3" s="11"/>
      <c r="CA3" s="14"/>
      <c r="CB3" s="11"/>
      <c r="CC3" s="13"/>
      <c r="CD3" s="11"/>
      <c r="CH3" s="125" t="s">
        <v>33</v>
      </c>
      <c r="CI3" s="58" t="s">
        <v>47</v>
      </c>
      <c r="CJ3" s="55" t="s">
        <v>10</v>
      </c>
      <c r="CM3" s="11"/>
      <c r="CN3" s="11"/>
      <c r="CO3" s="14"/>
      <c r="CP3" s="11"/>
      <c r="CQ3" s="13"/>
      <c r="CR3" s="11"/>
      <c r="CV3" s="125" t="s">
        <v>33</v>
      </c>
      <c r="CW3" s="58" t="s">
        <v>47</v>
      </c>
      <c r="CX3" s="55" t="s">
        <v>10</v>
      </c>
      <c r="DA3" s="11"/>
      <c r="DB3" s="11"/>
      <c r="DC3" s="14"/>
      <c r="DD3" s="11"/>
      <c r="DE3" s="13"/>
      <c r="DF3" s="11"/>
      <c r="DJ3" s="125" t="s">
        <v>33</v>
      </c>
      <c r="DK3" s="58" t="s">
        <v>47</v>
      </c>
      <c r="DL3" s="55" t="s">
        <v>10</v>
      </c>
      <c r="DO3" s="11"/>
      <c r="DP3" s="11"/>
      <c r="DQ3" s="14"/>
      <c r="DR3" s="11"/>
    </row>
    <row r="4" spans="2:122" x14ac:dyDescent="0.2">
      <c r="B4" s="111">
        <v>1</v>
      </c>
      <c r="C4" s="50" t="str">
        <f>PROFILING!D5</f>
        <v>TEAM A</v>
      </c>
      <c r="D4" s="71" t="str">
        <f>PROFILING!E5</f>
        <v>A</v>
      </c>
      <c r="E4" s="47">
        <f>PROFILING!L5</f>
        <v>0</v>
      </c>
      <c r="F4" s="28" t="str">
        <f>PROFILING!K5</f>
        <v/>
      </c>
      <c r="G4" s="12" t="str">
        <f>PROFILING!M5</f>
        <v>NO</v>
      </c>
      <c r="H4" s="9" t="str">
        <f>S21</f>
        <v/>
      </c>
      <c r="I4" s="14"/>
      <c r="K4" s="13"/>
      <c r="L4" s="11"/>
      <c r="P4" s="50" t="str">
        <f>C4</f>
        <v>TEAM A</v>
      </c>
      <c r="Q4" s="17" t="str">
        <f>F4</f>
        <v/>
      </c>
      <c r="R4" s="9" t="str">
        <f>G4</f>
        <v>NO</v>
      </c>
      <c r="U4" s="11"/>
      <c r="V4" s="11"/>
      <c r="W4" s="14"/>
      <c r="Y4" s="13"/>
      <c r="Z4" s="11"/>
      <c r="AD4" s="50" t="str">
        <f>C8</f>
        <v>TEAM A</v>
      </c>
      <c r="AE4" s="17" t="str">
        <f>F8</f>
        <v/>
      </c>
      <c r="AF4" s="9" t="str">
        <f>G8</f>
        <v>NO</v>
      </c>
      <c r="AI4" s="11"/>
      <c r="AJ4" s="11"/>
      <c r="AK4" s="14"/>
      <c r="AL4" s="11"/>
      <c r="AM4" s="13"/>
      <c r="AN4" s="11"/>
      <c r="AR4" s="50" t="str">
        <f>C12</f>
        <v>TEAM A</v>
      </c>
      <c r="AS4" s="17" t="str">
        <f>F12</f>
        <v/>
      </c>
      <c r="AT4" s="9" t="str">
        <f>G12</f>
        <v>NO</v>
      </c>
      <c r="AW4" s="11"/>
      <c r="AX4" s="11"/>
      <c r="AY4" s="14"/>
      <c r="AZ4" s="11"/>
      <c r="BA4" s="13"/>
      <c r="BB4" s="11"/>
      <c r="BF4" s="50" t="str">
        <f>C16</f>
        <v>TEAM A</v>
      </c>
      <c r="BG4" s="17" t="str">
        <f>F16</f>
        <v/>
      </c>
      <c r="BH4" s="9" t="str">
        <f>G16</f>
        <v>NO</v>
      </c>
      <c r="BK4" s="11"/>
      <c r="BL4" s="11"/>
      <c r="BM4" s="14"/>
      <c r="BN4" s="11"/>
      <c r="BO4" s="13"/>
      <c r="BP4" s="11"/>
      <c r="BT4" s="50" t="str">
        <f>C20</f>
        <v>TEAM A</v>
      </c>
      <c r="BU4" s="17" t="str">
        <f>F20</f>
        <v/>
      </c>
      <c r="BV4" s="9" t="str">
        <f>G20</f>
        <v>NO</v>
      </c>
      <c r="BY4" s="11"/>
      <c r="BZ4" s="11"/>
      <c r="CA4" s="14"/>
      <c r="CB4" s="11"/>
      <c r="CC4" s="13"/>
      <c r="CD4" s="11"/>
      <c r="CH4" s="50" t="str">
        <f>C24</f>
        <v>TEAM A</v>
      </c>
      <c r="CI4" s="17" t="str">
        <f>F24</f>
        <v/>
      </c>
      <c r="CJ4" s="9" t="str">
        <f>G24</f>
        <v>NO</v>
      </c>
      <c r="CM4" s="11"/>
      <c r="CN4" s="11"/>
      <c r="CO4" s="14"/>
      <c r="CP4" s="11"/>
      <c r="CQ4" s="13"/>
      <c r="CR4" s="11"/>
      <c r="CV4" s="50" t="str">
        <f>C28</f>
        <v>TEAM A</v>
      </c>
      <c r="CW4" s="17" t="str">
        <f>F28</f>
        <v/>
      </c>
      <c r="CX4" s="9" t="str">
        <f>G28</f>
        <v>NO</v>
      </c>
      <c r="DA4" s="11"/>
      <c r="DB4" s="11"/>
      <c r="DC4" s="14"/>
      <c r="DD4" s="11"/>
      <c r="DE4" s="13"/>
      <c r="DF4" s="11"/>
      <c r="DJ4" s="50" t="str">
        <f>C32</f>
        <v>TEAM A</v>
      </c>
      <c r="DK4" s="17" t="str">
        <f>F32</f>
        <v/>
      </c>
      <c r="DL4" s="9" t="str">
        <f>G32</f>
        <v>NO</v>
      </c>
      <c r="DO4" s="11"/>
      <c r="DP4" s="11"/>
      <c r="DQ4" s="14"/>
      <c r="DR4" s="11"/>
    </row>
    <row r="5" spans="2:122" ht="17" thickBot="1" x14ac:dyDescent="0.25">
      <c r="B5" s="13"/>
      <c r="C5" s="51" t="str">
        <f>PROFILING!D6</f>
        <v>TEAM B</v>
      </c>
      <c r="D5" s="73" t="str">
        <f>PROFILING!E6</f>
        <v>B</v>
      </c>
      <c r="E5" s="49">
        <f>PROFILING!L6</f>
        <v>0</v>
      </c>
      <c r="F5" s="22" t="str">
        <f>PROFILING!K6</f>
        <v/>
      </c>
      <c r="G5" s="22" t="str">
        <f>PROFILING!M6</f>
        <v>NO</v>
      </c>
      <c r="H5" s="10" t="str">
        <f>S22</f>
        <v/>
      </c>
      <c r="I5" s="14"/>
      <c r="K5" s="13"/>
      <c r="L5" s="11"/>
      <c r="P5" s="51" t="str">
        <f>C5</f>
        <v>TEAM B</v>
      </c>
      <c r="Q5" s="44" t="str">
        <f>F5</f>
        <v/>
      </c>
      <c r="R5" s="10" t="str">
        <f>G5</f>
        <v>NO</v>
      </c>
      <c r="U5" s="11"/>
      <c r="V5" s="11"/>
      <c r="W5" s="14"/>
      <c r="Y5" s="13"/>
      <c r="Z5" s="11"/>
      <c r="AD5" s="51" t="str">
        <f>C9</f>
        <v>TEAM B</v>
      </c>
      <c r="AE5" s="44" t="str">
        <f>F9</f>
        <v/>
      </c>
      <c r="AF5" s="10" t="str">
        <f>G9</f>
        <v>NO</v>
      </c>
      <c r="AI5" s="11"/>
      <c r="AJ5" s="11"/>
      <c r="AK5" s="14"/>
      <c r="AL5" s="11"/>
      <c r="AM5" s="13"/>
      <c r="AN5" s="11"/>
      <c r="AR5" s="51" t="str">
        <f>C13</f>
        <v>TEAM B</v>
      </c>
      <c r="AS5" s="44" t="str">
        <f>F13</f>
        <v/>
      </c>
      <c r="AT5" s="10" t="str">
        <f>G13</f>
        <v>NO</v>
      </c>
      <c r="AW5" s="11"/>
      <c r="AX5" s="11"/>
      <c r="AY5" s="14"/>
      <c r="AZ5" s="11"/>
      <c r="BA5" s="13"/>
      <c r="BB5" s="11"/>
      <c r="BF5" s="51" t="str">
        <f>C17</f>
        <v>TEAM B</v>
      </c>
      <c r="BG5" s="44" t="str">
        <f>F17</f>
        <v/>
      </c>
      <c r="BH5" s="10" t="str">
        <f>G17</f>
        <v>NO</v>
      </c>
      <c r="BK5" s="11"/>
      <c r="BL5" s="11"/>
      <c r="BM5" s="14"/>
      <c r="BN5" s="11"/>
      <c r="BO5" s="13"/>
      <c r="BP5" s="11"/>
      <c r="BT5" s="51" t="str">
        <f>C21</f>
        <v>TEAM B</v>
      </c>
      <c r="BU5" s="44" t="str">
        <f>F21</f>
        <v/>
      </c>
      <c r="BV5" s="10" t="str">
        <f>G21</f>
        <v>NO</v>
      </c>
      <c r="BY5" s="11"/>
      <c r="BZ5" s="11"/>
      <c r="CA5" s="14"/>
      <c r="CB5" s="11"/>
      <c r="CC5" s="13"/>
      <c r="CD5" s="11"/>
      <c r="CH5" s="51" t="str">
        <f>C25</f>
        <v>TEAM B</v>
      </c>
      <c r="CI5" s="44" t="str">
        <f>F25</f>
        <v/>
      </c>
      <c r="CJ5" s="10" t="str">
        <f>G25</f>
        <v>NO</v>
      </c>
      <c r="CM5" s="11"/>
      <c r="CN5" s="11"/>
      <c r="CO5" s="14"/>
      <c r="CP5" s="11"/>
      <c r="CQ5" s="13"/>
      <c r="CR5" s="11"/>
      <c r="CV5" s="51" t="str">
        <f>C29</f>
        <v>TEAM B</v>
      </c>
      <c r="CW5" s="44" t="str">
        <f>F29</f>
        <v/>
      </c>
      <c r="CX5" s="10" t="str">
        <f>G29</f>
        <v>NO</v>
      </c>
      <c r="DA5" s="11"/>
      <c r="DB5" s="11"/>
      <c r="DC5" s="14"/>
      <c r="DD5" s="11"/>
      <c r="DE5" s="13"/>
      <c r="DF5" s="11"/>
      <c r="DJ5" s="51" t="str">
        <f>C33</f>
        <v>TEAM B</v>
      </c>
      <c r="DK5" s="44" t="str">
        <f>F33</f>
        <v/>
      </c>
      <c r="DL5" s="10" t="str">
        <f>G33</f>
        <v>NO</v>
      </c>
      <c r="DO5" s="11"/>
      <c r="DP5" s="11"/>
      <c r="DQ5" s="14"/>
      <c r="DR5" s="11"/>
    </row>
    <row r="6" spans="2:122" ht="17" thickBot="1" x14ac:dyDescent="0.25">
      <c r="B6" s="13"/>
      <c r="C6" s="52"/>
      <c r="D6" s="52"/>
      <c r="E6" s="11"/>
      <c r="F6" s="11"/>
      <c r="G6" s="11"/>
      <c r="H6" s="11"/>
      <c r="I6" s="14"/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Y6" s="2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4"/>
      <c r="AM6" s="2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4"/>
      <c r="BA6" s="2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4"/>
      <c r="BO6" s="2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4"/>
      <c r="CC6" s="2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4"/>
      <c r="CQ6" s="2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4"/>
      <c r="DE6" s="2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4"/>
    </row>
    <row r="7" spans="2:122" x14ac:dyDescent="0.2">
      <c r="B7" s="13"/>
      <c r="C7" s="125" t="s">
        <v>33</v>
      </c>
      <c r="D7" s="126" t="s">
        <v>25</v>
      </c>
      <c r="E7" s="5" t="s">
        <v>20</v>
      </c>
      <c r="F7" s="58" t="s">
        <v>47</v>
      </c>
      <c r="G7" s="58" t="s">
        <v>67</v>
      </c>
      <c r="H7" s="55" t="s">
        <v>21</v>
      </c>
      <c r="I7" s="14"/>
    </row>
    <row r="8" spans="2:122" ht="17" thickBot="1" x14ac:dyDescent="0.25">
      <c r="B8" s="111">
        <f>B4+1</f>
        <v>2</v>
      </c>
      <c r="C8" s="50" t="str">
        <f>PROFILING!D9</f>
        <v>TEAM A</v>
      </c>
      <c r="D8" s="71" t="str">
        <f>PROFILING!E9</f>
        <v>A</v>
      </c>
      <c r="E8" s="47">
        <f>PROFILING!L9</f>
        <v>0</v>
      </c>
      <c r="F8" s="28" t="str">
        <f>PROFILING!K9</f>
        <v/>
      </c>
      <c r="G8" s="12" t="str">
        <f>PROFILING!M9</f>
        <v>NO</v>
      </c>
      <c r="H8" s="9" t="str">
        <f>AG21</f>
        <v/>
      </c>
      <c r="I8" s="14"/>
      <c r="K8" s="19" t="s">
        <v>15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8" t="str">
        <f>K8</f>
        <v>FORM</v>
      </c>
      <c r="Y8" s="19" t="s">
        <v>15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8" t="str">
        <f>Y8</f>
        <v>FORM</v>
      </c>
      <c r="AM8" s="19" t="s">
        <v>15</v>
      </c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8" t="str">
        <f>AM8</f>
        <v>FORM</v>
      </c>
      <c r="BA8" s="19" t="s">
        <v>15</v>
      </c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8" t="str">
        <f>BA8</f>
        <v>FORM</v>
      </c>
      <c r="BO8" s="19" t="s">
        <v>15</v>
      </c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8" t="str">
        <f>BO8</f>
        <v>FORM</v>
      </c>
      <c r="CC8" s="19" t="s">
        <v>15</v>
      </c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8" t="str">
        <f>CC8</f>
        <v>FORM</v>
      </c>
      <c r="CQ8" s="19" t="s">
        <v>15</v>
      </c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8" t="str">
        <f>CQ8</f>
        <v>FORM</v>
      </c>
      <c r="DE8" s="19" t="s">
        <v>15</v>
      </c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8" t="str">
        <f>DE8</f>
        <v>FORM</v>
      </c>
    </row>
    <row r="9" spans="2:122" ht="17" thickBot="1" x14ac:dyDescent="0.25">
      <c r="B9" s="13"/>
      <c r="C9" s="51" t="str">
        <f>PROFILING!D10</f>
        <v>TEAM B</v>
      </c>
      <c r="D9" s="73" t="str">
        <f>PROFILING!E10</f>
        <v>B</v>
      </c>
      <c r="E9" s="49">
        <f>PROFILING!L10</f>
        <v>0</v>
      </c>
      <c r="F9" s="22" t="str">
        <f>PROFILING!K10</f>
        <v/>
      </c>
      <c r="G9" s="22" t="str">
        <f>PROFILING!M10</f>
        <v>NO</v>
      </c>
      <c r="H9" s="10" t="str">
        <f>AG22</f>
        <v/>
      </c>
      <c r="I9" s="14"/>
      <c r="K9" s="13"/>
      <c r="L9" s="8" t="str">
        <f>P4</f>
        <v>TEAM A</v>
      </c>
      <c r="M9" s="5" t="s">
        <v>16</v>
      </c>
      <c r="N9" s="5" t="s">
        <v>17</v>
      </c>
      <c r="O9" s="5" t="s">
        <v>18</v>
      </c>
      <c r="P9" s="6" t="s">
        <v>19</v>
      </c>
      <c r="Q9" s="17"/>
      <c r="R9" s="8" t="str">
        <f>P5</f>
        <v>TEAM B</v>
      </c>
      <c r="S9" s="5" t="s">
        <v>16</v>
      </c>
      <c r="T9" s="5" t="s">
        <v>17</v>
      </c>
      <c r="U9" s="5" t="s">
        <v>18</v>
      </c>
      <c r="V9" s="6" t="s">
        <v>19</v>
      </c>
      <c r="W9" s="14"/>
      <c r="X9" s="17"/>
      <c r="Y9" s="13"/>
      <c r="Z9" s="8" t="str">
        <f>AD4</f>
        <v>TEAM A</v>
      </c>
      <c r="AA9" s="5" t="s">
        <v>16</v>
      </c>
      <c r="AB9" s="5" t="s">
        <v>17</v>
      </c>
      <c r="AC9" s="5" t="s">
        <v>18</v>
      </c>
      <c r="AD9" s="6" t="s">
        <v>19</v>
      </c>
      <c r="AE9" s="17"/>
      <c r="AF9" s="8" t="str">
        <f>AD5</f>
        <v>TEAM B</v>
      </c>
      <c r="AG9" s="5" t="s">
        <v>16</v>
      </c>
      <c r="AH9" s="5" t="s">
        <v>17</v>
      </c>
      <c r="AI9" s="5" t="s">
        <v>18</v>
      </c>
      <c r="AJ9" s="6" t="s">
        <v>19</v>
      </c>
      <c r="AK9" s="14"/>
      <c r="AM9" s="13"/>
      <c r="AN9" s="8" t="str">
        <f>AR4</f>
        <v>TEAM A</v>
      </c>
      <c r="AO9" s="5" t="s">
        <v>16</v>
      </c>
      <c r="AP9" s="5" t="s">
        <v>17</v>
      </c>
      <c r="AQ9" s="5" t="s">
        <v>18</v>
      </c>
      <c r="AR9" s="6" t="s">
        <v>19</v>
      </c>
      <c r="AS9" s="17"/>
      <c r="AT9" s="8" t="str">
        <f>AR5</f>
        <v>TEAM B</v>
      </c>
      <c r="AU9" s="5" t="s">
        <v>16</v>
      </c>
      <c r="AV9" s="5" t="s">
        <v>17</v>
      </c>
      <c r="AW9" s="5" t="s">
        <v>18</v>
      </c>
      <c r="AX9" s="6" t="s">
        <v>19</v>
      </c>
      <c r="AY9" s="14"/>
      <c r="BA9" s="13"/>
      <c r="BB9" s="8" t="str">
        <f>BF4</f>
        <v>TEAM A</v>
      </c>
      <c r="BC9" s="5" t="s">
        <v>16</v>
      </c>
      <c r="BD9" s="5" t="s">
        <v>17</v>
      </c>
      <c r="BE9" s="5" t="s">
        <v>18</v>
      </c>
      <c r="BF9" s="6" t="s">
        <v>19</v>
      </c>
      <c r="BG9" s="17"/>
      <c r="BH9" s="8" t="str">
        <f>BF5</f>
        <v>TEAM B</v>
      </c>
      <c r="BI9" s="5" t="s">
        <v>16</v>
      </c>
      <c r="BJ9" s="5" t="s">
        <v>17</v>
      </c>
      <c r="BK9" s="5" t="s">
        <v>18</v>
      </c>
      <c r="BL9" s="6" t="s">
        <v>19</v>
      </c>
      <c r="BM9" s="14"/>
      <c r="BO9" s="13"/>
      <c r="BP9" s="8" t="str">
        <f>BT4</f>
        <v>TEAM A</v>
      </c>
      <c r="BQ9" s="5" t="s">
        <v>16</v>
      </c>
      <c r="BR9" s="5" t="s">
        <v>17</v>
      </c>
      <c r="BS9" s="5" t="s">
        <v>18</v>
      </c>
      <c r="BT9" s="6" t="s">
        <v>19</v>
      </c>
      <c r="BU9" s="17"/>
      <c r="BV9" s="8" t="str">
        <f>BT5</f>
        <v>TEAM B</v>
      </c>
      <c r="BW9" s="5" t="s">
        <v>16</v>
      </c>
      <c r="BX9" s="5" t="s">
        <v>17</v>
      </c>
      <c r="BY9" s="5" t="s">
        <v>18</v>
      </c>
      <c r="BZ9" s="6" t="s">
        <v>19</v>
      </c>
      <c r="CA9" s="14"/>
      <c r="CB9" s="17"/>
      <c r="CC9" s="13"/>
      <c r="CD9" s="8" t="str">
        <f>CH4</f>
        <v>TEAM A</v>
      </c>
      <c r="CE9" s="5" t="s">
        <v>16</v>
      </c>
      <c r="CF9" s="5" t="s">
        <v>17</v>
      </c>
      <c r="CG9" s="5" t="s">
        <v>18</v>
      </c>
      <c r="CH9" s="6" t="s">
        <v>19</v>
      </c>
      <c r="CI9" s="17"/>
      <c r="CJ9" s="8" t="str">
        <f>CH5</f>
        <v>TEAM B</v>
      </c>
      <c r="CK9" s="5" t="s">
        <v>16</v>
      </c>
      <c r="CL9" s="5" t="s">
        <v>17</v>
      </c>
      <c r="CM9" s="5" t="s">
        <v>18</v>
      </c>
      <c r="CN9" s="6" t="s">
        <v>19</v>
      </c>
      <c r="CO9" s="14"/>
      <c r="CQ9" s="13"/>
      <c r="CR9" s="8" t="str">
        <f>CV4</f>
        <v>TEAM A</v>
      </c>
      <c r="CS9" s="5" t="s">
        <v>16</v>
      </c>
      <c r="CT9" s="5" t="s">
        <v>17</v>
      </c>
      <c r="CU9" s="5" t="s">
        <v>18</v>
      </c>
      <c r="CV9" s="6" t="s">
        <v>19</v>
      </c>
      <c r="CW9" s="17"/>
      <c r="CX9" s="8" t="str">
        <f>CV5</f>
        <v>TEAM B</v>
      </c>
      <c r="CY9" s="5" t="s">
        <v>16</v>
      </c>
      <c r="CZ9" s="5" t="s">
        <v>17</v>
      </c>
      <c r="DA9" s="5" t="s">
        <v>18</v>
      </c>
      <c r="DB9" s="6" t="s">
        <v>19</v>
      </c>
      <c r="DC9" s="14"/>
      <c r="DE9" s="13"/>
      <c r="DF9" s="8" t="str">
        <f>DJ4</f>
        <v>TEAM A</v>
      </c>
      <c r="DG9" s="5" t="s">
        <v>16</v>
      </c>
      <c r="DH9" s="5" t="s">
        <v>17</v>
      </c>
      <c r="DI9" s="5" t="s">
        <v>18</v>
      </c>
      <c r="DJ9" s="6" t="s">
        <v>19</v>
      </c>
      <c r="DK9" s="17"/>
      <c r="DL9" s="8" t="str">
        <f>DJ5</f>
        <v>TEAM B</v>
      </c>
      <c r="DM9" s="5" t="s">
        <v>16</v>
      </c>
      <c r="DN9" s="5" t="s">
        <v>17</v>
      </c>
      <c r="DO9" s="5" t="s">
        <v>18</v>
      </c>
      <c r="DP9" s="6" t="s">
        <v>19</v>
      </c>
      <c r="DQ9" s="14"/>
    </row>
    <row r="10" spans="2:122" ht="17" thickBot="1" x14ac:dyDescent="0.25">
      <c r="B10" s="13"/>
      <c r="C10" s="52"/>
      <c r="D10" s="52"/>
      <c r="E10" s="11"/>
      <c r="F10" s="11"/>
      <c r="G10" s="11"/>
      <c r="H10" s="11"/>
      <c r="I10" s="14"/>
      <c r="K10" s="13"/>
      <c r="L10" s="7" t="s">
        <v>2</v>
      </c>
      <c r="M10" s="1"/>
      <c r="N10" s="1"/>
      <c r="O10" s="1"/>
      <c r="P10" s="41"/>
      <c r="Q10" s="17"/>
      <c r="R10" s="7" t="s">
        <v>2</v>
      </c>
      <c r="S10" s="1"/>
      <c r="T10" s="1"/>
      <c r="U10" s="1"/>
      <c r="V10" s="41"/>
      <c r="W10" s="14"/>
      <c r="X10" s="17"/>
      <c r="Y10" s="13"/>
      <c r="Z10" s="7" t="s">
        <v>2</v>
      </c>
      <c r="AA10" s="1"/>
      <c r="AB10" s="1"/>
      <c r="AC10" s="1"/>
      <c r="AD10" s="41"/>
      <c r="AE10" s="17"/>
      <c r="AF10" s="7" t="s">
        <v>2</v>
      </c>
      <c r="AG10" s="1"/>
      <c r="AH10" s="1"/>
      <c r="AI10" s="1"/>
      <c r="AJ10" s="41"/>
      <c r="AK10" s="14"/>
      <c r="AM10" s="13"/>
      <c r="AN10" s="7" t="s">
        <v>2</v>
      </c>
      <c r="AO10" s="1"/>
      <c r="AP10" s="1"/>
      <c r="AQ10" s="1"/>
      <c r="AR10" s="41"/>
      <c r="AS10" s="17"/>
      <c r="AT10" s="7" t="s">
        <v>2</v>
      </c>
      <c r="AU10" s="1"/>
      <c r="AV10" s="1"/>
      <c r="AW10" s="1"/>
      <c r="AX10" s="41"/>
      <c r="AY10" s="14"/>
      <c r="BA10" s="13"/>
      <c r="BB10" s="7" t="s">
        <v>2</v>
      </c>
      <c r="BC10" s="1"/>
      <c r="BD10" s="1"/>
      <c r="BE10" s="1"/>
      <c r="BF10" s="41"/>
      <c r="BG10" s="17"/>
      <c r="BH10" s="7" t="s">
        <v>2</v>
      </c>
      <c r="BI10" s="1"/>
      <c r="BJ10" s="1"/>
      <c r="BK10" s="1"/>
      <c r="BL10" s="41"/>
      <c r="BM10" s="14"/>
      <c r="BO10" s="13"/>
      <c r="BP10" s="7" t="s">
        <v>2</v>
      </c>
      <c r="BQ10" s="1"/>
      <c r="BR10" s="1"/>
      <c r="BS10" s="1"/>
      <c r="BT10" s="41"/>
      <c r="BU10" s="17"/>
      <c r="BV10" s="7" t="s">
        <v>2</v>
      </c>
      <c r="BW10" s="1"/>
      <c r="BX10" s="1"/>
      <c r="BY10" s="1"/>
      <c r="BZ10" s="41"/>
      <c r="CA10" s="14"/>
      <c r="CC10" s="13"/>
      <c r="CD10" s="7" t="s">
        <v>2</v>
      </c>
      <c r="CE10" s="1"/>
      <c r="CF10" s="1"/>
      <c r="CG10" s="1"/>
      <c r="CH10" s="41"/>
      <c r="CI10" s="17"/>
      <c r="CJ10" s="7" t="s">
        <v>2</v>
      </c>
      <c r="CK10" s="1"/>
      <c r="CL10" s="1"/>
      <c r="CM10" s="1"/>
      <c r="CN10" s="41"/>
      <c r="CO10" s="14"/>
      <c r="CQ10" s="13"/>
      <c r="CR10" s="7" t="s">
        <v>2</v>
      </c>
      <c r="CS10" s="1"/>
      <c r="CT10" s="1"/>
      <c r="CU10" s="1"/>
      <c r="CV10" s="41"/>
      <c r="CW10" s="17"/>
      <c r="CX10" s="7" t="s">
        <v>2</v>
      </c>
      <c r="CY10" s="1"/>
      <c r="CZ10" s="1"/>
      <c r="DA10" s="1"/>
      <c r="DB10" s="41"/>
      <c r="DC10" s="14"/>
      <c r="DE10" s="13"/>
      <c r="DF10" s="7" t="s">
        <v>2</v>
      </c>
      <c r="DG10" s="1"/>
      <c r="DH10" s="1"/>
      <c r="DI10" s="1"/>
      <c r="DJ10" s="41"/>
      <c r="DK10" s="17"/>
      <c r="DL10" s="7" t="s">
        <v>2</v>
      </c>
      <c r="DM10" s="1"/>
      <c r="DN10" s="1"/>
      <c r="DO10" s="1"/>
      <c r="DP10" s="41"/>
      <c r="DQ10" s="14"/>
    </row>
    <row r="11" spans="2:122" x14ac:dyDescent="0.2">
      <c r="B11" s="13"/>
      <c r="C11" s="125" t="s">
        <v>33</v>
      </c>
      <c r="D11" s="126" t="s">
        <v>25</v>
      </c>
      <c r="E11" s="5" t="s">
        <v>20</v>
      </c>
      <c r="F11" s="58" t="s">
        <v>47</v>
      </c>
      <c r="G11" s="58" t="s">
        <v>67</v>
      </c>
      <c r="H11" s="55" t="s">
        <v>21</v>
      </c>
      <c r="I11" s="14"/>
      <c r="K11" s="13"/>
      <c r="L11" s="64" t="s">
        <v>24</v>
      </c>
      <c r="M11" s="1"/>
      <c r="N11" s="1"/>
      <c r="O11" s="1"/>
      <c r="P11" s="41"/>
      <c r="Q11" s="12"/>
      <c r="R11" s="64" t="s">
        <v>24</v>
      </c>
      <c r="S11" s="1"/>
      <c r="T11" s="1"/>
      <c r="U11" s="1"/>
      <c r="V11" s="41"/>
      <c r="W11" s="14"/>
      <c r="X11" s="12"/>
      <c r="Y11" s="13"/>
      <c r="Z11" s="64" t="s">
        <v>24</v>
      </c>
      <c r="AA11" s="1"/>
      <c r="AB11" s="1"/>
      <c r="AC11" s="1"/>
      <c r="AD11" s="41"/>
      <c r="AE11" s="12"/>
      <c r="AF11" s="64" t="s">
        <v>24</v>
      </c>
      <c r="AG11" s="1"/>
      <c r="AH11" s="1"/>
      <c r="AI11" s="1"/>
      <c r="AJ11" s="41"/>
      <c r="AK11" s="14"/>
      <c r="AM11" s="13"/>
      <c r="AN11" s="64" t="s">
        <v>24</v>
      </c>
      <c r="AO11" s="1"/>
      <c r="AP11" s="1"/>
      <c r="AQ11" s="1"/>
      <c r="AR11" s="41"/>
      <c r="AS11" s="12"/>
      <c r="AT11" s="64" t="s">
        <v>24</v>
      </c>
      <c r="AU11" s="1"/>
      <c r="AV11" s="1"/>
      <c r="AW11" s="1"/>
      <c r="AX11" s="41"/>
      <c r="AY11" s="14"/>
      <c r="BA11" s="13"/>
      <c r="BB11" s="64" t="s">
        <v>24</v>
      </c>
      <c r="BC11" s="1"/>
      <c r="BD11" s="1"/>
      <c r="BE11" s="1"/>
      <c r="BF11" s="41"/>
      <c r="BG11" s="12"/>
      <c r="BH11" s="64" t="s">
        <v>24</v>
      </c>
      <c r="BI11" s="1"/>
      <c r="BJ11" s="1"/>
      <c r="BK11" s="1"/>
      <c r="BL11" s="41"/>
      <c r="BM11" s="14"/>
      <c r="BO11" s="13"/>
      <c r="BP11" s="64" t="s">
        <v>24</v>
      </c>
      <c r="BQ11" s="1"/>
      <c r="BR11" s="1"/>
      <c r="BS11" s="1"/>
      <c r="BT11" s="41"/>
      <c r="BU11" s="12"/>
      <c r="BV11" s="64" t="s">
        <v>24</v>
      </c>
      <c r="BW11" s="1"/>
      <c r="BX11" s="1"/>
      <c r="BY11" s="1"/>
      <c r="BZ11" s="41"/>
      <c r="CA11" s="14"/>
      <c r="CC11" s="13"/>
      <c r="CD11" s="64" t="s">
        <v>24</v>
      </c>
      <c r="CE11" s="1"/>
      <c r="CF11" s="1"/>
      <c r="CG11" s="1"/>
      <c r="CH11" s="41"/>
      <c r="CI11" s="12"/>
      <c r="CJ11" s="64" t="s">
        <v>24</v>
      </c>
      <c r="CK11" s="1"/>
      <c r="CL11" s="1"/>
      <c r="CM11" s="1"/>
      <c r="CN11" s="41"/>
      <c r="CO11" s="14"/>
      <c r="CQ11" s="13"/>
      <c r="CR11" s="64" t="s">
        <v>24</v>
      </c>
      <c r="CS11" s="1"/>
      <c r="CT11" s="1"/>
      <c r="CU11" s="1"/>
      <c r="CV11" s="41"/>
      <c r="CW11" s="12"/>
      <c r="CX11" s="64" t="s">
        <v>24</v>
      </c>
      <c r="CY11" s="1"/>
      <c r="CZ11" s="1"/>
      <c r="DA11" s="1"/>
      <c r="DB11" s="41"/>
      <c r="DC11" s="14"/>
      <c r="DE11" s="13"/>
      <c r="DF11" s="64" t="s">
        <v>24</v>
      </c>
      <c r="DG11" s="1"/>
      <c r="DH11" s="1"/>
      <c r="DI11" s="1"/>
      <c r="DJ11" s="41"/>
      <c r="DK11" s="12"/>
      <c r="DL11" s="64" t="s">
        <v>24</v>
      </c>
      <c r="DM11" s="1"/>
      <c r="DN11" s="1"/>
      <c r="DO11" s="1"/>
      <c r="DP11" s="41"/>
      <c r="DQ11" s="14"/>
    </row>
    <row r="12" spans="2:122" x14ac:dyDescent="0.2">
      <c r="B12" s="111">
        <f>B8+1</f>
        <v>3</v>
      </c>
      <c r="C12" s="50" t="str">
        <f>PROFILING!D13</f>
        <v>TEAM A</v>
      </c>
      <c r="D12" s="71" t="str">
        <f>PROFILING!E13</f>
        <v>A</v>
      </c>
      <c r="E12" s="47">
        <f>PROFILING!L13</f>
        <v>0</v>
      </c>
      <c r="F12" s="28" t="str">
        <f>PROFILING!K13</f>
        <v/>
      </c>
      <c r="G12" s="12" t="str">
        <f>PROFILING!M13</f>
        <v>NO</v>
      </c>
      <c r="H12" s="9" t="str">
        <f>AU21</f>
        <v/>
      </c>
      <c r="I12" s="14"/>
      <c r="K12" s="13"/>
      <c r="L12" s="26" t="s">
        <v>25</v>
      </c>
      <c r="M12" s="1">
        <v>3</v>
      </c>
      <c r="N12" s="1">
        <v>3</v>
      </c>
      <c r="O12" s="1">
        <v>3</v>
      </c>
      <c r="P12" s="41">
        <v>3</v>
      </c>
      <c r="Q12" s="12"/>
      <c r="R12" s="26" t="s">
        <v>25</v>
      </c>
      <c r="S12" s="1">
        <v>3</v>
      </c>
      <c r="T12" s="1">
        <v>3</v>
      </c>
      <c r="U12" s="1">
        <v>3</v>
      </c>
      <c r="V12" s="41">
        <v>3</v>
      </c>
      <c r="W12" s="14"/>
      <c r="X12" s="12"/>
      <c r="Y12" s="13"/>
      <c r="Z12" s="26" t="s">
        <v>25</v>
      </c>
      <c r="AA12" s="1">
        <v>3</v>
      </c>
      <c r="AB12" s="1">
        <v>3</v>
      </c>
      <c r="AC12" s="1">
        <v>3</v>
      </c>
      <c r="AD12" s="41">
        <v>3</v>
      </c>
      <c r="AE12" s="12"/>
      <c r="AF12" s="26" t="s">
        <v>25</v>
      </c>
      <c r="AG12" s="1">
        <v>3</v>
      </c>
      <c r="AH12" s="1">
        <v>3</v>
      </c>
      <c r="AI12" s="1">
        <v>3</v>
      </c>
      <c r="AJ12" s="41">
        <v>3</v>
      </c>
      <c r="AK12" s="14"/>
      <c r="AM12" s="13"/>
      <c r="AN12" s="26" t="s">
        <v>25</v>
      </c>
      <c r="AO12" s="1">
        <v>3</v>
      </c>
      <c r="AP12" s="1">
        <v>3</v>
      </c>
      <c r="AQ12" s="1">
        <v>3</v>
      </c>
      <c r="AR12" s="41">
        <v>3</v>
      </c>
      <c r="AS12" s="12"/>
      <c r="AT12" s="26" t="s">
        <v>25</v>
      </c>
      <c r="AU12" s="1">
        <v>3</v>
      </c>
      <c r="AV12" s="1">
        <v>3</v>
      </c>
      <c r="AW12" s="1">
        <v>3</v>
      </c>
      <c r="AX12" s="41">
        <v>3</v>
      </c>
      <c r="AY12" s="14"/>
      <c r="AZ12" s="12"/>
      <c r="BA12" s="13"/>
      <c r="BB12" s="26" t="s">
        <v>25</v>
      </c>
      <c r="BC12" s="1">
        <v>3</v>
      </c>
      <c r="BD12" s="1">
        <v>3</v>
      </c>
      <c r="BE12" s="1">
        <v>3</v>
      </c>
      <c r="BF12" s="41">
        <v>3</v>
      </c>
      <c r="BG12" s="12"/>
      <c r="BH12" s="26" t="s">
        <v>25</v>
      </c>
      <c r="BI12" s="1">
        <v>3</v>
      </c>
      <c r="BJ12" s="1">
        <v>3</v>
      </c>
      <c r="BK12" s="1">
        <v>3</v>
      </c>
      <c r="BL12" s="41">
        <v>3</v>
      </c>
      <c r="BM12" s="14"/>
      <c r="BO12" s="13"/>
      <c r="BP12" s="26" t="s">
        <v>25</v>
      </c>
      <c r="BQ12" s="1">
        <v>3</v>
      </c>
      <c r="BR12" s="1">
        <v>3</v>
      </c>
      <c r="BS12" s="1">
        <v>3</v>
      </c>
      <c r="BT12" s="41">
        <v>3</v>
      </c>
      <c r="BU12" s="12"/>
      <c r="BV12" s="26" t="s">
        <v>25</v>
      </c>
      <c r="BW12" s="1">
        <v>3</v>
      </c>
      <c r="BX12" s="1">
        <v>3</v>
      </c>
      <c r="BY12" s="1">
        <v>3</v>
      </c>
      <c r="BZ12" s="41">
        <v>3</v>
      </c>
      <c r="CA12" s="14"/>
      <c r="CB12" s="12"/>
      <c r="CC12" s="13"/>
      <c r="CD12" s="26" t="s">
        <v>25</v>
      </c>
      <c r="CE12" s="1">
        <v>3</v>
      </c>
      <c r="CF12" s="1">
        <v>3</v>
      </c>
      <c r="CG12" s="1">
        <v>3</v>
      </c>
      <c r="CH12" s="41">
        <v>3</v>
      </c>
      <c r="CI12" s="12"/>
      <c r="CJ12" s="26" t="s">
        <v>25</v>
      </c>
      <c r="CK12" s="1">
        <v>3</v>
      </c>
      <c r="CL12" s="1">
        <v>3</v>
      </c>
      <c r="CM12" s="1">
        <v>3</v>
      </c>
      <c r="CN12" s="41">
        <v>3</v>
      </c>
      <c r="CO12" s="14"/>
      <c r="CQ12" s="13"/>
      <c r="CR12" s="26" t="s">
        <v>25</v>
      </c>
      <c r="CS12" s="1">
        <v>3</v>
      </c>
      <c r="CT12" s="1">
        <v>3</v>
      </c>
      <c r="CU12" s="1">
        <v>3</v>
      </c>
      <c r="CV12" s="41">
        <v>3</v>
      </c>
      <c r="CW12" s="12"/>
      <c r="CX12" s="26" t="s">
        <v>25</v>
      </c>
      <c r="CY12" s="1">
        <v>3</v>
      </c>
      <c r="CZ12" s="1">
        <v>3</v>
      </c>
      <c r="DA12" s="1">
        <v>3</v>
      </c>
      <c r="DB12" s="41">
        <v>3</v>
      </c>
      <c r="DC12" s="14"/>
      <c r="DD12" s="12"/>
      <c r="DE12" s="13"/>
      <c r="DF12" s="26" t="s">
        <v>25</v>
      </c>
      <c r="DG12" s="1">
        <v>3</v>
      </c>
      <c r="DH12" s="1">
        <v>3</v>
      </c>
      <c r="DI12" s="1">
        <v>3</v>
      </c>
      <c r="DJ12" s="41">
        <v>3</v>
      </c>
      <c r="DK12" s="12"/>
      <c r="DL12" s="26" t="s">
        <v>25</v>
      </c>
      <c r="DM12" s="1">
        <v>3</v>
      </c>
      <c r="DN12" s="1">
        <v>3</v>
      </c>
      <c r="DO12" s="1">
        <v>3</v>
      </c>
      <c r="DP12" s="41">
        <v>3</v>
      </c>
      <c r="DQ12" s="14"/>
    </row>
    <row r="13" spans="2:122" ht="17" thickBot="1" x14ac:dyDescent="0.25">
      <c r="B13" s="13"/>
      <c r="C13" s="51" t="str">
        <f>PROFILING!D14</f>
        <v>TEAM B</v>
      </c>
      <c r="D13" s="73" t="str">
        <f>PROFILING!E14</f>
        <v>B</v>
      </c>
      <c r="E13" s="49">
        <f>PROFILING!L14</f>
        <v>0</v>
      </c>
      <c r="F13" s="22" t="str">
        <f>PROFILING!K14</f>
        <v/>
      </c>
      <c r="G13" s="22" t="str">
        <f>PROFILING!M14</f>
        <v>NO</v>
      </c>
      <c r="H13" s="10" t="str">
        <f>AU22</f>
        <v/>
      </c>
      <c r="I13" s="14"/>
      <c r="K13" s="13"/>
      <c r="L13" s="7" t="s">
        <v>26</v>
      </c>
      <c r="M13" s="34">
        <f>IF(M11&lt;2,-1,IF(M11&lt;5,0,1))</f>
        <v>-1</v>
      </c>
      <c r="N13" s="11">
        <f>IF(N11&lt;2,-1,IF(N11&lt;5,0,1))</f>
        <v>-1</v>
      </c>
      <c r="O13" s="11">
        <f>IF(O11&lt;2,-1,IF(O11&lt;5,0,1))</f>
        <v>-1</v>
      </c>
      <c r="P13" s="42">
        <f>IF(P11&lt;2,-1,IF(P11&lt;5,0,1))</f>
        <v>-1</v>
      </c>
      <c r="Q13" s="12"/>
      <c r="R13" s="7" t="s">
        <v>26</v>
      </c>
      <c r="S13" s="34">
        <f>IF(S11&lt;2,-1,IF(S11&lt;5,0,1))</f>
        <v>-1</v>
      </c>
      <c r="T13" s="11">
        <f>IF(T11&lt;2,-1,IF(T11&lt;5,0,1))</f>
        <v>-1</v>
      </c>
      <c r="U13" s="11">
        <f>IF(U11&lt;2,-1,IF(U11&lt;5,0,1))</f>
        <v>-1</v>
      </c>
      <c r="V13" s="42">
        <f>IF(V11&lt;2,-1,IF(V11&lt;5,0,1))</f>
        <v>-1</v>
      </c>
      <c r="W13" s="14"/>
      <c r="X13" s="12"/>
      <c r="Y13" s="13"/>
      <c r="Z13" s="7" t="s">
        <v>26</v>
      </c>
      <c r="AA13" s="34">
        <f>IF(AA11&lt;2,-1,IF(AA11&lt;5,0,1))</f>
        <v>-1</v>
      </c>
      <c r="AB13" s="11">
        <f>IF(AB11&lt;2,-1,IF(AB11&lt;5,0,1))</f>
        <v>-1</v>
      </c>
      <c r="AC13" s="11">
        <f>IF(AC11&lt;2,-1,IF(AC11&lt;5,0,1))</f>
        <v>-1</v>
      </c>
      <c r="AD13" s="42">
        <f>IF(AD11&lt;2,-1,IF(AD11&lt;5,0,1))</f>
        <v>-1</v>
      </c>
      <c r="AE13" s="12"/>
      <c r="AF13" s="7" t="s">
        <v>26</v>
      </c>
      <c r="AG13" s="34">
        <f>IF(AG11&lt;2,-1,IF(AG11&lt;5,0,1))</f>
        <v>-1</v>
      </c>
      <c r="AH13" s="11">
        <f>IF(AH11&lt;2,-1,IF(AH11&lt;5,0,1))</f>
        <v>-1</v>
      </c>
      <c r="AI13" s="11">
        <f>IF(AI11&lt;2,-1,IF(AI11&lt;5,0,1))</f>
        <v>-1</v>
      </c>
      <c r="AJ13" s="42">
        <f>IF(AJ11&lt;2,-1,IF(AJ11&lt;5,0,1))</f>
        <v>-1</v>
      </c>
      <c r="AK13" s="14"/>
      <c r="AM13" s="13"/>
      <c r="AN13" s="7" t="s">
        <v>26</v>
      </c>
      <c r="AO13" s="34">
        <f>IF(AO11&lt;2,-1,IF(AO11&lt;5,0,1))</f>
        <v>-1</v>
      </c>
      <c r="AP13" s="11">
        <f>IF(AP11&lt;2,-1,IF(AP11&lt;5,0,1))</f>
        <v>-1</v>
      </c>
      <c r="AQ13" s="11">
        <f>IF(AQ11&lt;2,-1,IF(AQ11&lt;5,0,1))</f>
        <v>-1</v>
      </c>
      <c r="AR13" s="42">
        <f>IF(AR11&lt;2,-1,IF(AR11&lt;5,0,1))</f>
        <v>-1</v>
      </c>
      <c r="AS13" s="12"/>
      <c r="AT13" s="7" t="s">
        <v>26</v>
      </c>
      <c r="AU13" s="34">
        <f>IF(AU11&lt;2,-1,IF(AU11&lt;5,0,1))</f>
        <v>-1</v>
      </c>
      <c r="AV13" s="11">
        <f>IF(AV11&lt;2,-1,IF(AV11&lt;5,0,1))</f>
        <v>-1</v>
      </c>
      <c r="AW13" s="11">
        <f>IF(AW11&lt;2,-1,IF(AW11&lt;5,0,1))</f>
        <v>-1</v>
      </c>
      <c r="AX13" s="42">
        <f>IF(AX11&lt;2,-1,IF(AX11&lt;5,0,1))</f>
        <v>-1</v>
      </c>
      <c r="AY13" s="14"/>
      <c r="BA13" s="13"/>
      <c r="BB13" s="7" t="s">
        <v>26</v>
      </c>
      <c r="BC13" s="34">
        <f>IF(BC11&lt;2,-1,IF(BC11&lt;5,0,1))</f>
        <v>-1</v>
      </c>
      <c r="BD13" s="11">
        <f>IF(BD11&lt;2,-1,IF(BD11&lt;5,0,1))</f>
        <v>-1</v>
      </c>
      <c r="BE13" s="11">
        <f>IF(BE11&lt;2,-1,IF(BE11&lt;5,0,1))</f>
        <v>-1</v>
      </c>
      <c r="BF13" s="42">
        <f>IF(BF11&lt;2,-1,IF(BF11&lt;5,0,1))</f>
        <v>-1</v>
      </c>
      <c r="BG13" s="12"/>
      <c r="BH13" s="7" t="s">
        <v>26</v>
      </c>
      <c r="BI13" s="34">
        <f>IF(BI11&lt;2,-1,IF(BI11&lt;5,0,1))</f>
        <v>-1</v>
      </c>
      <c r="BJ13" s="11">
        <f>IF(BJ11&lt;2,-1,IF(BJ11&lt;5,0,1))</f>
        <v>-1</v>
      </c>
      <c r="BK13" s="11">
        <f>IF(BK11&lt;2,-1,IF(BK11&lt;5,0,1))</f>
        <v>-1</v>
      </c>
      <c r="BL13" s="42">
        <f>IF(BL11&lt;2,-1,IF(BL11&lt;5,0,1))</f>
        <v>-1</v>
      </c>
      <c r="BM13" s="14"/>
      <c r="BO13" s="13"/>
      <c r="BP13" s="7" t="s">
        <v>26</v>
      </c>
      <c r="BQ13" s="34">
        <f>IF(BQ11&lt;2,-1,IF(BQ11&lt;5,0,1))</f>
        <v>-1</v>
      </c>
      <c r="BR13" s="11">
        <f>IF(BR11&lt;2,-1,IF(BR11&lt;5,0,1))</f>
        <v>-1</v>
      </c>
      <c r="BS13" s="11">
        <f>IF(BS11&lt;2,-1,IF(BS11&lt;5,0,1))</f>
        <v>-1</v>
      </c>
      <c r="BT13" s="42">
        <f>IF(BT11&lt;2,-1,IF(BT11&lt;5,0,1))</f>
        <v>-1</v>
      </c>
      <c r="BU13" s="12"/>
      <c r="BV13" s="7" t="s">
        <v>26</v>
      </c>
      <c r="BW13" s="34">
        <f>IF(BW11&lt;2,-1,IF(BW11&lt;5,0,1))</f>
        <v>-1</v>
      </c>
      <c r="BX13" s="11">
        <f>IF(BX11&lt;2,-1,IF(BX11&lt;5,0,1))</f>
        <v>-1</v>
      </c>
      <c r="BY13" s="11">
        <f>IF(BY11&lt;2,-1,IF(BY11&lt;5,0,1))</f>
        <v>-1</v>
      </c>
      <c r="BZ13" s="42">
        <f>IF(BZ11&lt;2,-1,IF(BZ11&lt;5,0,1))</f>
        <v>-1</v>
      </c>
      <c r="CA13" s="14"/>
      <c r="CC13" s="13"/>
      <c r="CD13" s="7" t="s">
        <v>26</v>
      </c>
      <c r="CE13" s="34">
        <f>IF(CE11&lt;2,-1,IF(CE11&lt;5,0,1))</f>
        <v>-1</v>
      </c>
      <c r="CF13" s="11">
        <f>IF(CF11&lt;2,-1,IF(CF11&lt;5,0,1))</f>
        <v>-1</v>
      </c>
      <c r="CG13" s="11">
        <f>IF(CG11&lt;2,-1,IF(CG11&lt;5,0,1))</f>
        <v>-1</v>
      </c>
      <c r="CH13" s="42">
        <f>IF(CH11&lt;2,-1,IF(CH11&lt;5,0,1))</f>
        <v>-1</v>
      </c>
      <c r="CI13" s="12"/>
      <c r="CJ13" s="7" t="s">
        <v>26</v>
      </c>
      <c r="CK13" s="34">
        <f>IF(CK11&lt;2,-1,IF(CK11&lt;5,0,1))</f>
        <v>-1</v>
      </c>
      <c r="CL13" s="11">
        <f>IF(CL11&lt;2,-1,IF(CL11&lt;5,0,1))</f>
        <v>-1</v>
      </c>
      <c r="CM13" s="11">
        <f>IF(CM11&lt;2,-1,IF(CM11&lt;5,0,1))</f>
        <v>-1</v>
      </c>
      <c r="CN13" s="42">
        <f>IF(CN11&lt;2,-1,IF(CN11&lt;5,0,1))</f>
        <v>-1</v>
      </c>
      <c r="CO13" s="14"/>
      <c r="CQ13" s="13"/>
      <c r="CR13" s="7" t="s">
        <v>26</v>
      </c>
      <c r="CS13" s="34">
        <f>IF(CS11&lt;2,-1,IF(CS11&lt;5,0,1))</f>
        <v>-1</v>
      </c>
      <c r="CT13" s="11">
        <f>IF(CT11&lt;2,-1,IF(CT11&lt;5,0,1))</f>
        <v>-1</v>
      </c>
      <c r="CU13" s="11">
        <f>IF(CU11&lt;2,-1,IF(CU11&lt;5,0,1))</f>
        <v>-1</v>
      </c>
      <c r="CV13" s="42">
        <f>IF(CV11&lt;2,-1,IF(CV11&lt;5,0,1))</f>
        <v>-1</v>
      </c>
      <c r="CW13" s="12"/>
      <c r="CX13" s="7" t="s">
        <v>26</v>
      </c>
      <c r="CY13" s="34">
        <f>IF(CY11&lt;2,-1,IF(CY11&lt;5,0,1))</f>
        <v>-1</v>
      </c>
      <c r="CZ13" s="11">
        <f>IF(CZ11&lt;2,-1,IF(CZ11&lt;5,0,1))</f>
        <v>-1</v>
      </c>
      <c r="DA13" s="11">
        <f>IF(DA11&lt;2,-1,IF(DA11&lt;5,0,1))</f>
        <v>-1</v>
      </c>
      <c r="DB13" s="42">
        <f>IF(DB11&lt;2,-1,IF(DB11&lt;5,0,1))</f>
        <v>-1</v>
      </c>
      <c r="DC13" s="14"/>
      <c r="DE13" s="13"/>
      <c r="DF13" s="7" t="s">
        <v>26</v>
      </c>
      <c r="DG13" s="34">
        <f>IF(DG11&lt;2,-1,IF(DG11&lt;5,0,1))</f>
        <v>-1</v>
      </c>
      <c r="DH13" s="11">
        <f>IF(DH11&lt;2,-1,IF(DH11&lt;5,0,1))</f>
        <v>-1</v>
      </c>
      <c r="DI13" s="11">
        <f>IF(DI11&lt;2,-1,IF(DI11&lt;5,0,1))</f>
        <v>-1</v>
      </c>
      <c r="DJ13" s="42">
        <f>IF(DJ11&lt;2,-1,IF(DJ11&lt;5,0,1))</f>
        <v>-1</v>
      </c>
      <c r="DK13" s="12"/>
      <c r="DL13" s="7" t="s">
        <v>26</v>
      </c>
      <c r="DM13" s="34">
        <f>IF(DM11&lt;2,-1,IF(DM11&lt;5,0,1))</f>
        <v>-1</v>
      </c>
      <c r="DN13" s="11">
        <f>IF(DN11&lt;2,-1,IF(DN11&lt;5,0,1))</f>
        <v>-1</v>
      </c>
      <c r="DO13" s="11">
        <f>IF(DO11&lt;2,-1,IF(DO11&lt;5,0,1))</f>
        <v>-1</v>
      </c>
      <c r="DP13" s="42">
        <f>IF(DP11&lt;2,-1,IF(DP11&lt;5,0,1))</f>
        <v>-1</v>
      </c>
      <c r="DQ13" s="14"/>
    </row>
    <row r="14" spans="2:122" ht="17" thickBot="1" x14ac:dyDescent="0.25">
      <c r="B14" s="13"/>
      <c r="C14" s="52"/>
      <c r="D14" s="52"/>
      <c r="E14" s="11"/>
      <c r="F14" s="11"/>
      <c r="G14" s="11"/>
      <c r="H14" s="11"/>
      <c r="I14" s="14"/>
      <c r="K14" s="13"/>
      <c r="L14" s="25" t="s">
        <v>3</v>
      </c>
      <c r="M14" s="65">
        <f>IF(M12=1,M13+2,IF(M12=2,M13+1,IF(M12=3,M13,IF(M12=4,M13-1,IF(M12=5,M13-2)))))</f>
        <v>-1</v>
      </c>
      <c r="N14" s="66">
        <f>IF(N12=1,N13+2,IF(N12=2,N13+1,IF(N12=3,N13,IF(N12=4,N13-1,IF(N12=5,N13-2)))))</f>
        <v>-1</v>
      </c>
      <c r="O14" s="66">
        <f>IF(O12=1,O13+2,IF(O12=2,O13+1,IF(O12=3,O13,IF(O12=4,O13-1,IF(O12=5,O13-2)))))</f>
        <v>-1</v>
      </c>
      <c r="P14" s="67">
        <f>IF(P12=1,P13+2,IF(P12=2,P13+1,IF(P12=3,P13,IF(P12=4,P13-1,IF(P12=5,P13-2)))))</f>
        <v>-1</v>
      </c>
      <c r="Q14" s="12"/>
      <c r="R14" s="25" t="s">
        <v>3</v>
      </c>
      <c r="S14" s="65">
        <f>IF(S12=1,S13+2,IF(S12=2,S13+1,IF(S12=3,S13,IF(S12=4,S13-1,IF(S12=5,S13-2)))))</f>
        <v>-1</v>
      </c>
      <c r="T14" s="66">
        <f>IF(T12=1,T13+2,IF(T12=2,T13+1,IF(T12=3,T13,IF(T12=4,T13-1,IF(T12=5,T13-2)))))</f>
        <v>-1</v>
      </c>
      <c r="U14" s="66">
        <f>IF(U12=1,U13+2,IF(U12=2,U13+1,IF(U12=3,U13,IF(U12=4,U13-1,IF(U12=5,U13-2)))))</f>
        <v>-1</v>
      </c>
      <c r="V14" s="67">
        <f>IF(V12=1,V13+2,IF(V12=2,V13+1,IF(V12=3,V13,IF(V12=4,V13-1,IF(V12=5,V13-2)))))</f>
        <v>-1</v>
      </c>
      <c r="W14" s="14"/>
      <c r="X14" s="12"/>
      <c r="Y14" s="13"/>
      <c r="Z14" s="25" t="s">
        <v>3</v>
      </c>
      <c r="AA14" s="65">
        <f>IF(AA12=1,AA13+2,IF(AA12=2,AA13+1,IF(AA12=3,AA13,IF(AA12=4,AA13-1,IF(AA12=5,AA13-2)))))</f>
        <v>-1</v>
      </c>
      <c r="AB14" s="66">
        <f>IF(AB12=1,AB13+2,IF(AB12=2,AB13+1,IF(AB12=3,AB13,IF(AB12=4,AB13-1,IF(AB12=5,AB13-2)))))</f>
        <v>-1</v>
      </c>
      <c r="AC14" s="66">
        <f>IF(AC12=1,AC13+2,IF(AC12=2,AC13+1,IF(AC12=3,AC13,IF(AC12=4,AC13-1,IF(AC12=5,AC13-2)))))</f>
        <v>-1</v>
      </c>
      <c r="AD14" s="67">
        <f>IF(AD12=1,AD13+2,IF(AD12=2,AD13+1,IF(AD12=3,AD13,IF(AD12=4,AD13-1,IF(AD12=5,AD13-2)))))</f>
        <v>-1</v>
      </c>
      <c r="AE14" s="12"/>
      <c r="AF14" s="25" t="s">
        <v>3</v>
      </c>
      <c r="AG14" s="65">
        <f>IF(AG12=1,AG13+2,IF(AG12=2,AG13+1,IF(AG12=3,AG13,IF(AG12=4,AG13-1,IF(AG12=5,AG13-2)))))</f>
        <v>-1</v>
      </c>
      <c r="AH14" s="66">
        <f>IF(AH12=1,AH13+2,IF(AH12=2,AH13+1,IF(AH12=3,AH13,IF(AH12=4,AH13-1,IF(AH12=5,AH13-2)))))</f>
        <v>-1</v>
      </c>
      <c r="AI14" s="66">
        <f>IF(AI12=1,AI13+2,IF(AI12=2,AI13+1,IF(AI12=3,AI13,IF(AI12=4,AI13-1,IF(AI12=5,AI13-2)))))</f>
        <v>-1</v>
      </c>
      <c r="AJ14" s="67">
        <f>IF(AJ12=1,AJ13+2,IF(AJ12=2,AJ13+1,IF(AJ12=3,AJ13,IF(AJ12=4,AJ13-1,IF(AJ12=5,AJ13-2)))))</f>
        <v>-1</v>
      </c>
      <c r="AK14" s="14"/>
      <c r="AM14" s="13"/>
      <c r="AN14" s="25" t="s">
        <v>3</v>
      </c>
      <c r="AO14" s="65">
        <f>IF(AO12=1,AO13+2,IF(AO12=2,AO13+1,IF(AO12=3,AO13,IF(AO12=4,AO13-1,IF(AO12=5,AO13-2)))))</f>
        <v>-1</v>
      </c>
      <c r="AP14" s="66">
        <f>IF(AP12=1,AP13+2,IF(AP12=2,AP13+1,IF(AP12=3,AP13,IF(AP12=4,AP13-1,IF(AP12=5,AP13-2)))))</f>
        <v>-1</v>
      </c>
      <c r="AQ14" s="66">
        <f>IF(AQ12=1,AQ13+2,IF(AQ12=2,AQ13+1,IF(AQ12=3,AQ13,IF(AQ12=4,AQ13-1,IF(AQ12=5,AQ13-2)))))</f>
        <v>-1</v>
      </c>
      <c r="AR14" s="67">
        <f>IF(AR12=1,AR13+2,IF(AR12=2,AR13+1,IF(AR12=3,AR13,IF(AR12=4,AR13-1,IF(AR12=5,AR13-2)))))</f>
        <v>-1</v>
      </c>
      <c r="AS14" s="12"/>
      <c r="AT14" s="25" t="s">
        <v>3</v>
      </c>
      <c r="AU14" s="65">
        <f>IF(AU12=1,AU13+2,IF(AU12=2,AU13+1,IF(AU12=3,AU13,IF(AU12=4,AU13-1,IF(AU12=5,AU13-2)))))</f>
        <v>-1</v>
      </c>
      <c r="AV14" s="66">
        <f>IF(AV12=1,AV13+2,IF(AV12=2,AV13+1,IF(AV12=3,AV13,IF(AV12=4,AV13-1,IF(AV12=5,AV13-2)))))</f>
        <v>-1</v>
      </c>
      <c r="AW14" s="66">
        <f>IF(AW12=1,AW13+2,IF(AW12=2,AW13+1,IF(AW12=3,AW13,IF(AW12=4,AW13-1,IF(AW12=5,AW13-2)))))</f>
        <v>-1</v>
      </c>
      <c r="AX14" s="67">
        <f>IF(AX12=1,AX13+2,IF(AX12=2,AX13+1,IF(AX12=3,AX13,IF(AX12=4,AX13-1,IF(AX12=5,AX13-2)))))</f>
        <v>-1</v>
      </c>
      <c r="AY14" s="14"/>
      <c r="BA14" s="13"/>
      <c r="BB14" s="25" t="s">
        <v>3</v>
      </c>
      <c r="BC14" s="65">
        <f>IF(BC12=1,BC13+2,IF(BC12=2,BC13+1,IF(BC12=3,BC13,IF(BC12=4,BC13-1,IF(BC12=5,BC13-2)))))</f>
        <v>-1</v>
      </c>
      <c r="BD14" s="66">
        <f>IF(BD12=1,BD13+2,IF(BD12=2,BD13+1,IF(BD12=3,BD13,IF(BD12=4,BD13-1,IF(BD12=5,BD13-2)))))</f>
        <v>-1</v>
      </c>
      <c r="BE14" s="66">
        <f>IF(BE12=1,BE13+2,IF(BE12=2,BE13+1,IF(BE12=3,BE13,IF(BE12=4,BE13-1,IF(BE12=5,BE13-2)))))</f>
        <v>-1</v>
      </c>
      <c r="BF14" s="67">
        <f>IF(BF12=1,BF13+2,IF(BF12=2,BF13+1,IF(BF12=3,BF13,IF(BF12=4,BF13-1,IF(BF12=5,BF13-2)))))</f>
        <v>-1</v>
      </c>
      <c r="BG14" s="12"/>
      <c r="BH14" s="25" t="s">
        <v>3</v>
      </c>
      <c r="BI14" s="65">
        <f>IF(BI12=1,BI13+2,IF(BI12=2,BI13+1,IF(BI12=3,BI13,IF(BI12=4,BI13-1,IF(BI12=5,BI13-2)))))</f>
        <v>-1</v>
      </c>
      <c r="BJ14" s="66">
        <f>IF(BJ12=1,BJ13+2,IF(BJ12=2,BJ13+1,IF(BJ12=3,BJ13,IF(BJ12=4,BJ13-1,IF(BJ12=5,BJ13-2)))))</f>
        <v>-1</v>
      </c>
      <c r="BK14" s="66">
        <f>IF(BK12=1,BK13+2,IF(BK12=2,BK13+1,IF(BK12=3,BK13,IF(BK12=4,BK13-1,IF(BK12=5,BK13-2)))))</f>
        <v>-1</v>
      </c>
      <c r="BL14" s="67">
        <f>IF(BL12=1,BL13+2,IF(BL12=2,BL13+1,IF(BL12=3,BL13,IF(BL12=4,BL13-1,IF(BL12=5,BL13-2)))))</f>
        <v>-1</v>
      </c>
      <c r="BM14" s="14"/>
      <c r="BO14" s="13"/>
      <c r="BP14" s="25" t="s">
        <v>3</v>
      </c>
      <c r="BQ14" s="65">
        <f>IF(BQ12=1,BQ13+2,IF(BQ12=2,BQ13+1,IF(BQ12=3,BQ13,IF(BQ12=4,BQ13-1,IF(BQ12=5,BQ13-2)))))</f>
        <v>-1</v>
      </c>
      <c r="BR14" s="66">
        <f>IF(BR12=1,BR13+2,IF(BR12=2,BR13+1,IF(BR12=3,BR13,IF(BR12=4,BR13-1,IF(BR12=5,BR13-2)))))</f>
        <v>-1</v>
      </c>
      <c r="BS14" s="66">
        <f>IF(BS12=1,BS13+2,IF(BS12=2,BS13+1,IF(BS12=3,BS13,IF(BS12=4,BS13-1,IF(BS12=5,BS13-2)))))</f>
        <v>-1</v>
      </c>
      <c r="BT14" s="67">
        <f>IF(BT12=1,BT13+2,IF(BT12=2,BT13+1,IF(BT12=3,BT13,IF(BT12=4,BT13-1,IF(BT12=5,BT13-2)))))</f>
        <v>-1</v>
      </c>
      <c r="BU14" s="12"/>
      <c r="BV14" s="25" t="s">
        <v>3</v>
      </c>
      <c r="BW14" s="65">
        <f>IF(BW12=1,BW13+2,IF(BW12=2,BW13+1,IF(BW12=3,BW13,IF(BW12=4,BW13-1,IF(BW12=5,BW13-2)))))</f>
        <v>-1</v>
      </c>
      <c r="BX14" s="66">
        <f>IF(BX12=1,BX13+2,IF(BX12=2,BX13+1,IF(BX12=3,BX13,IF(BX12=4,BX13-1,IF(BX12=5,BX13-2)))))</f>
        <v>-1</v>
      </c>
      <c r="BY14" s="66">
        <f>IF(BY12=1,BY13+2,IF(BY12=2,BY13+1,IF(BY12=3,BY13,IF(BY12=4,BY13-1,IF(BY12=5,BY13-2)))))</f>
        <v>-1</v>
      </c>
      <c r="BZ14" s="67">
        <f>IF(BZ12=1,BZ13+2,IF(BZ12=2,BZ13+1,IF(BZ12=3,BZ13,IF(BZ12=4,BZ13-1,IF(BZ12=5,BZ13-2)))))</f>
        <v>-1</v>
      </c>
      <c r="CA14" s="14"/>
      <c r="CC14" s="13"/>
      <c r="CD14" s="25" t="s">
        <v>3</v>
      </c>
      <c r="CE14" s="65">
        <f>IF(CE12=1,CE13+2,IF(CE12=2,CE13+1,IF(CE12=3,CE13,IF(CE12=4,CE13-1,IF(CE12=5,CE13-2)))))</f>
        <v>-1</v>
      </c>
      <c r="CF14" s="66">
        <f>IF(CF12=1,CF13+2,IF(CF12=2,CF13+1,IF(CF12=3,CF13,IF(CF12=4,CF13-1,IF(CF12=5,CF13-2)))))</f>
        <v>-1</v>
      </c>
      <c r="CG14" s="66">
        <f>IF(CG12=1,CG13+2,IF(CG12=2,CG13+1,IF(CG12=3,CG13,IF(CG12=4,CG13-1,IF(CG12=5,CG13-2)))))</f>
        <v>-1</v>
      </c>
      <c r="CH14" s="67">
        <f>IF(CH12=1,CH13+2,IF(CH12=2,CH13+1,IF(CH12=3,CH13,IF(CH12=4,CH13-1,IF(CH12=5,CH13-2)))))</f>
        <v>-1</v>
      </c>
      <c r="CI14" s="12"/>
      <c r="CJ14" s="25" t="s">
        <v>3</v>
      </c>
      <c r="CK14" s="65">
        <f>IF(CK12=1,CK13+2,IF(CK12=2,CK13+1,IF(CK12=3,CK13,IF(CK12=4,CK13-1,IF(CK12=5,CK13-2)))))</f>
        <v>-1</v>
      </c>
      <c r="CL14" s="66">
        <f>IF(CL12=1,CL13+2,IF(CL12=2,CL13+1,IF(CL12=3,CL13,IF(CL12=4,CL13-1,IF(CL12=5,CL13-2)))))</f>
        <v>-1</v>
      </c>
      <c r="CM14" s="66">
        <f>IF(CM12=1,CM13+2,IF(CM12=2,CM13+1,IF(CM12=3,CM13,IF(CM12=4,CM13-1,IF(CM12=5,CM13-2)))))</f>
        <v>-1</v>
      </c>
      <c r="CN14" s="67">
        <f>IF(CN12=1,CN13+2,IF(CN12=2,CN13+1,IF(CN12=3,CN13,IF(CN12=4,CN13-1,IF(CN12=5,CN13-2)))))</f>
        <v>-1</v>
      </c>
      <c r="CO14" s="14"/>
      <c r="CQ14" s="13"/>
      <c r="CR14" s="25" t="s">
        <v>3</v>
      </c>
      <c r="CS14" s="65">
        <f>IF(CS12=1,CS13+2,IF(CS12=2,CS13+1,IF(CS12=3,CS13,IF(CS12=4,CS13-1,IF(CS12=5,CS13-2)))))</f>
        <v>-1</v>
      </c>
      <c r="CT14" s="66">
        <f>IF(CT12=1,CT13+2,IF(CT12=2,CT13+1,IF(CT12=3,CT13,IF(CT12=4,CT13-1,IF(CT12=5,CT13-2)))))</f>
        <v>-1</v>
      </c>
      <c r="CU14" s="66">
        <f>IF(CU12=1,CU13+2,IF(CU12=2,CU13+1,IF(CU12=3,CU13,IF(CU12=4,CU13-1,IF(CU12=5,CU13-2)))))</f>
        <v>-1</v>
      </c>
      <c r="CV14" s="67">
        <f>IF(CV12=1,CV13+2,IF(CV12=2,CV13+1,IF(CV12=3,CV13,IF(CV12=4,CV13-1,IF(CV12=5,CV13-2)))))</f>
        <v>-1</v>
      </c>
      <c r="CW14" s="12"/>
      <c r="CX14" s="25" t="s">
        <v>3</v>
      </c>
      <c r="CY14" s="65">
        <f>IF(CY12=1,CY13+2,IF(CY12=2,CY13+1,IF(CY12=3,CY13,IF(CY12=4,CY13-1,IF(CY12=5,CY13-2)))))</f>
        <v>-1</v>
      </c>
      <c r="CZ14" s="66">
        <f>IF(CZ12=1,CZ13+2,IF(CZ12=2,CZ13+1,IF(CZ12=3,CZ13,IF(CZ12=4,CZ13-1,IF(CZ12=5,CZ13-2)))))</f>
        <v>-1</v>
      </c>
      <c r="DA14" s="66">
        <f>IF(DA12=1,DA13+2,IF(DA12=2,DA13+1,IF(DA12=3,DA13,IF(DA12=4,DA13-1,IF(DA12=5,DA13-2)))))</f>
        <v>-1</v>
      </c>
      <c r="DB14" s="67">
        <f>IF(DB12=1,DB13+2,IF(DB12=2,DB13+1,IF(DB12=3,DB13,IF(DB12=4,DB13-1,IF(DB12=5,DB13-2)))))</f>
        <v>-1</v>
      </c>
      <c r="DC14" s="14"/>
      <c r="DE14" s="13"/>
      <c r="DF14" s="25" t="s">
        <v>3</v>
      </c>
      <c r="DG14" s="65">
        <f>IF(DG12=1,DG13+2,IF(DG12=2,DG13+1,IF(DG12=3,DG13,IF(DG12=4,DG13-1,IF(DG12=5,DG13-2)))))</f>
        <v>-1</v>
      </c>
      <c r="DH14" s="66">
        <f>IF(DH12=1,DH13+2,IF(DH12=2,DH13+1,IF(DH12=3,DH13,IF(DH12=4,DH13-1,IF(DH12=5,DH13-2)))))</f>
        <v>-1</v>
      </c>
      <c r="DI14" s="66">
        <f>IF(DI12=1,DI13+2,IF(DI12=2,DI13+1,IF(DI12=3,DI13,IF(DI12=4,DI13-1,IF(DI12=5,DI13-2)))))</f>
        <v>-1</v>
      </c>
      <c r="DJ14" s="67">
        <f>IF(DJ12=1,DJ13+2,IF(DJ12=2,DJ13+1,IF(DJ12=3,DJ13,IF(DJ12=4,DJ13-1,IF(DJ12=5,DJ13-2)))))</f>
        <v>-1</v>
      </c>
      <c r="DK14" s="12"/>
      <c r="DL14" s="25" t="s">
        <v>3</v>
      </c>
      <c r="DM14" s="65">
        <f>IF(DM12=1,DM13+2,IF(DM12=2,DM13+1,IF(DM12=3,DM13,IF(DM12=4,DM13-1,IF(DM12=5,DM13-2)))))</f>
        <v>-1</v>
      </c>
      <c r="DN14" s="66">
        <f>IF(DN12=1,DN13+2,IF(DN12=2,DN13+1,IF(DN12=3,DN13,IF(DN12=4,DN13-1,IF(DN12=5,DN13-2)))))</f>
        <v>-1</v>
      </c>
      <c r="DO14" s="66">
        <f>IF(DO12=1,DO13+2,IF(DO12=2,DO13+1,IF(DO12=3,DO13,IF(DO12=4,DO13-1,IF(DO12=5,DO13-2)))))</f>
        <v>-1</v>
      </c>
      <c r="DP14" s="67">
        <f>IF(DP12=1,DP13+2,IF(DP12=2,DP13+1,IF(DP12=3,DP13,IF(DP12=4,DP13-1,IF(DP12=5,DP13-2)))))</f>
        <v>-1</v>
      </c>
      <c r="DQ14" s="14"/>
    </row>
    <row r="15" spans="2:122" x14ac:dyDescent="0.2">
      <c r="B15" s="13"/>
      <c r="C15" s="125" t="s">
        <v>33</v>
      </c>
      <c r="D15" s="126" t="s">
        <v>25</v>
      </c>
      <c r="E15" s="5" t="s">
        <v>20</v>
      </c>
      <c r="F15" s="58" t="s">
        <v>47</v>
      </c>
      <c r="G15" s="58" t="s">
        <v>67</v>
      </c>
      <c r="H15" s="55" t="s">
        <v>21</v>
      </c>
      <c r="I15" s="14"/>
      <c r="K15" s="13"/>
      <c r="L15" s="11"/>
      <c r="M15" s="11"/>
      <c r="N15" s="11"/>
      <c r="O15" s="11"/>
      <c r="P15" s="11"/>
      <c r="Q15" s="17"/>
      <c r="R15" s="11"/>
      <c r="S15" s="11"/>
      <c r="T15" s="11"/>
      <c r="U15" s="11"/>
      <c r="V15" s="11"/>
      <c r="W15" s="14"/>
      <c r="X15" s="17"/>
      <c r="Y15" s="13"/>
      <c r="Z15" s="11"/>
      <c r="AA15" s="11"/>
      <c r="AB15" s="11"/>
      <c r="AC15" s="11"/>
      <c r="AD15" s="11"/>
      <c r="AE15" s="17"/>
      <c r="AF15" s="11"/>
      <c r="AG15" s="11"/>
      <c r="AH15" s="11"/>
      <c r="AI15" s="11"/>
      <c r="AJ15" s="11"/>
      <c r="AK15" s="14"/>
      <c r="AM15" s="13"/>
      <c r="AN15" s="11"/>
      <c r="AO15" s="11"/>
      <c r="AP15" s="11"/>
      <c r="AQ15" s="11"/>
      <c r="AR15" s="11"/>
      <c r="AS15" s="17"/>
      <c r="AT15" s="11"/>
      <c r="AU15" s="11"/>
      <c r="AV15" s="11"/>
      <c r="AW15" s="11"/>
      <c r="AX15" s="11"/>
      <c r="AY15" s="14"/>
      <c r="BA15" s="13"/>
      <c r="BB15" s="11"/>
      <c r="BC15" s="11"/>
      <c r="BD15" s="11"/>
      <c r="BE15" s="11"/>
      <c r="BF15" s="11"/>
      <c r="BG15" s="17"/>
      <c r="BH15" s="11"/>
      <c r="BI15" s="11"/>
      <c r="BJ15" s="11"/>
      <c r="BK15" s="11"/>
      <c r="BL15" s="11"/>
      <c r="BM15" s="14"/>
      <c r="BO15" s="13"/>
      <c r="BP15" s="11"/>
      <c r="BQ15" s="11"/>
      <c r="BR15" s="11"/>
      <c r="BS15" s="11"/>
      <c r="BT15" s="11"/>
      <c r="BU15" s="17"/>
      <c r="BV15" s="11"/>
      <c r="BW15" s="11"/>
      <c r="BX15" s="11"/>
      <c r="BY15" s="11"/>
      <c r="BZ15" s="11"/>
      <c r="CA15" s="14"/>
      <c r="CC15" s="13"/>
      <c r="CD15" s="11"/>
      <c r="CE15" s="11"/>
      <c r="CF15" s="11"/>
      <c r="CG15" s="11"/>
      <c r="CH15" s="11"/>
      <c r="CI15" s="17"/>
      <c r="CJ15" s="11"/>
      <c r="CK15" s="11"/>
      <c r="CL15" s="11"/>
      <c r="CM15" s="11"/>
      <c r="CN15" s="11"/>
      <c r="CO15" s="14"/>
      <c r="CQ15" s="13"/>
      <c r="CR15" s="11"/>
      <c r="CS15" s="11"/>
      <c r="CT15" s="11"/>
      <c r="CU15" s="11"/>
      <c r="CV15" s="11"/>
      <c r="CW15" s="17"/>
      <c r="CX15" s="11"/>
      <c r="CY15" s="11"/>
      <c r="CZ15" s="11"/>
      <c r="DA15" s="11"/>
      <c r="DB15" s="11"/>
      <c r="DC15" s="14"/>
      <c r="DE15" s="13"/>
      <c r="DF15" s="11"/>
      <c r="DG15" s="11"/>
      <c r="DH15" s="11"/>
      <c r="DI15" s="11"/>
      <c r="DJ15" s="11"/>
      <c r="DK15" s="17"/>
      <c r="DL15" s="11"/>
      <c r="DM15" s="11"/>
      <c r="DN15" s="11"/>
      <c r="DO15" s="11"/>
      <c r="DP15" s="11"/>
      <c r="DQ15" s="14"/>
    </row>
    <row r="16" spans="2:122" ht="17" thickBot="1" x14ac:dyDescent="0.25">
      <c r="B16" s="111">
        <f>B12+1</f>
        <v>4</v>
      </c>
      <c r="C16" s="50" t="str">
        <f>PROFILING!D17</f>
        <v>TEAM A</v>
      </c>
      <c r="D16" s="71" t="str">
        <f>PROFILING!E17</f>
        <v>A</v>
      </c>
      <c r="E16" s="47">
        <f>PROFILING!L17</f>
        <v>0</v>
      </c>
      <c r="F16" s="28" t="str">
        <f>PROFILING!K17</f>
        <v/>
      </c>
      <c r="G16" s="12" t="str">
        <f>PROFILING!M17</f>
        <v>NO</v>
      </c>
      <c r="H16" s="9" t="str">
        <f>BI21</f>
        <v/>
      </c>
      <c r="I16" s="14"/>
      <c r="K16" s="13"/>
      <c r="L16" s="11"/>
      <c r="M16" s="40"/>
      <c r="N16" s="40"/>
      <c r="O16" s="40"/>
      <c r="P16" s="40"/>
      <c r="Q16" s="11"/>
      <c r="R16" s="11"/>
      <c r="S16" s="40"/>
      <c r="T16" s="40"/>
      <c r="U16" s="40"/>
      <c r="V16" s="40"/>
      <c r="W16" s="14"/>
      <c r="X16" s="11"/>
      <c r="Y16" s="13"/>
      <c r="Z16" s="11"/>
      <c r="AA16" s="40"/>
      <c r="AB16" s="40"/>
      <c r="AC16" s="40"/>
      <c r="AD16" s="40"/>
      <c r="AE16" s="11"/>
      <c r="AF16" s="11"/>
      <c r="AG16" s="40"/>
      <c r="AH16" s="40"/>
      <c r="AI16" s="40"/>
      <c r="AJ16" s="40"/>
      <c r="AK16" s="14"/>
      <c r="AM16" s="13"/>
      <c r="AN16" s="11"/>
      <c r="AO16" s="40"/>
      <c r="AP16" s="40"/>
      <c r="AQ16" s="40"/>
      <c r="AR16" s="40"/>
      <c r="AS16" s="11"/>
      <c r="AT16" s="11"/>
      <c r="AU16" s="40"/>
      <c r="AV16" s="40"/>
      <c r="AW16" s="40"/>
      <c r="AX16" s="40"/>
      <c r="AY16" s="14"/>
      <c r="BA16" s="13"/>
      <c r="BB16" s="11"/>
      <c r="BC16" s="40"/>
      <c r="BD16" s="40"/>
      <c r="BE16" s="40"/>
      <c r="BF16" s="40"/>
      <c r="BG16" s="11"/>
      <c r="BH16" s="11"/>
      <c r="BI16" s="40"/>
      <c r="BJ16" s="40"/>
      <c r="BK16" s="40"/>
      <c r="BL16" s="40"/>
      <c r="BM16" s="14"/>
      <c r="BO16" s="13"/>
      <c r="BP16" s="11"/>
      <c r="BQ16" s="40"/>
      <c r="BR16" s="40"/>
      <c r="BS16" s="40"/>
      <c r="BT16" s="40"/>
      <c r="BU16" s="11"/>
      <c r="BV16" s="11"/>
      <c r="BW16" s="40"/>
      <c r="BX16" s="40"/>
      <c r="BY16" s="40"/>
      <c r="BZ16" s="40"/>
      <c r="CA16" s="14"/>
      <c r="CC16" s="13"/>
      <c r="CD16" s="11"/>
      <c r="CE16" s="40"/>
      <c r="CF16" s="40"/>
      <c r="CG16" s="40"/>
      <c r="CH16" s="40"/>
      <c r="CI16" s="11"/>
      <c r="CJ16" s="11"/>
      <c r="CK16" s="40"/>
      <c r="CL16" s="40"/>
      <c r="CM16" s="40"/>
      <c r="CN16" s="40"/>
      <c r="CO16" s="14"/>
      <c r="CQ16" s="13"/>
      <c r="CR16" s="11"/>
      <c r="CS16" s="40"/>
      <c r="CT16" s="40"/>
      <c r="CU16" s="40"/>
      <c r="CV16" s="40"/>
      <c r="CW16" s="11"/>
      <c r="CX16" s="11"/>
      <c r="CY16" s="40"/>
      <c r="CZ16" s="40"/>
      <c r="DA16" s="40"/>
      <c r="DB16" s="40"/>
      <c r="DC16" s="14"/>
      <c r="DE16" s="13"/>
      <c r="DF16" s="11"/>
      <c r="DG16" s="40"/>
      <c r="DH16" s="40"/>
      <c r="DI16" s="40"/>
      <c r="DJ16" s="40"/>
      <c r="DK16" s="11"/>
      <c r="DL16" s="11"/>
      <c r="DM16" s="40"/>
      <c r="DN16" s="40"/>
      <c r="DO16" s="40"/>
      <c r="DP16" s="40"/>
      <c r="DQ16" s="14"/>
    </row>
    <row r="17" spans="2:122" ht="17" thickBot="1" x14ac:dyDescent="0.25">
      <c r="B17" s="13"/>
      <c r="C17" s="51" t="str">
        <f>PROFILING!D18</f>
        <v>TEAM B</v>
      </c>
      <c r="D17" s="73" t="str">
        <f>PROFILING!E18</f>
        <v>B</v>
      </c>
      <c r="E17" s="49">
        <f>PROFILING!L18</f>
        <v>0</v>
      </c>
      <c r="F17" s="22" t="str">
        <f>PROFILING!K18</f>
        <v/>
      </c>
      <c r="G17" s="22" t="str">
        <f>PROFILING!M18</f>
        <v>NO</v>
      </c>
      <c r="H17" s="10" t="str">
        <f>BI22</f>
        <v/>
      </c>
      <c r="I17" s="14"/>
      <c r="K17" s="13"/>
      <c r="L17" s="123" t="s">
        <v>14</v>
      </c>
      <c r="M17" s="58" t="s">
        <v>15</v>
      </c>
      <c r="N17" s="110" t="s">
        <v>27</v>
      </c>
      <c r="O17" s="110" t="s">
        <v>29</v>
      </c>
      <c r="P17" s="102" t="s">
        <v>28</v>
      </c>
      <c r="Q17" s="11"/>
      <c r="R17" s="123" t="s">
        <v>14</v>
      </c>
      <c r="S17" s="58" t="s">
        <v>15</v>
      </c>
      <c r="T17" s="110" t="s">
        <v>27</v>
      </c>
      <c r="U17" s="110" t="s">
        <v>29</v>
      </c>
      <c r="V17" s="102" t="s">
        <v>28</v>
      </c>
      <c r="W17" s="14"/>
      <c r="X17" s="11"/>
      <c r="Y17" s="13"/>
      <c r="Z17" s="123" t="s">
        <v>14</v>
      </c>
      <c r="AA17" s="58" t="s">
        <v>15</v>
      </c>
      <c r="AB17" s="110" t="s">
        <v>27</v>
      </c>
      <c r="AC17" s="110" t="s">
        <v>29</v>
      </c>
      <c r="AD17" s="102" t="s">
        <v>28</v>
      </c>
      <c r="AE17" s="11"/>
      <c r="AF17" s="123" t="s">
        <v>14</v>
      </c>
      <c r="AG17" s="58" t="s">
        <v>15</v>
      </c>
      <c r="AH17" s="110" t="s">
        <v>27</v>
      </c>
      <c r="AI17" s="110" t="s">
        <v>29</v>
      </c>
      <c r="AJ17" s="102" t="s">
        <v>28</v>
      </c>
      <c r="AK17" s="14"/>
      <c r="AM17" s="13"/>
      <c r="AN17" s="123" t="s">
        <v>14</v>
      </c>
      <c r="AO17" s="58" t="s">
        <v>15</v>
      </c>
      <c r="AP17" s="110" t="s">
        <v>27</v>
      </c>
      <c r="AQ17" s="110" t="s">
        <v>29</v>
      </c>
      <c r="AR17" s="102" t="s">
        <v>28</v>
      </c>
      <c r="AS17" s="11"/>
      <c r="AT17" s="123" t="s">
        <v>14</v>
      </c>
      <c r="AU17" s="58" t="s">
        <v>15</v>
      </c>
      <c r="AV17" s="110" t="s">
        <v>27</v>
      </c>
      <c r="AW17" s="110" t="s">
        <v>29</v>
      </c>
      <c r="AX17" s="102" t="s">
        <v>28</v>
      </c>
      <c r="AY17" s="14"/>
      <c r="BA17" s="13"/>
      <c r="BB17" s="123" t="s">
        <v>14</v>
      </c>
      <c r="BC17" s="58" t="s">
        <v>15</v>
      </c>
      <c r="BD17" s="110" t="s">
        <v>27</v>
      </c>
      <c r="BE17" s="110" t="s">
        <v>29</v>
      </c>
      <c r="BF17" s="102" t="s">
        <v>28</v>
      </c>
      <c r="BG17" s="11"/>
      <c r="BH17" s="123" t="s">
        <v>14</v>
      </c>
      <c r="BI17" s="58" t="s">
        <v>15</v>
      </c>
      <c r="BJ17" s="110" t="s">
        <v>27</v>
      </c>
      <c r="BK17" s="110" t="s">
        <v>29</v>
      </c>
      <c r="BL17" s="102" t="s">
        <v>28</v>
      </c>
      <c r="BM17" s="14"/>
      <c r="BO17" s="13"/>
      <c r="BP17" s="123" t="s">
        <v>14</v>
      </c>
      <c r="BQ17" s="58" t="s">
        <v>15</v>
      </c>
      <c r="BR17" s="110" t="s">
        <v>27</v>
      </c>
      <c r="BS17" s="110" t="s">
        <v>29</v>
      </c>
      <c r="BT17" s="102" t="s">
        <v>28</v>
      </c>
      <c r="BU17" s="11"/>
      <c r="BV17" s="123" t="s">
        <v>14</v>
      </c>
      <c r="BW17" s="58" t="s">
        <v>15</v>
      </c>
      <c r="BX17" s="110" t="s">
        <v>27</v>
      </c>
      <c r="BY17" s="110" t="s">
        <v>29</v>
      </c>
      <c r="BZ17" s="102" t="s">
        <v>28</v>
      </c>
      <c r="CA17" s="14"/>
      <c r="CC17" s="13"/>
      <c r="CD17" s="123" t="s">
        <v>14</v>
      </c>
      <c r="CE17" s="58" t="s">
        <v>15</v>
      </c>
      <c r="CF17" s="110" t="s">
        <v>27</v>
      </c>
      <c r="CG17" s="110" t="s">
        <v>29</v>
      </c>
      <c r="CH17" s="102" t="s">
        <v>28</v>
      </c>
      <c r="CI17" s="11"/>
      <c r="CJ17" s="123" t="s">
        <v>14</v>
      </c>
      <c r="CK17" s="58" t="s">
        <v>15</v>
      </c>
      <c r="CL17" s="110" t="s">
        <v>27</v>
      </c>
      <c r="CM17" s="110" t="s">
        <v>29</v>
      </c>
      <c r="CN17" s="102" t="s">
        <v>28</v>
      </c>
      <c r="CO17" s="14"/>
      <c r="CQ17" s="13"/>
      <c r="CR17" s="123" t="s">
        <v>14</v>
      </c>
      <c r="CS17" s="58" t="s">
        <v>15</v>
      </c>
      <c r="CT17" s="110" t="s">
        <v>27</v>
      </c>
      <c r="CU17" s="110" t="s">
        <v>29</v>
      </c>
      <c r="CV17" s="102" t="s">
        <v>28</v>
      </c>
      <c r="CW17" s="11"/>
      <c r="CX17" s="123" t="s">
        <v>14</v>
      </c>
      <c r="CY17" s="58" t="s">
        <v>15</v>
      </c>
      <c r="CZ17" s="110" t="s">
        <v>27</v>
      </c>
      <c r="DA17" s="110" t="s">
        <v>29</v>
      </c>
      <c r="DB17" s="102" t="s">
        <v>28</v>
      </c>
      <c r="DC17" s="14"/>
      <c r="DE17" s="13"/>
      <c r="DF17" s="123" t="s">
        <v>14</v>
      </c>
      <c r="DG17" s="58" t="s">
        <v>15</v>
      </c>
      <c r="DH17" s="110" t="s">
        <v>27</v>
      </c>
      <c r="DI17" s="110" t="s">
        <v>29</v>
      </c>
      <c r="DJ17" s="102" t="s">
        <v>28</v>
      </c>
      <c r="DK17" s="11"/>
      <c r="DL17" s="123" t="s">
        <v>14</v>
      </c>
      <c r="DM17" s="58" t="s">
        <v>15</v>
      </c>
      <c r="DN17" s="110" t="s">
        <v>27</v>
      </c>
      <c r="DO17" s="110" t="s">
        <v>29</v>
      </c>
      <c r="DP17" s="102" t="s">
        <v>28</v>
      </c>
      <c r="DQ17" s="14"/>
    </row>
    <row r="18" spans="2:122" ht="17" thickBot="1" x14ac:dyDescent="0.25">
      <c r="B18" s="13"/>
      <c r="C18" s="52"/>
      <c r="D18" s="52"/>
      <c r="E18" s="11"/>
      <c r="F18" s="11"/>
      <c r="G18" s="11"/>
      <c r="H18" s="11"/>
      <c r="I18" s="14"/>
      <c r="K18" s="13"/>
      <c r="L18" s="25" t="str">
        <f>IF(M18="INCOMP","",IF(M18&gt;3,"POS",IF(M18=3,"POS/NEUT",IF(AND(M18&lt;3,M18&gt;-3),"NEUT",IF(M18=-3,"NEUT/NEG",IF(M18&lt;-3,"NEG"))))))</f>
        <v/>
      </c>
      <c r="M18" s="124" t="str">
        <f>IF(M10="","INCOMP",SUM(IF(M10="W",1.5,-1.5),IF(N10="W",2,-2),IF(O10="W",3,-3),IF(P10="W",3.5,-3.5)))</f>
        <v>INCOMP</v>
      </c>
      <c r="N18" s="22" t="str">
        <f>IF(M18="INCOMP","",SUM(M14:P14))</f>
        <v/>
      </c>
      <c r="O18" s="44" t="str">
        <f>IF(M18="INCOMP","INCOMP",IF(L18="POS",L18,IF(L18="NEUT",L18,IF(L18="NEG",L18,IF(L18="POS/NEUT",IF(N18&gt;2,"POS","NEUT"),IF(L18="NEUT/NEG",IF(N18&lt;-2,"NEG","NEUT")))))))</f>
        <v>INCOMP</v>
      </c>
      <c r="P18" s="10" t="str">
        <f>IF(M18="INCOMP","",IF((M18+N18)&gt;17,10,IF((M18+N18)&gt;13,9,IF((M18+N18)&gt;9,8,IF((M18+N18)&gt;5,7,IF((M18+N18)&gt;0,6,IF((M18+N18)&gt;-6,5,IF((M18+N18)&gt;-10,4,IF((M18+N18)&gt;-14,3,IF((M18+N18)&gt;-18,2,1))))))))))</f>
        <v/>
      </c>
      <c r="Q18" s="11"/>
      <c r="R18" s="25" t="str">
        <f>IF(S18="INCOMP","",IF(S18&gt;3,"POS",IF(S18=3,"POS/NEUT",IF(AND(S18&lt;3,S18&gt;-3),"NEUT",IF(S18=-3,"NEUT/NEG",IF(S18&lt;-3,"NEG"))))))</f>
        <v/>
      </c>
      <c r="S18" s="124" t="str">
        <f>IF(S10="","INCOMP",SUM(IF(S10="W",1.5,-1.5),IF(T10="W",2,-2),IF(U10="W",3,-3),IF(V10="W",3.5,-3.5)))</f>
        <v>INCOMP</v>
      </c>
      <c r="T18" s="22" t="str">
        <f>IF(S18="INCOMP","",SUM(S14:V14))</f>
        <v/>
      </c>
      <c r="U18" s="44" t="str">
        <f>IF(S18="INCOMP","INCOMP",IF(R18="POS",R18,IF(R18="NEUT",R18,IF(R18="NEG",R18,IF(R18="POS/NEUT",IF(T18&gt;2,"POS","NEUT"),IF(R18="NEUT/NEG",IF(T18&lt;-2,"NEG","NEUT")))))))</f>
        <v>INCOMP</v>
      </c>
      <c r="V18" s="10" t="str">
        <f>IF(S18="INCOMP","",IF((S18+T18)&gt;17,10,IF((S18+T18)&gt;13,9,IF((S18+T18)&gt;9,8,IF((S18+T18)&gt;5,7,IF((S18+T18)&gt;0,6,IF((S18+T18)&gt;-6,5,IF((S18+T18)&gt;-10,4,IF((S18+T18)&gt;-14,3,IF((S18+T18)&gt;-18,2,1))))))))))</f>
        <v/>
      </c>
      <c r="W18" s="14"/>
      <c r="Y18" s="13"/>
      <c r="Z18" s="25" t="str">
        <f>IF(AA18="INCOMP","",IF(AA18&gt;3,"POS",IF(AA18=3,"POS/NEUT",IF(AND(AA18&lt;3,AA18&gt;-3),"NEUT",IF(AA18=-3,"NEUT/NEG",IF(AA18&lt;-3,"NEG"))))))</f>
        <v/>
      </c>
      <c r="AA18" s="124" t="str">
        <f>IF(AA10="","INCOMP",SUM(IF(AA10="W",1.5,-1.5),IF(AB10="W",2,-2),IF(AC10="W",3,-3),IF(AD10="W",3.5,-3.5)))</f>
        <v>INCOMP</v>
      </c>
      <c r="AB18" s="22" t="str">
        <f>IF(AA18="INCOMP","",SUM(AA14:AD14))</f>
        <v/>
      </c>
      <c r="AC18" s="44" t="str">
        <f>IF(AA18="INCOMP","INCOMP",IF(Z18="POS",Z18,IF(Z18="NEUT",Z18,IF(Z18="NEG",Z18,IF(Z18="POS/NEUT",IF(AB18&gt;2,"POS","NEUT"),IF(Z18="NEUT/NEG",IF(AB18&lt;-2,"NEG","NEUT")))))))</f>
        <v>INCOMP</v>
      </c>
      <c r="AD18" s="10" t="str">
        <f>IF(AA18="INCOMP","",IF((AA18+AB18)&gt;17,10,IF((AA18+AB18)&gt;13,9,IF((AA18+AB18)&gt;9,8,IF((AA18+AB18)&gt;5,7,IF((AA18+AB18)&gt;0,6,IF((AA18+AB18)&gt;-6,5,IF((AA18+AB18)&gt;-10,4,IF((AA18+AB18)&gt;-14,3,IF((AA18+AB18)&gt;-18,2,1))))))))))</f>
        <v/>
      </c>
      <c r="AE18" s="11"/>
      <c r="AF18" s="25" t="str">
        <f>IF(AG18="INCOMP","",IF(AG18&gt;3,"POS",IF(AG18=3,"POS/NEUT",IF(AND(AG18&lt;3,AG18&gt;-3),"NEUT",IF(AG18=-3,"NEUT/NEG",IF(AG18&lt;-3,"NEG"))))))</f>
        <v/>
      </c>
      <c r="AG18" s="124" t="str">
        <f>IF(AG10="","INCOMP",SUM(IF(AG10="W",1.5,-1.5),IF(AH10="W",2,-2),IF(AI10="W",3,-3),IF(AJ10="W",3.5,-3.5)))</f>
        <v>INCOMP</v>
      </c>
      <c r="AH18" s="22" t="str">
        <f>IF(AG18="INCOMP","",SUM(AG14:AJ14))</f>
        <v/>
      </c>
      <c r="AI18" s="44" t="str">
        <f>IF(AG18="INCOMP","INCOMP",IF(AF18="POS",AF18,IF(AF18="NEUT",AF18,IF(AF18="NEG",AF18,IF(AF18="POS/NEUT",IF(AH18&gt;2,"POS","NEUT"),IF(AF18="NEUT/NEG",IF(AH18&lt;-2,"NEG","NEUT")))))))</f>
        <v>INCOMP</v>
      </c>
      <c r="AJ18" s="10" t="str">
        <f>IF(AG18="INCOMP","",IF((AG18+AH18)&gt;17,10,IF((AG18+AH18)&gt;13,9,IF((AG18+AH18)&gt;9,8,IF((AG18+AH18)&gt;5,7,IF((AG18+AH18)&gt;0,6,IF((AG18+AH18)&gt;-6,5,IF((AG18+AH18)&gt;-10,4,IF((AG18+AH18)&gt;-14,3,IF((AG18+AH18)&gt;-18,2,1))))))))))</f>
        <v/>
      </c>
      <c r="AK18" s="14"/>
      <c r="AM18" s="13"/>
      <c r="AN18" s="25" t="str">
        <f>IF(AO18="INCOMP","",IF(AO18&gt;3,"POS",IF(AO18=3,"POS/NEUT",IF(AND(AO18&lt;3,AO18&gt;-3),"NEUT",IF(AO18=-3,"NEUT/NEG",IF(AO18&lt;-3,"NEG"))))))</f>
        <v/>
      </c>
      <c r="AO18" s="124" t="str">
        <f>IF(AO10="","INCOMP",SUM(IF(AO10="W",1.5,-1.5),IF(AP10="W",2,-2),IF(AQ10="W",3,-3),IF(AR10="W",3.5,-3.5)))</f>
        <v>INCOMP</v>
      </c>
      <c r="AP18" s="22" t="str">
        <f>IF(AO18="INCOMP","",SUM(AO14:AR14))</f>
        <v/>
      </c>
      <c r="AQ18" s="44" t="str">
        <f>IF(AO18="INCOMP","INCOMP",IF(AN18="POS",AN18,IF(AN18="NEUT",AN18,IF(AN18="NEG",AN18,IF(AN18="POS/NEUT",IF(AP18&gt;2,"POS","NEUT"),IF(AN18="NEUT/NEG",IF(AP18&lt;-2,"NEG","NEUT")))))))</f>
        <v>INCOMP</v>
      </c>
      <c r="AR18" s="10" t="str">
        <f>IF(AO18="INCOMP","",IF((AO18+AP18)&gt;17,10,IF((AO18+AP18)&gt;13,9,IF((AO18+AP18)&gt;9,8,IF((AO18+AP18)&gt;5,7,IF((AO18+AP18)&gt;0,6,IF((AO18+AP18)&gt;-6,5,IF((AO18+AP18)&gt;-10,4,IF((AO18+AP18)&gt;-14,3,IF((AO18+AP18)&gt;-18,2,1))))))))))</f>
        <v/>
      </c>
      <c r="AS18" s="11"/>
      <c r="AT18" s="25" t="str">
        <f>IF(AU18="INCOMP","",IF(AU18&gt;3,"POS",IF(AU18=3,"POS/NEUT",IF(AND(AU18&lt;3,AU18&gt;-3),"NEUT",IF(AU18=-3,"NEUT/NEG",IF(AU18&lt;-3,"NEG"))))))</f>
        <v/>
      </c>
      <c r="AU18" s="124" t="str">
        <f>IF(AU10="","INCOMP",SUM(IF(AU10="W",1.5,-1.5),IF(AV10="W",2,-2),IF(AW10="W",3,-3),IF(AX10="W",3.5,-3.5)))</f>
        <v>INCOMP</v>
      </c>
      <c r="AV18" s="22" t="str">
        <f>IF(AU18="INCOMP","",SUM(AU14:AX14))</f>
        <v/>
      </c>
      <c r="AW18" s="44" t="str">
        <f>IF(AU18="INCOMP","INCOMP",IF(AT18="POS",AT18,IF(AT18="NEUT",AT18,IF(AT18="NEG",AT18,IF(AT18="POS/NEUT",IF(AV18&gt;2,"POS","NEUT"),IF(AT18="NEUT/NEG",IF(AV18&lt;-2,"NEG","NEUT")))))))</f>
        <v>INCOMP</v>
      </c>
      <c r="AX18" s="10" t="str">
        <f>IF(AU18="INCOMP","",IF((AU18+AV18)&gt;17,10,IF((AU18+AV18)&gt;13,9,IF((AU18+AV18)&gt;9,8,IF((AU18+AV18)&gt;5,7,IF((AU18+AV18)&gt;0,6,IF((AU18+AV18)&gt;-6,5,IF((AU18+AV18)&gt;-10,4,IF((AU18+AV18)&gt;-14,3,IF((AU18+AV18)&gt;-18,2,1))))))))))</f>
        <v/>
      </c>
      <c r="AY18" s="14"/>
      <c r="BA18" s="13"/>
      <c r="BB18" s="25" t="str">
        <f>IF(BC18="INCOMP","",IF(BC18&gt;3,"POS",IF(BC18=3,"POS/NEUT",IF(AND(BC18&lt;3,BC18&gt;-3),"NEUT",IF(BC18=-3,"NEUT/NEG",IF(BC18&lt;-3,"NEG"))))))</f>
        <v/>
      </c>
      <c r="BC18" s="124" t="str">
        <f>IF(BC10="","INCOMP",SUM(IF(BC10="W",1.5,-1.5),IF(BD10="W",2,-2),IF(BE10="W",3,-3),IF(BF10="W",3.5,-3.5)))</f>
        <v>INCOMP</v>
      </c>
      <c r="BD18" s="22" t="str">
        <f>IF(BC18="INCOMP","",SUM(BC14:BF14))</f>
        <v/>
      </c>
      <c r="BE18" s="44" t="str">
        <f>IF(BC18="INCOMP","INCOMP",IF(BB18="POS",BB18,IF(BB18="NEUT",BB18,IF(BB18="NEG",BB18,IF(BB18="POS/NEUT",IF(BD18&gt;2,"POS","NEUT"),IF(BB18="NEUT/NEG",IF(BD18&lt;-2,"NEG","NEUT")))))))</f>
        <v>INCOMP</v>
      </c>
      <c r="BF18" s="10" t="str">
        <f>IF(BC18="INCOMP","",IF((BC18+BD18)&gt;17,10,IF((BC18+BD18)&gt;13,9,IF((BC18+BD18)&gt;9,8,IF((BC18+BD18)&gt;5,7,IF((BC18+BD18)&gt;0,6,IF((BC18+BD18)&gt;-6,5,IF((BC18+BD18)&gt;-10,4,IF((BC18+BD18)&gt;-14,3,IF((BC18+BD18)&gt;-18,2,1))))))))))</f>
        <v/>
      </c>
      <c r="BG18" s="11"/>
      <c r="BH18" s="25" t="str">
        <f>IF(BI18="INCOMP","",IF(BI18&gt;3,"POS",IF(BI18=3,"POS/NEUT",IF(AND(BI18&lt;3,BI18&gt;-3),"NEUT",IF(BI18=-3,"NEUT/NEG",IF(BI18&lt;-3,"NEG"))))))</f>
        <v/>
      </c>
      <c r="BI18" s="124" t="str">
        <f>IF(BI10="","INCOMP",SUM(IF(BI10="W",1.5,-1.5),IF(BJ10="W",2,-2),IF(BK10="W",3,-3),IF(BL10="W",3.5,-3.5)))</f>
        <v>INCOMP</v>
      </c>
      <c r="BJ18" s="22" t="str">
        <f>IF(BI18="INCOMP","",SUM(BI14:BL14))</f>
        <v/>
      </c>
      <c r="BK18" s="44" t="str">
        <f>IF(BI18="INCOMP","INCOMP",IF(BH18="POS",BH18,IF(BH18="NEUT",BH18,IF(BH18="NEG",BH18,IF(BH18="POS/NEUT",IF(BJ18&gt;2,"POS","NEUT"),IF(BH18="NEUT/NEG",IF(BJ18&lt;-2,"NEG","NEUT")))))))</f>
        <v>INCOMP</v>
      </c>
      <c r="BL18" s="10" t="str">
        <f>IF(BI18="INCOMP","",IF((BI18+BJ18)&gt;17,10,IF((BI18+BJ18)&gt;13,9,IF((BI18+BJ18)&gt;9,8,IF((BI18+BJ18)&gt;5,7,IF((BI18+BJ18)&gt;0,6,IF((BI18+BJ18)&gt;-6,5,IF((BI18+BJ18)&gt;-10,4,IF((BI18+BJ18)&gt;-14,3,IF((BI18+BJ18)&gt;-18,2,1))))))))))</f>
        <v/>
      </c>
      <c r="BM18" s="14"/>
      <c r="BO18" s="13"/>
      <c r="BP18" s="25" t="str">
        <f>IF(BQ18="INCOMP","",IF(BQ18&gt;3,"POS",IF(BQ18=3,"POS/NEUT",IF(AND(BQ18&lt;3,BQ18&gt;-3),"NEUT",IF(BQ18=-3,"NEUT/NEG",IF(BQ18&lt;-3,"NEG"))))))</f>
        <v/>
      </c>
      <c r="BQ18" s="124" t="str">
        <f>IF(BQ10="","INCOMP",SUM(IF(BQ10="W",1.5,-1.5),IF(BR10="W",2,-2),IF(BS10="W",3,-3),IF(BT10="W",3.5,-3.5)))</f>
        <v>INCOMP</v>
      </c>
      <c r="BR18" s="22" t="str">
        <f>IF(BQ18="INCOMP","",SUM(BQ14:BT14))</f>
        <v/>
      </c>
      <c r="BS18" s="44" t="str">
        <f>IF(BQ18="INCOMP","INCOMP",IF(BP18="POS",BP18,IF(BP18="NEUT",BP18,IF(BP18="NEG",BP18,IF(BP18="POS/NEUT",IF(BR18&gt;2,"POS","NEUT"),IF(BP18="NEUT/NEG",IF(BR18&lt;-2,"NEG","NEUT")))))))</f>
        <v>INCOMP</v>
      </c>
      <c r="BT18" s="10" t="str">
        <f>IF(BQ18="INCOMP","",IF((BQ18+BR18)&gt;17,10,IF((BQ18+BR18)&gt;13,9,IF((BQ18+BR18)&gt;9,8,IF((BQ18+BR18)&gt;5,7,IF((BQ18+BR18)&gt;0,6,IF((BQ18+BR18)&gt;-6,5,IF((BQ18+BR18)&gt;-10,4,IF((BQ18+BR18)&gt;-14,3,IF((BQ18+BR18)&gt;-18,2,1))))))))))</f>
        <v/>
      </c>
      <c r="BU18" s="11"/>
      <c r="BV18" s="25" t="str">
        <f>IF(BW18="INCOMP","",IF(BW18&gt;3,"POS",IF(BW18=3,"POS/NEUT",IF(AND(BW18&lt;3,BW18&gt;-3),"NEUT",IF(BW18=-3,"NEUT/NEG",IF(BW18&lt;-3,"NEG"))))))</f>
        <v/>
      </c>
      <c r="BW18" s="124" t="str">
        <f>IF(BW10="","INCOMP",SUM(IF(BW10="W",1.5,-1.5),IF(BX10="W",2,-2),IF(BY10="W",3,-3),IF(BZ10="W",3.5,-3.5)))</f>
        <v>INCOMP</v>
      </c>
      <c r="BX18" s="22" t="str">
        <f>IF(BW18="INCOMP","",SUM(BW14:BZ14))</f>
        <v/>
      </c>
      <c r="BY18" s="44" t="str">
        <f>IF(BW18="INCOMP","INCOMP",IF(BV18="POS",BV18,IF(BV18="NEUT",BV18,IF(BV18="NEG",BV18,IF(BV18="POS/NEUT",IF(BX18&gt;2,"POS","NEUT"),IF(BV18="NEUT/NEG",IF(BX18&lt;-2,"NEG","NEUT")))))))</f>
        <v>INCOMP</v>
      </c>
      <c r="BZ18" s="10" t="str">
        <f>IF(BW18="INCOMP","",IF((BW18+BX18)&gt;17,10,IF((BW18+BX18)&gt;13,9,IF((BW18+BX18)&gt;9,8,IF((BW18+BX18)&gt;5,7,IF((BW18+BX18)&gt;0,6,IF((BW18+BX18)&gt;-6,5,IF((BW18+BX18)&gt;-10,4,IF((BW18+BX18)&gt;-14,3,IF((BW18+BX18)&gt;-18,2,1))))))))))</f>
        <v/>
      </c>
      <c r="CA18" s="14"/>
      <c r="CC18" s="13"/>
      <c r="CD18" s="25" t="str">
        <f>IF(CE18="INCOMP","",IF(CE18&gt;3,"POS",IF(CE18=3,"POS/NEUT",IF(AND(CE18&lt;3,CE18&gt;-3),"NEUT",IF(CE18=-3,"NEUT/NEG",IF(CE18&lt;-3,"NEG"))))))</f>
        <v/>
      </c>
      <c r="CE18" s="124" t="str">
        <f>IF(CE10="","INCOMP",SUM(IF(CE10="W",1.5,-1.5),IF(CF10="W",2,-2),IF(CG10="W",3,-3),IF(CH10="W",3.5,-3.5)))</f>
        <v>INCOMP</v>
      </c>
      <c r="CF18" s="22" t="str">
        <f>IF(CE18="INCOMP","",SUM(CE14:CH14))</f>
        <v/>
      </c>
      <c r="CG18" s="44" t="str">
        <f>IF(CE18="INCOMP","INCOMP",IF(CD18="POS",CD18,IF(CD18="NEUT",CD18,IF(CD18="NEG",CD18,IF(CD18="POS/NEUT",IF(CF18&gt;2,"POS","NEUT"),IF(CD18="NEUT/NEG",IF(CF18&lt;-2,"NEG","NEUT")))))))</f>
        <v>INCOMP</v>
      </c>
      <c r="CH18" s="10" t="str">
        <f>IF(CE18="INCOMP","",IF((CE18+CF18)&gt;17,10,IF((CE18+CF18)&gt;13,9,IF((CE18+CF18)&gt;9,8,IF((CE18+CF18)&gt;5,7,IF((CE18+CF18)&gt;0,6,IF((CE18+CF18)&gt;-6,5,IF((CE18+CF18)&gt;-10,4,IF((CE18+CF18)&gt;-14,3,IF((CE18+CF18)&gt;-18,2,1))))))))))</f>
        <v/>
      </c>
      <c r="CI18" s="11"/>
      <c r="CJ18" s="25" t="str">
        <f>IF(CK18="INCOMP","",IF(CK18&gt;3,"POS",IF(CK18=3,"POS/NEUT",IF(AND(CK18&lt;3,CK18&gt;-3),"NEUT",IF(CK18=-3,"NEUT/NEG",IF(CK18&lt;-3,"NEG"))))))</f>
        <v/>
      </c>
      <c r="CK18" s="124" t="str">
        <f>IF(CK10="","INCOMP",SUM(IF(CK10="W",1.5,-1.5),IF(CL10="W",2,-2),IF(CM10="W",3,-3),IF(CN10="W",3.5,-3.5)))</f>
        <v>INCOMP</v>
      </c>
      <c r="CL18" s="22" t="str">
        <f>IF(CK18="INCOMP","",SUM(CK14:CN14))</f>
        <v/>
      </c>
      <c r="CM18" s="44" t="str">
        <f>IF(CK18="INCOMP","INCOMP",IF(CJ18="POS",CJ18,IF(CJ18="NEUT",CJ18,IF(CJ18="NEG",CJ18,IF(CJ18="POS/NEUT",IF(CL18&gt;2,"POS","NEUT"),IF(CJ18="NEUT/NEG",IF(CL18&lt;-2,"NEG","NEUT")))))))</f>
        <v>INCOMP</v>
      </c>
      <c r="CN18" s="10" t="str">
        <f>IF(CK18="INCOMP","",IF((CK18+CL18)&gt;17,10,IF((CK18+CL18)&gt;13,9,IF((CK18+CL18)&gt;9,8,IF((CK18+CL18)&gt;5,7,IF((CK18+CL18)&gt;0,6,IF((CK18+CL18)&gt;-6,5,IF((CK18+CL18)&gt;-10,4,IF((CK18+CL18)&gt;-14,3,IF((CK18+CL18)&gt;-18,2,1))))))))))</f>
        <v/>
      </c>
      <c r="CO18" s="14"/>
      <c r="CQ18" s="13"/>
      <c r="CR18" s="25" t="str">
        <f>IF(CS18="INCOMP","",IF(CS18&gt;3,"POS",IF(CS18=3,"POS/NEUT",IF(AND(CS18&lt;3,CS18&gt;-3),"NEUT",IF(CS18=-3,"NEUT/NEG",IF(CS18&lt;-3,"NEG"))))))</f>
        <v/>
      </c>
      <c r="CS18" s="124" t="str">
        <f>IF(CS10="","INCOMP",SUM(IF(CS10="W",1.5,-1.5),IF(CT10="W",2,-2),IF(CU10="W",3,-3),IF(CV10="W",3.5,-3.5)))</f>
        <v>INCOMP</v>
      </c>
      <c r="CT18" s="22" t="str">
        <f>IF(CS18="INCOMP","",SUM(CS14:CV14))</f>
        <v/>
      </c>
      <c r="CU18" s="44" t="str">
        <f>IF(CS18="INCOMP","INCOMP",IF(CR18="POS",CR18,IF(CR18="NEUT",CR18,IF(CR18="NEG",CR18,IF(CR18="POS/NEUT",IF(CT18&gt;2,"POS","NEUT"),IF(CR18="NEUT/NEG",IF(CT18&lt;-2,"NEG","NEUT")))))))</f>
        <v>INCOMP</v>
      </c>
      <c r="CV18" s="10" t="str">
        <f>IF(CS18="INCOMP","",IF((CS18+CT18)&gt;17,10,IF((CS18+CT18)&gt;13,9,IF((CS18+CT18)&gt;9,8,IF((CS18+CT18)&gt;5,7,IF((CS18+CT18)&gt;0,6,IF((CS18+CT18)&gt;-6,5,IF((CS18+CT18)&gt;-10,4,IF((CS18+CT18)&gt;-14,3,IF((CS18+CT18)&gt;-18,2,1))))))))))</f>
        <v/>
      </c>
      <c r="CW18" s="11"/>
      <c r="CX18" s="25" t="str">
        <f>IF(CY18="INCOMP","",IF(CY18&gt;3,"POS",IF(CY18=3,"POS/NEUT",IF(AND(CY18&lt;3,CY18&gt;-3),"NEUT",IF(CY18=-3,"NEUT/NEG",IF(CY18&lt;-3,"NEG"))))))</f>
        <v/>
      </c>
      <c r="CY18" s="124" t="str">
        <f>IF(CY10="","INCOMP",SUM(IF(CY10="W",1.5,-1.5),IF(CZ10="W",2,-2),IF(DA10="W",3,-3),IF(DB10="W",3.5,-3.5)))</f>
        <v>INCOMP</v>
      </c>
      <c r="CZ18" s="22" t="str">
        <f>IF(CY18="INCOMP","",SUM(CY14:DB14))</f>
        <v/>
      </c>
      <c r="DA18" s="44" t="str">
        <f>IF(CY18="INCOMP","INCOMP",IF(CX18="POS",CX18,IF(CX18="NEUT",CX18,IF(CX18="NEG",CX18,IF(CX18="POS/NEUT",IF(CZ18&gt;2,"POS","NEUT"),IF(CX18="NEUT/NEG",IF(CZ18&lt;-2,"NEG","NEUT")))))))</f>
        <v>INCOMP</v>
      </c>
      <c r="DB18" s="10" t="str">
        <f>IF(CY18="INCOMP","",IF((CY18+CZ18)&gt;17,10,IF((CY18+CZ18)&gt;13,9,IF((CY18+CZ18)&gt;9,8,IF((CY18+CZ18)&gt;5,7,IF((CY18+CZ18)&gt;0,6,IF((CY18+CZ18)&gt;-6,5,IF((CY18+CZ18)&gt;-10,4,IF((CY18+CZ18)&gt;-14,3,IF((CY18+CZ18)&gt;-18,2,1))))))))))</f>
        <v/>
      </c>
      <c r="DC18" s="14"/>
      <c r="DE18" s="13"/>
      <c r="DF18" s="25" t="str">
        <f>IF(DG18="INCOMP","",IF(DG18&gt;3,"POS",IF(DG18=3,"POS/NEUT",IF(AND(DG18&lt;3,DG18&gt;-3),"NEUT",IF(DG18=-3,"NEUT/NEG",IF(DG18&lt;-3,"NEG"))))))</f>
        <v/>
      </c>
      <c r="DG18" s="124" t="str">
        <f>IF(DG10="","INCOMP",SUM(IF(DG10="W",1.5,-1.5),IF(DH10="W",2,-2),IF(DI10="W",3,-3),IF(DJ10="W",3.5,-3.5)))</f>
        <v>INCOMP</v>
      </c>
      <c r="DH18" s="22" t="str">
        <f>IF(DG18="INCOMP","",SUM(DG14:DJ14))</f>
        <v/>
      </c>
      <c r="DI18" s="44" t="str">
        <f>IF(DG18="INCOMP","INCOMP",IF(DF18="POS",DF18,IF(DF18="NEUT",DF18,IF(DF18="NEG",DF18,IF(DF18="POS/NEUT",IF(DH18&gt;2,"POS","NEUT"),IF(DF18="NEUT/NEG",IF(DH18&lt;-2,"NEG","NEUT")))))))</f>
        <v>INCOMP</v>
      </c>
      <c r="DJ18" s="10" t="str">
        <f>IF(DG18="INCOMP","",IF((DG18+DH18)&gt;17,10,IF((DG18+DH18)&gt;13,9,IF((DG18+DH18)&gt;9,8,IF((DG18+DH18)&gt;5,7,IF((DG18+DH18)&gt;0,6,IF((DG18+DH18)&gt;-6,5,IF((DG18+DH18)&gt;-10,4,IF((DG18+DH18)&gt;-14,3,IF((DG18+DH18)&gt;-18,2,1))))))))))</f>
        <v/>
      </c>
      <c r="DK18" s="11"/>
      <c r="DL18" s="25" t="str">
        <f>IF(DM18="INCOMP","",IF(DM18&gt;3,"POS",IF(DM18=3,"POS/NEUT",IF(AND(DM18&lt;3,DM18&gt;-3),"NEUT",IF(DM18=-3,"NEUT/NEG",IF(DM18&lt;-3,"NEG"))))))</f>
        <v/>
      </c>
      <c r="DM18" s="124" t="str">
        <f>IF(DM10="","INCOMP",SUM(IF(DM10="W",1.5,-1.5),IF(DN10="W",2,-2),IF(DO10="W",3,-3),IF(DP10="W",3.5,-3.5)))</f>
        <v>INCOMP</v>
      </c>
      <c r="DN18" s="22" t="str">
        <f>IF(DM18="INCOMP","",SUM(DM14:DP14))</f>
        <v/>
      </c>
      <c r="DO18" s="44" t="str">
        <f>IF(DM18="INCOMP","INCOMP",IF(DL18="POS",DL18,IF(DL18="NEUT",DL18,IF(DL18="NEG",DL18,IF(DL18="POS/NEUT",IF(DN18&gt;2,"POS","NEUT"),IF(DL18="NEUT/NEG",IF(DN18&lt;-2,"NEG","NEUT")))))))</f>
        <v>INCOMP</v>
      </c>
      <c r="DP18" s="10" t="str">
        <f>IF(DM18="INCOMP","",IF((DM18+DN18)&gt;17,10,IF((DM18+DN18)&gt;13,9,IF((DM18+DN18)&gt;9,8,IF((DM18+DN18)&gt;5,7,IF((DM18+DN18)&gt;0,6,IF((DM18+DN18)&gt;-6,5,IF((DM18+DN18)&gt;-10,4,IF((DM18+DN18)&gt;-14,3,IF((DM18+DN18)&gt;-18,2,1))))))))))</f>
        <v/>
      </c>
      <c r="DQ18" s="14"/>
    </row>
    <row r="19" spans="2:122" ht="17" thickBot="1" x14ac:dyDescent="0.25">
      <c r="B19" s="13"/>
      <c r="C19" s="125" t="s">
        <v>33</v>
      </c>
      <c r="D19" s="126" t="s">
        <v>25</v>
      </c>
      <c r="E19" s="5" t="s">
        <v>20</v>
      </c>
      <c r="F19" s="58" t="s">
        <v>47</v>
      </c>
      <c r="G19" s="58" t="s">
        <v>67</v>
      </c>
      <c r="H19" s="55" t="s">
        <v>21</v>
      </c>
      <c r="I19" s="14"/>
      <c r="K19" s="13"/>
      <c r="L19" s="11"/>
      <c r="M19" s="40"/>
      <c r="N19" s="68"/>
      <c r="O19" s="40"/>
      <c r="P19" s="40"/>
      <c r="Q19" s="11"/>
      <c r="R19" s="11"/>
      <c r="S19" s="11"/>
      <c r="T19" s="11"/>
      <c r="U19" s="11"/>
      <c r="V19" s="11"/>
      <c r="W19" s="14"/>
      <c r="Y19" s="13"/>
      <c r="Z19" s="11"/>
      <c r="AA19" s="40"/>
      <c r="AB19" s="68"/>
      <c r="AC19" s="40"/>
      <c r="AD19" s="40"/>
      <c r="AE19" s="11"/>
      <c r="AF19" s="11"/>
      <c r="AG19" s="11"/>
      <c r="AH19" s="11"/>
      <c r="AI19" s="11"/>
      <c r="AJ19" s="11"/>
      <c r="AK19" s="14"/>
      <c r="AM19" s="13"/>
      <c r="AN19" s="11"/>
      <c r="AO19" s="40"/>
      <c r="AP19" s="68"/>
      <c r="AQ19" s="40"/>
      <c r="AR19" s="40"/>
      <c r="AS19" s="11"/>
      <c r="AT19" s="11"/>
      <c r="AU19" s="11"/>
      <c r="AV19" s="11"/>
      <c r="AW19" s="11"/>
      <c r="AX19" s="11"/>
      <c r="AY19" s="14"/>
      <c r="BA19" s="13"/>
      <c r="BB19" s="11"/>
      <c r="BC19" s="40"/>
      <c r="BD19" s="68"/>
      <c r="BE19" s="40"/>
      <c r="BF19" s="40"/>
      <c r="BG19" s="11"/>
      <c r="BH19" s="11"/>
      <c r="BI19" s="11"/>
      <c r="BJ19" s="11"/>
      <c r="BK19" s="11"/>
      <c r="BL19" s="11"/>
      <c r="BM19" s="14"/>
      <c r="BO19" s="13"/>
      <c r="BP19" s="11"/>
      <c r="BQ19" s="40"/>
      <c r="BR19" s="68"/>
      <c r="BS19" s="40"/>
      <c r="BT19" s="40"/>
      <c r="BU19" s="11"/>
      <c r="BV19" s="11"/>
      <c r="BW19" s="11"/>
      <c r="BX19" s="11"/>
      <c r="BY19" s="11"/>
      <c r="BZ19" s="11"/>
      <c r="CA19" s="14"/>
      <c r="CC19" s="13"/>
      <c r="CD19" s="11"/>
      <c r="CE19" s="40"/>
      <c r="CF19" s="68"/>
      <c r="CG19" s="40"/>
      <c r="CH19" s="40"/>
      <c r="CI19" s="11"/>
      <c r="CJ19" s="11"/>
      <c r="CK19" s="11"/>
      <c r="CL19" s="11"/>
      <c r="CM19" s="11"/>
      <c r="CN19" s="11"/>
      <c r="CO19" s="14"/>
      <c r="CQ19" s="13"/>
      <c r="CR19" s="11"/>
      <c r="CS19" s="40"/>
      <c r="CT19" s="68"/>
      <c r="CU19" s="40"/>
      <c r="CV19" s="40"/>
      <c r="CW19" s="11"/>
      <c r="CX19" s="11"/>
      <c r="CY19" s="11"/>
      <c r="CZ19" s="11"/>
      <c r="DA19" s="11"/>
      <c r="DB19" s="11"/>
      <c r="DC19" s="14"/>
      <c r="DE19" s="13"/>
      <c r="DF19" s="11"/>
      <c r="DG19" s="40"/>
      <c r="DH19" s="68"/>
      <c r="DI19" s="40"/>
      <c r="DJ19" s="40"/>
      <c r="DK19" s="11"/>
      <c r="DL19" s="11"/>
      <c r="DM19" s="11"/>
      <c r="DN19" s="11"/>
      <c r="DO19" s="11"/>
      <c r="DP19" s="11"/>
      <c r="DQ19" s="14"/>
    </row>
    <row r="20" spans="2:122" x14ac:dyDescent="0.2">
      <c r="B20" s="111">
        <f>B16+1</f>
        <v>5</v>
      </c>
      <c r="C20" s="50" t="str">
        <f>PROFILING!D21</f>
        <v>TEAM A</v>
      </c>
      <c r="D20" s="71" t="str">
        <f>PROFILING!E21</f>
        <v>A</v>
      </c>
      <c r="E20" s="47">
        <f>PROFILING!L21</f>
        <v>0</v>
      </c>
      <c r="F20" s="28" t="str">
        <f>PROFILING!K21</f>
        <v/>
      </c>
      <c r="G20" s="12" t="str">
        <f>PROFILING!M21</f>
        <v>NO</v>
      </c>
      <c r="H20" s="9" t="str">
        <f>BW21</f>
        <v/>
      </c>
      <c r="I20" s="14"/>
      <c r="K20" s="13"/>
      <c r="L20" s="11"/>
      <c r="M20" s="11"/>
      <c r="O20" s="70" t="s">
        <v>48</v>
      </c>
      <c r="P20" s="58" t="s">
        <v>29</v>
      </c>
      <c r="Q20" s="58" t="s">
        <v>49</v>
      </c>
      <c r="R20" s="58" t="s">
        <v>13</v>
      </c>
      <c r="S20" s="102" t="s">
        <v>21</v>
      </c>
      <c r="T20" s="11"/>
      <c r="V20" s="11"/>
      <c r="W20" s="14"/>
      <c r="X20" s="11"/>
      <c r="Y20" s="13"/>
      <c r="Z20" s="11"/>
      <c r="AA20" s="11"/>
      <c r="AC20" s="70" t="s">
        <v>48</v>
      </c>
      <c r="AD20" s="58" t="s">
        <v>29</v>
      </c>
      <c r="AE20" s="58" t="s">
        <v>49</v>
      </c>
      <c r="AF20" s="58" t="s">
        <v>13</v>
      </c>
      <c r="AG20" s="102" t="s">
        <v>21</v>
      </c>
      <c r="AH20" s="11"/>
      <c r="AJ20" s="11"/>
      <c r="AK20" s="14"/>
      <c r="AL20" s="11"/>
      <c r="AM20" s="13"/>
      <c r="AN20" s="11"/>
      <c r="AO20" s="11"/>
      <c r="AQ20" s="70" t="s">
        <v>48</v>
      </c>
      <c r="AR20" s="58" t="s">
        <v>29</v>
      </c>
      <c r="AS20" s="58" t="s">
        <v>49</v>
      </c>
      <c r="AT20" s="58" t="s">
        <v>13</v>
      </c>
      <c r="AU20" s="102" t="s">
        <v>21</v>
      </c>
      <c r="AV20" s="11"/>
      <c r="AX20" s="11"/>
      <c r="AY20" s="14"/>
      <c r="AZ20" s="11"/>
      <c r="BA20" s="13"/>
      <c r="BB20" s="11"/>
      <c r="BC20" s="11"/>
      <c r="BE20" s="70" t="s">
        <v>48</v>
      </c>
      <c r="BF20" s="58" t="s">
        <v>29</v>
      </c>
      <c r="BG20" s="58" t="s">
        <v>49</v>
      </c>
      <c r="BH20" s="58" t="s">
        <v>13</v>
      </c>
      <c r="BI20" s="102" t="s">
        <v>21</v>
      </c>
      <c r="BJ20" s="11"/>
      <c r="BL20" s="11"/>
      <c r="BM20" s="14"/>
      <c r="BN20" s="11"/>
      <c r="BO20" s="13"/>
      <c r="BP20" s="11"/>
      <c r="BQ20" s="11"/>
      <c r="BS20" s="70" t="s">
        <v>48</v>
      </c>
      <c r="BT20" s="58" t="s">
        <v>29</v>
      </c>
      <c r="BU20" s="58" t="s">
        <v>49</v>
      </c>
      <c r="BV20" s="58" t="s">
        <v>13</v>
      </c>
      <c r="BW20" s="102" t="s">
        <v>21</v>
      </c>
      <c r="BX20" s="11"/>
      <c r="BZ20" s="11"/>
      <c r="CA20" s="14"/>
      <c r="CB20" s="11"/>
      <c r="CC20" s="13"/>
      <c r="CD20" s="11"/>
      <c r="CE20" s="11"/>
      <c r="CG20" s="70" t="s">
        <v>48</v>
      </c>
      <c r="CH20" s="58" t="s">
        <v>29</v>
      </c>
      <c r="CI20" s="58" t="s">
        <v>49</v>
      </c>
      <c r="CJ20" s="58" t="s">
        <v>13</v>
      </c>
      <c r="CK20" s="102" t="s">
        <v>21</v>
      </c>
      <c r="CL20" s="11"/>
      <c r="CN20" s="11"/>
      <c r="CO20" s="14"/>
      <c r="CP20" s="11"/>
      <c r="CQ20" s="13"/>
      <c r="CR20" s="11"/>
      <c r="CS20" s="11"/>
      <c r="CU20" s="70" t="s">
        <v>48</v>
      </c>
      <c r="CV20" s="58" t="s">
        <v>29</v>
      </c>
      <c r="CW20" s="58" t="s">
        <v>49</v>
      </c>
      <c r="CX20" s="58" t="s">
        <v>13</v>
      </c>
      <c r="CY20" s="102" t="s">
        <v>21</v>
      </c>
      <c r="CZ20" s="11"/>
      <c r="DB20" s="11"/>
      <c r="DC20" s="14"/>
      <c r="DD20" s="11"/>
      <c r="DE20" s="13"/>
      <c r="DF20" s="11"/>
      <c r="DG20" s="11"/>
      <c r="DI20" s="70" t="s">
        <v>48</v>
      </c>
      <c r="DJ20" s="58" t="s">
        <v>29</v>
      </c>
      <c r="DK20" s="58" t="s">
        <v>49</v>
      </c>
      <c r="DL20" s="58" t="s">
        <v>13</v>
      </c>
      <c r="DM20" s="102" t="s">
        <v>21</v>
      </c>
      <c r="DN20" s="11"/>
      <c r="DP20" s="11"/>
      <c r="DQ20" s="14"/>
      <c r="DR20" s="11"/>
    </row>
    <row r="21" spans="2:122" ht="17" thickBot="1" x14ac:dyDescent="0.25">
      <c r="B21" s="13"/>
      <c r="C21" s="51" t="str">
        <f>PROFILING!D22</f>
        <v>TEAM B</v>
      </c>
      <c r="D21" s="73" t="str">
        <f>PROFILING!E22</f>
        <v>B</v>
      </c>
      <c r="E21" s="49">
        <f>PROFILING!L22</f>
        <v>0</v>
      </c>
      <c r="F21" s="22" t="str">
        <f>PROFILING!K22</f>
        <v/>
      </c>
      <c r="G21" s="22" t="str">
        <f>PROFILING!M22</f>
        <v>NO</v>
      </c>
      <c r="H21" s="10" t="str">
        <f>BW22</f>
        <v/>
      </c>
      <c r="I21" s="14"/>
      <c r="K21" s="13"/>
      <c r="L21" s="11"/>
      <c r="M21" s="11"/>
      <c r="O21" s="46" t="str">
        <f>Q4</f>
        <v/>
      </c>
      <c r="P21" s="117" t="str">
        <f>IF(R4="NO","",O18)</f>
        <v/>
      </c>
      <c r="Q21" s="12" t="str">
        <f>IFERROR(IF(O21&lt;&gt;"1–3",O21,IF(((IF(P21="POS",3,IF(P21="NEUT",2,IF(P21="NEG",1,""))))-(IF(P22="POS",3,IF(P22="NEUT",2,IF(P22="NEG",1,"")))))=2,1,IF(OR(((IF(P21="POS",3,IF(P21="NEUT",2,IF(P21="NEG",1,""))))-(IF(P22="POS",3,IF(P22="NEUT",2,IF(P22="NEG",1,"")))))=1,((IF(P21="POS",3,IF(P21="NEUT",2,IF(P21="NEG",1,""))))-(IF(P22="POS",3,IF(P22="NEUT",2,IF(P22="NEG",1,"")))))=0,((IF(P21="POS",3,IF(P21="NEUT",2,IF(P21="NEG",1,""))))-(IF(P22="POS",3,IF(P22="NEUT",2,IF(P22="NEG",1,"")))))=-1),2,IF(((IF(P21="POS",3,IF(P21="NEUT",2,IF(P21="NEG",1,""))))-(IF(P22="POS",3,IF(P22="NEUT",2,IF(P22="NEG",1,"")))))=-2,3)))),"")</f>
        <v/>
      </c>
      <c r="R21" s="113">
        <f>E4</f>
        <v>0</v>
      </c>
      <c r="S21" s="9" t="str">
        <f>IF(OR(P21="INCOMP",P21=""),"",IF(Q21="NO BET","NO",IF(AND(Q21=1,R21&gt;1.49),"YES",IF(AND(Q21=2,R21&gt;1.65),"YES",IF(AND(Q21&gt;2,R21&gt;2.04),"YES","NO")))))</f>
        <v/>
      </c>
      <c r="T21" s="69"/>
      <c r="V21" s="11"/>
      <c r="W21" s="14"/>
      <c r="X21" s="11"/>
      <c r="Y21" s="13"/>
      <c r="Z21" s="11"/>
      <c r="AA21" s="11"/>
      <c r="AC21" s="46" t="str">
        <f>AE4</f>
        <v/>
      </c>
      <c r="AD21" s="117" t="str">
        <f>IF(AF4="NO","",AC18)</f>
        <v/>
      </c>
      <c r="AE21" s="12" t="str">
        <f>IFERROR(IF(AC21&lt;&gt;"1–3",AC21,IF(((IF(AD21="POS",3,IF(AD21="NEUT",2,IF(AD21="NEG",1,""))))-(IF(AD22="POS",3,IF(AD22="NEUT",2,IF(AD22="NEG",1,"")))))=2,1,IF(OR(((IF(AD21="POS",3,IF(AD21="NEUT",2,IF(AD21="NEG",1,""))))-(IF(AD22="POS",3,IF(AD22="NEUT",2,IF(AD22="NEG",1,"")))))=1,((IF(AD21="POS",3,IF(AD21="NEUT",2,IF(AD21="NEG",1,""))))-(IF(AD22="POS",3,IF(AD22="NEUT",2,IF(AD22="NEG",1,"")))))=0,((IF(AD21="POS",3,IF(AD21="NEUT",2,IF(AD21="NEG",1,""))))-(IF(AD22="POS",3,IF(AD22="NEUT",2,IF(AD22="NEG",1,"")))))=-1),2,IF(((IF(AD21="POS",3,IF(AD21="NEUT",2,IF(AD21="NEG",1,""))))-(IF(AD22="POS",3,IF(AD22="NEUT",2,IF(AD22="NEG",1,"")))))=-2,3)))),"")</f>
        <v/>
      </c>
      <c r="AF21" s="113">
        <f>E8</f>
        <v>0</v>
      </c>
      <c r="AG21" s="9" t="str">
        <f>IF(OR(AD21="INCOMP",AD21=""),"",IF(AE21="NO BET","NO",IF(AND(AE21=1,AF21&gt;1.49),"YES",IF(AND(AE21=2,AF21&gt;1.65),"YES",IF(AND(AE21&gt;2,AF21&gt;2.04),"YES","NO")))))</f>
        <v/>
      </c>
      <c r="AH21" s="69"/>
      <c r="AJ21" s="11"/>
      <c r="AK21" s="14"/>
      <c r="AL21" s="11"/>
      <c r="AM21" s="13"/>
      <c r="AN21" s="11"/>
      <c r="AO21" s="11"/>
      <c r="AQ21" s="46" t="str">
        <f>AS4</f>
        <v/>
      </c>
      <c r="AR21" s="117" t="str">
        <f>IF(AT4="NO","",AQ18)</f>
        <v/>
      </c>
      <c r="AS21" s="12" t="str">
        <f>IFERROR(IF(AQ21&lt;&gt;"1–3",AQ21,IF(((IF(AR21="POS",3,IF(AR21="NEUT",2,IF(AR21="NEG",1,""))))-(IF(AR22="POS",3,IF(AR22="NEUT",2,IF(AR22="NEG",1,"")))))=2,1,IF(OR(((IF(AR21="POS",3,IF(AR21="NEUT",2,IF(AR21="NEG",1,""))))-(IF(AR22="POS",3,IF(AR22="NEUT",2,IF(AR22="NEG",1,"")))))=1,((IF(AR21="POS",3,IF(AR21="NEUT",2,IF(AR21="NEG",1,""))))-(IF(AR22="POS",3,IF(AR22="NEUT",2,IF(AR22="NEG",1,"")))))=0,((IF(AR21="POS",3,IF(AR21="NEUT",2,IF(AR21="NEG",1,""))))-(IF(AR22="POS",3,IF(AR22="NEUT",2,IF(AR22="NEG",1,"")))))=-1),2,IF(((IF(AR21="POS",3,IF(AR21="NEUT",2,IF(AR21="NEG",1,""))))-(IF(AR22="POS",3,IF(AR22="NEUT",2,IF(AR22="NEG",1,"")))))=-2,3)))),"")</f>
        <v/>
      </c>
      <c r="AT21" s="113">
        <f>E12</f>
        <v>0</v>
      </c>
      <c r="AU21" s="9" t="str">
        <f>IF(OR(AR21="INCOMP",AR21=""),"",IF(AS21="NO BET","NO",IF(AND(AS21=1,AT21&gt;1.49),"YES",IF(AND(AS21=2,AT21&gt;1.65),"YES",IF(AND(AS21&gt;2,AT21&gt;2.04),"YES","NO")))))</f>
        <v/>
      </c>
      <c r="AV21" s="69"/>
      <c r="AX21" s="11"/>
      <c r="AY21" s="14"/>
      <c r="AZ21" s="11"/>
      <c r="BA21" s="13"/>
      <c r="BB21" s="11"/>
      <c r="BC21" s="11"/>
      <c r="BE21" s="46" t="str">
        <f>BG4</f>
        <v/>
      </c>
      <c r="BF21" s="117" t="str">
        <f>IF(BH4="NO","",BE18)</f>
        <v/>
      </c>
      <c r="BG21" s="12" t="str">
        <f>IFERROR(IF(BE21&lt;&gt;"1–3",BE21,IF(((IF(BF21="POS",3,IF(BF21="NEUT",2,IF(BF21="NEG",1,""))))-(IF(BF22="POS",3,IF(BF22="NEUT",2,IF(BF22="NEG",1,"")))))=2,1,IF(OR(((IF(BF21="POS",3,IF(BF21="NEUT",2,IF(BF21="NEG",1,""))))-(IF(BF22="POS",3,IF(BF22="NEUT",2,IF(BF22="NEG",1,"")))))=1,((IF(BF21="POS",3,IF(BF21="NEUT",2,IF(BF21="NEG",1,""))))-(IF(BF22="POS",3,IF(BF22="NEUT",2,IF(BF22="NEG",1,"")))))=0,((IF(BF21="POS",3,IF(BF21="NEUT",2,IF(BF21="NEG",1,""))))-(IF(BF22="POS",3,IF(BF22="NEUT",2,IF(BF22="NEG",1,"")))))=-1),2,IF(((IF(BF21="POS",3,IF(BF21="NEUT",2,IF(BF21="NEG",1,""))))-(IF(BF22="POS",3,IF(BF22="NEUT",2,IF(BF22="NEG",1,"")))))=-2,3)))),"")</f>
        <v/>
      </c>
      <c r="BH21" s="113">
        <f>E16</f>
        <v>0</v>
      </c>
      <c r="BI21" s="9" t="str">
        <f>IF(OR(BF21="INCOMP",BF21=""),"",IF(BG21="NO BET","NO",IF(AND(BG21=1,BH21&gt;1.49),"YES",IF(AND(BG21=2,BH21&gt;1.65),"YES",IF(AND(BG21&gt;2,BH21&gt;2.04),"YES","NO")))))</f>
        <v/>
      </c>
      <c r="BJ21" s="69"/>
      <c r="BL21" s="11"/>
      <c r="BM21" s="14"/>
      <c r="BN21" s="11"/>
      <c r="BO21" s="13"/>
      <c r="BP21" s="11"/>
      <c r="BQ21" s="11"/>
      <c r="BS21" s="46" t="str">
        <f>BU4</f>
        <v/>
      </c>
      <c r="BT21" s="117" t="str">
        <f>IF(BV4="NO","",BS18)</f>
        <v/>
      </c>
      <c r="BU21" s="12" t="str">
        <f>IFERROR(IF(BS21&lt;&gt;"1–3",BS21,IF(((IF(BT21="POS",3,IF(BT21="NEUT",2,IF(BT21="NEG",1,""))))-(IF(BT22="POS",3,IF(BT22="NEUT",2,IF(BT22="NEG",1,"")))))=2,1,IF(OR(((IF(BT21="POS",3,IF(BT21="NEUT",2,IF(BT21="NEG",1,""))))-(IF(BT22="POS",3,IF(BT22="NEUT",2,IF(BT22="NEG",1,"")))))=1,((IF(BT21="POS",3,IF(BT21="NEUT",2,IF(BT21="NEG",1,""))))-(IF(BT22="POS",3,IF(BT22="NEUT",2,IF(BT22="NEG",1,"")))))=0,((IF(BT21="POS",3,IF(BT21="NEUT",2,IF(BT21="NEG",1,""))))-(IF(BT22="POS",3,IF(BT22="NEUT",2,IF(BT22="NEG",1,"")))))=-1),2,IF(((IF(BT21="POS",3,IF(BT21="NEUT",2,IF(BT21="NEG",1,""))))-(IF(BT22="POS",3,IF(BT22="NEUT",2,IF(BT22="NEG",1,"")))))=-2,3)))),"")</f>
        <v/>
      </c>
      <c r="BV21" s="113">
        <f>E20</f>
        <v>0</v>
      </c>
      <c r="BW21" s="9" t="str">
        <f>IF(OR(BT21="INCOMP",BT21=""),"",IF(BU21="NO BET","NO",IF(AND(BU21=1,BV21&gt;1.49),"YES",IF(AND(BU21=2,BV21&gt;1.65),"YES",IF(AND(BU21&gt;2,BV21&gt;2.04),"YES","NO")))))</f>
        <v/>
      </c>
      <c r="BX21" s="69"/>
      <c r="BZ21" s="11"/>
      <c r="CA21" s="14"/>
      <c r="CB21" s="11"/>
      <c r="CC21" s="13"/>
      <c r="CD21" s="11"/>
      <c r="CE21" s="11"/>
      <c r="CG21" s="46" t="str">
        <f>CI4</f>
        <v/>
      </c>
      <c r="CH21" s="117" t="str">
        <f>IF(CJ4="NO","",CG18)</f>
        <v/>
      </c>
      <c r="CI21" s="12" t="str">
        <f>IFERROR(IF(CG21&lt;&gt;"1–3",CG21,IF(((IF(CH21="POS",3,IF(CH21="NEUT",2,IF(CH21="NEG",1,""))))-(IF(CH22="POS",3,IF(CH22="NEUT",2,IF(CH22="NEG",1,"")))))=2,1,IF(OR(((IF(CH21="POS",3,IF(CH21="NEUT",2,IF(CH21="NEG",1,""))))-(IF(CH22="POS",3,IF(CH22="NEUT",2,IF(CH22="NEG",1,"")))))=1,((IF(CH21="POS",3,IF(CH21="NEUT",2,IF(CH21="NEG",1,""))))-(IF(CH22="POS",3,IF(CH22="NEUT",2,IF(CH22="NEG",1,"")))))=0,((IF(CH21="POS",3,IF(CH21="NEUT",2,IF(CH21="NEG",1,""))))-(IF(CH22="POS",3,IF(CH22="NEUT",2,IF(CH22="NEG",1,"")))))=-1),2,IF(((IF(CH21="POS",3,IF(CH21="NEUT",2,IF(CH21="NEG",1,""))))-(IF(CH22="POS",3,IF(CH22="NEUT",2,IF(CH22="NEG",1,"")))))=-2,3)))),"")</f>
        <v/>
      </c>
      <c r="CJ21" s="113">
        <f>E24</f>
        <v>0</v>
      </c>
      <c r="CK21" s="9" t="str">
        <f>IF(OR(CH21="INCOMP",CH21=""),"",IF(CI21="NO BET","NO",IF(AND(CI21=1,CJ21&gt;1.49),"YES",IF(AND(CI21=2,CJ21&gt;1.65),"YES",IF(AND(CI21&gt;2,CJ21&gt;2.04),"YES","NO")))))</f>
        <v/>
      </c>
      <c r="CL21" s="69"/>
      <c r="CN21" s="11"/>
      <c r="CO21" s="14"/>
      <c r="CP21" s="11"/>
      <c r="CQ21" s="13"/>
      <c r="CR21" s="11"/>
      <c r="CS21" s="11"/>
      <c r="CU21" s="46" t="str">
        <f>CW4</f>
        <v/>
      </c>
      <c r="CV21" s="117" t="str">
        <f>IF(CX4="NO","",CU18)</f>
        <v/>
      </c>
      <c r="CW21" s="12" t="str">
        <f>IFERROR(IF(CU21&lt;&gt;"1–3",CU21,IF(((IF(CV21="POS",3,IF(CV21="NEUT",2,IF(CV21="NEG",1,""))))-(IF(CV22="POS",3,IF(CV22="NEUT",2,IF(CV22="NEG",1,"")))))=2,1,IF(OR(((IF(CV21="POS",3,IF(CV21="NEUT",2,IF(CV21="NEG",1,""))))-(IF(CV22="POS",3,IF(CV22="NEUT",2,IF(CV22="NEG",1,"")))))=1,((IF(CV21="POS",3,IF(CV21="NEUT",2,IF(CV21="NEG",1,""))))-(IF(CV22="POS",3,IF(CV22="NEUT",2,IF(CV22="NEG",1,"")))))=0,((IF(CV21="POS",3,IF(CV21="NEUT",2,IF(CV21="NEG",1,""))))-(IF(CV22="POS",3,IF(CV22="NEUT",2,IF(CV22="NEG",1,"")))))=-1),2,IF(((IF(CV21="POS",3,IF(CV21="NEUT",2,IF(CV21="NEG",1,""))))-(IF(CV22="POS",3,IF(CV22="NEUT",2,IF(CV22="NEG",1,"")))))=-2,3)))),"")</f>
        <v/>
      </c>
      <c r="CX21" s="113">
        <f>E28</f>
        <v>0</v>
      </c>
      <c r="CY21" s="9" t="str">
        <f>IF(OR(CV21="INCOMP",CV21=""),"",IF(CW21="NO BET","NO",IF(AND(CW21=1,CX21&gt;1.49),"YES",IF(AND(CW21=2,CX21&gt;1.65),"YES",IF(AND(CW21&gt;2,CX21&gt;2.04),"YES","NO")))))</f>
        <v/>
      </c>
      <c r="CZ21" s="69"/>
      <c r="DB21" s="11"/>
      <c r="DC21" s="14"/>
      <c r="DD21" s="11"/>
      <c r="DE21" s="13"/>
      <c r="DF21" s="11"/>
      <c r="DG21" s="11"/>
      <c r="DI21" s="46" t="str">
        <f>DK4</f>
        <v/>
      </c>
      <c r="DJ21" s="117" t="str">
        <f>IF(DL4="NO","",DI18)</f>
        <v/>
      </c>
      <c r="DK21" s="12" t="str">
        <f>IFERROR(IF(DI21&lt;&gt;"1–3",DI21,IF(((IF(DJ21="POS",3,IF(DJ21="NEUT",2,IF(DJ21="NEG",1,""))))-(IF(DJ22="POS",3,IF(DJ22="NEUT",2,IF(DJ22="NEG",1,"")))))=2,1,IF(OR(((IF(DJ21="POS",3,IF(DJ21="NEUT",2,IF(DJ21="NEG",1,""))))-(IF(DJ22="POS",3,IF(DJ22="NEUT",2,IF(DJ22="NEG",1,"")))))=1,((IF(DJ21="POS",3,IF(DJ21="NEUT",2,IF(DJ21="NEG",1,""))))-(IF(DJ22="POS",3,IF(DJ22="NEUT",2,IF(DJ22="NEG",1,"")))))=0,((IF(DJ21="POS",3,IF(DJ21="NEUT",2,IF(DJ21="NEG",1,""))))-(IF(DJ22="POS",3,IF(DJ22="NEUT",2,IF(DJ22="NEG",1,"")))))=-1),2,IF(((IF(DJ21="POS",3,IF(DJ21="NEUT",2,IF(DJ21="NEG",1,""))))-(IF(DJ22="POS",3,IF(DJ22="NEUT",2,IF(DJ22="NEG",1,"")))))=-2,3)))),"")</f>
        <v/>
      </c>
      <c r="DL21" s="113">
        <f>E32</f>
        <v>0</v>
      </c>
      <c r="DM21" s="9" t="str">
        <f>IF(OR(DJ21="INCOMP",DJ21=""),"",IF(DK21="NO BET","NO",IF(AND(DK21=1,DL21&gt;1.49),"YES",IF(AND(DK21=2,DL21&gt;1.65),"YES",IF(AND(DK21&gt;2,DL21&gt;2.04),"YES","NO")))))</f>
        <v/>
      </c>
      <c r="DN21" s="69"/>
      <c r="DP21" s="11"/>
      <c r="DQ21" s="14"/>
      <c r="DR21" s="11"/>
    </row>
    <row r="22" spans="2:122" ht="17" thickBot="1" x14ac:dyDescent="0.25">
      <c r="B22" s="13"/>
      <c r="C22" s="52"/>
      <c r="D22" s="52"/>
      <c r="G22" s="11"/>
      <c r="H22" s="11"/>
      <c r="I22" s="14"/>
      <c r="K22" s="13"/>
      <c r="L22" s="11"/>
      <c r="M22" s="11"/>
      <c r="O22" s="61" t="str">
        <f>Q5</f>
        <v/>
      </c>
      <c r="P22" s="44" t="str">
        <f>IF(R5="NO","",U18)</f>
        <v/>
      </c>
      <c r="Q22" s="22" t="str">
        <f>IFERROR(IF(O22&lt;&gt;"1–3",O22,IF(((IF(P22="POS",3,IF(P22="NEUT",2,IF(P22="NEG",1,""))))-(IF(P21="POS",3,IF(P21="NEUT",2,IF(P21="NEG",1,"")))))=2,1,IF(OR(((IF(P22="POS",3,IF(P22="NEUT",2,IF(P22="NEG",1,""))))-(IF(P21="POS",3,IF(P21="NEUT",2,IF(P21="NEG",1,"")))))=1,((IF(P22="POS",3,IF(P22="NEUT",2,IF(P22="NEG",1,""))))-(IF(P21="POS",3,IF(P21="NEUT",2,IF(P21="NEG",1,"")))))=0,((IF(P22="POS",3,IF(P22="NEUT",2,IF(P22="NEG",1,""))))-(IF(P21="POS",3,IF(P21="NEUT",2,IF(P21="NEG",1,"")))))=-1),2,IF(((IF(P22="POS",3,IF(P22="NEUT",2,IF(P22="NEG",1,""))))-(IF(P21="POS",3,IF(P21="NEUT",2,IF(P21="NEG",1,"")))))=-2,3)))),"")</f>
        <v/>
      </c>
      <c r="R22" s="114">
        <f>E5</f>
        <v>0</v>
      </c>
      <c r="S22" s="10" t="str">
        <f>IF(OR(P22="INCOMP",P22=""),"",IF(Q22="NO BET","NO",IF(AND(Q22=1,R22&gt;1.49),"YES",IF(AND(Q22=2,R22&gt;1.65),"YES",IF(AND(Q22&gt;2,R22&gt;2.04),"YES","NO")))))</f>
        <v/>
      </c>
      <c r="T22" s="11"/>
      <c r="V22" s="11"/>
      <c r="W22" s="14"/>
      <c r="X22" s="11"/>
      <c r="Y22" s="13"/>
      <c r="Z22" s="11"/>
      <c r="AA22" s="11"/>
      <c r="AC22" s="61" t="str">
        <f>AE5</f>
        <v/>
      </c>
      <c r="AD22" s="44" t="str">
        <f>IF(AF5="NO","",AI18)</f>
        <v/>
      </c>
      <c r="AE22" s="22" t="str">
        <f>IFERROR(IF(AC22&lt;&gt;"1–3",AC22,IF(((IF(AD22="POS",3,IF(AD22="NEUT",2,IF(AD22="NEG",1,""))))-(IF(AD21="POS",3,IF(AD21="NEUT",2,IF(AD21="NEG",1,"")))))=2,1,IF(OR(((IF(AD22="POS",3,IF(AD22="NEUT",2,IF(AD22="NEG",1,""))))-(IF(AD21="POS",3,IF(AD21="NEUT",2,IF(AD21="NEG",1,"")))))=1,((IF(AD22="POS",3,IF(AD22="NEUT",2,IF(AD22="NEG",1,""))))-(IF(AD21="POS",3,IF(AD21="NEUT",2,IF(AD21="NEG",1,"")))))=0,((IF(AD22="POS",3,IF(AD22="NEUT",2,IF(AD22="NEG",1,""))))-(IF(AD21="POS",3,IF(AD21="NEUT",2,IF(AD21="NEG",1,"")))))=-1),2,IF(((IF(AD22="POS",3,IF(AD22="NEUT",2,IF(AD22="NEG",1,""))))-(IF(AD21="POS",3,IF(AD21="NEUT",2,IF(AD21="NEG",1,"")))))=-2,3)))),"")</f>
        <v/>
      </c>
      <c r="AF22" s="114">
        <f>E9</f>
        <v>0</v>
      </c>
      <c r="AG22" s="10" t="str">
        <f>IF(OR(AD22="INCOMP",AD22=""),"",IF(AE22="NO BET","NO",IF(AND(AE22=1,AF22&gt;1.49),"YES",IF(AND(AE22=2,AF22&gt;1.65),"YES",IF(AND(AE22&gt;2,AF22&gt;2.04),"YES","NO")))))</f>
        <v/>
      </c>
      <c r="AH22" s="11"/>
      <c r="AJ22" s="11"/>
      <c r="AK22" s="14"/>
      <c r="AL22" s="11"/>
      <c r="AM22" s="13"/>
      <c r="AN22" s="11"/>
      <c r="AO22" s="11"/>
      <c r="AQ22" s="61" t="str">
        <f>AS5</f>
        <v/>
      </c>
      <c r="AR22" s="44" t="str">
        <f>IF(AT5="NO","",AW18)</f>
        <v/>
      </c>
      <c r="AS22" s="22" t="str">
        <f>IFERROR(IF(AQ22&lt;&gt;"1–3",AQ22,IF(((IF(AR22="POS",3,IF(AR22="NEUT",2,IF(AR22="NEG",1,""))))-(IF(AR21="POS",3,IF(AR21="NEUT",2,IF(AR21="NEG",1,"")))))=2,1,IF(OR(((IF(AR22="POS",3,IF(AR22="NEUT",2,IF(AR22="NEG",1,""))))-(IF(AR21="POS",3,IF(AR21="NEUT",2,IF(AR21="NEG",1,"")))))=1,((IF(AR22="POS",3,IF(AR22="NEUT",2,IF(AR22="NEG",1,""))))-(IF(AR21="POS",3,IF(AR21="NEUT",2,IF(AR21="NEG",1,"")))))=0,((IF(AR22="POS",3,IF(AR22="NEUT",2,IF(AR22="NEG",1,""))))-(IF(AR21="POS",3,IF(AR21="NEUT",2,IF(AR21="NEG",1,"")))))=-1),2,IF(((IF(AR22="POS",3,IF(AR22="NEUT",2,IF(AR22="NEG",1,""))))-(IF(AR21="POS",3,IF(AR21="NEUT",2,IF(AR21="NEG",1,"")))))=-2,3)))),"")</f>
        <v/>
      </c>
      <c r="AT22" s="114">
        <f>E13</f>
        <v>0</v>
      </c>
      <c r="AU22" s="10" t="str">
        <f>IF(OR(AR22="INCOMP",AR22=""),"",IF(AS22="NO BET","NO",IF(AND(AS22=1,AT22&gt;1.49),"YES",IF(AND(AS22=2,AT22&gt;1.65),"YES",IF(AND(AS22&gt;2,AT22&gt;2.04),"YES","NO")))))</f>
        <v/>
      </c>
      <c r="AV22" s="11"/>
      <c r="AX22" s="11"/>
      <c r="AY22" s="14"/>
      <c r="AZ22" s="11"/>
      <c r="BA22" s="13"/>
      <c r="BB22" s="11"/>
      <c r="BC22" s="11"/>
      <c r="BE22" s="61" t="str">
        <f>BG5</f>
        <v/>
      </c>
      <c r="BF22" s="44" t="str">
        <f>IF(BH5="NO","",BK18)</f>
        <v/>
      </c>
      <c r="BG22" s="22" t="str">
        <f>IFERROR(IF(BE22&lt;&gt;"1–3",BE22,IF(((IF(BF22="POS",3,IF(BF22="NEUT",2,IF(BF22="NEG",1,""))))-(IF(BF21="POS",3,IF(BF21="NEUT",2,IF(BF21="NEG",1,"")))))=2,1,IF(OR(((IF(BF22="POS",3,IF(BF22="NEUT",2,IF(BF22="NEG",1,""))))-(IF(BF21="POS",3,IF(BF21="NEUT",2,IF(BF21="NEG",1,"")))))=1,((IF(BF22="POS",3,IF(BF22="NEUT",2,IF(BF22="NEG",1,""))))-(IF(BF21="POS",3,IF(BF21="NEUT",2,IF(BF21="NEG",1,"")))))=0,((IF(BF22="POS",3,IF(BF22="NEUT",2,IF(BF22="NEG",1,""))))-(IF(BF21="POS",3,IF(BF21="NEUT",2,IF(BF21="NEG",1,"")))))=-1),2,IF(((IF(BF22="POS",3,IF(BF22="NEUT",2,IF(BF22="NEG",1,""))))-(IF(BF21="POS",3,IF(BF21="NEUT",2,IF(BF21="NEG",1,"")))))=-2,3)))),"")</f>
        <v/>
      </c>
      <c r="BH22" s="114">
        <f>E17</f>
        <v>0</v>
      </c>
      <c r="BI22" s="10" t="str">
        <f>IF(OR(BF22="INCOMP",BF22=""),"",IF(BG22="NO BET","NO",IF(AND(BG22=1,BH22&gt;1.49),"YES",IF(AND(BG22=2,BH22&gt;1.65),"YES",IF(AND(BG22&gt;2,BH22&gt;2.04),"YES","NO")))))</f>
        <v/>
      </c>
      <c r="BJ22" s="11"/>
      <c r="BL22" s="11"/>
      <c r="BM22" s="14"/>
      <c r="BN22" s="11"/>
      <c r="BO22" s="13"/>
      <c r="BP22" s="11"/>
      <c r="BQ22" s="11"/>
      <c r="BS22" s="61" t="str">
        <f>BU5</f>
        <v/>
      </c>
      <c r="BT22" s="44" t="str">
        <f>IF(BV5="NO","",BY18)</f>
        <v/>
      </c>
      <c r="BU22" s="22" t="str">
        <f>IFERROR(IF(BS22&lt;&gt;"1–3",BS22,IF(((IF(BT22="POS",3,IF(BT22="NEUT",2,IF(BT22="NEG",1,""))))-(IF(BT21="POS",3,IF(BT21="NEUT",2,IF(BT21="NEG",1,"")))))=2,1,IF(OR(((IF(BT22="POS",3,IF(BT22="NEUT",2,IF(BT22="NEG",1,""))))-(IF(BT21="POS",3,IF(BT21="NEUT",2,IF(BT21="NEG",1,"")))))=1,((IF(BT22="POS",3,IF(BT22="NEUT",2,IF(BT22="NEG",1,""))))-(IF(BT21="POS",3,IF(BT21="NEUT",2,IF(BT21="NEG",1,"")))))=0,((IF(BT22="POS",3,IF(BT22="NEUT",2,IF(BT22="NEG",1,""))))-(IF(BT21="POS",3,IF(BT21="NEUT",2,IF(BT21="NEG",1,"")))))=-1),2,IF(((IF(BT22="POS",3,IF(BT22="NEUT",2,IF(BT22="NEG",1,""))))-(IF(BT21="POS",3,IF(BT21="NEUT",2,IF(BT21="NEG",1,"")))))=-2,3)))),"")</f>
        <v/>
      </c>
      <c r="BV22" s="114">
        <f>E21</f>
        <v>0</v>
      </c>
      <c r="BW22" s="10" t="str">
        <f>IF(OR(BT22="INCOMP",BT22=""),"",IF(BU22="NO BET","NO",IF(AND(BU22=1,BV22&gt;1.49),"YES",IF(AND(BU22=2,BV22&gt;1.65),"YES",IF(AND(BU22&gt;2,BV22&gt;2.04),"YES","NO")))))</f>
        <v/>
      </c>
      <c r="BX22" s="11"/>
      <c r="BZ22" s="11"/>
      <c r="CA22" s="14"/>
      <c r="CB22" s="11"/>
      <c r="CC22" s="13"/>
      <c r="CD22" s="11"/>
      <c r="CE22" s="11"/>
      <c r="CG22" s="61" t="str">
        <f>CI5</f>
        <v/>
      </c>
      <c r="CH22" s="44" t="str">
        <f>IF(CJ5="NO","",CM18)</f>
        <v/>
      </c>
      <c r="CI22" s="22" t="str">
        <f>IFERROR(IF(CG22&lt;&gt;"1–3",CG22,IF(((IF(CH22="POS",3,IF(CH22="NEUT",2,IF(CH22="NEG",1,""))))-(IF(CH21="POS",3,IF(CH21="NEUT",2,IF(CH21="NEG",1,"")))))=2,1,IF(OR(((IF(CH22="POS",3,IF(CH22="NEUT",2,IF(CH22="NEG",1,""))))-(IF(CH21="POS",3,IF(CH21="NEUT",2,IF(CH21="NEG",1,"")))))=1,((IF(CH22="POS",3,IF(CH22="NEUT",2,IF(CH22="NEG",1,""))))-(IF(CH21="POS",3,IF(CH21="NEUT",2,IF(CH21="NEG",1,"")))))=0,((IF(CH22="POS",3,IF(CH22="NEUT",2,IF(CH22="NEG",1,""))))-(IF(CH21="POS",3,IF(CH21="NEUT",2,IF(CH21="NEG",1,"")))))=-1),2,IF(((IF(CH22="POS",3,IF(CH22="NEUT",2,IF(CH22="NEG",1,""))))-(IF(CH21="POS",3,IF(CH21="NEUT",2,IF(CH21="NEG",1,"")))))=-2,3)))),"")</f>
        <v/>
      </c>
      <c r="CJ22" s="114">
        <f>E25</f>
        <v>0</v>
      </c>
      <c r="CK22" s="10" t="str">
        <f>IF(OR(CH22="INCOMP",CH22=""),"",IF(CI22="NO BET","NO",IF(AND(CI22=1,CJ22&gt;1.49),"YES",IF(AND(CI22=2,CJ22&gt;1.65),"YES",IF(AND(CI22&gt;2,CJ22&gt;2.04),"YES","NO")))))</f>
        <v/>
      </c>
      <c r="CL22" s="11"/>
      <c r="CN22" s="11"/>
      <c r="CO22" s="14"/>
      <c r="CP22" s="11"/>
      <c r="CQ22" s="13"/>
      <c r="CR22" s="11"/>
      <c r="CS22" s="11"/>
      <c r="CU22" s="61" t="str">
        <f>CW5</f>
        <v/>
      </c>
      <c r="CV22" s="44" t="str">
        <f>IF(CX5="NO","",DA18)</f>
        <v/>
      </c>
      <c r="CW22" s="22" t="str">
        <f>IFERROR(IF(CU22&lt;&gt;"1–3",CU22,IF(((IF(CV22="POS",3,IF(CV22="NEUT",2,IF(CV22="NEG",1,""))))-(IF(CV21="POS",3,IF(CV21="NEUT",2,IF(CV21="NEG",1,"")))))=2,1,IF(OR(((IF(CV22="POS",3,IF(CV22="NEUT",2,IF(CV22="NEG",1,""))))-(IF(CV21="POS",3,IF(CV21="NEUT",2,IF(CV21="NEG",1,"")))))=1,((IF(CV22="POS",3,IF(CV22="NEUT",2,IF(CV22="NEG",1,""))))-(IF(CV21="POS",3,IF(CV21="NEUT",2,IF(CV21="NEG",1,"")))))=0,((IF(CV22="POS",3,IF(CV22="NEUT",2,IF(CV22="NEG",1,""))))-(IF(CV21="POS",3,IF(CV21="NEUT",2,IF(CV21="NEG",1,"")))))=-1),2,IF(((IF(CV22="POS",3,IF(CV22="NEUT",2,IF(CV22="NEG",1,""))))-(IF(CV21="POS",3,IF(CV21="NEUT",2,IF(CV21="NEG",1,"")))))=-2,3)))),"")</f>
        <v/>
      </c>
      <c r="CX22" s="114">
        <f>E29</f>
        <v>0</v>
      </c>
      <c r="CY22" s="10" t="str">
        <f>IF(OR(CV22="INCOMP",CV22=""),"",IF(CW22="NO BET","NO",IF(AND(CW22=1,CX22&gt;1.49),"YES",IF(AND(CW22=2,CX22&gt;1.65),"YES",IF(AND(CW22&gt;2,CX22&gt;2.04),"YES","NO")))))</f>
        <v/>
      </c>
      <c r="CZ22" s="11"/>
      <c r="DB22" s="11"/>
      <c r="DC22" s="14"/>
      <c r="DD22" s="11"/>
      <c r="DE22" s="13"/>
      <c r="DF22" s="11"/>
      <c r="DG22" s="11"/>
      <c r="DI22" s="61" t="str">
        <f>DK5</f>
        <v/>
      </c>
      <c r="DJ22" s="44" t="str">
        <f>IF(DL5="NO","",DO18)</f>
        <v/>
      </c>
      <c r="DK22" s="22" t="str">
        <f>IFERROR(IF(DI22&lt;&gt;"1–3",DI22,IF(((IF(DJ22="POS",3,IF(DJ22="NEUT",2,IF(DJ22="NEG",1,""))))-(IF(DJ21="POS",3,IF(DJ21="NEUT",2,IF(DJ21="NEG",1,"")))))=2,1,IF(OR(((IF(DJ22="POS",3,IF(DJ22="NEUT",2,IF(DJ22="NEG",1,""))))-(IF(DJ21="POS",3,IF(DJ21="NEUT",2,IF(DJ21="NEG",1,"")))))=1,((IF(DJ22="POS",3,IF(DJ22="NEUT",2,IF(DJ22="NEG",1,""))))-(IF(DJ21="POS",3,IF(DJ21="NEUT",2,IF(DJ21="NEG",1,"")))))=0,((IF(DJ22="POS",3,IF(DJ22="NEUT",2,IF(DJ22="NEG",1,""))))-(IF(DJ21="POS",3,IF(DJ21="NEUT",2,IF(DJ21="NEG",1,"")))))=-1),2,IF(((IF(DJ22="POS",3,IF(DJ22="NEUT",2,IF(DJ22="NEG",1,""))))-(IF(DJ21="POS",3,IF(DJ21="NEUT",2,IF(DJ21="NEG",1,"")))))=-2,3)))),"")</f>
        <v/>
      </c>
      <c r="DL22" s="114">
        <f>E33</f>
        <v>0</v>
      </c>
      <c r="DM22" s="10" t="str">
        <f>IF(OR(DJ22="INCOMP",DJ22=""),"",IF(DK22="NO BET","NO",IF(AND(DK22=1,DL22&gt;1.49),"YES",IF(AND(DK22=2,DL22&gt;1.65),"YES",IF(AND(DK22&gt;2,DL22&gt;2.04),"YES","NO")))))</f>
        <v/>
      </c>
      <c r="DN22" s="11"/>
      <c r="DP22" s="11"/>
      <c r="DQ22" s="14"/>
      <c r="DR22" s="11"/>
    </row>
    <row r="23" spans="2:122" x14ac:dyDescent="0.2">
      <c r="B23" s="13"/>
      <c r="C23" s="125" t="s">
        <v>33</v>
      </c>
      <c r="D23" s="126" t="s">
        <v>25</v>
      </c>
      <c r="E23" s="5" t="s">
        <v>20</v>
      </c>
      <c r="F23" s="58" t="s">
        <v>47</v>
      </c>
      <c r="G23" s="58" t="s">
        <v>67</v>
      </c>
      <c r="H23" s="55" t="s">
        <v>21</v>
      </c>
      <c r="I23" s="14"/>
      <c r="K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4"/>
      <c r="Y23" s="2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4"/>
      <c r="AM23" s="2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4"/>
      <c r="BA23" s="2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4"/>
      <c r="BO23" s="2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4"/>
      <c r="CC23" s="2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4"/>
      <c r="CQ23" s="2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4"/>
      <c r="DE23" s="2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4"/>
    </row>
    <row r="24" spans="2:122" ht="17" thickBot="1" x14ac:dyDescent="0.25">
      <c r="B24" s="111">
        <f>B20+1</f>
        <v>6</v>
      </c>
      <c r="C24" s="50" t="str">
        <f>PROFILING!D25</f>
        <v>TEAM A</v>
      </c>
      <c r="D24" s="71" t="str">
        <f>PROFILING!E25</f>
        <v>A</v>
      </c>
      <c r="E24" s="47">
        <f>PROFILING!L25</f>
        <v>0</v>
      </c>
      <c r="F24" s="28" t="str">
        <f>PROFILING!K25</f>
        <v/>
      </c>
      <c r="G24" s="12" t="str">
        <f>PROFILING!M25</f>
        <v>NO</v>
      </c>
      <c r="H24" s="9" t="str">
        <f>CK21</f>
        <v/>
      </c>
      <c r="I24" s="14"/>
      <c r="K24" s="19" t="s">
        <v>22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8" t="str">
        <f>K24</f>
        <v>SUITABILITY</v>
      </c>
      <c r="Y24" s="19" t="s">
        <v>22</v>
      </c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8" t="str">
        <f>Y24</f>
        <v>SUITABILITY</v>
      </c>
      <c r="AM24" s="19" t="s">
        <v>22</v>
      </c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8" t="str">
        <f>AM24</f>
        <v>SUITABILITY</v>
      </c>
      <c r="BA24" s="19" t="s">
        <v>22</v>
      </c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8" t="str">
        <f>BA24</f>
        <v>SUITABILITY</v>
      </c>
      <c r="BO24" s="19" t="s">
        <v>22</v>
      </c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8" t="str">
        <f>BO24</f>
        <v>SUITABILITY</v>
      </c>
      <c r="CC24" s="19" t="s">
        <v>22</v>
      </c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8" t="str">
        <f>CC24</f>
        <v>SUITABILITY</v>
      </c>
      <c r="CQ24" s="19" t="s">
        <v>22</v>
      </c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8" t="str">
        <f>CQ24</f>
        <v>SUITABILITY</v>
      </c>
      <c r="DE24" s="19" t="s">
        <v>22</v>
      </c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8" t="str">
        <f>DE24</f>
        <v>SUITABILITY</v>
      </c>
    </row>
    <row r="25" spans="2:122" ht="17" thickBot="1" x14ac:dyDescent="0.25">
      <c r="B25" s="13"/>
      <c r="C25" s="51" t="str">
        <f>PROFILING!D26</f>
        <v>TEAM B</v>
      </c>
      <c r="D25" s="73" t="str">
        <f>PROFILING!E26</f>
        <v>B</v>
      </c>
      <c r="E25" s="49">
        <f>PROFILING!L26</f>
        <v>0</v>
      </c>
      <c r="F25" s="22" t="str">
        <f>PROFILING!K26</f>
        <v/>
      </c>
      <c r="G25" s="22" t="str">
        <f>PROFILING!M26</f>
        <v>NO</v>
      </c>
      <c r="H25" s="10" t="str">
        <f>CK22</f>
        <v/>
      </c>
      <c r="I25" s="14"/>
      <c r="K25" s="13"/>
      <c r="L25" s="11"/>
      <c r="M25" s="96" t="str">
        <f>L9</f>
        <v>TEAM A</v>
      </c>
      <c r="N25" s="5" t="s">
        <v>36</v>
      </c>
      <c r="O25" s="6" t="s">
        <v>24</v>
      </c>
      <c r="P25" s="11"/>
      <c r="Q25" s="11"/>
      <c r="R25" s="11"/>
      <c r="S25" s="96" t="str">
        <f>R9</f>
        <v>TEAM B</v>
      </c>
      <c r="T25" s="5" t="s">
        <v>36</v>
      </c>
      <c r="U25" s="6" t="s">
        <v>24</v>
      </c>
      <c r="V25" s="11"/>
      <c r="W25" s="14"/>
      <c r="Y25" s="13"/>
      <c r="Z25" s="11"/>
      <c r="AA25" s="96" t="str">
        <f>Z9</f>
        <v>TEAM A</v>
      </c>
      <c r="AB25" s="5" t="s">
        <v>36</v>
      </c>
      <c r="AC25" s="6" t="s">
        <v>24</v>
      </c>
      <c r="AD25" s="11"/>
      <c r="AE25" s="11"/>
      <c r="AF25" s="11"/>
      <c r="AG25" s="96" t="str">
        <f>AF9</f>
        <v>TEAM B</v>
      </c>
      <c r="AH25" s="5" t="s">
        <v>36</v>
      </c>
      <c r="AI25" s="6" t="s">
        <v>24</v>
      </c>
      <c r="AJ25" s="11"/>
      <c r="AK25" s="14"/>
      <c r="AM25" s="13"/>
      <c r="AN25" s="11"/>
      <c r="AO25" s="96" t="str">
        <f>AN9</f>
        <v>TEAM A</v>
      </c>
      <c r="AP25" s="5" t="s">
        <v>36</v>
      </c>
      <c r="AQ25" s="6" t="s">
        <v>24</v>
      </c>
      <c r="AR25" s="11"/>
      <c r="AS25" s="11"/>
      <c r="AT25" s="11"/>
      <c r="AU25" s="96" t="str">
        <f>AT9</f>
        <v>TEAM B</v>
      </c>
      <c r="AV25" s="5" t="s">
        <v>36</v>
      </c>
      <c r="AW25" s="6" t="s">
        <v>24</v>
      </c>
      <c r="AX25" s="11"/>
      <c r="AY25" s="14"/>
      <c r="BA25" s="13"/>
      <c r="BB25" s="11"/>
      <c r="BC25" s="96" t="str">
        <f>BB9</f>
        <v>TEAM A</v>
      </c>
      <c r="BD25" s="5" t="s">
        <v>36</v>
      </c>
      <c r="BE25" s="6" t="s">
        <v>24</v>
      </c>
      <c r="BF25" s="11"/>
      <c r="BG25" s="11"/>
      <c r="BH25" s="11"/>
      <c r="BI25" s="96" t="str">
        <f>BH9</f>
        <v>TEAM B</v>
      </c>
      <c r="BJ25" s="5" t="s">
        <v>36</v>
      </c>
      <c r="BK25" s="6" t="s">
        <v>24</v>
      </c>
      <c r="BL25" s="11"/>
      <c r="BM25" s="14"/>
      <c r="BO25" s="13"/>
      <c r="BP25" s="11"/>
      <c r="BQ25" s="96" t="str">
        <f>BP9</f>
        <v>TEAM A</v>
      </c>
      <c r="BR25" s="5" t="s">
        <v>36</v>
      </c>
      <c r="BS25" s="6" t="s">
        <v>24</v>
      </c>
      <c r="BT25" s="11"/>
      <c r="BU25" s="11"/>
      <c r="BV25" s="11"/>
      <c r="BW25" s="96" t="str">
        <f>BV9</f>
        <v>TEAM B</v>
      </c>
      <c r="BX25" s="5" t="s">
        <v>36</v>
      </c>
      <c r="BY25" s="6" t="s">
        <v>24</v>
      </c>
      <c r="BZ25" s="11"/>
      <c r="CA25" s="14"/>
      <c r="CC25" s="13"/>
      <c r="CD25" s="11"/>
      <c r="CE25" s="96" t="str">
        <f>CD9</f>
        <v>TEAM A</v>
      </c>
      <c r="CF25" s="5" t="s">
        <v>36</v>
      </c>
      <c r="CG25" s="6" t="s">
        <v>24</v>
      </c>
      <c r="CH25" s="11"/>
      <c r="CI25" s="11"/>
      <c r="CJ25" s="11"/>
      <c r="CK25" s="96" t="str">
        <f>CJ9</f>
        <v>TEAM B</v>
      </c>
      <c r="CL25" s="5" t="s">
        <v>36</v>
      </c>
      <c r="CM25" s="6" t="s">
        <v>24</v>
      </c>
      <c r="CN25" s="11"/>
      <c r="CO25" s="14"/>
      <c r="CQ25" s="13"/>
      <c r="CR25" s="11"/>
      <c r="CS25" s="96" t="str">
        <f>CR9</f>
        <v>TEAM A</v>
      </c>
      <c r="CT25" s="5" t="s">
        <v>36</v>
      </c>
      <c r="CU25" s="6" t="s">
        <v>24</v>
      </c>
      <c r="CV25" s="11"/>
      <c r="CW25" s="11"/>
      <c r="CX25" s="11"/>
      <c r="CY25" s="96" t="str">
        <f>CX9</f>
        <v>TEAM B</v>
      </c>
      <c r="CZ25" s="5" t="s">
        <v>36</v>
      </c>
      <c r="DA25" s="6" t="s">
        <v>24</v>
      </c>
      <c r="DB25" s="11"/>
      <c r="DC25" s="14"/>
      <c r="DE25" s="13"/>
      <c r="DF25" s="11"/>
      <c r="DG25" s="96" t="str">
        <f>DF9</f>
        <v>TEAM A</v>
      </c>
      <c r="DH25" s="5" t="s">
        <v>36</v>
      </c>
      <c r="DI25" s="6" t="s">
        <v>24</v>
      </c>
      <c r="DJ25" s="11"/>
      <c r="DK25" s="11"/>
      <c r="DL25" s="11"/>
      <c r="DM25" s="96" t="str">
        <f>DL9</f>
        <v>TEAM B</v>
      </c>
      <c r="DN25" s="5" t="s">
        <v>36</v>
      </c>
      <c r="DO25" s="6" t="s">
        <v>24</v>
      </c>
      <c r="DP25" s="11"/>
      <c r="DQ25" s="14"/>
    </row>
    <row r="26" spans="2:122" ht="17" thickBot="1" x14ac:dyDescent="0.25">
      <c r="B26" s="13"/>
      <c r="C26" s="52"/>
      <c r="D26" s="52"/>
      <c r="G26" s="11"/>
      <c r="H26" s="11"/>
      <c r="I26" s="14"/>
      <c r="K26" s="13"/>
      <c r="L26" s="11"/>
      <c r="M26" s="7" t="s">
        <v>3</v>
      </c>
      <c r="N26" s="77"/>
      <c r="O26" s="79"/>
      <c r="P26" s="11"/>
      <c r="Q26" s="11"/>
      <c r="R26" s="11"/>
      <c r="S26" s="7" t="s">
        <v>3</v>
      </c>
      <c r="T26" s="77"/>
      <c r="U26" s="79"/>
      <c r="V26" s="11"/>
      <c r="W26" s="14"/>
      <c r="Y26" s="13"/>
      <c r="Z26" s="11"/>
      <c r="AA26" s="7" t="s">
        <v>3</v>
      </c>
      <c r="AB26" s="77"/>
      <c r="AC26" s="79"/>
      <c r="AD26" s="11"/>
      <c r="AE26" s="11"/>
      <c r="AF26" s="11"/>
      <c r="AG26" s="7" t="s">
        <v>3</v>
      </c>
      <c r="AH26" s="77"/>
      <c r="AI26" s="79"/>
      <c r="AJ26" s="11"/>
      <c r="AK26" s="14"/>
      <c r="AM26" s="13"/>
      <c r="AN26" s="11"/>
      <c r="AO26" s="7" t="s">
        <v>3</v>
      </c>
      <c r="AP26" s="77"/>
      <c r="AQ26" s="79"/>
      <c r="AR26" s="11"/>
      <c r="AS26" s="11"/>
      <c r="AT26" s="11"/>
      <c r="AU26" s="7" t="s">
        <v>3</v>
      </c>
      <c r="AV26" s="77"/>
      <c r="AW26" s="79"/>
      <c r="AX26" s="11"/>
      <c r="AY26" s="14"/>
      <c r="BA26" s="13"/>
      <c r="BB26" s="11"/>
      <c r="BC26" s="7" t="s">
        <v>3</v>
      </c>
      <c r="BD26" s="77"/>
      <c r="BE26" s="79"/>
      <c r="BF26" s="11"/>
      <c r="BG26" s="11"/>
      <c r="BH26" s="11"/>
      <c r="BI26" s="7" t="s">
        <v>3</v>
      </c>
      <c r="BJ26" s="77"/>
      <c r="BK26" s="79"/>
      <c r="BL26" s="11"/>
      <c r="BM26" s="14"/>
      <c r="BO26" s="13"/>
      <c r="BP26" s="11"/>
      <c r="BQ26" s="7" t="s">
        <v>3</v>
      </c>
      <c r="BR26" s="77"/>
      <c r="BS26" s="79"/>
      <c r="BT26" s="11"/>
      <c r="BU26" s="11"/>
      <c r="BV26" s="11"/>
      <c r="BW26" s="7" t="s">
        <v>3</v>
      </c>
      <c r="BX26" s="77"/>
      <c r="BY26" s="79"/>
      <c r="BZ26" s="11"/>
      <c r="CA26" s="14"/>
      <c r="CC26" s="13"/>
      <c r="CD26" s="11"/>
      <c r="CE26" s="7" t="s">
        <v>3</v>
      </c>
      <c r="CF26" s="77"/>
      <c r="CG26" s="79"/>
      <c r="CH26" s="11"/>
      <c r="CI26" s="11"/>
      <c r="CJ26" s="11"/>
      <c r="CK26" s="7" t="s">
        <v>3</v>
      </c>
      <c r="CL26" s="77"/>
      <c r="CM26" s="79"/>
      <c r="CN26" s="11"/>
      <c r="CO26" s="14"/>
      <c r="CQ26" s="13"/>
      <c r="CR26" s="11"/>
      <c r="CS26" s="7" t="s">
        <v>3</v>
      </c>
      <c r="CT26" s="77"/>
      <c r="CU26" s="79"/>
      <c r="CV26" s="11"/>
      <c r="CW26" s="11"/>
      <c r="CX26" s="11"/>
      <c r="CY26" s="7" t="s">
        <v>3</v>
      </c>
      <c r="CZ26" s="77"/>
      <c r="DA26" s="79"/>
      <c r="DB26" s="11"/>
      <c r="DC26" s="14"/>
      <c r="DE26" s="13"/>
      <c r="DF26" s="11"/>
      <c r="DG26" s="7" t="s">
        <v>3</v>
      </c>
      <c r="DH26" s="77"/>
      <c r="DI26" s="79"/>
      <c r="DJ26" s="11"/>
      <c r="DK26" s="11"/>
      <c r="DL26" s="11"/>
      <c r="DM26" s="7" t="s">
        <v>3</v>
      </c>
      <c r="DN26" s="77"/>
      <c r="DO26" s="79"/>
      <c r="DP26" s="11"/>
      <c r="DQ26" s="14"/>
    </row>
    <row r="27" spans="2:122" ht="17" thickBot="1" x14ac:dyDescent="0.25">
      <c r="B27" s="13"/>
      <c r="C27" s="125" t="s">
        <v>33</v>
      </c>
      <c r="D27" s="126" t="s">
        <v>25</v>
      </c>
      <c r="E27" s="5" t="s">
        <v>20</v>
      </c>
      <c r="F27" s="58" t="s">
        <v>47</v>
      </c>
      <c r="G27" s="58" t="s">
        <v>67</v>
      </c>
      <c r="H27" s="55" t="s">
        <v>21</v>
      </c>
      <c r="I27" s="14"/>
      <c r="K27" s="13"/>
      <c r="L27" s="11"/>
      <c r="M27" s="25" t="s">
        <v>35</v>
      </c>
      <c r="N27" s="78"/>
      <c r="O27" s="80"/>
      <c r="P27" s="11"/>
      <c r="Q27" s="11"/>
      <c r="R27" s="11"/>
      <c r="S27" s="25" t="s">
        <v>35</v>
      </c>
      <c r="T27" s="78"/>
      <c r="U27" s="80"/>
      <c r="V27" s="11"/>
      <c r="W27" s="14"/>
      <c r="Y27" s="13"/>
      <c r="Z27" s="11"/>
      <c r="AA27" s="25" t="s">
        <v>35</v>
      </c>
      <c r="AB27" s="78"/>
      <c r="AC27" s="80"/>
      <c r="AD27" s="11"/>
      <c r="AE27" s="11"/>
      <c r="AF27" s="11"/>
      <c r="AG27" s="25" t="s">
        <v>35</v>
      </c>
      <c r="AH27" s="78"/>
      <c r="AI27" s="80"/>
      <c r="AJ27" s="11"/>
      <c r="AK27" s="14"/>
      <c r="AM27" s="13"/>
      <c r="AN27" s="11"/>
      <c r="AO27" s="25" t="s">
        <v>35</v>
      </c>
      <c r="AP27" s="78"/>
      <c r="AQ27" s="80"/>
      <c r="AR27" s="11"/>
      <c r="AS27" s="11"/>
      <c r="AT27" s="11"/>
      <c r="AU27" s="25" t="s">
        <v>35</v>
      </c>
      <c r="AV27" s="78"/>
      <c r="AW27" s="80"/>
      <c r="AX27" s="11"/>
      <c r="AY27" s="14"/>
      <c r="BA27" s="13"/>
      <c r="BB27" s="11"/>
      <c r="BC27" s="25" t="s">
        <v>35</v>
      </c>
      <c r="BD27" s="78"/>
      <c r="BE27" s="80"/>
      <c r="BF27" s="11"/>
      <c r="BG27" s="11"/>
      <c r="BH27" s="11"/>
      <c r="BI27" s="25" t="s">
        <v>35</v>
      </c>
      <c r="BJ27" s="78"/>
      <c r="BK27" s="80"/>
      <c r="BL27" s="11"/>
      <c r="BM27" s="14"/>
      <c r="BO27" s="13"/>
      <c r="BP27" s="11"/>
      <c r="BQ27" s="25" t="s">
        <v>35</v>
      </c>
      <c r="BR27" s="78"/>
      <c r="BS27" s="80"/>
      <c r="BT27" s="11"/>
      <c r="BU27" s="11"/>
      <c r="BV27" s="11"/>
      <c r="BW27" s="25" t="s">
        <v>35</v>
      </c>
      <c r="BX27" s="78"/>
      <c r="BY27" s="80"/>
      <c r="BZ27" s="11"/>
      <c r="CA27" s="14"/>
      <c r="CC27" s="13"/>
      <c r="CD27" s="11"/>
      <c r="CE27" s="25" t="s">
        <v>35</v>
      </c>
      <c r="CF27" s="78"/>
      <c r="CG27" s="80"/>
      <c r="CH27" s="11"/>
      <c r="CI27" s="11"/>
      <c r="CJ27" s="11"/>
      <c r="CK27" s="25" t="s">
        <v>35</v>
      </c>
      <c r="CL27" s="78"/>
      <c r="CM27" s="80"/>
      <c r="CN27" s="11"/>
      <c r="CO27" s="14"/>
      <c r="CQ27" s="13"/>
      <c r="CR27" s="11"/>
      <c r="CS27" s="25" t="s">
        <v>35</v>
      </c>
      <c r="CT27" s="78"/>
      <c r="CU27" s="80"/>
      <c r="CV27" s="11"/>
      <c r="CW27" s="11"/>
      <c r="CX27" s="11"/>
      <c r="CY27" s="25" t="s">
        <v>35</v>
      </c>
      <c r="CZ27" s="78"/>
      <c r="DA27" s="80"/>
      <c r="DB27" s="11"/>
      <c r="DC27" s="14"/>
      <c r="DE27" s="13"/>
      <c r="DF27" s="11"/>
      <c r="DG27" s="25" t="s">
        <v>35</v>
      </c>
      <c r="DH27" s="78"/>
      <c r="DI27" s="80"/>
      <c r="DJ27" s="11"/>
      <c r="DK27" s="11"/>
      <c r="DL27" s="11"/>
      <c r="DM27" s="25" t="s">
        <v>35</v>
      </c>
      <c r="DN27" s="78"/>
      <c r="DO27" s="80"/>
      <c r="DP27" s="11"/>
      <c r="DQ27" s="14"/>
    </row>
    <row r="28" spans="2:122" ht="17" thickBot="1" x14ac:dyDescent="0.25">
      <c r="B28" s="111">
        <f>B24+1</f>
        <v>7</v>
      </c>
      <c r="C28" s="50" t="str">
        <f>PROFILING!D29</f>
        <v>TEAM A</v>
      </c>
      <c r="D28" s="71" t="str">
        <f>PROFILING!E29</f>
        <v>A</v>
      </c>
      <c r="E28" s="47">
        <f>PROFILING!L29</f>
        <v>0</v>
      </c>
      <c r="F28" s="28" t="str">
        <f>PROFILING!K29</f>
        <v/>
      </c>
      <c r="G28" s="12" t="str">
        <f>PROFILING!M29</f>
        <v>NO</v>
      </c>
      <c r="H28" s="9" t="str">
        <f>CY21</f>
        <v/>
      </c>
      <c r="I28" s="14"/>
      <c r="K28" s="13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4"/>
      <c r="Y28" s="13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4"/>
      <c r="AM28" s="13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4"/>
      <c r="BA28" s="13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4"/>
      <c r="BO28" s="13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4"/>
      <c r="CC28" s="13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4"/>
      <c r="CQ28" s="13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4"/>
      <c r="DE28" s="13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4"/>
    </row>
    <row r="29" spans="2:122" ht="17" thickBot="1" x14ac:dyDescent="0.25">
      <c r="B29" s="13"/>
      <c r="C29" s="51" t="str">
        <f>PROFILING!D30</f>
        <v>TEAM B</v>
      </c>
      <c r="D29" s="73" t="str">
        <f>PROFILING!E30</f>
        <v>B</v>
      </c>
      <c r="E29" s="49">
        <f>PROFILING!L30</f>
        <v>0</v>
      </c>
      <c r="F29" s="22" t="str">
        <f>PROFILING!K30</f>
        <v/>
      </c>
      <c r="G29" s="22" t="str">
        <f>PROFILING!M30</f>
        <v>NO</v>
      </c>
      <c r="H29" s="10" t="str">
        <f>CY22</f>
        <v/>
      </c>
      <c r="I29" s="14"/>
      <c r="K29" s="13"/>
      <c r="L29" s="96" t="str">
        <f>L9</f>
        <v>TEAM A</v>
      </c>
      <c r="M29" s="5" t="s">
        <v>34</v>
      </c>
      <c r="N29" s="5" t="s">
        <v>33</v>
      </c>
      <c r="O29" s="5" t="s">
        <v>25</v>
      </c>
      <c r="P29" s="102" t="s">
        <v>11</v>
      </c>
      <c r="Q29" s="33"/>
      <c r="R29" s="96" t="str">
        <f>R9</f>
        <v>TEAM B</v>
      </c>
      <c r="S29" s="5" t="s">
        <v>34</v>
      </c>
      <c r="T29" s="5" t="s">
        <v>33</v>
      </c>
      <c r="U29" s="5" t="s">
        <v>25</v>
      </c>
      <c r="V29" s="102" t="s">
        <v>11</v>
      </c>
      <c r="W29" s="14"/>
      <c r="Y29" s="13"/>
      <c r="Z29" s="96" t="str">
        <f>Z9</f>
        <v>TEAM A</v>
      </c>
      <c r="AA29" s="5" t="s">
        <v>34</v>
      </c>
      <c r="AB29" s="5" t="s">
        <v>33</v>
      </c>
      <c r="AC29" s="5" t="s">
        <v>25</v>
      </c>
      <c r="AD29" s="102" t="s">
        <v>11</v>
      </c>
      <c r="AE29" s="33"/>
      <c r="AF29" s="96" t="str">
        <f>AF9</f>
        <v>TEAM B</v>
      </c>
      <c r="AG29" s="5" t="s">
        <v>34</v>
      </c>
      <c r="AH29" s="5" t="s">
        <v>33</v>
      </c>
      <c r="AI29" s="5" t="s">
        <v>25</v>
      </c>
      <c r="AJ29" s="102" t="s">
        <v>11</v>
      </c>
      <c r="AK29" s="14"/>
      <c r="AM29" s="13"/>
      <c r="AN29" s="96" t="str">
        <f>AN9</f>
        <v>TEAM A</v>
      </c>
      <c r="AO29" s="5" t="s">
        <v>34</v>
      </c>
      <c r="AP29" s="5" t="s">
        <v>33</v>
      </c>
      <c r="AQ29" s="5" t="s">
        <v>25</v>
      </c>
      <c r="AR29" s="102" t="s">
        <v>11</v>
      </c>
      <c r="AS29" s="33"/>
      <c r="AT29" s="96" t="str">
        <f>AT9</f>
        <v>TEAM B</v>
      </c>
      <c r="AU29" s="5" t="s">
        <v>34</v>
      </c>
      <c r="AV29" s="5" t="s">
        <v>33</v>
      </c>
      <c r="AW29" s="5" t="s">
        <v>25</v>
      </c>
      <c r="AX29" s="102" t="s">
        <v>11</v>
      </c>
      <c r="AY29" s="14"/>
      <c r="BA29" s="13"/>
      <c r="BB29" s="96" t="str">
        <f>BB9</f>
        <v>TEAM A</v>
      </c>
      <c r="BC29" s="5" t="s">
        <v>34</v>
      </c>
      <c r="BD29" s="5" t="s">
        <v>33</v>
      </c>
      <c r="BE29" s="5" t="s">
        <v>25</v>
      </c>
      <c r="BF29" s="102" t="s">
        <v>11</v>
      </c>
      <c r="BG29" s="33"/>
      <c r="BH29" s="96" t="str">
        <f>BH9</f>
        <v>TEAM B</v>
      </c>
      <c r="BI29" s="5" t="s">
        <v>34</v>
      </c>
      <c r="BJ29" s="5" t="s">
        <v>33</v>
      </c>
      <c r="BK29" s="5" t="s">
        <v>25</v>
      </c>
      <c r="BL29" s="102" t="s">
        <v>11</v>
      </c>
      <c r="BM29" s="14"/>
      <c r="BO29" s="13"/>
      <c r="BP29" s="96" t="str">
        <f>BP9</f>
        <v>TEAM A</v>
      </c>
      <c r="BQ29" s="5" t="s">
        <v>34</v>
      </c>
      <c r="BR29" s="5" t="s">
        <v>33</v>
      </c>
      <c r="BS29" s="5" t="s">
        <v>25</v>
      </c>
      <c r="BT29" s="102" t="s">
        <v>11</v>
      </c>
      <c r="BU29" s="33"/>
      <c r="BV29" s="96" t="str">
        <f>BV9</f>
        <v>TEAM B</v>
      </c>
      <c r="BW29" s="5" t="s">
        <v>34</v>
      </c>
      <c r="BX29" s="5" t="s">
        <v>33</v>
      </c>
      <c r="BY29" s="5" t="s">
        <v>25</v>
      </c>
      <c r="BZ29" s="102" t="s">
        <v>11</v>
      </c>
      <c r="CA29" s="14"/>
      <c r="CC29" s="13"/>
      <c r="CD29" s="96" t="str">
        <f>CD9</f>
        <v>TEAM A</v>
      </c>
      <c r="CE29" s="5" t="s">
        <v>34</v>
      </c>
      <c r="CF29" s="5" t="s">
        <v>33</v>
      </c>
      <c r="CG29" s="5" t="s">
        <v>25</v>
      </c>
      <c r="CH29" s="102" t="s">
        <v>11</v>
      </c>
      <c r="CI29" s="33"/>
      <c r="CJ29" s="96" t="str">
        <f>CJ9</f>
        <v>TEAM B</v>
      </c>
      <c r="CK29" s="5" t="s">
        <v>34</v>
      </c>
      <c r="CL29" s="5" t="s">
        <v>33</v>
      </c>
      <c r="CM29" s="5" t="s">
        <v>25</v>
      </c>
      <c r="CN29" s="102" t="s">
        <v>11</v>
      </c>
      <c r="CO29" s="14"/>
      <c r="CQ29" s="13"/>
      <c r="CR29" s="96" t="str">
        <f>CR9</f>
        <v>TEAM A</v>
      </c>
      <c r="CS29" s="5" t="s">
        <v>34</v>
      </c>
      <c r="CT29" s="5" t="s">
        <v>33</v>
      </c>
      <c r="CU29" s="5" t="s">
        <v>25</v>
      </c>
      <c r="CV29" s="102" t="s">
        <v>11</v>
      </c>
      <c r="CW29" s="33"/>
      <c r="CX29" s="96" t="str">
        <f>CX9</f>
        <v>TEAM B</v>
      </c>
      <c r="CY29" s="5" t="s">
        <v>34</v>
      </c>
      <c r="CZ29" s="5" t="s">
        <v>33</v>
      </c>
      <c r="DA29" s="5" t="s">
        <v>25</v>
      </c>
      <c r="DB29" s="102" t="s">
        <v>11</v>
      </c>
      <c r="DC29" s="14"/>
      <c r="DE29" s="13"/>
      <c r="DF29" s="96" t="str">
        <f>DF9</f>
        <v>TEAM A</v>
      </c>
      <c r="DG29" s="5" t="s">
        <v>34</v>
      </c>
      <c r="DH29" s="5" t="s">
        <v>33</v>
      </c>
      <c r="DI29" s="5" t="s">
        <v>25</v>
      </c>
      <c r="DJ29" s="102" t="s">
        <v>11</v>
      </c>
      <c r="DK29" s="33"/>
      <c r="DL29" s="96" t="str">
        <f>DL9</f>
        <v>TEAM B</v>
      </c>
      <c r="DM29" s="5" t="s">
        <v>34</v>
      </c>
      <c r="DN29" s="5" t="s">
        <v>33</v>
      </c>
      <c r="DO29" s="5" t="s">
        <v>25</v>
      </c>
      <c r="DP29" s="102" t="s">
        <v>11</v>
      </c>
      <c r="DQ29" s="14"/>
    </row>
    <row r="30" spans="2:122" ht="17" thickBot="1" x14ac:dyDescent="0.25">
      <c r="B30" s="13"/>
      <c r="C30" s="52"/>
      <c r="D30" s="52"/>
      <c r="G30" s="11"/>
      <c r="H30" s="11"/>
      <c r="I30" s="14"/>
      <c r="K30" s="13"/>
      <c r="L30" s="7" t="s">
        <v>7</v>
      </c>
      <c r="M30" s="100" t="e">
        <f>((O27/N27)-(O26/N26))/(O26/N26)</f>
        <v>#DIV/0!</v>
      </c>
      <c r="N30" s="62"/>
      <c r="O30" s="62"/>
      <c r="P30" s="9" t="s">
        <v>5</v>
      </c>
      <c r="Q30" s="11"/>
      <c r="R30" s="7" t="s">
        <v>7</v>
      </c>
      <c r="S30" s="103" t="e">
        <f>((U27/T27)-(U26/T26))/(U26/T26)</f>
        <v>#DIV/0!</v>
      </c>
      <c r="T30" s="62"/>
      <c r="U30" s="62"/>
      <c r="V30" s="9" t="s">
        <v>5</v>
      </c>
      <c r="W30" s="14"/>
      <c r="Y30" s="13"/>
      <c r="Z30" s="7" t="s">
        <v>7</v>
      </c>
      <c r="AA30" s="100" t="e">
        <f>((AC27/AB27)-(AC26/AB26))/(AC26/AB26)</f>
        <v>#DIV/0!</v>
      </c>
      <c r="AB30" s="62"/>
      <c r="AC30" s="62"/>
      <c r="AD30" s="9" t="s">
        <v>5</v>
      </c>
      <c r="AE30" s="11"/>
      <c r="AF30" s="7" t="s">
        <v>7</v>
      </c>
      <c r="AG30" s="103" t="e">
        <f>((AI27/AH27)-(AI26/AH26))/(AI26/AH26)</f>
        <v>#DIV/0!</v>
      </c>
      <c r="AH30" s="62"/>
      <c r="AI30" s="62"/>
      <c r="AJ30" s="9" t="s">
        <v>5</v>
      </c>
      <c r="AK30" s="14"/>
      <c r="AM30" s="13"/>
      <c r="AN30" s="7" t="s">
        <v>7</v>
      </c>
      <c r="AO30" s="100" t="e">
        <f>((AQ27/AP27)-(AQ26/AP26))/(AQ26/AP26)</f>
        <v>#DIV/0!</v>
      </c>
      <c r="AP30" s="62"/>
      <c r="AQ30" s="62"/>
      <c r="AR30" s="9" t="s">
        <v>5</v>
      </c>
      <c r="AS30" s="11"/>
      <c r="AT30" s="7" t="s">
        <v>7</v>
      </c>
      <c r="AU30" s="103" t="e">
        <f>((AW27/AV27)-(AW26/AV26))/(AW26/AV26)</f>
        <v>#DIV/0!</v>
      </c>
      <c r="AV30" s="62"/>
      <c r="AW30" s="62"/>
      <c r="AX30" s="9" t="s">
        <v>5</v>
      </c>
      <c r="AY30" s="14"/>
      <c r="BA30" s="13"/>
      <c r="BB30" s="7" t="s">
        <v>7</v>
      </c>
      <c r="BC30" s="100" t="e">
        <f>((BE27/BD27)-(BE26/BD26))/(BE26/BD26)</f>
        <v>#DIV/0!</v>
      </c>
      <c r="BD30" s="62"/>
      <c r="BE30" s="62"/>
      <c r="BF30" s="9" t="s">
        <v>5</v>
      </c>
      <c r="BG30" s="11"/>
      <c r="BH30" s="7" t="s">
        <v>7</v>
      </c>
      <c r="BI30" s="103" t="e">
        <f>((BK27/BJ27)-(BK26/BJ26))/(BK26/BJ26)</f>
        <v>#DIV/0!</v>
      </c>
      <c r="BJ30" s="62"/>
      <c r="BK30" s="62"/>
      <c r="BL30" s="9" t="s">
        <v>5</v>
      </c>
      <c r="BM30" s="14"/>
      <c r="BO30" s="13"/>
      <c r="BP30" s="7" t="s">
        <v>7</v>
      </c>
      <c r="BQ30" s="100" t="e">
        <f>((BS27/BR27)-(BS26/BR26))/(BS26/BR26)</f>
        <v>#DIV/0!</v>
      </c>
      <c r="BR30" s="62"/>
      <c r="BS30" s="62"/>
      <c r="BT30" s="9" t="s">
        <v>5</v>
      </c>
      <c r="BU30" s="11"/>
      <c r="BV30" s="7" t="s">
        <v>7</v>
      </c>
      <c r="BW30" s="103" t="e">
        <f>((BY27/BX27)-(BY26/BX26))/(BY26/BX26)</f>
        <v>#DIV/0!</v>
      </c>
      <c r="BX30" s="62"/>
      <c r="BY30" s="62"/>
      <c r="BZ30" s="9" t="s">
        <v>5</v>
      </c>
      <c r="CA30" s="14"/>
      <c r="CC30" s="13"/>
      <c r="CD30" s="7" t="s">
        <v>7</v>
      </c>
      <c r="CE30" s="100" t="e">
        <f>((CG27/CF27)-(CG26/CF26))/(CG26/CF26)</f>
        <v>#DIV/0!</v>
      </c>
      <c r="CF30" s="62"/>
      <c r="CG30" s="62"/>
      <c r="CH30" s="9" t="s">
        <v>5</v>
      </c>
      <c r="CI30" s="11"/>
      <c r="CJ30" s="7" t="s">
        <v>7</v>
      </c>
      <c r="CK30" s="103" t="e">
        <f>((CM27/CL27)-(CM26/CL26))/(CM26/CL26)</f>
        <v>#DIV/0!</v>
      </c>
      <c r="CL30" s="62"/>
      <c r="CM30" s="62"/>
      <c r="CN30" s="9" t="s">
        <v>5</v>
      </c>
      <c r="CO30" s="14"/>
      <c r="CQ30" s="13"/>
      <c r="CR30" s="7" t="s">
        <v>7</v>
      </c>
      <c r="CS30" s="100" t="e">
        <f>((CU27/CT27)-(CU26/CT26))/(CU26/CT26)</f>
        <v>#DIV/0!</v>
      </c>
      <c r="CT30" s="62"/>
      <c r="CU30" s="62"/>
      <c r="CV30" s="9" t="s">
        <v>5</v>
      </c>
      <c r="CW30" s="11"/>
      <c r="CX30" s="7" t="s">
        <v>7</v>
      </c>
      <c r="CY30" s="103" t="e">
        <f>((DA27/CZ27)-(DA26/CZ26))/(DA26/CZ26)</f>
        <v>#DIV/0!</v>
      </c>
      <c r="CZ30" s="62"/>
      <c r="DA30" s="62"/>
      <c r="DB30" s="9" t="s">
        <v>5</v>
      </c>
      <c r="DC30" s="14"/>
      <c r="DE30" s="13"/>
      <c r="DF30" s="7" t="s">
        <v>7</v>
      </c>
      <c r="DG30" s="100" t="e">
        <f>((DI27/DH27)-(DI26/DH26))/(DI26/DH26)</f>
        <v>#DIV/0!</v>
      </c>
      <c r="DH30" s="62"/>
      <c r="DI30" s="62"/>
      <c r="DJ30" s="9" t="s">
        <v>5</v>
      </c>
      <c r="DK30" s="11"/>
      <c r="DL30" s="7" t="s">
        <v>7</v>
      </c>
      <c r="DM30" s="103" t="e">
        <f>((DO27/DN27)-(DO26/DN26))/(DO26/DN26)</f>
        <v>#DIV/0!</v>
      </c>
      <c r="DN30" s="62"/>
      <c r="DO30" s="62"/>
      <c r="DP30" s="9" t="s">
        <v>5</v>
      </c>
      <c r="DQ30" s="14"/>
    </row>
    <row r="31" spans="2:122" x14ac:dyDescent="0.2">
      <c r="B31" s="13"/>
      <c r="C31" s="125" t="s">
        <v>33</v>
      </c>
      <c r="D31" s="126" t="s">
        <v>25</v>
      </c>
      <c r="E31" s="5" t="s">
        <v>20</v>
      </c>
      <c r="F31" s="58" t="s">
        <v>47</v>
      </c>
      <c r="G31" s="58" t="s">
        <v>67</v>
      </c>
      <c r="H31" s="55" t="s">
        <v>21</v>
      </c>
      <c r="I31" s="14"/>
      <c r="K31" s="13"/>
      <c r="L31" s="7" t="s">
        <v>4</v>
      </c>
      <c r="M31" s="101" t="e">
        <f>IF(M30&lt;-0.2,1,IF(M30&lt;-0.15,2,IF(M30&lt;-0.1,3,IF(M30&lt;-0.05,4,IF(M30&lt;0,5,IF(M30&lt;0.06,6,IF(M30&lt;0.11,7,IF(M30&lt;0.16,8,IF(M30&lt;0.21,9,10)))))))))</f>
        <v>#DIV/0!</v>
      </c>
      <c r="N31" s="63">
        <f>N30*10</f>
        <v>0</v>
      </c>
      <c r="O31" s="63">
        <f>O30*10</f>
        <v>0</v>
      </c>
      <c r="P31" s="30" t="e">
        <f>(N31+O31+M31)/3</f>
        <v>#DIV/0!</v>
      </c>
      <c r="Q31" s="11"/>
      <c r="R31" s="7" t="s">
        <v>4</v>
      </c>
      <c r="S31" s="101" t="e">
        <f>IF(S30&lt;-0.2,1,IF(S30&lt;-0.15,2,IF(S30&lt;-0.1,3,IF(S30&lt;-0.05,4,IF(S30&lt;0,5,IF(S30&lt;0.06,6,IF(S30&lt;0.11,7,IF(S30&lt;0.16,8,IF(S30&lt;0.21,9,10)))))))))</f>
        <v>#DIV/0!</v>
      </c>
      <c r="T31" s="63">
        <f>T30*10</f>
        <v>0</v>
      </c>
      <c r="U31" s="63">
        <f>U30*10</f>
        <v>0</v>
      </c>
      <c r="V31" s="30" t="e">
        <f>(T31+U31+S31)/3</f>
        <v>#DIV/0!</v>
      </c>
      <c r="W31" s="14"/>
      <c r="Y31" s="13"/>
      <c r="Z31" s="7" t="s">
        <v>4</v>
      </c>
      <c r="AA31" s="101" t="e">
        <f>IF(AA30&lt;-0.2,1,IF(AA30&lt;-0.15,2,IF(AA30&lt;-0.1,3,IF(AA30&lt;-0.05,4,IF(AA30&lt;0,5,IF(AA30&lt;0.06,6,IF(AA30&lt;0.11,7,IF(AA30&lt;0.16,8,IF(AA30&lt;0.21,9,10)))))))))</f>
        <v>#DIV/0!</v>
      </c>
      <c r="AB31" s="63">
        <f>AB30*10</f>
        <v>0</v>
      </c>
      <c r="AC31" s="63">
        <f>AC30*10</f>
        <v>0</v>
      </c>
      <c r="AD31" s="30" t="e">
        <f>(AB31+AC31+AA31)/3</f>
        <v>#DIV/0!</v>
      </c>
      <c r="AE31" s="11"/>
      <c r="AF31" s="7" t="s">
        <v>4</v>
      </c>
      <c r="AG31" s="101" t="e">
        <f>IF(AG30&lt;-0.2,1,IF(AG30&lt;-0.15,2,IF(AG30&lt;-0.1,3,IF(AG30&lt;-0.05,4,IF(AG30&lt;0,5,IF(AG30&lt;0.06,6,IF(AG30&lt;0.11,7,IF(AG30&lt;0.16,8,IF(AG30&lt;0.21,9,10)))))))))</f>
        <v>#DIV/0!</v>
      </c>
      <c r="AH31" s="63">
        <f>AH30*10</f>
        <v>0</v>
      </c>
      <c r="AI31" s="63">
        <f>AI30*10</f>
        <v>0</v>
      </c>
      <c r="AJ31" s="30" t="e">
        <f>(AH31+AI31+AG31)/3</f>
        <v>#DIV/0!</v>
      </c>
      <c r="AK31" s="14"/>
      <c r="AM31" s="13"/>
      <c r="AN31" s="7" t="s">
        <v>4</v>
      </c>
      <c r="AO31" s="101" t="e">
        <f>IF(AO30&lt;-0.2,1,IF(AO30&lt;-0.15,2,IF(AO30&lt;-0.1,3,IF(AO30&lt;-0.05,4,IF(AO30&lt;0,5,IF(AO30&lt;0.06,6,IF(AO30&lt;0.11,7,IF(AO30&lt;0.16,8,IF(AO30&lt;0.21,9,10)))))))))</f>
        <v>#DIV/0!</v>
      </c>
      <c r="AP31" s="63">
        <f>AP30*10</f>
        <v>0</v>
      </c>
      <c r="AQ31" s="63">
        <f>AQ30*10</f>
        <v>0</v>
      </c>
      <c r="AR31" s="30" t="e">
        <f>(AP31+AQ31+AO31)/3</f>
        <v>#DIV/0!</v>
      </c>
      <c r="AS31" s="11"/>
      <c r="AT31" s="7" t="s">
        <v>4</v>
      </c>
      <c r="AU31" s="101" t="e">
        <f>IF(AU30&lt;-0.2,1,IF(AU30&lt;-0.15,2,IF(AU30&lt;-0.1,3,IF(AU30&lt;-0.05,4,IF(AU30&lt;0,5,IF(AU30&lt;0.06,6,IF(AU30&lt;0.11,7,IF(AU30&lt;0.16,8,IF(AU30&lt;0.21,9,10)))))))))</f>
        <v>#DIV/0!</v>
      </c>
      <c r="AV31" s="63">
        <f>AV30*10</f>
        <v>0</v>
      </c>
      <c r="AW31" s="63">
        <f>AW30*10</f>
        <v>0</v>
      </c>
      <c r="AX31" s="30" t="e">
        <f>(AV31+AW31+AU31)/3</f>
        <v>#DIV/0!</v>
      </c>
      <c r="AY31" s="14"/>
      <c r="BA31" s="13"/>
      <c r="BB31" s="7" t="s">
        <v>4</v>
      </c>
      <c r="BC31" s="101" t="e">
        <f>IF(BC30&lt;-0.2,1,IF(BC30&lt;-0.15,2,IF(BC30&lt;-0.1,3,IF(BC30&lt;-0.05,4,IF(BC30&lt;0,5,IF(BC30&lt;0.06,6,IF(BC30&lt;0.11,7,IF(BC30&lt;0.16,8,IF(BC30&lt;0.21,9,10)))))))))</f>
        <v>#DIV/0!</v>
      </c>
      <c r="BD31" s="63">
        <f>BD30*10</f>
        <v>0</v>
      </c>
      <c r="BE31" s="63">
        <f>BE30*10</f>
        <v>0</v>
      </c>
      <c r="BF31" s="30" t="e">
        <f>(BD31+BE31+BC31)/3</f>
        <v>#DIV/0!</v>
      </c>
      <c r="BG31" s="11"/>
      <c r="BH31" s="7" t="s">
        <v>4</v>
      </c>
      <c r="BI31" s="101" t="e">
        <f>IF(BI30&lt;-0.2,1,IF(BI30&lt;-0.15,2,IF(BI30&lt;-0.1,3,IF(BI30&lt;-0.05,4,IF(BI30&lt;0,5,IF(BI30&lt;0.06,6,IF(BI30&lt;0.11,7,IF(BI30&lt;0.16,8,IF(BI30&lt;0.21,9,10)))))))))</f>
        <v>#DIV/0!</v>
      </c>
      <c r="BJ31" s="63">
        <f>BJ30*10</f>
        <v>0</v>
      </c>
      <c r="BK31" s="63">
        <f>BK30*10</f>
        <v>0</v>
      </c>
      <c r="BL31" s="30" t="e">
        <f>(BJ31+BK31+BI31)/3</f>
        <v>#DIV/0!</v>
      </c>
      <c r="BM31" s="14"/>
      <c r="BO31" s="13"/>
      <c r="BP31" s="7" t="s">
        <v>4</v>
      </c>
      <c r="BQ31" s="101" t="e">
        <f>IF(BQ30&lt;-0.2,1,IF(BQ30&lt;-0.15,2,IF(BQ30&lt;-0.1,3,IF(BQ30&lt;-0.05,4,IF(BQ30&lt;0,5,IF(BQ30&lt;0.06,6,IF(BQ30&lt;0.11,7,IF(BQ30&lt;0.16,8,IF(BQ30&lt;0.21,9,10)))))))))</f>
        <v>#DIV/0!</v>
      </c>
      <c r="BR31" s="63">
        <f>BR30*10</f>
        <v>0</v>
      </c>
      <c r="BS31" s="63">
        <f>BS30*10</f>
        <v>0</v>
      </c>
      <c r="BT31" s="30" t="e">
        <f>(BR31+BS31+BQ31)/3</f>
        <v>#DIV/0!</v>
      </c>
      <c r="BU31" s="11"/>
      <c r="BV31" s="7" t="s">
        <v>4</v>
      </c>
      <c r="BW31" s="101" t="e">
        <f>IF(BW30&lt;-0.2,1,IF(BW30&lt;-0.15,2,IF(BW30&lt;-0.1,3,IF(BW30&lt;-0.05,4,IF(BW30&lt;0,5,IF(BW30&lt;0.06,6,IF(BW30&lt;0.11,7,IF(BW30&lt;0.16,8,IF(BW30&lt;0.21,9,10)))))))))</f>
        <v>#DIV/0!</v>
      </c>
      <c r="BX31" s="63">
        <f>BX30*10</f>
        <v>0</v>
      </c>
      <c r="BY31" s="63">
        <f>BY30*10</f>
        <v>0</v>
      </c>
      <c r="BZ31" s="30" t="e">
        <f>(BX31+BY31+BW31)/3</f>
        <v>#DIV/0!</v>
      </c>
      <c r="CA31" s="14"/>
      <c r="CC31" s="13"/>
      <c r="CD31" s="7" t="s">
        <v>4</v>
      </c>
      <c r="CE31" s="101" t="e">
        <f>IF(CE30&lt;-0.2,1,IF(CE30&lt;-0.15,2,IF(CE30&lt;-0.1,3,IF(CE30&lt;-0.05,4,IF(CE30&lt;0,5,IF(CE30&lt;0.06,6,IF(CE30&lt;0.11,7,IF(CE30&lt;0.16,8,IF(CE30&lt;0.21,9,10)))))))))</f>
        <v>#DIV/0!</v>
      </c>
      <c r="CF31" s="63">
        <f>CF30*10</f>
        <v>0</v>
      </c>
      <c r="CG31" s="63">
        <f>CG30*10</f>
        <v>0</v>
      </c>
      <c r="CH31" s="30" t="e">
        <f>(CF31+CG31+CE31)/3</f>
        <v>#DIV/0!</v>
      </c>
      <c r="CI31" s="11"/>
      <c r="CJ31" s="7" t="s">
        <v>4</v>
      </c>
      <c r="CK31" s="101" t="e">
        <f>IF(CK30&lt;-0.2,1,IF(CK30&lt;-0.15,2,IF(CK30&lt;-0.1,3,IF(CK30&lt;-0.05,4,IF(CK30&lt;0,5,IF(CK30&lt;0.06,6,IF(CK30&lt;0.11,7,IF(CK30&lt;0.16,8,IF(CK30&lt;0.21,9,10)))))))))</f>
        <v>#DIV/0!</v>
      </c>
      <c r="CL31" s="63">
        <f>CL30*10</f>
        <v>0</v>
      </c>
      <c r="CM31" s="63">
        <f>CM30*10</f>
        <v>0</v>
      </c>
      <c r="CN31" s="30" t="e">
        <f>(CL31+CM31+CK31)/3</f>
        <v>#DIV/0!</v>
      </c>
      <c r="CO31" s="14"/>
      <c r="CQ31" s="13"/>
      <c r="CR31" s="7" t="s">
        <v>4</v>
      </c>
      <c r="CS31" s="101" t="e">
        <f>IF(CS30&lt;-0.2,1,IF(CS30&lt;-0.15,2,IF(CS30&lt;-0.1,3,IF(CS30&lt;-0.05,4,IF(CS30&lt;0,5,IF(CS30&lt;0.06,6,IF(CS30&lt;0.11,7,IF(CS30&lt;0.16,8,IF(CS30&lt;0.21,9,10)))))))))</f>
        <v>#DIV/0!</v>
      </c>
      <c r="CT31" s="63">
        <f>CT30*10</f>
        <v>0</v>
      </c>
      <c r="CU31" s="63">
        <f>CU30*10</f>
        <v>0</v>
      </c>
      <c r="CV31" s="30" t="e">
        <f>(CT31+CU31+CS31)/3</f>
        <v>#DIV/0!</v>
      </c>
      <c r="CW31" s="11"/>
      <c r="CX31" s="7" t="s">
        <v>4</v>
      </c>
      <c r="CY31" s="101" t="e">
        <f>IF(CY30&lt;-0.2,1,IF(CY30&lt;-0.15,2,IF(CY30&lt;-0.1,3,IF(CY30&lt;-0.05,4,IF(CY30&lt;0,5,IF(CY30&lt;0.06,6,IF(CY30&lt;0.11,7,IF(CY30&lt;0.16,8,IF(CY30&lt;0.21,9,10)))))))))</f>
        <v>#DIV/0!</v>
      </c>
      <c r="CZ31" s="63">
        <f>CZ30*10</f>
        <v>0</v>
      </c>
      <c r="DA31" s="63">
        <f>DA30*10</f>
        <v>0</v>
      </c>
      <c r="DB31" s="30" t="e">
        <f>(CZ31+DA31+CY31)/3</f>
        <v>#DIV/0!</v>
      </c>
      <c r="DC31" s="14"/>
      <c r="DE31" s="13"/>
      <c r="DF31" s="7" t="s">
        <v>4</v>
      </c>
      <c r="DG31" s="101" t="e">
        <f>IF(DG30&lt;-0.2,1,IF(DG30&lt;-0.15,2,IF(DG30&lt;-0.1,3,IF(DG30&lt;-0.05,4,IF(DG30&lt;0,5,IF(DG30&lt;0.06,6,IF(DG30&lt;0.11,7,IF(DG30&lt;0.16,8,IF(DG30&lt;0.21,9,10)))))))))</f>
        <v>#DIV/0!</v>
      </c>
      <c r="DH31" s="63">
        <f>DH30*10</f>
        <v>0</v>
      </c>
      <c r="DI31" s="63">
        <f>DI30*10</f>
        <v>0</v>
      </c>
      <c r="DJ31" s="30" t="e">
        <f>(DH31+DI31+DG31)/3</f>
        <v>#DIV/0!</v>
      </c>
      <c r="DK31" s="11"/>
      <c r="DL31" s="7" t="s">
        <v>4</v>
      </c>
      <c r="DM31" s="101" t="e">
        <f>IF(DM30&lt;-0.2,1,IF(DM30&lt;-0.15,2,IF(DM30&lt;-0.1,3,IF(DM30&lt;-0.05,4,IF(DM30&lt;0,5,IF(DM30&lt;0.06,6,IF(DM30&lt;0.11,7,IF(DM30&lt;0.16,8,IF(DM30&lt;0.21,9,10)))))))))</f>
        <v>#DIV/0!</v>
      </c>
      <c r="DN31" s="63">
        <f>DN30*10</f>
        <v>0</v>
      </c>
      <c r="DO31" s="63">
        <f>DO30*10</f>
        <v>0</v>
      </c>
      <c r="DP31" s="30" t="e">
        <f>(DN31+DO31+DM31)/3</f>
        <v>#DIV/0!</v>
      </c>
      <c r="DQ31" s="14"/>
    </row>
    <row r="32" spans="2:122" ht="17" thickBot="1" x14ac:dyDescent="0.25">
      <c r="B32" s="111">
        <f>B28+1</f>
        <v>8</v>
      </c>
      <c r="C32" s="50" t="str">
        <f>PROFILING!D33</f>
        <v>TEAM A</v>
      </c>
      <c r="D32" s="71" t="str">
        <f>PROFILING!E33</f>
        <v>A</v>
      </c>
      <c r="E32" s="47">
        <f>PROFILING!L33</f>
        <v>0</v>
      </c>
      <c r="F32" s="28" t="str">
        <f>PROFILING!K33</f>
        <v/>
      </c>
      <c r="G32" s="12" t="str">
        <f>PROFILING!M33</f>
        <v>NO</v>
      </c>
      <c r="H32" s="9" t="str">
        <f>DM21</f>
        <v/>
      </c>
      <c r="I32" s="14"/>
      <c r="K32" s="13"/>
      <c r="L32" s="25" t="s">
        <v>6</v>
      </c>
      <c r="M32" s="45" t="e">
        <f>IF(M31&lt;4,"NEG",IF(M31&lt;8,"NEUT","POS"))</f>
        <v>#DIV/0!</v>
      </c>
      <c r="N32" s="22" t="str">
        <f>IF(N30="","",IF(N31&lt;2,"NEG",IF(N31&lt;6.9,"NEUT",IF(N31&lt;10.1,"POS"))))</f>
        <v/>
      </c>
      <c r="O32" s="22" t="str">
        <f>IF(O30="","",IF(O31&lt;2,"NEG",IF(O31&lt;6.9,"NEUT",IF(O31&lt;10.1,"POS"))))</f>
        <v/>
      </c>
      <c r="P32" s="131" t="str">
        <f>IF(OR(N30="",O30=""),"INCOMP",IF(OR(N31&lt;2,O31&lt;2,M31&lt;2,P31&lt;3.1),"NO BET","BET"))</f>
        <v>INCOMP</v>
      </c>
      <c r="Q32" s="11"/>
      <c r="R32" s="25" t="s">
        <v>6</v>
      </c>
      <c r="S32" s="45" t="e">
        <f>IF(S31&lt;4,"NEG",IF(S31&lt;8,"NEUT","POS"))</f>
        <v>#DIV/0!</v>
      </c>
      <c r="T32" s="22" t="str">
        <f>IF(T30="","",IF(T31&lt;2,"NEG",IF(T31&lt;6.9,"NEUT",IF(T31&lt;10.1,"POS"))))</f>
        <v/>
      </c>
      <c r="U32" s="22" t="str">
        <f>IF(U30="","",IF(U31&lt;2,"NEG",IF(U31&lt;6.9,"NEUT",IF(U31&lt;10.1,"POS"))))</f>
        <v/>
      </c>
      <c r="V32" s="131" t="str">
        <f>IF(OR(T30="",U30=""),"INCOMP",IF(OR(T31&lt;2,U31&lt;2,S31&lt;2,V31&lt;3.1),"NO BET","BET"))</f>
        <v>INCOMP</v>
      </c>
      <c r="W32" s="14"/>
      <c r="Y32" s="13"/>
      <c r="Z32" s="25" t="s">
        <v>6</v>
      </c>
      <c r="AA32" s="45" t="e">
        <f>IF(AA31&lt;4,"NEG",IF(AA31&lt;8,"NEUT","POS"))</f>
        <v>#DIV/0!</v>
      </c>
      <c r="AB32" s="22" t="str">
        <f>IF(AB30="","",IF(AB31&lt;2,"NEG",IF(AB31&lt;6.9,"NEUT",IF(AB31&lt;10.1,"POS"))))</f>
        <v/>
      </c>
      <c r="AC32" s="22" t="str">
        <f>IF(AC30="","",IF(AC31&lt;2,"NEG",IF(AC31&lt;6.9,"NEUT",IF(AC31&lt;10.1,"POS"))))</f>
        <v/>
      </c>
      <c r="AD32" s="131" t="str">
        <f>IF(OR(AB30="",AC30=""),"INCOMP",IF(OR(AB31&lt;2,AC31&lt;2,AA31&lt;2,AD31&lt;3.1),"NO BET","BET"))</f>
        <v>INCOMP</v>
      </c>
      <c r="AE32" s="11"/>
      <c r="AF32" s="25" t="s">
        <v>6</v>
      </c>
      <c r="AG32" s="45" t="e">
        <f>IF(AG31&lt;4,"NEG",IF(AG31&lt;8,"NEUT","POS"))</f>
        <v>#DIV/0!</v>
      </c>
      <c r="AH32" s="22" t="str">
        <f>IF(AH30="","",IF(AH31&lt;2,"NEG",IF(AH31&lt;6.9,"NEUT",IF(AH31&lt;10.1,"POS"))))</f>
        <v/>
      </c>
      <c r="AI32" s="22" t="str">
        <f>IF(AI30="","",IF(AI31&lt;2,"NEG",IF(AI31&lt;6.9,"NEUT",IF(AI31&lt;10.1,"POS"))))</f>
        <v/>
      </c>
      <c r="AJ32" s="131" t="str">
        <f>IF(OR(AH30="",AI30=""),"INCOMP",IF(OR(AH31&lt;2,AI31&lt;2,AG31&lt;2,AJ31&lt;3.1),"NO BET","BET"))</f>
        <v>INCOMP</v>
      </c>
      <c r="AK32" s="14"/>
      <c r="AM32" s="13"/>
      <c r="AN32" s="25" t="s">
        <v>6</v>
      </c>
      <c r="AO32" s="45" t="e">
        <f>IF(AO31&lt;4,"NEG",IF(AO31&lt;8,"NEUT","POS"))</f>
        <v>#DIV/0!</v>
      </c>
      <c r="AP32" s="22" t="str">
        <f>IF(AP30="","",IF(AP31&lt;2,"NEG",IF(AP31&lt;6.9,"NEUT",IF(AP31&lt;10.1,"POS"))))</f>
        <v/>
      </c>
      <c r="AQ32" s="22" t="str">
        <f>IF(AQ30="","",IF(AQ31&lt;2,"NEG",IF(AQ31&lt;6.9,"NEUT",IF(AQ31&lt;10.1,"POS"))))</f>
        <v/>
      </c>
      <c r="AR32" s="131" t="str">
        <f>IF(OR(AP30="",AQ30=""),"INCOMP",IF(OR(AP31&lt;2,AQ31&lt;2,AO31&lt;2,AR31&lt;3.1),"NO BET","BET"))</f>
        <v>INCOMP</v>
      </c>
      <c r="AS32" s="11"/>
      <c r="AT32" s="25" t="s">
        <v>6</v>
      </c>
      <c r="AU32" s="45" t="e">
        <f>IF(AU31&lt;4,"NEG",IF(AU31&lt;8,"NEUT","POS"))</f>
        <v>#DIV/0!</v>
      </c>
      <c r="AV32" s="22" t="str">
        <f>IF(AV30="","",IF(AV31&lt;2,"NEG",IF(AV31&lt;6.9,"NEUT",IF(AV31&lt;10.1,"POS"))))</f>
        <v/>
      </c>
      <c r="AW32" s="22" t="str">
        <f>IF(AW30="","",IF(AW31&lt;2,"NEG",IF(AW31&lt;6.9,"NEUT",IF(AW31&lt;10.1,"POS"))))</f>
        <v/>
      </c>
      <c r="AX32" s="131" t="str">
        <f>IF(OR(AV30="",AW30=""),"INCOMP",IF(OR(AV31&lt;2,AW31&lt;2,AU31&lt;2,AX31&lt;3.1),"NO BET","BET"))</f>
        <v>INCOMP</v>
      </c>
      <c r="AY32" s="14"/>
      <c r="BA32" s="13"/>
      <c r="BB32" s="25" t="s">
        <v>6</v>
      </c>
      <c r="BC32" s="45" t="e">
        <f>IF(BC31&lt;4,"NEG",IF(BC31&lt;8,"NEUT","POS"))</f>
        <v>#DIV/0!</v>
      </c>
      <c r="BD32" s="22" t="str">
        <f>IF(BD30="","",IF(BD31&lt;2,"NEG",IF(BD31&lt;6.9,"NEUT",IF(BD31&lt;10.1,"POS"))))</f>
        <v/>
      </c>
      <c r="BE32" s="22" t="str">
        <f>IF(BE30="","",IF(BE31&lt;2,"NEG",IF(BE31&lt;6.9,"NEUT",IF(BE31&lt;10.1,"POS"))))</f>
        <v/>
      </c>
      <c r="BF32" s="131" t="str">
        <f>IF(OR(BD30="",BE30=""),"INCOMP",IF(OR(BD31&lt;2,BE31&lt;2,BC31&lt;2,BF31&lt;3.1),"NO BET","BET"))</f>
        <v>INCOMP</v>
      </c>
      <c r="BG32" s="11"/>
      <c r="BH32" s="25" t="s">
        <v>6</v>
      </c>
      <c r="BI32" s="45" t="e">
        <f>IF(BI31&lt;4,"NEG",IF(BI31&lt;8,"NEUT","POS"))</f>
        <v>#DIV/0!</v>
      </c>
      <c r="BJ32" s="22" t="str">
        <f>IF(BJ30="","",IF(BJ31&lt;2,"NEG",IF(BJ31&lt;6.9,"NEUT",IF(BJ31&lt;10.1,"POS"))))</f>
        <v/>
      </c>
      <c r="BK32" s="22" t="str">
        <f>IF(BK30="","",IF(BK31&lt;2,"NEG",IF(BK31&lt;6.9,"NEUT",IF(BK31&lt;10.1,"POS"))))</f>
        <v/>
      </c>
      <c r="BL32" s="131" t="str">
        <f>IF(OR(BJ30="",BK30=""),"INCOMP",IF(OR(BJ31&lt;2,BK31&lt;2,BI31&lt;2,BL31&lt;3.1),"NO BET","BET"))</f>
        <v>INCOMP</v>
      </c>
      <c r="BM32" s="14"/>
      <c r="BO32" s="13"/>
      <c r="BP32" s="25" t="s">
        <v>6</v>
      </c>
      <c r="BQ32" s="45" t="e">
        <f>IF(BQ31&lt;4,"NEG",IF(BQ31&lt;8,"NEUT","POS"))</f>
        <v>#DIV/0!</v>
      </c>
      <c r="BR32" s="22" t="str">
        <f>IF(BR30="","",IF(BR31&lt;2,"NEG",IF(BR31&lt;6.9,"NEUT",IF(BR31&lt;10.1,"POS"))))</f>
        <v/>
      </c>
      <c r="BS32" s="22" t="str">
        <f>IF(BS30="","",IF(BS31&lt;2,"NEG",IF(BS31&lt;6.9,"NEUT",IF(BS31&lt;10.1,"POS"))))</f>
        <v/>
      </c>
      <c r="BT32" s="131" t="str">
        <f>IF(OR(BR30="",BS30=""),"INCOMP",IF(OR(BR31&lt;2,BS31&lt;2,BQ31&lt;2,BT31&lt;3.1),"NO BET","BET"))</f>
        <v>INCOMP</v>
      </c>
      <c r="BU32" s="11"/>
      <c r="BV32" s="25" t="s">
        <v>6</v>
      </c>
      <c r="BW32" s="45" t="e">
        <f>IF(BW31&lt;4,"NEG",IF(BW31&lt;8,"NEUT","POS"))</f>
        <v>#DIV/0!</v>
      </c>
      <c r="BX32" s="22" t="str">
        <f>IF(BX30="","",IF(BX31&lt;2,"NEG",IF(BX31&lt;6.9,"NEUT",IF(BX31&lt;10.1,"POS"))))</f>
        <v/>
      </c>
      <c r="BY32" s="22" t="str">
        <f>IF(BY30="","",IF(BY31&lt;2,"NEG",IF(BY31&lt;6.9,"NEUT",IF(BY31&lt;10.1,"POS"))))</f>
        <v/>
      </c>
      <c r="BZ32" s="131" t="str">
        <f>IF(OR(BX30="",BY30=""),"INCOMP",IF(OR(BX31&lt;2,BY31&lt;2,BW31&lt;2,BZ31&lt;3.1),"NO BET","BET"))</f>
        <v>INCOMP</v>
      </c>
      <c r="CA32" s="14"/>
      <c r="CC32" s="13"/>
      <c r="CD32" s="25" t="s">
        <v>6</v>
      </c>
      <c r="CE32" s="45" t="e">
        <f>IF(CE31&lt;4,"NEG",IF(CE31&lt;8,"NEUT","POS"))</f>
        <v>#DIV/0!</v>
      </c>
      <c r="CF32" s="22" t="str">
        <f>IF(CF30="","",IF(CF31&lt;2,"NEG",IF(CF31&lt;6.9,"NEUT",IF(CF31&lt;10.1,"POS"))))</f>
        <v/>
      </c>
      <c r="CG32" s="22" t="str">
        <f>IF(CG30="","",IF(CG31&lt;2,"NEG",IF(CG31&lt;6.9,"NEUT",IF(CG31&lt;10.1,"POS"))))</f>
        <v/>
      </c>
      <c r="CH32" s="131" t="str">
        <f>IF(OR(CF30="",CG30=""),"INCOMP",IF(OR(CF31&lt;2,CG31&lt;2,CE31&lt;2,CH31&lt;3.1),"NO BET","BET"))</f>
        <v>INCOMP</v>
      </c>
      <c r="CI32" s="11"/>
      <c r="CJ32" s="25" t="s">
        <v>6</v>
      </c>
      <c r="CK32" s="45" t="e">
        <f>IF(CK31&lt;4,"NEG",IF(CK31&lt;8,"NEUT","POS"))</f>
        <v>#DIV/0!</v>
      </c>
      <c r="CL32" s="22" t="str">
        <f>IF(CL30="","",IF(CL31&lt;2,"NEG",IF(CL31&lt;6.9,"NEUT",IF(CL31&lt;10.1,"POS"))))</f>
        <v/>
      </c>
      <c r="CM32" s="22" t="str">
        <f>IF(CM30="","",IF(CM31&lt;2,"NEG",IF(CM31&lt;6.9,"NEUT",IF(CM31&lt;10.1,"POS"))))</f>
        <v/>
      </c>
      <c r="CN32" s="131" t="str">
        <f>IF(OR(CL30="",CM30=""),"INCOMP",IF(OR(CL31&lt;2,CM31&lt;2,CK31&lt;2,CN31&lt;3.1),"NO BET","BET"))</f>
        <v>INCOMP</v>
      </c>
      <c r="CO32" s="14"/>
      <c r="CQ32" s="13"/>
      <c r="CR32" s="25" t="s">
        <v>6</v>
      </c>
      <c r="CS32" s="45" t="e">
        <f>IF(CS31&lt;4,"NEG",IF(CS31&lt;8,"NEUT","POS"))</f>
        <v>#DIV/0!</v>
      </c>
      <c r="CT32" s="22" t="str">
        <f>IF(CT30="","",IF(CT31&lt;2,"NEG",IF(CT31&lt;6.9,"NEUT",IF(CT31&lt;10.1,"POS"))))</f>
        <v/>
      </c>
      <c r="CU32" s="22" t="str">
        <f>IF(CU30="","",IF(CU31&lt;2,"NEG",IF(CU31&lt;6.9,"NEUT",IF(CU31&lt;10.1,"POS"))))</f>
        <v/>
      </c>
      <c r="CV32" s="131" t="str">
        <f>IF(OR(CT30="",CU30=""),"INCOMP",IF(OR(CT31&lt;2,CU31&lt;2,CS31&lt;2,CV31&lt;3.1),"NO BET","BET"))</f>
        <v>INCOMP</v>
      </c>
      <c r="CW32" s="11"/>
      <c r="CX32" s="25" t="s">
        <v>6</v>
      </c>
      <c r="CY32" s="45" t="e">
        <f>IF(CY31&lt;4,"NEG",IF(CY31&lt;8,"NEUT","POS"))</f>
        <v>#DIV/0!</v>
      </c>
      <c r="CZ32" s="22" t="str">
        <f>IF(CZ30="","",IF(CZ31&lt;2,"NEG",IF(CZ31&lt;6.9,"NEUT",IF(CZ31&lt;10.1,"POS"))))</f>
        <v/>
      </c>
      <c r="DA32" s="22" t="str">
        <f>IF(DA30="","",IF(DA31&lt;2,"NEG",IF(DA31&lt;6.9,"NEUT",IF(DA31&lt;10.1,"POS"))))</f>
        <v/>
      </c>
      <c r="DB32" s="131" t="str">
        <f>IF(OR(CZ30="",DA30=""),"INCOMP",IF(OR(CZ31&lt;2,DA31&lt;2,CY31&lt;2,DB31&lt;3.1),"NO BET","BET"))</f>
        <v>INCOMP</v>
      </c>
      <c r="DC32" s="14"/>
      <c r="DE32" s="13"/>
      <c r="DF32" s="25" t="s">
        <v>6</v>
      </c>
      <c r="DG32" s="45" t="e">
        <f>IF(DG31&lt;4,"NEG",IF(DG31&lt;8,"NEUT","POS"))</f>
        <v>#DIV/0!</v>
      </c>
      <c r="DH32" s="22" t="str">
        <f>IF(DH30="","",IF(DH31&lt;2,"NEG",IF(DH31&lt;6.9,"NEUT",IF(DH31&lt;10.1,"POS"))))</f>
        <v/>
      </c>
      <c r="DI32" s="22" t="str">
        <f>IF(DI30="","",IF(DI31&lt;2,"NEG",IF(DI31&lt;6.9,"NEUT",IF(DI31&lt;10.1,"POS"))))</f>
        <v/>
      </c>
      <c r="DJ32" s="131" t="str">
        <f>IF(OR(DH30="",DI30=""),"INCOMP",IF(OR(DH31&lt;2,DI31&lt;2,DG31&lt;2,DJ31&lt;3.1),"NO BET","BET"))</f>
        <v>INCOMP</v>
      </c>
      <c r="DK32" s="11"/>
      <c r="DL32" s="25" t="s">
        <v>6</v>
      </c>
      <c r="DM32" s="45" t="e">
        <f>IF(DM31&lt;4,"NEG",IF(DM31&lt;8,"NEUT","POS"))</f>
        <v>#DIV/0!</v>
      </c>
      <c r="DN32" s="22" t="str">
        <f>IF(DN30="","",IF(DN31&lt;2,"NEG",IF(DN31&lt;6.9,"NEUT",IF(DN31&lt;10.1,"POS"))))</f>
        <v/>
      </c>
      <c r="DO32" s="22" t="str">
        <f>IF(DO30="","",IF(DO31&lt;2,"NEG",IF(DO31&lt;6.9,"NEUT",IF(DO31&lt;10.1,"POS"))))</f>
        <v/>
      </c>
      <c r="DP32" s="131" t="str">
        <f>IF(OR(DN30="",DO30=""),"INCOMP",IF(OR(DN31&lt;2,DO31&lt;2,DM31&lt;2,DP31&lt;3.1),"NO BET","BET"))</f>
        <v>INCOMP</v>
      </c>
      <c r="DQ32" s="14"/>
    </row>
    <row r="33" spans="2:146" ht="17" thickBot="1" x14ac:dyDescent="0.25">
      <c r="B33" s="13"/>
      <c r="C33" s="51" t="str">
        <f>PROFILING!D34</f>
        <v>TEAM B</v>
      </c>
      <c r="D33" s="73" t="str">
        <f>PROFILING!E34</f>
        <v>B</v>
      </c>
      <c r="E33" s="49">
        <f>PROFILING!L34</f>
        <v>0</v>
      </c>
      <c r="F33" s="22" t="str">
        <f>PROFILING!K34</f>
        <v/>
      </c>
      <c r="G33" s="22" t="str">
        <f>PROFILING!M34</f>
        <v>NO</v>
      </c>
      <c r="H33" s="10" t="str">
        <f>DM22</f>
        <v/>
      </c>
      <c r="I33" s="14"/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4"/>
      <c r="Y33" s="2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4"/>
      <c r="AM33" s="2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4"/>
      <c r="BA33" s="2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4"/>
      <c r="BO33" s="2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4"/>
      <c r="CC33" s="2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4"/>
      <c r="CQ33" s="2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4"/>
      <c r="DE33" s="2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4"/>
    </row>
    <row r="34" spans="2:146" ht="17" thickBot="1" x14ac:dyDescent="0.25">
      <c r="B34" s="2"/>
      <c r="C34" s="53"/>
      <c r="D34" s="53"/>
      <c r="E34" s="48"/>
      <c r="F34" s="3"/>
      <c r="G34" s="3"/>
      <c r="H34" s="3"/>
      <c r="I34" s="4"/>
      <c r="K34" s="19" t="s">
        <v>23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8" t="str">
        <f>K34</f>
        <v>MATCHUP</v>
      </c>
      <c r="Y34" s="19" t="s">
        <v>23</v>
      </c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8" t="str">
        <f>Y34</f>
        <v>MATCHUP</v>
      </c>
      <c r="AM34" s="19" t="s">
        <v>23</v>
      </c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8" t="str">
        <f>AM34</f>
        <v>MATCHUP</v>
      </c>
      <c r="BA34" s="19" t="s">
        <v>23</v>
      </c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8" t="str">
        <f>BA34</f>
        <v>MATCHUP</v>
      </c>
      <c r="BO34" s="19" t="s">
        <v>23</v>
      </c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8" t="str">
        <f>BO34</f>
        <v>MATCHUP</v>
      </c>
      <c r="CC34" s="19" t="s">
        <v>23</v>
      </c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8" t="str">
        <f>CC34</f>
        <v>MATCHUP</v>
      </c>
      <c r="CQ34" s="19" t="s">
        <v>23</v>
      </c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8" t="str">
        <f>CQ34</f>
        <v>MATCHUP</v>
      </c>
      <c r="DE34" s="19" t="s">
        <v>23</v>
      </c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8" t="str">
        <f>DE34</f>
        <v>MATCHUP</v>
      </c>
    </row>
    <row r="35" spans="2:146" x14ac:dyDescent="0.2">
      <c r="B35" s="11"/>
      <c r="C35" s="20"/>
      <c r="D35" s="20"/>
      <c r="E35" s="17"/>
      <c r="F35" s="17"/>
      <c r="G35" s="17"/>
      <c r="H35" s="17"/>
      <c r="I35" s="11"/>
      <c r="K35" s="76"/>
      <c r="L35" s="38" t="s">
        <v>42</v>
      </c>
      <c r="M35" s="93" t="s">
        <v>39</v>
      </c>
      <c r="N35" s="93" t="s">
        <v>37</v>
      </c>
      <c r="O35" s="93" t="s">
        <v>38</v>
      </c>
      <c r="P35" s="6" t="s">
        <v>40</v>
      </c>
      <c r="R35" s="43" t="s">
        <v>33</v>
      </c>
      <c r="S35" s="32" t="s">
        <v>15</v>
      </c>
      <c r="T35" s="5" t="s">
        <v>41</v>
      </c>
      <c r="U35" s="32" t="s">
        <v>6</v>
      </c>
      <c r="V35" s="29" t="s">
        <v>4</v>
      </c>
      <c r="W35" s="14"/>
      <c r="Y35" s="76"/>
      <c r="Z35" s="38" t="s">
        <v>42</v>
      </c>
      <c r="AA35" s="93" t="s">
        <v>39</v>
      </c>
      <c r="AB35" s="93" t="s">
        <v>37</v>
      </c>
      <c r="AC35" s="93" t="s">
        <v>38</v>
      </c>
      <c r="AD35" s="6" t="s">
        <v>40</v>
      </c>
      <c r="AF35" s="43" t="s">
        <v>33</v>
      </c>
      <c r="AG35" s="32" t="s">
        <v>15</v>
      </c>
      <c r="AH35" s="5" t="s">
        <v>41</v>
      </c>
      <c r="AI35" s="32" t="s">
        <v>6</v>
      </c>
      <c r="AJ35" s="29" t="s">
        <v>4</v>
      </c>
      <c r="AK35" s="14"/>
      <c r="AL35" s="11"/>
      <c r="AM35" s="76"/>
      <c r="AN35" s="38" t="s">
        <v>42</v>
      </c>
      <c r="AO35" s="93" t="s">
        <v>39</v>
      </c>
      <c r="AP35" s="93" t="s">
        <v>37</v>
      </c>
      <c r="AQ35" s="93" t="s">
        <v>38</v>
      </c>
      <c r="AR35" s="6" t="s">
        <v>40</v>
      </c>
      <c r="AT35" s="43" t="s">
        <v>33</v>
      </c>
      <c r="AU35" s="32" t="s">
        <v>15</v>
      </c>
      <c r="AV35" s="5" t="s">
        <v>41</v>
      </c>
      <c r="AW35" s="32" t="s">
        <v>6</v>
      </c>
      <c r="AX35" s="29" t="s">
        <v>4</v>
      </c>
      <c r="AY35" s="14"/>
      <c r="AZ35" s="11"/>
      <c r="BA35" s="76"/>
      <c r="BB35" s="38" t="s">
        <v>42</v>
      </c>
      <c r="BC35" s="93" t="s">
        <v>39</v>
      </c>
      <c r="BD35" s="93" t="s">
        <v>37</v>
      </c>
      <c r="BE35" s="93" t="s">
        <v>38</v>
      </c>
      <c r="BF35" s="6" t="s">
        <v>40</v>
      </c>
      <c r="BH35" s="43" t="s">
        <v>33</v>
      </c>
      <c r="BI35" s="32" t="s">
        <v>15</v>
      </c>
      <c r="BJ35" s="5" t="s">
        <v>41</v>
      </c>
      <c r="BK35" s="32" t="s">
        <v>6</v>
      </c>
      <c r="BL35" s="29" t="s">
        <v>4</v>
      </c>
      <c r="BM35" s="14"/>
      <c r="BN35" s="11"/>
      <c r="BO35" s="76"/>
      <c r="BP35" s="38" t="s">
        <v>42</v>
      </c>
      <c r="BQ35" s="93" t="s">
        <v>39</v>
      </c>
      <c r="BR35" s="93" t="s">
        <v>37</v>
      </c>
      <c r="BS35" s="93" t="s">
        <v>38</v>
      </c>
      <c r="BT35" s="6" t="s">
        <v>40</v>
      </c>
      <c r="BV35" s="43" t="s">
        <v>33</v>
      </c>
      <c r="BW35" s="32" t="s">
        <v>15</v>
      </c>
      <c r="BX35" s="5" t="s">
        <v>41</v>
      </c>
      <c r="BY35" s="32" t="s">
        <v>6</v>
      </c>
      <c r="BZ35" s="29" t="s">
        <v>4</v>
      </c>
      <c r="CA35" s="14"/>
      <c r="CB35" s="11"/>
      <c r="CC35" s="76"/>
      <c r="CD35" s="38" t="s">
        <v>42</v>
      </c>
      <c r="CE35" s="93" t="s">
        <v>39</v>
      </c>
      <c r="CF35" s="93" t="s">
        <v>37</v>
      </c>
      <c r="CG35" s="93" t="s">
        <v>38</v>
      </c>
      <c r="CH35" s="6" t="s">
        <v>40</v>
      </c>
      <c r="CJ35" s="43" t="s">
        <v>33</v>
      </c>
      <c r="CK35" s="32" t="s">
        <v>15</v>
      </c>
      <c r="CL35" s="5" t="s">
        <v>41</v>
      </c>
      <c r="CM35" s="32" t="s">
        <v>6</v>
      </c>
      <c r="CN35" s="29" t="s">
        <v>4</v>
      </c>
      <c r="CO35" s="14"/>
      <c r="CP35" s="11"/>
      <c r="CQ35" s="76"/>
      <c r="CR35" s="38" t="s">
        <v>42</v>
      </c>
      <c r="CS35" s="93" t="s">
        <v>39</v>
      </c>
      <c r="CT35" s="93" t="s">
        <v>37</v>
      </c>
      <c r="CU35" s="93" t="s">
        <v>38</v>
      </c>
      <c r="CV35" s="6" t="s">
        <v>40</v>
      </c>
      <c r="CX35" s="43" t="s">
        <v>33</v>
      </c>
      <c r="CY35" s="32" t="s">
        <v>15</v>
      </c>
      <c r="CZ35" s="5" t="s">
        <v>41</v>
      </c>
      <c r="DA35" s="32" t="s">
        <v>6</v>
      </c>
      <c r="DB35" s="29" t="s">
        <v>4</v>
      </c>
      <c r="DC35" s="14"/>
      <c r="DD35" s="11"/>
      <c r="DE35" s="76"/>
      <c r="DF35" s="38" t="s">
        <v>42</v>
      </c>
      <c r="DG35" s="93" t="s">
        <v>39</v>
      </c>
      <c r="DH35" s="93" t="s">
        <v>37</v>
      </c>
      <c r="DI35" s="93" t="s">
        <v>38</v>
      </c>
      <c r="DJ35" s="6" t="s">
        <v>40</v>
      </c>
      <c r="DL35" s="43" t="s">
        <v>33</v>
      </c>
      <c r="DM35" s="32" t="s">
        <v>15</v>
      </c>
      <c r="DN35" s="5" t="s">
        <v>41</v>
      </c>
      <c r="DO35" s="32" t="s">
        <v>6</v>
      </c>
      <c r="DP35" s="29" t="s">
        <v>4</v>
      </c>
      <c r="DQ35" s="14"/>
      <c r="DR35" s="11"/>
    </row>
    <row r="36" spans="2:146" x14ac:dyDescent="0.2">
      <c r="I36" s="11"/>
      <c r="K36" s="13"/>
      <c r="L36" s="50" t="str">
        <f>D4</f>
        <v>A</v>
      </c>
      <c r="M36" s="90"/>
      <c r="N36" s="91"/>
      <c r="O36" s="90"/>
      <c r="P36" s="9">
        <f>IF(N36&lt;10,3,IF(((M36-O36)/M36)&lt;-100%,1,IF(((M36-O36)/M36)&lt;-50%,2,IF(((M36-O36)/M36)&lt;50%,3,IF(((M36-O36)/M36)&lt;100%,4,5)))))</f>
        <v>3</v>
      </c>
      <c r="R36" s="98" t="str">
        <f>L9</f>
        <v>TEAM A</v>
      </c>
      <c r="S36" s="27" t="str">
        <f>P18</f>
        <v/>
      </c>
      <c r="T36" s="31" t="e">
        <f>P31</f>
        <v>#DIV/0!</v>
      </c>
      <c r="U36" s="28" t="str">
        <f>IF(M36="","INCOMP",IF(P36=1,"NO BET",IF(P37=5,"NO BET",IF((T36-T37)&lt;-4,"NO BET","BET"))))</f>
        <v>INCOMP</v>
      </c>
      <c r="V36" s="56" t="e">
        <f>(3-P37)+(S36-S37)+(T36-T37)</f>
        <v>#VALUE!</v>
      </c>
      <c r="W36" s="14"/>
      <c r="Y36" s="13"/>
      <c r="Z36" s="50" t="str">
        <f>D8</f>
        <v>A</v>
      </c>
      <c r="AA36" s="90"/>
      <c r="AB36" s="91"/>
      <c r="AC36" s="90"/>
      <c r="AD36" s="9">
        <f>IF(AB36&lt;10,3,IF(((AA36-AC36)/AA36)&lt;-100%,1,IF(((AA36-AC36)/AA36)&lt;-50%,2,IF(((AA36-AC36)/AA36)&lt;50%,3,IF(((AA36-AC36)/AA36)&lt;100%,4,5)))))</f>
        <v>3</v>
      </c>
      <c r="AF36" s="98" t="str">
        <f>Z9</f>
        <v>TEAM A</v>
      </c>
      <c r="AG36" s="27" t="str">
        <f>AD18</f>
        <v/>
      </c>
      <c r="AH36" s="31" t="e">
        <f>AD31</f>
        <v>#DIV/0!</v>
      </c>
      <c r="AI36" s="28" t="str">
        <f>IF(AA36="","INCOMP",IF(AD36=1,"NO BET",IF(AD37=5,"NO BET",IF((AH36-AH37)&lt;-4,"NO BET","BET"))))</f>
        <v>INCOMP</v>
      </c>
      <c r="AJ36" s="56" t="e">
        <f>(3-AD37)+(AG36-AG37)+(AH36-AH37)</f>
        <v>#VALUE!</v>
      </c>
      <c r="AK36" s="14"/>
      <c r="AL36" s="11"/>
      <c r="AM36" s="13"/>
      <c r="AN36" s="50" t="str">
        <f>D12</f>
        <v>A</v>
      </c>
      <c r="AO36" s="90"/>
      <c r="AP36" s="91"/>
      <c r="AQ36" s="90"/>
      <c r="AR36" s="9">
        <f>IF(AP36&lt;10,3,IF(((AO36-AQ36)/AO36)&lt;-100%,1,IF(((AO36-AQ36)/AO36)&lt;-50%,2,IF(((AO36-AQ36)/AO36)&lt;50%,3,IF(((AO36-AQ36)/AO36)&lt;100%,4,5)))))</f>
        <v>3</v>
      </c>
      <c r="AT36" s="98" t="str">
        <f>AN9</f>
        <v>TEAM A</v>
      </c>
      <c r="AU36" s="27" t="str">
        <f>AR18</f>
        <v/>
      </c>
      <c r="AV36" s="31" t="e">
        <f>AR31</f>
        <v>#DIV/0!</v>
      </c>
      <c r="AW36" s="28" t="str">
        <f>IF(AO36="","INCOMP",IF(AR36=1,"NO BET",IF(AR37=5,"NO BET",IF((AV36-AV37)&lt;-4,"NO BET","BET"))))</f>
        <v>INCOMP</v>
      </c>
      <c r="AX36" s="56" t="e">
        <f>(3-AR37)+(AU36-AU37)+(AV36-AV37)</f>
        <v>#VALUE!</v>
      </c>
      <c r="AY36" s="14"/>
      <c r="AZ36" s="11"/>
      <c r="BA36" s="13"/>
      <c r="BB36" s="50" t="str">
        <f>D16</f>
        <v>A</v>
      </c>
      <c r="BC36" s="90"/>
      <c r="BD36" s="91"/>
      <c r="BE36" s="90"/>
      <c r="BF36" s="9">
        <f>IF(BD36&lt;10,3,IF(((BC36-BE36)/BC36)&lt;-100%,1,IF(((BC36-BE36)/BC36)&lt;-50%,2,IF(((BC36-BE36)/BC36)&lt;50%,3,IF(((BC36-BE36)/BC36)&lt;100%,4,5)))))</f>
        <v>3</v>
      </c>
      <c r="BH36" s="98" t="str">
        <f>BB9</f>
        <v>TEAM A</v>
      </c>
      <c r="BI36" s="27" t="str">
        <f>BF18</f>
        <v/>
      </c>
      <c r="BJ36" s="31" t="e">
        <f>BF31</f>
        <v>#DIV/0!</v>
      </c>
      <c r="BK36" s="28" t="str">
        <f>IF(BC36="","INCOMP",IF(BF36=1,"NO BET",IF(BF37=5,"NO BET",IF((BJ36-BJ37)&lt;-4,"NO BET","BET"))))</f>
        <v>INCOMP</v>
      </c>
      <c r="BL36" s="56" t="e">
        <f>(3-BF37)+(BI36-BI37)+(BJ36-BJ37)</f>
        <v>#VALUE!</v>
      </c>
      <c r="BM36" s="14"/>
      <c r="BN36" s="11"/>
      <c r="BO36" s="13"/>
      <c r="BP36" s="50" t="str">
        <f>D20</f>
        <v>A</v>
      </c>
      <c r="BQ36" s="90"/>
      <c r="BR36" s="91"/>
      <c r="BS36" s="90"/>
      <c r="BT36" s="9">
        <f>IF(BR36&lt;10,3,IF(((BQ36-BS36)/BQ36)&lt;-100%,1,IF(((BQ36-BS36)/BQ36)&lt;-50%,2,IF(((BQ36-BS36)/BQ36)&lt;50%,3,IF(((BQ36-BS36)/BQ36)&lt;100%,4,5)))))</f>
        <v>3</v>
      </c>
      <c r="BV36" s="98" t="str">
        <f>BP9</f>
        <v>TEAM A</v>
      </c>
      <c r="BW36" s="27" t="str">
        <f>BT18</f>
        <v/>
      </c>
      <c r="BX36" s="31" t="e">
        <f>BT31</f>
        <v>#DIV/0!</v>
      </c>
      <c r="BY36" s="28" t="str">
        <f>IF(BQ36="","INCOMP",IF(BT36=1,"NO BET",IF(BT37=5,"NO BET",IF((BX36-BX37)&lt;-4,"NO BET","BET"))))</f>
        <v>INCOMP</v>
      </c>
      <c r="BZ36" s="56" t="e">
        <f>(3-BT37)+(BW36-BW37)+(BX36-BX37)</f>
        <v>#VALUE!</v>
      </c>
      <c r="CA36" s="14"/>
      <c r="CB36" s="11"/>
      <c r="CC36" s="13"/>
      <c r="CD36" s="50" t="str">
        <f>D24</f>
        <v>A</v>
      </c>
      <c r="CE36" s="90"/>
      <c r="CF36" s="91"/>
      <c r="CG36" s="90"/>
      <c r="CH36" s="9">
        <f>IF(CF36&lt;10,3,IF(((CE36-CG36)/CE36)&lt;-100%,1,IF(((CE36-CG36)/CE36)&lt;-50%,2,IF(((CE36-CG36)/CE36)&lt;50%,3,IF(((CE36-CG36)/CE36)&lt;100%,4,5)))))</f>
        <v>3</v>
      </c>
      <c r="CJ36" s="98" t="str">
        <f>CD9</f>
        <v>TEAM A</v>
      </c>
      <c r="CK36" s="27" t="str">
        <f>CH18</f>
        <v/>
      </c>
      <c r="CL36" s="31" t="e">
        <f>CH31</f>
        <v>#DIV/0!</v>
      </c>
      <c r="CM36" s="28" t="str">
        <f>IF(CE36="","INCOMP",IF(CH36=1,"NO BET",IF(CH37=5,"NO BET",IF((CL36-CL37)&lt;-4,"NO BET","BET"))))</f>
        <v>INCOMP</v>
      </c>
      <c r="CN36" s="56" t="e">
        <f>(3-CH37)+(CK36-CK37)+(CL36-CL37)</f>
        <v>#VALUE!</v>
      </c>
      <c r="CO36" s="14"/>
      <c r="CP36" s="11"/>
      <c r="CQ36" s="13"/>
      <c r="CR36" s="50" t="str">
        <f>D28</f>
        <v>A</v>
      </c>
      <c r="CS36" s="90"/>
      <c r="CT36" s="91"/>
      <c r="CU36" s="90"/>
      <c r="CV36" s="9">
        <f>IF(CT36&lt;10,3,IF(((CS36-CU36)/CS36)&lt;-100%,1,IF(((CS36-CU36)/CS36)&lt;-50%,2,IF(((CS36-CU36)/CS36)&lt;50%,3,IF(((CS36-CU36)/CS36)&lt;100%,4,5)))))</f>
        <v>3</v>
      </c>
      <c r="CX36" s="98" t="str">
        <f>CR9</f>
        <v>TEAM A</v>
      </c>
      <c r="CY36" s="27" t="str">
        <f>CV18</f>
        <v/>
      </c>
      <c r="CZ36" s="31" t="e">
        <f>CV31</f>
        <v>#DIV/0!</v>
      </c>
      <c r="DA36" s="28" t="str">
        <f>IF(CS36="","INCOMP",IF(CV36=1,"NO BET",IF(CV37=5,"NO BET",IF((CZ36-CZ37)&lt;-4,"NO BET","BET"))))</f>
        <v>INCOMP</v>
      </c>
      <c r="DB36" s="56" t="e">
        <f>(3-CV37)+(CY36-CY37)+(CZ36-CZ37)</f>
        <v>#VALUE!</v>
      </c>
      <c r="DC36" s="14"/>
      <c r="DD36" s="11"/>
      <c r="DE36" s="13"/>
      <c r="DF36" s="50" t="str">
        <f>D32</f>
        <v>A</v>
      </c>
      <c r="DG36" s="90"/>
      <c r="DH36" s="91"/>
      <c r="DI36" s="90"/>
      <c r="DJ36" s="9">
        <f>IF(DH36&lt;10,3,IF(((DG36-DI36)/DG36)&lt;-100%,1,IF(((DG36-DI36)/DG36)&lt;-50%,2,IF(((DG36-DI36)/DG36)&lt;50%,3,IF(((DG36-DI36)/DG36)&lt;100%,4,5)))))</f>
        <v>3</v>
      </c>
      <c r="DL36" s="98" t="str">
        <f>DF9</f>
        <v>TEAM A</v>
      </c>
      <c r="DM36" s="27" t="str">
        <f>DJ18</f>
        <v/>
      </c>
      <c r="DN36" s="31" t="e">
        <f>DJ31</f>
        <v>#DIV/0!</v>
      </c>
      <c r="DO36" s="28" t="str">
        <f>IF(DG36="","INCOMP",IF(DJ36=1,"NO BET",IF(DJ37=5,"NO BET",IF((DN36-DN37)&lt;-4,"NO BET","BET"))))</f>
        <v>INCOMP</v>
      </c>
      <c r="DP36" s="56" t="e">
        <f>(3-DJ37)+(DM36-DM37)+(DN36-DN37)</f>
        <v>#VALUE!</v>
      </c>
      <c r="DQ36" s="14"/>
      <c r="DR36" s="11"/>
    </row>
    <row r="37" spans="2:146" ht="17" thickBot="1" x14ac:dyDescent="0.25">
      <c r="I37" s="11"/>
      <c r="K37" s="13"/>
      <c r="L37" s="51" t="str">
        <f>D5</f>
        <v>B</v>
      </c>
      <c r="M37" s="94"/>
      <c r="N37" s="95"/>
      <c r="O37" s="94"/>
      <c r="P37" s="10">
        <f>IF(N37&lt;10,3,IF(((M37-O37)/M37)&lt;-100%,1,IF(((M37-O37)/M37)&lt;-50%,2,IF(((M37-O37)/M37)&lt;50%,3,IF(((M37-O37)/M37)&lt;100%,4,5)))))</f>
        <v>3</v>
      </c>
      <c r="R37" s="99" t="str">
        <f>S25</f>
        <v>TEAM B</v>
      </c>
      <c r="S37" s="45" t="str">
        <f>V18</f>
        <v/>
      </c>
      <c r="T37" s="37" t="e">
        <f>V31</f>
        <v>#DIV/0!</v>
      </c>
      <c r="U37" s="22" t="str">
        <f>IF(M37="","INCOMP",IF(P37=1,"NO BET",IF(P36=5,"NO BET",IF((T37-T36)&lt;-4,"NO BET","BET"))))</f>
        <v>INCOMP</v>
      </c>
      <c r="V37" s="39" t="e">
        <f>(3-P36)+(S37-S36)+(T37-T36)</f>
        <v>#VALUE!</v>
      </c>
      <c r="W37" s="14"/>
      <c r="Y37" s="13"/>
      <c r="Z37" s="51" t="str">
        <f>D9</f>
        <v>B</v>
      </c>
      <c r="AA37" s="94"/>
      <c r="AB37" s="95"/>
      <c r="AC37" s="94"/>
      <c r="AD37" s="10">
        <f>IF(AB37&lt;10,3,IF(((AA37-AC37)/AA37)&lt;-100%,1,IF(((AA37-AC37)/AA37)&lt;-50%,2,IF(((AA37-AC37)/AA37)&lt;50%,3,IF(((AA37-AC37)/AA37)&lt;100%,4,5)))))</f>
        <v>3</v>
      </c>
      <c r="AF37" s="99" t="str">
        <f>AG25</f>
        <v>TEAM B</v>
      </c>
      <c r="AG37" s="45" t="str">
        <f>AJ18</f>
        <v/>
      </c>
      <c r="AH37" s="37" t="e">
        <f>AJ31</f>
        <v>#DIV/0!</v>
      </c>
      <c r="AI37" s="22" t="str">
        <f>IF(AA37="","INCOMP",IF(AD37=1,"NO BET",IF(AD36=5,"NO BET",IF((AH37-AH36)&lt;-4,"NO BET","BET"))))</f>
        <v>INCOMP</v>
      </c>
      <c r="AJ37" s="39" t="e">
        <f>(3-AD36)+(AG37-AG36)+(AH37-AH36)</f>
        <v>#VALUE!</v>
      </c>
      <c r="AK37" s="14"/>
      <c r="AL37" s="11"/>
      <c r="AM37" s="13"/>
      <c r="AN37" s="51" t="str">
        <f>D13</f>
        <v>B</v>
      </c>
      <c r="AO37" s="94"/>
      <c r="AP37" s="95"/>
      <c r="AQ37" s="94"/>
      <c r="AR37" s="10">
        <f>IF(AP37&lt;10,3,IF(((AO37-AQ37)/AO37)&lt;-100%,1,IF(((AO37-AQ37)/AO37)&lt;-50%,2,IF(((AO37-AQ37)/AO37)&lt;50%,3,IF(((AO37-AQ37)/AO37)&lt;100%,4,5)))))</f>
        <v>3</v>
      </c>
      <c r="AT37" s="99" t="str">
        <f>AU25</f>
        <v>TEAM B</v>
      </c>
      <c r="AU37" s="45" t="str">
        <f>AX18</f>
        <v/>
      </c>
      <c r="AV37" s="37" t="e">
        <f>AX31</f>
        <v>#DIV/0!</v>
      </c>
      <c r="AW37" s="22" t="str">
        <f>IF(AO37="","INCOMP",IF(AR37=1,"NO BET",IF(AR36=5,"NO BET",IF((AV37-AV36)&lt;-4,"NO BET","BET"))))</f>
        <v>INCOMP</v>
      </c>
      <c r="AX37" s="39" t="e">
        <f>(3-AR36)+(AU37-AU36)+(AV37-AV36)</f>
        <v>#VALUE!</v>
      </c>
      <c r="AY37" s="14"/>
      <c r="AZ37" s="11"/>
      <c r="BA37" s="13"/>
      <c r="BB37" s="51" t="str">
        <f>D17</f>
        <v>B</v>
      </c>
      <c r="BC37" s="94"/>
      <c r="BD37" s="95"/>
      <c r="BE37" s="94"/>
      <c r="BF37" s="10">
        <f>IF(BD37&lt;10,3,IF(((BC37-BE37)/BC37)&lt;-100%,1,IF(((BC37-BE37)/BC37)&lt;-50%,2,IF(((BC37-BE37)/BC37)&lt;50%,3,IF(((BC37-BE37)/BC37)&lt;100%,4,5)))))</f>
        <v>3</v>
      </c>
      <c r="BH37" s="99" t="str">
        <f>BI25</f>
        <v>TEAM B</v>
      </c>
      <c r="BI37" s="45" t="str">
        <f>BL18</f>
        <v/>
      </c>
      <c r="BJ37" s="37" t="e">
        <f>BL31</f>
        <v>#DIV/0!</v>
      </c>
      <c r="BK37" s="22" t="str">
        <f>IF(BC37="","INCOMP",IF(BF37=1,"NO BET",IF(BF36=5,"NO BET",IF((BJ37-BJ36)&lt;-4,"NO BET","BET"))))</f>
        <v>INCOMP</v>
      </c>
      <c r="BL37" s="39" t="e">
        <f>(3-BF36)+(BI37-BI36)+(BJ37-BJ36)</f>
        <v>#VALUE!</v>
      </c>
      <c r="BM37" s="14"/>
      <c r="BN37" s="11"/>
      <c r="BO37" s="13"/>
      <c r="BP37" s="51" t="str">
        <f>D21</f>
        <v>B</v>
      </c>
      <c r="BQ37" s="94"/>
      <c r="BR37" s="95"/>
      <c r="BS37" s="94"/>
      <c r="BT37" s="10">
        <f>IF(BR37&lt;10,3,IF(((BQ37-BS37)/BQ37)&lt;-100%,1,IF(((BQ37-BS37)/BQ37)&lt;-50%,2,IF(((BQ37-BS37)/BQ37)&lt;50%,3,IF(((BQ37-BS37)/BQ37)&lt;100%,4,5)))))</f>
        <v>3</v>
      </c>
      <c r="BV37" s="99" t="str">
        <f>BW25</f>
        <v>TEAM B</v>
      </c>
      <c r="BW37" s="45" t="str">
        <f>BZ18</f>
        <v/>
      </c>
      <c r="BX37" s="37" t="e">
        <f>BZ31</f>
        <v>#DIV/0!</v>
      </c>
      <c r="BY37" s="22" t="str">
        <f>IF(BQ37="","INCOMP",IF(BT37=1,"NO BET",IF(BT36=5,"NO BET",IF((BX37-BX36)&lt;-4,"NO BET","BET"))))</f>
        <v>INCOMP</v>
      </c>
      <c r="BZ37" s="39" t="e">
        <f>(3-BT36)+(BW37-BW36)+(BX37-BX36)</f>
        <v>#VALUE!</v>
      </c>
      <c r="CA37" s="14"/>
      <c r="CB37" s="11"/>
      <c r="CC37" s="13"/>
      <c r="CD37" s="51" t="str">
        <f>D25</f>
        <v>B</v>
      </c>
      <c r="CE37" s="94"/>
      <c r="CF37" s="95"/>
      <c r="CG37" s="94"/>
      <c r="CH37" s="10">
        <f>IF(CF37&lt;10,3,IF(((CE37-CG37)/CE37)&lt;-100%,1,IF(((CE37-CG37)/CE37)&lt;-50%,2,IF(((CE37-CG37)/CE37)&lt;50%,3,IF(((CE37-CG37)/CE37)&lt;100%,4,5)))))</f>
        <v>3</v>
      </c>
      <c r="CJ37" s="99" t="str">
        <f>CK25</f>
        <v>TEAM B</v>
      </c>
      <c r="CK37" s="45" t="str">
        <f>CN18</f>
        <v/>
      </c>
      <c r="CL37" s="37" t="e">
        <f>CN31</f>
        <v>#DIV/0!</v>
      </c>
      <c r="CM37" s="22" t="str">
        <f>IF(CE37="","INCOMP",IF(CH37=1,"NO BET",IF(CH36=5,"NO BET",IF((CL37-CL36)&lt;-4,"NO BET","BET"))))</f>
        <v>INCOMP</v>
      </c>
      <c r="CN37" s="39" t="e">
        <f>(3-CH36)+(CK37-CK36)+(CL37-CL36)</f>
        <v>#VALUE!</v>
      </c>
      <c r="CO37" s="14"/>
      <c r="CP37" s="11"/>
      <c r="CQ37" s="13"/>
      <c r="CR37" s="51" t="str">
        <f>D29</f>
        <v>B</v>
      </c>
      <c r="CS37" s="94"/>
      <c r="CT37" s="95"/>
      <c r="CU37" s="94"/>
      <c r="CV37" s="10">
        <f>IF(CT37&lt;10,3,IF(((CS37-CU37)/CS37)&lt;-100%,1,IF(((CS37-CU37)/CS37)&lt;-50%,2,IF(((CS37-CU37)/CS37)&lt;50%,3,IF(((CS37-CU37)/CS37)&lt;100%,4,5)))))</f>
        <v>3</v>
      </c>
      <c r="CX37" s="99" t="str">
        <f>CY25</f>
        <v>TEAM B</v>
      </c>
      <c r="CY37" s="45" t="str">
        <f>DB18</f>
        <v/>
      </c>
      <c r="CZ37" s="37" t="e">
        <f>DB31</f>
        <v>#DIV/0!</v>
      </c>
      <c r="DA37" s="22" t="str">
        <f>IF(CS37="","INCOMP",IF(CV37=1,"NO BET",IF(CV36=5,"NO BET",IF((CZ37-CZ36)&lt;-4,"NO BET","BET"))))</f>
        <v>INCOMP</v>
      </c>
      <c r="DB37" s="39" t="e">
        <f>(3-CV36)+(CY37-CY36)+(CZ37-CZ36)</f>
        <v>#VALUE!</v>
      </c>
      <c r="DC37" s="14"/>
      <c r="DD37" s="11"/>
      <c r="DE37" s="13"/>
      <c r="DF37" s="51" t="str">
        <f>D33</f>
        <v>B</v>
      </c>
      <c r="DG37" s="94"/>
      <c r="DH37" s="95"/>
      <c r="DI37" s="94"/>
      <c r="DJ37" s="10">
        <f>IF(DH37&lt;10,3,IF(((DG37-DI37)/DG37)&lt;-100%,1,IF(((DG37-DI37)/DG37)&lt;-50%,2,IF(((DG37-DI37)/DG37)&lt;50%,3,IF(((DG37-DI37)/DG37)&lt;100%,4,5)))))</f>
        <v>3</v>
      </c>
      <c r="DL37" s="99" t="str">
        <f>DM25</f>
        <v>TEAM B</v>
      </c>
      <c r="DM37" s="45" t="str">
        <f>DP18</f>
        <v/>
      </c>
      <c r="DN37" s="37" t="e">
        <f>DP31</f>
        <v>#DIV/0!</v>
      </c>
      <c r="DO37" s="22" t="str">
        <f>IF(DG37="","INCOMP",IF(DJ37=1,"NO BET",IF(DJ36=5,"NO BET",IF((DN37-DN36)&lt;-4,"NO BET","BET"))))</f>
        <v>INCOMP</v>
      </c>
      <c r="DP37" s="39" t="e">
        <f>(3-DJ36)+(DM37-DM36)+(DN37-DN36)</f>
        <v>#VALUE!</v>
      </c>
      <c r="DQ37" s="14"/>
      <c r="DR37" s="11"/>
    </row>
    <row r="38" spans="2:146" x14ac:dyDescent="0.2">
      <c r="I38" s="11"/>
      <c r="K38" s="13"/>
      <c r="M38" s="11"/>
      <c r="N38" s="11"/>
      <c r="O38" s="59"/>
      <c r="P38" s="12"/>
      <c r="S38" s="92"/>
      <c r="T38" s="12"/>
      <c r="U38" s="12"/>
      <c r="V38" s="11"/>
      <c r="W38" s="14"/>
      <c r="Y38" s="13"/>
      <c r="AA38" s="11"/>
      <c r="AB38" s="11"/>
      <c r="AC38" s="59"/>
      <c r="AD38" s="12"/>
      <c r="AG38" s="92"/>
      <c r="AH38" s="12"/>
      <c r="AI38" s="12"/>
      <c r="AJ38" s="11"/>
      <c r="AK38" s="14"/>
      <c r="AL38" s="11"/>
      <c r="AM38" s="13"/>
      <c r="AO38" s="11"/>
      <c r="AP38" s="11"/>
      <c r="AQ38" s="59"/>
      <c r="AR38" s="12"/>
      <c r="AU38" s="92"/>
      <c r="AV38" s="12"/>
      <c r="AW38" s="12"/>
      <c r="AX38" s="11"/>
      <c r="AY38" s="14"/>
      <c r="AZ38" s="11"/>
      <c r="BA38" s="13"/>
      <c r="BC38" s="11"/>
      <c r="BD38" s="11"/>
      <c r="BE38" s="59"/>
      <c r="BF38" s="12"/>
      <c r="BI38" s="92"/>
      <c r="BJ38" s="12"/>
      <c r="BK38" s="12"/>
      <c r="BL38" s="11"/>
      <c r="BM38" s="14"/>
      <c r="BN38" s="11"/>
      <c r="BO38" s="13"/>
      <c r="BQ38" s="11"/>
      <c r="BR38" s="11"/>
      <c r="BS38" s="59"/>
      <c r="BT38" s="12"/>
      <c r="BW38" s="92"/>
      <c r="BX38" s="12"/>
      <c r="BY38" s="12"/>
      <c r="BZ38" s="11"/>
      <c r="CA38" s="14"/>
      <c r="CB38" s="11"/>
      <c r="CC38" s="13"/>
      <c r="CE38" s="11"/>
      <c r="CF38" s="11"/>
      <c r="CG38" s="59"/>
      <c r="CH38" s="12"/>
      <c r="CK38" s="92"/>
      <c r="CL38" s="12"/>
      <c r="CM38" s="12"/>
      <c r="CN38" s="11"/>
      <c r="CO38" s="14"/>
      <c r="CP38" s="11"/>
      <c r="CQ38" s="13"/>
      <c r="CS38" s="11"/>
      <c r="CT38" s="11"/>
      <c r="CU38" s="59"/>
      <c r="CV38" s="12"/>
      <c r="CY38" s="92"/>
      <c r="CZ38" s="12"/>
      <c r="DA38" s="12"/>
      <c r="DB38" s="11"/>
      <c r="DC38" s="14"/>
      <c r="DD38" s="11"/>
      <c r="DE38" s="13"/>
      <c r="DG38" s="11"/>
      <c r="DH38" s="11"/>
      <c r="DI38" s="59"/>
      <c r="DJ38" s="12"/>
      <c r="DM38" s="92"/>
      <c r="DN38" s="12"/>
      <c r="DO38" s="12"/>
      <c r="DP38" s="11"/>
      <c r="DQ38" s="14"/>
      <c r="DR38" s="11"/>
    </row>
    <row r="39" spans="2:146" x14ac:dyDescent="0.2">
      <c r="I39" s="11"/>
      <c r="K39" s="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Y39" s="2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4"/>
      <c r="AM39" s="2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4"/>
      <c r="BA39" s="2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4"/>
      <c r="BO39" s="2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4"/>
      <c r="CC39" s="2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4"/>
      <c r="CQ39" s="2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4"/>
      <c r="DE39" s="2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4"/>
    </row>
    <row r="40" spans="2:146" ht="17" thickBot="1" x14ac:dyDescent="0.25">
      <c r="I40" s="11"/>
      <c r="K40" s="19" t="s">
        <v>12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97"/>
      <c r="W40" s="18" t="str">
        <f>K40</f>
        <v>QUAL-RATE</v>
      </c>
      <c r="Y40" s="19" t="s">
        <v>12</v>
      </c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97"/>
      <c r="AK40" s="18" t="str">
        <f>Y40</f>
        <v>QUAL-RATE</v>
      </c>
      <c r="AM40" s="19" t="s">
        <v>12</v>
      </c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97"/>
      <c r="AY40" s="18" t="str">
        <f>AM40</f>
        <v>QUAL-RATE</v>
      </c>
      <c r="BA40" s="19" t="s">
        <v>12</v>
      </c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97"/>
      <c r="BM40" s="18" t="str">
        <f>BA40</f>
        <v>QUAL-RATE</v>
      </c>
      <c r="BO40" s="19" t="s">
        <v>12</v>
      </c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97"/>
      <c r="CA40" s="18" t="str">
        <f>BO40</f>
        <v>QUAL-RATE</v>
      </c>
      <c r="CC40" s="19" t="s">
        <v>12</v>
      </c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97"/>
      <c r="CO40" s="18" t="str">
        <f>CC40</f>
        <v>QUAL-RATE</v>
      </c>
      <c r="CQ40" s="19" t="s">
        <v>12</v>
      </c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97"/>
      <c r="DC40" s="18" t="str">
        <f>CQ40</f>
        <v>QUAL-RATE</v>
      </c>
      <c r="DE40" s="19" t="s">
        <v>12</v>
      </c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97"/>
      <c r="DQ40" s="18" t="str">
        <f>DE40</f>
        <v>QUAL-RATE</v>
      </c>
    </row>
    <row r="41" spans="2:146" x14ac:dyDescent="0.2">
      <c r="I41" s="11"/>
      <c r="K41" s="13"/>
      <c r="L41" s="11"/>
      <c r="M41" s="8" t="s">
        <v>46</v>
      </c>
      <c r="N41" s="5" t="s">
        <v>47</v>
      </c>
      <c r="O41" s="5" t="s">
        <v>44</v>
      </c>
      <c r="P41" s="5" t="s">
        <v>45</v>
      </c>
      <c r="Q41" s="5" t="s">
        <v>43</v>
      </c>
      <c r="R41" s="5" t="s">
        <v>44</v>
      </c>
      <c r="S41" s="5" t="s">
        <v>45</v>
      </c>
      <c r="T41" s="5" t="s">
        <v>43</v>
      </c>
      <c r="U41" s="102" t="s">
        <v>9</v>
      </c>
      <c r="V41" s="11"/>
      <c r="W41" s="14"/>
      <c r="Y41" s="13"/>
      <c r="Z41" s="11"/>
      <c r="AA41" s="8" t="s">
        <v>46</v>
      </c>
      <c r="AB41" s="5" t="s">
        <v>47</v>
      </c>
      <c r="AC41" s="5" t="s">
        <v>44</v>
      </c>
      <c r="AD41" s="5" t="s">
        <v>45</v>
      </c>
      <c r="AE41" s="5" t="s">
        <v>43</v>
      </c>
      <c r="AF41" s="5" t="s">
        <v>44</v>
      </c>
      <c r="AG41" s="5" t="s">
        <v>45</v>
      </c>
      <c r="AH41" s="5" t="s">
        <v>43</v>
      </c>
      <c r="AI41" s="102" t="s">
        <v>9</v>
      </c>
      <c r="AJ41" s="11"/>
      <c r="AK41" s="14"/>
      <c r="AM41" s="13"/>
      <c r="AN41" s="11"/>
      <c r="AO41" s="8" t="s">
        <v>46</v>
      </c>
      <c r="AP41" s="5" t="s">
        <v>47</v>
      </c>
      <c r="AQ41" s="5" t="s">
        <v>44</v>
      </c>
      <c r="AR41" s="5" t="s">
        <v>45</v>
      </c>
      <c r="AS41" s="5" t="s">
        <v>43</v>
      </c>
      <c r="AT41" s="5" t="s">
        <v>44</v>
      </c>
      <c r="AU41" s="5" t="s">
        <v>45</v>
      </c>
      <c r="AV41" s="5" t="s">
        <v>43</v>
      </c>
      <c r="AW41" s="102" t="s">
        <v>9</v>
      </c>
      <c r="AX41" s="11"/>
      <c r="AY41" s="14"/>
      <c r="BA41" s="13"/>
      <c r="BB41" s="11"/>
      <c r="BC41" s="8" t="s">
        <v>46</v>
      </c>
      <c r="BD41" s="5" t="s">
        <v>47</v>
      </c>
      <c r="BE41" s="5" t="s">
        <v>44</v>
      </c>
      <c r="BF41" s="5" t="s">
        <v>45</v>
      </c>
      <c r="BG41" s="5" t="s">
        <v>43</v>
      </c>
      <c r="BH41" s="5" t="s">
        <v>44</v>
      </c>
      <c r="BI41" s="5" t="s">
        <v>45</v>
      </c>
      <c r="BJ41" s="5" t="s">
        <v>43</v>
      </c>
      <c r="BK41" s="102" t="s">
        <v>9</v>
      </c>
      <c r="BL41" s="11"/>
      <c r="BM41" s="14"/>
      <c r="BO41" s="13"/>
      <c r="BP41" s="11"/>
      <c r="BQ41" s="8" t="s">
        <v>46</v>
      </c>
      <c r="BR41" s="5" t="s">
        <v>47</v>
      </c>
      <c r="BS41" s="5" t="s">
        <v>44</v>
      </c>
      <c r="BT41" s="5" t="s">
        <v>45</v>
      </c>
      <c r="BU41" s="5" t="s">
        <v>43</v>
      </c>
      <c r="BV41" s="5" t="s">
        <v>44</v>
      </c>
      <c r="BW41" s="5" t="s">
        <v>45</v>
      </c>
      <c r="BX41" s="5" t="s">
        <v>43</v>
      </c>
      <c r="BY41" s="102" t="s">
        <v>9</v>
      </c>
      <c r="BZ41" s="11"/>
      <c r="CA41" s="14"/>
      <c r="CC41" s="13"/>
      <c r="CD41" s="11"/>
      <c r="CE41" s="8" t="s">
        <v>46</v>
      </c>
      <c r="CF41" s="5" t="s">
        <v>47</v>
      </c>
      <c r="CG41" s="5" t="s">
        <v>44</v>
      </c>
      <c r="CH41" s="5" t="s">
        <v>45</v>
      </c>
      <c r="CI41" s="5" t="s">
        <v>43</v>
      </c>
      <c r="CJ41" s="5" t="s">
        <v>44</v>
      </c>
      <c r="CK41" s="5" t="s">
        <v>45</v>
      </c>
      <c r="CL41" s="5" t="s">
        <v>43</v>
      </c>
      <c r="CM41" s="102" t="s">
        <v>9</v>
      </c>
      <c r="CN41" s="11"/>
      <c r="CO41" s="14"/>
      <c r="CQ41" s="13"/>
      <c r="CR41" s="11"/>
      <c r="CS41" s="8" t="s">
        <v>46</v>
      </c>
      <c r="CT41" s="5" t="s">
        <v>47</v>
      </c>
      <c r="CU41" s="5" t="s">
        <v>44</v>
      </c>
      <c r="CV41" s="5" t="s">
        <v>45</v>
      </c>
      <c r="CW41" s="5" t="s">
        <v>43</v>
      </c>
      <c r="CX41" s="5" t="s">
        <v>44</v>
      </c>
      <c r="CY41" s="5" t="s">
        <v>45</v>
      </c>
      <c r="CZ41" s="5" t="s">
        <v>43</v>
      </c>
      <c r="DA41" s="102" t="s">
        <v>9</v>
      </c>
      <c r="DB41" s="11"/>
      <c r="DC41" s="14"/>
      <c r="DE41" s="13"/>
      <c r="DF41" s="11"/>
      <c r="DG41" s="8" t="s">
        <v>46</v>
      </c>
      <c r="DH41" s="5" t="s">
        <v>47</v>
      </c>
      <c r="DI41" s="5" t="s">
        <v>44</v>
      </c>
      <c r="DJ41" s="5" t="s">
        <v>45</v>
      </c>
      <c r="DK41" s="5" t="s">
        <v>43</v>
      </c>
      <c r="DL41" s="5" t="s">
        <v>44</v>
      </c>
      <c r="DM41" s="5" t="s">
        <v>45</v>
      </c>
      <c r="DN41" s="5" t="s">
        <v>43</v>
      </c>
      <c r="DO41" s="102" t="s">
        <v>9</v>
      </c>
      <c r="DP41" s="11"/>
      <c r="DQ41" s="14"/>
    </row>
    <row r="42" spans="2:146" x14ac:dyDescent="0.2">
      <c r="I42" s="11"/>
      <c r="K42" s="13"/>
      <c r="L42" s="11"/>
      <c r="M42" s="104" t="str">
        <f>L29</f>
        <v>TEAM A</v>
      </c>
      <c r="N42" s="107" t="str">
        <f>Q21</f>
        <v/>
      </c>
      <c r="O42" s="62"/>
      <c r="P42" s="62"/>
      <c r="Q42" s="127"/>
      <c r="R42" s="170" t="str">
        <f t="shared" ref="R42:T43" si="0">IF(O42="","",IF(O42="NP",0,IF(O42&lt;31%,-1,IF(O42&lt;70%,0,1))))</f>
        <v/>
      </c>
      <c r="S42" s="84" t="str">
        <f t="shared" si="0"/>
        <v/>
      </c>
      <c r="T42" s="84" t="str">
        <f t="shared" si="0"/>
        <v/>
      </c>
      <c r="U42" s="130" t="str">
        <f>IF(O42="","INCOMP",IF(OR(R42=-1,S42=-1,T42=-1,R43=1,S43=1,T43=1),"NO BET","BET"))</f>
        <v>INCOMP</v>
      </c>
      <c r="V42" s="88"/>
      <c r="W42" s="14"/>
      <c r="Y42" s="13"/>
      <c r="Z42" s="11"/>
      <c r="AA42" s="104" t="str">
        <f>Z29</f>
        <v>TEAM A</v>
      </c>
      <c r="AB42" s="107" t="str">
        <f>AE21</f>
        <v/>
      </c>
      <c r="AC42" s="62"/>
      <c r="AD42" s="62"/>
      <c r="AE42" s="127"/>
      <c r="AF42" s="170" t="str">
        <f t="shared" ref="AF42:AH43" si="1">IF(AC42="","",IF(AC42="NP",0,IF(AC42&lt;31%,-1,IF(AC42&lt;70%,0,1))))</f>
        <v/>
      </c>
      <c r="AG42" s="84" t="str">
        <f t="shared" si="1"/>
        <v/>
      </c>
      <c r="AH42" s="84" t="str">
        <f t="shared" si="1"/>
        <v/>
      </c>
      <c r="AI42" s="130" t="str">
        <f>IF(AC42="","INCOMP",IF(OR(AF42=-1,AG42=-1,AH42=-1,AF43=1,AG43=1,AH43=1),"NO BET","BET"))</f>
        <v>INCOMP</v>
      </c>
      <c r="AJ42" s="88"/>
      <c r="AK42" s="14"/>
      <c r="AM42" s="13"/>
      <c r="AN42" s="11"/>
      <c r="AO42" s="104" t="str">
        <f>AN29</f>
        <v>TEAM A</v>
      </c>
      <c r="AP42" s="107" t="str">
        <f>AS21</f>
        <v/>
      </c>
      <c r="AQ42" s="62"/>
      <c r="AR42" s="62"/>
      <c r="AS42" s="127"/>
      <c r="AT42" s="170" t="str">
        <f t="shared" ref="AT42:AV43" si="2">IF(AQ42="","",IF(AQ42="NP",0,IF(AQ42&lt;31%,-1,IF(AQ42&lt;70%,0,1))))</f>
        <v/>
      </c>
      <c r="AU42" s="84" t="str">
        <f t="shared" si="2"/>
        <v/>
      </c>
      <c r="AV42" s="84" t="str">
        <f t="shared" si="2"/>
        <v/>
      </c>
      <c r="AW42" s="130" t="str">
        <f>IF(AQ42="","INCOMP",IF(OR(AT42=-1,AU42=-1,AV42=-1,AT43=1,AU43=1,AV43=1),"NO BET","BET"))</f>
        <v>INCOMP</v>
      </c>
      <c r="AX42" s="88"/>
      <c r="AY42" s="14"/>
      <c r="BA42" s="13"/>
      <c r="BB42" s="11"/>
      <c r="BC42" s="104" t="str">
        <f>BB29</f>
        <v>TEAM A</v>
      </c>
      <c r="BD42" s="107" t="str">
        <f>BG21</f>
        <v/>
      </c>
      <c r="BE42" s="62"/>
      <c r="BF42" s="62"/>
      <c r="BG42" s="127"/>
      <c r="BH42" s="170" t="str">
        <f t="shared" ref="BH42:BJ43" si="3">IF(BE42="","",IF(BE42="NP",0,IF(BE42&lt;31%,-1,IF(BE42&lt;70%,0,1))))</f>
        <v/>
      </c>
      <c r="BI42" s="84" t="str">
        <f t="shared" si="3"/>
        <v/>
      </c>
      <c r="BJ42" s="84" t="str">
        <f t="shared" si="3"/>
        <v/>
      </c>
      <c r="BK42" s="130" t="str">
        <f>IF(BE42="","INCOMP",IF(OR(BH42=-1,BI42=-1,BJ42=-1,BH43=1,BI43=1,BJ43=1),"NO BET","BET"))</f>
        <v>INCOMP</v>
      </c>
      <c r="BL42" s="88"/>
      <c r="BM42" s="14"/>
      <c r="BO42" s="13"/>
      <c r="BP42" s="11"/>
      <c r="BQ42" s="104" t="str">
        <f>BP29</f>
        <v>TEAM A</v>
      </c>
      <c r="BR42" s="107" t="str">
        <f>BU21</f>
        <v/>
      </c>
      <c r="BS42" s="62"/>
      <c r="BT42" s="62"/>
      <c r="BU42" s="127"/>
      <c r="BV42" s="170" t="str">
        <f t="shared" ref="BV42:BX43" si="4">IF(BS42="","",IF(BS42="NP",0,IF(BS42&lt;31%,-1,IF(BS42&lt;70%,0,1))))</f>
        <v/>
      </c>
      <c r="BW42" s="84" t="str">
        <f t="shared" si="4"/>
        <v/>
      </c>
      <c r="BX42" s="84" t="str">
        <f t="shared" si="4"/>
        <v/>
      </c>
      <c r="BY42" s="130" t="str">
        <f>IF(BS42="","INCOMP",IF(OR(BV42=-1,BW42=-1,BX42=-1,BV43=1,BW43=1,BX43=1),"NO BET","BET"))</f>
        <v>INCOMP</v>
      </c>
      <c r="BZ42" s="88"/>
      <c r="CA42" s="14"/>
      <c r="CC42" s="13"/>
      <c r="CD42" s="11"/>
      <c r="CE42" s="104" t="str">
        <f>CD29</f>
        <v>TEAM A</v>
      </c>
      <c r="CF42" s="107" t="str">
        <f>CI21</f>
        <v/>
      </c>
      <c r="CG42" s="62"/>
      <c r="CH42" s="62"/>
      <c r="CI42" s="127"/>
      <c r="CJ42" s="170" t="str">
        <f t="shared" ref="CJ42:CL43" si="5">IF(CG42="","",IF(CG42="NP",0,IF(CG42&lt;31%,-1,IF(CG42&lt;70%,0,1))))</f>
        <v/>
      </c>
      <c r="CK42" s="84" t="str">
        <f t="shared" si="5"/>
        <v/>
      </c>
      <c r="CL42" s="84" t="str">
        <f t="shared" si="5"/>
        <v/>
      </c>
      <c r="CM42" s="130" t="str">
        <f>IF(CG42="","INCOMP",IF(OR(CJ42=-1,CK42=-1,CL42=-1,CJ43=1,CK43=1,CL43=1),"NO BET","BET"))</f>
        <v>INCOMP</v>
      </c>
      <c r="CN42" s="88"/>
      <c r="CO42" s="14"/>
      <c r="CQ42" s="13"/>
      <c r="CR42" s="11"/>
      <c r="CS42" s="104" t="str">
        <f>CR29</f>
        <v>TEAM A</v>
      </c>
      <c r="CT42" s="107" t="str">
        <f>CW21</f>
        <v/>
      </c>
      <c r="CU42" s="62"/>
      <c r="CV42" s="62"/>
      <c r="CW42" s="127"/>
      <c r="CX42" s="170" t="str">
        <f t="shared" ref="CX42:CZ43" si="6">IF(CU42="","",IF(CU42="NP",0,IF(CU42&lt;31%,-1,IF(CU42&lt;70%,0,1))))</f>
        <v/>
      </c>
      <c r="CY42" s="84" t="str">
        <f t="shared" si="6"/>
        <v/>
      </c>
      <c r="CZ42" s="84" t="str">
        <f t="shared" si="6"/>
        <v/>
      </c>
      <c r="DA42" s="130" t="str">
        <f>IF(CU42="","INCOMP",IF(OR(CX42=-1,CY42=-1,CZ42=-1,CX43=1,CY43=1,CZ43=1),"NO BET","BET"))</f>
        <v>INCOMP</v>
      </c>
      <c r="DB42" s="88"/>
      <c r="DC42" s="14"/>
      <c r="DE42" s="13"/>
      <c r="DF42" s="11"/>
      <c r="DG42" s="104" t="str">
        <f>DF29</f>
        <v>TEAM A</v>
      </c>
      <c r="DH42" s="107" t="str">
        <f>DK21</f>
        <v/>
      </c>
      <c r="DI42" s="62"/>
      <c r="DJ42" s="62"/>
      <c r="DK42" s="127"/>
      <c r="DL42" s="170" t="str">
        <f t="shared" ref="DL42:DN43" si="7">IF(DI42="","",IF(DI42="NP",0,IF(DI42&lt;31%,-1,IF(DI42&lt;70%,0,1))))</f>
        <v/>
      </c>
      <c r="DM42" s="84" t="str">
        <f t="shared" si="7"/>
        <v/>
      </c>
      <c r="DN42" s="84" t="str">
        <f t="shared" si="7"/>
        <v/>
      </c>
      <c r="DO42" s="130" t="str">
        <f>IF(DI42="","INCOMP",IF(OR(DL42=-1,DM42=-1,DN42=-1,DL43=1,DM43=1,DN43=1),"NO BET","BET"))</f>
        <v>INCOMP</v>
      </c>
      <c r="DP42" s="88"/>
      <c r="DQ42" s="14"/>
    </row>
    <row r="43" spans="2:146" ht="17" thickBot="1" x14ac:dyDescent="0.25">
      <c r="I43" s="11"/>
      <c r="K43" s="13"/>
      <c r="L43" s="11"/>
      <c r="M43" s="105" t="str">
        <f>R29</f>
        <v>TEAM B</v>
      </c>
      <c r="N43" s="57" t="str">
        <f>Q22</f>
        <v/>
      </c>
      <c r="O43" s="106"/>
      <c r="P43" s="106"/>
      <c r="Q43" s="128"/>
      <c r="R43" s="129" t="str">
        <f t="shared" si="0"/>
        <v/>
      </c>
      <c r="S43" s="54" t="str">
        <f t="shared" si="0"/>
        <v/>
      </c>
      <c r="T43" s="54" t="str">
        <f t="shared" si="0"/>
        <v/>
      </c>
      <c r="U43" s="131" t="str">
        <f>IF(O43="","INCOMP",IF(OR(R43=-1,S43=-1,T43=-1,R42=1,S42=1,T42=1),"NO BET","BET"))</f>
        <v>INCOMP</v>
      </c>
      <c r="V43" s="88"/>
      <c r="W43" s="14"/>
      <c r="Y43" s="13"/>
      <c r="Z43" s="11"/>
      <c r="AA43" s="105" t="str">
        <f>AF29</f>
        <v>TEAM B</v>
      </c>
      <c r="AB43" s="57" t="str">
        <f>AE22</f>
        <v/>
      </c>
      <c r="AC43" s="106"/>
      <c r="AD43" s="106"/>
      <c r="AE43" s="128"/>
      <c r="AF43" s="129" t="str">
        <f t="shared" si="1"/>
        <v/>
      </c>
      <c r="AG43" s="54" t="str">
        <f t="shared" si="1"/>
        <v/>
      </c>
      <c r="AH43" s="54" t="str">
        <f t="shared" si="1"/>
        <v/>
      </c>
      <c r="AI43" s="131" t="str">
        <f>IF(AC43="","INCOMP",IF(OR(AF43=-1,AG43=-1,AH43=-1,AF42=1,AG42=1,AH42=1),"NO BET","BET"))</f>
        <v>INCOMP</v>
      </c>
      <c r="AJ43" s="88"/>
      <c r="AK43" s="14"/>
      <c r="AM43" s="13"/>
      <c r="AN43" s="11"/>
      <c r="AO43" s="105" t="str">
        <f>AT29</f>
        <v>TEAM B</v>
      </c>
      <c r="AP43" s="57" t="str">
        <f>AS22</f>
        <v/>
      </c>
      <c r="AQ43" s="106"/>
      <c r="AR43" s="106"/>
      <c r="AS43" s="128"/>
      <c r="AT43" s="129" t="str">
        <f t="shared" si="2"/>
        <v/>
      </c>
      <c r="AU43" s="54" t="str">
        <f t="shared" si="2"/>
        <v/>
      </c>
      <c r="AV43" s="54" t="str">
        <f t="shared" si="2"/>
        <v/>
      </c>
      <c r="AW43" s="131" t="str">
        <f>IF(AQ43="","INCOMP",IF(OR(AT43=-1,AU43=-1,AV43=-1,AT42=1,AU42=1,AV42=1),"NO BET","BET"))</f>
        <v>INCOMP</v>
      </c>
      <c r="AX43" s="88"/>
      <c r="AY43" s="14"/>
      <c r="BA43" s="13"/>
      <c r="BB43" s="11"/>
      <c r="BC43" s="105" t="str">
        <f>BH29</f>
        <v>TEAM B</v>
      </c>
      <c r="BD43" s="57" t="str">
        <f>BG22</f>
        <v/>
      </c>
      <c r="BE43" s="106"/>
      <c r="BF43" s="106"/>
      <c r="BG43" s="128"/>
      <c r="BH43" s="129" t="str">
        <f t="shared" si="3"/>
        <v/>
      </c>
      <c r="BI43" s="54" t="str">
        <f t="shared" si="3"/>
        <v/>
      </c>
      <c r="BJ43" s="54" t="str">
        <f t="shared" si="3"/>
        <v/>
      </c>
      <c r="BK43" s="131" t="str">
        <f>IF(BE43="","INCOMP",IF(OR(BH43=-1,BI43=-1,BJ43=-1,BH42=1,BI42=1,BJ42=1),"NO BET","BET"))</f>
        <v>INCOMP</v>
      </c>
      <c r="BL43" s="88"/>
      <c r="BM43" s="14"/>
      <c r="BO43" s="13"/>
      <c r="BP43" s="11"/>
      <c r="BQ43" s="105" t="str">
        <f>BV29</f>
        <v>TEAM B</v>
      </c>
      <c r="BR43" s="57" t="str">
        <f>BU22</f>
        <v/>
      </c>
      <c r="BS43" s="106"/>
      <c r="BT43" s="106"/>
      <c r="BU43" s="128"/>
      <c r="BV43" s="129" t="str">
        <f t="shared" si="4"/>
        <v/>
      </c>
      <c r="BW43" s="54" t="str">
        <f t="shared" si="4"/>
        <v/>
      </c>
      <c r="BX43" s="54" t="str">
        <f t="shared" si="4"/>
        <v/>
      </c>
      <c r="BY43" s="131" t="str">
        <f>IF(BS43="","INCOMP",IF(OR(BV43=-1,BW43=-1,BX43=-1,BV42=1,BW42=1,BX42=1),"NO BET","BET"))</f>
        <v>INCOMP</v>
      </c>
      <c r="BZ43" s="88"/>
      <c r="CA43" s="14"/>
      <c r="CC43" s="13"/>
      <c r="CD43" s="11"/>
      <c r="CE43" s="105" t="str">
        <f>CJ29</f>
        <v>TEAM B</v>
      </c>
      <c r="CF43" s="57" t="str">
        <f>CI22</f>
        <v/>
      </c>
      <c r="CG43" s="106"/>
      <c r="CH43" s="106"/>
      <c r="CI43" s="128"/>
      <c r="CJ43" s="129" t="str">
        <f t="shared" si="5"/>
        <v/>
      </c>
      <c r="CK43" s="54" t="str">
        <f t="shared" si="5"/>
        <v/>
      </c>
      <c r="CL43" s="54" t="str">
        <f t="shared" si="5"/>
        <v/>
      </c>
      <c r="CM43" s="131" t="str">
        <f>IF(CG43="","INCOMP",IF(OR(CJ43=-1,CK43=-1,CL43=-1,CJ42=1,CK42=1,CL42=1),"NO BET","BET"))</f>
        <v>INCOMP</v>
      </c>
      <c r="CN43" s="88"/>
      <c r="CO43" s="14"/>
      <c r="CQ43" s="13"/>
      <c r="CR43" s="11"/>
      <c r="CS43" s="105" t="str">
        <f>CX29</f>
        <v>TEAM B</v>
      </c>
      <c r="CT43" s="57" t="str">
        <f>CW22</f>
        <v/>
      </c>
      <c r="CU43" s="106"/>
      <c r="CV43" s="106"/>
      <c r="CW43" s="128"/>
      <c r="CX43" s="129" t="str">
        <f t="shared" si="6"/>
        <v/>
      </c>
      <c r="CY43" s="54" t="str">
        <f t="shared" si="6"/>
        <v/>
      </c>
      <c r="CZ43" s="54" t="str">
        <f t="shared" si="6"/>
        <v/>
      </c>
      <c r="DA43" s="131" t="str">
        <f>IF(CU43="","INCOMP",IF(OR(CX43=-1,CY43=-1,CZ43=-1,CX42=1,CY42=1,CZ42=1),"NO BET","BET"))</f>
        <v>INCOMP</v>
      </c>
      <c r="DB43" s="88"/>
      <c r="DC43" s="14"/>
      <c r="DE43" s="13"/>
      <c r="DF43" s="11"/>
      <c r="DG43" s="105" t="str">
        <f>DL29</f>
        <v>TEAM B</v>
      </c>
      <c r="DH43" s="57" t="str">
        <f>DK22</f>
        <v/>
      </c>
      <c r="DI43" s="106"/>
      <c r="DJ43" s="106"/>
      <c r="DK43" s="128"/>
      <c r="DL43" s="129" t="str">
        <f t="shared" si="7"/>
        <v/>
      </c>
      <c r="DM43" s="54" t="str">
        <f t="shared" si="7"/>
        <v/>
      </c>
      <c r="DN43" s="54" t="str">
        <f t="shared" si="7"/>
        <v/>
      </c>
      <c r="DO43" s="131" t="str">
        <f>IF(DI43="","INCOMP",IF(OR(DL43=-1,DM43=-1,DN43=-1,DL42=1,DM42=1,DN42=1),"NO BET","BET"))</f>
        <v>INCOMP</v>
      </c>
      <c r="DP43" s="88"/>
      <c r="DQ43" s="14"/>
    </row>
    <row r="44" spans="2:146" x14ac:dyDescent="0.2">
      <c r="I44" s="11"/>
      <c r="K44" s="2"/>
      <c r="L44" s="3"/>
      <c r="M44" s="3"/>
      <c r="N44" s="132"/>
      <c r="O44" s="133"/>
      <c r="P44" s="134"/>
      <c r="Q44" s="3"/>
      <c r="R44" s="132"/>
      <c r="S44" s="133"/>
      <c r="T44" s="134"/>
      <c r="U44" s="3"/>
      <c r="V44" s="3"/>
      <c r="W44" s="4"/>
      <c r="Y44" s="2"/>
      <c r="Z44" s="3"/>
      <c r="AA44" s="3"/>
      <c r="AB44" s="132"/>
      <c r="AC44" s="133"/>
      <c r="AD44" s="134"/>
      <c r="AE44" s="3"/>
      <c r="AF44" s="132"/>
      <c r="AG44" s="133"/>
      <c r="AH44" s="134"/>
      <c r="AI44" s="3"/>
      <c r="AJ44" s="3"/>
      <c r="AK44" s="4"/>
      <c r="AM44" s="2"/>
      <c r="AN44" s="3"/>
      <c r="AO44" s="3"/>
      <c r="AP44" s="132"/>
      <c r="AQ44" s="133"/>
      <c r="AR44" s="134"/>
      <c r="AS44" s="3"/>
      <c r="AT44" s="132"/>
      <c r="AU44" s="133"/>
      <c r="AV44" s="134"/>
      <c r="AW44" s="3"/>
      <c r="AX44" s="3"/>
      <c r="AY44" s="4"/>
      <c r="AZ44" s="11"/>
      <c r="BA44" s="2"/>
      <c r="BB44" s="3"/>
      <c r="BC44" s="3"/>
      <c r="BD44" s="132"/>
      <c r="BE44" s="133"/>
      <c r="BF44" s="134"/>
      <c r="BG44" s="3"/>
      <c r="BH44" s="132"/>
      <c r="BI44" s="133"/>
      <c r="BJ44" s="134"/>
      <c r="BK44" s="3"/>
      <c r="BL44" s="3"/>
      <c r="BM44" s="4"/>
      <c r="BO44" s="2"/>
      <c r="BP44" s="3"/>
      <c r="BQ44" s="3"/>
      <c r="BR44" s="132"/>
      <c r="BS44" s="133"/>
      <c r="BT44" s="134"/>
      <c r="BU44" s="3"/>
      <c r="BV44" s="132"/>
      <c r="BW44" s="133"/>
      <c r="BX44" s="134"/>
      <c r="BY44" s="3"/>
      <c r="BZ44" s="3"/>
      <c r="CA44" s="4"/>
      <c r="CB44" s="11"/>
      <c r="CC44" s="2"/>
      <c r="CD44" s="3"/>
      <c r="CE44" s="3"/>
      <c r="CF44" s="132"/>
      <c r="CG44" s="133"/>
      <c r="CH44" s="134"/>
      <c r="CI44" s="3"/>
      <c r="CJ44" s="132"/>
      <c r="CK44" s="133"/>
      <c r="CL44" s="134"/>
      <c r="CM44" s="3"/>
      <c r="CN44" s="3"/>
      <c r="CO44" s="4"/>
      <c r="CQ44" s="2"/>
      <c r="CR44" s="3"/>
      <c r="CS44" s="3"/>
      <c r="CT44" s="132"/>
      <c r="CU44" s="133"/>
      <c r="CV44" s="134"/>
      <c r="CW44" s="3"/>
      <c r="CX44" s="132"/>
      <c r="CY44" s="133"/>
      <c r="CZ44" s="134"/>
      <c r="DA44" s="3"/>
      <c r="DB44" s="3"/>
      <c r="DC44" s="4"/>
      <c r="DD44" s="11"/>
      <c r="DE44" s="2"/>
      <c r="DF44" s="3"/>
      <c r="DG44" s="3"/>
      <c r="DH44" s="132"/>
      <c r="DI44" s="133"/>
      <c r="DJ44" s="134"/>
      <c r="DK44" s="3"/>
      <c r="DL44" s="132"/>
      <c r="DM44" s="133"/>
      <c r="DN44" s="134"/>
      <c r="DO44" s="3"/>
      <c r="DP44" s="3"/>
      <c r="DQ44" s="4"/>
    </row>
    <row r="45" spans="2:146" x14ac:dyDescent="0.2">
      <c r="I45" s="11"/>
      <c r="K45" s="11"/>
      <c r="L45" s="11"/>
      <c r="M45" s="11"/>
      <c r="N45" s="11"/>
      <c r="O45" s="11"/>
      <c r="P45" s="11"/>
      <c r="Q45" s="11"/>
      <c r="R45" s="11"/>
      <c r="S45" s="17"/>
      <c r="T45" s="33"/>
      <c r="U45" s="11"/>
      <c r="V45" s="11"/>
      <c r="W45" s="11"/>
      <c r="Y45" s="11"/>
      <c r="Z45" s="11"/>
      <c r="AA45" s="11"/>
      <c r="AB45" s="11"/>
      <c r="AC45" s="11"/>
      <c r="AD45" s="11"/>
      <c r="AE45" s="11"/>
      <c r="AF45" s="11"/>
      <c r="AG45" s="17"/>
      <c r="AH45" s="33"/>
      <c r="AI45" s="11"/>
      <c r="AJ45" s="11"/>
      <c r="AK45" s="11"/>
      <c r="AM45" s="11"/>
      <c r="AN45" s="11"/>
      <c r="AO45" s="11"/>
      <c r="AP45" s="11"/>
      <c r="AQ45" s="11"/>
      <c r="AR45" s="11"/>
      <c r="AS45" s="11"/>
      <c r="AT45" s="11"/>
      <c r="AU45" s="17"/>
      <c r="AV45" s="33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7"/>
      <c r="BJ45" s="33"/>
      <c r="BK45" s="11"/>
      <c r="BL45" s="11"/>
      <c r="BM45" s="11"/>
      <c r="BO45" s="11"/>
      <c r="BP45" s="11"/>
      <c r="BQ45" s="11"/>
      <c r="BR45" s="11"/>
      <c r="BS45" s="11"/>
      <c r="BT45" s="11"/>
      <c r="BU45" s="11"/>
      <c r="BV45" s="11"/>
      <c r="BW45" s="17"/>
      <c r="BX45" s="33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7"/>
      <c r="CL45" s="33"/>
      <c r="CM45" s="11"/>
      <c r="CN45" s="11"/>
      <c r="CO45" s="11"/>
      <c r="CQ45" s="11"/>
      <c r="CR45" s="11"/>
      <c r="CS45" s="11"/>
      <c r="CT45" s="11"/>
      <c r="CU45" s="11"/>
      <c r="CV45" s="11"/>
      <c r="CW45" s="11"/>
      <c r="CX45" s="11"/>
      <c r="CY45" s="17"/>
      <c r="CZ45" s="33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7"/>
      <c r="DN45" s="33"/>
      <c r="DO45" s="11"/>
      <c r="DP45" s="11"/>
      <c r="DQ45" s="11"/>
      <c r="EA45" s="17"/>
      <c r="EB45" s="33"/>
      <c r="EJ45" s="83"/>
      <c r="EK45" s="12"/>
      <c r="EL45" s="36"/>
      <c r="EN45" s="83"/>
      <c r="EO45" s="12"/>
      <c r="EP45" s="36"/>
    </row>
    <row r="46" spans="2:146" x14ac:dyDescent="0.2">
      <c r="I46" s="11"/>
      <c r="K46" s="11"/>
      <c r="L46" s="11"/>
      <c r="M46" s="11"/>
      <c r="N46" s="11"/>
      <c r="O46" s="11"/>
      <c r="P46" s="11"/>
      <c r="Q46" s="11"/>
      <c r="R46" s="11"/>
      <c r="S46" s="36"/>
      <c r="T46" s="12"/>
      <c r="U46" s="11"/>
      <c r="V46" s="11"/>
      <c r="W46" s="11"/>
      <c r="Y46" s="11"/>
      <c r="Z46" s="11"/>
      <c r="AA46" s="11"/>
      <c r="AB46" s="11"/>
      <c r="AC46" s="11"/>
      <c r="AD46" s="11"/>
      <c r="AE46" s="11"/>
      <c r="AF46" s="11"/>
      <c r="AG46" s="36"/>
      <c r="AH46" s="12"/>
      <c r="AI46" s="11"/>
      <c r="AJ46" s="11"/>
      <c r="AK46" s="11"/>
      <c r="AM46" s="11"/>
      <c r="AN46" s="11"/>
      <c r="AO46" s="11"/>
      <c r="AP46" s="11"/>
      <c r="AQ46" s="11"/>
      <c r="AR46" s="11"/>
      <c r="AS46" s="11"/>
      <c r="AT46" s="11"/>
      <c r="AU46" s="36"/>
      <c r="AV46" s="12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36"/>
      <c r="BJ46" s="12"/>
      <c r="BK46" s="11"/>
      <c r="BL46" s="11"/>
      <c r="BM46" s="11"/>
      <c r="BO46" s="11"/>
      <c r="BP46" s="11"/>
      <c r="BQ46" s="11"/>
      <c r="BR46" s="11"/>
      <c r="BS46" s="11"/>
      <c r="BT46" s="11"/>
      <c r="BU46" s="11"/>
      <c r="BV46" s="11"/>
      <c r="BW46" s="36"/>
      <c r="BX46" s="12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36"/>
      <c r="CL46" s="12"/>
      <c r="CM46" s="11"/>
      <c r="CN46" s="11"/>
      <c r="CO46" s="11"/>
      <c r="CQ46" s="11"/>
      <c r="CR46" s="11"/>
      <c r="CS46" s="11"/>
      <c r="CT46" s="11"/>
      <c r="CU46" s="11"/>
      <c r="CV46" s="11"/>
      <c r="CW46" s="11"/>
      <c r="CX46" s="11"/>
      <c r="CY46" s="36"/>
      <c r="CZ46" s="12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36"/>
      <c r="DN46" s="12"/>
      <c r="DO46" s="11"/>
      <c r="DP46" s="11"/>
      <c r="DQ46" s="11"/>
      <c r="EA46" s="36"/>
      <c r="EB46" s="12"/>
      <c r="EJ46" s="17"/>
      <c r="EK46" s="17"/>
      <c r="EL46" s="17"/>
      <c r="EM46" s="33"/>
      <c r="EN46" s="33"/>
      <c r="EO46" s="17"/>
      <c r="EP46" s="33"/>
    </row>
    <row r="47" spans="2:146" x14ac:dyDescent="0.2">
      <c r="I47" s="11"/>
      <c r="K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Y47" s="11"/>
      <c r="Z47" s="11"/>
      <c r="AA47" s="11"/>
      <c r="AB47" s="11"/>
      <c r="AC47" s="11"/>
      <c r="AD47" s="11"/>
      <c r="AE47" s="11"/>
      <c r="AF47" s="11"/>
      <c r="AG47" s="36"/>
      <c r="AH47" s="12"/>
      <c r="AI47" s="11"/>
      <c r="AJ47" s="11"/>
      <c r="AK47" s="11"/>
      <c r="AM47" s="11"/>
      <c r="AN47" s="11"/>
      <c r="AO47" s="11"/>
      <c r="AP47" s="11"/>
      <c r="AQ47" s="11"/>
      <c r="AR47" s="11"/>
      <c r="AS47" s="11"/>
      <c r="AT47" s="11"/>
      <c r="AU47" s="36"/>
      <c r="AV47" s="12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36"/>
      <c r="BJ47" s="12"/>
      <c r="BK47" s="11"/>
      <c r="BL47" s="11"/>
      <c r="BM47" s="11"/>
      <c r="BO47" s="11"/>
      <c r="BP47" s="11"/>
      <c r="BQ47" s="11"/>
      <c r="BR47" s="11"/>
      <c r="BS47" s="11"/>
      <c r="BT47" s="11"/>
      <c r="BU47" s="11"/>
      <c r="BV47" s="11"/>
      <c r="BW47" s="36"/>
      <c r="BX47" s="12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L47" s="12"/>
      <c r="CM47" s="11"/>
      <c r="CN47" s="11"/>
      <c r="CO47" s="11"/>
      <c r="CQ47" s="11"/>
      <c r="CR47" s="11"/>
      <c r="CS47" s="11"/>
      <c r="CT47" s="11"/>
      <c r="CU47" s="11"/>
      <c r="CV47" s="11"/>
      <c r="CW47" s="11"/>
      <c r="CX47" s="11"/>
      <c r="CY47" s="36"/>
      <c r="CZ47" s="12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36"/>
      <c r="DN47" s="12"/>
      <c r="DO47" s="11"/>
      <c r="DP47" s="11"/>
      <c r="DQ47" s="11"/>
      <c r="EA47" s="36"/>
      <c r="EB47" s="12"/>
      <c r="EJ47" s="84"/>
      <c r="EK47" s="84"/>
      <c r="EL47" s="84"/>
      <c r="EM47" s="17"/>
      <c r="EN47" s="12"/>
      <c r="EO47" s="36"/>
      <c r="EP47" s="12"/>
    </row>
    <row r="48" spans="2:146" x14ac:dyDescent="0.2">
      <c r="B48" s="11"/>
      <c r="C48" s="11"/>
      <c r="D48" s="11"/>
      <c r="E48" s="11"/>
      <c r="F48" s="11"/>
      <c r="G48" s="11"/>
      <c r="H48" s="11"/>
      <c r="I48" s="11"/>
      <c r="J48" s="11"/>
      <c r="K48" s="11"/>
      <c r="M48" s="11"/>
      <c r="N48" s="11"/>
      <c r="O48" s="11"/>
      <c r="S48" s="11"/>
      <c r="T48" s="11"/>
      <c r="U48" s="11"/>
      <c r="V48" s="11"/>
      <c r="W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C48" s="11"/>
      <c r="CD48" s="11"/>
      <c r="CE48" s="11"/>
      <c r="CF48" s="11"/>
      <c r="CG48" s="11"/>
      <c r="CH48" s="11"/>
      <c r="CI48" s="11"/>
      <c r="CJ48" s="11"/>
      <c r="CL48" s="11"/>
      <c r="CM48" s="11"/>
      <c r="CN48" s="11"/>
      <c r="CO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EJ48" s="84"/>
      <c r="EK48" s="84"/>
      <c r="EL48" s="84"/>
      <c r="EM48" s="17"/>
      <c r="EN48" s="12"/>
      <c r="EO48" s="36"/>
      <c r="EP48" s="12"/>
    </row>
    <row r="49" spans="3:149" x14ac:dyDescent="0.2">
      <c r="C49" s="108"/>
      <c r="D49" s="108"/>
      <c r="E49" s="108"/>
      <c r="F49" s="108"/>
      <c r="G49" s="108"/>
      <c r="H49" s="108"/>
      <c r="I49" s="11"/>
      <c r="J49" s="11"/>
      <c r="K49" s="11"/>
      <c r="M49" s="11"/>
      <c r="N49" s="11"/>
      <c r="O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3:149" x14ac:dyDescent="0.2">
      <c r="C50" s="108"/>
      <c r="D50" s="108"/>
      <c r="E50" s="108"/>
      <c r="F50" s="108"/>
      <c r="G50" s="108"/>
      <c r="H50" s="108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</row>
    <row r="51" spans="3:149" x14ac:dyDescent="0.2">
      <c r="C51" s="108"/>
      <c r="D51" s="108"/>
      <c r="E51" s="108"/>
      <c r="F51" s="108"/>
      <c r="G51" s="108"/>
      <c r="H51" s="108"/>
      <c r="I51" s="11"/>
      <c r="J51" s="11"/>
      <c r="K51" s="11"/>
      <c r="M51" s="11"/>
      <c r="N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</row>
    <row r="52" spans="3:149" x14ac:dyDescent="0.2">
      <c r="C52" s="108"/>
      <c r="D52" s="108"/>
      <c r="E52" s="108"/>
      <c r="F52" s="108"/>
      <c r="G52" s="108"/>
      <c r="H52" s="108"/>
      <c r="I52" s="11"/>
      <c r="J52" s="11"/>
      <c r="K52" s="11"/>
      <c r="O52" s="11"/>
      <c r="DQ52" s="11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</row>
    <row r="53" spans="3:149" x14ac:dyDescent="0.2">
      <c r="I53" s="11"/>
      <c r="J53" s="11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</row>
    <row r="54" spans="3:149" x14ac:dyDescent="0.2"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CK54" s="11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</row>
    <row r="55" spans="3:149" x14ac:dyDescent="0.2">
      <c r="E55" s="11"/>
      <c r="F55" s="11"/>
      <c r="G55" s="11"/>
      <c r="H55" s="11"/>
      <c r="I55" s="11"/>
      <c r="J55" s="11"/>
      <c r="K55" s="11"/>
      <c r="M55" s="11"/>
      <c r="N55" s="11"/>
      <c r="O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</row>
    <row r="56" spans="3:149" x14ac:dyDescent="0.2">
      <c r="I56" s="11"/>
      <c r="J56" s="11"/>
      <c r="K56" s="83"/>
      <c r="M56" s="11"/>
      <c r="N56" s="11"/>
      <c r="O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</row>
    <row r="57" spans="3:149" x14ac:dyDescent="0.2">
      <c r="I57" s="82"/>
      <c r="J57" s="83"/>
      <c r="K57" s="11"/>
      <c r="S57" s="17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CO57" s="11"/>
      <c r="CP57" s="11"/>
      <c r="CQ57" s="11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</row>
    <row r="58" spans="3:149" x14ac:dyDescent="0.2">
      <c r="I58" s="17"/>
      <c r="J58" s="11"/>
      <c r="K58" s="11"/>
      <c r="L58" s="11"/>
      <c r="P58" s="11"/>
      <c r="Q58" s="11"/>
      <c r="R58" s="11"/>
      <c r="S58" s="12"/>
      <c r="U58" s="11"/>
      <c r="V58" s="11"/>
      <c r="W58" s="11"/>
      <c r="X58" s="85"/>
      <c r="Y58" s="11"/>
      <c r="Z58" s="11"/>
      <c r="AA58" s="11"/>
      <c r="AB58" s="11"/>
      <c r="AC58" s="11"/>
      <c r="AD58" s="11"/>
      <c r="AE58" s="11"/>
      <c r="CK58" s="11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</row>
    <row r="59" spans="3:149" x14ac:dyDescent="0.2">
      <c r="E59" s="11"/>
      <c r="F59" s="11"/>
      <c r="G59" s="11"/>
      <c r="H59" s="11"/>
      <c r="I59" s="17"/>
      <c r="J59" s="11"/>
      <c r="K59" s="84"/>
      <c r="P59" s="112"/>
      <c r="Q59" s="17"/>
      <c r="R59" s="17"/>
      <c r="S59" s="12"/>
      <c r="U59" s="84"/>
      <c r="V59" s="11"/>
      <c r="W59" s="87"/>
      <c r="X59" s="85"/>
      <c r="Y59" s="11"/>
      <c r="Z59" s="11"/>
      <c r="AA59" s="11"/>
      <c r="AB59" s="20"/>
      <c r="AC59" s="12"/>
      <c r="AD59" s="11"/>
      <c r="AE59" s="11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</row>
    <row r="60" spans="3:149" x14ac:dyDescent="0.2">
      <c r="I60" s="17"/>
      <c r="J60" s="84"/>
      <c r="K60" s="59"/>
      <c r="P60" s="11"/>
      <c r="Q60" s="11"/>
      <c r="R60" s="11"/>
      <c r="S60" s="11"/>
      <c r="U60" s="59"/>
      <c r="V60" s="59"/>
      <c r="W60" s="87"/>
      <c r="X60" s="85"/>
      <c r="Y60" s="85"/>
      <c r="Z60" s="85"/>
      <c r="AA60" s="11"/>
      <c r="AB60" s="11"/>
      <c r="AC60" s="85"/>
      <c r="AD60" s="85"/>
      <c r="AE60" s="85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</row>
    <row r="61" spans="3:149" x14ac:dyDescent="0.2">
      <c r="I61" s="11"/>
      <c r="J61" s="11"/>
      <c r="K61" s="59"/>
      <c r="N61" s="11"/>
      <c r="U61" s="59"/>
      <c r="V61" s="59"/>
      <c r="W61" s="87"/>
      <c r="X61" s="85"/>
      <c r="Y61" s="85"/>
      <c r="Z61" s="85"/>
      <c r="AA61" s="11"/>
      <c r="AB61" s="11"/>
      <c r="AC61" s="85"/>
      <c r="AD61" s="85"/>
      <c r="AE61" s="85"/>
      <c r="CO61" s="11"/>
      <c r="CP61" s="11"/>
      <c r="CQ61" s="1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3:149" x14ac:dyDescent="0.2">
      <c r="I62" s="11"/>
      <c r="J62" s="11"/>
      <c r="K62" s="59"/>
      <c r="L62" s="59"/>
      <c r="M62" s="87"/>
      <c r="N62" s="85"/>
      <c r="O62" s="11"/>
      <c r="U62" s="59"/>
      <c r="V62" s="59"/>
      <c r="W62" s="87"/>
      <c r="X62" s="85"/>
      <c r="Y62" s="85"/>
      <c r="Z62" s="85"/>
      <c r="AA62" s="11"/>
      <c r="AB62" s="11"/>
      <c r="AC62" s="85"/>
      <c r="AD62" s="85"/>
      <c r="AE62" s="85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</row>
    <row r="63" spans="3:149" x14ac:dyDescent="0.2">
      <c r="I63" s="11"/>
      <c r="J63" s="81"/>
      <c r="K63" s="59"/>
      <c r="M63" s="87"/>
      <c r="N63" s="85"/>
      <c r="O63" s="11"/>
      <c r="U63" s="59"/>
      <c r="V63" s="59"/>
      <c r="W63" s="87"/>
      <c r="X63" s="85"/>
      <c r="Y63" s="85"/>
      <c r="Z63" s="85"/>
      <c r="AA63" s="11"/>
      <c r="AB63" s="11"/>
      <c r="AC63" s="85"/>
      <c r="AD63" s="85"/>
      <c r="AE63" s="85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</row>
    <row r="64" spans="3:149" x14ac:dyDescent="0.2">
      <c r="I64" s="11"/>
      <c r="J64" s="11"/>
      <c r="K64" s="59"/>
      <c r="M64" s="87"/>
      <c r="N64" s="85"/>
      <c r="O64" s="11"/>
      <c r="U64" s="59"/>
      <c r="V64" s="59"/>
      <c r="W64" s="87"/>
      <c r="X64" s="85"/>
      <c r="Y64" s="85"/>
      <c r="Z64" s="85"/>
      <c r="AA64" s="11"/>
      <c r="AB64" s="11"/>
      <c r="AC64" s="85"/>
      <c r="AD64" s="85"/>
      <c r="AE64" s="85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</row>
    <row r="65" spans="9:149" x14ac:dyDescent="0.2">
      <c r="I65" s="11"/>
      <c r="J65" s="81"/>
      <c r="K65" s="59"/>
      <c r="M65" s="87"/>
      <c r="N65" s="85"/>
      <c r="O65" s="11"/>
      <c r="U65" s="59"/>
      <c r="V65" s="59"/>
      <c r="W65" s="87"/>
      <c r="X65" s="85"/>
      <c r="Y65" s="85"/>
      <c r="Z65" s="85"/>
      <c r="AA65" s="11"/>
      <c r="AB65" s="11"/>
      <c r="AC65" s="85"/>
      <c r="AD65" s="85"/>
      <c r="AE65" s="85"/>
      <c r="CO65" s="11"/>
      <c r="CP65" s="11"/>
      <c r="CQ65" s="11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</row>
    <row r="66" spans="9:149" x14ac:dyDescent="0.2">
      <c r="I66" s="11"/>
      <c r="J66" s="11"/>
      <c r="K66" s="59"/>
      <c r="M66" s="87"/>
      <c r="N66" s="85"/>
      <c r="O66" s="11"/>
      <c r="P66" s="11"/>
      <c r="Q66" s="11"/>
      <c r="R66" s="11"/>
      <c r="U66" s="59"/>
      <c r="V66" s="59"/>
      <c r="W66" s="87"/>
      <c r="X66" s="85"/>
      <c r="Y66" s="85"/>
      <c r="Z66" s="85"/>
      <c r="AA66" s="11"/>
      <c r="AB66" s="11"/>
      <c r="AC66" s="85"/>
      <c r="AD66" s="85"/>
      <c r="AE66" s="85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</row>
    <row r="67" spans="9:149" x14ac:dyDescent="0.2">
      <c r="I67" s="11"/>
      <c r="J67" s="11"/>
      <c r="K67" s="59"/>
      <c r="M67" s="87"/>
      <c r="N67" s="85"/>
      <c r="O67" s="11"/>
      <c r="U67" s="59"/>
      <c r="V67" s="59"/>
      <c r="W67" s="87"/>
      <c r="X67" s="85"/>
      <c r="Y67" s="85"/>
      <c r="Z67" s="85"/>
      <c r="AA67" s="11"/>
      <c r="AB67" s="11"/>
      <c r="AC67" s="85"/>
      <c r="AD67" s="85"/>
      <c r="AE67" s="85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</row>
    <row r="68" spans="9:149" x14ac:dyDescent="0.2">
      <c r="I68" s="11"/>
      <c r="J68" s="11"/>
      <c r="K68" s="11"/>
      <c r="M68" s="11"/>
      <c r="N68" s="85"/>
      <c r="O68" s="85"/>
      <c r="S68" s="85"/>
      <c r="T68" s="85"/>
      <c r="U68" s="85"/>
      <c r="V68" s="11"/>
      <c r="W68" s="11"/>
      <c r="X68" s="85"/>
      <c r="Y68" s="85"/>
      <c r="Z68" s="85"/>
      <c r="AA68" s="11"/>
      <c r="AB68" s="11"/>
      <c r="AC68" s="85"/>
      <c r="AD68" s="85"/>
      <c r="AE68" s="85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</row>
    <row r="69" spans="9:149" x14ac:dyDescent="0.2">
      <c r="I69" s="11"/>
      <c r="J69" s="81"/>
      <c r="K69" s="11"/>
      <c r="M69" s="11"/>
      <c r="N69" s="85"/>
      <c r="O69" s="85"/>
      <c r="S69" s="85"/>
      <c r="T69" s="85"/>
      <c r="U69" s="85"/>
      <c r="V69" s="11"/>
      <c r="W69" s="11"/>
      <c r="X69" s="85"/>
      <c r="Y69" s="85"/>
      <c r="Z69" s="85"/>
      <c r="AA69" s="11"/>
      <c r="AB69" s="11"/>
      <c r="AC69" s="85"/>
      <c r="AD69" s="85"/>
      <c r="AE69" s="85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</row>
    <row r="70" spans="9:149" x14ac:dyDescent="0.2">
      <c r="I70" s="11"/>
      <c r="J70" s="11"/>
      <c r="K70" s="11"/>
      <c r="M70" s="11"/>
      <c r="N70" s="85"/>
      <c r="O70" s="85"/>
      <c r="P70" s="8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</row>
    <row r="71" spans="9:149" x14ac:dyDescent="0.2">
      <c r="I71" s="11"/>
      <c r="J71" s="81"/>
      <c r="K71" s="11"/>
      <c r="M71" s="11"/>
      <c r="S71" s="17"/>
      <c r="T71" s="85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</row>
    <row r="72" spans="9:149" x14ac:dyDescent="0.2">
      <c r="I72" s="11"/>
      <c r="J72" s="11"/>
      <c r="K72" s="11"/>
      <c r="M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</row>
    <row r="73" spans="9:149" x14ac:dyDescent="0.2">
      <c r="I73" s="11"/>
      <c r="J73" s="11"/>
      <c r="K73" s="11"/>
      <c r="M73" s="11"/>
      <c r="N73" s="11"/>
      <c r="O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9:149" x14ac:dyDescent="0.2">
      <c r="I74" s="11"/>
      <c r="J74" s="11"/>
      <c r="K74" s="11"/>
      <c r="M74" s="11"/>
      <c r="N74" s="11"/>
      <c r="O74" s="86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9:149" x14ac:dyDescent="0.2">
      <c r="I75" s="11"/>
      <c r="J75" s="11"/>
      <c r="K75" s="11"/>
      <c r="M75" s="11"/>
      <c r="N75" s="11"/>
      <c r="O75" s="11"/>
      <c r="S75" s="11"/>
      <c r="T75" s="11"/>
      <c r="U75" s="85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</row>
    <row r="76" spans="9:149" x14ac:dyDescent="0.2">
      <c r="I76" s="11"/>
      <c r="J76" s="11"/>
      <c r="K76" s="11"/>
      <c r="M76" s="11"/>
      <c r="N76" s="11"/>
      <c r="O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</row>
    <row r="77" spans="9:149" x14ac:dyDescent="0.2">
      <c r="I77" s="11"/>
      <c r="J77" s="11"/>
      <c r="K77" s="11"/>
      <c r="M77" s="11"/>
      <c r="N77" s="11"/>
      <c r="O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</row>
    <row r="78" spans="9:149" x14ac:dyDescent="0.2">
      <c r="I78" s="11"/>
      <c r="J78" s="11"/>
      <c r="K78" s="59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</row>
    <row r="79" spans="9:149" x14ac:dyDescent="0.2">
      <c r="I79" s="11"/>
      <c r="J79" s="11"/>
      <c r="K79" s="59"/>
      <c r="L79" s="11"/>
      <c r="M79" s="11"/>
      <c r="N79" s="11"/>
      <c r="O79" s="24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</row>
    <row r="80" spans="9:149" x14ac:dyDescent="0.2">
      <c r="I80" s="11"/>
      <c r="J80" s="11"/>
      <c r="K80" s="59"/>
      <c r="L80" s="11"/>
      <c r="M80" s="11"/>
      <c r="N80" s="11"/>
      <c r="O80" s="24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</row>
    <row r="81" spans="9:149" x14ac:dyDescent="0.2">
      <c r="I81" s="11"/>
      <c r="J81" s="11"/>
      <c r="K81" s="11"/>
      <c r="L81" s="11"/>
      <c r="M81" s="11"/>
      <c r="N81" s="11"/>
      <c r="O81" s="89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</row>
    <row r="82" spans="9:149" x14ac:dyDescent="0.2">
      <c r="I82" s="11"/>
      <c r="J82" s="11"/>
      <c r="K82" s="11"/>
      <c r="L82" s="11"/>
      <c r="M82" s="11"/>
      <c r="N82" s="11"/>
      <c r="O82" s="89"/>
      <c r="P82" s="59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</row>
    <row r="83" spans="9:149" x14ac:dyDescent="0.2">
      <c r="I83" s="11"/>
      <c r="J83" s="11"/>
      <c r="K83" s="11"/>
      <c r="L83" s="11"/>
      <c r="M83" s="11"/>
      <c r="N83" s="11"/>
      <c r="O83" s="89"/>
      <c r="P83" s="59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</row>
    <row r="84" spans="9:149" x14ac:dyDescent="0.2">
      <c r="I84" s="11"/>
      <c r="J84" s="11"/>
      <c r="K84" s="11"/>
      <c r="L84" s="11"/>
      <c r="M84" s="11"/>
      <c r="N84" s="11"/>
      <c r="O84" s="89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</row>
    <row r="85" spans="9:149" x14ac:dyDescent="0.2"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</row>
    <row r="86" spans="9:149" x14ac:dyDescent="0.2"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</row>
    <row r="87" spans="9:149" x14ac:dyDescent="0.2">
      <c r="I87" s="11"/>
      <c r="J87" s="11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</row>
  </sheetData>
  <conditionalFormatting sqref="X10">
    <cfRule type="containsText" dxfId="1993" priority="5959" operator="containsText" text="POS/NEUT">
      <formula>NOT(ISERROR(SEARCH("POS/NEUT",X10)))</formula>
    </cfRule>
    <cfRule type="cellIs" dxfId="1992" priority="5960" operator="equal">
      <formula>"NEUT/NEG"</formula>
    </cfRule>
    <cfRule type="cellIs" dxfId="1991" priority="5961" operator="equal">
      <formula>"NEUT"</formula>
    </cfRule>
    <cfRule type="cellIs" dxfId="1990" priority="5962" operator="equal">
      <formula>"NEG"</formula>
    </cfRule>
    <cfRule type="cellIs" dxfId="1989" priority="5963" operator="equal">
      <formula>"POS"</formula>
    </cfRule>
  </conditionalFormatting>
  <conditionalFormatting sqref="U36:U37">
    <cfRule type="cellIs" dxfId="1988" priority="5945" operator="equal">
      <formula>"NO BET"</formula>
    </cfRule>
    <cfRule type="cellIs" dxfId="1987" priority="5946" operator="equal">
      <formula>"BET"</formula>
    </cfRule>
  </conditionalFormatting>
  <conditionalFormatting sqref="N42:N43">
    <cfRule type="cellIs" dxfId="1986" priority="5941" operator="equal">
      <formula>"NEUT"</formula>
    </cfRule>
    <cfRule type="cellIs" dxfId="1985" priority="5942" operator="equal">
      <formula>"POS"</formula>
    </cfRule>
    <cfRule type="cellIs" dxfId="1984" priority="5943" operator="equal">
      <formula>"NEG"</formula>
    </cfRule>
  </conditionalFormatting>
  <conditionalFormatting sqref="G6:H6 G10:H10 G14:H14 G18:H18 G22:H22">
    <cfRule type="cellIs" dxfId="1983" priority="4832" operator="equal">
      <formula>"YES"</formula>
    </cfRule>
    <cfRule type="cellIs" dxfId="1982" priority="4833" operator="equal">
      <formula>"NO"</formula>
    </cfRule>
  </conditionalFormatting>
  <conditionalFormatting sqref="O18">
    <cfRule type="containsText" dxfId="1981" priority="4611" operator="containsText" text="POS/NEUT">
      <formula>NOT(ISERROR(SEARCH("POS/NEUT",O18)))</formula>
    </cfRule>
    <cfRule type="cellIs" dxfId="1980" priority="4612" operator="equal">
      <formula>"NEUT/NEG"</formula>
    </cfRule>
    <cfRule type="cellIs" dxfId="1979" priority="4613" operator="equal">
      <formula>"NEUT"</formula>
    </cfRule>
    <cfRule type="cellIs" dxfId="1978" priority="4614" operator="equal">
      <formula>"NEG"</formula>
    </cfRule>
    <cfRule type="cellIs" dxfId="1977" priority="4615" operator="equal">
      <formula>"POS"</formula>
    </cfRule>
  </conditionalFormatting>
  <conditionalFormatting sqref="L18">
    <cfRule type="containsText" dxfId="1976" priority="4606" operator="containsText" text="POS/NEUT">
      <formula>NOT(ISERROR(SEARCH("POS/NEUT",L18)))</formula>
    </cfRule>
    <cfRule type="cellIs" dxfId="1975" priority="4607" operator="equal">
      <formula>"NEUT/NEG"</formula>
    </cfRule>
    <cfRule type="cellIs" dxfId="1974" priority="4608" operator="equal">
      <formula>"NEUT"</formula>
    </cfRule>
    <cfRule type="cellIs" dxfId="1973" priority="4609" operator="equal">
      <formula>"NEG"</formula>
    </cfRule>
    <cfRule type="cellIs" dxfId="1972" priority="4610" operator="equal">
      <formula>"POS"</formula>
    </cfRule>
  </conditionalFormatting>
  <conditionalFormatting sqref="Q4">
    <cfRule type="containsText" dxfId="1971" priority="4568" operator="containsText" text="POS/NEUT">
      <formula>NOT(ISERROR(SEARCH("POS/NEUT",Q4)))</formula>
    </cfRule>
    <cfRule type="cellIs" dxfId="1970" priority="4569" operator="equal">
      <formula>"NEUT/NEG"</formula>
    </cfRule>
    <cfRule type="cellIs" dxfId="1969" priority="4570" operator="equal">
      <formula>"NEUT"</formula>
    </cfRule>
    <cfRule type="cellIs" dxfId="1968" priority="4571" operator="equal">
      <formula>"NEG"</formula>
    </cfRule>
    <cfRule type="cellIs" dxfId="1967" priority="4572" operator="equal">
      <formula>"POS"</formula>
    </cfRule>
  </conditionalFormatting>
  <conditionalFormatting sqref="Q5">
    <cfRule type="containsText" dxfId="1966" priority="4563" operator="containsText" text="POS/NEUT">
      <formula>NOT(ISERROR(SEARCH("POS/NEUT",Q5)))</formula>
    </cfRule>
    <cfRule type="cellIs" dxfId="1965" priority="4564" operator="equal">
      <formula>"NEUT/NEG"</formula>
    </cfRule>
    <cfRule type="cellIs" dxfId="1964" priority="4565" operator="equal">
      <formula>"NEUT"</formula>
    </cfRule>
    <cfRule type="cellIs" dxfId="1963" priority="4566" operator="equal">
      <formula>"NEG"</formula>
    </cfRule>
    <cfRule type="cellIs" dxfId="1962" priority="4567" operator="equal">
      <formula>"POS"</formula>
    </cfRule>
  </conditionalFormatting>
  <conditionalFormatting sqref="G26:H26 G34:H35 G30:H30">
    <cfRule type="cellIs" dxfId="1961" priority="3632" operator="equal">
      <formula>"YES"</formula>
    </cfRule>
    <cfRule type="cellIs" dxfId="1960" priority="3633" operator="equal">
      <formula>"NO"</formula>
    </cfRule>
  </conditionalFormatting>
  <conditionalFormatting sqref="N32">
    <cfRule type="cellIs" dxfId="1959" priority="3629" operator="equal">
      <formula>"NEUT"</formula>
    </cfRule>
    <cfRule type="cellIs" dxfId="1958" priority="3630" operator="equal">
      <formula>"POS"</formula>
    </cfRule>
    <cfRule type="cellIs" dxfId="1957" priority="3631" operator="equal">
      <formula>"NEG"</formula>
    </cfRule>
  </conditionalFormatting>
  <conditionalFormatting sqref="O32">
    <cfRule type="cellIs" dxfId="1956" priority="3626" operator="equal">
      <formula>"NEUT"</formula>
    </cfRule>
    <cfRule type="cellIs" dxfId="1955" priority="3627" operator="equal">
      <formula>"POS"</formula>
    </cfRule>
    <cfRule type="cellIs" dxfId="1954" priority="3628" operator="equal">
      <formula>"NEG"</formula>
    </cfRule>
  </conditionalFormatting>
  <conditionalFormatting sqref="M32">
    <cfRule type="cellIs" dxfId="1953" priority="3623" operator="equal">
      <formula>"NEUT"</formula>
    </cfRule>
    <cfRule type="cellIs" dxfId="1952" priority="3624" operator="equal">
      <formula>"POS"</formula>
    </cfRule>
    <cfRule type="cellIs" dxfId="1951" priority="3625" operator="equal">
      <formula>"NEG"</formula>
    </cfRule>
  </conditionalFormatting>
  <conditionalFormatting sqref="Q10">
    <cfRule type="containsText" dxfId="1950" priority="3543" operator="containsText" text="POS/NEUT">
      <formula>NOT(ISERROR(SEARCH("POS/NEUT",Q10)))</formula>
    </cfRule>
    <cfRule type="cellIs" dxfId="1949" priority="3544" operator="equal">
      <formula>"NEUT/NEG"</formula>
    </cfRule>
    <cfRule type="cellIs" dxfId="1948" priority="3545" operator="equal">
      <formula>"NEUT"</formula>
    </cfRule>
    <cfRule type="cellIs" dxfId="1947" priority="3546" operator="equal">
      <formula>"NEG"</formula>
    </cfRule>
    <cfRule type="cellIs" dxfId="1946" priority="3547" operator="equal">
      <formula>"POS"</formula>
    </cfRule>
  </conditionalFormatting>
  <conditionalFormatting sqref="U68">
    <cfRule type="top10" dxfId="1945" priority="3290" bottom="1" rank="1"/>
    <cfRule type="top10" dxfId="1944" priority="3291" rank="1"/>
  </conditionalFormatting>
  <conditionalFormatting sqref="U69">
    <cfRule type="top10" dxfId="1943" priority="3288" bottom="1" rank="1"/>
    <cfRule type="top10" dxfId="1942" priority="3289" rank="1"/>
  </conditionalFormatting>
  <conditionalFormatting sqref="Z60:Z68">
    <cfRule type="top10" dxfId="1941" priority="3286" bottom="1" rank="1"/>
    <cfRule type="top10" dxfId="1940" priority="3287" rank="1"/>
  </conditionalFormatting>
  <conditionalFormatting sqref="Z69">
    <cfRule type="top10" dxfId="1939" priority="3284" bottom="1" rank="1"/>
    <cfRule type="top10" dxfId="1938" priority="3285" rank="1"/>
  </conditionalFormatting>
  <conditionalFormatting sqref="AE60:AE68">
    <cfRule type="top10" dxfId="1937" priority="3282" bottom="1" rank="1"/>
    <cfRule type="top10" dxfId="1936" priority="3283" rank="1"/>
  </conditionalFormatting>
  <conditionalFormatting sqref="AE69">
    <cfRule type="top10" dxfId="1935" priority="3280" bottom="1" rank="1"/>
    <cfRule type="top10" dxfId="1934" priority="3281" rank="1"/>
  </conditionalFormatting>
  <conditionalFormatting sqref="S58">
    <cfRule type="cellIs" dxfId="1933" priority="3279" operator="equal">
      <formula>"NO BET"</formula>
    </cfRule>
  </conditionalFormatting>
  <conditionalFormatting sqref="S59">
    <cfRule type="cellIs" dxfId="1932" priority="3278" operator="equal">
      <formula>"NO BET"</formula>
    </cfRule>
  </conditionalFormatting>
  <conditionalFormatting sqref="V42">
    <cfRule type="cellIs" dxfId="1931" priority="3272" operator="equal">
      <formula>"NO BET"</formula>
    </cfRule>
    <cfRule type="cellIs" dxfId="1930" priority="3273" operator="equal">
      <formula>"BET"</formula>
    </cfRule>
  </conditionalFormatting>
  <conditionalFormatting sqref="V43">
    <cfRule type="cellIs" dxfId="1929" priority="3270" operator="equal">
      <formula>"NO BET"</formula>
    </cfRule>
    <cfRule type="cellIs" dxfId="1928" priority="3271" operator="equal">
      <formula>"BET"</formula>
    </cfRule>
  </conditionalFormatting>
  <conditionalFormatting sqref="U42">
    <cfRule type="cellIs" dxfId="1927" priority="3256" operator="equal">
      <formula>"NO BET"</formula>
    </cfRule>
    <cfRule type="cellIs" dxfId="1926" priority="3257" operator="equal">
      <formula>"BET"</formula>
    </cfRule>
  </conditionalFormatting>
  <conditionalFormatting sqref="EM47">
    <cfRule type="cellIs" dxfId="1925" priority="2923" operator="equal">
      <formula>"NO BET"</formula>
    </cfRule>
    <cfRule type="cellIs" dxfId="1924" priority="2924" operator="equal">
      <formula>"BET"</formula>
    </cfRule>
  </conditionalFormatting>
  <conditionalFormatting sqref="EM48">
    <cfRule type="cellIs" dxfId="1923" priority="2921" operator="equal">
      <formula>"NO BET"</formula>
    </cfRule>
    <cfRule type="cellIs" dxfId="1922" priority="2922" operator="equal">
      <formula>"BET"</formula>
    </cfRule>
  </conditionalFormatting>
  <conditionalFormatting sqref="H3:H5">
    <cfRule type="cellIs" dxfId="1921" priority="2913" operator="equal">
      <formula>"YES"</formula>
    </cfRule>
    <cfRule type="cellIs" dxfId="1920" priority="2914" operator="equal">
      <formula>"NO"</formula>
    </cfRule>
  </conditionalFormatting>
  <conditionalFormatting sqref="G3">
    <cfRule type="cellIs" dxfId="1919" priority="2911" operator="equal">
      <formula>"YES"</formula>
    </cfRule>
    <cfRule type="cellIs" dxfId="1918" priority="2912" operator="equal">
      <formula>"NO"</formula>
    </cfRule>
  </conditionalFormatting>
  <conditionalFormatting sqref="H8:H9">
    <cfRule type="cellIs" dxfId="1917" priority="2787" operator="equal">
      <formula>"YES"</formula>
    </cfRule>
    <cfRule type="cellIs" dxfId="1916" priority="2788" operator="equal">
      <formula>"NO"</formula>
    </cfRule>
  </conditionalFormatting>
  <conditionalFormatting sqref="H12:H13">
    <cfRule type="cellIs" dxfId="1915" priority="2785" operator="equal">
      <formula>"YES"</formula>
    </cfRule>
    <cfRule type="cellIs" dxfId="1914" priority="2786" operator="equal">
      <formula>"NO"</formula>
    </cfRule>
  </conditionalFormatting>
  <conditionalFormatting sqref="H16:H17">
    <cfRule type="cellIs" dxfId="1913" priority="2783" operator="equal">
      <formula>"YES"</formula>
    </cfRule>
    <cfRule type="cellIs" dxfId="1912" priority="2784" operator="equal">
      <formula>"NO"</formula>
    </cfRule>
  </conditionalFormatting>
  <conditionalFormatting sqref="H20:H21">
    <cfRule type="cellIs" dxfId="1911" priority="2781" operator="equal">
      <formula>"YES"</formula>
    </cfRule>
    <cfRule type="cellIs" dxfId="1910" priority="2782" operator="equal">
      <formula>"NO"</formula>
    </cfRule>
  </conditionalFormatting>
  <conditionalFormatting sqref="H24:H25">
    <cfRule type="cellIs" dxfId="1909" priority="2779" operator="equal">
      <formula>"YES"</formula>
    </cfRule>
    <cfRule type="cellIs" dxfId="1908" priority="2780" operator="equal">
      <formula>"NO"</formula>
    </cfRule>
  </conditionalFormatting>
  <conditionalFormatting sqref="H28:H29">
    <cfRule type="cellIs" dxfId="1907" priority="2777" operator="equal">
      <formula>"YES"</formula>
    </cfRule>
    <cfRule type="cellIs" dxfId="1906" priority="2778" operator="equal">
      <formula>"NO"</formula>
    </cfRule>
  </conditionalFormatting>
  <conditionalFormatting sqref="H32:H33">
    <cfRule type="cellIs" dxfId="1905" priority="2775" operator="equal">
      <formula>"YES"</formula>
    </cfRule>
    <cfRule type="cellIs" dxfId="1904" priority="2776" operator="equal">
      <formula>"NO"</formula>
    </cfRule>
  </conditionalFormatting>
  <conditionalFormatting sqref="BD42:BD43">
    <cfRule type="cellIs" dxfId="1903" priority="1809" operator="equal">
      <formula>"NEUT"</formula>
    </cfRule>
    <cfRule type="cellIs" dxfId="1902" priority="1810" operator="equal">
      <formula>"POS"</formula>
    </cfRule>
    <cfRule type="cellIs" dxfId="1901" priority="1811" operator="equal">
      <formula>"NEG"</formula>
    </cfRule>
  </conditionalFormatting>
  <conditionalFormatting sqref="R4:R5">
    <cfRule type="cellIs" dxfId="1900" priority="2729" operator="equal">
      <formula>"YES"</formula>
    </cfRule>
  </conditionalFormatting>
  <conditionalFormatting sqref="M18">
    <cfRule type="cellIs" dxfId="1899" priority="2728" operator="equal">
      <formula>"INCOMP"</formula>
    </cfRule>
  </conditionalFormatting>
  <conditionalFormatting sqref="U18">
    <cfRule type="containsText" dxfId="1898" priority="2723" operator="containsText" text="POS/NEUT">
      <formula>NOT(ISERROR(SEARCH("POS/NEUT",U18)))</formula>
    </cfRule>
    <cfRule type="cellIs" dxfId="1897" priority="2724" operator="equal">
      <formula>"NEUT/NEG"</formula>
    </cfRule>
    <cfRule type="cellIs" dxfId="1896" priority="2725" operator="equal">
      <formula>"NEUT"</formula>
    </cfRule>
    <cfRule type="cellIs" dxfId="1895" priority="2726" operator="equal">
      <formula>"NEG"</formula>
    </cfRule>
    <cfRule type="cellIs" dxfId="1894" priority="2727" operator="equal">
      <formula>"POS"</formula>
    </cfRule>
  </conditionalFormatting>
  <conditionalFormatting sqref="R18">
    <cfRule type="containsText" dxfId="1893" priority="2718" operator="containsText" text="POS/NEUT">
      <formula>NOT(ISERROR(SEARCH("POS/NEUT",R18)))</formula>
    </cfRule>
    <cfRule type="cellIs" dxfId="1892" priority="2719" operator="equal">
      <formula>"NEUT/NEG"</formula>
    </cfRule>
    <cfRule type="cellIs" dxfId="1891" priority="2720" operator="equal">
      <formula>"NEUT"</formula>
    </cfRule>
    <cfRule type="cellIs" dxfId="1890" priority="2721" operator="equal">
      <formula>"NEG"</formula>
    </cfRule>
    <cfRule type="cellIs" dxfId="1889" priority="2722" operator="equal">
      <formula>"POS"</formula>
    </cfRule>
  </conditionalFormatting>
  <conditionalFormatting sqref="S18">
    <cfRule type="cellIs" dxfId="1888" priority="2717" operator="equal">
      <formula>"INCOMP"</formula>
    </cfRule>
  </conditionalFormatting>
  <conditionalFormatting sqref="G4">
    <cfRule type="cellIs" dxfId="1887" priority="2714" operator="equal">
      <formula>"YES"</formula>
    </cfRule>
    <cfRule type="cellIs" dxfId="1886" priority="2715" operator="equal">
      <formula>"NO"</formula>
    </cfRule>
  </conditionalFormatting>
  <conditionalFormatting sqref="G5">
    <cfRule type="cellIs" dxfId="1885" priority="2712" operator="equal">
      <formula>"YES"</formula>
    </cfRule>
    <cfRule type="cellIs" dxfId="1884" priority="2713" operator="equal">
      <formula>"NO"</formula>
    </cfRule>
  </conditionalFormatting>
  <conditionalFormatting sqref="BG4">
    <cfRule type="containsText" dxfId="1883" priority="2010" operator="containsText" text="POS/NEUT">
      <formula>NOT(ISERROR(SEARCH("POS/NEUT",BG4)))</formula>
    </cfRule>
    <cfRule type="cellIs" dxfId="1882" priority="2011" operator="equal">
      <formula>"NEUT/NEG"</formula>
    </cfRule>
    <cfRule type="cellIs" dxfId="1881" priority="2012" operator="equal">
      <formula>"NEUT"</formula>
    </cfRule>
    <cfRule type="cellIs" dxfId="1880" priority="2013" operator="equal">
      <formula>"NEG"</formula>
    </cfRule>
    <cfRule type="cellIs" dxfId="1879" priority="2014" operator="equal">
      <formula>"POS"</formula>
    </cfRule>
  </conditionalFormatting>
  <conditionalFormatting sqref="BG5">
    <cfRule type="containsText" dxfId="1878" priority="2005" operator="containsText" text="POS/NEUT">
      <formula>NOT(ISERROR(SEARCH("POS/NEUT",BG5)))</formula>
    </cfRule>
    <cfRule type="cellIs" dxfId="1877" priority="2006" operator="equal">
      <formula>"NEUT/NEG"</formula>
    </cfRule>
    <cfRule type="cellIs" dxfId="1876" priority="2007" operator="equal">
      <formula>"NEUT"</formula>
    </cfRule>
    <cfRule type="cellIs" dxfId="1875" priority="2008" operator="equal">
      <formula>"NEG"</formula>
    </cfRule>
    <cfRule type="cellIs" dxfId="1874" priority="2009" operator="equal">
      <formula>"POS"</formula>
    </cfRule>
  </conditionalFormatting>
  <conditionalFormatting sqref="AE4">
    <cfRule type="containsText" dxfId="1873" priority="2032" operator="containsText" text="POS/NEUT">
      <formula>NOT(ISERROR(SEARCH("POS/NEUT",AE4)))</formula>
    </cfRule>
    <cfRule type="cellIs" dxfId="1872" priority="2033" operator="equal">
      <formula>"NEUT/NEG"</formula>
    </cfRule>
    <cfRule type="cellIs" dxfId="1871" priority="2034" operator="equal">
      <formula>"NEUT"</formula>
    </cfRule>
    <cfRule type="cellIs" dxfId="1870" priority="2035" operator="equal">
      <formula>"NEG"</formula>
    </cfRule>
    <cfRule type="cellIs" dxfId="1869" priority="2036" operator="equal">
      <formula>"POS"</formula>
    </cfRule>
  </conditionalFormatting>
  <conditionalFormatting sqref="AE5">
    <cfRule type="containsText" dxfId="1868" priority="2027" operator="containsText" text="POS/NEUT">
      <formula>NOT(ISERROR(SEARCH("POS/NEUT",AE5)))</formula>
    </cfRule>
    <cfRule type="cellIs" dxfId="1867" priority="2028" operator="equal">
      <formula>"NEUT/NEG"</formula>
    </cfRule>
    <cfRule type="cellIs" dxfId="1866" priority="2029" operator="equal">
      <formula>"NEUT"</formula>
    </cfRule>
    <cfRule type="cellIs" dxfId="1865" priority="2030" operator="equal">
      <formula>"NEG"</formula>
    </cfRule>
    <cfRule type="cellIs" dxfId="1864" priority="2031" operator="equal">
      <formula>"POS"</formula>
    </cfRule>
  </conditionalFormatting>
  <conditionalFormatting sqref="AF4:AF5">
    <cfRule type="cellIs" dxfId="1863" priority="2026" operator="equal">
      <formula>"YES"</formula>
    </cfRule>
  </conditionalFormatting>
  <conditionalFormatting sqref="AS4">
    <cfRule type="containsText" dxfId="1862" priority="2021" operator="containsText" text="POS/NEUT">
      <formula>NOT(ISERROR(SEARCH("POS/NEUT",AS4)))</formula>
    </cfRule>
    <cfRule type="cellIs" dxfId="1861" priority="2022" operator="equal">
      <formula>"NEUT/NEG"</formula>
    </cfRule>
    <cfRule type="cellIs" dxfId="1860" priority="2023" operator="equal">
      <formula>"NEUT"</formula>
    </cfRule>
    <cfRule type="cellIs" dxfId="1859" priority="2024" operator="equal">
      <formula>"NEG"</formula>
    </cfRule>
    <cfRule type="cellIs" dxfId="1858" priority="2025" operator="equal">
      <formula>"POS"</formula>
    </cfRule>
  </conditionalFormatting>
  <conditionalFormatting sqref="AS5">
    <cfRule type="containsText" dxfId="1857" priority="2016" operator="containsText" text="POS/NEUT">
      <formula>NOT(ISERROR(SEARCH("POS/NEUT",AS5)))</formula>
    </cfRule>
    <cfRule type="cellIs" dxfId="1856" priority="2017" operator="equal">
      <formula>"NEUT/NEG"</formula>
    </cfRule>
    <cfRule type="cellIs" dxfId="1855" priority="2018" operator="equal">
      <formula>"NEUT"</formula>
    </cfRule>
    <cfRule type="cellIs" dxfId="1854" priority="2019" operator="equal">
      <formula>"NEG"</formula>
    </cfRule>
    <cfRule type="cellIs" dxfId="1853" priority="2020" operator="equal">
      <formula>"POS"</formula>
    </cfRule>
  </conditionalFormatting>
  <conditionalFormatting sqref="AT4:AT5">
    <cfRule type="cellIs" dxfId="1852" priority="2015" operator="equal">
      <formula>"YES"</formula>
    </cfRule>
  </conditionalFormatting>
  <conditionalFormatting sqref="BH4:BH5">
    <cfRule type="cellIs" dxfId="1851" priority="2004" operator="equal">
      <formula>"YES"</formula>
    </cfRule>
  </conditionalFormatting>
  <conditionalFormatting sqref="BU4">
    <cfRule type="containsText" dxfId="1850" priority="1999" operator="containsText" text="POS/NEUT">
      <formula>NOT(ISERROR(SEARCH("POS/NEUT",BU4)))</formula>
    </cfRule>
    <cfRule type="cellIs" dxfId="1849" priority="2000" operator="equal">
      <formula>"NEUT/NEG"</formula>
    </cfRule>
    <cfRule type="cellIs" dxfId="1848" priority="2001" operator="equal">
      <formula>"NEUT"</formula>
    </cfRule>
    <cfRule type="cellIs" dxfId="1847" priority="2002" operator="equal">
      <formula>"NEG"</formula>
    </cfRule>
    <cfRule type="cellIs" dxfId="1846" priority="2003" operator="equal">
      <formula>"POS"</formula>
    </cfRule>
  </conditionalFormatting>
  <conditionalFormatting sqref="BU5">
    <cfRule type="containsText" dxfId="1845" priority="1994" operator="containsText" text="POS/NEUT">
      <formula>NOT(ISERROR(SEARCH("POS/NEUT",BU5)))</formula>
    </cfRule>
    <cfRule type="cellIs" dxfId="1844" priority="1995" operator="equal">
      <formula>"NEUT/NEG"</formula>
    </cfRule>
    <cfRule type="cellIs" dxfId="1843" priority="1996" operator="equal">
      <formula>"NEUT"</formula>
    </cfRule>
    <cfRule type="cellIs" dxfId="1842" priority="1997" operator="equal">
      <formula>"NEG"</formula>
    </cfRule>
    <cfRule type="cellIs" dxfId="1841" priority="1998" operator="equal">
      <formula>"POS"</formula>
    </cfRule>
  </conditionalFormatting>
  <conditionalFormatting sqref="BV4:BV5">
    <cfRule type="cellIs" dxfId="1840" priority="1993" operator="equal">
      <formula>"YES"</formula>
    </cfRule>
  </conditionalFormatting>
  <conditionalFormatting sqref="CI4">
    <cfRule type="containsText" dxfId="1839" priority="1988" operator="containsText" text="POS/NEUT">
      <formula>NOT(ISERROR(SEARCH("POS/NEUT",CI4)))</formula>
    </cfRule>
    <cfRule type="cellIs" dxfId="1838" priority="1989" operator="equal">
      <formula>"NEUT/NEG"</formula>
    </cfRule>
    <cfRule type="cellIs" dxfId="1837" priority="1990" operator="equal">
      <formula>"NEUT"</formula>
    </cfRule>
    <cfRule type="cellIs" dxfId="1836" priority="1991" operator="equal">
      <formula>"NEG"</formula>
    </cfRule>
    <cfRule type="cellIs" dxfId="1835" priority="1992" operator="equal">
      <formula>"POS"</formula>
    </cfRule>
  </conditionalFormatting>
  <conditionalFormatting sqref="CI5">
    <cfRule type="containsText" dxfId="1834" priority="1983" operator="containsText" text="POS/NEUT">
      <formula>NOT(ISERROR(SEARCH("POS/NEUT",CI5)))</formula>
    </cfRule>
    <cfRule type="cellIs" dxfId="1833" priority="1984" operator="equal">
      <formula>"NEUT/NEG"</formula>
    </cfRule>
    <cfRule type="cellIs" dxfId="1832" priority="1985" operator="equal">
      <formula>"NEUT"</formula>
    </cfRule>
    <cfRule type="cellIs" dxfId="1831" priority="1986" operator="equal">
      <formula>"NEG"</formula>
    </cfRule>
    <cfRule type="cellIs" dxfId="1830" priority="1987" operator="equal">
      <formula>"POS"</formula>
    </cfRule>
  </conditionalFormatting>
  <conditionalFormatting sqref="CJ4:CJ5">
    <cfRule type="cellIs" dxfId="1829" priority="1982" operator="equal">
      <formula>"YES"</formula>
    </cfRule>
  </conditionalFormatting>
  <conditionalFormatting sqref="CW4">
    <cfRule type="containsText" dxfId="1828" priority="1977" operator="containsText" text="POS/NEUT">
      <formula>NOT(ISERROR(SEARCH("POS/NEUT",CW4)))</formula>
    </cfRule>
    <cfRule type="cellIs" dxfId="1827" priority="1978" operator="equal">
      <formula>"NEUT/NEG"</formula>
    </cfRule>
    <cfRule type="cellIs" dxfId="1826" priority="1979" operator="equal">
      <formula>"NEUT"</formula>
    </cfRule>
    <cfRule type="cellIs" dxfId="1825" priority="1980" operator="equal">
      <formula>"NEG"</formula>
    </cfRule>
    <cfRule type="cellIs" dxfId="1824" priority="1981" operator="equal">
      <formula>"POS"</formula>
    </cfRule>
  </conditionalFormatting>
  <conditionalFormatting sqref="CW5">
    <cfRule type="containsText" dxfId="1823" priority="1972" operator="containsText" text="POS/NEUT">
      <formula>NOT(ISERROR(SEARCH("POS/NEUT",CW5)))</formula>
    </cfRule>
    <cfRule type="cellIs" dxfId="1822" priority="1973" operator="equal">
      <formula>"NEUT/NEG"</formula>
    </cfRule>
    <cfRule type="cellIs" dxfId="1821" priority="1974" operator="equal">
      <formula>"NEUT"</formula>
    </cfRule>
    <cfRule type="cellIs" dxfId="1820" priority="1975" operator="equal">
      <formula>"NEG"</formula>
    </cfRule>
    <cfRule type="cellIs" dxfId="1819" priority="1976" operator="equal">
      <formula>"POS"</formula>
    </cfRule>
  </conditionalFormatting>
  <conditionalFormatting sqref="CX4:CX5">
    <cfRule type="cellIs" dxfId="1818" priority="1971" operator="equal">
      <formula>"YES"</formula>
    </cfRule>
  </conditionalFormatting>
  <conditionalFormatting sqref="DK4">
    <cfRule type="containsText" dxfId="1817" priority="1966" operator="containsText" text="POS/NEUT">
      <formula>NOT(ISERROR(SEARCH("POS/NEUT",DK4)))</formula>
    </cfRule>
    <cfRule type="cellIs" dxfId="1816" priority="1967" operator="equal">
      <formula>"NEUT/NEG"</formula>
    </cfRule>
    <cfRule type="cellIs" dxfId="1815" priority="1968" operator="equal">
      <formula>"NEUT"</formula>
    </cfRule>
    <cfRule type="cellIs" dxfId="1814" priority="1969" operator="equal">
      <formula>"NEG"</formula>
    </cfRule>
    <cfRule type="cellIs" dxfId="1813" priority="1970" operator="equal">
      <formula>"POS"</formula>
    </cfRule>
  </conditionalFormatting>
  <conditionalFormatting sqref="DK5">
    <cfRule type="containsText" dxfId="1812" priority="1961" operator="containsText" text="POS/NEUT">
      <formula>NOT(ISERROR(SEARCH("POS/NEUT",DK5)))</formula>
    </cfRule>
    <cfRule type="cellIs" dxfId="1811" priority="1962" operator="equal">
      <formula>"NEUT/NEG"</formula>
    </cfRule>
    <cfRule type="cellIs" dxfId="1810" priority="1963" operator="equal">
      <formula>"NEUT"</formula>
    </cfRule>
    <cfRule type="cellIs" dxfId="1809" priority="1964" operator="equal">
      <formula>"NEG"</formula>
    </cfRule>
    <cfRule type="cellIs" dxfId="1808" priority="1965" operator="equal">
      <formula>"POS"</formula>
    </cfRule>
  </conditionalFormatting>
  <conditionalFormatting sqref="DL4:DL5">
    <cfRule type="cellIs" dxfId="1807" priority="1960" operator="equal">
      <formula>"YES"</formula>
    </cfRule>
  </conditionalFormatting>
  <conditionalFormatting sqref="AB42:AB43">
    <cfRule type="cellIs" dxfId="1806" priority="1955" operator="equal">
      <formula>"NEUT"</formula>
    </cfRule>
    <cfRule type="cellIs" dxfId="1805" priority="1956" operator="equal">
      <formula>"POS"</formula>
    </cfRule>
    <cfRule type="cellIs" dxfId="1804" priority="1957" operator="equal">
      <formula>"NEG"</formula>
    </cfRule>
  </conditionalFormatting>
  <conditionalFormatting sqref="AC18">
    <cfRule type="containsText" dxfId="1803" priority="1950" operator="containsText" text="POS/NEUT">
      <formula>NOT(ISERROR(SEARCH("POS/NEUT",AC18)))</formula>
    </cfRule>
    <cfRule type="cellIs" dxfId="1802" priority="1951" operator="equal">
      <formula>"NEUT/NEG"</formula>
    </cfRule>
    <cfRule type="cellIs" dxfId="1801" priority="1952" operator="equal">
      <formula>"NEUT"</formula>
    </cfRule>
    <cfRule type="cellIs" dxfId="1800" priority="1953" operator="equal">
      <formula>"NEG"</formula>
    </cfRule>
    <cfRule type="cellIs" dxfId="1799" priority="1954" operator="equal">
      <formula>"POS"</formula>
    </cfRule>
  </conditionalFormatting>
  <conditionalFormatting sqref="Z18">
    <cfRule type="containsText" dxfId="1798" priority="1945" operator="containsText" text="POS/NEUT">
      <formula>NOT(ISERROR(SEARCH("POS/NEUT",Z18)))</formula>
    </cfRule>
    <cfRule type="cellIs" dxfId="1797" priority="1946" operator="equal">
      <formula>"NEUT/NEG"</formula>
    </cfRule>
    <cfRule type="cellIs" dxfId="1796" priority="1947" operator="equal">
      <formula>"NEUT"</formula>
    </cfRule>
    <cfRule type="cellIs" dxfId="1795" priority="1948" operator="equal">
      <formula>"NEG"</formula>
    </cfRule>
    <cfRule type="cellIs" dxfId="1794" priority="1949" operator="equal">
      <formula>"POS"</formula>
    </cfRule>
  </conditionalFormatting>
  <conditionalFormatting sqref="AE10">
    <cfRule type="containsText" dxfId="1793" priority="1928" operator="containsText" text="POS/NEUT">
      <formula>NOT(ISERROR(SEARCH("POS/NEUT",AE10)))</formula>
    </cfRule>
    <cfRule type="cellIs" dxfId="1792" priority="1929" operator="equal">
      <formula>"NEUT/NEG"</formula>
    </cfRule>
    <cfRule type="cellIs" dxfId="1791" priority="1930" operator="equal">
      <formula>"NEUT"</formula>
    </cfRule>
    <cfRule type="cellIs" dxfId="1790" priority="1931" operator="equal">
      <formula>"NEG"</formula>
    </cfRule>
    <cfRule type="cellIs" dxfId="1789" priority="1932" operator="equal">
      <formula>"POS"</formula>
    </cfRule>
  </conditionalFormatting>
  <conditionalFormatting sqref="AJ42">
    <cfRule type="cellIs" dxfId="1788" priority="1926" operator="equal">
      <formula>"NO BET"</formula>
    </cfRule>
    <cfRule type="cellIs" dxfId="1787" priority="1927" operator="equal">
      <formula>"BET"</formula>
    </cfRule>
  </conditionalFormatting>
  <conditionalFormatting sqref="AJ43">
    <cfRule type="cellIs" dxfId="1786" priority="1924" operator="equal">
      <formula>"NO BET"</formula>
    </cfRule>
    <cfRule type="cellIs" dxfId="1785" priority="1925" operator="equal">
      <formula>"BET"</formula>
    </cfRule>
  </conditionalFormatting>
  <conditionalFormatting sqref="AA18">
    <cfRule type="cellIs" dxfId="1784" priority="1902" operator="equal">
      <formula>"INCOMP"</formula>
    </cfRule>
  </conditionalFormatting>
  <conditionalFormatting sqref="AI18">
    <cfRule type="containsText" dxfId="1783" priority="1897" operator="containsText" text="POS/NEUT">
      <formula>NOT(ISERROR(SEARCH("POS/NEUT",AI18)))</formula>
    </cfRule>
    <cfRule type="cellIs" dxfId="1782" priority="1898" operator="equal">
      <formula>"NEUT/NEG"</formula>
    </cfRule>
    <cfRule type="cellIs" dxfId="1781" priority="1899" operator="equal">
      <formula>"NEUT"</formula>
    </cfRule>
    <cfRule type="cellIs" dxfId="1780" priority="1900" operator="equal">
      <formula>"NEG"</formula>
    </cfRule>
    <cfRule type="cellIs" dxfId="1779" priority="1901" operator="equal">
      <formula>"POS"</formula>
    </cfRule>
  </conditionalFormatting>
  <conditionalFormatting sqref="AF18">
    <cfRule type="containsText" dxfId="1778" priority="1892" operator="containsText" text="POS/NEUT">
      <formula>NOT(ISERROR(SEARCH("POS/NEUT",AF18)))</formula>
    </cfRule>
    <cfRule type="cellIs" dxfId="1777" priority="1893" operator="equal">
      <formula>"NEUT/NEG"</formula>
    </cfRule>
    <cfRule type="cellIs" dxfId="1776" priority="1894" operator="equal">
      <formula>"NEUT"</formula>
    </cfRule>
    <cfRule type="cellIs" dxfId="1775" priority="1895" operator="equal">
      <formula>"NEG"</formula>
    </cfRule>
    <cfRule type="cellIs" dxfId="1774" priority="1896" operator="equal">
      <formula>"POS"</formula>
    </cfRule>
  </conditionalFormatting>
  <conditionalFormatting sqref="AG18">
    <cfRule type="cellIs" dxfId="1773" priority="1891" operator="equal">
      <formula>"INCOMP"</formula>
    </cfRule>
  </conditionalFormatting>
  <conditionalFormatting sqref="AU18">
    <cfRule type="cellIs" dxfId="1772" priority="1818" operator="equal">
      <formula>"INCOMP"</formula>
    </cfRule>
  </conditionalFormatting>
  <conditionalFormatting sqref="AP42:AP43">
    <cfRule type="cellIs" dxfId="1771" priority="1882" operator="equal">
      <formula>"NEUT"</formula>
    </cfRule>
    <cfRule type="cellIs" dxfId="1770" priority="1883" operator="equal">
      <formula>"POS"</formula>
    </cfRule>
    <cfRule type="cellIs" dxfId="1769" priority="1884" operator="equal">
      <formula>"NEG"</formula>
    </cfRule>
  </conditionalFormatting>
  <conditionalFormatting sqref="AQ18">
    <cfRule type="containsText" dxfId="1768" priority="1877" operator="containsText" text="POS/NEUT">
      <formula>NOT(ISERROR(SEARCH("POS/NEUT",AQ18)))</formula>
    </cfRule>
    <cfRule type="cellIs" dxfId="1767" priority="1878" operator="equal">
      <formula>"NEUT/NEG"</formula>
    </cfRule>
    <cfRule type="cellIs" dxfId="1766" priority="1879" operator="equal">
      <formula>"NEUT"</formula>
    </cfRule>
    <cfRule type="cellIs" dxfId="1765" priority="1880" operator="equal">
      <formula>"NEG"</formula>
    </cfRule>
    <cfRule type="cellIs" dxfId="1764" priority="1881" operator="equal">
      <formula>"POS"</formula>
    </cfRule>
  </conditionalFormatting>
  <conditionalFormatting sqref="AN18">
    <cfRule type="containsText" dxfId="1763" priority="1872" operator="containsText" text="POS/NEUT">
      <formula>NOT(ISERROR(SEARCH("POS/NEUT",AN18)))</formula>
    </cfRule>
    <cfRule type="cellIs" dxfId="1762" priority="1873" operator="equal">
      <formula>"NEUT/NEG"</formula>
    </cfRule>
    <cfRule type="cellIs" dxfId="1761" priority="1874" operator="equal">
      <formula>"NEUT"</formula>
    </cfRule>
    <cfRule type="cellIs" dxfId="1760" priority="1875" operator="equal">
      <formula>"NEG"</formula>
    </cfRule>
    <cfRule type="cellIs" dxfId="1759" priority="1876" operator="equal">
      <formula>"POS"</formula>
    </cfRule>
  </conditionalFormatting>
  <conditionalFormatting sqref="AS10">
    <cfRule type="containsText" dxfId="1758" priority="1855" operator="containsText" text="POS/NEUT">
      <formula>NOT(ISERROR(SEARCH("POS/NEUT",AS10)))</formula>
    </cfRule>
    <cfRule type="cellIs" dxfId="1757" priority="1856" operator="equal">
      <formula>"NEUT/NEG"</formula>
    </cfRule>
    <cfRule type="cellIs" dxfId="1756" priority="1857" operator="equal">
      <formula>"NEUT"</formula>
    </cfRule>
    <cfRule type="cellIs" dxfId="1755" priority="1858" operator="equal">
      <formula>"NEG"</formula>
    </cfRule>
    <cfRule type="cellIs" dxfId="1754" priority="1859" operator="equal">
      <formula>"POS"</formula>
    </cfRule>
  </conditionalFormatting>
  <conditionalFormatting sqref="AX42">
    <cfRule type="cellIs" dxfId="1753" priority="1853" operator="equal">
      <formula>"NO BET"</formula>
    </cfRule>
    <cfRule type="cellIs" dxfId="1752" priority="1854" operator="equal">
      <formula>"BET"</formula>
    </cfRule>
  </conditionalFormatting>
  <conditionalFormatting sqref="AX43">
    <cfRule type="cellIs" dxfId="1751" priority="1851" operator="equal">
      <formula>"NO BET"</formula>
    </cfRule>
    <cfRule type="cellIs" dxfId="1750" priority="1852" operator="equal">
      <formula>"BET"</formula>
    </cfRule>
  </conditionalFormatting>
  <conditionalFormatting sqref="AO18">
    <cfRule type="cellIs" dxfId="1749" priority="1829" operator="equal">
      <formula>"INCOMP"</formula>
    </cfRule>
  </conditionalFormatting>
  <conditionalFormatting sqref="AW18">
    <cfRule type="containsText" dxfId="1748" priority="1824" operator="containsText" text="POS/NEUT">
      <formula>NOT(ISERROR(SEARCH("POS/NEUT",AW18)))</formula>
    </cfRule>
    <cfRule type="cellIs" dxfId="1747" priority="1825" operator="equal">
      <formula>"NEUT/NEG"</formula>
    </cfRule>
    <cfRule type="cellIs" dxfId="1746" priority="1826" operator="equal">
      <formula>"NEUT"</formula>
    </cfRule>
    <cfRule type="cellIs" dxfId="1745" priority="1827" operator="equal">
      <formula>"NEG"</formula>
    </cfRule>
    <cfRule type="cellIs" dxfId="1744" priority="1828" operator="equal">
      <formula>"POS"</formula>
    </cfRule>
  </conditionalFormatting>
  <conditionalFormatting sqref="AT18">
    <cfRule type="containsText" dxfId="1743" priority="1819" operator="containsText" text="POS/NEUT">
      <formula>NOT(ISERROR(SEARCH("POS/NEUT",AT18)))</formula>
    </cfRule>
    <cfRule type="cellIs" dxfId="1742" priority="1820" operator="equal">
      <formula>"NEUT/NEG"</formula>
    </cfRule>
    <cfRule type="cellIs" dxfId="1741" priority="1821" operator="equal">
      <formula>"NEUT"</formula>
    </cfRule>
    <cfRule type="cellIs" dxfId="1740" priority="1822" operator="equal">
      <formula>"NEG"</formula>
    </cfRule>
    <cfRule type="cellIs" dxfId="1739" priority="1823" operator="equal">
      <formula>"POS"</formula>
    </cfRule>
  </conditionalFormatting>
  <conditionalFormatting sqref="BI18">
    <cfRule type="cellIs" dxfId="1738" priority="1745" operator="equal">
      <formula>"INCOMP"</formula>
    </cfRule>
  </conditionalFormatting>
  <conditionalFormatting sqref="BE18">
    <cfRule type="containsText" dxfId="1737" priority="1804" operator="containsText" text="POS/NEUT">
      <formula>NOT(ISERROR(SEARCH("POS/NEUT",BE18)))</formula>
    </cfRule>
    <cfRule type="cellIs" dxfId="1736" priority="1805" operator="equal">
      <formula>"NEUT/NEG"</formula>
    </cfRule>
    <cfRule type="cellIs" dxfId="1735" priority="1806" operator="equal">
      <formula>"NEUT"</formula>
    </cfRule>
    <cfRule type="cellIs" dxfId="1734" priority="1807" operator="equal">
      <formula>"NEG"</formula>
    </cfRule>
    <cfRule type="cellIs" dxfId="1733" priority="1808" operator="equal">
      <formula>"POS"</formula>
    </cfRule>
  </conditionalFormatting>
  <conditionalFormatting sqref="BB18">
    <cfRule type="containsText" dxfId="1732" priority="1799" operator="containsText" text="POS/NEUT">
      <formula>NOT(ISERROR(SEARCH("POS/NEUT",BB18)))</formula>
    </cfRule>
    <cfRule type="cellIs" dxfId="1731" priority="1800" operator="equal">
      <formula>"NEUT/NEG"</formula>
    </cfRule>
    <cfRule type="cellIs" dxfId="1730" priority="1801" operator="equal">
      <formula>"NEUT"</formula>
    </cfRule>
    <cfRule type="cellIs" dxfId="1729" priority="1802" operator="equal">
      <formula>"NEG"</formula>
    </cfRule>
    <cfRule type="cellIs" dxfId="1728" priority="1803" operator="equal">
      <formula>"POS"</formula>
    </cfRule>
  </conditionalFormatting>
  <conditionalFormatting sqref="BG10">
    <cfRule type="containsText" dxfId="1727" priority="1782" operator="containsText" text="POS/NEUT">
      <formula>NOT(ISERROR(SEARCH("POS/NEUT",BG10)))</formula>
    </cfRule>
    <cfRule type="cellIs" dxfId="1726" priority="1783" operator="equal">
      <formula>"NEUT/NEG"</formula>
    </cfRule>
    <cfRule type="cellIs" dxfId="1725" priority="1784" operator="equal">
      <formula>"NEUT"</formula>
    </cfRule>
    <cfRule type="cellIs" dxfId="1724" priority="1785" operator="equal">
      <formula>"NEG"</formula>
    </cfRule>
    <cfRule type="cellIs" dxfId="1723" priority="1786" operator="equal">
      <formula>"POS"</formula>
    </cfRule>
  </conditionalFormatting>
  <conditionalFormatting sqref="BL42">
    <cfRule type="cellIs" dxfId="1722" priority="1780" operator="equal">
      <formula>"NO BET"</formula>
    </cfRule>
    <cfRule type="cellIs" dxfId="1721" priority="1781" operator="equal">
      <formula>"BET"</formula>
    </cfRule>
  </conditionalFormatting>
  <conditionalFormatting sqref="BL43">
    <cfRule type="cellIs" dxfId="1720" priority="1778" operator="equal">
      <formula>"NO BET"</formula>
    </cfRule>
    <cfRule type="cellIs" dxfId="1719" priority="1779" operator="equal">
      <formula>"BET"</formula>
    </cfRule>
  </conditionalFormatting>
  <conditionalFormatting sqref="BC18">
    <cfRule type="cellIs" dxfId="1718" priority="1756" operator="equal">
      <formula>"INCOMP"</formula>
    </cfRule>
  </conditionalFormatting>
  <conditionalFormatting sqref="BK18">
    <cfRule type="containsText" dxfId="1717" priority="1751" operator="containsText" text="POS/NEUT">
      <formula>NOT(ISERROR(SEARCH("POS/NEUT",BK18)))</formula>
    </cfRule>
    <cfRule type="cellIs" dxfId="1716" priority="1752" operator="equal">
      <formula>"NEUT/NEG"</formula>
    </cfRule>
    <cfRule type="cellIs" dxfId="1715" priority="1753" operator="equal">
      <formula>"NEUT"</formula>
    </cfRule>
    <cfRule type="cellIs" dxfId="1714" priority="1754" operator="equal">
      <formula>"NEG"</formula>
    </cfRule>
    <cfRule type="cellIs" dxfId="1713" priority="1755" operator="equal">
      <formula>"POS"</formula>
    </cfRule>
  </conditionalFormatting>
  <conditionalFormatting sqref="BH18">
    <cfRule type="containsText" dxfId="1712" priority="1746" operator="containsText" text="POS/NEUT">
      <formula>NOT(ISERROR(SEARCH("POS/NEUT",BH18)))</formula>
    </cfRule>
    <cfRule type="cellIs" dxfId="1711" priority="1747" operator="equal">
      <formula>"NEUT/NEG"</formula>
    </cfRule>
    <cfRule type="cellIs" dxfId="1710" priority="1748" operator="equal">
      <formula>"NEUT"</formula>
    </cfRule>
    <cfRule type="cellIs" dxfId="1709" priority="1749" operator="equal">
      <formula>"NEG"</formula>
    </cfRule>
    <cfRule type="cellIs" dxfId="1708" priority="1750" operator="equal">
      <formula>"POS"</formula>
    </cfRule>
  </conditionalFormatting>
  <conditionalFormatting sqref="BW18">
    <cfRule type="cellIs" dxfId="1707" priority="1672" operator="equal">
      <formula>"INCOMP"</formula>
    </cfRule>
  </conditionalFormatting>
  <conditionalFormatting sqref="BR42:BR43">
    <cfRule type="cellIs" dxfId="1706" priority="1736" operator="equal">
      <formula>"NEUT"</formula>
    </cfRule>
    <cfRule type="cellIs" dxfId="1705" priority="1737" operator="equal">
      <formula>"POS"</formula>
    </cfRule>
    <cfRule type="cellIs" dxfId="1704" priority="1738" operator="equal">
      <formula>"NEG"</formula>
    </cfRule>
  </conditionalFormatting>
  <conditionalFormatting sqref="BS18">
    <cfRule type="containsText" dxfId="1703" priority="1731" operator="containsText" text="POS/NEUT">
      <formula>NOT(ISERROR(SEARCH("POS/NEUT",BS18)))</formula>
    </cfRule>
    <cfRule type="cellIs" dxfId="1702" priority="1732" operator="equal">
      <formula>"NEUT/NEG"</formula>
    </cfRule>
    <cfRule type="cellIs" dxfId="1701" priority="1733" operator="equal">
      <formula>"NEUT"</formula>
    </cfRule>
    <cfRule type="cellIs" dxfId="1700" priority="1734" operator="equal">
      <formula>"NEG"</formula>
    </cfRule>
    <cfRule type="cellIs" dxfId="1699" priority="1735" operator="equal">
      <formula>"POS"</formula>
    </cfRule>
  </conditionalFormatting>
  <conditionalFormatting sqref="BP18">
    <cfRule type="containsText" dxfId="1698" priority="1726" operator="containsText" text="POS/NEUT">
      <formula>NOT(ISERROR(SEARCH("POS/NEUT",BP18)))</formula>
    </cfRule>
    <cfRule type="cellIs" dxfId="1697" priority="1727" operator="equal">
      <formula>"NEUT/NEG"</formula>
    </cfRule>
    <cfRule type="cellIs" dxfId="1696" priority="1728" operator="equal">
      <formula>"NEUT"</formula>
    </cfRule>
    <cfRule type="cellIs" dxfId="1695" priority="1729" operator="equal">
      <formula>"NEG"</formula>
    </cfRule>
    <cfRule type="cellIs" dxfId="1694" priority="1730" operator="equal">
      <formula>"POS"</formula>
    </cfRule>
  </conditionalFormatting>
  <conditionalFormatting sqref="BU10">
    <cfRule type="containsText" dxfId="1693" priority="1709" operator="containsText" text="POS/NEUT">
      <formula>NOT(ISERROR(SEARCH("POS/NEUT",BU10)))</formula>
    </cfRule>
    <cfRule type="cellIs" dxfId="1692" priority="1710" operator="equal">
      <formula>"NEUT/NEG"</formula>
    </cfRule>
    <cfRule type="cellIs" dxfId="1691" priority="1711" operator="equal">
      <formula>"NEUT"</formula>
    </cfRule>
    <cfRule type="cellIs" dxfId="1690" priority="1712" operator="equal">
      <formula>"NEG"</formula>
    </cfRule>
    <cfRule type="cellIs" dxfId="1689" priority="1713" operator="equal">
      <formula>"POS"</formula>
    </cfRule>
  </conditionalFormatting>
  <conditionalFormatting sqref="BQ18">
    <cfRule type="cellIs" dxfId="1688" priority="1683" operator="equal">
      <formula>"INCOMP"</formula>
    </cfRule>
  </conditionalFormatting>
  <conditionalFormatting sqref="BY18">
    <cfRule type="containsText" dxfId="1687" priority="1678" operator="containsText" text="POS/NEUT">
      <formula>NOT(ISERROR(SEARCH("POS/NEUT",BY18)))</formula>
    </cfRule>
    <cfRule type="cellIs" dxfId="1686" priority="1679" operator="equal">
      <formula>"NEUT/NEG"</formula>
    </cfRule>
    <cfRule type="cellIs" dxfId="1685" priority="1680" operator="equal">
      <formula>"NEUT"</formula>
    </cfRule>
    <cfRule type="cellIs" dxfId="1684" priority="1681" operator="equal">
      <formula>"NEG"</formula>
    </cfRule>
    <cfRule type="cellIs" dxfId="1683" priority="1682" operator="equal">
      <formula>"POS"</formula>
    </cfRule>
  </conditionalFormatting>
  <conditionalFormatting sqref="BV18">
    <cfRule type="containsText" dxfId="1682" priority="1673" operator="containsText" text="POS/NEUT">
      <formula>NOT(ISERROR(SEARCH("POS/NEUT",BV18)))</formula>
    </cfRule>
    <cfRule type="cellIs" dxfId="1681" priority="1674" operator="equal">
      <formula>"NEUT/NEG"</formula>
    </cfRule>
    <cfRule type="cellIs" dxfId="1680" priority="1675" operator="equal">
      <formula>"NEUT"</formula>
    </cfRule>
    <cfRule type="cellIs" dxfId="1679" priority="1676" operator="equal">
      <formula>"NEG"</formula>
    </cfRule>
    <cfRule type="cellIs" dxfId="1678" priority="1677" operator="equal">
      <formula>"POS"</formula>
    </cfRule>
  </conditionalFormatting>
  <conditionalFormatting sqref="CK18">
    <cfRule type="cellIs" dxfId="1677" priority="1599" operator="equal">
      <formula>"INCOMP"</formula>
    </cfRule>
  </conditionalFormatting>
  <conditionalFormatting sqref="CG18">
    <cfRule type="containsText" dxfId="1676" priority="1658" operator="containsText" text="POS/NEUT">
      <formula>NOT(ISERROR(SEARCH("POS/NEUT",CG18)))</formula>
    </cfRule>
    <cfRule type="cellIs" dxfId="1675" priority="1659" operator="equal">
      <formula>"NEUT/NEG"</formula>
    </cfRule>
    <cfRule type="cellIs" dxfId="1674" priority="1660" operator="equal">
      <formula>"NEUT"</formula>
    </cfRule>
    <cfRule type="cellIs" dxfId="1673" priority="1661" operator="equal">
      <formula>"NEG"</formula>
    </cfRule>
    <cfRule type="cellIs" dxfId="1672" priority="1662" operator="equal">
      <formula>"POS"</formula>
    </cfRule>
  </conditionalFormatting>
  <conditionalFormatting sqref="CD18">
    <cfRule type="containsText" dxfId="1671" priority="1653" operator="containsText" text="POS/NEUT">
      <formula>NOT(ISERROR(SEARCH("POS/NEUT",CD18)))</formula>
    </cfRule>
    <cfRule type="cellIs" dxfId="1670" priority="1654" operator="equal">
      <formula>"NEUT/NEG"</formula>
    </cfRule>
    <cfRule type="cellIs" dxfId="1669" priority="1655" operator="equal">
      <formula>"NEUT"</formula>
    </cfRule>
    <cfRule type="cellIs" dxfId="1668" priority="1656" operator="equal">
      <formula>"NEG"</formula>
    </cfRule>
    <cfRule type="cellIs" dxfId="1667" priority="1657" operator="equal">
      <formula>"POS"</formula>
    </cfRule>
  </conditionalFormatting>
  <conditionalFormatting sqref="CI10">
    <cfRule type="containsText" dxfId="1666" priority="1636" operator="containsText" text="POS/NEUT">
      <formula>NOT(ISERROR(SEARCH("POS/NEUT",CI10)))</formula>
    </cfRule>
    <cfRule type="cellIs" dxfId="1665" priority="1637" operator="equal">
      <formula>"NEUT/NEG"</formula>
    </cfRule>
    <cfRule type="cellIs" dxfId="1664" priority="1638" operator="equal">
      <formula>"NEUT"</formula>
    </cfRule>
    <cfRule type="cellIs" dxfId="1663" priority="1639" operator="equal">
      <formula>"NEG"</formula>
    </cfRule>
    <cfRule type="cellIs" dxfId="1662" priority="1640" operator="equal">
      <formula>"POS"</formula>
    </cfRule>
  </conditionalFormatting>
  <conditionalFormatting sqref="CE18">
    <cfRule type="cellIs" dxfId="1661" priority="1610" operator="equal">
      <formula>"INCOMP"</formula>
    </cfRule>
  </conditionalFormatting>
  <conditionalFormatting sqref="CM18">
    <cfRule type="containsText" dxfId="1660" priority="1605" operator="containsText" text="POS/NEUT">
      <formula>NOT(ISERROR(SEARCH("POS/NEUT",CM18)))</formula>
    </cfRule>
    <cfRule type="cellIs" dxfId="1659" priority="1606" operator="equal">
      <formula>"NEUT/NEG"</formula>
    </cfRule>
    <cfRule type="cellIs" dxfId="1658" priority="1607" operator="equal">
      <formula>"NEUT"</formula>
    </cfRule>
    <cfRule type="cellIs" dxfId="1657" priority="1608" operator="equal">
      <formula>"NEG"</formula>
    </cfRule>
    <cfRule type="cellIs" dxfId="1656" priority="1609" operator="equal">
      <formula>"POS"</formula>
    </cfRule>
  </conditionalFormatting>
  <conditionalFormatting sqref="CJ18">
    <cfRule type="containsText" dxfId="1655" priority="1600" operator="containsText" text="POS/NEUT">
      <formula>NOT(ISERROR(SEARCH("POS/NEUT",CJ18)))</formula>
    </cfRule>
    <cfRule type="cellIs" dxfId="1654" priority="1601" operator="equal">
      <formula>"NEUT/NEG"</formula>
    </cfRule>
    <cfRule type="cellIs" dxfId="1653" priority="1602" operator="equal">
      <formula>"NEUT"</formula>
    </cfRule>
    <cfRule type="cellIs" dxfId="1652" priority="1603" operator="equal">
      <formula>"NEG"</formula>
    </cfRule>
    <cfRule type="cellIs" dxfId="1651" priority="1604" operator="equal">
      <formula>"POS"</formula>
    </cfRule>
  </conditionalFormatting>
  <conditionalFormatting sqref="CY18">
    <cfRule type="cellIs" dxfId="1650" priority="1526" operator="equal">
      <formula>"INCOMP"</formula>
    </cfRule>
  </conditionalFormatting>
  <conditionalFormatting sqref="CU18">
    <cfRule type="containsText" dxfId="1649" priority="1585" operator="containsText" text="POS/NEUT">
      <formula>NOT(ISERROR(SEARCH("POS/NEUT",CU18)))</formula>
    </cfRule>
    <cfRule type="cellIs" dxfId="1648" priority="1586" operator="equal">
      <formula>"NEUT/NEG"</formula>
    </cfRule>
    <cfRule type="cellIs" dxfId="1647" priority="1587" operator="equal">
      <formula>"NEUT"</formula>
    </cfRule>
    <cfRule type="cellIs" dxfId="1646" priority="1588" operator="equal">
      <formula>"NEG"</formula>
    </cfRule>
    <cfRule type="cellIs" dxfId="1645" priority="1589" operator="equal">
      <formula>"POS"</formula>
    </cfRule>
  </conditionalFormatting>
  <conditionalFormatting sqref="CR18">
    <cfRule type="containsText" dxfId="1644" priority="1580" operator="containsText" text="POS/NEUT">
      <formula>NOT(ISERROR(SEARCH("POS/NEUT",CR18)))</formula>
    </cfRule>
    <cfRule type="cellIs" dxfId="1643" priority="1581" operator="equal">
      <formula>"NEUT/NEG"</formula>
    </cfRule>
    <cfRule type="cellIs" dxfId="1642" priority="1582" operator="equal">
      <formula>"NEUT"</formula>
    </cfRule>
    <cfRule type="cellIs" dxfId="1641" priority="1583" operator="equal">
      <formula>"NEG"</formula>
    </cfRule>
    <cfRule type="cellIs" dxfId="1640" priority="1584" operator="equal">
      <formula>"POS"</formula>
    </cfRule>
  </conditionalFormatting>
  <conditionalFormatting sqref="CW10">
    <cfRule type="containsText" dxfId="1639" priority="1563" operator="containsText" text="POS/NEUT">
      <formula>NOT(ISERROR(SEARCH("POS/NEUT",CW10)))</formula>
    </cfRule>
    <cfRule type="cellIs" dxfId="1638" priority="1564" operator="equal">
      <formula>"NEUT/NEG"</formula>
    </cfRule>
    <cfRule type="cellIs" dxfId="1637" priority="1565" operator="equal">
      <formula>"NEUT"</formula>
    </cfRule>
    <cfRule type="cellIs" dxfId="1636" priority="1566" operator="equal">
      <formula>"NEG"</formula>
    </cfRule>
    <cfRule type="cellIs" dxfId="1635" priority="1567" operator="equal">
      <formula>"POS"</formula>
    </cfRule>
  </conditionalFormatting>
  <conditionalFormatting sqref="CS18">
    <cfRule type="cellIs" dxfId="1634" priority="1537" operator="equal">
      <formula>"INCOMP"</formula>
    </cfRule>
  </conditionalFormatting>
  <conditionalFormatting sqref="DA18">
    <cfRule type="containsText" dxfId="1633" priority="1532" operator="containsText" text="POS/NEUT">
      <formula>NOT(ISERROR(SEARCH("POS/NEUT",DA18)))</formula>
    </cfRule>
    <cfRule type="cellIs" dxfId="1632" priority="1533" operator="equal">
      <formula>"NEUT/NEG"</formula>
    </cfRule>
    <cfRule type="cellIs" dxfId="1631" priority="1534" operator="equal">
      <formula>"NEUT"</formula>
    </cfRule>
    <cfRule type="cellIs" dxfId="1630" priority="1535" operator="equal">
      <formula>"NEG"</formula>
    </cfRule>
    <cfRule type="cellIs" dxfId="1629" priority="1536" operator="equal">
      <formula>"POS"</formula>
    </cfRule>
  </conditionalFormatting>
  <conditionalFormatting sqref="CX18">
    <cfRule type="containsText" dxfId="1628" priority="1527" operator="containsText" text="POS/NEUT">
      <formula>NOT(ISERROR(SEARCH("POS/NEUT",CX18)))</formula>
    </cfRule>
    <cfRule type="cellIs" dxfId="1627" priority="1528" operator="equal">
      <formula>"NEUT/NEG"</formula>
    </cfRule>
    <cfRule type="cellIs" dxfId="1626" priority="1529" operator="equal">
      <formula>"NEUT"</formula>
    </cfRule>
    <cfRule type="cellIs" dxfId="1625" priority="1530" operator="equal">
      <formula>"NEG"</formula>
    </cfRule>
    <cfRule type="cellIs" dxfId="1624" priority="1531" operator="equal">
      <formula>"POS"</formula>
    </cfRule>
  </conditionalFormatting>
  <conditionalFormatting sqref="DM18">
    <cfRule type="cellIs" dxfId="1623" priority="1453" operator="equal">
      <formula>"INCOMP"</formula>
    </cfRule>
  </conditionalFormatting>
  <conditionalFormatting sqref="DI18">
    <cfRule type="containsText" dxfId="1622" priority="1512" operator="containsText" text="POS/NEUT">
      <formula>NOT(ISERROR(SEARCH("POS/NEUT",DI18)))</formula>
    </cfRule>
    <cfRule type="cellIs" dxfId="1621" priority="1513" operator="equal">
      <formula>"NEUT/NEG"</formula>
    </cfRule>
    <cfRule type="cellIs" dxfId="1620" priority="1514" operator="equal">
      <formula>"NEUT"</formula>
    </cfRule>
    <cfRule type="cellIs" dxfId="1619" priority="1515" operator="equal">
      <formula>"NEG"</formula>
    </cfRule>
    <cfRule type="cellIs" dxfId="1618" priority="1516" operator="equal">
      <formula>"POS"</formula>
    </cfRule>
  </conditionalFormatting>
  <conditionalFormatting sqref="DF18">
    <cfRule type="containsText" dxfId="1617" priority="1507" operator="containsText" text="POS/NEUT">
      <formula>NOT(ISERROR(SEARCH("POS/NEUT",DF18)))</formula>
    </cfRule>
    <cfRule type="cellIs" dxfId="1616" priority="1508" operator="equal">
      <formula>"NEUT/NEG"</formula>
    </cfRule>
    <cfRule type="cellIs" dxfId="1615" priority="1509" operator="equal">
      <formula>"NEUT"</formula>
    </cfRule>
    <cfRule type="cellIs" dxfId="1614" priority="1510" operator="equal">
      <formula>"NEG"</formula>
    </cfRule>
    <cfRule type="cellIs" dxfId="1613" priority="1511" operator="equal">
      <formula>"POS"</formula>
    </cfRule>
  </conditionalFormatting>
  <conditionalFormatting sqref="DK10">
    <cfRule type="containsText" dxfId="1612" priority="1490" operator="containsText" text="POS/NEUT">
      <formula>NOT(ISERROR(SEARCH("POS/NEUT",DK10)))</formula>
    </cfRule>
    <cfRule type="cellIs" dxfId="1611" priority="1491" operator="equal">
      <formula>"NEUT/NEG"</formula>
    </cfRule>
    <cfRule type="cellIs" dxfId="1610" priority="1492" operator="equal">
      <formula>"NEUT"</formula>
    </cfRule>
    <cfRule type="cellIs" dxfId="1609" priority="1493" operator="equal">
      <formula>"NEG"</formula>
    </cfRule>
    <cfRule type="cellIs" dxfId="1608" priority="1494" operator="equal">
      <formula>"POS"</formula>
    </cfRule>
  </conditionalFormatting>
  <conditionalFormatting sqref="DP42">
    <cfRule type="cellIs" dxfId="1607" priority="1488" operator="equal">
      <formula>"NO BET"</formula>
    </cfRule>
    <cfRule type="cellIs" dxfId="1606" priority="1489" operator="equal">
      <formula>"BET"</formula>
    </cfRule>
  </conditionalFormatting>
  <conditionalFormatting sqref="DP43">
    <cfRule type="cellIs" dxfId="1605" priority="1486" operator="equal">
      <formula>"NO BET"</formula>
    </cfRule>
    <cfRule type="cellIs" dxfId="1604" priority="1487" operator="equal">
      <formula>"BET"</formula>
    </cfRule>
  </conditionalFormatting>
  <conditionalFormatting sqref="DG18">
    <cfRule type="cellIs" dxfId="1603" priority="1464" operator="equal">
      <formula>"INCOMP"</formula>
    </cfRule>
  </conditionalFormatting>
  <conditionalFormatting sqref="DO18">
    <cfRule type="containsText" dxfId="1602" priority="1459" operator="containsText" text="POS/NEUT">
      <formula>NOT(ISERROR(SEARCH("POS/NEUT",DO18)))</formula>
    </cfRule>
    <cfRule type="cellIs" dxfId="1601" priority="1460" operator="equal">
      <formula>"NEUT/NEG"</formula>
    </cfRule>
    <cfRule type="cellIs" dxfId="1600" priority="1461" operator="equal">
      <formula>"NEUT"</formula>
    </cfRule>
    <cfRule type="cellIs" dxfId="1599" priority="1462" operator="equal">
      <formula>"NEG"</formula>
    </cfRule>
    <cfRule type="cellIs" dxfId="1598" priority="1463" operator="equal">
      <formula>"POS"</formula>
    </cfRule>
  </conditionalFormatting>
  <conditionalFormatting sqref="DL18">
    <cfRule type="containsText" dxfId="1597" priority="1454" operator="containsText" text="POS/NEUT">
      <formula>NOT(ISERROR(SEARCH("POS/NEUT",DL18)))</formula>
    </cfRule>
    <cfRule type="cellIs" dxfId="1596" priority="1455" operator="equal">
      <formula>"NEUT/NEG"</formula>
    </cfRule>
    <cfRule type="cellIs" dxfId="1595" priority="1456" operator="equal">
      <formula>"NEUT"</formula>
    </cfRule>
    <cfRule type="cellIs" dxfId="1594" priority="1457" operator="equal">
      <formula>"NEG"</formula>
    </cfRule>
    <cfRule type="cellIs" dxfId="1593" priority="1458" operator="equal">
      <formula>"POS"</formula>
    </cfRule>
  </conditionalFormatting>
  <conditionalFormatting sqref="G25">
    <cfRule type="cellIs" dxfId="1592" priority="1419" operator="equal">
      <formula>"YES"</formula>
    </cfRule>
    <cfRule type="cellIs" dxfId="1591" priority="1420" operator="equal">
      <formula>"NO"</formula>
    </cfRule>
  </conditionalFormatting>
  <conditionalFormatting sqref="G8">
    <cfRule type="cellIs" dxfId="1590" priority="1445" operator="equal">
      <formula>"YES"</formula>
    </cfRule>
    <cfRule type="cellIs" dxfId="1589" priority="1446" operator="equal">
      <formula>"NO"</formula>
    </cfRule>
  </conditionalFormatting>
  <conditionalFormatting sqref="G9">
    <cfRule type="cellIs" dxfId="1588" priority="1443" operator="equal">
      <formula>"YES"</formula>
    </cfRule>
    <cfRule type="cellIs" dxfId="1587" priority="1444" operator="equal">
      <formula>"NO"</formula>
    </cfRule>
  </conditionalFormatting>
  <conditionalFormatting sqref="G28">
    <cfRule type="cellIs" dxfId="1586" priority="1415" operator="equal">
      <formula>"YES"</formula>
    </cfRule>
    <cfRule type="cellIs" dxfId="1585" priority="1416" operator="equal">
      <formula>"NO"</formula>
    </cfRule>
  </conditionalFormatting>
  <conditionalFormatting sqref="G12">
    <cfRule type="cellIs" dxfId="1584" priority="1439" operator="equal">
      <formula>"YES"</formula>
    </cfRule>
    <cfRule type="cellIs" dxfId="1583" priority="1440" operator="equal">
      <formula>"NO"</formula>
    </cfRule>
  </conditionalFormatting>
  <conditionalFormatting sqref="G13">
    <cfRule type="cellIs" dxfId="1582" priority="1437" operator="equal">
      <formula>"YES"</formula>
    </cfRule>
    <cfRule type="cellIs" dxfId="1581" priority="1438" operator="equal">
      <formula>"NO"</formula>
    </cfRule>
  </conditionalFormatting>
  <conditionalFormatting sqref="G16">
    <cfRule type="cellIs" dxfId="1580" priority="1433" operator="equal">
      <formula>"YES"</formula>
    </cfRule>
    <cfRule type="cellIs" dxfId="1579" priority="1434" operator="equal">
      <formula>"NO"</formula>
    </cfRule>
  </conditionalFormatting>
  <conditionalFormatting sqref="G17">
    <cfRule type="cellIs" dxfId="1578" priority="1431" operator="equal">
      <formula>"YES"</formula>
    </cfRule>
    <cfRule type="cellIs" dxfId="1577" priority="1432" operator="equal">
      <formula>"NO"</formula>
    </cfRule>
  </conditionalFormatting>
  <conditionalFormatting sqref="G33">
    <cfRule type="cellIs" dxfId="1576" priority="1407" operator="equal">
      <formula>"YES"</formula>
    </cfRule>
    <cfRule type="cellIs" dxfId="1575" priority="1408" operator="equal">
      <formula>"NO"</formula>
    </cfRule>
  </conditionalFormatting>
  <conditionalFormatting sqref="G20">
    <cfRule type="cellIs" dxfId="1574" priority="1427" operator="equal">
      <formula>"YES"</formula>
    </cfRule>
    <cfRule type="cellIs" dxfId="1573" priority="1428" operator="equal">
      <formula>"NO"</formula>
    </cfRule>
  </conditionalFormatting>
  <conditionalFormatting sqref="G21">
    <cfRule type="cellIs" dxfId="1572" priority="1425" operator="equal">
      <formula>"YES"</formula>
    </cfRule>
    <cfRule type="cellIs" dxfId="1571" priority="1426" operator="equal">
      <formula>"NO"</formula>
    </cfRule>
  </conditionalFormatting>
  <conditionalFormatting sqref="G24">
    <cfRule type="cellIs" dxfId="1570" priority="1421" operator="equal">
      <formula>"YES"</formula>
    </cfRule>
    <cfRule type="cellIs" dxfId="1569" priority="1422" operator="equal">
      <formula>"NO"</formula>
    </cfRule>
  </conditionalFormatting>
  <conditionalFormatting sqref="G29">
    <cfRule type="cellIs" dxfId="1568" priority="1413" operator="equal">
      <formula>"YES"</formula>
    </cfRule>
    <cfRule type="cellIs" dxfId="1567" priority="1414" operator="equal">
      <formula>"NO"</formula>
    </cfRule>
  </conditionalFormatting>
  <conditionalFormatting sqref="G32">
    <cfRule type="cellIs" dxfId="1566" priority="1409" operator="equal">
      <formula>"YES"</formula>
    </cfRule>
    <cfRule type="cellIs" dxfId="1565" priority="1410" operator="equal">
      <formula>"NO"</formula>
    </cfRule>
  </conditionalFormatting>
  <conditionalFormatting sqref="G7">
    <cfRule type="cellIs" dxfId="1564" priority="572" operator="equal">
      <formula>"YES"</formula>
    </cfRule>
    <cfRule type="cellIs" dxfId="1563" priority="573" operator="equal">
      <formula>"NO"</formula>
    </cfRule>
  </conditionalFormatting>
  <conditionalFormatting sqref="G11">
    <cfRule type="cellIs" dxfId="1562" priority="570" operator="equal">
      <formula>"YES"</formula>
    </cfRule>
    <cfRule type="cellIs" dxfId="1561" priority="571" operator="equal">
      <formula>"NO"</formula>
    </cfRule>
  </conditionalFormatting>
  <conditionalFormatting sqref="G15">
    <cfRule type="cellIs" dxfId="1560" priority="568" operator="equal">
      <formula>"YES"</formula>
    </cfRule>
    <cfRule type="cellIs" dxfId="1559" priority="569" operator="equal">
      <formula>"NO"</formula>
    </cfRule>
  </conditionalFormatting>
  <conditionalFormatting sqref="G19">
    <cfRule type="cellIs" dxfId="1558" priority="566" operator="equal">
      <formula>"YES"</formula>
    </cfRule>
    <cfRule type="cellIs" dxfId="1557" priority="567" operator="equal">
      <formula>"NO"</formula>
    </cfRule>
  </conditionalFormatting>
  <conditionalFormatting sqref="G23">
    <cfRule type="cellIs" dxfId="1556" priority="564" operator="equal">
      <formula>"YES"</formula>
    </cfRule>
    <cfRule type="cellIs" dxfId="1555" priority="565" operator="equal">
      <formula>"NO"</formula>
    </cfRule>
  </conditionalFormatting>
  <conditionalFormatting sqref="G27">
    <cfRule type="cellIs" dxfId="1554" priority="562" operator="equal">
      <formula>"YES"</formula>
    </cfRule>
    <cfRule type="cellIs" dxfId="1553" priority="563" operator="equal">
      <formula>"NO"</formula>
    </cfRule>
  </conditionalFormatting>
  <conditionalFormatting sqref="G31">
    <cfRule type="cellIs" dxfId="1552" priority="560" operator="equal">
      <formula>"YES"</formula>
    </cfRule>
    <cfRule type="cellIs" dxfId="1551" priority="561" operator="equal">
      <formula>"NO"</formula>
    </cfRule>
  </conditionalFormatting>
  <conditionalFormatting sqref="H7">
    <cfRule type="cellIs" dxfId="1550" priority="544" operator="equal">
      <formula>"YES"</formula>
    </cfRule>
    <cfRule type="cellIs" dxfId="1549" priority="545" operator="equal">
      <formula>"NO"</formula>
    </cfRule>
  </conditionalFormatting>
  <conditionalFormatting sqref="H11">
    <cfRule type="cellIs" dxfId="1548" priority="542" operator="equal">
      <formula>"YES"</formula>
    </cfRule>
    <cfRule type="cellIs" dxfId="1547" priority="543" operator="equal">
      <formula>"NO"</formula>
    </cfRule>
  </conditionalFormatting>
  <conditionalFormatting sqref="H15">
    <cfRule type="cellIs" dxfId="1546" priority="540" operator="equal">
      <formula>"YES"</formula>
    </cfRule>
    <cfRule type="cellIs" dxfId="1545" priority="541" operator="equal">
      <formula>"NO"</formula>
    </cfRule>
  </conditionalFormatting>
  <conditionalFormatting sqref="H19">
    <cfRule type="cellIs" dxfId="1544" priority="538" operator="equal">
      <formula>"YES"</formula>
    </cfRule>
    <cfRule type="cellIs" dxfId="1543" priority="539" operator="equal">
      <formula>"NO"</formula>
    </cfRule>
  </conditionalFormatting>
  <conditionalFormatting sqref="H23">
    <cfRule type="cellIs" dxfId="1542" priority="536" operator="equal">
      <formula>"YES"</formula>
    </cfRule>
    <cfRule type="cellIs" dxfId="1541" priority="537" operator="equal">
      <formula>"NO"</formula>
    </cfRule>
  </conditionalFormatting>
  <conditionalFormatting sqref="H27">
    <cfRule type="cellIs" dxfId="1540" priority="534" operator="equal">
      <formula>"YES"</formula>
    </cfRule>
    <cfRule type="cellIs" dxfId="1539" priority="535" operator="equal">
      <formula>"NO"</formula>
    </cfRule>
  </conditionalFormatting>
  <conditionalFormatting sqref="H31">
    <cfRule type="cellIs" dxfId="1538" priority="532" operator="equal">
      <formula>"YES"</formula>
    </cfRule>
    <cfRule type="cellIs" dxfId="1537" priority="533" operator="equal">
      <formula>"NO"</formula>
    </cfRule>
  </conditionalFormatting>
  <conditionalFormatting sqref="AI36:AI37">
    <cfRule type="cellIs" dxfId="1536" priority="319" operator="equal">
      <formula>"NO BET"</formula>
    </cfRule>
    <cfRule type="cellIs" dxfId="1535" priority="320" operator="equal">
      <formula>"BET"</formula>
    </cfRule>
  </conditionalFormatting>
  <conditionalFormatting sqref="AW36:AW37">
    <cfRule type="cellIs" dxfId="1534" priority="317" operator="equal">
      <formula>"NO BET"</formula>
    </cfRule>
    <cfRule type="cellIs" dxfId="1533" priority="318" operator="equal">
      <formula>"BET"</formula>
    </cfRule>
  </conditionalFormatting>
  <conditionalFormatting sqref="BK36:BK37">
    <cfRule type="cellIs" dxfId="1532" priority="315" operator="equal">
      <formula>"NO BET"</formula>
    </cfRule>
    <cfRule type="cellIs" dxfId="1531" priority="316" operator="equal">
      <formula>"BET"</formula>
    </cfRule>
  </conditionalFormatting>
  <conditionalFormatting sqref="BY36:BY37">
    <cfRule type="cellIs" dxfId="1530" priority="313" operator="equal">
      <formula>"NO BET"</formula>
    </cfRule>
    <cfRule type="cellIs" dxfId="1529" priority="314" operator="equal">
      <formula>"BET"</formula>
    </cfRule>
  </conditionalFormatting>
  <conditionalFormatting sqref="CM36:CM37">
    <cfRule type="cellIs" dxfId="1528" priority="311" operator="equal">
      <formula>"NO BET"</formula>
    </cfRule>
    <cfRule type="cellIs" dxfId="1527" priority="312" operator="equal">
      <formula>"BET"</formula>
    </cfRule>
  </conditionalFormatting>
  <conditionalFormatting sqref="DA36:DA37">
    <cfRule type="cellIs" dxfId="1526" priority="309" operator="equal">
      <formula>"NO BET"</formula>
    </cfRule>
    <cfRule type="cellIs" dxfId="1525" priority="310" operator="equal">
      <formula>"BET"</formula>
    </cfRule>
  </conditionalFormatting>
  <conditionalFormatting sqref="DO36:DO37">
    <cfRule type="cellIs" dxfId="1524" priority="307" operator="equal">
      <formula>"NO BET"</formula>
    </cfRule>
    <cfRule type="cellIs" dxfId="1523" priority="308" operator="equal">
      <formula>"BET"</formula>
    </cfRule>
  </conditionalFormatting>
  <conditionalFormatting sqref="U43">
    <cfRule type="cellIs" dxfId="1522" priority="289" operator="equal">
      <formula>"NO BET"</formula>
    </cfRule>
    <cfRule type="cellIs" dxfId="1521" priority="290" operator="equal">
      <formula>"BET"</formula>
    </cfRule>
  </conditionalFormatting>
  <conditionalFormatting sqref="AI42">
    <cfRule type="cellIs" dxfId="1520" priority="287" operator="equal">
      <formula>"NO BET"</formula>
    </cfRule>
    <cfRule type="cellIs" dxfId="1519" priority="288" operator="equal">
      <formula>"BET"</formula>
    </cfRule>
  </conditionalFormatting>
  <conditionalFormatting sqref="AI43">
    <cfRule type="cellIs" dxfId="1518" priority="285" operator="equal">
      <formula>"NO BET"</formula>
    </cfRule>
    <cfRule type="cellIs" dxfId="1517" priority="286" operator="equal">
      <formula>"BET"</formula>
    </cfRule>
  </conditionalFormatting>
  <conditionalFormatting sqref="AW42">
    <cfRule type="cellIs" dxfId="1516" priority="283" operator="equal">
      <formula>"NO BET"</formula>
    </cfRule>
    <cfRule type="cellIs" dxfId="1515" priority="284" operator="equal">
      <formula>"BET"</formula>
    </cfRule>
  </conditionalFormatting>
  <conditionalFormatting sqref="AW43">
    <cfRule type="cellIs" dxfId="1514" priority="281" operator="equal">
      <formula>"NO BET"</formula>
    </cfRule>
    <cfRule type="cellIs" dxfId="1513" priority="282" operator="equal">
      <formula>"BET"</formula>
    </cfRule>
  </conditionalFormatting>
  <conditionalFormatting sqref="BK42">
    <cfRule type="cellIs" dxfId="1512" priority="279" operator="equal">
      <formula>"NO BET"</formula>
    </cfRule>
    <cfRule type="cellIs" dxfId="1511" priority="280" operator="equal">
      <formula>"BET"</formula>
    </cfRule>
  </conditionalFormatting>
  <conditionalFormatting sqref="BK43">
    <cfRule type="cellIs" dxfId="1510" priority="277" operator="equal">
      <formula>"NO BET"</formula>
    </cfRule>
    <cfRule type="cellIs" dxfId="1509" priority="278" operator="equal">
      <formula>"BET"</formula>
    </cfRule>
  </conditionalFormatting>
  <conditionalFormatting sqref="BZ42">
    <cfRule type="cellIs" dxfId="1508" priority="275" operator="equal">
      <formula>"NO BET"</formula>
    </cfRule>
    <cfRule type="cellIs" dxfId="1507" priority="276" operator="equal">
      <formula>"BET"</formula>
    </cfRule>
  </conditionalFormatting>
  <conditionalFormatting sqref="BZ43">
    <cfRule type="cellIs" dxfId="1506" priority="273" operator="equal">
      <formula>"NO BET"</formula>
    </cfRule>
    <cfRule type="cellIs" dxfId="1505" priority="274" operator="equal">
      <formula>"BET"</formula>
    </cfRule>
  </conditionalFormatting>
  <conditionalFormatting sqref="BY42">
    <cfRule type="cellIs" dxfId="1504" priority="271" operator="equal">
      <formula>"NO BET"</formula>
    </cfRule>
    <cfRule type="cellIs" dxfId="1503" priority="272" operator="equal">
      <formula>"BET"</formula>
    </cfRule>
  </conditionalFormatting>
  <conditionalFormatting sqref="DH42:DH43">
    <cfRule type="cellIs" dxfId="1502" priority="254" operator="equal">
      <formula>"NEUT"</formula>
    </cfRule>
    <cfRule type="cellIs" dxfId="1501" priority="255" operator="equal">
      <formula>"POS"</formula>
    </cfRule>
    <cfRule type="cellIs" dxfId="1500" priority="256" operator="equal">
      <formula>"NEG"</formula>
    </cfRule>
  </conditionalFormatting>
  <conditionalFormatting sqref="CF42:CF43">
    <cfRule type="cellIs" dxfId="1499" priority="268" operator="equal">
      <formula>"NEUT"</formula>
    </cfRule>
    <cfRule type="cellIs" dxfId="1498" priority="269" operator="equal">
      <formula>"POS"</formula>
    </cfRule>
    <cfRule type="cellIs" dxfId="1497" priority="270" operator="equal">
      <formula>"NEG"</formula>
    </cfRule>
  </conditionalFormatting>
  <conditionalFormatting sqref="CN42">
    <cfRule type="cellIs" dxfId="1496" priority="266" operator="equal">
      <formula>"NO BET"</formula>
    </cfRule>
    <cfRule type="cellIs" dxfId="1495" priority="267" operator="equal">
      <formula>"BET"</formula>
    </cfRule>
  </conditionalFormatting>
  <conditionalFormatting sqref="CN43">
    <cfRule type="cellIs" dxfId="1494" priority="264" operator="equal">
      <formula>"NO BET"</formula>
    </cfRule>
    <cfRule type="cellIs" dxfId="1493" priority="265" operator="equal">
      <formula>"BET"</formula>
    </cfRule>
  </conditionalFormatting>
  <conditionalFormatting sqref="CT42:CT43">
    <cfRule type="cellIs" dxfId="1492" priority="261" operator="equal">
      <formula>"NEUT"</formula>
    </cfRule>
    <cfRule type="cellIs" dxfId="1491" priority="262" operator="equal">
      <formula>"POS"</formula>
    </cfRule>
    <cfRule type="cellIs" dxfId="1490" priority="263" operator="equal">
      <formula>"NEG"</formula>
    </cfRule>
  </conditionalFormatting>
  <conditionalFormatting sqref="DB42">
    <cfRule type="cellIs" dxfId="1489" priority="259" operator="equal">
      <formula>"NO BET"</formula>
    </cfRule>
    <cfRule type="cellIs" dxfId="1488" priority="260" operator="equal">
      <formula>"BET"</formula>
    </cfRule>
  </conditionalFormatting>
  <conditionalFormatting sqref="DB43">
    <cfRule type="cellIs" dxfId="1487" priority="257" operator="equal">
      <formula>"NO BET"</formula>
    </cfRule>
    <cfRule type="cellIs" dxfId="1486" priority="258" operator="equal">
      <formula>"BET"</formula>
    </cfRule>
  </conditionalFormatting>
  <conditionalFormatting sqref="BY43">
    <cfRule type="cellIs" dxfId="1485" priority="252" operator="equal">
      <formula>"NO BET"</formula>
    </cfRule>
    <cfRule type="cellIs" dxfId="1484" priority="253" operator="equal">
      <formula>"BET"</formula>
    </cfRule>
  </conditionalFormatting>
  <conditionalFormatting sqref="CM42">
    <cfRule type="cellIs" dxfId="1483" priority="250" operator="equal">
      <formula>"NO BET"</formula>
    </cfRule>
    <cfRule type="cellIs" dxfId="1482" priority="251" operator="equal">
      <formula>"BET"</formula>
    </cfRule>
  </conditionalFormatting>
  <conditionalFormatting sqref="CM43">
    <cfRule type="cellIs" dxfId="1481" priority="248" operator="equal">
      <formula>"NO BET"</formula>
    </cfRule>
    <cfRule type="cellIs" dxfId="1480" priority="249" operator="equal">
      <formula>"BET"</formula>
    </cfRule>
  </conditionalFormatting>
  <conditionalFormatting sqref="DA42">
    <cfRule type="cellIs" dxfId="1479" priority="246" operator="equal">
      <formula>"NO BET"</formula>
    </cfRule>
    <cfRule type="cellIs" dxfId="1478" priority="247" operator="equal">
      <formula>"BET"</formula>
    </cfRule>
  </conditionalFormatting>
  <conditionalFormatting sqref="DA43">
    <cfRule type="cellIs" dxfId="1477" priority="244" operator="equal">
      <formula>"NO BET"</formula>
    </cfRule>
    <cfRule type="cellIs" dxfId="1476" priority="245" operator="equal">
      <formula>"BET"</formula>
    </cfRule>
  </conditionalFormatting>
  <conditionalFormatting sqref="DO42">
    <cfRule type="cellIs" dxfId="1475" priority="242" operator="equal">
      <formula>"NO BET"</formula>
    </cfRule>
    <cfRule type="cellIs" dxfId="1474" priority="243" operator="equal">
      <formula>"BET"</formula>
    </cfRule>
  </conditionalFormatting>
  <conditionalFormatting sqref="DO43">
    <cfRule type="cellIs" dxfId="1473" priority="240" operator="equal">
      <formula>"NO BET"</formula>
    </cfRule>
    <cfRule type="cellIs" dxfId="1472" priority="241" operator="equal">
      <formula>"BET"</formula>
    </cfRule>
  </conditionalFormatting>
  <conditionalFormatting sqref="BR32">
    <cfRule type="cellIs" dxfId="1471" priority="210" operator="equal">
      <formula>"NEUT"</formula>
    </cfRule>
    <cfRule type="cellIs" dxfId="1470" priority="211" operator="equal">
      <formula>"POS"</formula>
    </cfRule>
    <cfRule type="cellIs" dxfId="1469" priority="212" operator="equal">
      <formula>"NEG"</formula>
    </cfRule>
  </conditionalFormatting>
  <conditionalFormatting sqref="BS32">
    <cfRule type="cellIs" dxfId="1468" priority="207" operator="equal">
      <formula>"NEUT"</formula>
    </cfRule>
    <cfRule type="cellIs" dxfId="1467" priority="208" operator="equal">
      <formula>"POS"</formula>
    </cfRule>
    <cfRule type="cellIs" dxfId="1466" priority="209" operator="equal">
      <formula>"NEG"</formula>
    </cfRule>
  </conditionalFormatting>
  <conditionalFormatting sqref="BQ32">
    <cfRule type="cellIs" dxfId="1465" priority="204" operator="equal">
      <formula>"NEUT"</formula>
    </cfRule>
    <cfRule type="cellIs" dxfId="1464" priority="205" operator="equal">
      <formula>"POS"</formula>
    </cfRule>
    <cfRule type="cellIs" dxfId="1463" priority="206" operator="equal">
      <formula>"NEG"</formula>
    </cfRule>
  </conditionalFormatting>
  <conditionalFormatting sqref="AB32">
    <cfRule type="cellIs" dxfId="1462" priority="237" operator="equal">
      <formula>"NEUT"</formula>
    </cfRule>
    <cfRule type="cellIs" dxfId="1461" priority="238" operator="equal">
      <formula>"POS"</formula>
    </cfRule>
    <cfRule type="cellIs" dxfId="1460" priority="239" operator="equal">
      <formula>"NEG"</formula>
    </cfRule>
  </conditionalFormatting>
  <conditionalFormatting sqref="AC32">
    <cfRule type="cellIs" dxfId="1459" priority="234" operator="equal">
      <formula>"NEUT"</formula>
    </cfRule>
    <cfRule type="cellIs" dxfId="1458" priority="235" operator="equal">
      <formula>"POS"</formula>
    </cfRule>
    <cfRule type="cellIs" dxfId="1457" priority="236" operator="equal">
      <formula>"NEG"</formula>
    </cfRule>
  </conditionalFormatting>
  <conditionalFormatting sqref="AA32">
    <cfRule type="cellIs" dxfId="1456" priority="231" operator="equal">
      <formula>"NEUT"</formula>
    </cfRule>
    <cfRule type="cellIs" dxfId="1455" priority="232" operator="equal">
      <formula>"POS"</formula>
    </cfRule>
    <cfRule type="cellIs" dxfId="1454" priority="233" operator="equal">
      <formula>"NEG"</formula>
    </cfRule>
  </conditionalFormatting>
  <conditionalFormatting sqref="AP32">
    <cfRule type="cellIs" dxfId="1453" priority="228" operator="equal">
      <formula>"NEUT"</formula>
    </cfRule>
    <cfRule type="cellIs" dxfId="1452" priority="229" operator="equal">
      <formula>"POS"</formula>
    </cfRule>
    <cfRule type="cellIs" dxfId="1451" priority="230" operator="equal">
      <formula>"NEG"</formula>
    </cfRule>
  </conditionalFormatting>
  <conditionalFormatting sqref="AQ32">
    <cfRule type="cellIs" dxfId="1450" priority="225" operator="equal">
      <formula>"NEUT"</formula>
    </cfRule>
    <cfRule type="cellIs" dxfId="1449" priority="226" operator="equal">
      <formula>"POS"</formula>
    </cfRule>
    <cfRule type="cellIs" dxfId="1448" priority="227" operator="equal">
      <formula>"NEG"</formula>
    </cfRule>
  </conditionalFormatting>
  <conditionalFormatting sqref="AO32">
    <cfRule type="cellIs" dxfId="1447" priority="222" operator="equal">
      <formula>"NEUT"</formula>
    </cfRule>
    <cfRule type="cellIs" dxfId="1446" priority="223" operator="equal">
      <formula>"POS"</formula>
    </cfRule>
    <cfRule type="cellIs" dxfId="1445" priority="224" operator="equal">
      <formula>"NEG"</formula>
    </cfRule>
  </conditionalFormatting>
  <conditionalFormatting sqref="BD32">
    <cfRule type="cellIs" dxfId="1444" priority="219" operator="equal">
      <formula>"NEUT"</formula>
    </cfRule>
    <cfRule type="cellIs" dxfId="1443" priority="220" operator="equal">
      <formula>"POS"</formula>
    </cfRule>
    <cfRule type="cellIs" dxfId="1442" priority="221" operator="equal">
      <formula>"NEG"</formula>
    </cfRule>
  </conditionalFormatting>
  <conditionalFormatting sqref="BE32">
    <cfRule type="cellIs" dxfId="1441" priority="216" operator="equal">
      <formula>"NEUT"</formula>
    </cfRule>
    <cfRule type="cellIs" dxfId="1440" priority="217" operator="equal">
      <formula>"POS"</formula>
    </cfRule>
    <cfRule type="cellIs" dxfId="1439" priority="218" operator="equal">
      <formula>"NEG"</formula>
    </cfRule>
  </conditionalFormatting>
  <conditionalFormatting sqref="BC32">
    <cfRule type="cellIs" dxfId="1438" priority="213" operator="equal">
      <formula>"NEUT"</formula>
    </cfRule>
    <cfRule type="cellIs" dxfId="1437" priority="214" operator="equal">
      <formula>"POS"</formula>
    </cfRule>
    <cfRule type="cellIs" dxfId="1436" priority="215" operator="equal">
      <formula>"NEG"</formula>
    </cfRule>
  </conditionalFormatting>
  <conditionalFormatting sqref="T32">
    <cfRule type="cellIs" dxfId="1435" priority="201" operator="equal">
      <formula>"NEUT"</formula>
    </cfRule>
    <cfRule type="cellIs" dxfId="1434" priority="202" operator="equal">
      <formula>"POS"</formula>
    </cfRule>
    <cfRule type="cellIs" dxfId="1433" priority="203" operator="equal">
      <formula>"NEG"</formula>
    </cfRule>
  </conditionalFormatting>
  <conditionalFormatting sqref="U32">
    <cfRule type="cellIs" dxfId="1432" priority="198" operator="equal">
      <formula>"NEUT"</formula>
    </cfRule>
    <cfRule type="cellIs" dxfId="1431" priority="199" operator="equal">
      <formula>"POS"</formula>
    </cfRule>
    <cfRule type="cellIs" dxfId="1430" priority="200" operator="equal">
      <formula>"NEG"</formula>
    </cfRule>
  </conditionalFormatting>
  <conditionalFormatting sqref="S32">
    <cfRule type="cellIs" dxfId="1429" priority="195" operator="equal">
      <formula>"NEUT"</formula>
    </cfRule>
    <cfRule type="cellIs" dxfId="1428" priority="196" operator="equal">
      <formula>"POS"</formula>
    </cfRule>
    <cfRule type="cellIs" dxfId="1427" priority="197" operator="equal">
      <formula>"NEG"</formula>
    </cfRule>
  </conditionalFormatting>
  <conditionalFormatting sqref="P32">
    <cfRule type="cellIs" dxfId="1426" priority="193" operator="equal">
      <formula>"NO BET"</formula>
    </cfRule>
    <cfRule type="cellIs" dxfId="1425" priority="194" operator="equal">
      <formula>"BET"</formula>
    </cfRule>
  </conditionalFormatting>
  <conditionalFormatting sqref="V32">
    <cfRule type="cellIs" dxfId="1424" priority="191" operator="equal">
      <formula>"NO BET"</formula>
    </cfRule>
    <cfRule type="cellIs" dxfId="1423" priority="192" operator="equal">
      <formula>"BET"</formula>
    </cfRule>
  </conditionalFormatting>
  <conditionalFormatting sqref="AH32">
    <cfRule type="cellIs" dxfId="1422" priority="188" operator="equal">
      <formula>"NEUT"</formula>
    </cfRule>
    <cfRule type="cellIs" dxfId="1421" priority="189" operator="equal">
      <formula>"POS"</formula>
    </cfRule>
    <cfRule type="cellIs" dxfId="1420" priority="190" operator="equal">
      <formula>"NEG"</formula>
    </cfRule>
  </conditionalFormatting>
  <conditionalFormatting sqref="AI32">
    <cfRule type="cellIs" dxfId="1419" priority="185" operator="equal">
      <formula>"NEUT"</formula>
    </cfRule>
    <cfRule type="cellIs" dxfId="1418" priority="186" operator="equal">
      <formula>"POS"</formula>
    </cfRule>
    <cfRule type="cellIs" dxfId="1417" priority="187" operator="equal">
      <formula>"NEG"</formula>
    </cfRule>
  </conditionalFormatting>
  <conditionalFormatting sqref="AG32">
    <cfRule type="cellIs" dxfId="1416" priority="182" operator="equal">
      <formula>"NEUT"</formula>
    </cfRule>
    <cfRule type="cellIs" dxfId="1415" priority="183" operator="equal">
      <formula>"POS"</formula>
    </cfRule>
    <cfRule type="cellIs" dxfId="1414" priority="184" operator="equal">
      <formula>"NEG"</formula>
    </cfRule>
  </conditionalFormatting>
  <conditionalFormatting sqref="AD32">
    <cfRule type="cellIs" dxfId="1413" priority="180" operator="equal">
      <formula>"NO BET"</formula>
    </cfRule>
    <cfRule type="cellIs" dxfId="1412" priority="181" operator="equal">
      <formula>"BET"</formula>
    </cfRule>
  </conditionalFormatting>
  <conditionalFormatting sqref="AJ32">
    <cfRule type="cellIs" dxfId="1411" priority="178" operator="equal">
      <formula>"NO BET"</formula>
    </cfRule>
    <cfRule type="cellIs" dxfId="1410" priority="179" operator="equal">
      <formula>"BET"</formula>
    </cfRule>
  </conditionalFormatting>
  <conditionalFormatting sqref="AV32">
    <cfRule type="cellIs" dxfId="1409" priority="175" operator="equal">
      <formula>"NEUT"</formula>
    </cfRule>
    <cfRule type="cellIs" dxfId="1408" priority="176" operator="equal">
      <formula>"POS"</formula>
    </cfRule>
    <cfRule type="cellIs" dxfId="1407" priority="177" operator="equal">
      <formula>"NEG"</formula>
    </cfRule>
  </conditionalFormatting>
  <conditionalFormatting sqref="AW32">
    <cfRule type="cellIs" dxfId="1406" priority="172" operator="equal">
      <formula>"NEUT"</formula>
    </cfRule>
    <cfRule type="cellIs" dxfId="1405" priority="173" operator="equal">
      <formula>"POS"</formula>
    </cfRule>
    <cfRule type="cellIs" dxfId="1404" priority="174" operator="equal">
      <formula>"NEG"</formula>
    </cfRule>
  </conditionalFormatting>
  <conditionalFormatting sqref="AU32">
    <cfRule type="cellIs" dxfId="1403" priority="169" operator="equal">
      <formula>"NEUT"</formula>
    </cfRule>
    <cfRule type="cellIs" dxfId="1402" priority="170" operator="equal">
      <formula>"POS"</formula>
    </cfRule>
    <cfRule type="cellIs" dxfId="1401" priority="171" operator="equal">
      <formula>"NEG"</formula>
    </cfRule>
  </conditionalFormatting>
  <conditionalFormatting sqref="AR32">
    <cfRule type="cellIs" dxfId="1400" priority="167" operator="equal">
      <formula>"NO BET"</formula>
    </cfRule>
    <cfRule type="cellIs" dxfId="1399" priority="168" operator="equal">
      <formula>"BET"</formula>
    </cfRule>
  </conditionalFormatting>
  <conditionalFormatting sqref="AX32">
    <cfRule type="cellIs" dxfId="1398" priority="165" operator="equal">
      <formula>"NO BET"</formula>
    </cfRule>
    <cfRule type="cellIs" dxfId="1397" priority="166" operator="equal">
      <formula>"BET"</formula>
    </cfRule>
  </conditionalFormatting>
  <conditionalFormatting sqref="BJ32">
    <cfRule type="cellIs" dxfId="1396" priority="162" operator="equal">
      <formula>"NEUT"</formula>
    </cfRule>
    <cfRule type="cellIs" dxfId="1395" priority="163" operator="equal">
      <formula>"POS"</formula>
    </cfRule>
    <cfRule type="cellIs" dxfId="1394" priority="164" operator="equal">
      <formula>"NEG"</formula>
    </cfRule>
  </conditionalFormatting>
  <conditionalFormatting sqref="BK32">
    <cfRule type="cellIs" dxfId="1393" priority="159" operator="equal">
      <formula>"NEUT"</formula>
    </cfRule>
    <cfRule type="cellIs" dxfId="1392" priority="160" operator="equal">
      <formula>"POS"</formula>
    </cfRule>
    <cfRule type="cellIs" dxfId="1391" priority="161" operator="equal">
      <formula>"NEG"</formula>
    </cfRule>
  </conditionalFormatting>
  <conditionalFormatting sqref="BI32">
    <cfRule type="cellIs" dxfId="1390" priority="156" operator="equal">
      <formula>"NEUT"</formula>
    </cfRule>
    <cfRule type="cellIs" dxfId="1389" priority="157" operator="equal">
      <formula>"POS"</formula>
    </cfRule>
    <cfRule type="cellIs" dxfId="1388" priority="158" operator="equal">
      <formula>"NEG"</formula>
    </cfRule>
  </conditionalFormatting>
  <conditionalFormatting sqref="BF32">
    <cfRule type="cellIs" dxfId="1387" priority="154" operator="equal">
      <formula>"NO BET"</formula>
    </cfRule>
    <cfRule type="cellIs" dxfId="1386" priority="155" operator="equal">
      <formula>"BET"</formula>
    </cfRule>
  </conditionalFormatting>
  <conditionalFormatting sqref="BL32">
    <cfRule type="cellIs" dxfId="1385" priority="152" operator="equal">
      <formula>"NO BET"</formula>
    </cfRule>
    <cfRule type="cellIs" dxfId="1384" priority="153" operator="equal">
      <formula>"BET"</formula>
    </cfRule>
  </conditionalFormatting>
  <conditionalFormatting sqref="CF32">
    <cfRule type="cellIs" dxfId="1383" priority="149" operator="equal">
      <formula>"NEUT"</formula>
    </cfRule>
    <cfRule type="cellIs" dxfId="1382" priority="150" operator="equal">
      <formula>"POS"</formula>
    </cfRule>
    <cfRule type="cellIs" dxfId="1381" priority="151" operator="equal">
      <formula>"NEG"</formula>
    </cfRule>
  </conditionalFormatting>
  <conditionalFormatting sqref="CG32">
    <cfRule type="cellIs" dxfId="1380" priority="146" operator="equal">
      <formula>"NEUT"</formula>
    </cfRule>
    <cfRule type="cellIs" dxfId="1379" priority="147" operator="equal">
      <formula>"POS"</formula>
    </cfRule>
    <cfRule type="cellIs" dxfId="1378" priority="148" operator="equal">
      <formula>"NEG"</formula>
    </cfRule>
  </conditionalFormatting>
  <conditionalFormatting sqref="CE32">
    <cfRule type="cellIs" dxfId="1377" priority="143" operator="equal">
      <formula>"NEUT"</formula>
    </cfRule>
    <cfRule type="cellIs" dxfId="1376" priority="144" operator="equal">
      <formula>"POS"</formula>
    </cfRule>
    <cfRule type="cellIs" dxfId="1375" priority="145" operator="equal">
      <formula>"NEG"</formula>
    </cfRule>
  </conditionalFormatting>
  <conditionalFormatting sqref="CT32">
    <cfRule type="cellIs" dxfId="1374" priority="140" operator="equal">
      <formula>"NEUT"</formula>
    </cfRule>
    <cfRule type="cellIs" dxfId="1373" priority="141" operator="equal">
      <formula>"POS"</formula>
    </cfRule>
    <cfRule type="cellIs" dxfId="1372" priority="142" operator="equal">
      <formula>"NEG"</formula>
    </cfRule>
  </conditionalFormatting>
  <conditionalFormatting sqref="CU32">
    <cfRule type="cellIs" dxfId="1371" priority="137" operator="equal">
      <formula>"NEUT"</formula>
    </cfRule>
    <cfRule type="cellIs" dxfId="1370" priority="138" operator="equal">
      <formula>"POS"</formula>
    </cfRule>
    <cfRule type="cellIs" dxfId="1369" priority="139" operator="equal">
      <formula>"NEG"</formula>
    </cfRule>
  </conditionalFormatting>
  <conditionalFormatting sqref="CS32">
    <cfRule type="cellIs" dxfId="1368" priority="134" operator="equal">
      <formula>"NEUT"</formula>
    </cfRule>
    <cfRule type="cellIs" dxfId="1367" priority="135" operator="equal">
      <formula>"POS"</formula>
    </cfRule>
    <cfRule type="cellIs" dxfId="1366" priority="136" operator="equal">
      <formula>"NEG"</formula>
    </cfRule>
  </conditionalFormatting>
  <conditionalFormatting sqref="DH32">
    <cfRule type="cellIs" dxfId="1365" priority="131" operator="equal">
      <formula>"NEUT"</formula>
    </cfRule>
    <cfRule type="cellIs" dxfId="1364" priority="132" operator="equal">
      <formula>"POS"</formula>
    </cfRule>
    <cfRule type="cellIs" dxfId="1363" priority="133" operator="equal">
      <formula>"NEG"</formula>
    </cfRule>
  </conditionalFormatting>
  <conditionalFormatting sqref="DI32">
    <cfRule type="cellIs" dxfId="1362" priority="128" operator="equal">
      <formula>"NEUT"</formula>
    </cfRule>
    <cfRule type="cellIs" dxfId="1361" priority="129" operator="equal">
      <formula>"POS"</formula>
    </cfRule>
    <cfRule type="cellIs" dxfId="1360" priority="130" operator="equal">
      <formula>"NEG"</formula>
    </cfRule>
  </conditionalFormatting>
  <conditionalFormatting sqref="DG32">
    <cfRule type="cellIs" dxfId="1359" priority="125" operator="equal">
      <formula>"NEUT"</formula>
    </cfRule>
    <cfRule type="cellIs" dxfId="1358" priority="126" operator="equal">
      <formula>"POS"</formula>
    </cfRule>
    <cfRule type="cellIs" dxfId="1357" priority="127" operator="equal">
      <formula>"NEG"</formula>
    </cfRule>
  </conditionalFormatting>
  <conditionalFormatting sqref="BX32">
    <cfRule type="cellIs" dxfId="1356" priority="122" operator="equal">
      <formula>"NEUT"</formula>
    </cfRule>
    <cfRule type="cellIs" dxfId="1355" priority="123" operator="equal">
      <formula>"POS"</formula>
    </cfRule>
    <cfRule type="cellIs" dxfId="1354" priority="124" operator="equal">
      <formula>"NEG"</formula>
    </cfRule>
  </conditionalFormatting>
  <conditionalFormatting sqref="BY32">
    <cfRule type="cellIs" dxfId="1353" priority="119" operator="equal">
      <formula>"NEUT"</formula>
    </cfRule>
    <cfRule type="cellIs" dxfId="1352" priority="120" operator="equal">
      <formula>"POS"</formula>
    </cfRule>
    <cfRule type="cellIs" dxfId="1351" priority="121" operator="equal">
      <formula>"NEG"</formula>
    </cfRule>
  </conditionalFormatting>
  <conditionalFormatting sqref="BW32">
    <cfRule type="cellIs" dxfId="1350" priority="116" operator="equal">
      <formula>"NEUT"</formula>
    </cfRule>
    <cfRule type="cellIs" dxfId="1349" priority="117" operator="equal">
      <formula>"POS"</formula>
    </cfRule>
    <cfRule type="cellIs" dxfId="1348" priority="118" operator="equal">
      <formula>"NEG"</formula>
    </cfRule>
  </conditionalFormatting>
  <conditionalFormatting sqref="BT32">
    <cfRule type="cellIs" dxfId="1347" priority="114" operator="equal">
      <formula>"NO BET"</formula>
    </cfRule>
    <cfRule type="cellIs" dxfId="1346" priority="115" operator="equal">
      <formula>"BET"</formula>
    </cfRule>
  </conditionalFormatting>
  <conditionalFormatting sqref="BZ32">
    <cfRule type="cellIs" dxfId="1345" priority="112" operator="equal">
      <formula>"NO BET"</formula>
    </cfRule>
    <cfRule type="cellIs" dxfId="1344" priority="113" operator="equal">
      <formula>"BET"</formula>
    </cfRule>
  </conditionalFormatting>
  <conditionalFormatting sqref="CL32">
    <cfRule type="cellIs" dxfId="1343" priority="109" operator="equal">
      <formula>"NEUT"</formula>
    </cfRule>
    <cfRule type="cellIs" dxfId="1342" priority="110" operator="equal">
      <formula>"POS"</formula>
    </cfRule>
    <cfRule type="cellIs" dxfId="1341" priority="111" operator="equal">
      <formula>"NEG"</formula>
    </cfRule>
  </conditionalFormatting>
  <conditionalFormatting sqref="CM32">
    <cfRule type="cellIs" dxfId="1340" priority="106" operator="equal">
      <formula>"NEUT"</formula>
    </cfRule>
    <cfRule type="cellIs" dxfId="1339" priority="107" operator="equal">
      <formula>"POS"</formula>
    </cfRule>
    <cfRule type="cellIs" dxfId="1338" priority="108" operator="equal">
      <formula>"NEG"</formula>
    </cfRule>
  </conditionalFormatting>
  <conditionalFormatting sqref="CK32">
    <cfRule type="cellIs" dxfId="1337" priority="103" operator="equal">
      <formula>"NEUT"</formula>
    </cfRule>
    <cfRule type="cellIs" dxfId="1336" priority="104" operator="equal">
      <formula>"POS"</formula>
    </cfRule>
    <cfRule type="cellIs" dxfId="1335" priority="105" operator="equal">
      <formula>"NEG"</formula>
    </cfRule>
  </conditionalFormatting>
  <conditionalFormatting sqref="CH32">
    <cfRule type="cellIs" dxfId="1334" priority="101" operator="equal">
      <formula>"NO BET"</formula>
    </cfRule>
    <cfRule type="cellIs" dxfId="1333" priority="102" operator="equal">
      <formula>"BET"</formula>
    </cfRule>
  </conditionalFormatting>
  <conditionalFormatting sqref="CN32">
    <cfRule type="cellIs" dxfId="1332" priority="99" operator="equal">
      <formula>"NO BET"</formula>
    </cfRule>
    <cfRule type="cellIs" dxfId="1331" priority="100" operator="equal">
      <formula>"BET"</formula>
    </cfRule>
  </conditionalFormatting>
  <conditionalFormatting sqref="CZ32">
    <cfRule type="cellIs" dxfId="1330" priority="96" operator="equal">
      <formula>"NEUT"</formula>
    </cfRule>
    <cfRule type="cellIs" dxfId="1329" priority="97" operator="equal">
      <formula>"POS"</formula>
    </cfRule>
    <cfRule type="cellIs" dxfId="1328" priority="98" operator="equal">
      <formula>"NEG"</formula>
    </cfRule>
  </conditionalFormatting>
  <conditionalFormatting sqref="DA32">
    <cfRule type="cellIs" dxfId="1327" priority="93" operator="equal">
      <formula>"NEUT"</formula>
    </cfRule>
    <cfRule type="cellIs" dxfId="1326" priority="94" operator="equal">
      <formula>"POS"</formula>
    </cfRule>
    <cfRule type="cellIs" dxfId="1325" priority="95" operator="equal">
      <formula>"NEG"</formula>
    </cfRule>
  </conditionalFormatting>
  <conditionalFormatting sqref="CY32">
    <cfRule type="cellIs" dxfId="1324" priority="90" operator="equal">
      <formula>"NEUT"</formula>
    </cfRule>
    <cfRule type="cellIs" dxfId="1323" priority="91" operator="equal">
      <formula>"POS"</formula>
    </cfRule>
    <cfRule type="cellIs" dxfId="1322" priority="92" operator="equal">
      <formula>"NEG"</formula>
    </cfRule>
  </conditionalFormatting>
  <conditionalFormatting sqref="CV32">
    <cfRule type="cellIs" dxfId="1321" priority="88" operator="equal">
      <formula>"NO BET"</formula>
    </cfRule>
    <cfRule type="cellIs" dxfId="1320" priority="89" operator="equal">
      <formula>"BET"</formula>
    </cfRule>
  </conditionalFormatting>
  <conditionalFormatting sqref="DB32">
    <cfRule type="cellIs" dxfId="1319" priority="86" operator="equal">
      <formula>"NO BET"</formula>
    </cfRule>
    <cfRule type="cellIs" dxfId="1318" priority="87" operator="equal">
      <formula>"BET"</formula>
    </cfRule>
  </conditionalFormatting>
  <conditionalFormatting sqref="DN32">
    <cfRule type="cellIs" dxfId="1317" priority="83" operator="equal">
      <formula>"NEUT"</formula>
    </cfRule>
    <cfRule type="cellIs" dxfId="1316" priority="84" operator="equal">
      <formula>"POS"</formula>
    </cfRule>
    <cfRule type="cellIs" dxfId="1315" priority="85" operator="equal">
      <formula>"NEG"</formula>
    </cfRule>
  </conditionalFormatting>
  <conditionalFormatting sqref="DO32">
    <cfRule type="cellIs" dxfId="1314" priority="80" operator="equal">
      <formula>"NEUT"</formula>
    </cfRule>
    <cfRule type="cellIs" dxfId="1313" priority="81" operator="equal">
      <formula>"POS"</formula>
    </cfRule>
    <cfRule type="cellIs" dxfId="1312" priority="82" operator="equal">
      <formula>"NEG"</formula>
    </cfRule>
  </conditionalFormatting>
  <conditionalFormatting sqref="DM32">
    <cfRule type="cellIs" dxfId="1311" priority="77" operator="equal">
      <formula>"NEUT"</formula>
    </cfRule>
    <cfRule type="cellIs" dxfId="1310" priority="78" operator="equal">
      <formula>"POS"</formula>
    </cfRule>
    <cfRule type="cellIs" dxfId="1309" priority="79" operator="equal">
      <formula>"NEG"</formula>
    </cfRule>
  </conditionalFormatting>
  <conditionalFormatting sqref="DJ32">
    <cfRule type="cellIs" dxfId="1308" priority="75" operator="equal">
      <formula>"NO BET"</formula>
    </cfRule>
    <cfRule type="cellIs" dxfId="1307" priority="76" operator="equal">
      <formula>"BET"</formula>
    </cfRule>
  </conditionalFormatting>
  <conditionalFormatting sqref="DP32">
    <cfRule type="cellIs" dxfId="1306" priority="73" operator="equal">
      <formula>"NO BET"</formula>
    </cfRule>
    <cfRule type="cellIs" dxfId="1305" priority="74" operator="equal">
      <formula>"BET"</formula>
    </cfRule>
  </conditionalFormatting>
  <conditionalFormatting sqref="P22">
    <cfRule type="cellIs" dxfId="1304" priority="70" operator="equal">
      <formula>"NEUT"</formula>
    </cfRule>
    <cfRule type="cellIs" dxfId="1303" priority="71" operator="equal">
      <formula>"POS"</formula>
    </cfRule>
    <cfRule type="cellIs" dxfId="1302" priority="72" operator="equal">
      <formula>"NEG"</formula>
    </cfRule>
  </conditionalFormatting>
  <conditionalFormatting sqref="S21:S22">
    <cfRule type="cellIs" dxfId="1301" priority="68" operator="equal">
      <formula>"YES"</formula>
    </cfRule>
    <cfRule type="cellIs" dxfId="1300" priority="69" operator="equal">
      <formula>"NO"</formula>
    </cfRule>
  </conditionalFormatting>
  <conditionalFormatting sqref="P21">
    <cfRule type="cellIs" dxfId="1299" priority="65" operator="equal">
      <formula>"NEUT"</formula>
    </cfRule>
    <cfRule type="cellIs" dxfId="1298" priority="66" operator="equal">
      <formula>"POS"</formula>
    </cfRule>
    <cfRule type="cellIs" dxfId="1297" priority="67" operator="equal">
      <formula>"NEG"</formula>
    </cfRule>
  </conditionalFormatting>
  <conditionalFormatting sqref="P21:P22">
    <cfRule type="cellIs" dxfId="1296" priority="64" operator="equal">
      <formula>"INCOMP"</formula>
    </cfRule>
  </conditionalFormatting>
  <conditionalFormatting sqref="AG21:AG22">
    <cfRule type="cellIs" dxfId="1295" priority="62" operator="equal">
      <formula>"YES"</formula>
    </cfRule>
    <cfRule type="cellIs" dxfId="1294" priority="63" operator="equal">
      <formula>"NO"</formula>
    </cfRule>
  </conditionalFormatting>
  <conditionalFormatting sqref="AU21:AU22">
    <cfRule type="cellIs" dxfId="1293" priority="60" operator="equal">
      <formula>"YES"</formula>
    </cfRule>
    <cfRule type="cellIs" dxfId="1292" priority="61" operator="equal">
      <formula>"NO"</formula>
    </cfRule>
  </conditionalFormatting>
  <conditionalFormatting sqref="BI21:BI22">
    <cfRule type="cellIs" dxfId="1291" priority="58" operator="equal">
      <formula>"YES"</formula>
    </cfRule>
    <cfRule type="cellIs" dxfId="1290" priority="59" operator="equal">
      <formula>"NO"</formula>
    </cfRule>
  </conditionalFormatting>
  <conditionalFormatting sqref="BW21:BW22">
    <cfRule type="cellIs" dxfId="1289" priority="56" operator="equal">
      <formula>"YES"</formula>
    </cfRule>
    <cfRule type="cellIs" dxfId="1288" priority="57" operator="equal">
      <formula>"NO"</formula>
    </cfRule>
  </conditionalFormatting>
  <conditionalFormatting sqref="CK21:CK22">
    <cfRule type="cellIs" dxfId="1287" priority="54" operator="equal">
      <formula>"YES"</formula>
    </cfRule>
    <cfRule type="cellIs" dxfId="1286" priority="55" operator="equal">
      <formula>"NO"</formula>
    </cfRule>
  </conditionalFormatting>
  <conditionalFormatting sqref="CY21:CY22">
    <cfRule type="cellIs" dxfId="1285" priority="52" operator="equal">
      <formula>"YES"</formula>
    </cfRule>
    <cfRule type="cellIs" dxfId="1284" priority="53" operator="equal">
      <formula>"NO"</formula>
    </cfRule>
  </conditionalFormatting>
  <conditionalFormatting sqref="DM21:DM22">
    <cfRule type="cellIs" dxfId="1283" priority="50" operator="equal">
      <formula>"YES"</formula>
    </cfRule>
    <cfRule type="cellIs" dxfId="1282" priority="51" operator="equal">
      <formula>"NO"</formula>
    </cfRule>
  </conditionalFormatting>
  <conditionalFormatting sqref="AD22">
    <cfRule type="cellIs" dxfId="1281" priority="47" operator="equal">
      <formula>"NEUT"</formula>
    </cfRule>
    <cfRule type="cellIs" dxfId="1280" priority="48" operator="equal">
      <formula>"POS"</formula>
    </cfRule>
    <cfRule type="cellIs" dxfId="1279" priority="49" operator="equal">
      <formula>"NEG"</formula>
    </cfRule>
  </conditionalFormatting>
  <conditionalFormatting sqref="AD21">
    <cfRule type="cellIs" dxfId="1278" priority="44" operator="equal">
      <formula>"NEUT"</formula>
    </cfRule>
    <cfRule type="cellIs" dxfId="1277" priority="45" operator="equal">
      <formula>"POS"</formula>
    </cfRule>
    <cfRule type="cellIs" dxfId="1276" priority="46" operator="equal">
      <formula>"NEG"</formula>
    </cfRule>
  </conditionalFormatting>
  <conditionalFormatting sqref="AD21:AD22">
    <cfRule type="cellIs" dxfId="1275" priority="43" operator="equal">
      <formula>"INCOMP"</formula>
    </cfRule>
  </conditionalFormatting>
  <conditionalFormatting sqref="AR22">
    <cfRule type="cellIs" dxfId="1274" priority="40" operator="equal">
      <formula>"NEUT"</formula>
    </cfRule>
    <cfRule type="cellIs" dxfId="1273" priority="41" operator="equal">
      <formula>"POS"</formula>
    </cfRule>
    <cfRule type="cellIs" dxfId="1272" priority="42" operator="equal">
      <formula>"NEG"</formula>
    </cfRule>
  </conditionalFormatting>
  <conditionalFormatting sqref="AR21">
    <cfRule type="cellIs" dxfId="1271" priority="37" operator="equal">
      <formula>"NEUT"</formula>
    </cfRule>
    <cfRule type="cellIs" dxfId="1270" priority="38" operator="equal">
      <formula>"POS"</formula>
    </cfRule>
    <cfRule type="cellIs" dxfId="1269" priority="39" operator="equal">
      <formula>"NEG"</formula>
    </cfRule>
  </conditionalFormatting>
  <conditionalFormatting sqref="AR21:AR22">
    <cfRule type="cellIs" dxfId="1268" priority="36" operator="equal">
      <formula>"INCOMP"</formula>
    </cfRule>
  </conditionalFormatting>
  <conditionalFormatting sqref="BF22">
    <cfRule type="cellIs" dxfId="1267" priority="33" operator="equal">
      <formula>"NEUT"</formula>
    </cfRule>
    <cfRule type="cellIs" dxfId="1266" priority="34" operator="equal">
      <formula>"POS"</formula>
    </cfRule>
    <cfRule type="cellIs" dxfId="1265" priority="35" operator="equal">
      <formula>"NEG"</formula>
    </cfRule>
  </conditionalFormatting>
  <conditionalFormatting sqref="BF21">
    <cfRule type="cellIs" dxfId="1264" priority="30" operator="equal">
      <formula>"NEUT"</formula>
    </cfRule>
    <cfRule type="cellIs" dxfId="1263" priority="31" operator="equal">
      <formula>"POS"</formula>
    </cfRule>
    <cfRule type="cellIs" dxfId="1262" priority="32" operator="equal">
      <formula>"NEG"</formula>
    </cfRule>
  </conditionalFormatting>
  <conditionalFormatting sqref="BF21:BF22">
    <cfRule type="cellIs" dxfId="1261" priority="29" operator="equal">
      <formula>"INCOMP"</formula>
    </cfRule>
  </conditionalFormatting>
  <conditionalFormatting sqref="BT22">
    <cfRule type="cellIs" dxfId="1260" priority="26" operator="equal">
      <formula>"NEUT"</formula>
    </cfRule>
    <cfRule type="cellIs" dxfId="1259" priority="27" operator="equal">
      <formula>"POS"</formula>
    </cfRule>
    <cfRule type="cellIs" dxfId="1258" priority="28" operator="equal">
      <formula>"NEG"</formula>
    </cfRule>
  </conditionalFormatting>
  <conditionalFormatting sqref="BT21">
    <cfRule type="cellIs" dxfId="1257" priority="23" operator="equal">
      <formula>"NEUT"</formula>
    </cfRule>
    <cfRule type="cellIs" dxfId="1256" priority="24" operator="equal">
      <formula>"POS"</formula>
    </cfRule>
    <cfRule type="cellIs" dxfId="1255" priority="25" operator="equal">
      <formula>"NEG"</formula>
    </cfRule>
  </conditionalFormatting>
  <conditionalFormatting sqref="BT21:BT22">
    <cfRule type="cellIs" dxfId="1254" priority="22" operator="equal">
      <formula>"INCOMP"</formula>
    </cfRule>
  </conditionalFormatting>
  <conditionalFormatting sqref="CH22">
    <cfRule type="cellIs" dxfId="1253" priority="19" operator="equal">
      <formula>"NEUT"</formula>
    </cfRule>
    <cfRule type="cellIs" dxfId="1252" priority="20" operator="equal">
      <formula>"POS"</formula>
    </cfRule>
    <cfRule type="cellIs" dxfId="1251" priority="21" operator="equal">
      <formula>"NEG"</formula>
    </cfRule>
  </conditionalFormatting>
  <conditionalFormatting sqref="CH21">
    <cfRule type="cellIs" dxfId="1250" priority="16" operator="equal">
      <formula>"NEUT"</formula>
    </cfRule>
    <cfRule type="cellIs" dxfId="1249" priority="17" operator="equal">
      <formula>"POS"</formula>
    </cfRule>
    <cfRule type="cellIs" dxfId="1248" priority="18" operator="equal">
      <formula>"NEG"</formula>
    </cfRule>
  </conditionalFormatting>
  <conditionalFormatting sqref="CH21:CH22">
    <cfRule type="cellIs" dxfId="1247" priority="15" operator="equal">
      <formula>"INCOMP"</formula>
    </cfRule>
  </conditionalFormatting>
  <conditionalFormatting sqref="CV22">
    <cfRule type="cellIs" dxfId="1246" priority="12" operator="equal">
      <formula>"NEUT"</formula>
    </cfRule>
    <cfRule type="cellIs" dxfId="1245" priority="13" operator="equal">
      <formula>"POS"</formula>
    </cfRule>
    <cfRule type="cellIs" dxfId="1244" priority="14" operator="equal">
      <formula>"NEG"</formula>
    </cfRule>
  </conditionalFormatting>
  <conditionalFormatting sqref="CV21">
    <cfRule type="cellIs" dxfId="1243" priority="9" operator="equal">
      <formula>"NEUT"</formula>
    </cfRule>
    <cfRule type="cellIs" dxfId="1242" priority="10" operator="equal">
      <formula>"POS"</formula>
    </cfRule>
    <cfRule type="cellIs" dxfId="1241" priority="11" operator="equal">
      <formula>"NEG"</formula>
    </cfRule>
  </conditionalFormatting>
  <conditionalFormatting sqref="CV21:CV22">
    <cfRule type="cellIs" dxfId="1240" priority="8" operator="equal">
      <formula>"INCOMP"</formula>
    </cfRule>
  </conditionalFormatting>
  <conditionalFormatting sqref="DJ22">
    <cfRule type="cellIs" dxfId="1239" priority="5" operator="equal">
      <formula>"NEUT"</formula>
    </cfRule>
    <cfRule type="cellIs" dxfId="1238" priority="6" operator="equal">
      <formula>"POS"</formula>
    </cfRule>
    <cfRule type="cellIs" dxfId="1237" priority="7" operator="equal">
      <formula>"NEG"</formula>
    </cfRule>
  </conditionalFormatting>
  <conditionalFormatting sqref="DJ21">
    <cfRule type="cellIs" dxfId="1236" priority="2" operator="equal">
      <formula>"NEUT"</formula>
    </cfRule>
    <cfRule type="cellIs" dxfId="1235" priority="3" operator="equal">
      <formula>"POS"</formula>
    </cfRule>
    <cfRule type="cellIs" dxfId="1234" priority="4" operator="equal">
      <formula>"NEG"</formula>
    </cfRule>
  </conditionalFormatting>
  <conditionalFormatting sqref="DJ21:DJ22">
    <cfRule type="cellIs" dxfId="1233" priority="1" operator="equal">
      <formula>"INCOMP"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S87"/>
  <sheetViews>
    <sheetView workbookViewId="0">
      <selection activeCell="L3" sqref="L3"/>
    </sheetView>
  </sheetViews>
  <sheetFormatPr baseColWidth="10" defaultRowHeight="16" x14ac:dyDescent="0.2"/>
  <cols>
    <col min="123" max="149" width="10.83203125" style="11"/>
  </cols>
  <sheetData>
    <row r="2" spans="2:122" ht="17" thickBot="1" x14ac:dyDescent="0.25">
      <c r="B2" s="34"/>
      <c r="C2" s="16"/>
      <c r="D2" s="16"/>
      <c r="E2" s="16"/>
      <c r="F2" s="16"/>
      <c r="G2" s="16"/>
      <c r="H2" s="16"/>
      <c r="I2" s="35"/>
      <c r="K2" s="19" t="s">
        <v>8</v>
      </c>
      <c r="L2" s="21">
        <v>9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35"/>
      <c r="Y2" s="19" t="s">
        <v>8</v>
      </c>
      <c r="Z2" s="21">
        <f>1+'RATINGS - 2'!L2</f>
        <v>10</v>
      </c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35"/>
      <c r="AM2" s="19" t="s">
        <v>8</v>
      </c>
      <c r="AN2" s="21">
        <f>1+Z2</f>
        <v>11</v>
      </c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35"/>
      <c r="BA2" s="19" t="s">
        <v>8</v>
      </c>
      <c r="BB2" s="21">
        <f>1+AN2</f>
        <v>12</v>
      </c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35"/>
      <c r="BO2" s="19" t="s">
        <v>8</v>
      </c>
      <c r="BP2" s="21">
        <f>1+BB2</f>
        <v>13</v>
      </c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35"/>
      <c r="CC2" s="19" t="s">
        <v>8</v>
      </c>
      <c r="CD2" s="21">
        <f>1+BP2</f>
        <v>14</v>
      </c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35"/>
      <c r="CQ2" s="19" t="s">
        <v>8</v>
      </c>
      <c r="CR2" s="21">
        <f>1+CD2</f>
        <v>15</v>
      </c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35"/>
      <c r="DE2" s="19" t="s">
        <v>8</v>
      </c>
      <c r="DF2" s="21">
        <f>1+CR2</f>
        <v>16</v>
      </c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35"/>
    </row>
    <row r="3" spans="2:122" x14ac:dyDescent="0.2">
      <c r="B3" s="13"/>
      <c r="C3" s="125" t="s">
        <v>33</v>
      </c>
      <c r="D3" s="126" t="s">
        <v>25</v>
      </c>
      <c r="E3" s="58" t="s">
        <v>20</v>
      </c>
      <c r="F3" s="58" t="s">
        <v>47</v>
      </c>
      <c r="G3" s="58" t="s">
        <v>67</v>
      </c>
      <c r="H3" s="55" t="s">
        <v>21</v>
      </c>
      <c r="I3" s="14"/>
      <c r="K3" s="13"/>
      <c r="L3" s="11"/>
      <c r="P3" s="125" t="s">
        <v>33</v>
      </c>
      <c r="Q3" s="58" t="s">
        <v>47</v>
      </c>
      <c r="R3" s="55" t="s">
        <v>10</v>
      </c>
      <c r="U3" s="11"/>
      <c r="V3" s="11"/>
      <c r="W3" s="14"/>
      <c r="Y3" s="13"/>
      <c r="Z3" s="11"/>
      <c r="AD3" s="125" t="s">
        <v>33</v>
      </c>
      <c r="AE3" s="58" t="s">
        <v>47</v>
      </c>
      <c r="AF3" s="55" t="s">
        <v>10</v>
      </c>
      <c r="AI3" s="11"/>
      <c r="AJ3" s="11"/>
      <c r="AK3" s="14"/>
      <c r="AL3" s="11"/>
      <c r="AM3" s="13"/>
      <c r="AN3" s="11"/>
      <c r="AR3" s="125" t="s">
        <v>33</v>
      </c>
      <c r="AS3" s="58" t="s">
        <v>47</v>
      </c>
      <c r="AT3" s="55" t="s">
        <v>10</v>
      </c>
      <c r="AW3" s="11"/>
      <c r="AX3" s="11"/>
      <c r="AY3" s="14"/>
      <c r="AZ3" s="11"/>
      <c r="BA3" s="13"/>
      <c r="BB3" s="11"/>
      <c r="BF3" s="125" t="s">
        <v>33</v>
      </c>
      <c r="BG3" s="58" t="s">
        <v>47</v>
      </c>
      <c r="BH3" s="55" t="s">
        <v>10</v>
      </c>
      <c r="BK3" s="11"/>
      <c r="BL3" s="11"/>
      <c r="BM3" s="14"/>
      <c r="BN3" s="11"/>
      <c r="BO3" s="13"/>
      <c r="BP3" s="11"/>
      <c r="BT3" s="125" t="s">
        <v>33</v>
      </c>
      <c r="BU3" s="58" t="s">
        <v>47</v>
      </c>
      <c r="BV3" s="55" t="s">
        <v>10</v>
      </c>
      <c r="BY3" s="11"/>
      <c r="BZ3" s="11"/>
      <c r="CA3" s="14"/>
      <c r="CB3" s="11"/>
      <c r="CC3" s="13"/>
      <c r="CD3" s="11"/>
      <c r="CH3" s="125" t="s">
        <v>33</v>
      </c>
      <c r="CI3" s="58" t="s">
        <v>47</v>
      </c>
      <c r="CJ3" s="55" t="s">
        <v>10</v>
      </c>
      <c r="CM3" s="11"/>
      <c r="CN3" s="11"/>
      <c r="CO3" s="14"/>
      <c r="CP3" s="11"/>
      <c r="CQ3" s="13"/>
      <c r="CR3" s="11"/>
      <c r="CV3" s="125" t="s">
        <v>33</v>
      </c>
      <c r="CW3" s="58" t="s">
        <v>47</v>
      </c>
      <c r="CX3" s="55" t="s">
        <v>10</v>
      </c>
      <c r="DA3" s="11"/>
      <c r="DB3" s="11"/>
      <c r="DC3" s="14"/>
      <c r="DD3" s="11"/>
      <c r="DE3" s="13"/>
      <c r="DF3" s="11"/>
      <c r="DJ3" s="125" t="s">
        <v>33</v>
      </c>
      <c r="DK3" s="58" t="s">
        <v>47</v>
      </c>
      <c r="DL3" s="55" t="s">
        <v>10</v>
      </c>
      <c r="DO3" s="11"/>
      <c r="DP3" s="11"/>
      <c r="DQ3" s="14"/>
      <c r="DR3" s="11"/>
    </row>
    <row r="4" spans="2:122" x14ac:dyDescent="0.2">
      <c r="B4" s="111">
        <v>1</v>
      </c>
      <c r="C4" s="50" t="str">
        <f>PROFILING!Q5</f>
        <v>TEAM A</v>
      </c>
      <c r="D4" s="71" t="str">
        <f>PROFILING!R5</f>
        <v>A</v>
      </c>
      <c r="E4" s="47">
        <f>PROFILING!Y5</f>
        <v>0</v>
      </c>
      <c r="F4" s="28" t="str">
        <f>PROFILING!X5</f>
        <v/>
      </c>
      <c r="G4" s="12" t="str">
        <f>PROFILING!Z5</f>
        <v>NO</v>
      </c>
      <c r="H4" s="9" t="str">
        <f>'RATINGS - 2'!S21</f>
        <v/>
      </c>
      <c r="I4" s="14"/>
      <c r="K4" s="13"/>
      <c r="L4" s="11"/>
      <c r="P4" s="50" t="str">
        <f>'RATINGS - 2'!C4</f>
        <v>TEAM A</v>
      </c>
      <c r="Q4" s="17" t="str">
        <f>'RATINGS - 2'!F4</f>
        <v/>
      </c>
      <c r="R4" s="9" t="str">
        <f>'RATINGS - 2'!G4</f>
        <v>NO</v>
      </c>
      <c r="U4" s="11"/>
      <c r="V4" s="11"/>
      <c r="W4" s="14"/>
      <c r="Y4" s="13"/>
      <c r="Z4" s="11"/>
      <c r="AD4" s="50" t="str">
        <f>C8</f>
        <v>TEAM A</v>
      </c>
      <c r="AE4" s="17" t="str">
        <f>F8</f>
        <v/>
      </c>
      <c r="AF4" s="9" t="str">
        <f>G8</f>
        <v>NO</v>
      </c>
      <c r="AI4" s="11"/>
      <c r="AJ4" s="11"/>
      <c r="AK4" s="14"/>
      <c r="AL4" s="11"/>
      <c r="AM4" s="13"/>
      <c r="AN4" s="11"/>
      <c r="AR4" s="50" t="str">
        <f>C12</f>
        <v>TEAM A</v>
      </c>
      <c r="AS4" s="17" t="str">
        <f>F12</f>
        <v/>
      </c>
      <c r="AT4" s="9" t="str">
        <f>G12</f>
        <v>NO</v>
      </c>
      <c r="AW4" s="11"/>
      <c r="AX4" s="11"/>
      <c r="AY4" s="14"/>
      <c r="AZ4" s="11"/>
      <c r="BA4" s="13"/>
      <c r="BB4" s="11"/>
      <c r="BF4" s="50" t="str">
        <f>C16</f>
        <v>TEAM A</v>
      </c>
      <c r="BG4" s="17" t="str">
        <f>F16</f>
        <v/>
      </c>
      <c r="BH4" s="9" t="str">
        <f>G16</f>
        <v>NO</v>
      </c>
      <c r="BK4" s="11"/>
      <c r="BL4" s="11"/>
      <c r="BM4" s="14"/>
      <c r="BN4" s="11"/>
      <c r="BO4" s="13"/>
      <c r="BP4" s="11"/>
      <c r="BT4" s="50" t="str">
        <f>C20</f>
        <v>TEAM A</v>
      </c>
      <c r="BU4" s="17" t="str">
        <f>F20</f>
        <v/>
      </c>
      <c r="BV4" s="9" t="str">
        <f>G20</f>
        <v>NO</v>
      </c>
      <c r="BY4" s="11"/>
      <c r="BZ4" s="11"/>
      <c r="CA4" s="14"/>
      <c r="CB4" s="11"/>
      <c r="CC4" s="13"/>
      <c r="CD4" s="11"/>
      <c r="CH4" s="50" t="str">
        <f>C24</f>
        <v>TEAM A</v>
      </c>
      <c r="CI4" s="17" t="str">
        <f>F24</f>
        <v/>
      </c>
      <c r="CJ4" s="9" t="str">
        <f>G24</f>
        <v>NO</v>
      </c>
      <c r="CM4" s="11"/>
      <c r="CN4" s="11"/>
      <c r="CO4" s="14"/>
      <c r="CP4" s="11"/>
      <c r="CQ4" s="13"/>
      <c r="CR4" s="11"/>
      <c r="CV4" s="50" t="str">
        <f>C28</f>
        <v>TEAM A</v>
      </c>
      <c r="CW4" s="17" t="str">
        <f>F28</f>
        <v/>
      </c>
      <c r="CX4" s="9" t="str">
        <f>G28</f>
        <v>NO</v>
      </c>
      <c r="DA4" s="11"/>
      <c r="DB4" s="11"/>
      <c r="DC4" s="14"/>
      <c r="DD4" s="11"/>
      <c r="DE4" s="13"/>
      <c r="DF4" s="11"/>
      <c r="DJ4" s="50" t="str">
        <f>C32</f>
        <v>TEAM A</v>
      </c>
      <c r="DK4" s="17" t="str">
        <f>F32</f>
        <v/>
      </c>
      <c r="DL4" s="9" t="str">
        <f>G32</f>
        <v>NO</v>
      </c>
      <c r="DO4" s="11"/>
      <c r="DP4" s="11"/>
      <c r="DQ4" s="14"/>
      <c r="DR4" s="11"/>
    </row>
    <row r="5" spans="2:122" ht="17" thickBot="1" x14ac:dyDescent="0.25">
      <c r="B5" s="13"/>
      <c r="C5" s="51" t="str">
        <f>PROFILING!Q6</f>
        <v>TEAM B</v>
      </c>
      <c r="D5" s="73" t="str">
        <f>PROFILING!R6</f>
        <v>B</v>
      </c>
      <c r="E5" s="49">
        <f>PROFILING!Y6</f>
        <v>0</v>
      </c>
      <c r="F5" s="22" t="str">
        <f>PROFILING!X6</f>
        <v/>
      </c>
      <c r="G5" s="22" t="str">
        <f>PROFILING!Z6</f>
        <v>NO</v>
      </c>
      <c r="H5" s="10" t="str">
        <f>'RATINGS - 2'!S22</f>
        <v/>
      </c>
      <c r="I5" s="14"/>
      <c r="K5" s="13"/>
      <c r="L5" s="11"/>
      <c r="P5" s="51" t="str">
        <f>'RATINGS - 2'!C5</f>
        <v>TEAM B</v>
      </c>
      <c r="Q5" s="44" t="str">
        <f>'RATINGS - 2'!F5</f>
        <v/>
      </c>
      <c r="R5" s="10" t="str">
        <f>'RATINGS - 2'!G5</f>
        <v>NO</v>
      </c>
      <c r="U5" s="11"/>
      <c r="V5" s="11"/>
      <c r="W5" s="14"/>
      <c r="Y5" s="13"/>
      <c r="Z5" s="11"/>
      <c r="AD5" s="51" t="str">
        <f>C9</f>
        <v>TEAM B</v>
      </c>
      <c r="AE5" s="44" t="str">
        <f>F9</f>
        <v/>
      </c>
      <c r="AF5" s="10" t="str">
        <f>G9</f>
        <v>NO</v>
      </c>
      <c r="AI5" s="11"/>
      <c r="AJ5" s="11"/>
      <c r="AK5" s="14"/>
      <c r="AL5" s="11"/>
      <c r="AM5" s="13"/>
      <c r="AN5" s="11"/>
      <c r="AR5" s="51" t="str">
        <f>C13</f>
        <v>TEAM B</v>
      </c>
      <c r="AS5" s="44" t="str">
        <f>F13</f>
        <v/>
      </c>
      <c r="AT5" s="10" t="str">
        <f>G13</f>
        <v>NO</v>
      </c>
      <c r="AW5" s="11"/>
      <c r="AX5" s="11"/>
      <c r="AY5" s="14"/>
      <c r="AZ5" s="11"/>
      <c r="BA5" s="13"/>
      <c r="BB5" s="11"/>
      <c r="BF5" s="51" t="str">
        <f>C17</f>
        <v>TEAM B</v>
      </c>
      <c r="BG5" s="44" t="str">
        <f>F17</f>
        <v/>
      </c>
      <c r="BH5" s="10" t="str">
        <f>G17</f>
        <v>NO</v>
      </c>
      <c r="BK5" s="11"/>
      <c r="BL5" s="11"/>
      <c r="BM5" s="14"/>
      <c r="BN5" s="11"/>
      <c r="BO5" s="13"/>
      <c r="BP5" s="11"/>
      <c r="BT5" s="51" t="str">
        <f>C21</f>
        <v>TEAM B</v>
      </c>
      <c r="BU5" s="44" t="str">
        <f>F21</f>
        <v/>
      </c>
      <c r="BV5" s="10" t="str">
        <f>G21</f>
        <v>NO</v>
      </c>
      <c r="BY5" s="11"/>
      <c r="BZ5" s="11"/>
      <c r="CA5" s="14"/>
      <c r="CB5" s="11"/>
      <c r="CC5" s="13"/>
      <c r="CD5" s="11"/>
      <c r="CH5" s="51" t="str">
        <f>C25</f>
        <v>TEAM B</v>
      </c>
      <c r="CI5" s="44" t="str">
        <f>F25</f>
        <v/>
      </c>
      <c r="CJ5" s="10" t="str">
        <f>G25</f>
        <v>NO</v>
      </c>
      <c r="CM5" s="11"/>
      <c r="CN5" s="11"/>
      <c r="CO5" s="14"/>
      <c r="CP5" s="11"/>
      <c r="CQ5" s="13"/>
      <c r="CR5" s="11"/>
      <c r="CV5" s="51" t="str">
        <f>C29</f>
        <v>TEAM B</v>
      </c>
      <c r="CW5" s="44" t="str">
        <f>F29</f>
        <v/>
      </c>
      <c r="CX5" s="10" t="str">
        <f>G29</f>
        <v>NO</v>
      </c>
      <c r="DA5" s="11"/>
      <c r="DB5" s="11"/>
      <c r="DC5" s="14"/>
      <c r="DD5" s="11"/>
      <c r="DE5" s="13"/>
      <c r="DF5" s="11"/>
      <c r="DJ5" s="51" t="str">
        <f>C33</f>
        <v>TEAM B</v>
      </c>
      <c r="DK5" s="44" t="str">
        <f>F33</f>
        <v/>
      </c>
      <c r="DL5" s="10" t="str">
        <f>G33</f>
        <v>NO</v>
      </c>
      <c r="DO5" s="11"/>
      <c r="DP5" s="11"/>
      <c r="DQ5" s="14"/>
      <c r="DR5" s="11"/>
    </row>
    <row r="6" spans="2:122" ht="17" thickBot="1" x14ac:dyDescent="0.25">
      <c r="B6" s="13"/>
      <c r="C6" s="52"/>
      <c r="D6" s="52"/>
      <c r="E6" s="11"/>
      <c r="F6" s="11"/>
      <c r="G6" s="11"/>
      <c r="H6" s="11"/>
      <c r="I6" s="14"/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Y6" s="2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4"/>
      <c r="AM6" s="2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4"/>
      <c r="BA6" s="2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4"/>
      <c r="BO6" s="2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4"/>
      <c r="CC6" s="2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4"/>
      <c r="CQ6" s="2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4"/>
      <c r="DE6" s="2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4"/>
    </row>
    <row r="7" spans="2:122" x14ac:dyDescent="0.2">
      <c r="B7" s="13"/>
      <c r="C7" s="125" t="s">
        <v>33</v>
      </c>
      <c r="D7" s="126" t="s">
        <v>25</v>
      </c>
      <c r="E7" s="58" t="s">
        <v>20</v>
      </c>
      <c r="F7" s="58" t="s">
        <v>47</v>
      </c>
      <c r="G7" s="58" t="s">
        <v>67</v>
      </c>
      <c r="H7" s="55" t="s">
        <v>21</v>
      </c>
      <c r="I7" s="14"/>
    </row>
    <row r="8" spans="2:122" ht="17" thickBot="1" x14ac:dyDescent="0.25">
      <c r="B8" s="111">
        <f>B4+1</f>
        <v>2</v>
      </c>
      <c r="C8" s="50" t="str">
        <f>PROFILING!Q9</f>
        <v>TEAM A</v>
      </c>
      <c r="D8" s="71" t="str">
        <f>PROFILING!R9</f>
        <v>A</v>
      </c>
      <c r="E8" s="47">
        <f>PROFILING!Y9</f>
        <v>0</v>
      </c>
      <c r="F8" s="28" t="str">
        <f>PROFILING!X9</f>
        <v/>
      </c>
      <c r="G8" s="12" t="str">
        <f>PROFILING!Z9</f>
        <v>NO</v>
      </c>
      <c r="H8" s="9" t="str">
        <f>AG21</f>
        <v/>
      </c>
      <c r="I8" s="14"/>
      <c r="K8" s="19" t="s">
        <v>15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8" t="str">
        <f>K8</f>
        <v>FORM</v>
      </c>
      <c r="Y8" s="19" t="s">
        <v>15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8" t="str">
        <f>Y8</f>
        <v>FORM</v>
      </c>
      <c r="AM8" s="19" t="s">
        <v>15</v>
      </c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8" t="str">
        <f>AM8</f>
        <v>FORM</v>
      </c>
      <c r="BA8" s="19" t="s">
        <v>15</v>
      </c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8" t="str">
        <f>BA8</f>
        <v>FORM</v>
      </c>
      <c r="BO8" s="19" t="s">
        <v>15</v>
      </c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8" t="str">
        <f>BO8</f>
        <v>FORM</v>
      </c>
      <c r="CC8" s="19" t="s">
        <v>15</v>
      </c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8" t="str">
        <f>CC8</f>
        <v>FORM</v>
      </c>
      <c r="CQ8" s="19" t="s">
        <v>15</v>
      </c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8" t="str">
        <f>CQ8</f>
        <v>FORM</v>
      </c>
      <c r="DE8" s="19" t="s">
        <v>15</v>
      </c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8" t="str">
        <f>DE8</f>
        <v>FORM</v>
      </c>
    </row>
    <row r="9" spans="2:122" ht="17" thickBot="1" x14ac:dyDescent="0.25">
      <c r="B9" s="13"/>
      <c r="C9" s="51" t="str">
        <f>PROFILING!Q10</f>
        <v>TEAM B</v>
      </c>
      <c r="D9" s="73" t="str">
        <f>PROFILING!R10</f>
        <v>B</v>
      </c>
      <c r="E9" s="49">
        <f>PROFILING!Y10</f>
        <v>0</v>
      </c>
      <c r="F9" s="22" t="str">
        <f>PROFILING!X10</f>
        <v/>
      </c>
      <c r="G9" s="22" t="str">
        <f>PROFILING!Z10</f>
        <v>NO</v>
      </c>
      <c r="H9" s="10" t="str">
        <f>AG22</f>
        <v/>
      </c>
      <c r="I9" s="14"/>
      <c r="K9" s="13"/>
      <c r="L9" s="8" t="str">
        <f>P4</f>
        <v>TEAM A</v>
      </c>
      <c r="M9" s="5" t="s">
        <v>16</v>
      </c>
      <c r="N9" s="5" t="s">
        <v>17</v>
      </c>
      <c r="O9" s="5" t="s">
        <v>18</v>
      </c>
      <c r="P9" s="6" t="s">
        <v>19</v>
      </c>
      <c r="Q9" s="17"/>
      <c r="R9" s="8" t="str">
        <f>P5</f>
        <v>TEAM B</v>
      </c>
      <c r="S9" s="5" t="s">
        <v>16</v>
      </c>
      <c r="T9" s="5" t="s">
        <v>17</v>
      </c>
      <c r="U9" s="5" t="s">
        <v>18</v>
      </c>
      <c r="V9" s="6" t="s">
        <v>19</v>
      </c>
      <c r="W9" s="14"/>
      <c r="X9" s="17"/>
      <c r="Y9" s="13"/>
      <c r="Z9" s="8" t="str">
        <f>AD4</f>
        <v>TEAM A</v>
      </c>
      <c r="AA9" s="5" t="s">
        <v>16</v>
      </c>
      <c r="AB9" s="5" t="s">
        <v>17</v>
      </c>
      <c r="AC9" s="5" t="s">
        <v>18</v>
      </c>
      <c r="AD9" s="6" t="s">
        <v>19</v>
      </c>
      <c r="AE9" s="17"/>
      <c r="AF9" s="8" t="str">
        <f>AD5</f>
        <v>TEAM B</v>
      </c>
      <c r="AG9" s="5" t="s">
        <v>16</v>
      </c>
      <c r="AH9" s="5" t="s">
        <v>17</v>
      </c>
      <c r="AI9" s="5" t="s">
        <v>18</v>
      </c>
      <c r="AJ9" s="6" t="s">
        <v>19</v>
      </c>
      <c r="AK9" s="14"/>
      <c r="AM9" s="13"/>
      <c r="AN9" s="8" t="str">
        <f>AR4</f>
        <v>TEAM A</v>
      </c>
      <c r="AO9" s="5" t="s">
        <v>16</v>
      </c>
      <c r="AP9" s="5" t="s">
        <v>17</v>
      </c>
      <c r="AQ9" s="5" t="s">
        <v>18</v>
      </c>
      <c r="AR9" s="6" t="s">
        <v>19</v>
      </c>
      <c r="AS9" s="17"/>
      <c r="AT9" s="8" t="str">
        <f>AR5</f>
        <v>TEAM B</v>
      </c>
      <c r="AU9" s="5" t="s">
        <v>16</v>
      </c>
      <c r="AV9" s="5" t="s">
        <v>17</v>
      </c>
      <c r="AW9" s="5" t="s">
        <v>18</v>
      </c>
      <c r="AX9" s="6" t="s">
        <v>19</v>
      </c>
      <c r="AY9" s="14"/>
      <c r="BA9" s="13"/>
      <c r="BB9" s="8" t="str">
        <f>BF4</f>
        <v>TEAM A</v>
      </c>
      <c r="BC9" s="5" t="s">
        <v>16</v>
      </c>
      <c r="BD9" s="5" t="s">
        <v>17</v>
      </c>
      <c r="BE9" s="5" t="s">
        <v>18</v>
      </c>
      <c r="BF9" s="6" t="s">
        <v>19</v>
      </c>
      <c r="BG9" s="17"/>
      <c r="BH9" s="8" t="str">
        <f>BF5</f>
        <v>TEAM B</v>
      </c>
      <c r="BI9" s="5" t="s">
        <v>16</v>
      </c>
      <c r="BJ9" s="5" t="s">
        <v>17</v>
      </c>
      <c r="BK9" s="5" t="s">
        <v>18</v>
      </c>
      <c r="BL9" s="6" t="s">
        <v>19</v>
      </c>
      <c r="BM9" s="14"/>
      <c r="BO9" s="13"/>
      <c r="BP9" s="8" t="str">
        <f>BT4</f>
        <v>TEAM A</v>
      </c>
      <c r="BQ9" s="5" t="s">
        <v>16</v>
      </c>
      <c r="BR9" s="5" t="s">
        <v>17</v>
      </c>
      <c r="BS9" s="5" t="s">
        <v>18</v>
      </c>
      <c r="BT9" s="6" t="s">
        <v>19</v>
      </c>
      <c r="BU9" s="17"/>
      <c r="BV9" s="8" t="str">
        <f>BT5</f>
        <v>TEAM B</v>
      </c>
      <c r="BW9" s="5" t="s">
        <v>16</v>
      </c>
      <c r="BX9" s="5" t="s">
        <v>17</v>
      </c>
      <c r="BY9" s="5" t="s">
        <v>18</v>
      </c>
      <c r="BZ9" s="6" t="s">
        <v>19</v>
      </c>
      <c r="CA9" s="14"/>
      <c r="CB9" s="17"/>
      <c r="CC9" s="13"/>
      <c r="CD9" s="8" t="str">
        <f>CH4</f>
        <v>TEAM A</v>
      </c>
      <c r="CE9" s="5" t="s">
        <v>16</v>
      </c>
      <c r="CF9" s="5" t="s">
        <v>17</v>
      </c>
      <c r="CG9" s="5" t="s">
        <v>18</v>
      </c>
      <c r="CH9" s="6" t="s">
        <v>19</v>
      </c>
      <c r="CI9" s="17"/>
      <c r="CJ9" s="8" t="str">
        <f>CH5</f>
        <v>TEAM B</v>
      </c>
      <c r="CK9" s="5" t="s">
        <v>16</v>
      </c>
      <c r="CL9" s="5" t="s">
        <v>17</v>
      </c>
      <c r="CM9" s="5" t="s">
        <v>18</v>
      </c>
      <c r="CN9" s="6" t="s">
        <v>19</v>
      </c>
      <c r="CO9" s="14"/>
      <c r="CQ9" s="13"/>
      <c r="CR9" s="8" t="str">
        <f>CV4</f>
        <v>TEAM A</v>
      </c>
      <c r="CS9" s="5" t="s">
        <v>16</v>
      </c>
      <c r="CT9" s="5" t="s">
        <v>17</v>
      </c>
      <c r="CU9" s="5" t="s">
        <v>18</v>
      </c>
      <c r="CV9" s="6" t="s">
        <v>19</v>
      </c>
      <c r="CW9" s="17"/>
      <c r="CX9" s="8" t="str">
        <f>CV5</f>
        <v>TEAM B</v>
      </c>
      <c r="CY9" s="5" t="s">
        <v>16</v>
      </c>
      <c r="CZ9" s="5" t="s">
        <v>17</v>
      </c>
      <c r="DA9" s="5" t="s">
        <v>18</v>
      </c>
      <c r="DB9" s="6" t="s">
        <v>19</v>
      </c>
      <c r="DC9" s="14"/>
      <c r="DE9" s="13"/>
      <c r="DF9" s="8" t="str">
        <f>DJ4</f>
        <v>TEAM A</v>
      </c>
      <c r="DG9" s="5" t="s">
        <v>16</v>
      </c>
      <c r="DH9" s="5" t="s">
        <v>17</v>
      </c>
      <c r="DI9" s="5" t="s">
        <v>18</v>
      </c>
      <c r="DJ9" s="6" t="s">
        <v>19</v>
      </c>
      <c r="DK9" s="17"/>
      <c r="DL9" s="8" t="str">
        <f>DJ5</f>
        <v>TEAM B</v>
      </c>
      <c r="DM9" s="5" t="s">
        <v>16</v>
      </c>
      <c r="DN9" s="5" t="s">
        <v>17</v>
      </c>
      <c r="DO9" s="5" t="s">
        <v>18</v>
      </c>
      <c r="DP9" s="6" t="s">
        <v>19</v>
      </c>
      <c r="DQ9" s="14"/>
    </row>
    <row r="10" spans="2:122" ht="17" thickBot="1" x14ac:dyDescent="0.25">
      <c r="B10" s="13"/>
      <c r="C10" s="52"/>
      <c r="D10" s="52"/>
      <c r="E10" s="11"/>
      <c r="F10" s="11"/>
      <c r="G10" s="11"/>
      <c r="H10" s="11"/>
      <c r="I10" s="14"/>
      <c r="K10" s="13"/>
      <c r="L10" s="7" t="s">
        <v>2</v>
      </c>
      <c r="M10" s="1"/>
      <c r="N10" s="1"/>
      <c r="O10" s="1"/>
      <c r="P10" s="41"/>
      <c r="Q10" s="17"/>
      <c r="R10" s="7" t="s">
        <v>2</v>
      </c>
      <c r="S10" s="1"/>
      <c r="T10" s="1"/>
      <c r="U10" s="1"/>
      <c r="V10" s="41"/>
      <c r="W10" s="14"/>
      <c r="X10" s="17"/>
      <c r="Y10" s="13"/>
      <c r="Z10" s="7" t="s">
        <v>2</v>
      </c>
      <c r="AA10" s="1"/>
      <c r="AB10" s="1"/>
      <c r="AC10" s="1"/>
      <c r="AD10" s="41"/>
      <c r="AE10" s="17"/>
      <c r="AF10" s="7" t="s">
        <v>2</v>
      </c>
      <c r="AG10" s="1"/>
      <c r="AH10" s="1"/>
      <c r="AI10" s="1"/>
      <c r="AJ10" s="41"/>
      <c r="AK10" s="14"/>
      <c r="AM10" s="13"/>
      <c r="AN10" s="7" t="s">
        <v>2</v>
      </c>
      <c r="AO10" s="1"/>
      <c r="AP10" s="1"/>
      <c r="AQ10" s="1"/>
      <c r="AR10" s="41"/>
      <c r="AS10" s="17"/>
      <c r="AT10" s="7" t="s">
        <v>2</v>
      </c>
      <c r="AU10" s="1"/>
      <c r="AV10" s="1"/>
      <c r="AW10" s="1"/>
      <c r="AX10" s="41"/>
      <c r="AY10" s="14"/>
      <c r="BA10" s="13"/>
      <c r="BB10" s="7" t="s">
        <v>2</v>
      </c>
      <c r="BC10" s="1"/>
      <c r="BD10" s="1"/>
      <c r="BE10" s="1"/>
      <c r="BF10" s="41"/>
      <c r="BG10" s="17"/>
      <c r="BH10" s="7" t="s">
        <v>2</v>
      </c>
      <c r="BI10" s="1"/>
      <c r="BJ10" s="1"/>
      <c r="BK10" s="1"/>
      <c r="BL10" s="41"/>
      <c r="BM10" s="14"/>
      <c r="BO10" s="13"/>
      <c r="BP10" s="7" t="s">
        <v>2</v>
      </c>
      <c r="BQ10" s="1"/>
      <c r="BR10" s="1"/>
      <c r="BS10" s="1"/>
      <c r="BT10" s="41"/>
      <c r="BU10" s="17"/>
      <c r="BV10" s="7" t="s">
        <v>2</v>
      </c>
      <c r="BW10" s="1"/>
      <c r="BX10" s="1"/>
      <c r="BY10" s="1"/>
      <c r="BZ10" s="41"/>
      <c r="CA10" s="14"/>
      <c r="CC10" s="13"/>
      <c r="CD10" s="7" t="s">
        <v>2</v>
      </c>
      <c r="CE10" s="1"/>
      <c r="CF10" s="1"/>
      <c r="CG10" s="1"/>
      <c r="CH10" s="41"/>
      <c r="CI10" s="17"/>
      <c r="CJ10" s="7" t="s">
        <v>2</v>
      </c>
      <c r="CK10" s="1"/>
      <c r="CL10" s="1"/>
      <c r="CM10" s="1"/>
      <c r="CN10" s="41"/>
      <c r="CO10" s="14"/>
      <c r="CQ10" s="13"/>
      <c r="CR10" s="7" t="s">
        <v>2</v>
      </c>
      <c r="CS10" s="1"/>
      <c r="CT10" s="1"/>
      <c r="CU10" s="1"/>
      <c r="CV10" s="41"/>
      <c r="CW10" s="17"/>
      <c r="CX10" s="7" t="s">
        <v>2</v>
      </c>
      <c r="CY10" s="1"/>
      <c r="CZ10" s="1"/>
      <c r="DA10" s="1"/>
      <c r="DB10" s="41"/>
      <c r="DC10" s="14"/>
      <c r="DE10" s="13"/>
      <c r="DF10" s="7" t="s">
        <v>2</v>
      </c>
      <c r="DG10" s="1"/>
      <c r="DH10" s="1"/>
      <c r="DI10" s="1"/>
      <c r="DJ10" s="41"/>
      <c r="DK10" s="17"/>
      <c r="DL10" s="7" t="s">
        <v>2</v>
      </c>
      <c r="DM10" s="1"/>
      <c r="DN10" s="1"/>
      <c r="DO10" s="1"/>
      <c r="DP10" s="41"/>
      <c r="DQ10" s="14"/>
    </row>
    <row r="11" spans="2:122" x14ac:dyDescent="0.2">
      <c r="B11" s="13"/>
      <c r="C11" s="125" t="s">
        <v>33</v>
      </c>
      <c r="D11" s="126" t="s">
        <v>25</v>
      </c>
      <c r="E11" s="58" t="s">
        <v>20</v>
      </c>
      <c r="F11" s="58" t="s">
        <v>47</v>
      </c>
      <c r="G11" s="58" t="s">
        <v>67</v>
      </c>
      <c r="H11" s="55" t="s">
        <v>21</v>
      </c>
      <c r="I11" s="14"/>
      <c r="K11" s="13"/>
      <c r="L11" s="64" t="s">
        <v>24</v>
      </c>
      <c r="M11" s="1"/>
      <c r="N11" s="1"/>
      <c r="O11" s="1"/>
      <c r="P11" s="41"/>
      <c r="Q11" s="12"/>
      <c r="R11" s="64" t="s">
        <v>24</v>
      </c>
      <c r="S11" s="1"/>
      <c r="T11" s="1"/>
      <c r="U11" s="1"/>
      <c r="V11" s="41"/>
      <c r="W11" s="14"/>
      <c r="X11" s="12"/>
      <c r="Y11" s="13"/>
      <c r="Z11" s="64" t="s">
        <v>24</v>
      </c>
      <c r="AA11" s="1"/>
      <c r="AB11" s="1"/>
      <c r="AC11" s="1"/>
      <c r="AD11" s="41"/>
      <c r="AE11" s="12"/>
      <c r="AF11" s="64" t="s">
        <v>24</v>
      </c>
      <c r="AG11" s="1"/>
      <c r="AH11" s="1"/>
      <c r="AI11" s="1"/>
      <c r="AJ11" s="41"/>
      <c r="AK11" s="14"/>
      <c r="AM11" s="13"/>
      <c r="AN11" s="64" t="s">
        <v>24</v>
      </c>
      <c r="AO11" s="1"/>
      <c r="AP11" s="1"/>
      <c r="AQ11" s="1"/>
      <c r="AR11" s="41"/>
      <c r="AS11" s="12"/>
      <c r="AT11" s="64" t="s">
        <v>24</v>
      </c>
      <c r="AU11" s="1"/>
      <c r="AV11" s="1"/>
      <c r="AW11" s="1"/>
      <c r="AX11" s="41"/>
      <c r="AY11" s="14"/>
      <c r="BA11" s="13"/>
      <c r="BB11" s="64" t="s">
        <v>24</v>
      </c>
      <c r="BC11" s="1"/>
      <c r="BD11" s="1"/>
      <c r="BE11" s="1"/>
      <c r="BF11" s="41"/>
      <c r="BG11" s="12"/>
      <c r="BH11" s="64" t="s">
        <v>24</v>
      </c>
      <c r="BI11" s="1"/>
      <c r="BJ11" s="1"/>
      <c r="BK11" s="1"/>
      <c r="BL11" s="41"/>
      <c r="BM11" s="14"/>
      <c r="BO11" s="13"/>
      <c r="BP11" s="64" t="s">
        <v>24</v>
      </c>
      <c r="BQ11" s="1"/>
      <c r="BR11" s="1"/>
      <c r="BS11" s="1"/>
      <c r="BT11" s="41"/>
      <c r="BU11" s="12"/>
      <c r="BV11" s="64" t="s">
        <v>24</v>
      </c>
      <c r="BW11" s="1"/>
      <c r="BX11" s="1"/>
      <c r="BY11" s="1"/>
      <c r="BZ11" s="41"/>
      <c r="CA11" s="14"/>
      <c r="CC11" s="13"/>
      <c r="CD11" s="64" t="s">
        <v>24</v>
      </c>
      <c r="CE11" s="1"/>
      <c r="CF11" s="1"/>
      <c r="CG11" s="1"/>
      <c r="CH11" s="41"/>
      <c r="CI11" s="12"/>
      <c r="CJ11" s="64" t="s">
        <v>24</v>
      </c>
      <c r="CK11" s="1"/>
      <c r="CL11" s="1"/>
      <c r="CM11" s="1"/>
      <c r="CN11" s="41"/>
      <c r="CO11" s="14"/>
      <c r="CQ11" s="13"/>
      <c r="CR11" s="64" t="s">
        <v>24</v>
      </c>
      <c r="CS11" s="1"/>
      <c r="CT11" s="1"/>
      <c r="CU11" s="1"/>
      <c r="CV11" s="41"/>
      <c r="CW11" s="12"/>
      <c r="CX11" s="64" t="s">
        <v>24</v>
      </c>
      <c r="CY11" s="1"/>
      <c r="CZ11" s="1"/>
      <c r="DA11" s="1"/>
      <c r="DB11" s="41"/>
      <c r="DC11" s="14"/>
      <c r="DE11" s="13"/>
      <c r="DF11" s="64" t="s">
        <v>24</v>
      </c>
      <c r="DG11" s="1"/>
      <c r="DH11" s="1"/>
      <c r="DI11" s="1"/>
      <c r="DJ11" s="41"/>
      <c r="DK11" s="12"/>
      <c r="DL11" s="64" t="s">
        <v>24</v>
      </c>
      <c r="DM11" s="1"/>
      <c r="DN11" s="1"/>
      <c r="DO11" s="1"/>
      <c r="DP11" s="41"/>
      <c r="DQ11" s="14"/>
    </row>
    <row r="12" spans="2:122" x14ac:dyDescent="0.2">
      <c r="B12" s="111">
        <f>B8+1</f>
        <v>3</v>
      </c>
      <c r="C12" s="50" t="str">
        <f>PROFILING!Q13</f>
        <v>TEAM A</v>
      </c>
      <c r="D12" s="71" t="str">
        <f>PROFILING!R13</f>
        <v>A</v>
      </c>
      <c r="E12" s="47">
        <f>PROFILING!Y13</f>
        <v>0</v>
      </c>
      <c r="F12" s="28" t="str">
        <f>PROFILING!X13</f>
        <v/>
      </c>
      <c r="G12" s="12" t="str">
        <f>PROFILING!Z13</f>
        <v>NO</v>
      </c>
      <c r="H12" s="9" t="str">
        <f>AU21</f>
        <v/>
      </c>
      <c r="I12" s="14"/>
      <c r="K12" s="13"/>
      <c r="L12" s="26" t="s">
        <v>25</v>
      </c>
      <c r="M12" s="1">
        <v>3</v>
      </c>
      <c r="N12" s="1">
        <v>3</v>
      </c>
      <c r="O12" s="1">
        <v>3</v>
      </c>
      <c r="P12" s="41">
        <v>3</v>
      </c>
      <c r="Q12" s="12"/>
      <c r="R12" s="26" t="s">
        <v>25</v>
      </c>
      <c r="S12" s="1">
        <v>3</v>
      </c>
      <c r="T12" s="1">
        <v>3</v>
      </c>
      <c r="U12" s="1">
        <v>3</v>
      </c>
      <c r="V12" s="41">
        <v>3</v>
      </c>
      <c r="W12" s="14"/>
      <c r="X12" s="12"/>
      <c r="Y12" s="13"/>
      <c r="Z12" s="26" t="s">
        <v>25</v>
      </c>
      <c r="AA12" s="1">
        <v>3</v>
      </c>
      <c r="AB12" s="1">
        <v>3</v>
      </c>
      <c r="AC12" s="1">
        <v>3</v>
      </c>
      <c r="AD12" s="41">
        <v>3</v>
      </c>
      <c r="AE12" s="12"/>
      <c r="AF12" s="26" t="s">
        <v>25</v>
      </c>
      <c r="AG12" s="1">
        <v>3</v>
      </c>
      <c r="AH12" s="1">
        <v>3</v>
      </c>
      <c r="AI12" s="1">
        <v>3</v>
      </c>
      <c r="AJ12" s="41">
        <v>3</v>
      </c>
      <c r="AK12" s="14"/>
      <c r="AM12" s="13"/>
      <c r="AN12" s="26" t="s">
        <v>25</v>
      </c>
      <c r="AO12" s="1">
        <v>3</v>
      </c>
      <c r="AP12" s="1">
        <v>3</v>
      </c>
      <c r="AQ12" s="1">
        <v>3</v>
      </c>
      <c r="AR12" s="41">
        <v>3</v>
      </c>
      <c r="AS12" s="12"/>
      <c r="AT12" s="26" t="s">
        <v>25</v>
      </c>
      <c r="AU12" s="1">
        <v>3</v>
      </c>
      <c r="AV12" s="1">
        <v>3</v>
      </c>
      <c r="AW12" s="1">
        <v>3</v>
      </c>
      <c r="AX12" s="41">
        <v>3</v>
      </c>
      <c r="AY12" s="14"/>
      <c r="AZ12" s="12"/>
      <c r="BA12" s="13"/>
      <c r="BB12" s="26" t="s">
        <v>25</v>
      </c>
      <c r="BC12" s="1">
        <v>3</v>
      </c>
      <c r="BD12" s="1">
        <v>3</v>
      </c>
      <c r="BE12" s="1">
        <v>3</v>
      </c>
      <c r="BF12" s="41">
        <v>3</v>
      </c>
      <c r="BG12" s="12"/>
      <c r="BH12" s="26" t="s">
        <v>25</v>
      </c>
      <c r="BI12" s="1">
        <v>3</v>
      </c>
      <c r="BJ12" s="1">
        <v>3</v>
      </c>
      <c r="BK12" s="1">
        <v>3</v>
      </c>
      <c r="BL12" s="41">
        <v>3</v>
      </c>
      <c r="BM12" s="14"/>
      <c r="BO12" s="13"/>
      <c r="BP12" s="26" t="s">
        <v>25</v>
      </c>
      <c r="BQ12" s="1">
        <v>3</v>
      </c>
      <c r="BR12" s="1">
        <v>3</v>
      </c>
      <c r="BS12" s="1">
        <v>3</v>
      </c>
      <c r="BT12" s="41">
        <v>3</v>
      </c>
      <c r="BU12" s="12"/>
      <c r="BV12" s="26" t="s">
        <v>25</v>
      </c>
      <c r="BW12" s="1">
        <v>3</v>
      </c>
      <c r="BX12" s="1">
        <v>3</v>
      </c>
      <c r="BY12" s="1">
        <v>3</v>
      </c>
      <c r="BZ12" s="41">
        <v>3</v>
      </c>
      <c r="CA12" s="14"/>
      <c r="CB12" s="12"/>
      <c r="CC12" s="13"/>
      <c r="CD12" s="26" t="s">
        <v>25</v>
      </c>
      <c r="CE12" s="1">
        <v>3</v>
      </c>
      <c r="CF12" s="1">
        <v>3</v>
      </c>
      <c r="CG12" s="1">
        <v>3</v>
      </c>
      <c r="CH12" s="41">
        <v>3</v>
      </c>
      <c r="CI12" s="12"/>
      <c r="CJ12" s="26" t="s">
        <v>25</v>
      </c>
      <c r="CK12" s="1">
        <v>3</v>
      </c>
      <c r="CL12" s="1">
        <v>3</v>
      </c>
      <c r="CM12" s="1">
        <v>3</v>
      </c>
      <c r="CN12" s="41">
        <v>3</v>
      </c>
      <c r="CO12" s="14"/>
      <c r="CQ12" s="13"/>
      <c r="CR12" s="26" t="s">
        <v>25</v>
      </c>
      <c r="CS12" s="1">
        <v>3</v>
      </c>
      <c r="CT12" s="1">
        <v>3</v>
      </c>
      <c r="CU12" s="1">
        <v>3</v>
      </c>
      <c r="CV12" s="41">
        <v>3</v>
      </c>
      <c r="CW12" s="12"/>
      <c r="CX12" s="26" t="s">
        <v>25</v>
      </c>
      <c r="CY12" s="1">
        <v>3</v>
      </c>
      <c r="CZ12" s="1">
        <v>3</v>
      </c>
      <c r="DA12" s="1">
        <v>3</v>
      </c>
      <c r="DB12" s="41">
        <v>3</v>
      </c>
      <c r="DC12" s="14"/>
      <c r="DD12" s="12"/>
      <c r="DE12" s="13"/>
      <c r="DF12" s="26" t="s">
        <v>25</v>
      </c>
      <c r="DG12" s="1">
        <v>3</v>
      </c>
      <c r="DH12" s="1">
        <v>3</v>
      </c>
      <c r="DI12" s="1">
        <v>3</v>
      </c>
      <c r="DJ12" s="41">
        <v>3</v>
      </c>
      <c r="DK12" s="12"/>
      <c r="DL12" s="26" t="s">
        <v>25</v>
      </c>
      <c r="DM12" s="1">
        <v>3</v>
      </c>
      <c r="DN12" s="1">
        <v>3</v>
      </c>
      <c r="DO12" s="1">
        <v>3</v>
      </c>
      <c r="DP12" s="41">
        <v>3</v>
      </c>
      <c r="DQ12" s="14"/>
    </row>
    <row r="13" spans="2:122" ht="17" thickBot="1" x14ac:dyDescent="0.25">
      <c r="B13" s="13"/>
      <c r="C13" s="51" t="str">
        <f>PROFILING!Q14</f>
        <v>TEAM B</v>
      </c>
      <c r="D13" s="73" t="str">
        <f>PROFILING!R14</f>
        <v>B</v>
      </c>
      <c r="E13" s="49">
        <f>PROFILING!Y14</f>
        <v>0</v>
      </c>
      <c r="F13" s="22" t="str">
        <f>PROFILING!X14</f>
        <v/>
      </c>
      <c r="G13" s="22" t="str">
        <f>PROFILING!Z14</f>
        <v>NO</v>
      </c>
      <c r="H13" s="10" t="str">
        <f>AU22</f>
        <v/>
      </c>
      <c r="I13" s="14"/>
      <c r="K13" s="13"/>
      <c r="L13" s="7" t="s">
        <v>26</v>
      </c>
      <c r="M13" s="34">
        <f>IF(M11&lt;2,-1,IF(M11&lt;5,0,1))</f>
        <v>-1</v>
      </c>
      <c r="N13" s="11">
        <f>IF(N11&lt;2,-1,IF(N11&lt;5,0,1))</f>
        <v>-1</v>
      </c>
      <c r="O13" s="11">
        <f>IF(O11&lt;2,-1,IF(O11&lt;5,0,1))</f>
        <v>-1</v>
      </c>
      <c r="P13" s="42">
        <f>IF(P11&lt;2,-1,IF(P11&lt;5,0,1))</f>
        <v>-1</v>
      </c>
      <c r="Q13" s="12"/>
      <c r="R13" s="7" t="s">
        <v>26</v>
      </c>
      <c r="S13" s="34">
        <f>IF(S11&lt;2,-1,IF(S11&lt;5,0,1))</f>
        <v>-1</v>
      </c>
      <c r="T13" s="11">
        <f>IF(T11&lt;2,-1,IF(T11&lt;5,0,1))</f>
        <v>-1</v>
      </c>
      <c r="U13" s="11">
        <f>IF(U11&lt;2,-1,IF(U11&lt;5,0,1))</f>
        <v>-1</v>
      </c>
      <c r="V13" s="42">
        <f>IF(V11&lt;2,-1,IF(V11&lt;5,0,1))</f>
        <v>-1</v>
      </c>
      <c r="W13" s="14"/>
      <c r="X13" s="12"/>
      <c r="Y13" s="13"/>
      <c r="Z13" s="7" t="s">
        <v>26</v>
      </c>
      <c r="AA13" s="34">
        <f>IF(AA11&lt;2,-1,IF(AA11&lt;5,0,1))</f>
        <v>-1</v>
      </c>
      <c r="AB13" s="11">
        <f>IF(AB11&lt;2,-1,IF(AB11&lt;5,0,1))</f>
        <v>-1</v>
      </c>
      <c r="AC13" s="11">
        <f>IF(AC11&lt;2,-1,IF(AC11&lt;5,0,1))</f>
        <v>-1</v>
      </c>
      <c r="AD13" s="42">
        <f>IF(AD11&lt;2,-1,IF(AD11&lt;5,0,1))</f>
        <v>-1</v>
      </c>
      <c r="AE13" s="12"/>
      <c r="AF13" s="7" t="s">
        <v>26</v>
      </c>
      <c r="AG13" s="34">
        <f>IF(AG11&lt;2,-1,IF(AG11&lt;5,0,1))</f>
        <v>-1</v>
      </c>
      <c r="AH13" s="11">
        <f>IF(AH11&lt;2,-1,IF(AH11&lt;5,0,1))</f>
        <v>-1</v>
      </c>
      <c r="AI13" s="11">
        <f>IF(AI11&lt;2,-1,IF(AI11&lt;5,0,1))</f>
        <v>-1</v>
      </c>
      <c r="AJ13" s="42">
        <f>IF(AJ11&lt;2,-1,IF(AJ11&lt;5,0,1))</f>
        <v>-1</v>
      </c>
      <c r="AK13" s="14"/>
      <c r="AM13" s="13"/>
      <c r="AN13" s="7" t="s">
        <v>26</v>
      </c>
      <c r="AO13" s="34">
        <f>IF(AO11&lt;2,-1,IF(AO11&lt;5,0,1))</f>
        <v>-1</v>
      </c>
      <c r="AP13" s="11">
        <f>IF(AP11&lt;2,-1,IF(AP11&lt;5,0,1))</f>
        <v>-1</v>
      </c>
      <c r="AQ13" s="11">
        <f>IF(AQ11&lt;2,-1,IF(AQ11&lt;5,0,1))</f>
        <v>-1</v>
      </c>
      <c r="AR13" s="42">
        <f>IF(AR11&lt;2,-1,IF(AR11&lt;5,0,1))</f>
        <v>-1</v>
      </c>
      <c r="AS13" s="12"/>
      <c r="AT13" s="7" t="s">
        <v>26</v>
      </c>
      <c r="AU13" s="34">
        <f>IF(AU11&lt;2,-1,IF(AU11&lt;5,0,1))</f>
        <v>-1</v>
      </c>
      <c r="AV13" s="11">
        <f>IF(AV11&lt;2,-1,IF(AV11&lt;5,0,1))</f>
        <v>-1</v>
      </c>
      <c r="AW13" s="11">
        <f>IF(AW11&lt;2,-1,IF(AW11&lt;5,0,1))</f>
        <v>-1</v>
      </c>
      <c r="AX13" s="42">
        <f>IF(AX11&lt;2,-1,IF(AX11&lt;5,0,1))</f>
        <v>-1</v>
      </c>
      <c r="AY13" s="14"/>
      <c r="BA13" s="13"/>
      <c r="BB13" s="7" t="s">
        <v>26</v>
      </c>
      <c r="BC13" s="34">
        <f>IF(BC11&lt;2,-1,IF(BC11&lt;5,0,1))</f>
        <v>-1</v>
      </c>
      <c r="BD13" s="11">
        <f>IF(BD11&lt;2,-1,IF(BD11&lt;5,0,1))</f>
        <v>-1</v>
      </c>
      <c r="BE13" s="11">
        <f>IF(BE11&lt;2,-1,IF(BE11&lt;5,0,1))</f>
        <v>-1</v>
      </c>
      <c r="BF13" s="42">
        <f>IF(BF11&lt;2,-1,IF(BF11&lt;5,0,1))</f>
        <v>-1</v>
      </c>
      <c r="BG13" s="12"/>
      <c r="BH13" s="7" t="s">
        <v>26</v>
      </c>
      <c r="BI13" s="34">
        <f>IF(BI11&lt;2,-1,IF(BI11&lt;5,0,1))</f>
        <v>-1</v>
      </c>
      <c r="BJ13" s="11">
        <f>IF(BJ11&lt;2,-1,IF(BJ11&lt;5,0,1))</f>
        <v>-1</v>
      </c>
      <c r="BK13" s="11">
        <f>IF(BK11&lt;2,-1,IF(BK11&lt;5,0,1))</f>
        <v>-1</v>
      </c>
      <c r="BL13" s="42">
        <f>IF(BL11&lt;2,-1,IF(BL11&lt;5,0,1))</f>
        <v>-1</v>
      </c>
      <c r="BM13" s="14"/>
      <c r="BO13" s="13"/>
      <c r="BP13" s="7" t="s">
        <v>26</v>
      </c>
      <c r="BQ13" s="34">
        <f>IF(BQ11&lt;2,-1,IF(BQ11&lt;5,0,1))</f>
        <v>-1</v>
      </c>
      <c r="BR13" s="11">
        <f>IF(BR11&lt;2,-1,IF(BR11&lt;5,0,1))</f>
        <v>-1</v>
      </c>
      <c r="BS13" s="11">
        <f>IF(BS11&lt;2,-1,IF(BS11&lt;5,0,1))</f>
        <v>-1</v>
      </c>
      <c r="BT13" s="42">
        <f>IF(BT11&lt;2,-1,IF(BT11&lt;5,0,1))</f>
        <v>-1</v>
      </c>
      <c r="BU13" s="12"/>
      <c r="BV13" s="7" t="s">
        <v>26</v>
      </c>
      <c r="BW13" s="34">
        <f>IF(BW11&lt;2,-1,IF(BW11&lt;5,0,1))</f>
        <v>-1</v>
      </c>
      <c r="BX13" s="11">
        <f>IF(BX11&lt;2,-1,IF(BX11&lt;5,0,1))</f>
        <v>-1</v>
      </c>
      <c r="BY13" s="11">
        <f>IF(BY11&lt;2,-1,IF(BY11&lt;5,0,1))</f>
        <v>-1</v>
      </c>
      <c r="BZ13" s="42">
        <f>IF(BZ11&lt;2,-1,IF(BZ11&lt;5,0,1))</f>
        <v>-1</v>
      </c>
      <c r="CA13" s="14"/>
      <c r="CC13" s="13"/>
      <c r="CD13" s="7" t="s">
        <v>26</v>
      </c>
      <c r="CE13" s="34">
        <f>IF(CE11&lt;2,-1,IF(CE11&lt;5,0,1))</f>
        <v>-1</v>
      </c>
      <c r="CF13" s="11">
        <f>IF(CF11&lt;2,-1,IF(CF11&lt;5,0,1))</f>
        <v>-1</v>
      </c>
      <c r="CG13" s="11">
        <f>IF(CG11&lt;2,-1,IF(CG11&lt;5,0,1))</f>
        <v>-1</v>
      </c>
      <c r="CH13" s="42">
        <f>IF(CH11&lt;2,-1,IF(CH11&lt;5,0,1))</f>
        <v>-1</v>
      </c>
      <c r="CI13" s="12"/>
      <c r="CJ13" s="7" t="s">
        <v>26</v>
      </c>
      <c r="CK13" s="34">
        <f>IF(CK11&lt;2,-1,IF(CK11&lt;5,0,1))</f>
        <v>-1</v>
      </c>
      <c r="CL13" s="11">
        <f>IF(CL11&lt;2,-1,IF(CL11&lt;5,0,1))</f>
        <v>-1</v>
      </c>
      <c r="CM13" s="11">
        <f>IF(CM11&lt;2,-1,IF(CM11&lt;5,0,1))</f>
        <v>-1</v>
      </c>
      <c r="CN13" s="42">
        <f>IF(CN11&lt;2,-1,IF(CN11&lt;5,0,1))</f>
        <v>-1</v>
      </c>
      <c r="CO13" s="14"/>
      <c r="CQ13" s="13"/>
      <c r="CR13" s="7" t="s">
        <v>26</v>
      </c>
      <c r="CS13" s="34">
        <f>IF(CS11&lt;2,-1,IF(CS11&lt;5,0,1))</f>
        <v>-1</v>
      </c>
      <c r="CT13" s="11">
        <f>IF(CT11&lt;2,-1,IF(CT11&lt;5,0,1))</f>
        <v>-1</v>
      </c>
      <c r="CU13" s="11">
        <f>IF(CU11&lt;2,-1,IF(CU11&lt;5,0,1))</f>
        <v>-1</v>
      </c>
      <c r="CV13" s="42">
        <f>IF(CV11&lt;2,-1,IF(CV11&lt;5,0,1))</f>
        <v>-1</v>
      </c>
      <c r="CW13" s="12"/>
      <c r="CX13" s="7" t="s">
        <v>26</v>
      </c>
      <c r="CY13" s="34">
        <f>IF(CY11&lt;2,-1,IF(CY11&lt;5,0,1))</f>
        <v>-1</v>
      </c>
      <c r="CZ13" s="11">
        <f>IF(CZ11&lt;2,-1,IF(CZ11&lt;5,0,1))</f>
        <v>-1</v>
      </c>
      <c r="DA13" s="11">
        <f>IF(DA11&lt;2,-1,IF(DA11&lt;5,0,1))</f>
        <v>-1</v>
      </c>
      <c r="DB13" s="42">
        <f>IF(DB11&lt;2,-1,IF(DB11&lt;5,0,1))</f>
        <v>-1</v>
      </c>
      <c r="DC13" s="14"/>
      <c r="DE13" s="13"/>
      <c r="DF13" s="7" t="s">
        <v>26</v>
      </c>
      <c r="DG13" s="34">
        <f>IF(DG11&lt;2,-1,IF(DG11&lt;5,0,1))</f>
        <v>-1</v>
      </c>
      <c r="DH13" s="11">
        <f>IF(DH11&lt;2,-1,IF(DH11&lt;5,0,1))</f>
        <v>-1</v>
      </c>
      <c r="DI13" s="11">
        <f>IF(DI11&lt;2,-1,IF(DI11&lt;5,0,1))</f>
        <v>-1</v>
      </c>
      <c r="DJ13" s="42">
        <f>IF(DJ11&lt;2,-1,IF(DJ11&lt;5,0,1))</f>
        <v>-1</v>
      </c>
      <c r="DK13" s="12"/>
      <c r="DL13" s="7" t="s">
        <v>26</v>
      </c>
      <c r="DM13" s="34">
        <f>IF(DM11&lt;2,-1,IF(DM11&lt;5,0,1))</f>
        <v>-1</v>
      </c>
      <c r="DN13" s="11">
        <f>IF(DN11&lt;2,-1,IF(DN11&lt;5,0,1))</f>
        <v>-1</v>
      </c>
      <c r="DO13" s="11">
        <f>IF(DO11&lt;2,-1,IF(DO11&lt;5,0,1))</f>
        <v>-1</v>
      </c>
      <c r="DP13" s="42">
        <f>IF(DP11&lt;2,-1,IF(DP11&lt;5,0,1))</f>
        <v>-1</v>
      </c>
      <c r="DQ13" s="14"/>
    </row>
    <row r="14" spans="2:122" ht="17" thickBot="1" x14ac:dyDescent="0.25">
      <c r="B14" s="13"/>
      <c r="C14" s="52"/>
      <c r="D14" s="52"/>
      <c r="E14" s="11"/>
      <c r="F14" s="11"/>
      <c r="G14" s="11"/>
      <c r="H14" s="11"/>
      <c r="I14" s="14"/>
      <c r="K14" s="13"/>
      <c r="L14" s="25" t="s">
        <v>3</v>
      </c>
      <c r="M14" s="65">
        <f>IF(M12=1,M13+2,IF(M12=2,M13+1,IF(M12=3,M13,IF(M12=4,M13-1,IF(M12=5,M13-2)))))</f>
        <v>-1</v>
      </c>
      <c r="N14" s="66">
        <f>IF(N12=1,N13+2,IF(N12=2,N13+1,IF(N12=3,N13,IF(N12=4,N13-1,IF(N12=5,N13-2)))))</f>
        <v>-1</v>
      </c>
      <c r="O14" s="66">
        <f>IF(O12=1,O13+2,IF(O12=2,O13+1,IF(O12=3,O13,IF(O12=4,O13-1,IF(O12=5,O13-2)))))</f>
        <v>-1</v>
      </c>
      <c r="P14" s="67">
        <f>IF(P12=1,P13+2,IF(P12=2,P13+1,IF(P12=3,P13,IF(P12=4,P13-1,IF(P12=5,P13-2)))))</f>
        <v>-1</v>
      </c>
      <c r="Q14" s="12"/>
      <c r="R14" s="25" t="s">
        <v>3</v>
      </c>
      <c r="S14" s="65">
        <f>IF(S12=1,S13+2,IF(S12=2,S13+1,IF(S12=3,S13,IF(S12=4,S13-1,IF(S12=5,S13-2)))))</f>
        <v>-1</v>
      </c>
      <c r="T14" s="66">
        <f>IF(T12=1,T13+2,IF(T12=2,T13+1,IF(T12=3,T13,IF(T12=4,T13-1,IF(T12=5,T13-2)))))</f>
        <v>-1</v>
      </c>
      <c r="U14" s="66">
        <f>IF(U12=1,U13+2,IF(U12=2,U13+1,IF(U12=3,U13,IF(U12=4,U13-1,IF(U12=5,U13-2)))))</f>
        <v>-1</v>
      </c>
      <c r="V14" s="67">
        <f>IF(V12=1,V13+2,IF(V12=2,V13+1,IF(V12=3,V13,IF(V12=4,V13-1,IF(V12=5,V13-2)))))</f>
        <v>-1</v>
      </c>
      <c r="W14" s="14"/>
      <c r="X14" s="12"/>
      <c r="Y14" s="13"/>
      <c r="Z14" s="25" t="s">
        <v>3</v>
      </c>
      <c r="AA14" s="65">
        <f>IF(AA12=1,AA13+2,IF(AA12=2,AA13+1,IF(AA12=3,AA13,IF(AA12=4,AA13-1,IF(AA12=5,AA13-2)))))</f>
        <v>-1</v>
      </c>
      <c r="AB14" s="66">
        <f>IF(AB12=1,AB13+2,IF(AB12=2,AB13+1,IF(AB12=3,AB13,IF(AB12=4,AB13-1,IF(AB12=5,AB13-2)))))</f>
        <v>-1</v>
      </c>
      <c r="AC14" s="66">
        <f>IF(AC12=1,AC13+2,IF(AC12=2,AC13+1,IF(AC12=3,AC13,IF(AC12=4,AC13-1,IF(AC12=5,AC13-2)))))</f>
        <v>-1</v>
      </c>
      <c r="AD14" s="67">
        <f>IF(AD12=1,AD13+2,IF(AD12=2,AD13+1,IF(AD12=3,AD13,IF(AD12=4,AD13-1,IF(AD12=5,AD13-2)))))</f>
        <v>-1</v>
      </c>
      <c r="AE14" s="12"/>
      <c r="AF14" s="25" t="s">
        <v>3</v>
      </c>
      <c r="AG14" s="65">
        <f>IF(AG12=1,AG13+2,IF(AG12=2,AG13+1,IF(AG12=3,AG13,IF(AG12=4,AG13-1,IF(AG12=5,AG13-2)))))</f>
        <v>-1</v>
      </c>
      <c r="AH14" s="66">
        <f>IF(AH12=1,AH13+2,IF(AH12=2,AH13+1,IF(AH12=3,AH13,IF(AH12=4,AH13-1,IF(AH12=5,AH13-2)))))</f>
        <v>-1</v>
      </c>
      <c r="AI14" s="66">
        <f>IF(AI12=1,AI13+2,IF(AI12=2,AI13+1,IF(AI12=3,AI13,IF(AI12=4,AI13-1,IF(AI12=5,AI13-2)))))</f>
        <v>-1</v>
      </c>
      <c r="AJ14" s="67">
        <f>IF(AJ12=1,AJ13+2,IF(AJ12=2,AJ13+1,IF(AJ12=3,AJ13,IF(AJ12=4,AJ13-1,IF(AJ12=5,AJ13-2)))))</f>
        <v>-1</v>
      </c>
      <c r="AK14" s="14"/>
      <c r="AM14" s="13"/>
      <c r="AN14" s="25" t="s">
        <v>3</v>
      </c>
      <c r="AO14" s="65">
        <f>IF(AO12=1,AO13+2,IF(AO12=2,AO13+1,IF(AO12=3,AO13,IF(AO12=4,AO13-1,IF(AO12=5,AO13-2)))))</f>
        <v>-1</v>
      </c>
      <c r="AP14" s="66">
        <f>IF(AP12=1,AP13+2,IF(AP12=2,AP13+1,IF(AP12=3,AP13,IF(AP12=4,AP13-1,IF(AP12=5,AP13-2)))))</f>
        <v>-1</v>
      </c>
      <c r="AQ14" s="66">
        <f>IF(AQ12=1,AQ13+2,IF(AQ12=2,AQ13+1,IF(AQ12=3,AQ13,IF(AQ12=4,AQ13-1,IF(AQ12=5,AQ13-2)))))</f>
        <v>-1</v>
      </c>
      <c r="AR14" s="67">
        <f>IF(AR12=1,AR13+2,IF(AR12=2,AR13+1,IF(AR12=3,AR13,IF(AR12=4,AR13-1,IF(AR12=5,AR13-2)))))</f>
        <v>-1</v>
      </c>
      <c r="AS14" s="12"/>
      <c r="AT14" s="25" t="s">
        <v>3</v>
      </c>
      <c r="AU14" s="65">
        <f>IF(AU12=1,AU13+2,IF(AU12=2,AU13+1,IF(AU12=3,AU13,IF(AU12=4,AU13-1,IF(AU12=5,AU13-2)))))</f>
        <v>-1</v>
      </c>
      <c r="AV14" s="66">
        <f>IF(AV12=1,AV13+2,IF(AV12=2,AV13+1,IF(AV12=3,AV13,IF(AV12=4,AV13-1,IF(AV12=5,AV13-2)))))</f>
        <v>-1</v>
      </c>
      <c r="AW14" s="66">
        <f>IF(AW12=1,AW13+2,IF(AW12=2,AW13+1,IF(AW12=3,AW13,IF(AW12=4,AW13-1,IF(AW12=5,AW13-2)))))</f>
        <v>-1</v>
      </c>
      <c r="AX14" s="67">
        <f>IF(AX12=1,AX13+2,IF(AX12=2,AX13+1,IF(AX12=3,AX13,IF(AX12=4,AX13-1,IF(AX12=5,AX13-2)))))</f>
        <v>-1</v>
      </c>
      <c r="AY14" s="14"/>
      <c r="BA14" s="13"/>
      <c r="BB14" s="25" t="s">
        <v>3</v>
      </c>
      <c r="BC14" s="65">
        <f>IF(BC12=1,BC13+2,IF(BC12=2,BC13+1,IF(BC12=3,BC13,IF(BC12=4,BC13-1,IF(BC12=5,BC13-2)))))</f>
        <v>-1</v>
      </c>
      <c r="BD14" s="66">
        <f>IF(BD12=1,BD13+2,IF(BD12=2,BD13+1,IF(BD12=3,BD13,IF(BD12=4,BD13-1,IF(BD12=5,BD13-2)))))</f>
        <v>-1</v>
      </c>
      <c r="BE14" s="66">
        <f>IF(BE12=1,BE13+2,IF(BE12=2,BE13+1,IF(BE12=3,BE13,IF(BE12=4,BE13-1,IF(BE12=5,BE13-2)))))</f>
        <v>-1</v>
      </c>
      <c r="BF14" s="67">
        <f>IF(BF12=1,BF13+2,IF(BF12=2,BF13+1,IF(BF12=3,BF13,IF(BF12=4,BF13-1,IF(BF12=5,BF13-2)))))</f>
        <v>-1</v>
      </c>
      <c r="BG14" s="12"/>
      <c r="BH14" s="25" t="s">
        <v>3</v>
      </c>
      <c r="BI14" s="65">
        <f>IF(BI12=1,BI13+2,IF(BI12=2,BI13+1,IF(BI12=3,BI13,IF(BI12=4,BI13-1,IF(BI12=5,BI13-2)))))</f>
        <v>-1</v>
      </c>
      <c r="BJ14" s="66">
        <f>IF(BJ12=1,BJ13+2,IF(BJ12=2,BJ13+1,IF(BJ12=3,BJ13,IF(BJ12=4,BJ13-1,IF(BJ12=5,BJ13-2)))))</f>
        <v>-1</v>
      </c>
      <c r="BK14" s="66">
        <f>IF(BK12=1,BK13+2,IF(BK12=2,BK13+1,IF(BK12=3,BK13,IF(BK12=4,BK13-1,IF(BK12=5,BK13-2)))))</f>
        <v>-1</v>
      </c>
      <c r="BL14" s="67">
        <f>IF(BL12=1,BL13+2,IF(BL12=2,BL13+1,IF(BL12=3,BL13,IF(BL12=4,BL13-1,IF(BL12=5,BL13-2)))))</f>
        <v>-1</v>
      </c>
      <c r="BM14" s="14"/>
      <c r="BO14" s="13"/>
      <c r="BP14" s="25" t="s">
        <v>3</v>
      </c>
      <c r="BQ14" s="65">
        <f>IF(BQ12=1,BQ13+2,IF(BQ12=2,BQ13+1,IF(BQ12=3,BQ13,IF(BQ12=4,BQ13-1,IF(BQ12=5,BQ13-2)))))</f>
        <v>-1</v>
      </c>
      <c r="BR14" s="66">
        <f>IF(BR12=1,BR13+2,IF(BR12=2,BR13+1,IF(BR12=3,BR13,IF(BR12=4,BR13-1,IF(BR12=5,BR13-2)))))</f>
        <v>-1</v>
      </c>
      <c r="BS14" s="66">
        <f>IF(BS12=1,BS13+2,IF(BS12=2,BS13+1,IF(BS12=3,BS13,IF(BS12=4,BS13-1,IF(BS12=5,BS13-2)))))</f>
        <v>-1</v>
      </c>
      <c r="BT14" s="67">
        <f>IF(BT12=1,BT13+2,IF(BT12=2,BT13+1,IF(BT12=3,BT13,IF(BT12=4,BT13-1,IF(BT12=5,BT13-2)))))</f>
        <v>-1</v>
      </c>
      <c r="BU14" s="12"/>
      <c r="BV14" s="25" t="s">
        <v>3</v>
      </c>
      <c r="BW14" s="65">
        <f>IF(BW12=1,BW13+2,IF(BW12=2,BW13+1,IF(BW12=3,BW13,IF(BW12=4,BW13-1,IF(BW12=5,BW13-2)))))</f>
        <v>-1</v>
      </c>
      <c r="BX14" s="66">
        <f>IF(BX12=1,BX13+2,IF(BX12=2,BX13+1,IF(BX12=3,BX13,IF(BX12=4,BX13-1,IF(BX12=5,BX13-2)))))</f>
        <v>-1</v>
      </c>
      <c r="BY14" s="66">
        <f>IF(BY12=1,BY13+2,IF(BY12=2,BY13+1,IF(BY12=3,BY13,IF(BY12=4,BY13-1,IF(BY12=5,BY13-2)))))</f>
        <v>-1</v>
      </c>
      <c r="BZ14" s="67">
        <f>IF(BZ12=1,BZ13+2,IF(BZ12=2,BZ13+1,IF(BZ12=3,BZ13,IF(BZ12=4,BZ13-1,IF(BZ12=5,BZ13-2)))))</f>
        <v>-1</v>
      </c>
      <c r="CA14" s="14"/>
      <c r="CC14" s="13"/>
      <c r="CD14" s="25" t="s">
        <v>3</v>
      </c>
      <c r="CE14" s="65">
        <f>IF(CE12=1,CE13+2,IF(CE12=2,CE13+1,IF(CE12=3,CE13,IF(CE12=4,CE13-1,IF(CE12=5,CE13-2)))))</f>
        <v>-1</v>
      </c>
      <c r="CF14" s="66">
        <f>IF(CF12=1,CF13+2,IF(CF12=2,CF13+1,IF(CF12=3,CF13,IF(CF12=4,CF13-1,IF(CF12=5,CF13-2)))))</f>
        <v>-1</v>
      </c>
      <c r="CG14" s="66">
        <f>IF(CG12=1,CG13+2,IF(CG12=2,CG13+1,IF(CG12=3,CG13,IF(CG12=4,CG13-1,IF(CG12=5,CG13-2)))))</f>
        <v>-1</v>
      </c>
      <c r="CH14" s="67">
        <f>IF(CH12=1,CH13+2,IF(CH12=2,CH13+1,IF(CH12=3,CH13,IF(CH12=4,CH13-1,IF(CH12=5,CH13-2)))))</f>
        <v>-1</v>
      </c>
      <c r="CI14" s="12"/>
      <c r="CJ14" s="25" t="s">
        <v>3</v>
      </c>
      <c r="CK14" s="65">
        <f>IF(CK12=1,CK13+2,IF(CK12=2,CK13+1,IF(CK12=3,CK13,IF(CK12=4,CK13-1,IF(CK12=5,CK13-2)))))</f>
        <v>-1</v>
      </c>
      <c r="CL14" s="66">
        <f>IF(CL12=1,CL13+2,IF(CL12=2,CL13+1,IF(CL12=3,CL13,IF(CL12=4,CL13-1,IF(CL12=5,CL13-2)))))</f>
        <v>-1</v>
      </c>
      <c r="CM14" s="66">
        <f>IF(CM12=1,CM13+2,IF(CM12=2,CM13+1,IF(CM12=3,CM13,IF(CM12=4,CM13-1,IF(CM12=5,CM13-2)))))</f>
        <v>-1</v>
      </c>
      <c r="CN14" s="67">
        <f>IF(CN12=1,CN13+2,IF(CN12=2,CN13+1,IF(CN12=3,CN13,IF(CN12=4,CN13-1,IF(CN12=5,CN13-2)))))</f>
        <v>-1</v>
      </c>
      <c r="CO14" s="14"/>
      <c r="CQ14" s="13"/>
      <c r="CR14" s="25" t="s">
        <v>3</v>
      </c>
      <c r="CS14" s="65">
        <f>IF(CS12=1,CS13+2,IF(CS12=2,CS13+1,IF(CS12=3,CS13,IF(CS12=4,CS13-1,IF(CS12=5,CS13-2)))))</f>
        <v>-1</v>
      </c>
      <c r="CT14" s="66">
        <f>IF(CT12=1,CT13+2,IF(CT12=2,CT13+1,IF(CT12=3,CT13,IF(CT12=4,CT13-1,IF(CT12=5,CT13-2)))))</f>
        <v>-1</v>
      </c>
      <c r="CU14" s="66">
        <f>IF(CU12=1,CU13+2,IF(CU12=2,CU13+1,IF(CU12=3,CU13,IF(CU12=4,CU13-1,IF(CU12=5,CU13-2)))))</f>
        <v>-1</v>
      </c>
      <c r="CV14" s="67">
        <f>IF(CV12=1,CV13+2,IF(CV12=2,CV13+1,IF(CV12=3,CV13,IF(CV12=4,CV13-1,IF(CV12=5,CV13-2)))))</f>
        <v>-1</v>
      </c>
      <c r="CW14" s="12"/>
      <c r="CX14" s="25" t="s">
        <v>3</v>
      </c>
      <c r="CY14" s="65">
        <f>IF(CY12=1,CY13+2,IF(CY12=2,CY13+1,IF(CY12=3,CY13,IF(CY12=4,CY13-1,IF(CY12=5,CY13-2)))))</f>
        <v>-1</v>
      </c>
      <c r="CZ14" s="66">
        <f>IF(CZ12=1,CZ13+2,IF(CZ12=2,CZ13+1,IF(CZ12=3,CZ13,IF(CZ12=4,CZ13-1,IF(CZ12=5,CZ13-2)))))</f>
        <v>-1</v>
      </c>
      <c r="DA14" s="66">
        <f>IF(DA12=1,DA13+2,IF(DA12=2,DA13+1,IF(DA12=3,DA13,IF(DA12=4,DA13-1,IF(DA12=5,DA13-2)))))</f>
        <v>-1</v>
      </c>
      <c r="DB14" s="67">
        <f>IF(DB12=1,DB13+2,IF(DB12=2,DB13+1,IF(DB12=3,DB13,IF(DB12=4,DB13-1,IF(DB12=5,DB13-2)))))</f>
        <v>-1</v>
      </c>
      <c r="DC14" s="14"/>
      <c r="DE14" s="13"/>
      <c r="DF14" s="25" t="s">
        <v>3</v>
      </c>
      <c r="DG14" s="65">
        <f>IF(DG12=1,DG13+2,IF(DG12=2,DG13+1,IF(DG12=3,DG13,IF(DG12=4,DG13-1,IF(DG12=5,DG13-2)))))</f>
        <v>-1</v>
      </c>
      <c r="DH14" s="66">
        <f>IF(DH12=1,DH13+2,IF(DH12=2,DH13+1,IF(DH12=3,DH13,IF(DH12=4,DH13-1,IF(DH12=5,DH13-2)))))</f>
        <v>-1</v>
      </c>
      <c r="DI14" s="66">
        <f>IF(DI12=1,DI13+2,IF(DI12=2,DI13+1,IF(DI12=3,DI13,IF(DI12=4,DI13-1,IF(DI12=5,DI13-2)))))</f>
        <v>-1</v>
      </c>
      <c r="DJ14" s="67">
        <f>IF(DJ12=1,DJ13+2,IF(DJ12=2,DJ13+1,IF(DJ12=3,DJ13,IF(DJ12=4,DJ13-1,IF(DJ12=5,DJ13-2)))))</f>
        <v>-1</v>
      </c>
      <c r="DK14" s="12"/>
      <c r="DL14" s="25" t="s">
        <v>3</v>
      </c>
      <c r="DM14" s="65">
        <f>IF(DM12=1,DM13+2,IF(DM12=2,DM13+1,IF(DM12=3,DM13,IF(DM12=4,DM13-1,IF(DM12=5,DM13-2)))))</f>
        <v>-1</v>
      </c>
      <c r="DN14" s="66">
        <f>IF(DN12=1,DN13+2,IF(DN12=2,DN13+1,IF(DN12=3,DN13,IF(DN12=4,DN13-1,IF(DN12=5,DN13-2)))))</f>
        <v>-1</v>
      </c>
      <c r="DO14" s="66">
        <f>IF(DO12=1,DO13+2,IF(DO12=2,DO13+1,IF(DO12=3,DO13,IF(DO12=4,DO13-1,IF(DO12=5,DO13-2)))))</f>
        <v>-1</v>
      </c>
      <c r="DP14" s="67">
        <f>IF(DP12=1,DP13+2,IF(DP12=2,DP13+1,IF(DP12=3,DP13,IF(DP12=4,DP13-1,IF(DP12=5,DP13-2)))))</f>
        <v>-1</v>
      </c>
      <c r="DQ14" s="14"/>
    </row>
    <row r="15" spans="2:122" x14ac:dyDescent="0.2">
      <c r="B15" s="13"/>
      <c r="C15" s="125" t="s">
        <v>33</v>
      </c>
      <c r="D15" s="126" t="s">
        <v>25</v>
      </c>
      <c r="E15" s="58" t="s">
        <v>20</v>
      </c>
      <c r="F15" s="58" t="s">
        <v>47</v>
      </c>
      <c r="G15" s="58" t="s">
        <v>67</v>
      </c>
      <c r="H15" s="55" t="s">
        <v>21</v>
      </c>
      <c r="I15" s="14"/>
      <c r="K15" s="13"/>
      <c r="L15" s="11"/>
      <c r="M15" s="11"/>
      <c r="N15" s="11"/>
      <c r="O15" s="11"/>
      <c r="P15" s="11"/>
      <c r="Q15" s="17"/>
      <c r="R15" s="11"/>
      <c r="S15" s="11"/>
      <c r="T15" s="11"/>
      <c r="U15" s="11"/>
      <c r="V15" s="11"/>
      <c r="W15" s="14"/>
      <c r="X15" s="17"/>
      <c r="Y15" s="13"/>
      <c r="Z15" s="11"/>
      <c r="AA15" s="11"/>
      <c r="AB15" s="11"/>
      <c r="AC15" s="11"/>
      <c r="AD15" s="11"/>
      <c r="AE15" s="17"/>
      <c r="AF15" s="11"/>
      <c r="AG15" s="11"/>
      <c r="AH15" s="11"/>
      <c r="AI15" s="11"/>
      <c r="AJ15" s="11"/>
      <c r="AK15" s="14"/>
      <c r="AM15" s="13"/>
      <c r="AN15" s="11"/>
      <c r="AO15" s="11"/>
      <c r="AP15" s="11"/>
      <c r="AQ15" s="11"/>
      <c r="AR15" s="11"/>
      <c r="AS15" s="17"/>
      <c r="AT15" s="11"/>
      <c r="AU15" s="11"/>
      <c r="AV15" s="11"/>
      <c r="AW15" s="11"/>
      <c r="AX15" s="11"/>
      <c r="AY15" s="14"/>
      <c r="BA15" s="13"/>
      <c r="BB15" s="11"/>
      <c r="BC15" s="11"/>
      <c r="BD15" s="11"/>
      <c r="BE15" s="11"/>
      <c r="BF15" s="11"/>
      <c r="BG15" s="17"/>
      <c r="BH15" s="11"/>
      <c r="BI15" s="11"/>
      <c r="BJ15" s="11"/>
      <c r="BK15" s="11"/>
      <c r="BL15" s="11"/>
      <c r="BM15" s="14"/>
      <c r="BO15" s="13"/>
      <c r="BP15" s="11"/>
      <c r="BQ15" s="11"/>
      <c r="BR15" s="11"/>
      <c r="BS15" s="11"/>
      <c r="BT15" s="11"/>
      <c r="BU15" s="17"/>
      <c r="BV15" s="11"/>
      <c r="BW15" s="11"/>
      <c r="BX15" s="11"/>
      <c r="BY15" s="11"/>
      <c r="BZ15" s="11"/>
      <c r="CA15" s="14"/>
      <c r="CC15" s="13"/>
      <c r="CD15" s="11"/>
      <c r="CE15" s="11"/>
      <c r="CF15" s="11"/>
      <c r="CG15" s="11"/>
      <c r="CH15" s="11"/>
      <c r="CI15" s="17"/>
      <c r="CJ15" s="11"/>
      <c r="CK15" s="11"/>
      <c r="CL15" s="11"/>
      <c r="CM15" s="11"/>
      <c r="CN15" s="11"/>
      <c r="CO15" s="14"/>
      <c r="CQ15" s="13"/>
      <c r="CR15" s="11"/>
      <c r="CS15" s="11"/>
      <c r="CT15" s="11"/>
      <c r="CU15" s="11"/>
      <c r="CV15" s="11"/>
      <c r="CW15" s="17"/>
      <c r="CX15" s="11"/>
      <c r="CY15" s="11"/>
      <c r="CZ15" s="11"/>
      <c r="DA15" s="11"/>
      <c r="DB15" s="11"/>
      <c r="DC15" s="14"/>
      <c r="DE15" s="13"/>
      <c r="DF15" s="11"/>
      <c r="DG15" s="11"/>
      <c r="DH15" s="11"/>
      <c r="DI15" s="11"/>
      <c r="DJ15" s="11"/>
      <c r="DK15" s="17"/>
      <c r="DL15" s="11"/>
      <c r="DM15" s="11"/>
      <c r="DN15" s="11"/>
      <c r="DO15" s="11"/>
      <c r="DP15" s="11"/>
      <c r="DQ15" s="14"/>
    </row>
    <row r="16" spans="2:122" ht="17" thickBot="1" x14ac:dyDescent="0.25">
      <c r="B16" s="111">
        <f>B12+1</f>
        <v>4</v>
      </c>
      <c r="C16" s="50" t="str">
        <f>PROFILING!Q17</f>
        <v>TEAM A</v>
      </c>
      <c r="D16" s="71" t="str">
        <f>PROFILING!R17</f>
        <v>A</v>
      </c>
      <c r="E16" s="47">
        <f>PROFILING!Y17</f>
        <v>0</v>
      </c>
      <c r="F16" s="28" t="str">
        <f>PROFILING!X17</f>
        <v/>
      </c>
      <c r="G16" s="12" t="str">
        <f>PROFILING!Z17</f>
        <v>NO</v>
      </c>
      <c r="H16" s="9" t="str">
        <f>BI21</f>
        <v/>
      </c>
      <c r="I16" s="14"/>
      <c r="K16" s="13"/>
      <c r="L16" s="11"/>
      <c r="M16" s="40"/>
      <c r="N16" s="40"/>
      <c r="O16" s="40"/>
      <c r="P16" s="40"/>
      <c r="Q16" s="11"/>
      <c r="R16" s="11"/>
      <c r="S16" s="40"/>
      <c r="T16" s="40"/>
      <c r="U16" s="40"/>
      <c r="V16" s="40"/>
      <c r="W16" s="14"/>
      <c r="X16" s="11"/>
      <c r="Y16" s="13"/>
      <c r="Z16" s="11"/>
      <c r="AA16" s="40"/>
      <c r="AB16" s="40"/>
      <c r="AC16" s="40"/>
      <c r="AD16" s="40"/>
      <c r="AE16" s="11"/>
      <c r="AF16" s="11"/>
      <c r="AG16" s="40"/>
      <c r="AH16" s="40"/>
      <c r="AI16" s="40"/>
      <c r="AJ16" s="40"/>
      <c r="AK16" s="14"/>
      <c r="AM16" s="13"/>
      <c r="AN16" s="11"/>
      <c r="AO16" s="40"/>
      <c r="AP16" s="40"/>
      <c r="AQ16" s="40"/>
      <c r="AR16" s="40"/>
      <c r="AS16" s="11"/>
      <c r="AT16" s="11"/>
      <c r="AU16" s="40"/>
      <c r="AV16" s="40"/>
      <c r="AW16" s="40"/>
      <c r="AX16" s="40"/>
      <c r="AY16" s="14"/>
      <c r="BA16" s="13"/>
      <c r="BB16" s="11"/>
      <c r="BC16" s="40"/>
      <c r="BD16" s="40"/>
      <c r="BE16" s="40"/>
      <c r="BF16" s="40"/>
      <c r="BG16" s="11"/>
      <c r="BH16" s="11"/>
      <c r="BI16" s="40"/>
      <c r="BJ16" s="40"/>
      <c r="BK16" s="40"/>
      <c r="BL16" s="40"/>
      <c r="BM16" s="14"/>
      <c r="BO16" s="13"/>
      <c r="BP16" s="11"/>
      <c r="BQ16" s="40"/>
      <c r="BR16" s="40"/>
      <c r="BS16" s="40"/>
      <c r="BT16" s="40"/>
      <c r="BU16" s="11"/>
      <c r="BV16" s="11"/>
      <c r="BW16" s="40"/>
      <c r="BX16" s="40"/>
      <c r="BY16" s="40"/>
      <c r="BZ16" s="40"/>
      <c r="CA16" s="14"/>
      <c r="CC16" s="13"/>
      <c r="CD16" s="11"/>
      <c r="CE16" s="40"/>
      <c r="CF16" s="40"/>
      <c r="CG16" s="40"/>
      <c r="CH16" s="40"/>
      <c r="CI16" s="11"/>
      <c r="CJ16" s="11"/>
      <c r="CK16" s="40"/>
      <c r="CL16" s="40"/>
      <c r="CM16" s="40"/>
      <c r="CN16" s="40"/>
      <c r="CO16" s="14"/>
      <c r="CQ16" s="13"/>
      <c r="CR16" s="11"/>
      <c r="CS16" s="40"/>
      <c r="CT16" s="40"/>
      <c r="CU16" s="40"/>
      <c r="CV16" s="40"/>
      <c r="CW16" s="11"/>
      <c r="CX16" s="11"/>
      <c r="CY16" s="40"/>
      <c r="CZ16" s="40"/>
      <c r="DA16" s="40"/>
      <c r="DB16" s="40"/>
      <c r="DC16" s="14"/>
      <c r="DE16" s="13"/>
      <c r="DF16" s="11"/>
      <c r="DG16" s="40"/>
      <c r="DH16" s="40"/>
      <c r="DI16" s="40"/>
      <c r="DJ16" s="40"/>
      <c r="DK16" s="11"/>
      <c r="DL16" s="11"/>
      <c r="DM16" s="40"/>
      <c r="DN16" s="40"/>
      <c r="DO16" s="40"/>
      <c r="DP16" s="40"/>
      <c r="DQ16" s="14"/>
    </row>
    <row r="17" spans="2:122" ht="17" thickBot="1" x14ac:dyDescent="0.25">
      <c r="B17" s="13"/>
      <c r="C17" s="51" t="str">
        <f>PROFILING!Q18</f>
        <v>TEAM B</v>
      </c>
      <c r="D17" s="73" t="str">
        <f>PROFILING!R18</f>
        <v>B</v>
      </c>
      <c r="E17" s="49">
        <f>PROFILING!Y18</f>
        <v>0</v>
      </c>
      <c r="F17" s="22" t="str">
        <f>PROFILING!X18</f>
        <v/>
      </c>
      <c r="G17" s="22" t="str">
        <f>PROFILING!Z18</f>
        <v>NO</v>
      </c>
      <c r="H17" s="10" t="str">
        <f>BI22</f>
        <v/>
      </c>
      <c r="I17" s="14"/>
      <c r="K17" s="13"/>
      <c r="L17" s="123" t="s">
        <v>14</v>
      </c>
      <c r="M17" s="58" t="s">
        <v>15</v>
      </c>
      <c r="N17" s="110" t="s">
        <v>27</v>
      </c>
      <c r="O17" s="110" t="s">
        <v>29</v>
      </c>
      <c r="P17" s="102" t="s">
        <v>28</v>
      </c>
      <c r="Q17" s="11"/>
      <c r="R17" s="123" t="s">
        <v>14</v>
      </c>
      <c r="S17" s="58" t="s">
        <v>15</v>
      </c>
      <c r="T17" s="110" t="s">
        <v>27</v>
      </c>
      <c r="U17" s="110" t="s">
        <v>29</v>
      </c>
      <c r="V17" s="102" t="s">
        <v>28</v>
      </c>
      <c r="W17" s="14"/>
      <c r="X17" s="11"/>
      <c r="Y17" s="13"/>
      <c r="Z17" s="123" t="s">
        <v>14</v>
      </c>
      <c r="AA17" s="58" t="s">
        <v>15</v>
      </c>
      <c r="AB17" s="110" t="s">
        <v>27</v>
      </c>
      <c r="AC17" s="110" t="s">
        <v>29</v>
      </c>
      <c r="AD17" s="102" t="s">
        <v>28</v>
      </c>
      <c r="AE17" s="11"/>
      <c r="AF17" s="123" t="s">
        <v>14</v>
      </c>
      <c r="AG17" s="58" t="s">
        <v>15</v>
      </c>
      <c r="AH17" s="110" t="s">
        <v>27</v>
      </c>
      <c r="AI17" s="110" t="s">
        <v>29</v>
      </c>
      <c r="AJ17" s="102" t="s">
        <v>28</v>
      </c>
      <c r="AK17" s="14"/>
      <c r="AM17" s="13"/>
      <c r="AN17" s="123" t="s">
        <v>14</v>
      </c>
      <c r="AO17" s="58" t="s">
        <v>15</v>
      </c>
      <c r="AP17" s="110" t="s">
        <v>27</v>
      </c>
      <c r="AQ17" s="110" t="s">
        <v>29</v>
      </c>
      <c r="AR17" s="102" t="s">
        <v>28</v>
      </c>
      <c r="AS17" s="11"/>
      <c r="AT17" s="123" t="s">
        <v>14</v>
      </c>
      <c r="AU17" s="58" t="s">
        <v>15</v>
      </c>
      <c r="AV17" s="110" t="s">
        <v>27</v>
      </c>
      <c r="AW17" s="110" t="s">
        <v>29</v>
      </c>
      <c r="AX17" s="102" t="s">
        <v>28</v>
      </c>
      <c r="AY17" s="14"/>
      <c r="BA17" s="13"/>
      <c r="BB17" s="123" t="s">
        <v>14</v>
      </c>
      <c r="BC17" s="58" t="s">
        <v>15</v>
      </c>
      <c r="BD17" s="110" t="s">
        <v>27</v>
      </c>
      <c r="BE17" s="110" t="s">
        <v>29</v>
      </c>
      <c r="BF17" s="102" t="s">
        <v>28</v>
      </c>
      <c r="BG17" s="11"/>
      <c r="BH17" s="123" t="s">
        <v>14</v>
      </c>
      <c r="BI17" s="58" t="s">
        <v>15</v>
      </c>
      <c r="BJ17" s="110" t="s">
        <v>27</v>
      </c>
      <c r="BK17" s="110" t="s">
        <v>29</v>
      </c>
      <c r="BL17" s="102" t="s">
        <v>28</v>
      </c>
      <c r="BM17" s="14"/>
      <c r="BO17" s="13"/>
      <c r="BP17" s="123" t="s">
        <v>14</v>
      </c>
      <c r="BQ17" s="58" t="s">
        <v>15</v>
      </c>
      <c r="BR17" s="110" t="s">
        <v>27</v>
      </c>
      <c r="BS17" s="110" t="s">
        <v>29</v>
      </c>
      <c r="BT17" s="102" t="s">
        <v>28</v>
      </c>
      <c r="BU17" s="11"/>
      <c r="BV17" s="123" t="s">
        <v>14</v>
      </c>
      <c r="BW17" s="58" t="s">
        <v>15</v>
      </c>
      <c r="BX17" s="110" t="s">
        <v>27</v>
      </c>
      <c r="BY17" s="110" t="s">
        <v>29</v>
      </c>
      <c r="BZ17" s="102" t="s">
        <v>28</v>
      </c>
      <c r="CA17" s="14"/>
      <c r="CC17" s="13"/>
      <c r="CD17" s="123" t="s">
        <v>14</v>
      </c>
      <c r="CE17" s="58" t="s">
        <v>15</v>
      </c>
      <c r="CF17" s="110" t="s">
        <v>27</v>
      </c>
      <c r="CG17" s="110" t="s">
        <v>29</v>
      </c>
      <c r="CH17" s="102" t="s">
        <v>28</v>
      </c>
      <c r="CI17" s="11"/>
      <c r="CJ17" s="123" t="s">
        <v>14</v>
      </c>
      <c r="CK17" s="58" t="s">
        <v>15</v>
      </c>
      <c r="CL17" s="110" t="s">
        <v>27</v>
      </c>
      <c r="CM17" s="110" t="s">
        <v>29</v>
      </c>
      <c r="CN17" s="102" t="s">
        <v>28</v>
      </c>
      <c r="CO17" s="14"/>
      <c r="CQ17" s="13"/>
      <c r="CR17" s="123" t="s">
        <v>14</v>
      </c>
      <c r="CS17" s="58" t="s">
        <v>15</v>
      </c>
      <c r="CT17" s="110" t="s">
        <v>27</v>
      </c>
      <c r="CU17" s="110" t="s">
        <v>29</v>
      </c>
      <c r="CV17" s="102" t="s">
        <v>28</v>
      </c>
      <c r="CW17" s="11"/>
      <c r="CX17" s="123" t="s">
        <v>14</v>
      </c>
      <c r="CY17" s="58" t="s">
        <v>15</v>
      </c>
      <c r="CZ17" s="110" t="s">
        <v>27</v>
      </c>
      <c r="DA17" s="110" t="s">
        <v>29</v>
      </c>
      <c r="DB17" s="102" t="s">
        <v>28</v>
      </c>
      <c r="DC17" s="14"/>
      <c r="DE17" s="13"/>
      <c r="DF17" s="123" t="s">
        <v>14</v>
      </c>
      <c r="DG17" s="58" t="s">
        <v>15</v>
      </c>
      <c r="DH17" s="110" t="s">
        <v>27</v>
      </c>
      <c r="DI17" s="110" t="s">
        <v>29</v>
      </c>
      <c r="DJ17" s="102" t="s">
        <v>28</v>
      </c>
      <c r="DK17" s="11"/>
      <c r="DL17" s="123" t="s">
        <v>14</v>
      </c>
      <c r="DM17" s="58" t="s">
        <v>15</v>
      </c>
      <c r="DN17" s="110" t="s">
        <v>27</v>
      </c>
      <c r="DO17" s="110" t="s">
        <v>29</v>
      </c>
      <c r="DP17" s="102" t="s">
        <v>28</v>
      </c>
      <c r="DQ17" s="14"/>
    </row>
    <row r="18" spans="2:122" ht="17" thickBot="1" x14ac:dyDescent="0.25">
      <c r="B18" s="13"/>
      <c r="C18" s="52"/>
      <c r="D18" s="52"/>
      <c r="E18" s="11"/>
      <c r="F18" s="11"/>
      <c r="G18" s="11"/>
      <c r="H18" s="11"/>
      <c r="I18" s="14"/>
      <c r="K18" s="13"/>
      <c r="L18" s="25" t="str">
        <f>IF(M18="INCOMP","",IF(M18&gt;3,"POS",IF(M18=3,"POS/NEUT",IF(AND(M18&lt;3,M18&gt;-3),"NEUT",IF(M18=-3,"NEUT/NEG",IF(M18&lt;-3,"NEG"))))))</f>
        <v/>
      </c>
      <c r="M18" s="124" t="str">
        <f>IF(M10="","INCOMP",SUM(IF(M10="W",1.5,-1.5),IF(N10="W",2,-2),IF(O10="W",3,-3),IF(P10="W",3.5,-3.5)))</f>
        <v>INCOMP</v>
      </c>
      <c r="N18" s="22" t="str">
        <f>IF(M18="INCOMP","",SUM(M14:P14))</f>
        <v/>
      </c>
      <c r="O18" s="44" t="str">
        <f>IF(M18="INCOMP","INCOMP",IF(L18="POS",L18,IF(L18="NEUT",L18,IF(L18="NEG",L18,IF(L18="POS/NEUT",IF(N18&gt;2,"POS","NEUT"),IF(L18="NEUT/NEG",IF(N18&lt;-2,"NEG","NEUT")))))))</f>
        <v>INCOMP</v>
      </c>
      <c r="P18" s="10" t="str">
        <f>IF(M18="INCOMP","",IF((M18+N18)&gt;17,10,IF((M18+N18)&gt;13,9,IF((M18+N18)&gt;9,8,IF((M18+N18)&gt;5,7,IF((M18+N18)&gt;0,6,IF((M18+N18)&gt;-6,5,IF((M18+N18)&gt;-10,4,IF((M18+N18)&gt;-14,3,IF((M18+N18)&gt;-18,2,1))))))))))</f>
        <v/>
      </c>
      <c r="Q18" s="11"/>
      <c r="R18" s="25" t="str">
        <f>IF(S18="INCOMP","",IF(S18&gt;3,"POS",IF(S18=3,"POS/NEUT",IF(AND(S18&lt;3,S18&gt;-3),"NEUT",IF(S18=-3,"NEUT/NEG",IF(S18&lt;-3,"NEG"))))))</f>
        <v/>
      </c>
      <c r="S18" s="124" t="str">
        <f>IF(S10="","INCOMP",SUM(IF(S10="W",1.5,-1.5),IF(T10="W",2,-2),IF(U10="W",3,-3),IF(V10="W",3.5,-3.5)))</f>
        <v>INCOMP</v>
      </c>
      <c r="T18" s="22" t="str">
        <f>IF(S18="INCOMP","",SUM(S14:V14))</f>
        <v/>
      </c>
      <c r="U18" s="44" t="str">
        <f>IF(S18="INCOMP","INCOMP",IF(R18="POS",R18,IF(R18="NEUT",R18,IF(R18="NEG",R18,IF(R18="POS/NEUT",IF(T18&gt;2,"POS","NEUT"),IF(R18="NEUT/NEG",IF(T18&lt;-2,"NEG","NEUT")))))))</f>
        <v>INCOMP</v>
      </c>
      <c r="V18" s="10" t="str">
        <f>IF(S18="INCOMP","",IF((S18+T18)&gt;17,10,IF((S18+T18)&gt;13,9,IF((S18+T18)&gt;9,8,IF((S18+T18)&gt;5,7,IF((S18+T18)&gt;0,6,IF((S18+T18)&gt;-6,5,IF((S18+T18)&gt;-10,4,IF((S18+T18)&gt;-14,3,IF((S18+T18)&gt;-18,2,1))))))))))</f>
        <v/>
      </c>
      <c r="W18" s="14"/>
      <c r="Y18" s="13"/>
      <c r="Z18" s="25" t="str">
        <f>IF(AA18="INCOMP","",IF(AA18&gt;3,"POS",IF(AA18=3,"POS/NEUT",IF(AND(AA18&lt;3,AA18&gt;-3),"NEUT",IF(AA18=-3,"NEUT/NEG",IF(AA18&lt;-3,"NEG"))))))</f>
        <v/>
      </c>
      <c r="AA18" s="124" t="str">
        <f>IF(AA10="","INCOMP",SUM(IF(AA10="W",1.5,-1.5),IF(AB10="W",2,-2),IF(AC10="W",3,-3),IF(AD10="W",3.5,-3.5)))</f>
        <v>INCOMP</v>
      </c>
      <c r="AB18" s="22" t="str">
        <f>IF(AA18="INCOMP","",SUM(AA14:AD14))</f>
        <v/>
      </c>
      <c r="AC18" s="44" t="str">
        <f>IF(AA18="INCOMP","INCOMP",IF(Z18="POS",Z18,IF(Z18="NEUT",Z18,IF(Z18="NEG",Z18,IF(Z18="POS/NEUT",IF(AB18&gt;2,"POS","NEUT"),IF(Z18="NEUT/NEG",IF(AB18&lt;-2,"NEG","NEUT")))))))</f>
        <v>INCOMP</v>
      </c>
      <c r="AD18" s="10" t="str">
        <f>IF(AA18="INCOMP","",IF((AA18+AB18)&gt;17,10,IF((AA18+AB18)&gt;13,9,IF((AA18+AB18)&gt;9,8,IF((AA18+AB18)&gt;5,7,IF((AA18+AB18)&gt;0,6,IF((AA18+AB18)&gt;-6,5,IF((AA18+AB18)&gt;-10,4,IF((AA18+AB18)&gt;-14,3,IF((AA18+AB18)&gt;-18,2,1))))))))))</f>
        <v/>
      </c>
      <c r="AE18" s="11"/>
      <c r="AF18" s="25" t="str">
        <f>IF(AG18="INCOMP","",IF(AG18&gt;3,"POS",IF(AG18=3,"POS/NEUT",IF(AND(AG18&lt;3,AG18&gt;-3),"NEUT",IF(AG18=-3,"NEUT/NEG",IF(AG18&lt;-3,"NEG"))))))</f>
        <v/>
      </c>
      <c r="AG18" s="124" t="str">
        <f>IF(AG10="","INCOMP",SUM(IF(AG10="W",1.5,-1.5),IF(AH10="W",2,-2),IF(AI10="W",3,-3),IF(AJ10="W",3.5,-3.5)))</f>
        <v>INCOMP</v>
      </c>
      <c r="AH18" s="22" t="str">
        <f>IF(AG18="INCOMP","",SUM(AG14:AJ14))</f>
        <v/>
      </c>
      <c r="AI18" s="44" t="str">
        <f>IF(AG18="INCOMP","INCOMP",IF(AF18="POS",AF18,IF(AF18="NEUT",AF18,IF(AF18="NEG",AF18,IF(AF18="POS/NEUT",IF(AH18&gt;2,"POS","NEUT"),IF(AF18="NEUT/NEG",IF(AH18&lt;-2,"NEG","NEUT")))))))</f>
        <v>INCOMP</v>
      </c>
      <c r="AJ18" s="10" t="str">
        <f>IF(AG18="INCOMP","",IF((AG18+AH18)&gt;17,10,IF((AG18+AH18)&gt;13,9,IF((AG18+AH18)&gt;9,8,IF((AG18+AH18)&gt;5,7,IF((AG18+AH18)&gt;0,6,IF((AG18+AH18)&gt;-6,5,IF((AG18+AH18)&gt;-10,4,IF((AG18+AH18)&gt;-14,3,IF((AG18+AH18)&gt;-18,2,1))))))))))</f>
        <v/>
      </c>
      <c r="AK18" s="14"/>
      <c r="AM18" s="13"/>
      <c r="AN18" s="25" t="str">
        <f>IF(AO18="INCOMP","",IF(AO18&gt;3,"POS",IF(AO18=3,"POS/NEUT",IF(AND(AO18&lt;3,AO18&gt;-3),"NEUT",IF(AO18=-3,"NEUT/NEG",IF(AO18&lt;-3,"NEG"))))))</f>
        <v/>
      </c>
      <c r="AO18" s="124" t="str">
        <f>IF(AO10="","INCOMP",SUM(IF(AO10="W",1.5,-1.5),IF(AP10="W",2,-2),IF(AQ10="W",3,-3),IF(AR10="W",3.5,-3.5)))</f>
        <v>INCOMP</v>
      </c>
      <c r="AP18" s="22" t="str">
        <f>IF(AO18="INCOMP","",SUM(AO14:AR14))</f>
        <v/>
      </c>
      <c r="AQ18" s="44" t="str">
        <f>IF(AO18="INCOMP","INCOMP",IF(AN18="POS",AN18,IF(AN18="NEUT",AN18,IF(AN18="NEG",AN18,IF(AN18="POS/NEUT",IF(AP18&gt;2,"POS","NEUT"),IF(AN18="NEUT/NEG",IF(AP18&lt;-2,"NEG","NEUT")))))))</f>
        <v>INCOMP</v>
      </c>
      <c r="AR18" s="10" t="str">
        <f>IF(AO18="INCOMP","",IF((AO18+AP18)&gt;17,10,IF((AO18+AP18)&gt;13,9,IF((AO18+AP18)&gt;9,8,IF((AO18+AP18)&gt;5,7,IF((AO18+AP18)&gt;0,6,IF((AO18+AP18)&gt;-6,5,IF((AO18+AP18)&gt;-10,4,IF((AO18+AP18)&gt;-14,3,IF((AO18+AP18)&gt;-18,2,1))))))))))</f>
        <v/>
      </c>
      <c r="AS18" s="11"/>
      <c r="AT18" s="25" t="str">
        <f>IF(AU18="INCOMP","",IF(AU18&gt;3,"POS",IF(AU18=3,"POS/NEUT",IF(AND(AU18&lt;3,AU18&gt;-3),"NEUT",IF(AU18=-3,"NEUT/NEG",IF(AU18&lt;-3,"NEG"))))))</f>
        <v/>
      </c>
      <c r="AU18" s="124" t="str">
        <f>IF(AU10="","INCOMP",SUM(IF(AU10="W",1.5,-1.5),IF(AV10="W",2,-2),IF(AW10="W",3,-3),IF(AX10="W",3.5,-3.5)))</f>
        <v>INCOMP</v>
      </c>
      <c r="AV18" s="22" t="str">
        <f>IF(AU18="INCOMP","",SUM(AU14:AX14))</f>
        <v/>
      </c>
      <c r="AW18" s="44" t="str">
        <f>IF(AU18="INCOMP","INCOMP",IF(AT18="POS",AT18,IF(AT18="NEUT",AT18,IF(AT18="NEG",AT18,IF(AT18="POS/NEUT",IF(AV18&gt;2,"POS","NEUT"),IF(AT18="NEUT/NEG",IF(AV18&lt;-2,"NEG","NEUT")))))))</f>
        <v>INCOMP</v>
      </c>
      <c r="AX18" s="10" t="str">
        <f>IF(AU18="INCOMP","",IF((AU18+AV18)&gt;17,10,IF((AU18+AV18)&gt;13,9,IF((AU18+AV18)&gt;9,8,IF((AU18+AV18)&gt;5,7,IF((AU18+AV18)&gt;0,6,IF((AU18+AV18)&gt;-6,5,IF((AU18+AV18)&gt;-10,4,IF((AU18+AV18)&gt;-14,3,IF((AU18+AV18)&gt;-18,2,1))))))))))</f>
        <v/>
      </c>
      <c r="AY18" s="14"/>
      <c r="BA18" s="13"/>
      <c r="BB18" s="25" t="str">
        <f>IF(BC18="INCOMP","",IF(BC18&gt;3,"POS",IF(BC18=3,"POS/NEUT",IF(AND(BC18&lt;3,BC18&gt;-3),"NEUT",IF(BC18=-3,"NEUT/NEG",IF(BC18&lt;-3,"NEG"))))))</f>
        <v/>
      </c>
      <c r="BC18" s="124" t="str">
        <f>IF(BC10="","INCOMP",SUM(IF(BC10="W",1.5,-1.5),IF(BD10="W",2,-2),IF(BE10="W",3,-3),IF(BF10="W",3.5,-3.5)))</f>
        <v>INCOMP</v>
      </c>
      <c r="BD18" s="22" t="str">
        <f>IF(BC18="INCOMP","",SUM(BC14:BF14))</f>
        <v/>
      </c>
      <c r="BE18" s="44" t="str">
        <f>IF(BC18="INCOMP","INCOMP",IF(BB18="POS",BB18,IF(BB18="NEUT",BB18,IF(BB18="NEG",BB18,IF(BB18="POS/NEUT",IF(BD18&gt;2,"POS","NEUT"),IF(BB18="NEUT/NEG",IF(BD18&lt;-2,"NEG","NEUT")))))))</f>
        <v>INCOMP</v>
      </c>
      <c r="BF18" s="10" t="str">
        <f>IF(BC18="INCOMP","",IF((BC18+BD18)&gt;17,10,IF((BC18+BD18)&gt;13,9,IF((BC18+BD18)&gt;9,8,IF((BC18+BD18)&gt;5,7,IF((BC18+BD18)&gt;0,6,IF((BC18+BD18)&gt;-6,5,IF((BC18+BD18)&gt;-10,4,IF((BC18+BD18)&gt;-14,3,IF((BC18+BD18)&gt;-18,2,1))))))))))</f>
        <v/>
      </c>
      <c r="BG18" s="11"/>
      <c r="BH18" s="25" t="str">
        <f>IF(BI18="INCOMP","",IF(BI18&gt;3,"POS",IF(BI18=3,"POS/NEUT",IF(AND(BI18&lt;3,BI18&gt;-3),"NEUT",IF(BI18=-3,"NEUT/NEG",IF(BI18&lt;-3,"NEG"))))))</f>
        <v/>
      </c>
      <c r="BI18" s="124" t="str">
        <f>IF(BI10="","INCOMP",SUM(IF(BI10="W",1.5,-1.5),IF(BJ10="W",2,-2),IF(BK10="W",3,-3),IF(BL10="W",3.5,-3.5)))</f>
        <v>INCOMP</v>
      </c>
      <c r="BJ18" s="22" t="str">
        <f>IF(BI18="INCOMP","",SUM(BI14:BL14))</f>
        <v/>
      </c>
      <c r="BK18" s="44" t="str">
        <f>IF(BI18="INCOMP","INCOMP",IF(BH18="POS",BH18,IF(BH18="NEUT",BH18,IF(BH18="NEG",BH18,IF(BH18="POS/NEUT",IF(BJ18&gt;2,"POS","NEUT"),IF(BH18="NEUT/NEG",IF(BJ18&lt;-2,"NEG","NEUT")))))))</f>
        <v>INCOMP</v>
      </c>
      <c r="BL18" s="10" t="str">
        <f>IF(BI18="INCOMP","",IF((BI18+BJ18)&gt;17,10,IF((BI18+BJ18)&gt;13,9,IF((BI18+BJ18)&gt;9,8,IF((BI18+BJ18)&gt;5,7,IF((BI18+BJ18)&gt;0,6,IF((BI18+BJ18)&gt;-6,5,IF((BI18+BJ18)&gt;-10,4,IF((BI18+BJ18)&gt;-14,3,IF((BI18+BJ18)&gt;-18,2,1))))))))))</f>
        <v/>
      </c>
      <c r="BM18" s="14"/>
      <c r="BO18" s="13"/>
      <c r="BP18" s="25" t="str">
        <f>IF(BQ18="INCOMP","",IF(BQ18&gt;3,"POS",IF(BQ18=3,"POS/NEUT",IF(AND(BQ18&lt;3,BQ18&gt;-3),"NEUT",IF(BQ18=-3,"NEUT/NEG",IF(BQ18&lt;-3,"NEG"))))))</f>
        <v/>
      </c>
      <c r="BQ18" s="124" t="str">
        <f>IF(BQ10="","INCOMP",SUM(IF(BQ10="W",1.5,-1.5),IF(BR10="W",2,-2),IF(BS10="W",3,-3),IF(BT10="W",3.5,-3.5)))</f>
        <v>INCOMP</v>
      </c>
      <c r="BR18" s="22" t="str">
        <f>IF(BQ18="INCOMP","",SUM(BQ14:BT14))</f>
        <v/>
      </c>
      <c r="BS18" s="44" t="str">
        <f>IF(BQ18="INCOMP","INCOMP",IF(BP18="POS",BP18,IF(BP18="NEUT",BP18,IF(BP18="NEG",BP18,IF(BP18="POS/NEUT",IF(BR18&gt;2,"POS","NEUT"),IF(BP18="NEUT/NEG",IF(BR18&lt;-2,"NEG","NEUT")))))))</f>
        <v>INCOMP</v>
      </c>
      <c r="BT18" s="10" t="str">
        <f>IF(BQ18="INCOMP","",IF((BQ18+BR18)&gt;17,10,IF((BQ18+BR18)&gt;13,9,IF((BQ18+BR18)&gt;9,8,IF((BQ18+BR18)&gt;5,7,IF((BQ18+BR18)&gt;0,6,IF((BQ18+BR18)&gt;-6,5,IF((BQ18+BR18)&gt;-10,4,IF((BQ18+BR18)&gt;-14,3,IF((BQ18+BR18)&gt;-18,2,1))))))))))</f>
        <v/>
      </c>
      <c r="BU18" s="11"/>
      <c r="BV18" s="25" t="str">
        <f>IF(BW18="INCOMP","",IF(BW18&gt;3,"POS",IF(BW18=3,"POS/NEUT",IF(AND(BW18&lt;3,BW18&gt;-3),"NEUT",IF(BW18=-3,"NEUT/NEG",IF(BW18&lt;-3,"NEG"))))))</f>
        <v/>
      </c>
      <c r="BW18" s="124" t="str">
        <f>IF(BW10="","INCOMP",SUM(IF(BW10="W",1.5,-1.5),IF(BX10="W",2,-2),IF(BY10="W",3,-3),IF(BZ10="W",3.5,-3.5)))</f>
        <v>INCOMP</v>
      </c>
      <c r="BX18" s="22" t="str">
        <f>IF(BW18="INCOMP","",SUM(BW14:BZ14))</f>
        <v/>
      </c>
      <c r="BY18" s="44" t="str">
        <f>IF(BW18="INCOMP","INCOMP",IF(BV18="POS",BV18,IF(BV18="NEUT",BV18,IF(BV18="NEG",BV18,IF(BV18="POS/NEUT",IF(BX18&gt;2,"POS","NEUT"),IF(BV18="NEUT/NEG",IF(BX18&lt;-2,"NEG","NEUT")))))))</f>
        <v>INCOMP</v>
      </c>
      <c r="BZ18" s="10" t="str">
        <f>IF(BW18="INCOMP","",IF((BW18+BX18)&gt;17,10,IF((BW18+BX18)&gt;13,9,IF((BW18+BX18)&gt;9,8,IF((BW18+BX18)&gt;5,7,IF((BW18+BX18)&gt;0,6,IF((BW18+BX18)&gt;-6,5,IF((BW18+BX18)&gt;-10,4,IF((BW18+BX18)&gt;-14,3,IF((BW18+BX18)&gt;-18,2,1))))))))))</f>
        <v/>
      </c>
      <c r="CA18" s="14"/>
      <c r="CC18" s="13"/>
      <c r="CD18" s="25" t="str">
        <f>IF(CE18="INCOMP","",IF(CE18&gt;3,"POS",IF(CE18=3,"POS/NEUT",IF(AND(CE18&lt;3,CE18&gt;-3),"NEUT",IF(CE18=-3,"NEUT/NEG",IF(CE18&lt;-3,"NEG"))))))</f>
        <v/>
      </c>
      <c r="CE18" s="124" t="str">
        <f>IF(CE10="","INCOMP",SUM(IF(CE10="W",1.5,-1.5),IF(CF10="W",2,-2),IF(CG10="W",3,-3),IF(CH10="W",3.5,-3.5)))</f>
        <v>INCOMP</v>
      </c>
      <c r="CF18" s="22" t="str">
        <f>IF(CE18="INCOMP","",SUM(CE14:CH14))</f>
        <v/>
      </c>
      <c r="CG18" s="44" t="str">
        <f>IF(CE18="INCOMP","INCOMP",IF(CD18="POS",CD18,IF(CD18="NEUT",CD18,IF(CD18="NEG",CD18,IF(CD18="POS/NEUT",IF(CF18&gt;2,"POS","NEUT"),IF(CD18="NEUT/NEG",IF(CF18&lt;-2,"NEG","NEUT")))))))</f>
        <v>INCOMP</v>
      </c>
      <c r="CH18" s="10" t="str">
        <f>IF(CE18="INCOMP","",IF((CE18+CF18)&gt;17,10,IF((CE18+CF18)&gt;13,9,IF((CE18+CF18)&gt;9,8,IF((CE18+CF18)&gt;5,7,IF((CE18+CF18)&gt;0,6,IF((CE18+CF18)&gt;-6,5,IF((CE18+CF18)&gt;-10,4,IF((CE18+CF18)&gt;-14,3,IF((CE18+CF18)&gt;-18,2,1))))))))))</f>
        <v/>
      </c>
      <c r="CI18" s="11"/>
      <c r="CJ18" s="25" t="str">
        <f>IF(CK18="INCOMP","",IF(CK18&gt;3,"POS",IF(CK18=3,"POS/NEUT",IF(AND(CK18&lt;3,CK18&gt;-3),"NEUT",IF(CK18=-3,"NEUT/NEG",IF(CK18&lt;-3,"NEG"))))))</f>
        <v/>
      </c>
      <c r="CK18" s="124" t="str">
        <f>IF(CK10="","INCOMP",SUM(IF(CK10="W",1.5,-1.5),IF(CL10="W",2,-2),IF(CM10="W",3,-3),IF(CN10="W",3.5,-3.5)))</f>
        <v>INCOMP</v>
      </c>
      <c r="CL18" s="22" t="str">
        <f>IF(CK18="INCOMP","",SUM(CK14:CN14))</f>
        <v/>
      </c>
      <c r="CM18" s="44" t="str">
        <f>IF(CK18="INCOMP","INCOMP",IF(CJ18="POS",CJ18,IF(CJ18="NEUT",CJ18,IF(CJ18="NEG",CJ18,IF(CJ18="POS/NEUT",IF(CL18&gt;2,"POS","NEUT"),IF(CJ18="NEUT/NEG",IF(CL18&lt;-2,"NEG","NEUT")))))))</f>
        <v>INCOMP</v>
      </c>
      <c r="CN18" s="10" t="str">
        <f>IF(CK18="INCOMP","",IF((CK18+CL18)&gt;17,10,IF((CK18+CL18)&gt;13,9,IF((CK18+CL18)&gt;9,8,IF((CK18+CL18)&gt;5,7,IF((CK18+CL18)&gt;0,6,IF((CK18+CL18)&gt;-6,5,IF((CK18+CL18)&gt;-10,4,IF((CK18+CL18)&gt;-14,3,IF((CK18+CL18)&gt;-18,2,1))))))))))</f>
        <v/>
      </c>
      <c r="CO18" s="14"/>
      <c r="CQ18" s="13"/>
      <c r="CR18" s="25" t="str">
        <f>IF(CS18="INCOMP","",IF(CS18&gt;3,"POS",IF(CS18=3,"POS/NEUT",IF(AND(CS18&lt;3,CS18&gt;-3),"NEUT",IF(CS18=-3,"NEUT/NEG",IF(CS18&lt;-3,"NEG"))))))</f>
        <v/>
      </c>
      <c r="CS18" s="124" t="str">
        <f>IF(CS10="","INCOMP",SUM(IF(CS10="W",1.5,-1.5),IF(CT10="W",2,-2),IF(CU10="W",3,-3),IF(CV10="W",3.5,-3.5)))</f>
        <v>INCOMP</v>
      </c>
      <c r="CT18" s="22" t="str">
        <f>IF(CS18="INCOMP","",SUM(CS14:CV14))</f>
        <v/>
      </c>
      <c r="CU18" s="44" t="str">
        <f>IF(CS18="INCOMP","INCOMP",IF(CR18="POS",CR18,IF(CR18="NEUT",CR18,IF(CR18="NEG",CR18,IF(CR18="POS/NEUT",IF(CT18&gt;2,"POS","NEUT"),IF(CR18="NEUT/NEG",IF(CT18&lt;-2,"NEG","NEUT")))))))</f>
        <v>INCOMP</v>
      </c>
      <c r="CV18" s="10" t="str">
        <f>IF(CS18="INCOMP","",IF((CS18+CT18)&gt;17,10,IF((CS18+CT18)&gt;13,9,IF((CS18+CT18)&gt;9,8,IF((CS18+CT18)&gt;5,7,IF((CS18+CT18)&gt;0,6,IF((CS18+CT18)&gt;-6,5,IF((CS18+CT18)&gt;-10,4,IF((CS18+CT18)&gt;-14,3,IF((CS18+CT18)&gt;-18,2,1))))))))))</f>
        <v/>
      </c>
      <c r="CW18" s="11"/>
      <c r="CX18" s="25" t="str">
        <f>IF(CY18="INCOMP","",IF(CY18&gt;3,"POS",IF(CY18=3,"POS/NEUT",IF(AND(CY18&lt;3,CY18&gt;-3),"NEUT",IF(CY18=-3,"NEUT/NEG",IF(CY18&lt;-3,"NEG"))))))</f>
        <v/>
      </c>
      <c r="CY18" s="124" t="str">
        <f>IF(CY10="","INCOMP",SUM(IF(CY10="W",1.5,-1.5),IF(CZ10="W",2,-2),IF(DA10="W",3,-3),IF(DB10="W",3.5,-3.5)))</f>
        <v>INCOMP</v>
      </c>
      <c r="CZ18" s="22" t="str">
        <f>IF(CY18="INCOMP","",SUM(CY14:DB14))</f>
        <v/>
      </c>
      <c r="DA18" s="44" t="str">
        <f>IF(CY18="INCOMP","INCOMP",IF(CX18="POS",CX18,IF(CX18="NEUT",CX18,IF(CX18="NEG",CX18,IF(CX18="POS/NEUT",IF(CZ18&gt;2,"POS","NEUT"),IF(CX18="NEUT/NEG",IF(CZ18&lt;-2,"NEG","NEUT")))))))</f>
        <v>INCOMP</v>
      </c>
      <c r="DB18" s="10" t="str">
        <f>IF(CY18="INCOMP","",IF((CY18+CZ18)&gt;17,10,IF((CY18+CZ18)&gt;13,9,IF((CY18+CZ18)&gt;9,8,IF((CY18+CZ18)&gt;5,7,IF((CY18+CZ18)&gt;0,6,IF((CY18+CZ18)&gt;-6,5,IF((CY18+CZ18)&gt;-10,4,IF((CY18+CZ18)&gt;-14,3,IF((CY18+CZ18)&gt;-18,2,1))))))))))</f>
        <v/>
      </c>
      <c r="DC18" s="14"/>
      <c r="DE18" s="13"/>
      <c r="DF18" s="25" t="str">
        <f>IF(DG18="INCOMP","",IF(DG18&gt;3,"POS",IF(DG18=3,"POS/NEUT",IF(AND(DG18&lt;3,DG18&gt;-3),"NEUT",IF(DG18=-3,"NEUT/NEG",IF(DG18&lt;-3,"NEG"))))))</f>
        <v/>
      </c>
      <c r="DG18" s="124" t="str">
        <f>IF(DG10="","INCOMP",SUM(IF(DG10="W",1.5,-1.5),IF(DH10="W",2,-2),IF(DI10="W",3,-3),IF(DJ10="W",3.5,-3.5)))</f>
        <v>INCOMP</v>
      </c>
      <c r="DH18" s="22" t="str">
        <f>IF(DG18="INCOMP","",SUM(DG14:DJ14))</f>
        <v/>
      </c>
      <c r="DI18" s="44" t="str">
        <f>IF(DG18="INCOMP","INCOMP",IF(DF18="POS",DF18,IF(DF18="NEUT",DF18,IF(DF18="NEG",DF18,IF(DF18="POS/NEUT",IF(DH18&gt;2,"POS","NEUT"),IF(DF18="NEUT/NEG",IF(DH18&lt;-2,"NEG","NEUT")))))))</f>
        <v>INCOMP</v>
      </c>
      <c r="DJ18" s="10" t="str">
        <f>IF(DG18="INCOMP","",IF((DG18+DH18)&gt;17,10,IF((DG18+DH18)&gt;13,9,IF((DG18+DH18)&gt;9,8,IF((DG18+DH18)&gt;5,7,IF((DG18+DH18)&gt;0,6,IF((DG18+DH18)&gt;-6,5,IF((DG18+DH18)&gt;-10,4,IF((DG18+DH18)&gt;-14,3,IF((DG18+DH18)&gt;-18,2,1))))))))))</f>
        <v/>
      </c>
      <c r="DK18" s="11"/>
      <c r="DL18" s="25" t="str">
        <f>IF(DM18="INCOMP","",IF(DM18&gt;3,"POS",IF(DM18=3,"POS/NEUT",IF(AND(DM18&lt;3,DM18&gt;-3),"NEUT",IF(DM18=-3,"NEUT/NEG",IF(DM18&lt;-3,"NEG"))))))</f>
        <v/>
      </c>
      <c r="DM18" s="124" t="str">
        <f>IF(DM10="","INCOMP",SUM(IF(DM10="W",1.5,-1.5),IF(DN10="W",2,-2),IF(DO10="W",3,-3),IF(DP10="W",3.5,-3.5)))</f>
        <v>INCOMP</v>
      </c>
      <c r="DN18" s="22" t="str">
        <f>IF(DM18="INCOMP","",SUM(DM14:DP14))</f>
        <v/>
      </c>
      <c r="DO18" s="44" t="str">
        <f>IF(DM18="INCOMP","INCOMP",IF(DL18="POS",DL18,IF(DL18="NEUT",DL18,IF(DL18="NEG",DL18,IF(DL18="POS/NEUT",IF(DN18&gt;2,"POS","NEUT"),IF(DL18="NEUT/NEG",IF(DN18&lt;-2,"NEG","NEUT")))))))</f>
        <v>INCOMP</v>
      </c>
      <c r="DP18" s="10" t="str">
        <f>IF(DM18="INCOMP","",IF((DM18+DN18)&gt;17,10,IF((DM18+DN18)&gt;13,9,IF((DM18+DN18)&gt;9,8,IF((DM18+DN18)&gt;5,7,IF((DM18+DN18)&gt;0,6,IF((DM18+DN18)&gt;-6,5,IF((DM18+DN18)&gt;-10,4,IF((DM18+DN18)&gt;-14,3,IF((DM18+DN18)&gt;-18,2,1))))))))))</f>
        <v/>
      </c>
      <c r="DQ18" s="14"/>
    </row>
    <row r="19" spans="2:122" ht="17" thickBot="1" x14ac:dyDescent="0.25">
      <c r="B19" s="13"/>
      <c r="C19" s="125" t="s">
        <v>33</v>
      </c>
      <c r="D19" s="126" t="s">
        <v>25</v>
      </c>
      <c r="E19" s="58" t="s">
        <v>20</v>
      </c>
      <c r="F19" s="58" t="s">
        <v>47</v>
      </c>
      <c r="G19" s="58" t="s">
        <v>67</v>
      </c>
      <c r="H19" s="55" t="s">
        <v>21</v>
      </c>
      <c r="I19" s="14"/>
      <c r="K19" s="13"/>
      <c r="L19" s="11"/>
      <c r="M19" s="40"/>
      <c r="N19" s="68"/>
      <c r="O19" s="40"/>
      <c r="P19" s="40"/>
      <c r="Q19" s="11"/>
      <c r="R19" s="11"/>
      <c r="S19" s="11"/>
      <c r="T19" s="11"/>
      <c r="U19" s="11"/>
      <c r="V19" s="11"/>
      <c r="W19" s="14"/>
      <c r="Y19" s="13"/>
      <c r="Z19" s="11"/>
      <c r="AA19" s="40"/>
      <c r="AB19" s="68"/>
      <c r="AC19" s="40"/>
      <c r="AD19" s="40"/>
      <c r="AE19" s="11"/>
      <c r="AF19" s="11"/>
      <c r="AG19" s="11"/>
      <c r="AH19" s="11"/>
      <c r="AI19" s="11"/>
      <c r="AJ19" s="11"/>
      <c r="AK19" s="14"/>
      <c r="AM19" s="13"/>
      <c r="AN19" s="11"/>
      <c r="AO19" s="40"/>
      <c r="AP19" s="68"/>
      <c r="AQ19" s="40"/>
      <c r="AR19" s="40"/>
      <c r="AS19" s="11"/>
      <c r="AT19" s="11"/>
      <c r="AU19" s="11"/>
      <c r="AV19" s="11"/>
      <c r="AW19" s="11"/>
      <c r="AX19" s="11"/>
      <c r="AY19" s="14"/>
      <c r="BA19" s="13"/>
      <c r="BB19" s="11"/>
      <c r="BC19" s="40"/>
      <c r="BD19" s="68"/>
      <c r="BE19" s="40"/>
      <c r="BF19" s="40"/>
      <c r="BG19" s="11"/>
      <c r="BH19" s="11"/>
      <c r="BI19" s="11"/>
      <c r="BJ19" s="11"/>
      <c r="BK19" s="11"/>
      <c r="BL19" s="11"/>
      <c r="BM19" s="14"/>
      <c r="BO19" s="13"/>
      <c r="BP19" s="11"/>
      <c r="BQ19" s="40"/>
      <c r="BR19" s="68"/>
      <c r="BS19" s="40"/>
      <c r="BT19" s="40"/>
      <c r="BU19" s="11"/>
      <c r="BV19" s="11"/>
      <c r="BW19" s="11"/>
      <c r="BX19" s="11"/>
      <c r="BY19" s="11"/>
      <c r="BZ19" s="11"/>
      <c r="CA19" s="14"/>
      <c r="CC19" s="13"/>
      <c r="CD19" s="11"/>
      <c r="CE19" s="40"/>
      <c r="CF19" s="68"/>
      <c r="CG19" s="40"/>
      <c r="CH19" s="40"/>
      <c r="CI19" s="11"/>
      <c r="CJ19" s="11"/>
      <c r="CK19" s="11"/>
      <c r="CL19" s="11"/>
      <c r="CM19" s="11"/>
      <c r="CN19" s="11"/>
      <c r="CO19" s="14"/>
      <c r="CQ19" s="13"/>
      <c r="CR19" s="11"/>
      <c r="CS19" s="40"/>
      <c r="CT19" s="68"/>
      <c r="CU19" s="40"/>
      <c r="CV19" s="40"/>
      <c r="CW19" s="11"/>
      <c r="CX19" s="11"/>
      <c r="CY19" s="11"/>
      <c r="CZ19" s="11"/>
      <c r="DA19" s="11"/>
      <c r="DB19" s="11"/>
      <c r="DC19" s="14"/>
      <c r="DE19" s="13"/>
      <c r="DF19" s="11"/>
      <c r="DG19" s="40"/>
      <c r="DH19" s="68"/>
      <c r="DI19" s="40"/>
      <c r="DJ19" s="40"/>
      <c r="DK19" s="11"/>
      <c r="DL19" s="11"/>
      <c r="DM19" s="11"/>
      <c r="DN19" s="11"/>
      <c r="DO19" s="11"/>
      <c r="DP19" s="11"/>
      <c r="DQ19" s="14"/>
    </row>
    <row r="20" spans="2:122" x14ac:dyDescent="0.2">
      <c r="B20" s="111">
        <f>B16+1</f>
        <v>5</v>
      </c>
      <c r="C20" s="50" t="str">
        <f>PROFILING!Q21</f>
        <v>TEAM A</v>
      </c>
      <c r="D20" s="71" t="str">
        <f>PROFILING!R21</f>
        <v>A</v>
      </c>
      <c r="E20" s="47">
        <f>PROFILING!Y21</f>
        <v>0</v>
      </c>
      <c r="F20" s="28" t="str">
        <f>PROFILING!X21</f>
        <v/>
      </c>
      <c r="G20" s="12" t="str">
        <f>PROFILING!Z21</f>
        <v>NO</v>
      </c>
      <c r="H20" s="9" t="str">
        <f>BW21</f>
        <v/>
      </c>
      <c r="I20" s="14"/>
      <c r="K20" s="13"/>
      <c r="L20" s="11"/>
      <c r="M20" s="11"/>
      <c r="O20" s="70" t="s">
        <v>48</v>
      </c>
      <c r="P20" s="58" t="s">
        <v>29</v>
      </c>
      <c r="Q20" s="58" t="s">
        <v>49</v>
      </c>
      <c r="R20" s="58" t="s">
        <v>13</v>
      </c>
      <c r="S20" s="102" t="s">
        <v>21</v>
      </c>
      <c r="T20" s="11"/>
      <c r="V20" s="11"/>
      <c r="W20" s="14"/>
      <c r="X20" s="11"/>
      <c r="Y20" s="13"/>
      <c r="Z20" s="11"/>
      <c r="AA20" s="11"/>
      <c r="AC20" s="70" t="s">
        <v>48</v>
      </c>
      <c r="AD20" s="58" t="s">
        <v>29</v>
      </c>
      <c r="AE20" s="58" t="s">
        <v>49</v>
      </c>
      <c r="AF20" s="58" t="s">
        <v>13</v>
      </c>
      <c r="AG20" s="102" t="s">
        <v>21</v>
      </c>
      <c r="AH20" s="11"/>
      <c r="AJ20" s="11"/>
      <c r="AK20" s="14"/>
      <c r="AL20" s="11"/>
      <c r="AM20" s="13"/>
      <c r="AN20" s="11"/>
      <c r="AO20" s="11"/>
      <c r="AQ20" s="70" t="s">
        <v>48</v>
      </c>
      <c r="AR20" s="58" t="s">
        <v>29</v>
      </c>
      <c r="AS20" s="58" t="s">
        <v>49</v>
      </c>
      <c r="AT20" s="58" t="s">
        <v>13</v>
      </c>
      <c r="AU20" s="102" t="s">
        <v>21</v>
      </c>
      <c r="AV20" s="11"/>
      <c r="AX20" s="11"/>
      <c r="AY20" s="14"/>
      <c r="AZ20" s="11"/>
      <c r="BA20" s="13"/>
      <c r="BB20" s="11"/>
      <c r="BC20" s="11"/>
      <c r="BE20" s="70" t="s">
        <v>48</v>
      </c>
      <c r="BF20" s="58" t="s">
        <v>29</v>
      </c>
      <c r="BG20" s="58" t="s">
        <v>49</v>
      </c>
      <c r="BH20" s="58" t="s">
        <v>13</v>
      </c>
      <c r="BI20" s="102" t="s">
        <v>21</v>
      </c>
      <c r="BJ20" s="11"/>
      <c r="BL20" s="11"/>
      <c r="BM20" s="14"/>
      <c r="BN20" s="11"/>
      <c r="BO20" s="13"/>
      <c r="BP20" s="11"/>
      <c r="BQ20" s="11"/>
      <c r="BS20" s="70" t="s">
        <v>48</v>
      </c>
      <c r="BT20" s="58" t="s">
        <v>29</v>
      </c>
      <c r="BU20" s="58" t="s">
        <v>49</v>
      </c>
      <c r="BV20" s="58" t="s">
        <v>13</v>
      </c>
      <c r="BW20" s="102" t="s">
        <v>21</v>
      </c>
      <c r="BX20" s="11"/>
      <c r="BZ20" s="11"/>
      <c r="CA20" s="14"/>
      <c r="CB20" s="11"/>
      <c r="CC20" s="13"/>
      <c r="CD20" s="11"/>
      <c r="CE20" s="11"/>
      <c r="CG20" s="70" t="s">
        <v>48</v>
      </c>
      <c r="CH20" s="58" t="s">
        <v>29</v>
      </c>
      <c r="CI20" s="58" t="s">
        <v>49</v>
      </c>
      <c r="CJ20" s="58" t="s">
        <v>13</v>
      </c>
      <c r="CK20" s="102" t="s">
        <v>21</v>
      </c>
      <c r="CL20" s="11"/>
      <c r="CN20" s="11"/>
      <c r="CO20" s="14"/>
      <c r="CP20" s="11"/>
      <c r="CQ20" s="13"/>
      <c r="CR20" s="11"/>
      <c r="CS20" s="11"/>
      <c r="CU20" s="70" t="s">
        <v>48</v>
      </c>
      <c r="CV20" s="58" t="s">
        <v>29</v>
      </c>
      <c r="CW20" s="58" t="s">
        <v>49</v>
      </c>
      <c r="CX20" s="58" t="s">
        <v>13</v>
      </c>
      <c r="CY20" s="102" t="s">
        <v>21</v>
      </c>
      <c r="CZ20" s="11"/>
      <c r="DB20" s="11"/>
      <c r="DC20" s="14"/>
      <c r="DD20" s="11"/>
      <c r="DE20" s="13"/>
      <c r="DF20" s="11"/>
      <c r="DG20" s="11"/>
      <c r="DI20" s="70" t="s">
        <v>48</v>
      </c>
      <c r="DJ20" s="58" t="s">
        <v>29</v>
      </c>
      <c r="DK20" s="58" t="s">
        <v>49</v>
      </c>
      <c r="DL20" s="58" t="s">
        <v>13</v>
      </c>
      <c r="DM20" s="102" t="s">
        <v>21</v>
      </c>
      <c r="DN20" s="11"/>
      <c r="DP20" s="11"/>
      <c r="DQ20" s="14"/>
      <c r="DR20" s="11"/>
    </row>
    <row r="21" spans="2:122" ht="17" thickBot="1" x14ac:dyDescent="0.25">
      <c r="B21" s="13"/>
      <c r="C21" s="51" t="str">
        <f>PROFILING!Q22</f>
        <v>TEAM B</v>
      </c>
      <c r="D21" s="73" t="str">
        <f>PROFILING!R22</f>
        <v>B</v>
      </c>
      <c r="E21" s="49">
        <f>PROFILING!Y22</f>
        <v>0</v>
      </c>
      <c r="F21" s="22" t="str">
        <f>PROFILING!X22</f>
        <v/>
      </c>
      <c r="G21" s="22" t="str">
        <f>PROFILING!Z22</f>
        <v>NO</v>
      </c>
      <c r="H21" s="10" t="str">
        <f>BW22</f>
        <v/>
      </c>
      <c r="I21" s="14"/>
      <c r="K21" s="13"/>
      <c r="L21" s="11"/>
      <c r="M21" s="11"/>
      <c r="O21" s="46" t="str">
        <f>Q4</f>
        <v/>
      </c>
      <c r="P21" s="117" t="str">
        <f>IF(R4="NO","",O18)</f>
        <v/>
      </c>
      <c r="Q21" s="12" t="str">
        <f>IFERROR(IF(O21&lt;&gt;"1–3",O21,IF(((IF(P21="POS",3,IF(P21="NEUT",2,IF(P21="NEG",1,""))))-(IF(P22="POS",3,IF(P22="NEUT",2,IF(P22="NEG",1,"")))))=2,1,IF(OR(((IF(P21="POS",3,IF(P21="NEUT",2,IF(P21="NEG",1,""))))-(IF(P22="POS",3,IF(P22="NEUT",2,IF(P22="NEG",1,"")))))=1,((IF(P21="POS",3,IF(P21="NEUT",2,IF(P21="NEG",1,""))))-(IF(P22="POS",3,IF(P22="NEUT",2,IF(P22="NEG",1,"")))))=0,((IF(P21="POS",3,IF(P21="NEUT",2,IF(P21="NEG",1,""))))-(IF(P22="POS",3,IF(P22="NEUT",2,IF(P22="NEG",1,"")))))=-1),2,IF(((IF(P21="POS",3,IF(P21="NEUT",2,IF(P21="NEG",1,""))))-(IF(P22="POS",3,IF(P22="NEUT",2,IF(P22="NEG",1,"")))))=-2,3)))),"")</f>
        <v/>
      </c>
      <c r="R21" s="113">
        <f>E4</f>
        <v>0</v>
      </c>
      <c r="S21" s="9" t="str">
        <f>IF(OR(P21="INCOMP",P21=""),"",IF(Q21="NO BET","NO",IF(AND(Q21=1,R21&gt;1.49),"YES",IF(AND(Q21=2,R21&gt;1.65),"YES",IF(AND(Q21&gt;2,R21&gt;2.04),"YES","NO")))))</f>
        <v/>
      </c>
      <c r="T21" s="69"/>
      <c r="V21" s="11"/>
      <c r="W21" s="14"/>
      <c r="X21" s="11"/>
      <c r="Y21" s="13"/>
      <c r="Z21" s="11"/>
      <c r="AA21" s="11"/>
      <c r="AC21" s="46" t="str">
        <f>AE4</f>
        <v/>
      </c>
      <c r="AD21" s="117" t="str">
        <f>IF(AF4="NO","",AC18)</f>
        <v/>
      </c>
      <c r="AE21" s="12" t="str">
        <f>IFERROR(IF(AC21&lt;&gt;"1–3",AC21,IF(((IF(AD21="POS",3,IF(AD21="NEUT",2,IF(AD21="NEG",1,""))))-(IF(AD22="POS",3,IF(AD22="NEUT",2,IF(AD22="NEG",1,"")))))=2,1,IF(OR(((IF(AD21="POS",3,IF(AD21="NEUT",2,IF(AD21="NEG",1,""))))-(IF(AD22="POS",3,IF(AD22="NEUT",2,IF(AD22="NEG",1,"")))))=1,((IF(AD21="POS",3,IF(AD21="NEUT",2,IF(AD21="NEG",1,""))))-(IF(AD22="POS",3,IF(AD22="NEUT",2,IF(AD22="NEG",1,"")))))=0,((IF(AD21="POS",3,IF(AD21="NEUT",2,IF(AD21="NEG",1,""))))-(IF(AD22="POS",3,IF(AD22="NEUT",2,IF(AD22="NEG",1,"")))))=-1),2,IF(((IF(AD21="POS",3,IF(AD21="NEUT",2,IF(AD21="NEG",1,""))))-(IF(AD22="POS",3,IF(AD22="NEUT",2,IF(AD22="NEG",1,"")))))=-2,3)))),"")</f>
        <v/>
      </c>
      <c r="AF21" s="113">
        <f>E8</f>
        <v>0</v>
      </c>
      <c r="AG21" s="9" t="str">
        <f>IF(OR(AD21="INCOMP",AD21=""),"",IF(AE21="NO BET","NO",IF(AND(AE21=1,AF21&gt;1.49),"YES",IF(AND(AE21=2,AF21&gt;1.65),"YES",IF(AND(AE21&gt;2,AF21&gt;2.04),"YES","NO")))))</f>
        <v/>
      </c>
      <c r="AH21" s="69"/>
      <c r="AJ21" s="11"/>
      <c r="AK21" s="14"/>
      <c r="AL21" s="11"/>
      <c r="AM21" s="13"/>
      <c r="AN21" s="11"/>
      <c r="AO21" s="11"/>
      <c r="AQ21" s="46" t="str">
        <f>AS4</f>
        <v/>
      </c>
      <c r="AR21" s="117" t="str">
        <f>IF(AT4="NO","",AQ18)</f>
        <v/>
      </c>
      <c r="AS21" s="12" t="str">
        <f>IFERROR(IF(AQ21&lt;&gt;"1–3",AQ21,IF(((IF(AR21="POS",3,IF(AR21="NEUT",2,IF(AR21="NEG",1,""))))-(IF(AR22="POS",3,IF(AR22="NEUT",2,IF(AR22="NEG",1,"")))))=2,1,IF(OR(((IF(AR21="POS",3,IF(AR21="NEUT",2,IF(AR21="NEG",1,""))))-(IF(AR22="POS",3,IF(AR22="NEUT",2,IF(AR22="NEG",1,"")))))=1,((IF(AR21="POS",3,IF(AR21="NEUT",2,IF(AR21="NEG",1,""))))-(IF(AR22="POS",3,IF(AR22="NEUT",2,IF(AR22="NEG",1,"")))))=0,((IF(AR21="POS",3,IF(AR21="NEUT",2,IF(AR21="NEG",1,""))))-(IF(AR22="POS",3,IF(AR22="NEUT",2,IF(AR22="NEG",1,"")))))=-1),2,IF(((IF(AR21="POS",3,IF(AR21="NEUT",2,IF(AR21="NEG",1,""))))-(IF(AR22="POS",3,IF(AR22="NEUT",2,IF(AR22="NEG",1,"")))))=-2,3)))),"")</f>
        <v/>
      </c>
      <c r="AT21" s="113">
        <f>E12</f>
        <v>0</v>
      </c>
      <c r="AU21" s="9" t="str">
        <f>IF(OR(AR21="INCOMP",AR21=""),"",IF(AS21="NO BET","NO",IF(AND(AS21=1,AT21&gt;1.49),"YES",IF(AND(AS21=2,AT21&gt;1.65),"YES",IF(AND(AS21&gt;2,AT21&gt;2.04),"YES","NO")))))</f>
        <v/>
      </c>
      <c r="AV21" s="69"/>
      <c r="AX21" s="11"/>
      <c r="AY21" s="14"/>
      <c r="AZ21" s="11"/>
      <c r="BA21" s="13"/>
      <c r="BB21" s="11"/>
      <c r="BC21" s="11"/>
      <c r="BE21" s="46" t="str">
        <f>BG4</f>
        <v/>
      </c>
      <c r="BF21" s="117" t="str">
        <f>IF(BH4="NO","",BE18)</f>
        <v/>
      </c>
      <c r="BG21" s="12" t="str">
        <f>IFERROR(IF(BE21&lt;&gt;"1–3",BE21,IF(((IF(BF21="POS",3,IF(BF21="NEUT",2,IF(BF21="NEG",1,""))))-(IF(BF22="POS",3,IF(BF22="NEUT",2,IF(BF22="NEG",1,"")))))=2,1,IF(OR(((IF(BF21="POS",3,IF(BF21="NEUT",2,IF(BF21="NEG",1,""))))-(IF(BF22="POS",3,IF(BF22="NEUT",2,IF(BF22="NEG",1,"")))))=1,((IF(BF21="POS",3,IF(BF21="NEUT",2,IF(BF21="NEG",1,""))))-(IF(BF22="POS",3,IF(BF22="NEUT",2,IF(BF22="NEG",1,"")))))=0,((IF(BF21="POS",3,IF(BF21="NEUT",2,IF(BF21="NEG",1,""))))-(IF(BF22="POS",3,IF(BF22="NEUT",2,IF(BF22="NEG",1,"")))))=-1),2,IF(((IF(BF21="POS",3,IF(BF21="NEUT",2,IF(BF21="NEG",1,""))))-(IF(BF22="POS",3,IF(BF22="NEUT",2,IF(BF22="NEG",1,"")))))=-2,3)))),"")</f>
        <v/>
      </c>
      <c r="BH21" s="113">
        <f>E16</f>
        <v>0</v>
      </c>
      <c r="BI21" s="9" t="str">
        <f>IF(OR(BF21="INCOMP",BF21=""),"",IF(BG21="NO BET","NO",IF(AND(BG21=1,BH21&gt;1.49),"YES",IF(AND(BG21=2,BH21&gt;1.65),"YES",IF(AND(BG21&gt;2,BH21&gt;2.04),"YES","NO")))))</f>
        <v/>
      </c>
      <c r="BJ21" s="69"/>
      <c r="BL21" s="11"/>
      <c r="BM21" s="14"/>
      <c r="BN21" s="11"/>
      <c r="BO21" s="13"/>
      <c r="BP21" s="11"/>
      <c r="BQ21" s="11"/>
      <c r="BS21" s="46" t="str">
        <f>BU4</f>
        <v/>
      </c>
      <c r="BT21" s="117" t="str">
        <f>IF(BV4="NO","",BS18)</f>
        <v/>
      </c>
      <c r="BU21" s="12" t="str">
        <f>IFERROR(IF(BS21&lt;&gt;"1–3",BS21,IF(((IF(BT21="POS",3,IF(BT21="NEUT",2,IF(BT21="NEG",1,""))))-(IF(BT22="POS",3,IF(BT22="NEUT",2,IF(BT22="NEG",1,"")))))=2,1,IF(OR(((IF(BT21="POS",3,IF(BT21="NEUT",2,IF(BT21="NEG",1,""))))-(IF(BT22="POS",3,IF(BT22="NEUT",2,IF(BT22="NEG",1,"")))))=1,((IF(BT21="POS",3,IF(BT21="NEUT",2,IF(BT21="NEG",1,""))))-(IF(BT22="POS",3,IF(BT22="NEUT",2,IF(BT22="NEG",1,"")))))=0,((IF(BT21="POS",3,IF(BT21="NEUT",2,IF(BT21="NEG",1,""))))-(IF(BT22="POS",3,IF(BT22="NEUT",2,IF(BT22="NEG",1,"")))))=-1),2,IF(((IF(BT21="POS",3,IF(BT21="NEUT",2,IF(BT21="NEG",1,""))))-(IF(BT22="POS",3,IF(BT22="NEUT",2,IF(BT22="NEG",1,"")))))=-2,3)))),"")</f>
        <v/>
      </c>
      <c r="BV21" s="113">
        <f>E20</f>
        <v>0</v>
      </c>
      <c r="BW21" s="9" t="str">
        <f>IF(OR(BT21="INCOMP",BT21=""),"",IF(BU21="NO BET","NO",IF(AND(BU21=1,BV21&gt;1.49),"YES",IF(AND(BU21=2,BV21&gt;1.65),"YES",IF(AND(BU21&gt;2,BV21&gt;2.04),"YES","NO")))))</f>
        <v/>
      </c>
      <c r="BX21" s="69"/>
      <c r="BZ21" s="11"/>
      <c r="CA21" s="14"/>
      <c r="CB21" s="11"/>
      <c r="CC21" s="13"/>
      <c r="CD21" s="11"/>
      <c r="CE21" s="11"/>
      <c r="CG21" s="46" t="str">
        <f>CI4</f>
        <v/>
      </c>
      <c r="CH21" s="117" t="str">
        <f>IF(CJ4="NO","",CG18)</f>
        <v/>
      </c>
      <c r="CI21" s="12" t="str">
        <f>IFERROR(IF(CG21&lt;&gt;"1–3",CG21,IF(((IF(CH21="POS",3,IF(CH21="NEUT",2,IF(CH21="NEG",1,""))))-(IF(CH22="POS",3,IF(CH22="NEUT",2,IF(CH22="NEG",1,"")))))=2,1,IF(OR(((IF(CH21="POS",3,IF(CH21="NEUT",2,IF(CH21="NEG",1,""))))-(IF(CH22="POS",3,IF(CH22="NEUT",2,IF(CH22="NEG",1,"")))))=1,((IF(CH21="POS",3,IF(CH21="NEUT",2,IF(CH21="NEG",1,""))))-(IF(CH22="POS",3,IF(CH22="NEUT",2,IF(CH22="NEG",1,"")))))=0,((IF(CH21="POS",3,IF(CH21="NEUT",2,IF(CH21="NEG",1,""))))-(IF(CH22="POS",3,IF(CH22="NEUT",2,IF(CH22="NEG",1,"")))))=-1),2,IF(((IF(CH21="POS",3,IF(CH21="NEUT",2,IF(CH21="NEG",1,""))))-(IF(CH22="POS",3,IF(CH22="NEUT",2,IF(CH22="NEG",1,"")))))=-2,3)))),"")</f>
        <v/>
      </c>
      <c r="CJ21" s="113">
        <f>E24</f>
        <v>0</v>
      </c>
      <c r="CK21" s="9" t="str">
        <f>IF(OR(CH21="INCOMP",CH21=""),"",IF(CI21="NO BET","NO",IF(AND(CI21=1,CJ21&gt;1.49),"YES",IF(AND(CI21=2,CJ21&gt;1.65),"YES",IF(AND(CI21&gt;2,CJ21&gt;2.04),"YES","NO")))))</f>
        <v/>
      </c>
      <c r="CL21" s="69"/>
      <c r="CN21" s="11"/>
      <c r="CO21" s="14"/>
      <c r="CP21" s="11"/>
      <c r="CQ21" s="13"/>
      <c r="CR21" s="11"/>
      <c r="CS21" s="11"/>
      <c r="CU21" s="46" t="str">
        <f>CW4</f>
        <v/>
      </c>
      <c r="CV21" s="117" t="str">
        <f>IF(CX4="NO","",CU18)</f>
        <v/>
      </c>
      <c r="CW21" s="12" t="str">
        <f>IFERROR(IF(CU21&lt;&gt;"1–3",CU21,IF(((IF(CV21="POS",3,IF(CV21="NEUT",2,IF(CV21="NEG",1,""))))-(IF(CV22="POS",3,IF(CV22="NEUT",2,IF(CV22="NEG",1,"")))))=2,1,IF(OR(((IF(CV21="POS",3,IF(CV21="NEUT",2,IF(CV21="NEG",1,""))))-(IF(CV22="POS",3,IF(CV22="NEUT",2,IF(CV22="NEG",1,"")))))=1,((IF(CV21="POS",3,IF(CV21="NEUT",2,IF(CV21="NEG",1,""))))-(IF(CV22="POS",3,IF(CV22="NEUT",2,IF(CV22="NEG",1,"")))))=0,((IF(CV21="POS",3,IF(CV21="NEUT",2,IF(CV21="NEG",1,""))))-(IF(CV22="POS",3,IF(CV22="NEUT",2,IF(CV22="NEG",1,"")))))=-1),2,IF(((IF(CV21="POS",3,IF(CV21="NEUT",2,IF(CV21="NEG",1,""))))-(IF(CV22="POS",3,IF(CV22="NEUT",2,IF(CV22="NEG",1,"")))))=-2,3)))),"")</f>
        <v/>
      </c>
      <c r="CX21" s="113">
        <f>E28</f>
        <v>0</v>
      </c>
      <c r="CY21" s="9" t="str">
        <f>IF(OR(CV21="INCOMP",CV21=""),"",IF(CW21="NO BET","NO",IF(AND(CW21=1,CX21&gt;1.49),"YES",IF(AND(CW21=2,CX21&gt;1.65),"YES",IF(AND(CW21&gt;2,CX21&gt;2.04),"YES","NO")))))</f>
        <v/>
      </c>
      <c r="CZ21" s="69"/>
      <c r="DB21" s="11"/>
      <c r="DC21" s="14"/>
      <c r="DD21" s="11"/>
      <c r="DE21" s="13"/>
      <c r="DF21" s="11"/>
      <c r="DG21" s="11"/>
      <c r="DI21" s="46" t="str">
        <f>DK4</f>
        <v/>
      </c>
      <c r="DJ21" s="117" t="str">
        <f>IF(DL4="NO","",DI18)</f>
        <v/>
      </c>
      <c r="DK21" s="12" t="str">
        <f>IFERROR(IF(DI21&lt;&gt;"1–3",DI21,IF(((IF(DJ21="POS",3,IF(DJ21="NEUT",2,IF(DJ21="NEG",1,""))))-(IF(DJ22="POS",3,IF(DJ22="NEUT",2,IF(DJ22="NEG",1,"")))))=2,1,IF(OR(((IF(DJ21="POS",3,IF(DJ21="NEUT",2,IF(DJ21="NEG",1,""))))-(IF(DJ22="POS",3,IF(DJ22="NEUT",2,IF(DJ22="NEG",1,"")))))=1,((IF(DJ21="POS",3,IF(DJ21="NEUT",2,IF(DJ21="NEG",1,""))))-(IF(DJ22="POS",3,IF(DJ22="NEUT",2,IF(DJ22="NEG",1,"")))))=0,((IF(DJ21="POS",3,IF(DJ21="NEUT",2,IF(DJ21="NEG",1,""))))-(IF(DJ22="POS",3,IF(DJ22="NEUT",2,IF(DJ22="NEG",1,"")))))=-1),2,IF(((IF(DJ21="POS",3,IF(DJ21="NEUT",2,IF(DJ21="NEG",1,""))))-(IF(DJ22="POS",3,IF(DJ22="NEUT",2,IF(DJ22="NEG",1,"")))))=-2,3)))),"")</f>
        <v/>
      </c>
      <c r="DL21" s="113">
        <f>E32</f>
        <v>0</v>
      </c>
      <c r="DM21" s="9" t="str">
        <f>IF(OR(DJ21="INCOMP",DJ21=""),"",IF(DK21="NO BET","NO",IF(AND(DK21=1,DL21&gt;1.49),"YES",IF(AND(DK21=2,DL21&gt;1.65),"YES",IF(AND(DK21&gt;2,DL21&gt;2.04),"YES","NO")))))</f>
        <v/>
      </c>
      <c r="DN21" s="69"/>
      <c r="DP21" s="11"/>
      <c r="DQ21" s="14"/>
      <c r="DR21" s="11"/>
    </row>
    <row r="22" spans="2:122" ht="17" thickBot="1" x14ac:dyDescent="0.25">
      <c r="B22" s="13"/>
      <c r="C22" s="52"/>
      <c r="D22" s="52"/>
      <c r="G22" s="11"/>
      <c r="H22" s="11"/>
      <c r="I22" s="14"/>
      <c r="K22" s="13"/>
      <c r="L22" s="11"/>
      <c r="M22" s="11"/>
      <c r="O22" s="61" t="str">
        <f>Q5</f>
        <v/>
      </c>
      <c r="P22" s="44" t="str">
        <f>IF(R5="NO","",U18)</f>
        <v/>
      </c>
      <c r="Q22" s="22" t="str">
        <f>IFERROR(IF(O22&lt;&gt;"1–3",O22,IF(((IF(P22="POS",3,IF(P22="NEUT",2,IF(P22="NEG",1,""))))-(IF(P21="POS",3,IF(P21="NEUT",2,IF(P21="NEG",1,"")))))=2,1,IF(OR(((IF(P22="POS",3,IF(P22="NEUT",2,IF(P22="NEG",1,""))))-(IF(P21="POS",3,IF(P21="NEUT",2,IF(P21="NEG",1,"")))))=1,((IF(P22="POS",3,IF(P22="NEUT",2,IF(P22="NEG",1,""))))-(IF(P21="POS",3,IF(P21="NEUT",2,IF(P21="NEG",1,"")))))=0,((IF(P22="POS",3,IF(P22="NEUT",2,IF(P22="NEG",1,""))))-(IF(P21="POS",3,IF(P21="NEUT",2,IF(P21="NEG",1,"")))))=-1),2,IF(((IF(P22="POS",3,IF(P22="NEUT",2,IF(P22="NEG",1,""))))-(IF(P21="POS",3,IF(P21="NEUT",2,IF(P21="NEG",1,"")))))=-2,3)))),"")</f>
        <v/>
      </c>
      <c r="R22" s="114">
        <f>E5</f>
        <v>0</v>
      </c>
      <c r="S22" s="10" t="str">
        <f>IF(OR(P22="INCOMP",P22=""),"",IF(Q22="NO BET","NO",IF(AND(Q22=1,R22&gt;1.49),"YES",IF(AND(Q22=2,R22&gt;1.65),"YES",IF(AND(Q22&gt;2,R22&gt;2.04),"YES","NO")))))</f>
        <v/>
      </c>
      <c r="T22" s="11"/>
      <c r="V22" s="11"/>
      <c r="W22" s="14"/>
      <c r="X22" s="11"/>
      <c r="Y22" s="13"/>
      <c r="Z22" s="11"/>
      <c r="AA22" s="11"/>
      <c r="AC22" s="61" t="str">
        <f>AE5</f>
        <v/>
      </c>
      <c r="AD22" s="44" t="str">
        <f>IF(AF5="NO","",AI18)</f>
        <v/>
      </c>
      <c r="AE22" s="22" t="str">
        <f>IFERROR(IF(AC22&lt;&gt;"1–3",AC22,IF(((IF(AD22="POS",3,IF(AD22="NEUT",2,IF(AD22="NEG",1,""))))-(IF(AD21="POS",3,IF(AD21="NEUT",2,IF(AD21="NEG",1,"")))))=2,1,IF(OR(((IF(AD22="POS",3,IF(AD22="NEUT",2,IF(AD22="NEG",1,""))))-(IF(AD21="POS",3,IF(AD21="NEUT",2,IF(AD21="NEG",1,"")))))=1,((IF(AD22="POS",3,IF(AD22="NEUT",2,IF(AD22="NEG",1,""))))-(IF(AD21="POS",3,IF(AD21="NEUT",2,IF(AD21="NEG",1,"")))))=0,((IF(AD22="POS",3,IF(AD22="NEUT",2,IF(AD22="NEG",1,""))))-(IF(AD21="POS",3,IF(AD21="NEUT",2,IF(AD21="NEG",1,"")))))=-1),2,IF(((IF(AD22="POS",3,IF(AD22="NEUT",2,IF(AD22="NEG",1,""))))-(IF(AD21="POS",3,IF(AD21="NEUT",2,IF(AD21="NEG",1,"")))))=-2,3)))),"")</f>
        <v/>
      </c>
      <c r="AF22" s="114">
        <f>E9</f>
        <v>0</v>
      </c>
      <c r="AG22" s="10" t="str">
        <f>IF(OR(AD22="INCOMP",AD22=""),"",IF(AE22="NO BET","NO",IF(AND(AE22=1,AF22&gt;1.49),"YES",IF(AND(AE22=2,AF22&gt;1.65),"YES",IF(AND(AE22&gt;2,AF22&gt;2.04),"YES","NO")))))</f>
        <v/>
      </c>
      <c r="AH22" s="11"/>
      <c r="AJ22" s="11"/>
      <c r="AK22" s="14"/>
      <c r="AL22" s="11"/>
      <c r="AM22" s="13"/>
      <c r="AN22" s="11"/>
      <c r="AO22" s="11"/>
      <c r="AQ22" s="61" t="str">
        <f>AS5</f>
        <v/>
      </c>
      <c r="AR22" s="44" t="str">
        <f>IF(AT5="NO","",AW18)</f>
        <v/>
      </c>
      <c r="AS22" s="22" t="str">
        <f>IFERROR(IF(AQ22&lt;&gt;"1–3",AQ22,IF(((IF(AR22="POS",3,IF(AR22="NEUT",2,IF(AR22="NEG",1,""))))-(IF(AR21="POS",3,IF(AR21="NEUT",2,IF(AR21="NEG",1,"")))))=2,1,IF(OR(((IF(AR22="POS",3,IF(AR22="NEUT",2,IF(AR22="NEG",1,""))))-(IF(AR21="POS",3,IF(AR21="NEUT",2,IF(AR21="NEG",1,"")))))=1,((IF(AR22="POS",3,IF(AR22="NEUT",2,IF(AR22="NEG",1,""))))-(IF(AR21="POS",3,IF(AR21="NEUT",2,IF(AR21="NEG",1,"")))))=0,((IF(AR22="POS",3,IF(AR22="NEUT",2,IF(AR22="NEG",1,""))))-(IF(AR21="POS",3,IF(AR21="NEUT",2,IF(AR21="NEG",1,"")))))=-1),2,IF(((IF(AR22="POS",3,IF(AR22="NEUT",2,IF(AR22="NEG",1,""))))-(IF(AR21="POS",3,IF(AR21="NEUT",2,IF(AR21="NEG",1,"")))))=-2,3)))),"")</f>
        <v/>
      </c>
      <c r="AT22" s="114">
        <f>E13</f>
        <v>0</v>
      </c>
      <c r="AU22" s="10" t="str">
        <f>IF(OR(AR22="INCOMP",AR22=""),"",IF(AS22="NO BET","NO",IF(AND(AS22=1,AT22&gt;1.49),"YES",IF(AND(AS22=2,AT22&gt;1.65),"YES",IF(AND(AS22&gt;2,AT22&gt;2.04),"YES","NO")))))</f>
        <v/>
      </c>
      <c r="AV22" s="11"/>
      <c r="AX22" s="11"/>
      <c r="AY22" s="14"/>
      <c r="AZ22" s="11"/>
      <c r="BA22" s="13"/>
      <c r="BB22" s="11"/>
      <c r="BC22" s="11"/>
      <c r="BE22" s="61" t="str">
        <f>BG5</f>
        <v/>
      </c>
      <c r="BF22" s="44" t="str">
        <f>IF(BH5="NO","",BK18)</f>
        <v/>
      </c>
      <c r="BG22" s="22" t="str">
        <f>IFERROR(IF(BE22&lt;&gt;"1–3",BE22,IF(((IF(BF22="POS",3,IF(BF22="NEUT",2,IF(BF22="NEG",1,""))))-(IF(BF21="POS",3,IF(BF21="NEUT",2,IF(BF21="NEG",1,"")))))=2,1,IF(OR(((IF(BF22="POS",3,IF(BF22="NEUT",2,IF(BF22="NEG",1,""))))-(IF(BF21="POS",3,IF(BF21="NEUT",2,IF(BF21="NEG",1,"")))))=1,((IF(BF22="POS",3,IF(BF22="NEUT",2,IF(BF22="NEG",1,""))))-(IF(BF21="POS",3,IF(BF21="NEUT",2,IF(BF21="NEG",1,"")))))=0,((IF(BF22="POS",3,IF(BF22="NEUT",2,IF(BF22="NEG",1,""))))-(IF(BF21="POS",3,IF(BF21="NEUT",2,IF(BF21="NEG",1,"")))))=-1),2,IF(((IF(BF22="POS",3,IF(BF22="NEUT",2,IF(BF22="NEG",1,""))))-(IF(BF21="POS",3,IF(BF21="NEUT",2,IF(BF21="NEG",1,"")))))=-2,3)))),"")</f>
        <v/>
      </c>
      <c r="BH22" s="114">
        <f>E17</f>
        <v>0</v>
      </c>
      <c r="BI22" s="10" t="str">
        <f>IF(OR(BF22="INCOMP",BF22=""),"",IF(BG22="NO BET","NO",IF(AND(BG22=1,BH22&gt;1.49),"YES",IF(AND(BG22=2,BH22&gt;1.65),"YES",IF(AND(BG22&gt;2,BH22&gt;2.04),"YES","NO")))))</f>
        <v/>
      </c>
      <c r="BJ22" s="11"/>
      <c r="BL22" s="11"/>
      <c r="BM22" s="14"/>
      <c r="BN22" s="11"/>
      <c r="BO22" s="13"/>
      <c r="BP22" s="11"/>
      <c r="BQ22" s="11"/>
      <c r="BS22" s="61" t="str">
        <f>BU5</f>
        <v/>
      </c>
      <c r="BT22" s="44" t="str">
        <f>IF(BV5="NO","",BY18)</f>
        <v/>
      </c>
      <c r="BU22" s="22" t="str">
        <f>IFERROR(IF(BS22&lt;&gt;"1–3",BS22,IF(((IF(BT22="POS",3,IF(BT22="NEUT",2,IF(BT22="NEG",1,""))))-(IF(BT21="POS",3,IF(BT21="NEUT",2,IF(BT21="NEG",1,"")))))=2,1,IF(OR(((IF(BT22="POS",3,IF(BT22="NEUT",2,IF(BT22="NEG",1,""))))-(IF(BT21="POS",3,IF(BT21="NEUT",2,IF(BT21="NEG",1,"")))))=1,((IF(BT22="POS",3,IF(BT22="NEUT",2,IF(BT22="NEG",1,""))))-(IF(BT21="POS",3,IF(BT21="NEUT",2,IF(BT21="NEG",1,"")))))=0,((IF(BT22="POS",3,IF(BT22="NEUT",2,IF(BT22="NEG",1,""))))-(IF(BT21="POS",3,IF(BT21="NEUT",2,IF(BT21="NEG",1,"")))))=-1),2,IF(((IF(BT22="POS",3,IF(BT22="NEUT",2,IF(BT22="NEG",1,""))))-(IF(BT21="POS",3,IF(BT21="NEUT",2,IF(BT21="NEG",1,"")))))=-2,3)))),"")</f>
        <v/>
      </c>
      <c r="BV22" s="114">
        <f>E21</f>
        <v>0</v>
      </c>
      <c r="BW22" s="10" t="str">
        <f>IF(OR(BT22="INCOMP",BT22=""),"",IF(BU22="NO BET","NO",IF(AND(BU22=1,BV22&gt;1.49),"YES",IF(AND(BU22=2,BV22&gt;1.65),"YES",IF(AND(BU22&gt;2,BV22&gt;2.04),"YES","NO")))))</f>
        <v/>
      </c>
      <c r="BX22" s="11"/>
      <c r="BZ22" s="11"/>
      <c r="CA22" s="14"/>
      <c r="CB22" s="11"/>
      <c r="CC22" s="13"/>
      <c r="CD22" s="11"/>
      <c r="CE22" s="11"/>
      <c r="CG22" s="61" t="str">
        <f>CI5</f>
        <v/>
      </c>
      <c r="CH22" s="44" t="str">
        <f>IF(CJ5="NO","",CM18)</f>
        <v/>
      </c>
      <c r="CI22" s="22" t="str">
        <f>IFERROR(IF(CG22&lt;&gt;"1–3",CG22,IF(((IF(CH22="POS",3,IF(CH22="NEUT",2,IF(CH22="NEG",1,""))))-(IF(CH21="POS",3,IF(CH21="NEUT",2,IF(CH21="NEG",1,"")))))=2,1,IF(OR(((IF(CH22="POS",3,IF(CH22="NEUT",2,IF(CH22="NEG",1,""))))-(IF(CH21="POS",3,IF(CH21="NEUT",2,IF(CH21="NEG",1,"")))))=1,((IF(CH22="POS",3,IF(CH22="NEUT",2,IF(CH22="NEG",1,""))))-(IF(CH21="POS",3,IF(CH21="NEUT",2,IF(CH21="NEG",1,"")))))=0,((IF(CH22="POS",3,IF(CH22="NEUT",2,IF(CH22="NEG",1,""))))-(IF(CH21="POS",3,IF(CH21="NEUT",2,IF(CH21="NEG",1,"")))))=-1),2,IF(((IF(CH22="POS",3,IF(CH22="NEUT",2,IF(CH22="NEG",1,""))))-(IF(CH21="POS",3,IF(CH21="NEUT",2,IF(CH21="NEG",1,"")))))=-2,3)))),"")</f>
        <v/>
      </c>
      <c r="CJ22" s="114">
        <f>E25</f>
        <v>0</v>
      </c>
      <c r="CK22" s="10" t="str">
        <f>IF(OR(CH22="INCOMP",CH22=""),"",IF(CI22="NO BET","NO",IF(AND(CI22=1,CJ22&gt;1.49),"YES",IF(AND(CI22=2,CJ22&gt;1.65),"YES",IF(AND(CI22&gt;2,CJ22&gt;2.04),"YES","NO")))))</f>
        <v/>
      </c>
      <c r="CL22" s="11"/>
      <c r="CN22" s="11"/>
      <c r="CO22" s="14"/>
      <c r="CP22" s="11"/>
      <c r="CQ22" s="13"/>
      <c r="CR22" s="11"/>
      <c r="CS22" s="11"/>
      <c r="CU22" s="61" t="str">
        <f>CW5</f>
        <v/>
      </c>
      <c r="CV22" s="44" t="str">
        <f>IF(CX5="NO","",DA18)</f>
        <v/>
      </c>
      <c r="CW22" s="22" t="str">
        <f>IFERROR(IF(CU22&lt;&gt;"1–3",CU22,IF(((IF(CV22="POS",3,IF(CV22="NEUT",2,IF(CV22="NEG",1,""))))-(IF(CV21="POS",3,IF(CV21="NEUT",2,IF(CV21="NEG",1,"")))))=2,1,IF(OR(((IF(CV22="POS",3,IF(CV22="NEUT",2,IF(CV22="NEG",1,""))))-(IF(CV21="POS",3,IF(CV21="NEUT",2,IF(CV21="NEG",1,"")))))=1,((IF(CV22="POS",3,IF(CV22="NEUT",2,IF(CV22="NEG",1,""))))-(IF(CV21="POS",3,IF(CV21="NEUT",2,IF(CV21="NEG",1,"")))))=0,((IF(CV22="POS",3,IF(CV22="NEUT",2,IF(CV22="NEG",1,""))))-(IF(CV21="POS",3,IF(CV21="NEUT",2,IF(CV21="NEG",1,"")))))=-1),2,IF(((IF(CV22="POS",3,IF(CV22="NEUT",2,IF(CV22="NEG",1,""))))-(IF(CV21="POS",3,IF(CV21="NEUT",2,IF(CV21="NEG",1,"")))))=-2,3)))),"")</f>
        <v/>
      </c>
      <c r="CX22" s="114">
        <f>E29</f>
        <v>0</v>
      </c>
      <c r="CY22" s="10" t="str">
        <f>IF(OR(CV22="INCOMP",CV22=""),"",IF(CW22="NO BET","NO",IF(AND(CW22=1,CX22&gt;1.49),"YES",IF(AND(CW22=2,CX22&gt;1.65),"YES",IF(AND(CW22&gt;2,CX22&gt;2.04),"YES","NO")))))</f>
        <v/>
      </c>
      <c r="CZ22" s="11"/>
      <c r="DB22" s="11"/>
      <c r="DC22" s="14"/>
      <c r="DD22" s="11"/>
      <c r="DE22" s="13"/>
      <c r="DF22" s="11"/>
      <c r="DG22" s="11"/>
      <c r="DI22" s="61" t="str">
        <f>DK5</f>
        <v/>
      </c>
      <c r="DJ22" s="44" t="str">
        <f>IF(DL5="NO","",DO18)</f>
        <v/>
      </c>
      <c r="DK22" s="22" t="str">
        <f>IFERROR(IF(DI22&lt;&gt;"1–3",DI22,IF(((IF(DJ22="POS",3,IF(DJ22="NEUT",2,IF(DJ22="NEG",1,""))))-(IF(DJ21="POS",3,IF(DJ21="NEUT",2,IF(DJ21="NEG",1,"")))))=2,1,IF(OR(((IF(DJ22="POS",3,IF(DJ22="NEUT",2,IF(DJ22="NEG",1,""))))-(IF(DJ21="POS",3,IF(DJ21="NEUT",2,IF(DJ21="NEG",1,"")))))=1,((IF(DJ22="POS",3,IF(DJ22="NEUT",2,IF(DJ22="NEG",1,""))))-(IF(DJ21="POS",3,IF(DJ21="NEUT",2,IF(DJ21="NEG",1,"")))))=0,((IF(DJ22="POS",3,IF(DJ22="NEUT",2,IF(DJ22="NEG",1,""))))-(IF(DJ21="POS",3,IF(DJ21="NEUT",2,IF(DJ21="NEG",1,"")))))=-1),2,IF(((IF(DJ22="POS",3,IF(DJ22="NEUT",2,IF(DJ22="NEG",1,""))))-(IF(DJ21="POS",3,IF(DJ21="NEUT",2,IF(DJ21="NEG",1,"")))))=-2,3)))),"")</f>
        <v/>
      </c>
      <c r="DL22" s="114">
        <f>E33</f>
        <v>0</v>
      </c>
      <c r="DM22" s="10" t="str">
        <f>IF(OR(DJ22="INCOMP",DJ22=""),"",IF(DK22="NO BET","NO",IF(AND(DK22=1,DL22&gt;1.49),"YES",IF(AND(DK22=2,DL22&gt;1.65),"YES",IF(AND(DK22&gt;2,DL22&gt;2.04),"YES","NO")))))</f>
        <v/>
      </c>
      <c r="DN22" s="11"/>
      <c r="DP22" s="11"/>
      <c r="DQ22" s="14"/>
      <c r="DR22" s="11"/>
    </row>
    <row r="23" spans="2:122" x14ac:dyDescent="0.2">
      <c r="B23" s="13"/>
      <c r="C23" s="125" t="s">
        <v>33</v>
      </c>
      <c r="D23" s="126" t="s">
        <v>25</v>
      </c>
      <c r="E23" s="58" t="s">
        <v>20</v>
      </c>
      <c r="F23" s="58" t="s">
        <v>47</v>
      </c>
      <c r="G23" s="58" t="s">
        <v>67</v>
      </c>
      <c r="H23" s="55" t="s">
        <v>21</v>
      </c>
      <c r="I23" s="14"/>
      <c r="K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4"/>
      <c r="Y23" s="2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4"/>
      <c r="AM23" s="2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4"/>
      <c r="BA23" s="2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4"/>
      <c r="BO23" s="2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4"/>
      <c r="CC23" s="2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4"/>
      <c r="CQ23" s="2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4"/>
      <c r="DE23" s="2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4"/>
    </row>
    <row r="24" spans="2:122" ht="17" thickBot="1" x14ac:dyDescent="0.25">
      <c r="B24" s="111">
        <f>B20+1</f>
        <v>6</v>
      </c>
      <c r="C24" s="50" t="str">
        <f>PROFILING!Q25</f>
        <v>TEAM A</v>
      </c>
      <c r="D24" s="71" t="str">
        <f>PROFILING!R25</f>
        <v>A</v>
      </c>
      <c r="E24" s="47">
        <f>PROFILING!Y25</f>
        <v>0</v>
      </c>
      <c r="F24" s="28" t="str">
        <f>PROFILING!X25</f>
        <v/>
      </c>
      <c r="G24" s="12" t="str">
        <f>PROFILING!Z25</f>
        <v>NO</v>
      </c>
      <c r="H24" s="9" t="str">
        <f>CK21</f>
        <v/>
      </c>
      <c r="I24" s="14"/>
      <c r="K24" s="19" t="s">
        <v>22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8" t="str">
        <f>K24</f>
        <v>SUITABILITY</v>
      </c>
      <c r="Y24" s="19" t="s">
        <v>22</v>
      </c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8" t="str">
        <f>Y24</f>
        <v>SUITABILITY</v>
      </c>
      <c r="AM24" s="19" t="s">
        <v>22</v>
      </c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8" t="str">
        <f>AM24</f>
        <v>SUITABILITY</v>
      </c>
      <c r="BA24" s="19" t="s">
        <v>22</v>
      </c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8" t="str">
        <f>BA24</f>
        <v>SUITABILITY</v>
      </c>
      <c r="BO24" s="19" t="s">
        <v>22</v>
      </c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8" t="str">
        <f>BO24</f>
        <v>SUITABILITY</v>
      </c>
      <c r="CC24" s="19" t="s">
        <v>22</v>
      </c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8" t="str">
        <f>CC24</f>
        <v>SUITABILITY</v>
      </c>
      <c r="CQ24" s="19" t="s">
        <v>22</v>
      </c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8" t="str">
        <f>CQ24</f>
        <v>SUITABILITY</v>
      </c>
      <c r="DE24" s="19" t="s">
        <v>22</v>
      </c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8" t="str">
        <f>DE24</f>
        <v>SUITABILITY</v>
      </c>
    </row>
    <row r="25" spans="2:122" ht="17" thickBot="1" x14ac:dyDescent="0.25">
      <c r="B25" s="13"/>
      <c r="C25" s="51" t="str">
        <f>PROFILING!Q26</f>
        <v>TEAM B</v>
      </c>
      <c r="D25" s="73" t="str">
        <f>PROFILING!R26</f>
        <v>B</v>
      </c>
      <c r="E25" s="49">
        <f>PROFILING!Y26</f>
        <v>0</v>
      </c>
      <c r="F25" s="22" t="str">
        <f>PROFILING!X26</f>
        <v/>
      </c>
      <c r="G25" s="22" t="str">
        <f>PROFILING!Z26</f>
        <v>NO</v>
      </c>
      <c r="H25" s="10" t="str">
        <f>CK22</f>
        <v/>
      </c>
      <c r="I25" s="14"/>
      <c r="K25" s="13"/>
      <c r="L25" s="11"/>
      <c r="M25" s="96" t="str">
        <f>L9</f>
        <v>TEAM A</v>
      </c>
      <c r="N25" s="5" t="s">
        <v>36</v>
      </c>
      <c r="O25" s="6" t="s">
        <v>24</v>
      </c>
      <c r="P25" s="11"/>
      <c r="Q25" s="11"/>
      <c r="R25" s="11"/>
      <c r="S25" s="96" t="str">
        <f>R9</f>
        <v>TEAM B</v>
      </c>
      <c r="T25" s="5" t="s">
        <v>36</v>
      </c>
      <c r="U25" s="6" t="s">
        <v>24</v>
      </c>
      <c r="V25" s="11"/>
      <c r="W25" s="14"/>
      <c r="Y25" s="13"/>
      <c r="Z25" s="11"/>
      <c r="AA25" s="96" t="str">
        <f>Z9</f>
        <v>TEAM A</v>
      </c>
      <c r="AB25" s="5" t="s">
        <v>36</v>
      </c>
      <c r="AC25" s="6" t="s">
        <v>24</v>
      </c>
      <c r="AD25" s="11"/>
      <c r="AE25" s="11"/>
      <c r="AF25" s="11"/>
      <c r="AG25" s="96" t="str">
        <f>AF9</f>
        <v>TEAM B</v>
      </c>
      <c r="AH25" s="5" t="s">
        <v>36</v>
      </c>
      <c r="AI25" s="6" t="s">
        <v>24</v>
      </c>
      <c r="AJ25" s="11"/>
      <c r="AK25" s="14"/>
      <c r="AM25" s="13"/>
      <c r="AN25" s="11"/>
      <c r="AO25" s="96" t="str">
        <f>AN9</f>
        <v>TEAM A</v>
      </c>
      <c r="AP25" s="5" t="s">
        <v>36</v>
      </c>
      <c r="AQ25" s="6" t="s">
        <v>24</v>
      </c>
      <c r="AR25" s="11"/>
      <c r="AS25" s="11"/>
      <c r="AT25" s="11"/>
      <c r="AU25" s="96" t="str">
        <f>AT9</f>
        <v>TEAM B</v>
      </c>
      <c r="AV25" s="5" t="s">
        <v>36</v>
      </c>
      <c r="AW25" s="6" t="s">
        <v>24</v>
      </c>
      <c r="AX25" s="11"/>
      <c r="AY25" s="14"/>
      <c r="BA25" s="13"/>
      <c r="BB25" s="11"/>
      <c r="BC25" s="96" t="str">
        <f>BB9</f>
        <v>TEAM A</v>
      </c>
      <c r="BD25" s="5" t="s">
        <v>36</v>
      </c>
      <c r="BE25" s="6" t="s">
        <v>24</v>
      </c>
      <c r="BF25" s="11"/>
      <c r="BG25" s="11"/>
      <c r="BH25" s="11"/>
      <c r="BI25" s="96" t="str">
        <f>BH9</f>
        <v>TEAM B</v>
      </c>
      <c r="BJ25" s="5" t="s">
        <v>36</v>
      </c>
      <c r="BK25" s="6" t="s">
        <v>24</v>
      </c>
      <c r="BL25" s="11"/>
      <c r="BM25" s="14"/>
      <c r="BO25" s="13"/>
      <c r="BP25" s="11"/>
      <c r="BQ25" s="96" t="str">
        <f>BP9</f>
        <v>TEAM A</v>
      </c>
      <c r="BR25" s="5" t="s">
        <v>36</v>
      </c>
      <c r="BS25" s="6" t="s">
        <v>24</v>
      </c>
      <c r="BT25" s="11"/>
      <c r="BU25" s="11"/>
      <c r="BV25" s="11"/>
      <c r="BW25" s="96" t="str">
        <f>BV9</f>
        <v>TEAM B</v>
      </c>
      <c r="BX25" s="5" t="s">
        <v>36</v>
      </c>
      <c r="BY25" s="6" t="s">
        <v>24</v>
      </c>
      <c r="BZ25" s="11"/>
      <c r="CA25" s="14"/>
      <c r="CC25" s="13"/>
      <c r="CD25" s="11"/>
      <c r="CE25" s="96" t="str">
        <f>CD9</f>
        <v>TEAM A</v>
      </c>
      <c r="CF25" s="5" t="s">
        <v>36</v>
      </c>
      <c r="CG25" s="6" t="s">
        <v>24</v>
      </c>
      <c r="CH25" s="11"/>
      <c r="CI25" s="11"/>
      <c r="CJ25" s="11"/>
      <c r="CK25" s="96" t="str">
        <f>CJ9</f>
        <v>TEAM B</v>
      </c>
      <c r="CL25" s="5" t="s">
        <v>36</v>
      </c>
      <c r="CM25" s="6" t="s">
        <v>24</v>
      </c>
      <c r="CN25" s="11"/>
      <c r="CO25" s="14"/>
      <c r="CQ25" s="13"/>
      <c r="CR25" s="11"/>
      <c r="CS25" s="96" t="str">
        <f>CR9</f>
        <v>TEAM A</v>
      </c>
      <c r="CT25" s="5" t="s">
        <v>36</v>
      </c>
      <c r="CU25" s="6" t="s">
        <v>24</v>
      </c>
      <c r="CV25" s="11"/>
      <c r="CW25" s="11"/>
      <c r="CX25" s="11"/>
      <c r="CY25" s="96" t="str">
        <f>CX9</f>
        <v>TEAM B</v>
      </c>
      <c r="CZ25" s="5" t="s">
        <v>36</v>
      </c>
      <c r="DA25" s="6" t="s">
        <v>24</v>
      </c>
      <c r="DB25" s="11"/>
      <c r="DC25" s="14"/>
      <c r="DE25" s="13"/>
      <c r="DF25" s="11"/>
      <c r="DG25" s="96" t="str">
        <f>DF9</f>
        <v>TEAM A</v>
      </c>
      <c r="DH25" s="5" t="s">
        <v>36</v>
      </c>
      <c r="DI25" s="6" t="s">
        <v>24</v>
      </c>
      <c r="DJ25" s="11"/>
      <c r="DK25" s="11"/>
      <c r="DL25" s="11"/>
      <c r="DM25" s="96" t="str">
        <f>DL9</f>
        <v>TEAM B</v>
      </c>
      <c r="DN25" s="5" t="s">
        <v>36</v>
      </c>
      <c r="DO25" s="6" t="s">
        <v>24</v>
      </c>
      <c r="DP25" s="11"/>
      <c r="DQ25" s="14"/>
    </row>
    <row r="26" spans="2:122" ht="17" thickBot="1" x14ac:dyDescent="0.25">
      <c r="B26" s="13"/>
      <c r="C26" s="52"/>
      <c r="D26" s="52"/>
      <c r="G26" s="11"/>
      <c r="H26" s="11"/>
      <c r="I26" s="14"/>
      <c r="K26" s="13"/>
      <c r="L26" s="11"/>
      <c r="M26" s="7" t="s">
        <v>3</v>
      </c>
      <c r="N26" s="77"/>
      <c r="O26" s="79"/>
      <c r="P26" s="11"/>
      <c r="Q26" s="11"/>
      <c r="R26" s="11"/>
      <c r="S26" s="7" t="s">
        <v>3</v>
      </c>
      <c r="T26" s="77"/>
      <c r="U26" s="79"/>
      <c r="V26" s="11"/>
      <c r="W26" s="14"/>
      <c r="Y26" s="13"/>
      <c r="Z26" s="11"/>
      <c r="AA26" s="7" t="s">
        <v>3</v>
      </c>
      <c r="AB26" s="77"/>
      <c r="AC26" s="79"/>
      <c r="AD26" s="11"/>
      <c r="AE26" s="11"/>
      <c r="AF26" s="11"/>
      <c r="AG26" s="7" t="s">
        <v>3</v>
      </c>
      <c r="AH26" s="77"/>
      <c r="AI26" s="79"/>
      <c r="AJ26" s="11"/>
      <c r="AK26" s="14"/>
      <c r="AM26" s="13"/>
      <c r="AN26" s="11"/>
      <c r="AO26" s="7" t="s">
        <v>3</v>
      </c>
      <c r="AP26" s="77"/>
      <c r="AQ26" s="79"/>
      <c r="AR26" s="11"/>
      <c r="AS26" s="11"/>
      <c r="AT26" s="11"/>
      <c r="AU26" s="7" t="s">
        <v>3</v>
      </c>
      <c r="AV26" s="77"/>
      <c r="AW26" s="79"/>
      <c r="AX26" s="11"/>
      <c r="AY26" s="14"/>
      <c r="BA26" s="13"/>
      <c r="BB26" s="11"/>
      <c r="BC26" s="7" t="s">
        <v>3</v>
      </c>
      <c r="BD26" s="77"/>
      <c r="BE26" s="79"/>
      <c r="BF26" s="11"/>
      <c r="BG26" s="11"/>
      <c r="BH26" s="11"/>
      <c r="BI26" s="7" t="s">
        <v>3</v>
      </c>
      <c r="BJ26" s="77"/>
      <c r="BK26" s="79"/>
      <c r="BL26" s="11"/>
      <c r="BM26" s="14"/>
      <c r="BO26" s="13"/>
      <c r="BP26" s="11"/>
      <c r="BQ26" s="7" t="s">
        <v>3</v>
      </c>
      <c r="BR26" s="77"/>
      <c r="BS26" s="79"/>
      <c r="BT26" s="11"/>
      <c r="BU26" s="11"/>
      <c r="BV26" s="11"/>
      <c r="BW26" s="7" t="s">
        <v>3</v>
      </c>
      <c r="BX26" s="77"/>
      <c r="BY26" s="79"/>
      <c r="BZ26" s="11"/>
      <c r="CA26" s="14"/>
      <c r="CC26" s="13"/>
      <c r="CD26" s="11"/>
      <c r="CE26" s="7" t="s">
        <v>3</v>
      </c>
      <c r="CF26" s="77"/>
      <c r="CG26" s="79"/>
      <c r="CH26" s="11"/>
      <c r="CI26" s="11"/>
      <c r="CJ26" s="11"/>
      <c r="CK26" s="7" t="s">
        <v>3</v>
      </c>
      <c r="CL26" s="77"/>
      <c r="CM26" s="79"/>
      <c r="CN26" s="11"/>
      <c r="CO26" s="14"/>
      <c r="CQ26" s="13"/>
      <c r="CR26" s="11"/>
      <c r="CS26" s="7" t="s">
        <v>3</v>
      </c>
      <c r="CT26" s="77"/>
      <c r="CU26" s="79"/>
      <c r="CV26" s="11"/>
      <c r="CW26" s="11"/>
      <c r="CX26" s="11"/>
      <c r="CY26" s="7" t="s">
        <v>3</v>
      </c>
      <c r="CZ26" s="77"/>
      <c r="DA26" s="79"/>
      <c r="DB26" s="11"/>
      <c r="DC26" s="14"/>
      <c r="DE26" s="13"/>
      <c r="DF26" s="11"/>
      <c r="DG26" s="7" t="s">
        <v>3</v>
      </c>
      <c r="DH26" s="77"/>
      <c r="DI26" s="79"/>
      <c r="DJ26" s="11"/>
      <c r="DK26" s="11"/>
      <c r="DL26" s="11"/>
      <c r="DM26" s="7" t="s">
        <v>3</v>
      </c>
      <c r="DN26" s="77"/>
      <c r="DO26" s="79"/>
      <c r="DP26" s="11"/>
      <c r="DQ26" s="14"/>
    </row>
    <row r="27" spans="2:122" ht="17" thickBot="1" x14ac:dyDescent="0.25">
      <c r="B27" s="13"/>
      <c r="C27" s="125" t="s">
        <v>33</v>
      </c>
      <c r="D27" s="126" t="s">
        <v>25</v>
      </c>
      <c r="E27" s="58" t="s">
        <v>20</v>
      </c>
      <c r="F27" s="58" t="s">
        <v>47</v>
      </c>
      <c r="G27" s="58" t="s">
        <v>67</v>
      </c>
      <c r="H27" s="55" t="s">
        <v>21</v>
      </c>
      <c r="I27" s="14"/>
      <c r="K27" s="13"/>
      <c r="L27" s="11"/>
      <c r="M27" s="25" t="s">
        <v>35</v>
      </c>
      <c r="N27" s="78"/>
      <c r="O27" s="80"/>
      <c r="P27" s="11"/>
      <c r="Q27" s="11"/>
      <c r="R27" s="11"/>
      <c r="S27" s="25" t="s">
        <v>35</v>
      </c>
      <c r="T27" s="78"/>
      <c r="U27" s="80"/>
      <c r="V27" s="11"/>
      <c r="W27" s="14"/>
      <c r="Y27" s="13"/>
      <c r="Z27" s="11"/>
      <c r="AA27" s="25" t="s">
        <v>35</v>
      </c>
      <c r="AB27" s="78"/>
      <c r="AC27" s="80"/>
      <c r="AD27" s="11"/>
      <c r="AE27" s="11"/>
      <c r="AF27" s="11"/>
      <c r="AG27" s="25" t="s">
        <v>35</v>
      </c>
      <c r="AH27" s="78"/>
      <c r="AI27" s="80"/>
      <c r="AJ27" s="11"/>
      <c r="AK27" s="14"/>
      <c r="AM27" s="13"/>
      <c r="AN27" s="11"/>
      <c r="AO27" s="25" t="s">
        <v>35</v>
      </c>
      <c r="AP27" s="78"/>
      <c r="AQ27" s="80"/>
      <c r="AR27" s="11"/>
      <c r="AS27" s="11"/>
      <c r="AT27" s="11"/>
      <c r="AU27" s="25" t="s">
        <v>35</v>
      </c>
      <c r="AV27" s="78"/>
      <c r="AW27" s="80"/>
      <c r="AX27" s="11"/>
      <c r="AY27" s="14"/>
      <c r="BA27" s="13"/>
      <c r="BB27" s="11"/>
      <c r="BC27" s="25" t="s">
        <v>35</v>
      </c>
      <c r="BD27" s="78"/>
      <c r="BE27" s="80"/>
      <c r="BF27" s="11"/>
      <c r="BG27" s="11"/>
      <c r="BH27" s="11"/>
      <c r="BI27" s="25" t="s">
        <v>35</v>
      </c>
      <c r="BJ27" s="78"/>
      <c r="BK27" s="80"/>
      <c r="BL27" s="11"/>
      <c r="BM27" s="14"/>
      <c r="BO27" s="13"/>
      <c r="BP27" s="11"/>
      <c r="BQ27" s="25" t="s">
        <v>35</v>
      </c>
      <c r="BR27" s="78"/>
      <c r="BS27" s="80"/>
      <c r="BT27" s="11"/>
      <c r="BU27" s="11"/>
      <c r="BV27" s="11"/>
      <c r="BW27" s="25" t="s">
        <v>35</v>
      </c>
      <c r="BX27" s="78"/>
      <c r="BY27" s="80"/>
      <c r="BZ27" s="11"/>
      <c r="CA27" s="14"/>
      <c r="CC27" s="13"/>
      <c r="CD27" s="11"/>
      <c r="CE27" s="25" t="s">
        <v>35</v>
      </c>
      <c r="CF27" s="78"/>
      <c r="CG27" s="80"/>
      <c r="CH27" s="11"/>
      <c r="CI27" s="11"/>
      <c r="CJ27" s="11"/>
      <c r="CK27" s="25" t="s">
        <v>35</v>
      </c>
      <c r="CL27" s="78"/>
      <c r="CM27" s="80"/>
      <c r="CN27" s="11"/>
      <c r="CO27" s="14"/>
      <c r="CQ27" s="13"/>
      <c r="CR27" s="11"/>
      <c r="CS27" s="25" t="s">
        <v>35</v>
      </c>
      <c r="CT27" s="78"/>
      <c r="CU27" s="80"/>
      <c r="CV27" s="11"/>
      <c r="CW27" s="11"/>
      <c r="CX27" s="11"/>
      <c r="CY27" s="25" t="s">
        <v>35</v>
      </c>
      <c r="CZ27" s="78"/>
      <c r="DA27" s="80"/>
      <c r="DB27" s="11"/>
      <c r="DC27" s="14"/>
      <c r="DE27" s="13"/>
      <c r="DF27" s="11"/>
      <c r="DG27" s="25" t="s">
        <v>35</v>
      </c>
      <c r="DH27" s="78"/>
      <c r="DI27" s="80"/>
      <c r="DJ27" s="11"/>
      <c r="DK27" s="11"/>
      <c r="DL27" s="11"/>
      <c r="DM27" s="25" t="s">
        <v>35</v>
      </c>
      <c r="DN27" s="78"/>
      <c r="DO27" s="80"/>
      <c r="DP27" s="11"/>
      <c r="DQ27" s="14"/>
    </row>
    <row r="28" spans="2:122" ht="17" thickBot="1" x14ac:dyDescent="0.25">
      <c r="B28" s="111">
        <f>B24+1</f>
        <v>7</v>
      </c>
      <c r="C28" s="50" t="str">
        <f>PROFILING!Q29</f>
        <v>TEAM A</v>
      </c>
      <c r="D28" s="71" t="str">
        <f>PROFILING!R29</f>
        <v>A</v>
      </c>
      <c r="E28" s="47">
        <f>PROFILING!Y29</f>
        <v>0</v>
      </c>
      <c r="F28" s="28" t="str">
        <f>PROFILING!X29</f>
        <v/>
      </c>
      <c r="G28" s="12" t="str">
        <f>PROFILING!Z29</f>
        <v>NO</v>
      </c>
      <c r="H28" s="9" t="str">
        <f>CY21</f>
        <v/>
      </c>
      <c r="I28" s="14"/>
      <c r="K28" s="13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4"/>
      <c r="Y28" s="13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4"/>
      <c r="AM28" s="13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4"/>
      <c r="BA28" s="13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4"/>
      <c r="BO28" s="13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4"/>
      <c r="CC28" s="13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4"/>
      <c r="CQ28" s="13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4"/>
      <c r="DE28" s="13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4"/>
    </row>
    <row r="29" spans="2:122" ht="17" thickBot="1" x14ac:dyDescent="0.25">
      <c r="B29" s="13"/>
      <c r="C29" s="51" t="str">
        <f>PROFILING!Q30</f>
        <v>TEAM B</v>
      </c>
      <c r="D29" s="73" t="str">
        <f>PROFILING!R30</f>
        <v>B</v>
      </c>
      <c r="E29" s="49">
        <f>PROFILING!Y30</f>
        <v>0</v>
      </c>
      <c r="F29" s="22" t="str">
        <f>PROFILING!X30</f>
        <v/>
      </c>
      <c r="G29" s="22" t="str">
        <f>PROFILING!Z30</f>
        <v>NO</v>
      </c>
      <c r="H29" s="10" t="str">
        <f>CY22</f>
        <v/>
      </c>
      <c r="I29" s="14"/>
      <c r="K29" s="13"/>
      <c r="L29" s="96" t="str">
        <f>L9</f>
        <v>TEAM A</v>
      </c>
      <c r="M29" s="5" t="s">
        <v>34</v>
      </c>
      <c r="N29" s="5" t="s">
        <v>33</v>
      </c>
      <c r="O29" s="5" t="s">
        <v>25</v>
      </c>
      <c r="P29" s="102" t="s">
        <v>11</v>
      </c>
      <c r="Q29" s="33"/>
      <c r="R29" s="96" t="str">
        <f>R9</f>
        <v>TEAM B</v>
      </c>
      <c r="S29" s="5" t="s">
        <v>34</v>
      </c>
      <c r="T29" s="5" t="s">
        <v>33</v>
      </c>
      <c r="U29" s="5" t="s">
        <v>25</v>
      </c>
      <c r="V29" s="102" t="s">
        <v>11</v>
      </c>
      <c r="W29" s="14"/>
      <c r="Y29" s="13"/>
      <c r="Z29" s="96" t="str">
        <f>Z9</f>
        <v>TEAM A</v>
      </c>
      <c r="AA29" s="5" t="s">
        <v>34</v>
      </c>
      <c r="AB29" s="5" t="s">
        <v>33</v>
      </c>
      <c r="AC29" s="5" t="s">
        <v>25</v>
      </c>
      <c r="AD29" s="102" t="s">
        <v>11</v>
      </c>
      <c r="AE29" s="33"/>
      <c r="AF29" s="96" t="str">
        <f>AF9</f>
        <v>TEAM B</v>
      </c>
      <c r="AG29" s="5" t="s">
        <v>34</v>
      </c>
      <c r="AH29" s="5" t="s">
        <v>33</v>
      </c>
      <c r="AI29" s="5" t="s">
        <v>25</v>
      </c>
      <c r="AJ29" s="102" t="s">
        <v>11</v>
      </c>
      <c r="AK29" s="14"/>
      <c r="AM29" s="13"/>
      <c r="AN29" s="96" t="str">
        <f>AN9</f>
        <v>TEAM A</v>
      </c>
      <c r="AO29" s="5" t="s">
        <v>34</v>
      </c>
      <c r="AP29" s="5" t="s">
        <v>33</v>
      </c>
      <c r="AQ29" s="5" t="s">
        <v>25</v>
      </c>
      <c r="AR29" s="102" t="s">
        <v>11</v>
      </c>
      <c r="AS29" s="33"/>
      <c r="AT29" s="96" t="str">
        <f>AT9</f>
        <v>TEAM B</v>
      </c>
      <c r="AU29" s="5" t="s">
        <v>34</v>
      </c>
      <c r="AV29" s="5" t="s">
        <v>33</v>
      </c>
      <c r="AW29" s="5" t="s">
        <v>25</v>
      </c>
      <c r="AX29" s="102" t="s">
        <v>11</v>
      </c>
      <c r="AY29" s="14"/>
      <c r="BA29" s="13"/>
      <c r="BB29" s="96" t="str">
        <f>BB9</f>
        <v>TEAM A</v>
      </c>
      <c r="BC29" s="5" t="s">
        <v>34</v>
      </c>
      <c r="BD29" s="5" t="s">
        <v>33</v>
      </c>
      <c r="BE29" s="5" t="s">
        <v>25</v>
      </c>
      <c r="BF29" s="102" t="s">
        <v>11</v>
      </c>
      <c r="BG29" s="33"/>
      <c r="BH29" s="96" t="str">
        <f>BH9</f>
        <v>TEAM B</v>
      </c>
      <c r="BI29" s="5" t="s">
        <v>34</v>
      </c>
      <c r="BJ29" s="5" t="s">
        <v>33</v>
      </c>
      <c r="BK29" s="5" t="s">
        <v>25</v>
      </c>
      <c r="BL29" s="102" t="s">
        <v>11</v>
      </c>
      <c r="BM29" s="14"/>
      <c r="BO29" s="13"/>
      <c r="BP29" s="96" t="str">
        <f>BP9</f>
        <v>TEAM A</v>
      </c>
      <c r="BQ29" s="5" t="s">
        <v>34</v>
      </c>
      <c r="BR29" s="5" t="s">
        <v>33</v>
      </c>
      <c r="BS29" s="5" t="s">
        <v>25</v>
      </c>
      <c r="BT29" s="102" t="s">
        <v>11</v>
      </c>
      <c r="BU29" s="33"/>
      <c r="BV29" s="96" t="str">
        <f>BV9</f>
        <v>TEAM B</v>
      </c>
      <c r="BW29" s="5" t="s">
        <v>34</v>
      </c>
      <c r="BX29" s="5" t="s">
        <v>33</v>
      </c>
      <c r="BY29" s="5" t="s">
        <v>25</v>
      </c>
      <c r="BZ29" s="102" t="s">
        <v>11</v>
      </c>
      <c r="CA29" s="14"/>
      <c r="CC29" s="13"/>
      <c r="CD29" s="96" t="str">
        <f>CD9</f>
        <v>TEAM A</v>
      </c>
      <c r="CE29" s="5" t="s">
        <v>34</v>
      </c>
      <c r="CF29" s="5" t="s">
        <v>33</v>
      </c>
      <c r="CG29" s="5" t="s">
        <v>25</v>
      </c>
      <c r="CH29" s="102" t="s">
        <v>11</v>
      </c>
      <c r="CI29" s="33"/>
      <c r="CJ29" s="96" t="str">
        <f>CJ9</f>
        <v>TEAM B</v>
      </c>
      <c r="CK29" s="5" t="s">
        <v>34</v>
      </c>
      <c r="CL29" s="5" t="s">
        <v>33</v>
      </c>
      <c r="CM29" s="5" t="s">
        <v>25</v>
      </c>
      <c r="CN29" s="102" t="s">
        <v>11</v>
      </c>
      <c r="CO29" s="14"/>
      <c r="CQ29" s="13"/>
      <c r="CR29" s="96" t="str">
        <f>CR9</f>
        <v>TEAM A</v>
      </c>
      <c r="CS29" s="5" t="s">
        <v>34</v>
      </c>
      <c r="CT29" s="5" t="s">
        <v>33</v>
      </c>
      <c r="CU29" s="5" t="s">
        <v>25</v>
      </c>
      <c r="CV29" s="102" t="s">
        <v>11</v>
      </c>
      <c r="CW29" s="33"/>
      <c r="CX29" s="96" t="str">
        <f>CX9</f>
        <v>TEAM B</v>
      </c>
      <c r="CY29" s="5" t="s">
        <v>34</v>
      </c>
      <c r="CZ29" s="5" t="s">
        <v>33</v>
      </c>
      <c r="DA29" s="5" t="s">
        <v>25</v>
      </c>
      <c r="DB29" s="102" t="s">
        <v>11</v>
      </c>
      <c r="DC29" s="14"/>
      <c r="DE29" s="13"/>
      <c r="DF29" s="96" t="str">
        <f>DF9</f>
        <v>TEAM A</v>
      </c>
      <c r="DG29" s="5" t="s">
        <v>34</v>
      </c>
      <c r="DH29" s="5" t="s">
        <v>33</v>
      </c>
      <c r="DI29" s="5" t="s">
        <v>25</v>
      </c>
      <c r="DJ29" s="102" t="s">
        <v>11</v>
      </c>
      <c r="DK29" s="33"/>
      <c r="DL29" s="96" t="str">
        <f>DL9</f>
        <v>TEAM B</v>
      </c>
      <c r="DM29" s="5" t="s">
        <v>34</v>
      </c>
      <c r="DN29" s="5" t="s">
        <v>33</v>
      </c>
      <c r="DO29" s="5" t="s">
        <v>25</v>
      </c>
      <c r="DP29" s="102" t="s">
        <v>11</v>
      </c>
      <c r="DQ29" s="14"/>
    </row>
    <row r="30" spans="2:122" ht="17" thickBot="1" x14ac:dyDescent="0.25">
      <c r="B30" s="13"/>
      <c r="C30" s="52"/>
      <c r="D30" s="52"/>
      <c r="G30" s="11"/>
      <c r="H30" s="11"/>
      <c r="I30" s="14"/>
      <c r="K30" s="13"/>
      <c r="L30" s="7" t="s">
        <v>7</v>
      </c>
      <c r="M30" s="100" t="e">
        <f>((O27/N27)-(O26/N26))/(O26/N26)</f>
        <v>#DIV/0!</v>
      </c>
      <c r="N30" s="62"/>
      <c r="O30" s="62"/>
      <c r="P30" s="9" t="s">
        <v>5</v>
      </c>
      <c r="Q30" s="11"/>
      <c r="R30" s="7" t="s">
        <v>7</v>
      </c>
      <c r="S30" s="103" t="e">
        <f>((U27/T27)-(U26/T26))/(U26/T26)</f>
        <v>#DIV/0!</v>
      </c>
      <c r="T30" s="62"/>
      <c r="U30" s="62"/>
      <c r="V30" s="9" t="s">
        <v>5</v>
      </c>
      <c r="W30" s="14"/>
      <c r="Y30" s="13"/>
      <c r="Z30" s="7" t="s">
        <v>7</v>
      </c>
      <c r="AA30" s="100" t="e">
        <f>((AC27/AB27)-(AC26/AB26))/(AC26/AB26)</f>
        <v>#DIV/0!</v>
      </c>
      <c r="AB30" s="62"/>
      <c r="AC30" s="62"/>
      <c r="AD30" s="9" t="s">
        <v>5</v>
      </c>
      <c r="AE30" s="11"/>
      <c r="AF30" s="7" t="s">
        <v>7</v>
      </c>
      <c r="AG30" s="103" t="e">
        <f>((AI27/AH27)-(AI26/AH26))/(AI26/AH26)</f>
        <v>#DIV/0!</v>
      </c>
      <c r="AH30" s="62"/>
      <c r="AI30" s="62"/>
      <c r="AJ30" s="9" t="s">
        <v>5</v>
      </c>
      <c r="AK30" s="14"/>
      <c r="AM30" s="13"/>
      <c r="AN30" s="7" t="s">
        <v>7</v>
      </c>
      <c r="AO30" s="100" t="e">
        <f>((AQ27/AP27)-(AQ26/AP26))/(AQ26/AP26)</f>
        <v>#DIV/0!</v>
      </c>
      <c r="AP30" s="62"/>
      <c r="AQ30" s="62"/>
      <c r="AR30" s="9" t="s">
        <v>5</v>
      </c>
      <c r="AS30" s="11"/>
      <c r="AT30" s="7" t="s">
        <v>7</v>
      </c>
      <c r="AU30" s="103" t="e">
        <f>((AW27/AV27)-(AW26/AV26))/(AW26/AV26)</f>
        <v>#DIV/0!</v>
      </c>
      <c r="AV30" s="62"/>
      <c r="AW30" s="62"/>
      <c r="AX30" s="9" t="s">
        <v>5</v>
      </c>
      <c r="AY30" s="14"/>
      <c r="BA30" s="13"/>
      <c r="BB30" s="7" t="s">
        <v>7</v>
      </c>
      <c r="BC30" s="100" t="e">
        <f>((BE27/BD27)-(BE26/BD26))/(BE26/BD26)</f>
        <v>#DIV/0!</v>
      </c>
      <c r="BD30" s="62"/>
      <c r="BE30" s="62"/>
      <c r="BF30" s="9" t="s">
        <v>5</v>
      </c>
      <c r="BG30" s="11"/>
      <c r="BH30" s="7" t="s">
        <v>7</v>
      </c>
      <c r="BI30" s="103" t="e">
        <f>((BK27/BJ27)-(BK26/BJ26))/(BK26/BJ26)</f>
        <v>#DIV/0!</v>
      </c>
      <c r="BJ30" s="62"/>
      <c r="BK30" s="62"/>
      <c r="BL30" s="9" t="s">
        <v>5</v>
      </c>
      <c r="BM30" s="14"/>
      <c r="BO30" s="13"/>
      <c r="BP30" s="7" t="s">
        <v>7</v>
      </c>
      <c r="BQ30" s="100" t="e">
        <f>((BS27/BR27)-(BS26/BR26))/(BS26/BR26)</f>
        <v>#DIV/0!</v>
      </c>
      <c r="BR30" s="62"/>
      <c r="BS30" s="62"/>
      <c r="BT30" s="9" t="s">
        <v>5</v>
      </c>
      <c r="BU30" s="11"/>
      <c r="BV30" s="7" t="s">
        <v>7</v>
      </c>
      <c r="BW30" s="103" t="e">
        <f>((BY27/BX27)-(BY26/BX26))/(BY26/BX26)</f>
        <v>#DIV/0!</v>
      </c>
      <c r="BX30" s="62"/>
      <c r="BY30" s="62"/>
      <c r="BZ30" s="9" t="s">
        <v>5</v>
      </c>
      <c r="CA30" s="14"/>
      <c r="CC30" s="13"/>
      <c r="CD30" s="7" t="s">
        <v>7</v>
      </c>
      <c r="CE30" s="100" t="e">
        <f>((CG27/CF27)-(CG26/CF26))/(CG26/CF26)</f>
        <v>#DIV/0!</v>
      </c>
      <c r="CF30" s="62"/>
      <c r="CG30" s="62"/>
      <c r="CH30" s="9" t="s">
        <v>5</v>
      </c>
      <c r="CI30" s="11"/>
      <c r="CJ30" s="7" t="s">
        <v>7</v>
      </c>
      <c r="CK30" s="103" t="e">
        <f>((CM27/CL27)-(CM26/CL26))/(CM26/CL26)</f>
        <v>#DIV/0!</v>
      </c>
      <c r="CL30" s="62"/>
      <c r="CM30" s="62"/>
      <c r="CN30" s="9" t="s">
        <v>5</v>
      </c>
      <c r="CO30" s="14"/>
      <c r="CQ30" s="13"/>
      <c r="CR30" s="7" t="s">
        <v>7</v>
      </c>
      <c r="CS30" s="100" t="e">
        <f>((CU27/CT27)-(CU26/CT26))/(CU26/CT26)</f>
        <v>#DIV/0!</v>
      </c>
      <c r="CT30" s="62"/>
      <c r="CU30" s="62"/>
      <c r="CV30" s="9" t="s">
        <v>5</v>
      </c>
      <c r="CW30" s="11"/>
      <c r="CX30" s="7" t="s">
        <v>7</v>
      </c>
      <c r="CY30" s="103" t="e">
        <f>((DA27/CZ27)-(DA26/CZ26))/(DA26/CZ26)</f>
        <v>#DIV/0!</v>
      </c>
      <c r="CZ30" s="62"/>
      <c r="DA30" s="62"/>
      <c r="DB30" s="9" t="s">
        <v>5</v>
      </c>
      <c r="DC30" s="14"/>
      <c r="DE30" s="13"/>
      <c r="DF30" s="7" t="s">
        <v>7</v>
      </c>
      <c r="DG30" s="100" t="e">
        <f>((DI27/DH27)-(DI26/DH26))/(DI26/DH26)</f>
        <v>#DIV/0!</v>
      </c>
      <c r="DH30" s="62"/>
      <c r="DI30" s="62"/>
      <c r="DJ30" s="9" t="s">
        <v>5</v>
      </c>
      <c r="DK30" s="11"/>
      <c r="DL30" s="7" t="s">
        <v>7</v>
      </c>
      <c r="DM30" s="103" t="e">
        <f>((DO27/DN27)-(DO26/DN26))/(DO26/DN26)</f>
        <v>#DIV/0!</v>
      </c>
      <c r="DN30" s="62"/>
      <c r="DO30" s="62"/>
      <c r="DP30" s="9" t="s">
        <v>5</v>
      </c>
      <c r="DQ30" s="14"/>
    </row>
    <row r="31" spans="2:122" x14ac:dyDescent="0.2">
      <c r="B31" s="13"/>
      <c r="C31" s="125" t="s">
        <v>33</v>
      </c>
      <c r="D31" s="126" t="s">
        <v>25</v>
      </c>
      <c r="E31" s="58" t="s">
        <v>20</v>
      </c>
      <c r="F31" s="58" t="s">
        <v>47</v>
      </c>
      <c r="G31" s="58" t="s">
        <v>67</v>
      </c>
      <c r="H31" s="55" t="s">
        <v>21</v>
      </c>
      <c r="I31" s="14"/>
      <c r="K31" s="13"/>
      <c r="L31" s="7" t="s">
        <v>4</v>
      </c>
      <c r="M31" s="101" t="e">
        <f>IF(M30&lt;-0.2,1,IF(M30&lt;-0.15,2,IF(M30&lt;-0.1,3,IF(M30&lt;-0.05,4,IF(M30&lt;0,5,IF(M30&lt;0.06,6,IF(M30&lt;0.11,7,IF(M30&lt;0.16,8,IF(M30&lt;0.21,9,10)))))))))</f>
        <v>#DIV/0!</v>
      </c>
      <c r="N31" s="63">
        <f>N30*10</f>
        <v>0</v>
      </c>
      <c r="O31" s="63">
        <f>O30*10</f>
        <v>0</v>
      </c>
      <c r="P31" s="30" t="e">
        <f>(N31+O31+M31)/3</f>
        <v>#DIV/0!</v>
      </c>
      <c r="Q31" s="11"/>
      <c r="R31" s="7" t="s">
        <v>4</v>
      </c>
      <c r="S31" s="101" t="e">
        <f>IF(S30&lt;-0.2,1,IF(S30&lt;-0.15,2,IF(S30&lt;-0.1,3,IF(S30&lt;-0.05,4,IF(S30&lt;0,5,IF(S30&lt;0.06,6,IF(S30&lt;0.11,7,IF(S30&lt;0.16,8,IF(S30&lt;0.21,9,10)))))))))</f>
        <v>#DIV/0!</v>
      </c>
      <c r="T31" s="63">
        <f>T30*10</f>
        <v>0</v>
      </c>
      <c r="U31" s="63">
        <f>U30*10</f>
        <v>0</v>
      </c>
      <c r="V31" s="30" t="e">
        <f>(T31+U31+S31)/3</f>
        <v>#DIV/0!</v>
      </c>
      <c r="W31" s="14"/>
      <c r="Y31" s="13"/>
      <c r="Z31" s="7" t="s">
        <v>4</v>
      </c>
      <c r="AA31" s="101" t="e">
        <f>IF(AA30&lt;-0.2,1,IF(AA30&lt;-0.15,2,IF(AA30&lt;-0.1,3,IF(AA30&lt;-0.05,4,IF(AA30&lt;0,5,IF(AA30&lt;0.06,6,IF(AA30&lt;0.11,7,IF(AA30&lt;0.16,8,IF(AA30&lt;0.21,9,10)))))))))</f>
        <v>#DIV/0!</v>
      </c>
      <c r="AB31" s="63">
        <f>AB30*10</f>
        <v>0</v>
      </c>
      <c r="AC31" s="63">
        <f>AC30*10</f>
        <v>0</v>
      </c>
      <c r="AD31" s="30" t="e">
        <f>(AB31+AC31+AA31)/3</f>
        <v>#DIV/0!</v>
      </c>
      <c r="AE31" s="11"/>
      <c r="AF31" s="7" t="s">
        <v>4</v>
      </c>
      <c r="AG31" s="101" t="e">
        <f>IF(AG30&lt;-0.2,1,IF(AG30&lt;-0.15,2,IF(AG30&lt;-0.1,3,IF(AG30&lt;-0.05,4,IF(AG30&lt;0,5,IF(AG30&lt;0.06,6,IF(AG30&lt;0.11,7,IF(AG30&lt;0.16,8,IF(AG30&lt;0.21,9,10)))))))))</f>
        <v>#DIV/0!</v>
      </c>
      <c r="AH31" s="63">
        <f>AH30*10</f>
        <v>0</v>
      </c>
      <c r="AI31" s="63">
        <f>AI30*10</f>
        <v>0</v>
      </c>
      <c r="AJ31" s="30" t="e">
        <f>(AH31+AI31+AG31)/3</f>
        <v>#DIV/0!</v>
      </c>
      <c r="AK31" s="14"/>
      <c r="AM31" s="13"/>
      <c r="AN31" s="7" t="s">
        <v>4</v>
      </c>
      <c r="AO31" s="101" t="e">
        <f>IF(AO30&lt;-0.2,1,IF(AO30&lt;-0.15,2,IF(AO30&lt;-0.1,3,IF(AO30&lt;-0.05,4,IF(AO30&lt;0,5,IF(AO30&lt;0.06,6,IF(AO30&lt;0.11,7,IF(AO30&lt;0.16,8,IF(AO30&lt;0.21,9,10)))))))))</f>
        <v>#DIV/0!</v>
      </c>
      <c r="AP31" s="63">
        <f>AP30*10</f>
        <v>0</v>
      </c>
      <c r="AQ31" s="63">
        <f>AQ30*10</f>
        <v>0</v>
      </c>
      <c r="AR31" s="30" t="e">
        <f>(AP31+AQ31+AO31)/3</f>
        <v>#DIV/0!</v>
      </c>
      <c r="AS31" s="11"/>
      <c r="AT31" s="7" t="s">
        <v>4</v>
      </c>
      <c r="AU31" s="101" t="e">
        <f>IF(AU30&lt;-0.2,1,IF(AU30&lt;-0.15,2,IF(AU30&lt;-0.1,3,IF(AU30&lt;-0.05,4,IF(AU30&lt;0,5,IF(AU30&lt;0.06,6,IF(AU30&lt;0.11,7,IF(AU30&lt;0.16,8,IF(AU30&lt;0.21,9,10)))))))))</f>
        <v>#DIV/0!</v>
      </c>
      <c r="AV31" s="63">
        <f>AV30*10</f>
        <v>0</v>
      </c>
      <c r="AW31" s="63">
        <f>AW30*10</f>
        <v>0</v>
      </c>
      <c r="AX31" s="30" t="e">
        <f>(AV31+AW31+AU31)/3</f>
        <v>#DIV/0!</v>
      </c>
      <c r="AY31" s="14"/>
      <c r="BA31" s="13"/>
      <c r="BB31" s="7" t="s">
        <v>4</v>
      </c>
      <c r="BC31" s="101" t="e">
        <f>IF(BC30&lt;-0.2,1,IF(BC30&lt;-0.15,2,IF(BC30&lt;-0.1,3,IF(BC30&lt;-0.05,4,IF(BC30&lt;0,5,IF(BC30&lt;0.06,6,IF(BC30&lt;0.11,7,IF(BC30&lt;0.16,8,IF(BC30&lt;0.21,9,10)))))))))</f>
        <v>#DIV/0!</v>
      </c>
      <c r="BD31" s="63">
        <f>BD30*10</f>
        <v>0</v>
      </c>
      <c r="BE31" s="63">
        <f>BE30*10</f>
        <v>0</v>
      </c>
      <c r="BF31" s="30" t="e">
        <f>(BD31+BE31+BC31)/3</f>
        <v>#DIV/0!</v>
      </c>
      <c r="BG31" s="11"/>
      <c r="BH31" s="7" t="s">
        <v>4</v>
      </c>
      <c r="BI31" s="101" t="e">
        <f>IF(BI30&lt;-0.2,1,IF(BI30&lt;-0.15,2,IF(BI30&lt;-0.1,3,IF(BI30&lt;-0.05,4,IF(BI30&lt;0,5,IF(BI30&lt;0.06,6,IF(BI30&lt;0.11,7,IF(BI30&lt;0.16,8,IF(BI30&lt;0.21,9,10)))))))))</f>
        <v>#DIV/0!</v>
      </c>
      <c r="BJ31" s="63">
        <f>BJ30*10</f>
        <v>0</v>
      </c>
      <c r="BK31" s="63">
        <f>BK30*10</f>
        <v>0</v>
      </c>
      <c r="BL31" s="30" t="e">
        <f>(BJ31+BK31+BI31)/3</f>
        <v>#DIV/0!</v>
      </c>
      <c r="BM31" s="14"/>
      <c r="BO31" s="13"/>
      <c r="BP31" s="7" t="s">
        <v>4</v>
      </c>
      <c r="BQ31" s="101" t="e">
        <f>IF(BQ30&lt;-0.2,1,IF(BQ30&lt;-0.15,2,IF(BQ30&lt;-0.1,3,IF(BQ30&lt;-0.05,4,IF(BQ30&lt;0,5,IF(BQ30&lt;0.06,6,IF(BQ30&lt;0.11,7,IF(BQ30&lt;0.16,8,IF(BQ30&lt;0.21,9,10)))))))))</f>
        <v>#DIV/0!</v>
      </c>
      <c r="BR31" s="63">
        <f>BR30*10</f>
        <v>0</v>
      </c>
      <c r="BS31" s="63">
        <f>BS30*10</f>
        <v>0</v>
      </c>
      <c r="BT31" s="30" t="e">
        <f>(BR31+BS31+BQ31)/3</f>
        <v>#DIV/0!</v>
      </c>
      <c r="BU31" s="11"/>
      <c r="BV31" s="7" t="s">
        <v>4</v>
      </c>
      <c r="BW31" s="101" t="e">
        <f>IF(BW30&lt;-0.2,1,IF(BW30&lt;-0.15,2,IF(BW30&lt;-0.1,3,IF(BW30&lt;-0.05,4,IF(BW30&lt;0,5,IF(BW30&lt;0.06,6,IF(BW30&lt;0.11,7,IF(BW30&lt;0.16,8,IF(BW30&lt;0.21,9,10)))))))))</f>
        <v>#DIV/0!</v>
      </c>
      <c r="BX31" s="63">
        <f>BX30*10</f>
        <v>0</v>
      </c>
      <c r="BY31" s="63">
        <f>BY30*10</f>
        <v>0</v>
      </c>
      <c r="BZ31" s="30" t="e">
        <f>(BX31+BY31+BW31)/3</f>
        <v>#DIV/0!</v>
      </c>
      <c r="CA31" s="14"/>
      <c r="CC31" s="13"/>
      <c r="CD31" s="7" t="s">
        <v>4</v>
      </c>
      <c r="CE31" s="101" t="e">
        <f>IF(CE30&lt;-0.2,1,IF(CE30&lt;-0.15,2,IF(CE30&lt;-0.1,3,IF(CE30&lt;-0.05,4,IF(CE30&lt;0,5,IF(CE30&lt;0.06,6,IF(CE30&lt;0.11,7,IF(CE30&lt;0.16,8,IF(CE30&lt;0.21,9,10)))))))))</f>
        <v>#DIV/0!</v>
      </c>
      <c r="CF31" s="63">
        <f>CF30*10</f>
        <v>0</v>
      </c>
      <c r="CG31" s="63">
        <f>CG30*10</f>
        <v>0</v>
      </c>
      <c r="CH31" s="30" t="e">
        <f>(CF31+CG31+CE31)/3</f>
        <v>#DIV/0!</v>
      </c>
      <c r="CI31" s="11"/>
      <c r="CJ31" s="7" t="s">
        <v>4</v>
      </c>
      <c r="CK31" s="101" t="e">
        <f>IF(CK30&lt;-0.2,1,IF(CK30&lt;-0.15,2,IF(CK30&lt;-0.1,3,IF(CK30&lt;-0.05,4,IF(CK30&lt;0,5,IF(CK30&lt;0.06,6,IF(CK30&lt;0.11,7,IF(CK30&lt;0.16,8,IF(CK30&lt;0.21,9,10)))))))))</f>
        <v>#DIV/0!</v>
      </c>
      <c r="CL31" s="63">
        <f>CL30*10</f>
        <v>0</v>
      </c>
      <c r="CM31" s="63">
        <f>CM30*10</f>
        <v>0</v>
      </c>
      <c r="CN31" s="30" t="e">
        <f>(CL31+CM31+CK31)/3</f>
        <v>#DIV/0!</v>
      </c>
      <c r="CO31" s="14"/>
      <c r="CQ31" s="13"/>
      <c r="CR31" s="7" t="s">
        <v>4</v>
      </c>
      <c r="CS31" s="101" t="e">
        <f>IF(CS30&lt;-0.2,1,IF(CS30&lt;-0.15,2,IF(CS30&lt;-0.1,3,IF(CS30&lt;-0.05,4,IF(CS30&lt;0,5,IF(CS30&lt;0.06,6,IF(CS30&lt;0.11,7,IF(CS30&lt;0.16,8,IF(CS30&lt;0.21,9,10)))))))))</f>
        <v>#DIV/0!</v>
      </c>
      <c r="CT31" s="63">
        <f>CT30*10</f>
        <v>0</v>
      </c>
      <c r="CU31" s="63">
        <f>CU30*10</f>
        <v>0</v>
      </c>
      <c r="CV31" s="30" t="e">
        <f>(CT31+CU31+CS31)/3</f>
        <v>#DIV/0!</v>
      </c>
      <c r="CW31" s="11"/>
      <c r="CX31" s="7" t="s">
        <v>4</v>
      </c>
      <c r="CY31" s="101" t="e">
        <f>IF(CY30&lt;-0.2,1,IF(CY30&lt;-0.15,2,IF(CY30&lt;-0.1,3,IF(CY30&lt;-0.05,4,IF(CY30&lt;0,5,IF(CY30&lt;0.06,6,IF(CY30&lt;0.11,7,IF(CY30&lt;0.16,8,IF(CY30&lt;0.21,9,10)))))))))</f>
        <v>#DIV/0!</v>
      </c>
      <c r="CZ31" s="63">
        <f>CZ30*10</f>
        <v>0</v>
      </c>
      <c r="DA31" s="63">
        <f>DA30*10</f>
        <v>0</v>
      </c>
      <c r="DB31" s="30" t="e">
        <f>(CZ31+DA31+CY31)/3</f>
        <v>#DIV/0!</v>
      </c>
      <c r="DC31" s="14"/>
      <c r="DE31" s="13"/>
      <c r="DF31" s="7" t="s">
        <v>4</v>
      </c>
      <c r="DG31" s="101" t="e">
        <f>IF(DG30&lt;-0.2,1,IF(DG30&lt;-0.15,2,IF(DG30&lt;-0.1,3,IF(DG30&lt;-0.05,4,IF(DG30&lt;0,5,IF(DG30&lt;0.06,6,IF(DG30&lt;0.11,7,IF(DG30&lt;0.16,8,IF(DG30&lt;0.21,9,10)))))))))</f>
        <v>#DIV/0!</v>
      </c>
      <c r="DH31" s="63">
        <f>DH30*10</f>
        <v>0</v>
      </c>
      <c r="DI31" s="63">
        <f>DI30*10</f>
        <v>0</v>
      </c>
      <c r="DJ31" s="30" t="e">
        <f>(DH31+DI31+DG31)/3</f>
        <v>#DIV/0!</v>
      </c>
      <c r="DK31" s="11"/>
      <c r="DL31" s="7" t="s">
        <v>4</v>
      </c>
      <c r="DM31" s="101" t="e">
        <f>IF(DM30&lt;-0.2,1,IF(DM30&lt;-0.15,2,IF(DM30&lt;-0.1,3,IF(DM30&lt;-0.05,4,IF(DM30&lt;0,5,IF(DM30&lt;0.06,6,IF(DM30&lt;0.11,7,IF(DM30&lt;0.16,8,IF(DM30&lt;0.21,9,10)))))))))</f>
        <v>#DIV/0!</v>
      </c>
      <c r="DN31" s="63">
        <f>DN30*10</f>
        <v>0</v>
      </c>
      <c r="DO31" s="63">
        <f>DO30*10</f>
        <v>0</v>
      </c>
      <c r="DP31" s="30" t="e">
        <f>(DN31+DO31+DM31)/3</f>
        <v>#DIV/0!</v>
      </c>
      <c r="DQ31" s="14"/>
    </row>
    <row r="32" spans="2:122" ht="17" thickBot="1" x14ac:dyDescent="0.25">
      <c r="B32" s="111">
        <f>B28+1</f>
        <v>8</v>
      </c>
      <c r="C32" s="50" t="str">
        <f>PROFILING!Q33</f>
        <v>TEAM A</v>
      </c>
      <c r="D32" s="71" t="str">
        <f>PROFILING!R33</f>
        <v>A</v>
      </c>
      <c r="E32" s="47">
        <f>PROFILING!Y33</f>
        <v>0</v>
      </c>
      <c r="F32" s="28" t="str">
        <f>PROFILING!X33</f>
        <v/>
      </c>
      <c r="G32" s="12" t="str">
        <f>PROFILING!Z33</f>
        <v>NO</v>
      </c>
      <c r="H32" s="9" t="str">
        <f>DM21</f>
        <v/>
      </c>
      <c r="I32" s="14"/>
      <c r="K32" s="13"/>
      <c r="L32" s="25" t="s">
        <v>6</v>
      </c>
      <c r="M32" s="45" t="e">
        <f>IF(M31&lt;4,"NEG",IF(M31&lt;8,"NEUT","POS"))</f>
        <v>#DIV/0!</v>
      </c>
      <c r="N32" s="22" t="str">
        <f>IF(N30="","",IF(N31&lt;2,"NEG",IF(N31&lt;6.9,"NEUT",IF(N31&lt;10.1,"POS"))))</f>
        <v/>
      </c>
      <c r="O32" s="22" t="str">
        <f>IF(O30="","",IF(O31&lt;2,"NEG",IF(O31&lt;6.9,"NEUT",IF(O31&lt;10.1,"POS"))))</f>
        <v/>
      </c>
      <c r="P32" s="131" t="str">
        <f>IF(OR(N30="",O30=""),"INCOMP",IF(OR(N31&lt;2,O31&lt;2,M31&lt;2,P31&lt;3.1),"NO BET","BET"))</f>
        <v>INCOMP</v>
      </c>
      <c r="Q32" s="11"/>
      <c r="R32" s="25" t="s">
        <v>6</v>
      </c>
      <c r="S32" s="45" t="e">
        <f>IF(S31&lt;4,"NEG",IF(S31&lt;8,"NEUT","POS"))</f>
        <v>#DIV/0!</v>
      </c>
      <c r="T32" s="22" t="str">
        <f>IF(T30="","",IF(T31&lt;2,"NEG",IF(T31&lt;6.9,"NEUT",IF(T31&lt;10.1,"POS"))))</f>
        <v/>
      </c>
      <c r="U32" s="22" t="str">
        <f>IF(U30="","",IF(U31&lt;2,"NEG",IF(U31&lt;6.9,"NEUT",IF(U31&lt;10.1,"POS"))))</f>
        <v/>
      </c>
      <c r="V32" s="131" t="str">
        <f>IF(OR(T30="",U30=""),"INCOMP",IF(OR(T31&lt;2,U31&lt;2,S31&lt;2,V31&lt;3.1),"NO BET","BET"))</f>
        <v>INCOMP</v>
      </c>
      <c r="W32" s="14"/>
      <c r="Y32" s="13"/>
      <c r="Z32" s="25" t="s">
        <v>6</v>
      </c>
      <c r="AA32" s="45" t="e">
        <f>IF(AA31&lt;4,"NEG",IF(AA31&lt;8,"NEUT","POS"))</f>
        <v>#DIV/0!</v>
      </c>
      <c r="AB32" s="22" t="str">
        <f>IF(AB30="","",IF(AB31&lt;2,"NEG",IF(AB31&lt;6.9,"NEUT",IF(AB31&lt;10.1,"POS"))))</f>
        <v/>
      </c>
      <c r="AC32" s="22" t="str">
        <f>IF(AC30="","",IF(AC31&lt;2,"NEG",IF(AC31&lt;6.9,"NEUT",IF(AC31&lt;10.1,"POS"))))</f>
        <v/>
      </c>
      <c r="AD32" s="131" t="str">
        <f>IF(OR(AB30="",AC30=""),"INCOMP",IF(OR(AB31&lt;2,AC31&lt;2,AA31&lt;2,AD31&lt;3.1),"NO BET","BET"))</f>
        <v>INCOMP</v>
      </c>
      <c r="AE32" s="11"/>
      <c r="AF32" s="25" t="s">
        <v>6</v>
      </c>
      <c r="AG32" s="45" t="e">
        <f>IF(AG31&lt;4,"NEG",IF(AG31&lt;8,"NEUT","POS"))</f>
        <v>#DIV/0!</v>
      </c>
      <c r="AH32" s="22" t="str">
        <f>IF(AH30="","",IF(AH31&lt;2,"NEG",IF(AH31&lt;6.9,"NEUT",IF(AH31&lt;10.1,"POS"))))</f>
        <v/>
      </c>
      <c r="AI32" s="22" t="str">
        <f>IF(AI30="","",IF(AI31&lt;2,"NEG",IF(AI31&lt;6.9,"NEUT",IF(AI31&lt;10.1,"POS"))))</f>
        <v/>
      </c>
      <c r="AJ32" s="131" t="str">
        <f>IF(OR(AH30="",AI30=""),"INCOMP",IF(OR(AH31&lt;2,AI31&lt;2,AG31&lt;2,AJ31&lt;3.1),"NO BET","BET"))</f>
        <v>INCOMP</v>
      </c>
      <c r="AK32" s="14"/>
      <c r="AM32" s="13"/>
      <c r="AN32" s="25" t="s">
        <v>6</v>
      </c>
      <c r="AO32" s="45" t="e">
        <f>IF(AO31&lt;4,"NEG",IF(AO31&lt;8,"NEUT","POS"))</f>
        <v>#DIV/0!</v>
      </c>
      <c r="AP32" s="22" t="str">
        <f>IF(AP30="","",IF(AP31&lt;2,"NEG",IF(AP31&lt;6.9,"NEUT",IF(AP31&lt;10.1,"POS"))))</f>
        <v/>
      </c>
      <c r="AQ32" s="22" t="str">
        <f>IF(AQ30="","",IF(AQ31&lt;2,"NEG",IF(AQ31&lt;6.9,"NEUT",IF(AQ31&lt;10.1,"POS"))))</f>
        <v/>
      </c>
      <c r="AR32" s="131" t="str">
        <f>IF(OR(AP30="",AQ30=""),"INCOMP",IF(OR(AP31&lt;2,AQ31&lt;2,AO31&lt;2,AR31&lt;3.1),"NO BET","BET"))</f>
        <v>INCOMP</v>
      </c>
      <c r="AS32" s="11"/>
      <c r="AT32" s="25" t="s">
        <v>6</v>
      </c>
      <c r="AU32" s="45" t="e">
        <f>IF(AU31&lt;4,"NEG",IF(AU31&lt;8,"NEUT","POS"))</f>
        <v>#DIV/0!</v>
      </c>
      <c r="AV32" s="22" t="str">
        <f>IF(AV30="","",IF(AV31&lt;2,"NEG",IF(AV31&lt;6.9,"NEUT",IF(AV31&lt;10.1,"POS"))))</f>
        <v/>
      </c>
      <c r="AW32" s="22" t="str">
        <f>IF(AW30="","",IF(AW31&lt;2,"NEG",IF(AW31&lt;6.9,"NEUT",IF(AW31&lt;10.1,"POS"))))</f>
        <v/>
      </c>
      <c r="AX32" s="131" t="str">
        <f>IF(OR(AV30="",AW30=""),"INCOMP",IF(OR(AV31&lt;2,AW31&lt;2,AU31&lt;2,AX31&lt;3.1),"NO BET","BET"))</f>
        <v>INCOMP</v>
      </c>
      <c r="AY32" s="14"/>
      <c r="BA32" s="13"/>
      <c r="BB32" s="25" t="s">
        <v>6</v>
      </c>
      <c r="BC32" s="45" t="e">
        <f>IF(BC31&lt;4,"NEG",IF(BC31&lt;8,"NEUT","POS"))</f>
        <v>#DIV/0!</v>
      </c>
      <c r="BD32" s="22" t="str">
        <f>IF(BD30="","",IF(BD31&lt;2,"NEG",IF(BD31&lt;6.9,"NEUT",IF(BD31&lt;10.1,"POS"))))</f>
        <v/>
      </c>
      <c r="BE32" s="22" t="str">
        <f>IF(BE30="","",IF(BE31&lt;2,"NEG",IF(BE31&lt;6.9,"NEUT",IF(BE31&lt;10.1,"POS"))))</f>
        <v/>
      </c>
      <c r="BF32" s="131" t="str">
        <f>IF(OR(BD30="",BE30=""),"INCOMP",IF(OR(BD31&lt;2,BE31&lt;2,BC31&lt;2,BF31&lt;3.1),"NO BET","BET"))</f>
        <v>INCOMP</v>
      </c>
      <c r="BG32" s="11"/>
      <c r="BH32" s="25" t="s">
        <v>6</v>
      </c>
      <c r="BI32" s="45" t="e">
        <f>IF(BI31&lt;4,"NEG",IF(BI31&lt;8,"NEUT","POS"))</f>
        <v>#DIV/0!</v>
      </c>
      <c r="BJ32" s="22" t="str">
        <f>IF(BJ30="","",IF(BJ31&lt;2,"NEG",IF(BJ31&lt;6.9,"NEUT",IF(BJ31&lt;10.1,"POS"))))</f>
        <v/>
      </c>
      <c r="BK32" s="22" t="str">
        <f>IF(BK30="","",IF(BK31&lt;2,"NEG",IF(BK31&lt;6.9,"NEUT",IF(BK31&lt;10.1,"POS"))))</f>
        <v/>
      </c>
      <c r="BL32" s="131" t="str">
        <f>IF(OR(BJ30="",BK30=""),"INCOMP",IF(OR(BJ31&lt;2,BK31&lt;2,BI31&lt;2,BL31&lt;3.1),"NO BET","BET"))</f>
        <v>INCOMP</v>
      </c>
      <c r="BM32" s="14"/>
      <c r="BO32" s="13"/>
      <c r="BP32" s="25" t="s">
        <v>6</v>
      </c>
      <c r="BQ32" s="45" t="e">
        <f>IF(BQ31&lt;4,"NEG",IF(BQ31&lt;8,"NEUT","POS"))</f>
        <v>#DIV/0!</v>
      </c>
      <c r="BR32" s="22" t="str">
        <f>IF(BR30="","",IF(BR31&lt;2,"NEG",IF(BR31&lt;6.9,"NEUT",IF(BR31&lt;10.1,"POS"))))</f>
        <v/>
      </c>
      <c r="BS32" s="22" t="str">
        <f>IF(BS30="","",IF(BS31&lt;2,"NEG",IF(BS31&lt;6.9,"NEUT",IF(BS31&lt;10.1,"POS"))))</f>
        <v/>
      </c>
      <c r="BT32" s="131" t="str">
        <f>IF(OR(BR30="",BS30=""),"INCOMP",IF(OR(BR31&lt;2,BS31&lt;2,BQ31&lt;2,BT31&lt;3.1),"NO BET","BET"))</f>
        <v>INCOMP</v>
      </c>
      <c r="BU32" s="11"/>
      <c r="BV32" s="25" t="s">
        <v>6</v>
      </c>
      <c r="BW32" s="45" t="e">
        <f>IF(BW31&lt;4,"NEG",IF(BW31&lt;8,"NEUT","POS"))</f>
        <v>#DIV/0!</v>
      </c>
      <c r="BX32" s="22" t="str">
        <f>IF(BX30="","",IF(BX31&lt;2,"NEG",IF(BX31&lt;6.9,"NEUT",IF(BX31&lt;10.1,"POS"))))</f>
        <v/>
      </c>
      <c r="BY32" s="22" t="str">
        <f>IF(BY30="","",IF(BY31&lt;2,"NEG",IF(BY31&lt;6.9,"NEUT",IF(BY31&lt;10.1,"POS"))))</f>
        <v/>
      </c>
      <c r="BZ32" s="131" t="str">
        <f>IF(OR(BX30="",BY30=""),"INCOMP",IF(OR(BX31&lt;2,BY31&lt;2,BW31&lt;2,BZ31&lt;3.1),"NO BET","BET"))</f>
        <v>INCOMP</v>
      </c>
      <c r="CA32" s="14"/>
      <c r="CC32" s="13"/>
      <c r="CD32" s="25" t="s">
        <v>6</v>
      </c>
      <c r="CE32" s="45" t="e">
        <f>IF(CE31&lt;4,"NEG",IF(CE31&lt;8,"NEUT","POS"))</f>
        <v>#DIV/0!</v>
      </c>
      <c r="CF32" s="22" t="str">
        <f>IF(CF30="","",IF(CF31&lt;2,"NEG",IF(CF31&lt;6.9,"NEUT",IF(CF31&lt;10.1,"POS"))))</f>
        <v/>
      </c>
      <c r="CG32" s="22" t="str">
        <f>IF(CG30="","",IF(CG31&lt;2,"NEG",IF(CG31&lt;6.9,"NEUT",IF(CG31&lt;10.1,"POS"))))</f>
        <v/>
      </c>
      <c r="CH32" s="131" t="str">
        <f>IF(OR(CF30="",CG30=""),"INCOMP",IF(OR(CF31&lt;2,CG31&lt;2,CE31&lt;2,CH31&lt;3.1),"NO BET","BET"))</f>
        <v>INCOMP</v>
      </c>
      <c r="CI32" s="11"/>
      <c r="CJ32" s="25" t="s">
        <v>6</v>
      </c>
      <c r="CK32" s="45" t="e">
        <f>IF(CK31&lt;4,"NEG",IF(CK31&lt;8,"NEUT","POS"))</f>
        <v>#DIV/0!</v>
      </c>
      <c r="CL32" s="22" t="str">
        <f>IF(CL30="","",IF(CL31&lt;2,"NEG",IF(CL31&lt;6.9,"NEUT",IF(CL31&lt;10.1,"POS"))))</f>
        <v/>
      </c>
      <c r="CM32" s="22" t="str">
        <f>IF(CM30="","",IF(CM31&lt;2,"NEG",IF(CM31&lt;6.9,"NEUT",IF(CM31&lt;10.1,"POS"))))</f>
        <v/>
      </c>
      <c r="CN32" s="131" t="str">
        <f>IF(OR(CL30="",CM30=""),"INCOMP",IF(OR(CL31&lt;2,CM31&lt;2,CK31&lt;2,CN31&lt;3.1),"NO BET","BET"))</f>
        <v>INCOMP</v>
      </c>
      <c r="CO32" s="14"/>
      <c r="CQ32" s="13"/>
      <c r="CR32" s="25" t="s">
        <v>6</v>
      </c>
      <c r="CS32" s="45" t="e">
        <f>IF(CS31&lt;4,"NEG",IF(CS31&lt;8,"NEUT","POS"))</f>
        <v>#DIV/0!</v>
      </c>
      <c r="CT32" s="22" t="str">
        <f>IF(CT30="","",IF(CT31&lt;2,"NEG",IF(CT31&lt;6.9,"NEUT",IF(CT31&lt;10.1,"POS"))))</f>
        <v/>
      </c>
      <c r="CU32" s="22" t="str">
        <f>IF(CU30="","",IF(CU31&lt;2,"NEG",IF(CU31&lt;6.9,"NEUT",IF(CU31&lt;10.1,"POS"))))</f>
        <v/>
      </c>
      <c r="CV32" s="131" t="str">
        <f>IF(OR(CT30="",CU30=""),"INCOMP",IF(OR(CT31&lt;2,CU31&lt;2,CS31&lt;2,CV31&lt;3.1),"NO BET","BET"))</f>
        <v>INCOMP</v>
      </c>
      <c r="CW32" s="11"/>
      <c r="CX32" s="25" t="s">
        <v>6</v>
      </c>
      <c r="CY32" s="45" t="e">
        <f>IF(CY31&lt;4,"NEG",IF(CY31&lt;8,"NEUT","POS"))</f>
        <v>#DIV/0!</v>
      </c>
      <c r="CZ32" s="22" t="str">
        <f>IF(CZ30="","",IF(CZ31&lt;2,"NEG",IF(CZ31&lt;6.9,"NEUT",IF(CZ31&lt;10.1,"POS"))))</f>
        <v/>
      </c>
      <c r="DA32" s="22" t="str">
        <f>IF(DA30="","",IF(DA31&lt;2,"NEG",IF(DA31&lt;6.9,"NEUT",IF(DA31&lt;10.1,"POS"))))</f>
        <v/>
      </c>
      <c r="DB32" s="131" t="str">
        <f>IF(OR(CZ30="",DA30=""),"INCOMP",IF(OR(CZ31&lt;2,DA31&lt;2,CY31&lt;2,DB31&lt;3.1),"NO BET","BET"))</f>
        <v>INCOMP</v>
      </c>
      <c r="DC32" s="14"/>
      <c r="DE32" s="13"/>
      <c r="DF32" s="25" t="s">
        <v>6</v>
      </c>
      <c r="DG32" s="45" t="e">
        <f>IF(DG31&lt;4,"NEG",IF(DG31&lt;8,"NEUT","POS"))</f>
        <v>#DIV/0!</v>
      </c>
      <c r="DH32" s="22" t="str">
        <f>IF(DH30="","",IF(DH31&lt;2,"NEG",IF(DH31&lt;6.9,"NEUT",IF(DH31&lt;10.1,"POS"))))</f>
        <v/>
      </c>
      <c r="DI32" s="22" t="str">
        <f>IF(DI30="","",IF(DI31&lt;2,"NEG",IF(DI31&lt;6.9,"NEUT",IF(DI31&lt;10.1,"POS"))))</f>
        <v/>
      </c>
      <c r="DJ32" s="131" t="str">
        <f>IF(OR(DH30="",DI30=""),"INCOMP",IF(OR(DH31&lt;2,DI31&lt;2,DG31&lt;2,DJ31&lt;3.1),"NO BET","BET"))</f>
        <v>INCOMP</v>
      </c>
      <c r="DK32" s="11"/>
      <c r="DL32" s="25" t="s">
        <v>6</v>
      </c>
      <c r="DM32" s="45" t="e">
        <f>IF(DM31&lt;4,"NEG",IF(DM31&lt;8,"NEUT","POS"))</f>
        <v>#DIV/0!</v>
      </c>
      <c r="DN32" s="22" t="str">
        <f>IF(DN30="","",IF(DN31&lt;2,"NEG",IF(DN31&lt;6.9,"NEUT",IF(DN31&lt;10.1,"POS"))))</f>
        <v/>
      </c>
      <c r="DO32" s="22" t="str">
        <f>IF(DO30="","",IF(DO31&lt;2,"NEG",IF(DO31&lt;6.9,"NEUT",IF(DO31&lt;10.1,"POS"))))</f>
        <v/>
      </c>
      <c r="DP32" s="131" t="str">
        <f>IF(OR(DN30="",DO30=""),"INCOMP",IF(OR(DN31&lt;2,DO31&lt;2,DM31&lt;2,DP31&lt;3.1),"NO BET","BET"))</f>
        <v>INCOMP</v>
      </c>
      <c r="DQ32" s="14"/>
    </row>
    <row r="33" spans="2:146" ht="17" thickBot="1" x14ac:dyDescent="0.25">
      <c r="B33" s="13"/>
      <c r="C33" s="51" t="str">
        <f>PROFILING!Q34</f>
        <v>TEAM B</v>
      </c>
      <c r="D33" s="73" t="str">
        <f>PROFILING!R34</f>
        <v>B</v>
      </c>
      <c r="E33" s="49">
        <f>PROFILING!Y34</f>
        <v>0</v>
      </c>
      <c r="F33" s="22" t="str">
        <f>PROFILING!X34</f>
        <v/>
      </c>
      <c r="G33" s="22" t="str">
        <f>PROFILING!Z34</f>
        <v>NO</v>
      </c>
      <c r="H33" s="10" t="str">
        <f>DM22</f>
        <v/>
      </c>
      <c r="I33" s="14"/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4"/>
      <c r="Y33" s="2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4"/>
      <c r="AM33" s="2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4"/>
      <c r="BA33" s="2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4"/>
      <c r="BO33" s="2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4"/>
      <c r="CC33" s="2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4"/>
      <c r="CQ33" s="2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4"/>
      <c r="DE33" s="2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4"/>
    </row>
    <row r="34" spans="2:146" ht="17" thickBot="1" x14ac:dyDescent="0.25">
      <c r="B34" s="2"/>
      <c r="C34" s="53"/>
      <c r="D34" s="53"/>
      <c r="E34" s="48"/>
      <c r="F34" s="3"/>
      <c r="G34" s="3"/>
      <c r="H34" s="3"/>
      <c r="I34" s="4"/>
      <c r="K34" s="19" t="s">
        <v>23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8" t="str">
        <f>K34</f>
        <v>MATCHUP</v>
      </c>
      <c r="Y34" s="19" t="s">
        <v>23</v>
      </c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8" t="str">
        <f>Y34</f>
        <v>MATCHUP</v>
      </c>
      <c r="AM34" s="19" t="s">
        <v>23</v>
      </c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8" t="str">
        <f>AM34</f>
        <v>MATCHUP</v>
      </c>
      <c r="BA34" s="19" t="s">
        <v>23</v>
      </c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8" t="str">
        <f>BA34</f>
        <v>MATCHUP</v>
      </c>
      <c r="BO34" s="19" t="s">
        <v>23</v>
      </c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8" t="str">
        <f>BO34</f>
        <v>MATCHUP</v>
      </c>
      <c r="CC34" s="19" t="s">
        <v>23</v>
      </c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8" t="str">
        <f>CC34</f>
        <v>MATCHUP</v>
      </c>
      <c r="CQ34" s="19" t="s">
        <v>23</v>
      </c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8" t="str">
        <f>CQ34</f>
        <v>MATCHUP</v>
      </c>
      <c r="DE34" s="19" t="s">
        <v>23</v>
      </c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8" t="str">
        <f>DE34</f>
        <v>MATCHUP</v>
      </c>
    </row>
    <row r="35" spans="2:146" x14ac:dyDescent="0.2">
      <c r="B35" s="11"/>
      <c r="C35" s="20"/>
      <c r="D35" s="20"/>
      <c r="E35" s="17"/>
      <c r="F35" s="17"/>
      <c r="G35" s="17"/>
      <c r="H35" s="17"/>
      <c r="I35" s="11"/>
      <c r="K35" s="76"/>
      <c r="L35" s="38" t="s">
        <v>42</v>
      </c>
      <c r="M35" s="93" t="s">
        <v>39</v>
      </c>
      <c r="N35" s="93" t="s">
        <v>37</v>
      </c>
      <c r="O35" s="93" t="s">
        <v>38</v>
      </c>
      <c r="P35" s="6" t="s">
        <v>40</v>
      </c>
      <c r="R35" s="43" t="s">
        <v>33</v>
      </c>
      <c r="S35" s="32" t="s">
        <v>15</v>
      </c>
      <c r="T35" s="5" t="s">
        <v>41</v>
      </c>
      <c r="U35" s="32" t="s">
        <v>6</v>
      </c>
      <c r="V35" s="29" t="s">
        <v>4</v>
      </c>
      <c r="W35" s="14"/>
      <c r="Y35" s="76"/>
      <c r="Z35" s="38" t="s">
        <v>42</v>
      </c>
      <c r="AA35" s="93" t="s">
        <v>39</v>
      </c>
      <c r="AB35" s="93" t="s">
        <v>37</v>
      </c>
      <c r="AC35" s="93" t="s">
        <v>38</v>
      </c>
      <c r="AD35" s="6" t="s">
        <v>40</v>
      </c>
      <c r="AF35" s="43" t="s">
        <v>33</v>
      </c>
      <c r="AG35" s="32" t="s">
        <v>15</v>
      </c>
      <c r="AH35" s="5" t="s">
        <v>41</v>
      </c>
      <c r="AI35" s="32" t="s">
        <v>6</v>
      </c>
      <c r="AJ35" s="29" t="s">
        <v>4</v>
      </c>
      <c r="AK35" s="14"/>
      <c r="AL35" s="11"/>
      <c r="AM35" s="76"/>
      <c r="AN35" s="38" t="s">
        <v>42</v>
      </c>
      <c r="AO35" s="93" t="s">
        <v>39</v>
      </c>
      <c r="AP35" s="93" t="s">
        <v>37</v>
      </c>
      <c r="AQ35" s="93" t="s">
        <v>38</v>
      </c>
      <c r="AR35" s="6" t="s">
        <v>40</v>
      </c>
      <c r="AT35" s="43" t="s">
        <v>33</v>
      </c>
      <c r="AU35" s="32" t="s">
        <v>15</v>
      </c>
      <c r="AV35" s="5" t="s">
        <v>41</v>
      </c>
      <c r="AW35" s="32" t="s">
        <v>6</v>
      </c>
      <c r="AX35" s="29" t="s">
        <v>4</v>
      </c>
      <c r="AY35" s="14"/>
      <c r="AZ35" s="11"/>
      <c r="BA35" s="76"/>
      <c r="BB35" s="38" t="s">
        <v>42</v>
      </c>
      <c r="BC35" s="93" t="s">
        <v>39</v>
      </c>
      <c r="BD35" s="93" t="s">
        <v>37</v>
      </c>
      <c r="BE35" s="93" t="s">
        <v>38</v>
      </c>
      <c r="BF35" s="6" t="s">
        <v>40</v>
      </c>
      <c r="BH35" s="43" t="s">
        <v>33</v>
      </c>
      <c r="BI35" s="32" t="s">
        <v>15</v>
      </c>
      <c r="BJ35" s="5" t="s">
        <v>41</v>
      </c>
      <c r="BK35" s="32" t="s">
        <v>6</v>
      </c>
      <c r="BL35" s="29" t="s">
        <v>4</v>
      </c>
      <c r="BM35" s="14"/>
      <c r="BN35" s="11"/>
      <c r="BO35" s="76"/>
      <c r="BP35" s="38" t="s">
        <v>42</v>
      </c>
      <c r="BQ35" s="93" t="s">
        <v>39</v>
      </c>
      <c r="BR35" s="93" t="s">
        <v>37</v>
      </c>
      <c r="BS35" s="93" t="s">
        <v>38</v>
      </c>
      <c r="BT35" s="6" t="s">
        <v>40</v>
      </c>
      <c r="BV35" s="43" t="s">
        <v>33</v>
      </c>
      <c r="BW35" s="32" t="s">
        <v>15</v>
      </c>
      <c r="BX35" s="5" t="s">
        <v>41</v>
      </c>
      <c r="BY35" s="32" t="s">
        <v>6</v>
      </c>
      <c r="BZ35" s="29" t="s">
        <v>4</v>
      </c>
      <c r="CA35" s="14"/>
      <c r="CB35" s="11"/>
      <c r="CC35" s="76"/>
      <c r="CD35" s="38" t="s">
        <v>42</v>
      </c>
      <c r="CE35" s="93" t="s">
        <v>39</v>
      </c>
      <c r="CF35" s="93" t="s">
        <v>37</v>
      </c>
      <c r="CG35" s="93" t="s">
        <v>38</v>
      </c>
      <c r="CH35" s="6" t="s">
        <v>40</v>
      </c>
      <c r="CJ35" s="43" t="s">
        <v>33</v>
      </c>
      <c r="CK35" s="32" t="s">
        <v>15</v>
      </c>
      <c r="CL35" s="5" t="s">
        <v>41</v>
      </c>
      <c r="CM35" s="32" t="s">
        <v>6</v>
      </c>
      <c r="CN35" s="29" t="s">
        <v>4</v>
      </c>
      <c r="CO35" s="14"/>
      <c r="CP35" s="11"/>
      <c r="CQ35" s="76"/>
      <c r="CR35" s="38" t="s">
        <v>42</v>
      </c>
      <c r="CS35" s="93" t="s">
        <v>39</v>
      </c>
      <c r="CT35" s="93" t="s">
        <v>37</v>
      </c>
      <c r="CU35" s="93" t="s">
        <v>38</v>
      </c>
      <c r="CV35" s="6" t="s">
        <v>40</v>
      </c>
      <c r="CX35" s="43" t="s">
        <v>33</v>
      </c>
      <c r="CY35" s="32" t="s">
        <v>15</v>
      </c>
      <c r="CZ35" s="5" t="s">
        <v>41</v>
      </c>
      <c r="DA35" s="32" t="s">
        <v>6</v>
      </c>
      <c r="DB35" s="29" t="s">
        <v>4</v>
      </c>
      <c r="DC35" s="14"/>
      <c r="DD35" s="11"/>
      <c r="DE35" s="76"/>
      <c r="DF35" s="38" t="s">
        <v>42</v>
      </c>
      <c r="DG35" s="93" t="s">
        <v>39</v>
      </c>
      <c r="DH35" s="93" t="s">
        <v>37</v>
      </c>
      <c r="DI35" s="93" t="s">
        <v>38</v>
      </c>
      <c r="DJ35" s="6" t="s">
        <v>40</v>
      </c>
      <c r="DL35" s="43" t="s">
        <v>33</v>
      </c>
      <c r="DM35" s="32" t="s">
        <v>15</v>
      </c>
      <c r="DN35" s="5" t="s">
        <v>41</v>
      </c>
      <c r="DO35" s="32" t="s">
        <v>6</v>
      </c>
      <c r="DP35" s="29" t="s">
        <v>4</v>
      </c>
      <c r="DQ35" s="14"/>
      <c r="DR35" s="11"/>
    </row>
    <row r="36" spans="2:146" x14ac:dyDescent="0.2">
      <c r="I36" s="11"/>
      <c r="K36" s="13"/>
      <c r="L36" s="50" t="str">
        <f>D4</f>
        <v>A</v>
      </c>
      <c r="M36" s="90"/>
      <c r="N36" s="91"/>
      <c r="O36" s="90"/>
      <c r="P36" s="9">
        <f>IF(N36&lt;10,3,IF(((M36-O36)/M36)&lt;-100%,1,IF(((M36-O36)/M36)&lt;-50%,2,IF(((M36-O36)/M36)&lt;50%,3,IF(((M36-O36)/M36)&lt;100%,4,5)))))</f>
        <v>3</v>
      </c>
      <c r="R36" s="98" t="str">
        <f>L9</f>
        <v>TEAM A</v>
      </c>
      <c r="S36" s="27" t="str">
        <f>P18</f>
        <v/>
      </c>
      <c r="T36" s="31" t="e">
        <f>P31</f>
        <v>#DIV/0!</v>
      </c>
      <c r="U36" s="28" t="str">
        <f>IF(M36="","INCOMP",IF(P36=1,"NO BET",IF(P37=5,"NO BET",IF((T36-T37)&lt;-4,"NO BET","BET"))))</f>
        <v>INCOMP</v>
      </c>
      <c r="V36" s="56" t="e">
        <f>(3-P37)+(S36-S37)+(T36-T37)</f>
        <v>#VALUE!</v>
      </c>
      <c r="W36" s="14"/>
      <c r="Y36" s="13"/>
      <c r="Z36" s="50" t="str">
        <f>D8</f>
        <v>A</v>
      </c>
      <c r="AA36" s="90"/>
      <c r="AB36" s="91"/>
      <c r="AC36" s="90"/>
      <c r="AD36" s="9">
        <f>IF(AB36&lt;10,3,IF(((AA36-AC36)/AA36)&lt;-100%,1,IF(((AA36-AC36)/AA36)&lt;-50%,2,IF(((AA36-AC36)/AA36)&lt;50%,3,IF(((AA36-AC36)/AA36)&lt;100%,4,5)))))</f>
        <v>3</v>
      </c>
      <c r="AF36" s="98" t="str">
        <f>Z9</f>
        <v>TEAM A</v>
      </c>
      <c r="AG36" s="27" t="str">
        <f>AD18</f>
        <v/>
      </c>
      <c r="AH36" s="31" t="e">
        <f>AD31</f>
        <v>#DIV/0!</v>
      </c>
      <c r="AI36" s="28" t="str">
        <f>IF(AA36="","INCOMP",IF(AD36=1,"NO BET",IF(AD37=5,"NO BET",IF((AH36-AH37)&lt;-4,"NO BET","BET"))))</f>
        <v>INCOMP</v>
      </c>
      <c r="AJ36" s="56" t="e">
        <f>(3-AD37)+(AG36-AG37)+(AH36-AH37)</f>
        <v>#VALUE!</v>
      </c>
      <c r="AK36" s="14"/>
      <c r="AL36" s="11"/>
      <c r="AM36" s="13"/>
      <c r="AN36" s="50" t="str">
        <f>D12</f>
        <v>A</v>
      </c>
      <c r="AO36" s="90"/>
      <c r="AP36" s="91"/>
      <c r="AQ36" s="90"/>
      <c r="AR36" s="9">
        <f>IF(AP36&lt;10,3,IF(((AO36-AQ36)/AO36)&lt;-100%,1,IF(((AO36-AQ36)/AO36)&lt;-50%,2,IF(((AO36-AQ36)/AO36)&lt;50%,3,IF(((AO36-AQ36)/AO36)&lt;100%,4,5)))))</f>
        <v>3</v>
      </c>
      <c r="AT36" s="98" t="str">
        <f>AN9</f>
        <v>TEAM A</v>
      </c>
      <c r="AU36" s="27" t="str">
        <f>AR18</f>
        <v/>
      </c>
      <c r="AV36" s="31" t="e">
        <f>AR31</f>
        <v>#DIV/0!</v>
      </c>
      <c r="AW36" s="28" t="str">
        <f>IF(AO36="","INCOMP",IF(AR36=1,"NO BET",IF(AR37=5,"NO BET",IF((AV36-AV37)&lt;-4,"NO BET","BET"))))</f>
        <v>INCOMP</v>
      </c>
      <c r="AX36" s="56" t="e">
        <f>(3-AR37)+(AU36-AU37)+(AV36-AV37)</f>
        <v>#VALUE!</v>
      </c>
      <c r="AY36" s="14"/>
      <c r="AZ36" s="11"/>
      <c r="BA36" s="13"/>
      <c r="BB36" s="50" t="str">
        <f>D16</f>
        <v>A</v>
      </c>
      <c r="BC36" s="90"/>
      <c r="BD36" s="91"/>
      <c r="BE36" s="90"/>
      <c r="BF36" s="9">
        <f>IF(BD36&lt;10,3,IF(((BC36-BE36)/BC36)&lt;-100%,1,IF(((BC36-BE36)/BC36)&lt;-50%,2,IF(((BC36-BE36)/BC36)&lt;50%,3,IF(((BC36-BE36)/BC36)&lt;100%,4,5)))))</f>
        <v>3</v>
      </c>
      <c r="BH36" s="98" t="str">
        <f>BB9</f>
        <v>TEAM A</v>
      </c>
      <c r="BI36" s="27" t="str">
        <f>BF18</f>
        <v/>
      </c>
      <c r="BJ36" s="31" t="e">
        <f>BF31</f>
        <v>#DIV/0!</v>
      </c>
      <c r="BK36" s="28" t="str">
        <f>IF(BC36="","INCOMP",IF(BF36=1,"NO BET",IF(BF37=5,"NO BET",IF((BJ36-BJ37)&lt;-4,"NO BET","BET"))))</f>
        <v>INCOMP</v>
      </c>
      <c r="BL36" s="56" t="e">
        <f>(3-BF37)+(BI36-BI37)+(BJ36-BJ37)</f>
        <v>#VALUE!</v>
      </c>
      <c r="BM36" s="14"/>
      <c r="BN36" s="11"/>
      <c r="BO36" s="13"/>
      <c r="BP36" s="50" t="str">
        <f>D20</f>
        <v>A</v>
      </c>
      <c r="BQ36" s="90"/>
      <c r="BR36" s="91"/>
      <c r="BS36" s="90"/>
      <c r="BT36" s="9">
        <f>IF(BR36&lt;10,3,IF(((BQ36-BS36)/BQ36)&lt;-100%,1,IF(((BQ36-BS36)/BQ36)&lt;-50%,2,IF(((BQ36-BS36)/BQ36)&lt;50%,3,IF(((BQ36-BS36)/BQ36)&lt;100%,4,5)))))</f>
        <v>3</v>
      </c>
      <c r="BV36" s="98" t="str">
        <f>BP9</f>
        <v>TEAM A</v>
      </c>
      <c r="BW36" s="27" t="str">
        <f>BT18</f>
        <v/>
      </c>
      <c r="BX36" s="31" t="e">
        <f>BT31</f>
        <v>#DIV/0!</v>
      </c>
      <c r="BY36" s="28" t="str">
        <f>IF(BQ36="","INCOMP",IF(BT36=1,"NO BET",IF(BT37=5,"NO BET",IF((BX36-BX37)&lt;-4,"NO BET","BET"))))</f>
        <v>INCOMP</v>
      </c>
      <c r="BZ36" s="56" t="e">
        <f>(3-BT37)+(BW36-BW37)+(BX36-BX37)</f>
        <v>#VALUE!</v>
      </c>
      <c r="CA36" s="14"/>
      <c r="CB36" s="11"/>
      <c r="CC36" s="13"/>
      <c r="CD36" s="50" t="str">
        <f>D24</f>
        <v>A</v>
      </c>
      <c r="CE36" s="90"/>
      <c r="CF36" s="91"/>
      <c r="CG36" s="90"/>
      <c r="CH36" s="9">
        <f>IF(CF36&lt;10,3,IF(((CE36-CG36)/CE36)&lt;-100%,1,IF(((CE36-CG36)/CE36)&lt;-50%,2,IF(((CE36-CG36)/CE36)&lt;50%,3,IF(((CE36-CG36)/CE36)&lt;100%,4,5)))))</f>
        <v>3</v>
      </c>
      <c r="CJ36" s="98" t="str">
        <f>CD9</f>
        <v>TEAM A</v>
      </c>
      <c r="CK36" s="27" t="str">
        <f>CH18</f>
        <v/>
      </c>
      <c r="CL36" s="31" t="e">
        <f>CH31</f>
        <v>#DIV/0!</v>
      </c>
      <c r="CM36" s="28" t="str">
        <f>IF(CE36="","INCOMP",IF(CH36=1,"NO BET",IF(CH37=5,"NO BET",IF((CL36-CL37)&lt;-4,"NO BET","BET"))))</f>
        <v>INCOMP</v>
      </c>
      <c r="CN36" s="56" t="e">
        <f>(3-CH37)+(CK36-CK37)+(CL36-CL37)</f>
        <v>#VALUE!</v>
      </c>
      <c r="CO36" s="14"/>
      <c r="CP36" s="11"/>
      <c r="CQ36" s="13"/>
      <c r="CR36" s="50" t="str">
        <f>D28</f>
        <v>A</v>
      </c>
      <c r="CS36" s="90"/>
      <c r="CT36" s="91"/>
      <c r="CU36" s="90"/>
      <c r="CV36" s="9">
        <f>IF(CT36&lt;10,3,IF(((CS36-CU36)/CS36)&lt;-100%,1,IF(((CS36-CU36)/CS36)&lt;-50%,2,IF(((CS36-CU36)/CS36)&lt;50%,3,IF(((CS36-CU36)/CS36)&lt;100%,4,5)))))</f>
        <v>3</v>
      </c>
      <c r="CX36" s="98" t="str">
        <f>CR9</f>
        <v>TEAM A</v>
      </c>
      <c r="CY36" s="27" t="str">
        <f>CV18</f>
        <v/>
      </c>
      <c r="CZ36" s="31" t="e">
        <f>CV31</f>
        <v>#DIV/0!</v>
      </c>
      <c r="DA36" s="28" t="str">
        <f>IF(CS36="","INCOMP",IF(CV36=1,"NO BET",IF(CV37=5,"NO BET",IF((CZ36-CZ37)&lt;-4,"NO BET","BET"))))</f>
        <v>INCOMP</v>
      </c>
      <c r="DB36" s="56" t="e">
        <f>(3-CV37)+(CY36-CY37)+(CZ36-CZ37)</f>
        <v>#VALUE!</v>
      </c>
      <c r="DC36" s="14"/>
      <c r="DD36" s="11"/>
      <c r="DE36" s="13"/>
      <c r="DF36" s="50" t="str">
        <f>D32</f>
        <v>A</v>
      </c>
      <c r="DG36" s="90"/>
      <c r="DH36" s="91"/>
      <c r="DI36" s="90"/>
      <c r="DJ36" s="9">
        <f>IF(DH36&lt;10,3,IF(((DG36-DI36)/DG36)&lt;-100%,1,IF(((DG36-DI36)/DG36)&lt;-50%,2,IF(((DG36-DI36)/DG36)&lt;50%,3,IF(((DG36-DI36)/DG36)&lt;100%,4,5)))))</f>
        <v>3</v>
      </c>
      <c r="DL36" s="98" t="str">
        <f>DF9</f>
        <v>TEAM A</v>
      </c>
      <c r="DM36" s="27" t="str">
        <f>DJ18</f>
        <v/>
      </c>
      <c r="DN36" s="31" t="e">
        <f>DJ31</f>
        <v>#DIV/0!</v>
      </c>
      <c r="DO36" s="28" t="str">
        <f>IF(DG36="","INCOMP",IF(DJ36=1,"NO BET",IF(DJ37=5,"NO BET",IF((DN36-DN37)&lt;-4,"NO BET","BET"))))</f>
        <v>INCOMP</v>
      </c>
      <c r="DP36" s="56" t="e">
        <f>(3-DJ37)+(DM36-DM37)+(DN36-DN37)</f>
        <v>#VALUE!</v>
      </c>
      <c r="DQ36" s="14"/>
      <c r="DR36" s="11"/>
    </row>
    <row r="37" spans="2:146" ht="17" thickBot="1" x14ac:dyDescent="0.25">
      <c r="I37" s="11"/>
      <c r="K37" s="13"/>
      <c r="L37" s="51" t="str">
        <f>D5</f>
        <v>B</v>
      </c>
      <c r="M37" s="94"/>
      <c r="N37" s="95"/>
      <c r="O37" s="94"/>
      <c r="P37" s="10">
        <f>IF(N37&lt;10,3,IF(((M37-O37)/M37)&lt;-100%,1,IF(((M37-O37)/M37)&lt;-50%,2,IF(((M37-O37)/M37)&lt;50%,3,IF(((M37-O37)/M37)&lt;100%,4,5)))))</f>
        <v>3</v>
      </c>
      <c r="R37" s="99" t="str">
        <f>S25</f>
        <v>TEAM B</v>
      </c>
      <c r="S37" s="45" t="str">
        <f>V18</f>
        <v/>
      </c>
      <c r="T37" s="37" t="e">
        <f>V31</f>
        <v>#DIV/0!</v>
      </c>
      <c r="U37" s="22" t="str">
        <f>IF(M37="","INCOMP",IF(P37=1,"NO BET",IF(P36=5,"NO BET",IF((T37-T36)&lt;-4,"NO BET","BET"))))</f>
        <v>INCOMP</v>
      </c>
      <c r="V37" s="39" t="e">
        <f>(3-P36)+(S37-S36)+(T37-T36)</f>
        <v>#VALUE!</v>
      </c>
      <c r="W37" s="14"/>
      <c r="Y37" s="13"/>
      <c r="Z37" s="51" t="str">
        <f>D9</f>
        <v>B</v>
      </c>
      <c r="AA37" s="94"/>
      <c r="AB37" s="95"/>
      <c r="AC37" s="94"/>
      <c r="AD37" s="10">
        <f>IF(AB37&lt;10,3,IF(((AA37-AC37)/AA37)&lt;-100%,1,IF(((AA37-AC37)/AA37)&lt;-50%,2,IF(((AA37-AC37)/AA37)&lt;50%,3,IF(((AA37-AC37)/AA37)&lt;100%,4,5)))))</f>
        <v>3</v>
      </c>
      <c r="AF37" s="99" t="str">
        <f>AG25</f>
        <v>TEAM B</v>
      </c>
      <c r="AG37" s="45" t="str">
        <f>AJ18</f>
        <v/>
      </c>
      <c r="AH37" s="37" t="e">
        <f>AJ31</f>
        <v>#DIV/0!</v>
      </c>
      <c r="AI37" s="22" t="str">
        <f>IF(AA37="","INCOMP",IF(AD37=1,"NO BET",IF(AD36=5,"NO BET",IF((AH37-AH36)&lt;-4,"NO BET","BET"))))</f>
        <v>INCOMP</v>
      </c>
      <c r="AJ37" s="39" t="e">
        <f>(3-AD36)+(AG37-AG36)+(AH37-AH36)</f>
        <v>#VALUE!</v>
      </c>
      <c r="AK37" s="14"/>
      <c r="AL37" s="11"/>
      <c r="AM37" s="13"/>
      <c r="AN37" s="51" t="str">
        <f>D13</f>
        <v>B</v>
      </c>
      <c r="AO37" s="94"/>
      <c r="AP37" s="95"/>
      <c r="AQ37" s="94"/>
      <c r="AR37" s="10">
        <f>IF(AP37&lt;10,3,IF(((AO37-AQ37)/AO37)&lt;-100%,1,IF(((AO37-AQ37)/AO37)&lt;-50%,2,IF(((AO37-AQ37)/AO37)&lt;50%,3,IF(((AO37-AQ37)/AO37)&lt;100%,4,5)))))</f>
        <v>3</v>
      </c>
      <c r="AT37" s="99" t="str">
        <f>AU25</f>
        <v>TEAM B</v>
      </c>
      <c r="AU37" s="45" t="str">
        <f>AX18</f>
        <v/>
      </c>
      <c r="AV37" s="37" t="e">
        <f>AX31</f>
        <v>#DIV/0!</v>
      </c>
      <c r="AW37" s="22" t="str">
        <f>IF(AO37="","INCOMP",IF(AR37=1,"NO BET",IF(AR36=5,"NO BET",IF((AV37-AV36)&lt;-4,"NO BET","BET"))))</f>
        <v>INCOMP</v>
      </c>
      <c r="AX37" s="39" t="e">
        <f>(3-AR36)+(AU37-AU36)+(AV37-AV36)</f>
        <v>#VALUE!</v>
      </c>
      <c r="AY37" s="14"/>
      <c r="AZ37" s="11"/>
      <c r="BA37" s="13"/>
      <c r="BB37" s="51" t="str">
        <f>D17</f>
        <v>B</v>
      </c>
      <c r="BC37" s="94"/>
      <c r="BD37" s="95"/>
      <c r="BE37" s="94"/>
      <c r="BF37" s="10">
        <f>IF(BD37&lt;10,3,IF(((BC37-BE37)/BC37)&lt;-100%,1,IF(((BC37-BE37)/BC37)&lt;-50%,2,IF(((BC37-BE37)/BC37)&lt;50%,3,IF(((BC37-BE37)/BC37)&lt;100%,4,5)))))</f>
        <v>3</v>
      </c>
      <c r="BH37" s="99" t="str">
        <f>BI25</f>
        <v>TEAM B</v>
      </c>
      <c r="BI37" s="45" t="str">
        <f>BL18</f>
        <v/>
      </c>
      <c r="BJ37" s="37" t="e">
        <f>BL31</f>
        <v>#DIV/0!</v>
      </c>
      <c r="BK37" s="22" t="str">
        <f>IF(BC37="","INCOMP",IF(BF37=1,"NO BET",IF(BF36=5,"NO BET",IF((BJ37-BJ36)&lt;-4,"NO BET","BET"))))</f>
        <v>INCOMP</v>
      </c>
      <c r="BL37" s="39" t="e">
        <f>(3-BF36)+(BI37-BI36)+(BJ37-BJ36)</f>
        <v>#VALUE!</v>
      </c>
      <c r="BM37" s="14"/>
      <c r="BN37" s="11"/>
      <c r="BO37" s="13"/>
      <c r="BP37" s="51" t="str">
        <f>D21</f>
        <v>B</v>
      </c>
      <c r="BQ37" s="94"/>
      <c r="BR37" s="95"/>
      <c r="BS37" s="94"/>
      <c r="BT37" s="10">
        <f>IF(BR37&lt;10,3,IF(((BQ37-BS37)/BQ37)&lt;-100%,1,IF(((BQ37-BS37)/BQ37)&lt;-50%,2,IF(((BQ37-BS37)/BQ37)&lt;50%,3,IF(((BQ37-BS37)/BQ37)&lt;100%,4,5)))))</f>
        <v>3</v>
      </c>
      <c r="BV37" s="99" t="str">
        <f>BW25</f>
        <v>TEAM B</v>
      </c>
      <c r="BW37" s="45" t="str">
        <f>BZ18</f>
        <v/>
      </c>
      <c r="BX37" s="37" t="e">
        <f>BZ31</f>
        <v>#DIV/0!</v>
      </c>
      <c r="BY37" s="22" t="str">
        <f>IF(BQ37="","INCOMP",IF(BT37=1,"NO BET",IF(BT36=5,"NO BET",IF((BX37-BX36)&lt;-4,"NO BET","BET"))))</f>
        <v>INCOMP</v>
      </c>
      <c r="BZ37" s="39" t="e">
        <f>(3-BT36)+(BW37-BW36)+(BX37-BX36)</f>
        <v>#VALUE!</v>
      </c>
      <c r="CA37" s="14"/>
      <c r="CB37" s="11"/>
      <c r="CC37" s="13"/>
      <c r="CD37" s="51" t="str">
        <f>D25</f>
        <v>B</v>
      </c>
      <c r="CE37" s="94"/>
      <c r="CF37" s="95"/>
      <c r="CG37" s="94"/>
      <c r="CH37" s="10">
        <f>IF(CF37&lt;10,3,IF(((CE37-CG37)/CE37)&lt;-100%,1,IF(((CE37-CG37)/CE37)&lt;-50%,2,IF(((CE37-CG37)/CE37)&lt;50%,3,IF(((CE37-CG37)/CE37)&lt;100%,4,5)))))</f>
        <v>3</v>
      </c>
      <c r="CJ37" s="99" t="str">
        <f>CK25</f>
        <v>TEAM B</v>
      </c>
      <c r="CK37" s="45" t="str">
        <f>CN18</f>
        <v/>
      </c>
      <c r="CL37" s="37" t="e">
        <f>CN31</f>
        <v>#DIV/0!</v>
      </c>
      <c r="CM37" s="22" t="str">
        <f>IF(CE37="","INCOMP",IF(CH37=1,"NO BET",IF(CH36=5,"NO BET",IF((CL37-CL36)&lt;-4,"NO BET","BET"))))</f>
        <v>INCOMP</v>
      </c>
      <c r="CN37" s="39" t="e">
        <f>(3-CH36)+(CK37-CK36)+(CL37-CL36)</f>
        <v>#VALUE!</v>
      </c>
      <c r="CO37" s="14"/>
      <c r="CP37" s="11"/>
      <c r="CQ37" s="13"/>
      <c r="CR37" s="51" t="str">
        <f>D29</f>
        <v>B</v>
      </c>
      <c r="CS37" s="94"/>
      <c r="CT37" s="95"/>
      <c r="CU37" s="94"/>
      <c r="CV37" s="10">
        <f>IF(CT37&lt;10,3,IF(((CS37-CU37)/CS37)&lt;-100%,1,IF(((CS37-CU37)/CS37)&lt;-50%,2,IF(((CS37-CU37)/CS37)&lt;50%,3,IF(((CS37-CU37)/CS37)&lt;100%,4,5)))))</f>
        <v>3</v>
      </c>
      <c r="CX37" s="99" t="str">
        <f>CY25</f>
        <v>TEAM B</v>
      </c>
      <c r="CY37" s="45" t="str">
        <f>DB18</f>
        <v/>
      </c>
      <c r="CZ37" s="37" t="e">
        <f>DB31</f>
        <v>#DIV/0!</v>
      </c>
      <c r="DA37" s="22" t="str">
        <f>IF(CS37="","INCOMP",IF(CV37=1,"NO BET",IF(CV36=5,"NO BET",IF((CZ37-CZ36)&lt;-4,"NO BET","BET"))))</f>
        <v>INCOMP</v>
      </c>
      <c r="DB37" s="39" t="e">
        <f>(3-CV36)+(CY37-CY36)+(CZ37-CZ36)</f>
        <v>#VALUE!</v>
      </c>
      <c r="DC37" s="14"/>
      <c r="DD37" s="11"/>
      <c r="DE37" s="13"/>
      <c r="DF37" s="51" t="str">
        <f>D33</f>
        <v>B</v>
      </c>
      <c r="DG37" s="94"/>
      <c r="DH37" s="95"/>
      <c r="DI37" s="94"/>
      <c r="DJ37" s="10">
        <f>IF(DH37&lt;10,3,IF(((DG37-DI37)/DG37)&lt;-100%,1,IF(((DG37-DI37)/DG37)&lt;-50%,2,IF(((DG37-DI37)/DG37)&lt;50%,3,IF(((DG37-DI37)/DG37)&lt;100%,4,5)))))</f>
        <v>3</v>
      </c>
      <c r="DL37" s="99" t="str">
        <f>DM25</f>
        <v>TEAM B</v>
      </c>
      <c r="DM37" s="45" t="str">
        <f>DP18</f>
        <v/>
      </c>
      <c r="DN37" s="37" t="e">
        <f>DP31</f>
        <v>#DIV/0!</v>
      </c>
      <c r="DO37" s="22" t="str">
        <f>IF(DG37="","INCOMP",IF(DJ37=1,"NO BET",IF(DJ36=5,"NO BET",IF((DN37-DN36)&lt;-4,"NO BET","BET"))))</f>
        <v>INCOMP</v>
      </c>
      <c r="DP37" s="39" t="e">
        <f>(3-DJ36)+(DM37-DM36)+(DN37-DN36)</f>
        <v>#VALUE!</v>
      </c>
      <c r="DQ37" s="14"/>
      <c r="DR37" s="11"/>
    </row>
    <row r="38" spans="2:146" x14ac:dyDescent="0.2">
      <c r="I38" s="11"/>
      <c r="K38" s="13"/>
      <c r="M38" s="11"/>
      <c r="N38" s="11"/>
      <c r="O38" s="59"/>
      <c r="P38" s="12"/>
      <c r="S38" s="92"/>
      <c r="T38" s="12"/>
      <c r="U38" s="12"/>
      <c r="V38" s="11"/>
      <c r="W38" s="14"/>
      <c r="Y38" s="13"/>
      <c r="AA38" s="11"/>
      <c r="AB38" s="11"/>
      <c r="AC38" s="59"/>
      <c r="AD38" s="12"/>
      <c r="AG38" s="92"/>
      <c r="AH38" s="12"/>
      <c r="AI38" s="12"/>
      <c r="AJ38" s="11"/>
      <c r="AK38" s="14"/>
      <c r="AL38" s="11"/>
      <c r="AM38" s="13"/>
      <c r="AO38" s="11"/>
      <c r="AP38" s="11"/>
      <c r="AQ38" s="59"/>
      <c r="AR38" s="12"/>
      <c r="AU38" s="92"/>
      <c r="AV38" s="12"/>
      <c r="AW38" s="12"/>
      <c r="AX38" s="11"/>
      <c r="AY38" s="14"/>
      <c r="AZ38" s="11"/>
      <c r="BA38" s="13"/>
      <c r="BC38" s="11"/>
      <c r="BD38" s="11"/>
      <c r="BE38" s="59"/>
      <c r="BF38" s="12"/>
      <c r="BI38" s="92"/>
      <c r="BJ38" s="12"/>
      <c r="BK38" s="12"/>
      <c r="BL38" s="11"/>
      <c r="BM38" s="14"/>
      <c r="BN38" s="11"/>
      <c r="BO38" s="13"/>
      <c r="BQ38" s="11"/>
      <c r="BR38" s="11"/>
      <c r="BS38" s="59"/>
      <c r="BT38" s="12"/>
      <c r="BW38" s="92"/>
      <c r="BX38" s="12"/>
      <c r="BY38" s="12"/>
      <c r="BZ38" s="11"/>
      <c r="CA38" s="14"/>
      <c r="CB38" s="11"/>
      <c r="CC38" s="13"/>
      <c r="CE38" s="11"/>
      <c r="CF38" s="11"/>
      <c r="CG38" s="59"/>
      <c r="CH38" s="12"/>
      <c r="CK38" s="92"/>
      <c r="CL38" s="12"/>
      <c r="CM38" s="12"/>
      <c r="CN38" s="11"/>
      <c r="CO38" s="14"/>
      <c r="CP38" s="11"/>
      <c r="CQ38" s="13"/>
      <c r="CS38" s="11"/>
      <c r="CT38" s="11"/>
      <c r="CU38" s="59"/>
      <c r="CV38" s="12"/>
      <c r="CY38" s="92"/>
      <c r="CZ38" s="12"/>
      <c r="DA38" s="12"/>
      <c r="DB38" s="11"/>
      <c r="DC38" s="14"/>
      <c r="DD38" s="11"/>
      <c r="DE38" s="13"/>
      <c r="DG38" s="11"/>
      <c r="DH38" s="11"/>
      <c r="DI38" s="59"/>
      <c r="DJ38" s="12"/>
      <c r="DM38" s="92"/>
      <c r="DN38" s="12"/>
      <c r="DO38" s="12"/>
      <c r="DP38" s="11"/>
      <c r="DQ38" s="14"/>
      <c r="DR38" s="11"/>
    </row>
    <row r="39" spans="2:146" x14ac:dyDescent="0.2">
      <c r="I39" s="11"/>
      <c r="K39" s="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Y39" s="2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4"/>
      <c r="AM39" s="2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4"/>
      <c r="BA39" s="2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4"/>
      <c r="BO39" s="2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4"/>
      <c r="CC39" s="2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4"/>
      <c r="CQ39" s="2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4"/>
      <c r="DE39" s="2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4"/>
    </row>
    <row r="40" spans="2:146" ht="17" thickBot="1" x14ac:dyDescent="0.25">
      <c r="I40" s="11"/>
      <c r="K40" s="19" t="s">
        <v>12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97"/>
      <c r="W40" s="18" t="str">
        <f>K40</f>
        <v>QUAL-RATE</v>
      </c>
      <c r="Y40" s="19" t="s">
        <v>12</v>
      </c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97"/>
      <c r="AK40" s="18" t="str">
        <f>Y40</f>
        <v>QUAL-RATE</v>
      </c>
      <c r="AM40" s="19" t="s">
        <v>12</v>
      </c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97"/>
      <c r="AY40" s="18" t="str">
        <f>AM40</f>
        <v>QUAL-RATE</v>
      </c>
      <c r="BA40" s="19" t="s">
        <v>12</v>
      </c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97"/>
      <c r="BM40" s="18" t="str">
        <f>BA40</f>
        <v>QUAL-RATE</v>
      </c>
      <c r="BO40" s="19" t="s">
        <v>12</v>
      </c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97"/>
      <c r="CA40" s="18" t="str">
        <f>BO40</f>
        <v>QUAL-RATE</v>
      </c>
      <c r="CC40" s="19" t="s">
        <v>12</v>
      </c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97"/>
      <c r="CO40" s="18" t="str">
        <f>CC40</f>
        <v>QUAL-RATE</v>
      </c>
      <c r="CQ40" s="19" t="s">
        <v>12</v>
      </c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97"/>
      <c r="DC40" s="18" t="str">
        <f>CQ40</f>
        <v>QUAL-RATE</v>
      </c>
      <c r="DE40" s="19" t="s">
        <v>12</v>
      </c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97"/>
      <c r="DQ40" s="18" t="str">
        <f>DE40</f>
        <v>QUAL-RATE</v>
      </c>
    </row>
    <row r="41" spans="2:146" x14ac:dyDescent="0.2">
      <c r="I41" s="11"/>
      <c r="K41" s="13"/>
      <c r="L41" s="11"/>
      <c r="M41" s="8" t="s">
        <v>46</v>
      </c>
      <c r="N41" s="5" t="s">
        <v>47</v>
      </c>
      <c r="O41" s="5" t="s">
        <v>44</v>
      </c>
      <c r="P41" s="5" t="s">
        <v>45</v>
      </c>
      <c r="Q41" s="5" t="s">
        <v>43</v>
      </c>
      <c r="R41" s="5" t="s">
        <v>44</v>
      </c>
      <c r="S41" s="5" t="s">
        <v>45</v>
      </c>
      <c r="T41" s="5" t="s">
        <v>43</v>
      </c>
      <c r="U41" s="102" t="s">
        <v>9</v>
      </c>
      <c r="V41" s="11"/>
      <c r="W41" s="14"/>
      <c r="Y41" s="13"/>
      <c r="Z41" s="11"/>
      <c r="AA41" s="8" t="s">
        <v>46</v>
      </c>
      <c r="AB41" s="5" t="s">
        <v>47</v>
      </c>
      <c r="AC41" s="5" t="s">
        <v>44</v>
      </c>
      <c r="AD41" s="5" t="s">
        <v>45</v>
      </c>
      <c r="AE41" s="5" t="s">
        <v>43</v>
      </c>
      <c r="AF41" s="5" t="s">
        <v>44</v>
      </c>
      <c r="AG41" s="5" t="s">
        <v>45</v>
      </c>
      <c r="AH41" s="5" t="s">
        <v>43</v>
      </c>
      <c r="AI41" s="102" t="s">
        <v>9</v>
      </c>
      <c r="AJ41" s="11"/>
      <c r="AK41" s="14"/>
      <c r="AM41" s="13"/>
      <c r="AN41" s="11"/>
      <c r="AO41" s="8" t="s">
        <v>46</v>
      </c>
      <c r="AP41" s="5" t="s">
        <v>47</v>
      </c>
      <c r="AQ41" s="5" t="s">
        <v>44</v>
      </c>
      <c r="AR41" s="5" t="s">
        <v>45</v>
      </c>
      <c r="AS41" s="5" t="s">
        <v>43</v>
      </c>
      <c r="AT41" s="5" t="s">
        <v>44</v>
      </c>
      <c r="AU41" s="5" t="s">
        <v>45</v>
      </c>
      <c r="AV41" s="5" t="s">
        <v>43</v>
      </c>
      <c r="AW41" s="102" t="s">
        <v>9</v>
      </c>
      <c r="AX41" s="11"/>
      <c r="AY41" s="14"/>
      <c r="BA41" s="13"/>
      <c r="BB41" s="11"/>
      <c r="BC41" s="8" t="s">
        <v>46</v>
      </c>
      <c r="BD41" s="5" t="s">
        <v>47</v>
      </c>
      <c r="BE41" s="5" t="s">
        <v>44</v>
      </c>
      <c r="BF41" s="5" t="s">
        <v>45</v>
      </c>
      <c r="BG41" s="5" t="s">
        <v>43</v>
      </c>
      <c r="BH41" s="5" t="s">
        <v>44</v>
      </c>
      <c r="BI41" s="5" t="s">
        <v>45</v>
      </c>
      <c r="BJ41" s="5" t="s">
        <v>43</v>
      </c>
      <c r="BK41" s="102" t="s">
        <v>9</v>
      </c>
      <c r="BL41" s="11"/>
      <c r="BM41" s="14"/>
      <c r="BO41" s="13"/>
      <c r="BP41" s="11"/>
      <c r="BQ41" s="8" t="s">
        <v>46</v>
      </c>
      <c r="BR41" s="5" t="s">
        <v>47</v>
      </c>
      <c r="BS41" s="5" t="s">
        <v>44</v>
      </c>
      <c r="BT41" s="5" t="s">
        <v>45</v>
      </c>
      <c r="BU41" s="5" t="s">
        <v>43</v>
      </c>
      <c r="BV41" s="5" t="s">
        <v>44</v>
      </c>
      <c r="BW41" s="5" t="s">
        <v>45</v>
      </c>
      <c r="BX41" s="5" t="s">
        <v>43</v>
      </c>
      <c r="BY41" s="102" t="s">
        <v>9</v>
      </c>
      <c r="BZ41" s="11"/>
      <c r="CA41" s="14"/>
      <c r="CC41" s="13"/>
      <c r="CD41" s="11"/>
      <c r="CE41" s="8" t="s">
        <v>46</v>
      </c>
      <c r="CF41" s="5" t="s">
        <v>47</v>
      </c>
      <c r="CG41" s="5" t="s">
        <v>44</v>
      </c>
      <c r="CH41" s="5" t="s">
        <v>45</v>
      </c>
      <c r="CI41" s="5" t="s">
        <v>43</v>
      </c>
      <c r="CJ41" s="5" t="s">
        <v>44</v>
      </c>
      <c r="CK41" s="5" t="s">
        <v>45</v>
      </c>
      <c r="CL41" s="5" t="s">
        <v>43</v>
      </c>
      <c r="CM41" s="102" t="s">
        <v>9</v>
      </c>
      <c r="CN41" s="11"/>
      <c r="CO41" s="14"/>
      <c r="CQ41" s="13"/>
      <c r="CR41" s="11"/>
      <c r="CS41" s="8" t="s">
        <v>46</v>
      </c>
      <c r="CT41" s="5" t="s">
        <v>47</v>
      </c>
      <c r="CU41" s="5" t="s">
        <v>44</v>
      </c>
      <c r="CV41" s="5" t="s">
        <v>45</v>
      </c>
      <c r="CW41" s="5" t="s">
        <v>43</v>
      </c>
      <c r="CX41" s="5" t="s">
        <v>44</v>
      </c>
      <c r="CY41" s="5" t="s">
        <v>45</v>
      </c>
      <c r="CZ41" s="5" t="s">
        <v>43</v>
      </c>
      <c r="DA41" s="102" t="s">
        <v>9</v>
      </c>
      <c r="DB41" s="11"/>
      <c r="DC41" s="14"/>
      <c r="DE41" s="13"/>
      <c r="DF41" s="11"/>
      <c r="DG41" s="8" t="s">
        <v>46</v>
      </c>
      <c r="DH41" s="5" t="s">
        <v>47</v>
      </c>
      <c r="DI41" s="5" t="s">
        <v>44</v>
      </c>
      <c r="DJ41" s="5" t="s">
        <v>45</v>
      </c>
      <c r="DK41" s="5" t="s">
        <v>43</v>
      </c>
      <c r="DL41" s="5" t="s">
        <v>44</v>
      </c>
      <c r="DM41" s="5" t="s">
        <v>45</v>
      </c>
      <c r="DN41" s="5" t="s">
        <v>43</v>
      </c>
      <c r="DO41" s="102" t="s">
        <v>9</v>
      </c>
      <c r="DP41" s="11"/>
      <c r="DQ41" s="14"/>
    </row>
    <row r="42" spans="2:146" x14ac:dyDescent="0.2">
      <c r="I42" s="11"/>
      <c r="K42" s="13"/>
      <c r="L42" s="11"/>
      <c r="M42" s="104" t="str">
        <f>L29</f>
        <v>TEAM A</v>
      </c>
      <c r="N42" s="107" t="str">
        <f>Q21</f>
        <v/>
      </c>
      <c r="O42" s="62"/>
      <c r="P42" s="62"/>
      <c r="Q42" s="127"/>
      <c r="R42" s="170" t="str">
        <f t="shared" ref="R42:T43" si="0">IF(O42="","",IF(O42="NP",0,IF(O42&lt;31%,-1,IF(O42&lt;70%,0,1))))</f>
        <v/>
      </c>
      <c r="S42" s="84" t="str">
        <f t="shared" si="0"/>
        <v/>
      </c>
      <c r="T42" s="84" t="str">
        <f t="shared" si="0"/>
        <v/>
      </c>
      <c r="U42" s="130" t="str">
        <f>IF(O42="","INCOMP",IF(OR(R42=-1,S42=-1,T42=-1,R43=1,S43=1,T43=1),"NO BET","BET"))</f>
        <v>INCOMP</v>
      </c>
      <c r="V42" s="88"/>
      <c r="W42" s="14"/>
      <c r="Y42" s="13"/>
      <c r="Z42" s="11"/>
      <c r="AA42" s="104" t="str">
        <f>Z29</f>
        <v>TEAM A</v>
      </c>
      <c r="AB42" s="107" t="str">
        <f>AE21</f>
        <v/>
      </c>
      <c r="AC42" s="62"/>
      <c r="AD42" s="62"/>
      <c r="AE42" s="127"/>
      <c r="AF42" s="170" t="str">
        <f t="shared" ref="AF42:AH43" si="1">IF(AC42="","",IF(AC42="NP",0,IF(AC42&lt;31%,-1,IF(AC42&lt;70%,0,1))))</f>
        <v/>
      </c>
      <c r="AG42" s="84" t="str">
        <f t="shared" si="1"/>
        <v/>
      </c>
      <c r="AH42" s="84" t="str">
        <f t="shared" si="1"/>
        <v/>
      </c>
      <c r="AI42" s="130" t="str">
        <f>IF(AC42="","INCOMP",IF(OR(AF42=-1,AG42=-1,AH42=-1,AF43=1,AG43=1,AH43=1),"NO BET","BET"))</f>
        <v>INCOMP</v>
      </c>
      <c r="AJ42" s="88"/>
      <c r="AK42" s="14"/>
      <c r="AM42" s="13"/>
      <c r="AN42" s="11"/>
      <c r="AO42" s="104" t="str">
        <f>AN29</f>
        <v>TEAM A</v>
      </c>
      <c r="AP42" s="107" t="str">
        <f>AS21</f>
        <v/>
      </c>
      <c r="AQ42" s="62"/>
      <c r="AR42" s="62"/>
      <c r="AS42" s="127"/>
      <c r="AT42" s="170" t="str">
        <f t="shared" ref="AT42:AV43" si="2">IF(AQ42="","",IF(AQ42="NP",0,IF(AQ42&lt;31%,-1,IF(AQ42&lt;70%,0,1))))</f>
        <v/>
      </c>
      <c r="AU42" s="84" t="str">
        <f t="shared" si="2"/>
        <v/>
      </c>
      <c r="AV42" s="84" t="str">
        <f t="shared" si="2"/>
        <v/>
      </c>
      <c r="AW42" s="130" t="str">
        <f>IF(AQ42="","INCOMP",IF(OR(AT42=-1,AU42=-1,AV42=-1,AT43=1,AU43=1,AV43=1),"NO BET","BET"))</f>
        <v>INCOMP</v>
      </c>
      <c r="AX42" s="88"/>
      <c r="AY42" s="14"/>
      <c r="BA42" s="13"/>
      <c r="BB42" s="11"/>
      <c r="BC42" s="104" t="str">
        <f>BB29</f>
        <v>TEAM A</v>
      </c>
      <c r="BD42" s="107" t="str">
        <f>BG21</f>
        <v/>
      </c>
      <c r="BE42" s="62"/>
      <c r="BF42" s="62"/>
      <c r="BG42" s="127"/>
      <c r="BH42" s="170" t="str">
        <f t="shared" ref="BH42:BJ43" si="3">IF(BE42="","",IF(BE42="NP",0,IF(BE42&lt;31%,-1,IF(BE42&lt;70%,0,1))))</f>
        <v/>
      </c>
      <c r="BI42" s="84" t="str">
        <f t="shared" si="3"/>
        <v/>
      </c>
      <c r="BJ42" s="84" t="str">
        <f t="shared" si="3"/>
        <v/>
      </c>
      <c r="BK42" s="130" t="str">
        <f>IF(BE42="","INCOMP",IF(OR(BH42=-1,BI42=-1,BJ42=-1,BH43=1,BI43=1,BJ43=1),"NO BET","BET"))</f>
        <v>INCOMP</v>
      </c>
      <c r="BL42" s="88"/>
      <c r="BM42" s="14"/>
      <c r="BO42" s="13"/>
      <c r="BP42" s="11"/>
      <c r="BQ42" s="104" t="str">
        <f>BP29</f>
        <v>TEAM A</v>
      </c>
      <c r="BR42" s="107" t="str">
        <f>BU21</f>
        <v/>
      </c>
      <c r="BS42" s="62"/>
      <c r="BT42" s="62"/>
      <c r="BU42" s="127"/>
      <c r="BV42" s="170" t="str">
        <f t="shared" ref="BV42:BX43" si="4">IF(BS42="","",IF(BS42="NP",0,IF(BS42&lt;31%,-1,IF(BS42&lt;70%,0,1))))</f>
        <v/>
      </c>
      <c r="BW42" s="84" t="str">
        <f t="shared" si="4"/>
        <v/>
      </c>
      <c r="BX42" s="84" t="str">
        <f t="shared" si="4"/>
        <v/>
      </c>
      <c r="BY42" s="130" t="str">
        <f>IF(BS42="","INCOMP",IF(OR(BV42=-1,BW42=-1,BX42=-1,BV43=1,BW43=1,BX43=1),"NO BET","BET"))</f>
        <v>INCOMP</v>
      </c>
      <c r="BZ42" s="88"/>
      <c r="CA42" s="14"/>
      <c r="CC42" s="13"/>
      <c r="CD42" s="11"/>
      <c r="CE42" s="104" t="str">
        <f>CD29</f>
        <v>TEAM A</v>
      </c>
      <c r="CF42" s="107" t="str">
        <f>CI21</f>
        <v/>
      </c>
      <c r="CG42" s="62"/>
      <c r="CH42" s="62"/>
      <c r="CI42" s="127"/>
      <c r="CJ42" s="170" t="str">
        <f t="shared" ref="CJ42:CL43" si="5">IF(CG42="","",IF(CG42="NP",0,IF(CG42&lt;31%,-1,IF(CG42&lt;70%,0,1))))</f>
        <v/>
      </c>
      <c r="CK42" s="84" t="str">
        <f t="shared" si="5"/>
        <v/>
      </c>
      <c r="CL42" s="84" t="str">
        <f t="shared" si="5"/>
        <v/>
      </c>
      <c r="CM42" s="130" t="str">
        <f>IF(CG42="","INCOMP",IF(OR(CJ42=-1,CK42=-1,CL42=-1,CJ43=1,CK43=1,CL43=1),"NO BET","BET"))</f>
        <v>INCOMP</v>
      </c>
      <c r="CN42" s="88"/>
      <c r="CO42" s="14"/>
      <c r="CQ42" s="13"/>
      <c r="CR42" s="11"/>
      <c r="CS42" s="104" t="str">
        <f>CR29</f>
        <v>TEAM A</v>
      </c>
      <c r="CT42" s="107" t="str">
        <f>CW21</f>
        <v/>
      </c>
      <c r="CU42" s="62"/>
      <c r="CV42" s="62"/>
      <c r="CW42" s="127"/>
      <c r="CX42" s="170" t="str">
        <f t="shared" ref="CX42:CZ43" si="6">IF(CU42="","",IF(CU42="NP",0,IF(CU42&lt;31%,-1,IF(CU42&lt;70%,0,1))))</f>
        <v/>
      </c>
      <c r="CY42" s="84" t="str">
        <f t="shared" si="6"/>
        <v/>
      </c>
      <c r="CZ42" s="84" t="str">
        <f t="shared" si="6"/>
        <v/>
      </c>
      <c r="DA42" s="130" t="str">
        <f>IF(CU42="","INCOMP",IF(OR(CX42=-1,CY42=-1,CZ42=-1,CX43=1,CY43=1,CZ43=1),"NO BET","BET"))</f>
        <v>INCOMP</v>
      </c>
      <c r="DB42" s="88"/>
      <c r="DC42" s="14"/>
      <c r="DE42" s="13"/>
      <c r="DF42" s="11"/>
      <c r="DG42" s="104" t="str">
        <f>DF29</f>
        <v>TEAM A</v>
      </c>
      <c r="DH42" s="107" t="str">
        <f>DK21</f>
        <v/>
      </c>
      <c r="DI42" s="62"/>
      <c r="DJ42" s="62"/>
      <c r="DK42" s="127"/>
      <c r="DL42" s="170" t="str">
        <f t="shared" ref="DL42:DN43" si="7">IF(DI42="","",IF(DI42="NP",0,IF(DI42&lt;31%,-1,IF(DI42&lt;70%,0,1))))</f>
        <v/>
      </c>
      <c r="DM42" s="84" t="str">
        <f t="shared" si="7"/>
        <v/>
      </c>
      <c r="DN42" s="84" t="str">
        <f t="shared" si="7"/>
        <v/>
      </c>
      <c r="DO42" s="130" t="str">
        <f>IF(DI42="","INCOMP",IF(OR(DL42=-1,DM42=-1,DN42=-1,DL43=1,DM43=1,DN43=1),"NO BET","BET"))</f>
        <v>INCOMP</v>
      </c>
      <c r="DP42" s="88"/>
      <c r="DQ42" s="14"/>
    </row>
    <row r="43" spans="2:146" ht="17" thickBot="1" x14ac:dyDescent="0.25">
      <c r="I43" s="11"/>
      <c r="K43" s="13"/>
      <c r="L43" s="11"/>
      <c r="M43" s="105" t="str">
        <f>R29</f>
        <v>TEAM B</v>
      </c>
      <c r="N43" s="57" t="str">
        <f>Q22</f>
        <v/>
      </c>
      <c r="O43" s="106"/>
      <c r="P43" s="106"/>
      <c r="Q43" s="128"/>
      <c r="R43" s="129" t="str">
        <f t="shared" si="0"/>
        <v/>
      </c>
      <c r="S43" s="54" t="str">
        <f t="shared" si="0"/>
        <v/>
      </c>
      <c r="T43" s="54" t="str">
        <f t="shared" si="0"/>
        <v/>
      </c>
      <c r="U43" s="131" t="str">
        <f>IF(O43="","INCOMP",IF(OR(R43=-1,S43=-1,T43=-1,R42=1,S42=1,T42=1),"NO BET","BET"))</f>
        <v>INCOMP</v>
      </c>
      <c r="V43" s="88"/>
      <c r="W43" s="14"/>
      <c r="Y43" s="13"/>
      <c r="Z43" s="11"/>
      <c r="AA43" s="105" t="str">
        <f>AF29</f>
        <v>TEAM B</v>
      </c>
      <c r="AB43" s="57" t="str">
        <f>AE22</f>
        <v/>
      </c>
      <c r="AC43" s="106"/>
      <c r="AD43" s="106"/>
      <c r="AE43" s="128"/>
      <c r="AF43" s="129" t="str">
        <f t="shared" si="1"/>
        <v/>
      </c>
      <c r="AG43" s="54" t="str">
        <f t="shared" si="1"/>
        <v/>
      </c>
      <c r="AH43" s="54" t="str">
        <f t="shared" si="1"/>
        <v/>
      </c>
      <c r="AI43" s="131" t="str">
        <f>IF(AC43="","INCOMP",IF(OR(AF43=-1,AG43=-1,AH43=-1,AF42=1,AG42=1,AH42=1),"NO BET","BET"))</f>
        <v>INCOMP</v>
      </c>
      <c r="AJ43" s="88"/>
      <c r="AK43" s="14"/>
      <c r="AM43" s="13"/>
      <c r="AN43" s="11"/>
      <c r="AO43" s="105" t="str">
        <f>AT29</f>
        <v>TEAM B</v>
      </c>
      <c r="AP43" s="57" t="str">
        <f>AS22</f>
        <v/>
      </c>
      <c r="AQ43" s="106"/>
      <c r="AR43" s="106"/>
      <c r="AS43" s="128"/>
      <c r="AT43" s="129" t="str">
        <f t="shared" si="2"/>
        <v/>
      </c>
      <c r="AU43" s="54" t="str">
        <f t="shared" si="2"/>
        <v/>
      </c>
      <c r="AV43" s="54" t="str">
        <f t="shared" si="2"/>
        <v/>
      </c>
      <c r="AW43" s="131" t="str">
        <f>IF(AQ43="","INCOMP",IF(OR(AT43=-1,AU43=-1,AV43=-1,AT42=1,AU42=1,AV42=1),"NO BET","BET"))</f>
        <v>INCOMP</v>
      </c>
      <c r="AX43" s="88"/>
      <c r="AY43" s="14"/>
      <c r="BA43" s="13"/>
      <c r="BB43" s="11"/>
      <c r="BC43" s="105" t="str">
        <f>BH29</f>
        <v>TEAM B</v>
      </c>
      <c r="BD43" s="57" t="str">
        <f>BG22</f>
        <v/>
      </c>
      <c r="BE43" s="106"/>
      <c r="BF43" s="106"/>
      <c r="BG43" s="128"/>
      <c r="BH43" s="129" t="str">
        <f t="shared" si="3"/>
        <v/>
      </c>
      <c r="BI43" s="54" t="str">
        <f t="shared" si="3"/>
        <v/>
      </c>
      <c r="BJ43" s="54" t="str">
        <f t="shared" si="3"/>
        <v/>
      </c>
      <c r="BK43" s="131" t="str">
        <f>IF(BE43="","INCOMP",IF(OR(BH43=-1,BI43=-1,BJ43=-1,BH42=1,BI42=1,BJ42=1),"NO BET","BET"))</f>
        <v>INCOMP</v>
      </c>
      <c r="BL43" s="88"/>
      <c r="BM43" s="14"/>
      <c r="BO43" s="13"/>
      <c r="BP43" s="11"/>
      <c r="BQ43" s="105" t="str">
        <f>BV29</f>
        <v>TEAM B</v>
      </c>
      <c r="BR43" s="57" t="str">
        <f>BU22</f>
        <v/>
      </c>
      <c r="BS43" s="106"/>
      <c r="BT43" s="106"/>
      <c r="BU43" s="128"/>
      <c r="BV43" s="129" t="str">
        <f t="shared" si="4"/>
        <v/>
      </c>
      <c r="BW43" s="54" t="str">
        <f t="shared" si="4"/>
        <v/>
      </c>
      <c r="BX43" s="54" t="str">
        <f t="shared" si="4"/>
        <v/>
      </c>
      <c r="BY43" s="131" t="str">
        <f>IF(BS43="","INCOMP",IF(OR(BV43=-1,BW43=-1,BX43=-1,BV42=1,BW42=1,BX42=1),"NO BET","BET"))</f>
        <v>INCOMP</v>
      </c>
      <c r="BZ43" s="88"/>
      <c r="CA43" s="14"/>
      <c r="CC43" s="13"/>
      <c r="CD43" s="11"/>
      <c r="CE43" s="105" t="str">
        <f>CJ29</f>
        <v>TEAM B</v>
      </c>
      <c r="CF43" s="57" t="str">
        <f>CI22</f>
        <v/>
      </c>
      <c r="CG43" s="106"/>
      <c r="CH43" s="106"/>
      <c r="CI43" s="128"/>
      <c r="CJ43" s="129" t="str">
        <f t="shared" si="5"/>
        <v/>
      </c>
      <c r="CK43" s="54" t="str">
        <f t="shared" si="5"/>
        <v/>
      </c>
      <c r="CL43" s="54" t="str">
        <f t="shared" si="5"/>
        <v/>
      </c>
      <c r="CM43" s="131" t="str">
        <f>IF(CG43="","INCOMP",IF(OR(CJ43=-1,CK43=-1,CL43=-1,CJ42=1,CK42=1,CL42=1),"NO BET","BET"))</f>
        <v>INCOMP</v>
      </c>
      <c r="CN43" s="88"/>
      <c r="CO43" s="14"/>
      <c r="CQ43" s="13"/>
      <c r="CR43" s="11"/>
      <c r="CS43" s="105" t="str">
        <f>CX29</f>
        <v>TEAM B</v>
      </c>
      <c r="CT43" s="57" t="str">
        <f>CW22</f>
        <v/>
      </c>
      <c r="CU43" s="106"/>
      <c r="CV43" s="106"/>
      <c r="CW43" s="128"/>
      <c r="CX43" s="129" t="str">
        <f t="shared" si="6"/>
        <v/>
      </c>
      <c r="CY43" s="54" t="str">
        <f t="shared" si="6"/>
        <v/>
      </c>
      <c r="CZ43" s="54" t="str">
        <f t="shared" si="6"/>
        <v/>
      </c>
      <c r="DA43" s="131" t="str">
        <f>IF(CU43="","INCOMP",IF(OR(CX43=-1,CY43=-1,CZ43=-1,CX42=1,CY42=1,CZ42=1),"NO BET","BET"))</f>
        <v>INCOMP</v>
      </c>
      <c r="DB43" s="88"/>
      <c r="DC43" s="14"/>
      <c r="DE43" s="13"/>
      <c r="DF43" s="11"/>
      <c r="DG43" s="105" t="str">
        <f>DL29</f>
        <v>TEAM B</v>
      </c>
      <c r="DH43" s="57" t="str">
        <f>DK22</f>
        <v/>
      </c>
      <c r="DI43" s="106"/>
      <c r="DJ43" s="106"/>
      <c r="DK43" s="128"/>
      <c r="DL43" s="129" t="str">
        <f t="shared" si="7"/>
        <v/>
      </c>
      <c r="DM43" s="54" t="str">
        <f t="shared" si="7"/>
        <v/>
      </c>
      <c r="DN43" s="54" t="str">
        <f t="shared" si="7"/>
        <v/>
      </c>
      <c r="DO43" s="131" t="str">
        <f>IF(DI43="","INCOMP",IF(OR(DL43=-1,DM43=-1,DN43=-1,DL42=1,DM42=1,DN42=1),"NO BET","BET"))</f>
        <v>INCOMP</v>
      </c>
      <c r="DP43" s="88"/>
      <c r="DQ43" s="14"/>
    </row>
    <row r="44" spans="2:146" x14ac:dyDescent="0.2">
      <c r="I44" s="11"/>
      <c r="K44" s="2"/>
      <c r="L44" s="3"/>
      <c r="M44" s="3"/>
      <c r="N44" s="132"/>
      <c r="O44" s="133"/>
      <c r="P44" s="134"/>
      <c r="Q44" s="3"/>
      <c r="R44" s="132"/>
      <c r="S44" s="133"/>
      <c r="T44" s="134"/>
      <c r="U44" s="3"/>
      <c r="V44" s="3"/>
      <c r="W44" s="4"/>
      <c r="Y44" s="2"/>
      <c r="Z44" s="3"/>
      <c r="AA44" s="3"/>
      <c r="AB44" s="132"/>
      <c r="AC44" s="133"/>
      <c r="AD44" s="134"/>
      <c r="AE44" s="3"/>
      <c r="AF44" s="132"/>
      <c r="AG44" s="133"/>
      <c r="AH44" s="134"/>
      <c r="AI44" s="3"/>
      <c r="AJ44" s="3"/>
      <c r="AK44" s="4"/>
      <c r="AM44" s="2"/>
      <c r="AN44" s="3"/>
      <c r="AO44" s="3"/>
      <c r="AP44" s="132"/>
      <c r="AQ44" s="133"/>
      <c r="AR44" s="134"/>
      <c r="AS44" s="3"/>
      <c r="AT44" s="132"/>
      <c r="AU44" s="133"/>
      <c r="AV44" s="134"/>
      <c r="AW44" s="3"/>
      <c r="AX44" s="3"/>
      <c r="AY44" s="4"/>
      <c r="AZ44" s="11"/>
      <c r="BA44" s="2"/>
      <c r="BB44" s="3"/>
      <c r="BC44" s="3"/>
      <c r="BD44" s="132"/>
      <c r="BE44" s="133"/>
      <c r="BF44" s="134"/>
      <c r="BG44" s="3"/>
      <c r="BH44" s="132"/>
      <c r="BI44" s="133"/>
      <c r="BJ44" s="134"/>
      <c r="BK44" s="3"/>
      <c r="BL44" s="3"/>
      <c r="BM44" s="4"/>
      <c r="BO44" s="2"/>
      <c r="BP44" s="3"/>
      <c r="BQ44" s="3"/>
      <c r="BR44" s="132"/>
      <c r="BS44" s="133"/>
      <c r="BT44" s="134"/>
      <c r="BU44" s="3"/>
      <c r="BV44" s="132"/>
      <c r="BW44" s="133"/>
      <c r="BX44" s="134"/>
      <c r="BY44" s="3"/>
      <c r="BZ44" s="3"/>
      <c r="CA44" s="4"/>
      <c r="CB44" s="11"/>
      <c r="CC44" s="2"/>
      <c r="CD44" s="3"/>
      <c r="CE44" s="3"/>
      <c r="CF44" s="132"/>
      <c r="CG44" s="133"/>
      <c r="CH44" s="134"/>
      <c r="CI44" s="3"/>
      <c r="CJ44" s="132"/>
      <c r="CK44" s="133"/>
      <c r="CL44" s="134"/>
      <c r="CM44" s="3"/>
      <c r="CN44" s="3"/>
      <c r="CO44" s="4"/>
      <c r="CQ44" s="2"/>
      <c r="CR44" s="3"/>
      <c r="CS44" s="3"/>
      <c r="CT44" s="132"/>
      <c r="CU44" s="133"/>
      <c r="CV44" s="134"/>
      <c r="CW44" s="3"/>
      <c r="CX44" s="132"/>
      <c r="CY44" s="133"/>
      <c r="CZ44" s="134"/>
      <c r="DA44" s="3"/>
      <c r="DB44" s="3"/>
      <c r="DC44" s="4"/>
      <c r="DD44" s="11"/>
      <c r="DE44" s="2"/>
      <c r="DF44" s="3"/>
      <c r="DG44" s="3"/>
      <c r="DH44" s="132"/>
      <c r="DI44" s="133"/>
      <c r="DJ44" s="134"/>
      <c r="DK44" s="3"/>
      <c r="DL44" s="132"/>
      <c r="DM44" s="133"/>
      <c r="DN44" s="134"/>
      <c r="DO44" s="3"/>
      <c r="DP44" s="3"/>
      <c r="DQ44" s="4"/>
    </row>
    <row r="45" spans="2:146" x14ac:dyDescent="0.2">
      <c r="I45" s="11"/>
      <c r="K45" s="11"/>
      <c r="L45" s="11"/>
      <c r="M45" s="11"/>
      <c r="N45" s="11"/>
      <c r="O45" s="11"/>
      <c r="P45" s="11"/>
      <c r="Q45" s="11"/>
      <c r="R45" s="11"/>
      <c r="S45" s="17"/>
      <c r="T45" s="33"/>
      <c r="U45" s="11"/>
      <c r="V45" s="11"/>
      <c r="W45" s="11"/>
      <c r="Y45" s="11"/>
      <c r="Z45" s="11"/>
      <c r="AA45" s="11"/>
      <c r="AB45" s="11"/>
      <c r="AC45" s="11"/>
      <c r="AD45" s="11"/>
      <c r="AE45" s="11"/>
      <c r="AF45" s="11"/>
      <c r="AG45" s="17"/>
      <c r="AH45" s="33"/>
      <c r="AI45" s="11"/>
      <c r="AJ45" s="11"/>
      <c r="AK45" s="11"/>
      <c r="AM45" s="11"/>
      <c r="AN45" s="11"/>
      <c r="AO45" s="11"/>
      <c r="AP45" s="11"/>
      <c r="AQ45" s="11"/>
      <c r="AR45" s="11"/>
      <c r="AS45" s="11"/>
      <c r="AT45" s="11"/>
      <c r="AU45" s="17"/>
      <c r="AV45" s="33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7"/>
      <c r="BJ45" s="33"/>
      <c r="BK45" s="11"/>
      <c r="BL45" s="11"/>
      <c r="BM45" s="11"/>
      <c r="BO45" s="11"/>
      <c r="BP45" s="11"/>
      <c r="BQ45" s="11"/>
      <c r="BR45" s="11"/>
      <c r="BS45" s="11"/>
      <c r="BT45" s="11"/>
      <c r="BU45" s="11"/>
      <c r="BV45" s="11"/>
      <c r="BW45" s="17"/>
      <c r="BX45" s="33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7"/>
      <c r="CL45" s="33"/>
      <c r="CM45" s="11"/>
      <c r="CN45" s="11"/>
      <c r="CO45" s="11"/>
      <c r="CQ45" s="11"/>
      <c r="CR45" s="11"/>
      <c r="CS45" s="11"/>
      <c r="CT45" s="11"/>
      <c r="CU45" s="11"/>
      <c r="CV45" s="11"/>
      <c r="CW45" s="11"/>
      <c r="CX45" s="11"/>
      <c r="CY45" s="17"/>
      <c r="CZ45" s="33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7"/>
      <c r="DN45" s="33"/>
      <c r="DO45" s="11"/>
      <c r="DP45" s="11"/>
      <c r="DQ45" s="11"/>
      <c r="EA45" s="17"/>
      <c r="EB45" s="33"/>
      <c r="EJ45" s="83"/>
      <c r="EK45" s="12"/>
      <c r="EL45" s="36"/>
      <c r="EN45" s="83"/>
      <c r="EO45" s="12"/>
      <c r="EP45" s="36"/>
    </row>
    <row r="46" spans="2:146" x14ac:dyDescent="0.2">
      <c r="I46" s="11"/>
      <c r="K46" s="11"/>
      <c r="L46" s="11"/>
      <c r="M46" s="11"/>
      <c r="N46" s="11"/>
      <c r="O46" s="11"/>
      <c r="P46" s="11"/>
      <c r="Q46" s="11"/>
      <c r="R46" s="11"/>
      <c r="S46" s="36"/>
      <c r="T46" s="12"/>
      <c r="U46" s="11"/>
      <c r="V46" s="11"/>
      <c r="W46" s="11"/>
      <c r="Y46" s="11"/>
      <c r="Z46" s="11"/>
      <c r="AA46" s="11"/>
      <c r="AB46" s="11"/>
      <c r="AC46" s="11"/>
      <c r="AD46" s="11"/>
      <c r="AE46" s="11"/>
      <c r="AF46" s="11"/>
      <c r="AG46" s="36"/>
      <c r="AH46" s="12"/>
      <c r="AI46" s="11"/>
      <c r="AJ46" s="11"/>
      <c r="AK46" s="11"/>
      <c r="AM46" s="11"/>
      <c r="AN46" s="11"/>
      <c r="AO46" s="11"/>
      <c r="AP46" s="11"/>
      <c r="AQ46" s="11"/>
      <c r="AR46" s="11"/>
      <c r="AS46" s="11"/>
      <c r="AT46" s="11"/>
      <c r="AU46" s="36"/>
      <c r="AV46" s="12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36"/>
      <c r="BJ46" s="12"/>
      <c r="BK46" s="11"/>
      <c r="BL46" s="11"/>
      <c r="BM46" s="11"/>
      <c r="BO46" s="11"/>
      <c r="BP46" s="11"/>
      <c r="BQ46" s="11"/>
      <c r="BR46" s="11"/>
      <c r="BS46" s="11"/>
      <c r="BT46" s="11"/>
      <c r="BU46" s="11"/>
      <c r="BV46" s="11"/>
      <c r="BW46" s="36"/>
      <c r="BX46" s="12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36"/>
      <c r="CL46" s="12"/>
      <c r="CM46" s="11"/>
      <c r="CN46" s="11"/>
      <c r="CO46" s="11"/>
      <c r="CQ46" s="11"/>
      <c r="CR46" s="11"/>
      <c r="CS46" s="11"/>
      <c r="CT46" s="11"/>
      <c r="CU46" s="11"/>
      <c r="CV46" s="11"/>
      <c r="CW46" s="11"/>
      <c r="CX46" s="11"/>
      <c r="CY46" s="36"/>
      <c r="CZ46" s="12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36"/>
      <c r="DN46" s="12"/>
      <c r="DO46" s="11"/>
      <c r="DP46" s="11"/>
      <c r="DQ46" s="11"/>
      <c r="EA46" s="36"/>
      <c r="EB46" s="12"/>
      <c r="EJ46" s="17"/>
      <c r="EK46" s="17"/>
      <c r="EL46" s="17"/>
      <c r="EM46" s="33"/>
      <c r="EN46" s="33"/>
      <c r="EO46" s="17"/>
      <c r="EP46" s="33"/>
    </row>
    <row r="47" spans="2:146" x14ac:dyDescent="0.2">
      <c r="I47" s="11"/>
      <c r="K47" s="11"/>
      <c r="M47" s="11"/>
      <c r="N47" s="11"/>
      <c r="O47" s="11"/>
      <c r="S47" s="36"/>
      <c r="T47" s="12"/>
      <c r="U47" s="11"/>
      <c r="V47" s="11"/>
      <c r="W47" s="11"/>
      <c r="Y47" s="11"/>
      <c r="Z47" s="11"/>
      <c r="AA47" s="11"/>
      <c r="AB47" s="11"/>
      <c r="AC47" s="11"/>
      <c r="AD47" s="11"/>
      <c r="AE47" s="11"/>
      <c r="AF47" s="11"/>
      <c r="AG47" s="36"/>
      <c r="AH47" s="12"/>
      <c r="AI47" s="11"/>
      <c r="AJ47" s="11"/>
      <c r="AK47" s="11"/>
      <c r="AM47" s="11"/>
      <c r="AN47" s="11"/>
      <c r="AO47" s="11"/>
      <c r="AP47" s="11"/>
      <c r="AQ47" s="11"/>
      <c r="AR47" s="11"/>
      <c r="AS47" s="11"/>
      <c r="AT47" s="11"/>
      <c r="AU47" s="36"/>
      <c r="AV47" s="12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36"/>
      <c r="BJ47" s="12"/>
      <c r="BK47" s="11"/>
      <c r="BL47" s="11"/>
      <c r="BM47" s="11"/>
      <c r="BO47" s="11"/>
      <c r="BP47" s="11"/>
      <c r="BQ47" s="11"/>
      <c r="BR47" s="11"/>
      <c r="BS47" s="11"/>
      <c r="BT47" s="11"/>
      <c r="BU47" s="11"/>
      <c r="BV47" s="11"/>
      <c r="BW47" s="36"/>
      <c r="BX47" s="12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L47" s="12"/>
      <c r="CM47" s="11"/>
      <c r="CN47" s="11"/>
      <c r="CO47" s="11"/>
      <c r="CQ47" s="11"/>
      <c r="CR47" s="11"/>
      <c r="CS47" s="11"/>
      <c r="CT47" s="11"/>
      <c r="CU47" s="11"/>
      <c r="CV47" s="11"/>
      <c r="CW47" s="11"/>
      <c r="CX47" s="11"/>
      <c r="CY47" s="36"/>
      <c r="CZ47" s="12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36"/>
      <c r="DN47" s="12"/>
      <c r="DO47" s="11"/>
      <c r="DP47" s="11"/>
      <c r="DQ47" s="11"/>
      <c r="EA47" s="36"/>
      <c r="EB47" s="12"/>
      <c r="EJ47" s="84"/>
      <c r="EK47" s="84"/>
      <c r="EL47" s="84"/>
      <c r="EM47" s="17"/>
      <c r="EN47" s="12"/>
      <c r="EO47" s="36"/>
      <c r="EP47" s="12"/>
    </row>
    <row r="48" spans="2:146" x14ac:dyDescent="0.2">
      <c r="B48" s="11"/>
      <c r="C48" s="11"/>
      <c r="D48" s="11"/>
      <c r="E48" s="11"/>
      <c r="F48" s="11"/>
      <c r="G48" s="11"/>
      <c r="H48" s="11"/>
      <c r="I48" s="11"/>
      <c r="J48" s="11"/>
      <c r="K48" s="11"/>
      <c r="M48" s="11"/>
      <c r="N48" s="11"/>
      <c r="O48" s="11"/>
      <c r="S48" s="11"/>
      <c r="T48" s="11"/>
      <c r="U48" s="11"/>
      <c r="V48" s="11"/>
      <c r="W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C48" s="11"/>
      <c r="CD48" s="11"/>
      <c r="CE48" s="11"/>
      <c r="CF48" s="11"/>
      <c r="CG48" s="11"/>
      <c r="CH48" s="11"/>
      <c r="CI48" s="11"/>
      <c r="CJ48" s="11"/>
      <c r="CL48" s="11"/>
      <c r="CM48" s="11"/>
      <c r="CN48" s="11"/>
      <c r="CO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EJ48" s="84"/>
      <c r="EK48" s="84"/>
      <c r="EL48" s="84"/>
      <c r="EM48" s="17"/>
      <c r="EN48" s="12"/>
      <c r="EO48" s="36"/>
      <c r="EP48" s="12"/>
    </row>
    <row r="49" spans="3:149" x14ac:dyDescent="0.2">
      <c r="C49" s="108"/>
      <c r="D49" s="108"/>
      <c r="E49" s="108"/>
      <c r="F49" s="108"/>
      <c r="G49" s="108"/>
      <c r="H49" s="108"/>
      <c r="I49" s="11"/>
      <c r="J49" s="11"/>
      <c r="K49" s="11"/>
      <c r="M49" s="11"/>
      <c r="N49" s="11"/>
      <c r="O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3:149" x14ac:dyDescent="0.2">
      <c r="C50" s="108"/>
      <c r="D50" s="108"/>
      <c r="E50" s="108"/>
      <c r="F50" s="108"/>
      <c r="G50" s="108"/>
      <c r="H50" s="108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</row>
    <row r="51" spans="3:149" x14ac:dyDescent="0.2">
      <c r="C51" s="108"/>
      <c r="D51" s="108"/>
      <c r="E51" s="108"/>
      <c r="F51" s="108"/>
      <c r="G51" s="108"/>
      <c r="H51" s="108"/>
      <c r="I51" s="11"/>
      <c r="J51" s="11"/>
      <c r="K51" s="11"/>
      <c r="M51" s="11"/>
      <c r="N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</row>
    <row r="52" spans="3:149" x14ac:dyDescent="0.2">
      <c r="C52" s="108"/>
      <c r="D52" s="108"/>
      <c r="E52" s="108"/>
      <c r="F52" s="108"/>
      <c r="G52" s="108"/>
      <c r="H52" s="108"/>
      <c r="I52" s="11"/>
      <c r="J52" s="11"/>
      <c r="K52" s="11"/>
      <c r="O52" s="11"/>
      <c r="DQ52" s="11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</row>
    <row r="53" spans="3:149" x14ac:dyDescent="0.2">
      <c r="I53" s="11"/>
      <c r="J53" s="11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</row>
    <row r="54" spans="3:149" x14ac:dyDescent="0.2"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CK54" s="11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</row>
    <row r="55" spans="3:149" x14ac:dyDescent="0.2">
      <c r="E55" s="11"/>
      <c r="F55" s="11"/>
      <c r="G55" s="11"/>
      <c r="H55" s="11"/>
      <c r="I55" s="11"/>
      <c r="J55" s="11"/>
      <c r="K55" s="11"/>
      <c r="M55" s="11"/>
      <c r="N55" s="11"/>
      <c r="O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</row>
    <row r="56" spans="3:149" x14ac:dyDescent="0.2">
      <c r="I56" s="11"/>
      <c r="J56" s="11"/>
      <c r="K56" s="83"/>
      <c r="M56" s="11"/>
      <c r="N56" s="11"/>
      <c r="O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</row>
    <row r="57" spans="3:149" x14ac:dyDescent="0.2">
      <c r="I57" s="82"/>
      <c r="J57" s="83"/>
      <c r="K57" s="11"/>
      <c r="S57" s="17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CO57" s="11"/>
      <c r="CP57" s="11"/>
      <c r="CQ57" s="11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</row>
    <row r="58" spans="3:149" x14ac:dyDescent="0.2">
      <c r="I58" s="17"/>
      <c r="J58" s="11"/>
      <c r="K58" s="11"/>
      <c r="L58" s="11"/>
      <c r="P58" s="11"/>
      <c r="Q58" s="11"/>
      <c r="R58" s="11"/>
      <c r="S58" s="12"/>
      <c r="U58" s="11"/>
      <c r="V58" s="11"/>
      <c r="W58" s="11"/>
      <c r="X58" s="85"/>
      <c r="Y58" s="11"/>
      <c r="Z58" s="11"/>
      <c r="AA58" s="11"/>
      <c r="AB58" s="11"/>
      <c r="AC58" s="11"/>
      <c r="AD58" s="11"/>
      <c r="AE58" s="11"/>
      <c r="CK58" s="11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</row>
    <row r="59" spans="3:149" x14ac:dyDescent="0.2">
      <c r="E59" s="11"/>
      <c r="F59" s="11"/>
      <c r="G59" s="11"/>
      <c r="H59" s="11"/>
      <c r="I59" s="17"/>
      <c r="J59" s="11"/>
      <c r="K59" s="84"/>
      <c r="P59" s="112"/>
      <c r="Q59" s="17"/>
      <c r="R59" s="17"/>
      <c r="S59" s="12"/>
      <c r="U59" s="84"/>
      <c r="V59" s="11"/>
      <c r="W59" s="87"/>
      <c r="X59" s="85"/>
      <c r="Y59" s="11"/>
      <c r="Z59" s="11"/>
      <c r="AA59" s="11"/>
      <c r="AB59" s="20"/>
      <c r="AC59" s="12"/>
      <c r="AD59" s="11"/>
      <c r="AE59" s="11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</row>
    <row r="60" spans="3:149" x14ac:dyDescent="0.2">
      <c r="I60" s="17"/>
      <c r="J60" s="84"/>
      <c r="K60" s="59"/>
      <c r="P60" s="11"/>
      <c r="Q60" s="11"/>
      <c r="R60" s="11"/>
      <c r="S60" s="11"/>
      <c r="U60" s="59"/>
      <c r="V60" s="59"/>
      <c r="W60" s="87"/>
      <c r="X60" s="85"/>
      <c r="Y60" s="85"/>
      <c r="Z60" s="85"/>
      <c r="AA60" s="11"/>
      <c r="AB60" s="11"/>
      <c r="AC60" s="85"/>
      <c r="AD60" s="85"/>
      <c r="AE60" s="85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</row>
    <row r="61" spans="3:149" x14ac:dyDescent="0.2">
      <c r="I61" s="11"/>
      <c r="J61" s="11"/>
      <c r="K61" s="59"/>
      <c r="N61" s="11"/>
      <c r="U61" s="59"/>
      <c r="V61" s="59"/>
      <c r="W61" s="87"/>
      <c r="X61" s="85"/>
      <c r="Y61" s="85"/>
      <c r="Z61" s="85"/>
      <c r="AA61" s="11"/>
      <c r="AB61" s="11"/>
      <c r="AC61" s="85"/>
      <c r="AD61" s="85"/>
      <c r="AE61" s="85"/>
      <c r="CO61" s="11"/>
      <c r="CP61" s="11"/>
      <c r="CQ61" s="1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3:149" x14ac:dyDescent="0.2">
      <c r="I62" s="11"/>
      <c r="J62" s="11"/>
      <c r="K62" s="59"/>
      <c r="L62" s="59"/>
      <c r="M62" s="87"/>
      <c r="N62" s="85"/>
      <c r="O62" s="11"/>
      <c r="U62" s="59"/>
      <c r="V62" s="59"/>
      <c r="W62" s="87"/>
      <c r="X62" s="85"/>
      <c r="Y62" s="85"/>
      <c r="Z62" s="85"/>
      <c r="AA62" s="11"/>
      <c r="AB62" s="11"/>
      <c r="AC62" s="85"/>
      <c r="AD62" s="85"/>
      <c r="AE62" s="85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</row>
    <row r="63" spans="3:149" x14ac:dyDescent="0.2">
      <c r="I63" s="11"/>
      <c r="J63" s="81"/>
      <c r="K63" s="59"/>
      <c r="M63" s="87"/>
      <c r="N63" s="85"/>
      <c r="O63" s="11"/>
      <c r="U63" s="59"/>
      <c r="V63" s="59"/>
      <c r="W63" s="87"/>
      <c r="X63" s="85"/>
      <c r="Y63" s="85"/>
      <c r="Z63" s="85"/>
      <c r="AA63" s="11"/>
      <c r="AB63" s="11"/>
      <c r="AC63" s="85"/>
      <c r="AD63" s="85"/>
      <c r="AE63" s="85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</row>
    <row r="64" spans="3:149" x14ac:dyDescent="0.2">
      <c r="I64" s="11"/>
      <c r="J64" s="11"/>
      <c r="K64" s="59"/>
      <c r="M64" s="87"/>
      <c r="N64" s="85"/>
      <c r="O64" s="11"/>
      <c r="U64" s="59"/>
      <c r="V64" s="59"/>
      <c r="W64" s="87"/>
      <c r="X64" s="85"/>
      <c r="Y64" s="85"/>
      <c r="Z64" s="85"/>
      <c r="AA64" s="11"/>
      <c r="AB64" s="11"/>
      <c r="AC64" s="85"/>
      <c r="AD64" s="85"/>
      <c r="AE64" s="85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</row>
    <row r="65" spans="9:149" x14ac:dyDescent="0.2">
      <c r="I65" s="11"/>
      <c r="J65" s="81"/>
      <c r="K65" s="59"/>
      <c r="M65" s="87"/>
      <c r="N65" s="85"/>
      <c r="O65" s="11"/>
      <c r="U65" s="59"/>
      <c r="V65" s="59"/>
      <c r="W65" s="87"/>
      <c r="X65" s="85"/>
      <c r="Y65" s="85"/>
      <c r="Z65" s="85"/>
      <c r="AA65" s="11"/>
      <c r="AB65" s="11"/>
      <c r="AC65" s="85"/>
      <c r="AD65" s="85"/>
      <c r="AE65" s="85"/>
      <c r="CO65" s="11"/>
      <c r="CP65" s="11"/>
      <c r="CQ65" s="11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</row>
    <row r="66" spans="9:149" x14ac:dyDescent="0.2">
      <c r="I66" s="11"/>
      <c r="J66" s="11"/>
      <c r="K66" s="59"/>
      <c r="M66" s="87"/>
      <c r="N66" s="85"/>
      <c r="O66" s="11"/>
      <c r="P66" s="11"/>
      <c r="Q66" s="11"/>
      <c r="R66" s="11"/>
      <c r="U66" s="59"/>
      <c r="V66" s="59"/>
      <c r="W66" s="87"/>
      <c r="X66" s="85"/>
      <c r="Y66" s="85"/>
      <c r="Z66" s="85"/>
      <c r="AA66" s="11"/>
      <c r="AB66" s="11"/>
      <c r="AC66" s="85"/>
      <c r="AD66" s="85"/>
      <c r="AE66" s="85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</row>
    <row r="67" spans="9:149" x14ac:dyDescent="0.2">
      <c r="I67" s="11"/>
      <c r="J67" s="11"/>
      <c r="K67" s="59"/>
      <c r="M67" s="87"/>
      <c r="N67" s="85"/>
      <c r="O67" s="11"/>
      <c r="U67" s="59"/>
      <c r="V67" s="59"/>
      <c r="W67" s="87"/>
      <c r="X67" s="85"/>
      <c r="Y67" s="85"/>
      <c r="Z67" s="85"/>
      <c r="AA67" s="11"/>
      <c r="AB67" s="11"/>
      <c r="AC67" s="85"/>
      <c r="AD67" s="85"/>
      <c r="AE67" s="85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</row>
    <row r="68" spans="9:149" x14ac:dyDescent="0.2">
      <c r="I68" s="11"/>
      <c r="J68" s="11"/>
      <c r="K68" s="11"/>
      <c r="M68" s="11"/>
      <c r="N68" s="85"/>
      <c r="O68" s="85"/>
      <c r="S68" s="85"/>
      <c r="T68" s="85"/>
      <c r="U68" s="85"/>
      <c r="V68" s="11"/>
      <c r="W68" s="11"/>
      <c r="X68" s="85"/>
      <c r="Y68" s="85"/>
      <c r="Z68" s="85"/>
      <c r="AA68" s="11"/>
      <c r="AB68" s="11"/>
      <c r="AC68" s="85"/>
      <c r="AD68" s="85"/>
      <c r="AE68" s="85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</row>
    <row r="69" spans="9:149" x14ac:dyDescent="0.2">
      <c r="I69" s="11"/>
      <c r="J69" s="81"/>
      <c r="K69" s="11"/>
      <c r="M69" s="11"/>
      <c r="N69" s="85"/>
      <c r="O69" s="85"/>
      <c r="S69" s="85"/>
      <c r="T69" s="85"/>
      <c r="U69" s="85"/>
      <c r="V69" s="11"/>
      <c r="W69" s="11"/>
      <c r="X69" s="85"/>
      <c r="Y69" s="85"/>
      <c r="Z69" s="85"/>
      <c r="AA69" s="11"/>
      <c r="AB69" s="11"/>
      <c r="AC69" s="85"/>
      <c r="AD69" s="85"/>
      <c r="AE69" s="85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</row>
    <row r="70" spans="9:149" x14ac:dyDescent="0.2">
      <c r="I70" s="11"/>
      <c r="J70" s="11"/>
      <c r="K70" s="11"/>
      <c r="M70" s="11"/>
      <c r="N70" s="85"/>
      <c r="O70" s="85"/>
      <c r="P70" s="8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</row>
    <row r="71" spans="9:149" x14ac:dyDescent="0.2">
      <c r="I71" s="11"/>
      <c r="J71" s="81"/>
      <c r="K71" s="11"/>
      <c r="M71" s="11"/>
      <c r="S71" s="17"/>
      <c r="T71" s="85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</row>
    <row r="72" spans="9:149" x14ac:dyDescent="0.2">
      <c r="I72" s="11"/>
      <c r="J72" s="11"/>
      <c r="K72" s="11"/>
      <c r="M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</row>
    <row r="73" spans="9:149" x14ac:dyDescent="0.2">
      <c r="I73" s="11"/>
      <c r="J73" s="11"/>
      <c r="K73" s="11"/>
      <c r="M73" s="11"/>
      <c r="N73" s="11"/>
      <c r="O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9:149" x14ac:dyDescent="0.2">
      <c r="I74" s="11"/>
      <c r="J74" s="11"/>
      <c r="K74" s="11"/>
      <c r="M74" s="11"/>
      <c r="N74" s="11"/>
      <c r="O74" s="86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9:149" x14ac:dyDescent="0.2">
      <c r="I75" s="11"/>
      <c r="J75" s="11"/>
      <c r="K75" s="11"/>
      <c r="M75" s="11"/>
      <c r="N75" s="11"/>
      <c r="O75" s="11"/>
      <c r="S75" s="11"/>
      <c r="T75" s="11"/>
      <c r="U75" s="85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</row>
    <row r="76" spans="9:149" x14ac:dyDescent="0.2">
      <c r="I76" s="11"/>
      <c r="J76" s="11"/>
      <c r="K76" s="11"/>
      <c r="M76" s="11"/>
      <c r="N76" s="11"/>
      <c r="O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</row>
    <row r="77" spans="9:149" x14ac:dyDescent="0.2">
      <c r="I77" s="11"/>
      <c r="J77" s="11"/>
      <c r="K77" s="11"/>
      <c r="M77" s="11"/>
      <c r="N77" s="11"/>
      <c r="O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</row>
    <row r="78" spans="9:149" x14ac:dyDescent="0.2">
      <c r="I78" s="11"/>
      <c r="J78" s="11"/>
      <c r="K78" s="59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</row>
    <row r="79" spans="9:149" x14ac:dyDescent="0.2">
      <c r="I79" s="11"/>
      <c r="J79" s="11"/>
      <c r="K79" s="59"/>
      <c r="L79" s="11"/>
      <c r="M79" s="11"/>
      <c r="N79" s="11"/>
      <c r="O79" s="24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</row>
    <row r="80" spans="9:149" x14ac:dyDescent="0.2">
      <c r="I80" s="11"/>
      <c r="J80" s="11"/>
      <c r="K80" s="59"/>
      <c r="L80" s="11"/>
      <c r="M80" s="11"/>
      <c r="N80" s="11"/>
      <c r="O80" s="24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</row>
    <row r="81" spans="9:149" x14ac:dyDescent="0.2">
      <c r="I81" s="11"/>
      <c r="J81" s="11"/>
      <c r="K81" s="11"/>
      <c r="L81" s="11"/>
      <c r="M81" s="11"/>
      <c r="N81" s="11"/>
      <c r="O81" s="89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</row>
    <row r="82" spans="9:149" x14ac:dyDescent="0.2">
      <c r="I82" s="11"/>
      <c r="J82" s="11"/>
      <c r="K82" s="11"/>
      <c r="L82" s="11"/>
      <c r="M82" s="11"/>
      <c r="N82" s="11"/>
      <c r="O82" s="89"/>
      <c r="P82" s="59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</row>
    <row r="83" spans="9:149" x14ac:dyDescent="0.2">
      <c r="I83" s="11"/>
      <c r="J83" s="11"/>
      <c r="K83" s="11"/>
      <c r="L83" s="11"/>
      <c r="M83" s="11"/>
      <c r="N83" s="11"/>
      <c r="O83" s="89"/>
      <c r="P83" s="59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</row>
    <row r="84" spans="9:149" x14ac:dyDescent="0.2">
      <c r="I84" s="11"/>
      <c r="J84" s="11"/>
      <c r="K84" s="11"/>
      <c r="L84" s="11"/>
      <c r="M84" s="11"/>
      <c r="N84" s="11"/>
      <c r="O84" s="89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</row>
    <row r="85" spans="9:149" x14ac:dyDescent="0.2"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</row>
    <row r="86" spans="9:149" x14ac:dyDescent="0.2"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</row>
    <row r="87" spans="9:149" x14ac:dyDescent="0.2">
      <c r="I87" s="11"/>
      <c r="J87" s="11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</row>
  </sheetData>
  <conditionalFormatting sqref="DK4">
    <cfRule type="containsText" dxfId="1232" priority="1574" operator="containsText" text="POS/NEUT">
      <formula>NOT(ISERROR(SEARCH("POS/NEUT",DK4)))</formula>
    </cfRule>
    <cfRule type="cellIs" dxfId="1231" priority="1575" operator="equal">
      <formula>"NEUT/NEG"</formula>
    </cfRule>
    <cfRule type="cellIs" dxfId="1230" priority="1576" operator="equal">
      <formula>"NEUT"</formula>
    </cfRule>
    <cfRule type="cellIs" dxfId="1229" priority="1577" operator="equal">
      <formula>"NEG"</formula>
    </cfRule>
    <cfRule type="cellIs" dxfId="1228" priority="1578" operator="equal">
      <formula>"POS"</formula>
    </cfRule>
  </conditionalFormatting>
  <conditionalFormatting sqref="AI18">
    <cfRule type="containsText" dxfId="1227" priority="1505" operator="containsText" text="POS/NEUT">
      <formula>NOT(ISERROR(SEARCH("POS/NEUT",AI18)))</formula>
    </cfRule>
    <cfRule type="cellIs" dxfId="1226" priority="1506" operator="equal">
      <formula>"NEUT/NEG"</formula>
    </cfRule>
    <cfRule type="cellIs" dxfId="1225" priority="1507" operator="equal">
      <formula>"NEUT"</formula>
    </cfRule>
    <cfRule type="cellIs" dxfId="1224" priority="1508" operator="equal">
      <formula>"NEG"</formula>
    </cfRule>
    <cfRule type="cellIs" dxfId="1223" priority="1509" operator="equal">
      <formula>"POS"</formula>
    </cfRule>
  </conditionalFormatting>
  <conditionalFormatting sqref="AS10">
    <cfRule type="containsText" dxfId="1222" priority="1463" operator="containsText" text="POS/NEUT">
      <formula>NOT(ISERROR(SEARCH("POS/NEUT",AS10)))</formula>
    </cfRule>
    <cfRule type="cellIs" dxfId="1221" priority="1464" operator="equal">
      <formula>"NEUT/NEG"</formula>
    </cfRule>
    <cfRule type="cellIs" dxfId="1220" priority="1465" operator="equal">
      <formula>"NEUT"</formula>
    </cfRule>
    <cfRule type="cellIs" dxfId="1219" priority="1466" operator="equal">
      <formula>"NEG"</formula>
    </cfRule>
    <cfRule type="cellIs" dxfId="1218" priority="1467" operator="equal">
      <formula>"POS"</formula>
    </cfRule>
  </conditionalFormatting>
  <conditionalFormatting sqref="BG10">
    <cfRule type="containsText" dxfId="1217" priority="1390" operator="containsText" text="POS/NEUT">
      <formula>NOT(ISERROR(SEARCH("POS/NEUT",BG10)))</formula>
    </cfRule>
    <cfRule type="cellIs" dxfId="1216" priority="1391" operator="equal">
      <formula>"NEUT/NEG"</formula>
    </cfRule>
    <cfRule type="cellIs" dxfId="1215" priority="1392" operator="equal">
      <formula>"NEUT"</formula>
    </cfRule>
    <cfRule type="cellIs" dxfId="1214" priority="1393" operator="equal">
      <formula>"NEG"</formula>
    </cfRule>
    <cfRule type="cellIs" dxfId="1213" priority="1394" operator="equal">
      <formula>"POS"</formula>
    </cfRule>
  </conditionalFormatting>
  <conditionalFormatting sqref="BU10">
    <cfRule type="containsText" dxfId="1212" priority="1317" operator="containsText" text="POS/NEUT">
      <formula>NOT(ISERROR(SEARCH("POS/NEUT",BU10)))</formula>
    </cfRule>
    <cfRule type="cellIs" dxfId="1211" priority="1318" operator="equal">
      <formula>"NEUT/NEG"</formula>
    </cfRule>
    <cfRule type="cellIs" dxfId="1210" priority="1319" operator="equal">
      <formula>"NEUT"</formula>
    </cfRule>
    <cfRule type="cellIs" dxfId="1209" priority="1320" operator="equal">
      <formula>"NEG"</formula>
    </cfRule>
    <cfRule type="cellIs" dxfId="1208" priority="1321" operator="equal">
      <formula>"POS"</formula>
    </cfRule>
  </conditionalFormatting>
  <conditionalFormatting sqref="CI10">
    <cfRule type="containsText" dxfId="1207" priority="1244" operator="containsText" text="POS/NEUT">
      <formula>NOT(ISERROR(SEARCH("POS/NEUT",CI10)))</formula>
    </cfRule>
    <cfRule type="cellIs" dxfId="1206" priority="1245" operator="equal">
      <formula>"NEUT/NEG"</formula>
    </cfRule>
    <cfRule type="cellIs" dxfId="1205" priority="1246" operator="equal">
      <formula>"NEUT"</formula>
    </cfRule>
    <cfRule type="cellIs" dxfId="1204" priority="1247" operator="equal">
      <formula>"NEG"</formula>
    </cfRule>
    <cfRule type="cellIs" dxfId="1203" priority="1248" operator="equal">
      <formula>"POS"</formula>
    </cfRule>
  </conditionalFormatting>
  <conditionalFormatting sqref="CW10">
    <cfRule type="containsText" dxfId="1202" priority="1171" operator="containsText" text="POS/NEUT">
      <formula>NOT(ISERROR(SEARCH("POS/NEUT",CW10)))</formula>
    </cfRule>
    <cfRule type="cellIs" dxfId="1201" priority="1172" operator="equal">
      <formula>"NEUT/NEG"</formula>
    </cfRule>
    <cfRule type="cellIs" dxfId="1200" priority="1173" operator="equal">
      <formula>"NEUT"</formula>
    </cfRule>
    <cfRule type="cellIs" dxfId="1199" priority="1174" operator="equal">
      <formula>"NEG"</formula>
    </cfRule>
    <cfRule type="cellIs" dxfId="1198" priority="1175" operator="equal">
      <formula>"POS"</formula>
    </cfRule>
  </conditionalFormatting>
  <conditionalFormatting sqref="DK10">
    <cfRule type="containsText" dxfId="1197" priority="1098" operator="containsText" text="POS/NEUT">
      <formula>NOT(ISERROR(SEARCH("POS/NEUT",DK10)))</formula>
    </cfRule>
    <cfRule type="cellIs" dxfId="1196" priority="1099" operator="equal">
      <formula>"NEUT/NEG"</formula>
    </cfRule>
    <cfRule type="cellIs" dxfId="1195" priority="1100" operator="equal">
      <formula>"NEUT"</formula>
    </cfRule>
    <cfRule type="cellIs" dxfId="1194" priority="1101" operator="equal">
      <formula>"NEG"</formula>
    </cfRule>
    <cfRule type="cellIs" dxfId="1193" priority="1102" operator="equal">
      <formula>"POS"</formula>
    </cfRule>
  </conditionalFormatting>
  <conditionalFormatting sqref="X10">
    <cfRule type="containsText" dxfId="1192" priority="1777" operator="containsText" text="POS/NEUT">
      <formula>NOT(ISERROR(SEARCH("POS/NEUT",X10)))</formula>
    </cfRule>
    <cfRule type="cellIs" dxfId="1191" priority="1778" operator="equal">
      <formula>"NEUT/NEG"</formula>
    </cfRule>
    <cfRule type="cellIs" dxfId="1190" priority="1779" operator="equal">
      <formula>"NEUT"</formula>
    </cfRule>
    <cfRule type="cellIs" dxfId="1189" priority="1780" operator="equal">
      <formula>"NEG"</formula>
    </cfRule>
    <cfRule type="cellIs" dxfId="1188" priority="1781" operator="equal">
      <formula>"POS"</formula>
    </cfRule>
  </conditionalFormatting>
  <conditionalFormatting sqref="G6 G10 G14 G18 G22">
    <cfRule type="cellIs" dxfId="1187" priority="1770" operator="equal">
      <formula>"YES"</formula>
    </cfRule>
    <cfRule type="cellIs" dxfId="1186" priority="1771" operator="equal">
      <formula>"NO"</formula>
    </cfRule>
  </conditionalFormatting>
  <conditionalFormatting sqref="G26 G34:H35 G30">
    <cfRule type="cellIs" dxfId="1185" priority="1738" operator="equal">
      <formula>"YES"</formula>
    </cfRule>
    <cfRule type="cellIs" dxfId="1184" priority="1739" operator="equal">
      <formula>"NO"</formula>
    </cfRule>
  </conditionalFormatting>
  <conditionalFormatting sqref="U68">
    <cfRule type="top10" dxfId="1183" priority="1722" bottom="1" rank="1"/>
    <cfRule type="top10" dxfId="1182" priority="1723" rank="1"/>
  </conditionalFormatting>
  <conditionalFormatting sqref="U69">
    <cfRule type="top10" dxfId="1181" priority="1720" bottom="1" rank="1"/>
    <cfRule type="top10" dxfId="1180" priority="1721" rank="1"/>
  </conditionalFormatting>
  <conditionalFormatting sqref="Z60:Z68">
    <cfRule type="top10" dxfId="1179" priority="1718" bottom="1" rank="1"/>
    <cfRule type="top10" dxfId="1178" priority="1719" rank="1"/>
  </conditionalFormatting>
  <conditionalFormatting sqref="Z69">
    <cfRule type="top10" dxfId="1177" priority="1716" bottom="1" rank="1"/>
    <cfRule type="top10" dxfId="1176" priority="1717" rank="1"/>
  </conditionalFormatting>
  <conditionalFormatting sqref="AE60:AE68">
    <cfRule type="top10" dxfId="1175" priority="1714" bottom="1" rank="1"/>
    <cfRule type="top10" dxfId="1174" priority="1715" rank="1"/>
  </conditionalFormatting>
  <conditionalFormatting sqref="AE69">
    <cfRule type="top10" dxfId="1173" priority="1712" bottom="1" rank="1"/>
    <cfRule type="top10" dxfId="1172" priority="1713" rank="1"/>
  </conditionalFormatting>
  <conditionalFormatting sqref="S58">
    <cfRule type="cellIs" dxfId="1171" priority="1711" operator="equal">
      <formula>"NO BET"</formula>
    </cfRule>
  </conditionalFormatting>
  <conditionalFormatting sqref="S59">
    <cfRule type="cellIs" dxfId="1170" priority="1710" operator="equal">
      <formula>"NO BET"</formula>
    </cfRule>
  </conditionalFormatting>
  <conditionalFormatting sqref="EM47">
    <cfRule type="cellIs" dxfId="1169" priority="1691" operator="equal">
      <formula>"NO BET"</formula>
    </cfRule>
    <cfRule type="cellIs" dxfId="1168" priority="1692" operator="equal">
      <formula>"BET"</formula>
    </cfRule>
  </conditionalFormatting>
  <conditionalFormatting sqref="EM48">
    <cfRule type="cellIs" dxfId="1167" priority="1689" operator="equal">
      <formula>"NO BET"</formula>
    </cfRule>
    <cfRule type="cellIs" dxfId="1166" priority="1690" operator="equal">
      <formula>"BET"</formula>
    </cfRule>
  </conditionalFormatting>
  <conditionalFormatting sqref="DK5">
    <cfRule type="containsText" dxfId="1165" priority="1569" operator="containsText" text="POS/NEUT">
      <formula>NOT(ISERROR(SEARCH("POS/NEUT",DK5)))</formula>
    </cfRule>
    <cfRule type="cellIs" dxfId="1164" priority="1570" operator="equal">
      <formula>"NEUT/NEG"</formula>
    </cfRule>
    <cfRule type="cellIs" dxfId="1163" priority="1571" operator="equal">
      <formula>"NEUT"</formula>
    </cfRule>
    <cfRule type="cellIs" dxfId="1162" priority="1572" operator="equal">
      <formula>"NEG"</formula>
    </cfRule>
    <cfRule type="cellIs" dxfId="1161" priority="1573" operator="equal">
      <formula>"POS"</formula>
    </cfRule>
  </conditionalFormatting>
  <conditionalFormatting sqref="G4">
    <cfRule type="cellIs" dxfId="1160" priority="1647" operator="equal">
      <formula>"YES"</formula>
    </cfRule>
    <cfRule type="cellIs" dxfId="1159" priority="1648" operator="equal">
      <formula>"NO"</formula>
    </cfRule>
  </conditionalFormatting>
  <conditionalFormatting sqref="BG4">
    <cfRule type="containsText" dxfId="1158" priority="1618" operator="containsText" text="POS/NEUT">
      <formula>NOT(ISERROR(SEARCH("POS/NEUT",BG4)))</formula>
    </cfRule>
    <cfRule type="cellIs" dxfId="1157" priority="1619" operator="equal">
      <formula>"NEUT/NEG"</formula>
    </cfRule>
    <cfRule type="cellIs" dxfId="1156" priority="1620" operator="equal">
      <formula>"NEUT"</formula>
    </cfRule>
    <cfRule type="cellIs" dxfId="1155" priority="1621" operator="equal">
      <formula>"NEG"</formula>
    </cfRule>
    <cfRule type="cellIs" dxfId="1154" priority="1622" operator="equal">
      <formula>"POS"</formula>
    </cfRule>
  </conditionalFormatting>
  <conditionalFormatting sqref="BG5">
    <cfRule type="containsText" dxfId="1153" priority="1613" operator="containsText" text="POS/NEUT">
      <formula>NOT(ISERROR(SEARCH("POS/NEUT",BG5)))</formula>
    </cfRule>
    <cfRule type="cellIs" dxfId="1152" priority="1614" operator="equal">
      <formula>"NEUT/NEG"</formula>
    </cfRule>
    <cfRule type="cellIs" dxfId="1151" priority="1615" operator="equal">
      <formula>"NEUT"</formula>
    </cfRule>
    <cfRule type="cellIs" dxfId="1150" priority="1616" operator="equal">
      <formula>"NEG"</formula>
    </cfRule>
    <cfRule type="cellIs" dxfId="1149" priority="1617" operator="equal">
      <formula>"POS"</formula>
    </cfRule>
  </conditionalFormatting>
  <conditionalFormatting sqref="AE4">
    <cfRule type="containsText" dxfId="1148" priority="1640" operator="containsText" text="POS/NEUT">
      <formula>NOT(ISERROR(SEARCH("POS/NEUT",AE4)))</formula>
    </cfRule>
    <cfRule type="cellIs" dxfId="1147" priority="1641" operator="equal">
      <formula>"NEUT/NEG"</formula>
    </cfRule>
    <cfRule type="cellIs" dxfId="1146" priority="1642" operator="equal">
      <formula>"NEUT"</formula>
    </cfRule>
    <cfRule type="cellIs" dxfId="1145" priority="1643" operator="equal">
      <formula>"NEG"</formula>
    </cfRule>
    <cfRule type="cellIs" dxfId="1144" priority="1644" operator="equal">
      <formula>"POS"</formula>
    </cfRule>
  </conditionalFormatting>
  <conditionalFormatting sqref="AE5">
    <cfRule type="containsText" dxfId="1143" priority="1635" operator="containsText" text="POS/NEUT">
      <formula>NOT(ISERROR(SEARCH("POS/NEUT",AE5)))</formula>
    </cfRule>
    <cfRule type="cellIs" dxfId="1142" priority="1636" operator="equal">
      <formula>"NEUT/NEG"</formula>
    </cfRule>
    <cfRule type="cellIs" dxfId="1141" priority="1637" operator="equal">
      <formula>"NEUT"</formula>
    </cfRule>
    <cfRule type="cellIs" dxfId="1140" priority="1638" operator="equal">
      <formula>"NEG"</formula>
    </cfRule>
    <cfRule type="cellIs" dxfId="1139" priority="1639" operator="equal">
      <formula>"POS"</formula>
    </cfRule>
  </conditionalFormatting>
  <conditionalFormatting sqref="AF4:AF5">
    <cfRule type="cellIs" dxfId="1138" priority="1634" operator="equal">
      <formula>"YES"</formula>
    </cfRule>
  </conditionalFormatting>
  <conditionalFormatting sqref="AS4">
    <cfRule type="containsText" dxfId="1137" priority="1629" operator="containsText" text="POS/NEUT">
      <formula>NOT(ISERROR(SEARCH("POS/NEUT",AS4)))</formula>
    </cfRule>
    <cfRule type="cellIs" dxfId="1136" priority="1630" operator="equal">
      <formula>"NEUT/NEG"</formula>
    </cfRule>
    <cfRule type="cellIs" dxfId="1135" priority="1631" operator="equal">
      <formula>"NEUT"</formula>
    </cfRule>
    <cfRule type="cellIs" dxfId="1134" priority="1632" operator="equal">
      <formula>"NEG"</formula>
    </cfRule>
    <cfRule type="cellIs" dxfId="1133" priority="1633" operator="equal">
      <formula>"POS"</formula>
    </cfRule>
  </conditionalFormatting>
  <conditionalFormatting sqref="AS5">
    <cfRule type="containsText" dxfId="1132" priority="1624" operator="containsText" text="POS/NEUT">
      <formula>NOT(ISERROR(SEARCH("POS/NEUT",AS5)))</formula>
    </cfRule>
    <cfRule type="cellIs" dxfId="1131" priority="1625" operator="equal">
      <formula>"NEUT/NEG"</formula>
    </cfRule>
    <cfRule type="cellIs" dxfId="1130" priority="1626" operator="equal">
      <formula>"NEUT"</formula>
    </cfRule>
    <cfRule type="cellIs" dxfId="1129" priority="1627" operator="equal">
      <formula>"NEG"</formula>
    </cfRule>
    <cfRule type="cellIs" dxfId="1128" priority="1628" operator="equal">
      <formula>"POS"</formula>
    </cfRule>
  </conditionalFormatting>
  <conditionalFormatting sqref="AT4:AT5">
    <cfRule type="cellIs" dxfId="1127" priority="1623" operator="equal">
      <formula>"YES"</formula>
    </cfRule>
  </conditionalFormatting>
  <conditionalFormatting sqref="BH4:BH5">
    <cfRule type="cellIs" dxfId="1126" priority="1612" operator="equal">
      <formula>"YES"</formula>
    </cfRule>
  </conditionalFormatting>
  <conditionalFormatting sqref="BU4">
    <cfRule type="containsText" dxfId="1125" priority="1607" operator="containsText" text="POS/NEUT">
      <formula>NOT(ISERROR(SEARCH("POS/NEUT",BU4)))</formula>
    </cfRule>
    <cfRule type="cellIs" dxfId="1124" priority="1608" operator="equal">
      <formula>"NEUT/NEG"</formula>
    </cfRule>
    <cfRule type="cellIs" dxfId="1123" priority="1609" operator="equal">
      <formula>"NEUT"</formula>
    </cfRule>
    <cfRule type="cellIs" dxfId="1122" priority="1610" operator="equal">
      <formula>"NEG"</formula>
    </cfRule>
    <cfRule type="cellIs" dxfId="1121" priority="1611" operator="equal">
      <formula>"POS"</formula>
    </cfRule>
  </conditionalFormatting>
  <conditionalFormatting sqref="BU5">
    <cfRule type="containsText" dxfId="1120" priority="1602" operator="containsText" text="POS/NEUT">
      <formula>NOT(ISERROR(SEARCH("POS/NEUT",BU5)))</formula>
    </cfRule>
    <cfRule type="cellIs" dxfId="1119" priority="1603" operator="equal">
      <formula>"NEUT/NEG"</formula>
    </cfRule>
    <cfRule type="cellIs" dxfId="1118" priority="1604" operator="equal">
      <formula>"NEUT"</formula>
    </cfRule>
    <cfRule type="cellIs" dxfId="1117" priority="1605" operator="equal">
      <formula>"NEG"</formula>
    </cfRule>
    <cfRule type="cellIs" dxfId="1116" priority="1606" operator="equal">
      <formula>"POS"</formula>
    </cfRule>
  </conditionalFormatting>
  <conditionalFormatting sqref="BV4:BV5">
    <cfRule type="cellIs" dxfId="1115" priority="1601" operator="equal">
      <formula>"YES"</formula>
    </cfRule>
  </conditionalFormatting>
  <conditionalFormatting sqref="CI4">
    <cfRule type="containsText" dxfId="1114" priority="1596" operator="containsText" text="POS/NEUT">
      <formula>NOT(ISERROR(SEARCH("POS/NEUT",CI4)))</formula>
    </cfRule>
    <cfRule type="cellIs" dxfId="1113" priority="1597" operator="equal">
      <formula>"NEUT/NEG"</formula>
    </cfRule>
    <cfRule type="cellIs" dxfId="1112" priority="1598" operator="equal">
      <formula>"NEUT"</formula>
    </cfRule>
    <cfRule type="cellIs" dxfId="1111" priority="1599" operator="equal">
      <formula>"NEG"</formula>
    </cfRule>
    <cfRule type="cellIs" dxfId="1110" priority="1600" operator="equal">
      <formula>"POS"</formula>
    </cfRule>
  </conditionalFormatting>
  <conditionalFormatting sqref="CI5">
    <cfRule type="containsText" dxfId="1109" priority="1591" operator="containsText" text="POS/NEUT">
      <formula>NOT(ISERROR(SEARCH("POS/NEUT",CI5)))</formula>
    </cfRule>
    <cfRule type="cellIs" dxfId="1108" priority="1592" operator="equal">
      <formula>"NEUT/NEG"</formula>
    </cfRule>
    <cfRule type="cellIs" dxfId="1107" priority="1593" operator="equal">
      <formula>"NEUT"</formula>
    </cfRule>
    <cfRule type="cellIs" dxfId="1106" priority="1594" operator="equal">
      <formula>"NEG"</formula>
    </cfRule>
    <cfRule type="cellIs" dxfId="1105" priority="1595" operator="equal">
      <formula>"POS"</formula>
    </cfRule>
  </conditionalFormatting>
  <conditionalFormatting sqref="CJ4:CJ5">
    <cfRule type="cellIs" dxfId="1104" priority="1590" operator="equal">
      <formula>"YES"</formula>
    </cfRule>
  </conditionalFormatting>
  <conditionalFormatting sqref="CW4">
    <cfRule type="containsText" dxfId="1103" priority="1585" operator="containsText" text="POS/NEUT">
      <formula>NOT(ISERROR(SEARCH("POS/NEUT",CW4)))</formula>
    </cfRule>
    <cfRule type="cellIs" dxfId="1102" priority="1586" operator="equal">
      <formula>"NEUT/NEG"</formula>
    </cfRule>
    <cfRule type="cellIs" dxfId="1101" priority="1587" operator="equal">
      <formula>"NEUT"</formula>
    </cfRule>
    <cfRule type="cellIs" dxfId="1100" priority="1588" operator="equal">
      <formula>"NEG"</formula>
    </cfRule>
    <cfRule type="cellIs" dxfId="1099" priority="1589" operator="equal">
      <formula>"POS"</formula>
    </cfRule>
  </conditionalFormatting>
  <conditionalFormatting sqref="CW5">
    <cfRule type="containsText" dxfId="1098" priority="1580" operator="containsText" text="POS/NEUT">
      <formula>NOT(ISERROR(SEARCH("POS/NEUT",CW5)))</formula>
    </cfRule>
    <cfRule type="cellIs" dxfId="1097" priority="1581" operator="equal">
      <formula>"NEUT/NEG"</formula>
    </cfRule>
    <cfRule type="cellIs" dxfId="1096" priority="1582" operator="equal">
      <formula>"NEUT"</formula>
    </cfRule>
    <cfRule type="cellIs" dxfId="1095" priority="1583" operator="equal">
      <formula>"NEG"</formula>
    </cfRule>
    <cfRule type="cellIs" dxfId="1094" priority="1584" operator="equal">
      <formula>"POS"</formula>
    </cfRule>
  </conditionalFormatting>
  <conditionalFormatting sqref="CX4:CX5">
    <cfRule type="cellIs" dxfId="1093" priority="1579" operator="equal">
      <formula>"YES"</formula>
    </cfRule>
  </conditionalFormatting>
  <conditionalFormatting sqref="DL4:DL5">
    <cfRule type="cellIs" dxfId="1092" priority="1568" operator="equal">
      <formula>"YES"</formula>
    </cfRule>
  </conditionalFormatting>
  <conditionalFormatting sqref="AC18">
    <cfRule type="containsText" dxfId="1091" priority="1558" operator="containsText" text="POS/NEUT">
      <formula>NOT(ISERROR(SEARCH("POS/NEUT",AC18)))</formula>
    </cfRule>
    <cfRule type="cellIs" dxfId="1090" priority="1559" operator="equal">
      <formula>"NEUT/NEG"</formula>
    </cfRule>
    <cfRule type="cellIs" dxfId="1089" priority="1560" operator="equal">
      <formula>"NEUT"</formula>
    </cfRule>
    <cfRule type="cellIs" dxfId="1088" priority="1561" operator="equal">
      <formula>"NEG"</formula>
    </cfRule>
    <cfRule type="cellIs" dxfId="1087" priority="1562" operator="equal">
      <formula>"POS"</formula>
    </cfRule>
  </conditionalFormatting>
  <conditionalFormatting sqref="Z18">
    <cfRule type="containsText" dxfId="1086" priority="1553" operator="containsText" text="POS/NEUT">
      <formula>NOT(ISERROR(SEARCH("POS/NEUT",Z18)))</formula>
    </cfRule>
    <cfRule type="cellIs" dxfId="1085" priority="1554" operator="equal">
      <formula>"NEUT/NEG"</formula>
    </cfRule>
    <cfRule type="cellIs" dxfId="1084" priority="1555" operator="equal">
      <formula>"NEUT"</formula>
    </cfRule>
    <cfRule type="cellIs" dxfId="1083" priority="1556" operator="equal">
      <formula>"NEG"</formula>
    </cfRule>
    <cfRule type="cellIs" dxfId="1082" priority="1557" operator="equal">
      <formula>"POS"</formula>
    </cfRule>
  </conditionalFormatting>
  <conditionalFormatting sqref="AE10">
    <cfRule type="containsText" dxfId="1081" priority="1536" operator="containsText" text="POS/NEUT">
      <formula>NOT(ISERROR(SEARCH("POS/NEUT",AE10)))</formula>
    </cfRule>
    <cfRule type="cellIs" dxfId="1080" priority="1537" operator="equal">
      <formula>"NEUT/NEG"</formula>
    </cfRule>
    <cfRule type="cellIs" dxfId="1079" priority="1538" operator="equal">
      <formula>"NEUT"</formula>
    </cfRule>
    <cfRule type="cellIs" dxfId="1078" priority="1539" operator="equal">
      <formula>"NEG"</formula>
    </cfRule>
    <cfRule type="cellIs" dxfId="1077" priority="1540" operator="equal">
      <formula>"POS"</formula>
    </cfRule>
  </conditionalFormatting>
  <conditionalFormatting sqref="AA18">
    <cfRule type="cellIs" dxfId="1076" priority="1510" operator="equal">
      <formula>"INCOMP"</formula>
    </cfRule>
  </conditionalFormatting>
  <conditionalFormatting sqref="AF18">
    <cfRule type="containsText" dxfId="1075" priority="1500" operator="containsText" text="POS/NEUT">
      <formula>NOT(ISERROR(SEARCH("POS/NEUT",AF18)))</formula>
    </cfRule>
    <cfRule type="cellIs" dxfId="1074" priority="1501" operator="equal">
      <formula>"NEUT/NEG"</formula>
    </cfRule>
    <cfRule type="cellIs" dxfId="1073" priority="1502" operator="equal">
      <formula>"NEUT"</formula>
    </cfRule>
    <cfRule type="cellIs" dxfId="1072" priority="1503" operator="equal">
      <formula>"NEG"</formula>
    </cfRule>
    <cfRule type="cellIs" dxfId="1071" priority="1504" operator="equal">
      <formula>"POS"</formula>
    </cfRule>
  </conditionalFormatting>
  <conditionalFormatting sqref="AG18">
    <cfRule type="cellIs" dxfId="1070" priority="1499" operator="equal">
      <formula>"INCOMP"</formula>
    </cfRule>
  </conditionalFormatting>
  <conditionalFormatting sqref="AU18">
    <cfRule type="cellIs" dxfId="1069" priority="1426" operator="equal">
      <formula>"INCOMP"</formula>
    </cfRule>
  </conditionalFormatting>
  <conditionalFormatting sqref="AQ18">
    <cfRule type="containsText" dxfId="1068" priority="1485" operator="containsText" text="POS/NEUT">
      <formula>NOT(ISERROR(SEARCH("POS/NEUT",AQ18)))</formula>
    </cfRule>
    <cfRule type="cellIs" dxfId="1067" priority="1486" operator="equal">
      <formula>"NEUT/NEG"</formula>
    </cfRule>
    <cfRule type="cellIs" dxfId="1066" priority="1487" operator="equal">
      <formula>"NEUT"</formula>
    </cfRule>
    <cfRule type="cellIs" dxfId="1065" priority="1488" operator="equal">
      <formula>"NEG"</formula>
    </cfRule>
    <cfRule type="cellIs" dxfId="1064" priority="1489" operator="equal">
      <formula>"POS"</formula>
    </cfRule>
  </conditionalFormatting>
  <conditionalFormatting sqref="AN18">
    <cfRule type="containsText" dxfId="1063" priority="1480" operator="containsText" text="POS/NEUT">
      <formula>NOT(ISERROR(SEARCH("POS/NEUT",AN18)))</formula>
    </cfRule>
    <cfRule type="cellIs" dxfId="1062" priority="1481" operator="equal">
      <formula>"NEUT/NEG"</formula>
    </cfRule>
    <cfRule type="cellIs" dxfId="1061" priority="1482" operator="equal">
      <formula>"NEUT"</formula>
    </cfRule>
    <cfRule type="cellIs" dxfId="1060" priority="1483" operator="equal">
      <formula>"NEG"</formula>
    </cfRule>
    <cfRule type="cellIs" dxfId="1059" priority="1484" operator="equal">
      <formula>"POS"</formula>
    </cfRule>
  </conditionalFormatting>
  <conditionalFormatting sqref="AO18">
    <cfRule type="cellIs" dxfId="1058" priority="1437" operator="equal">
      <formula>"INCOMP"</formula>
    </cfRule>
  </conditionalFormatting>
  <conditionalFormatting sqref="AW18">
    <cfRule type="containsText" dxfId="1057" priority="1432" operator="containsText" text="POS/NEUT">
      <formula>NOT(ISERROR(SEARCH("POS/NEUT",AW18)))</formula>
    </cfRule>
    <cfRule type="cellIs" dxfId="1056" priority="1433" operator="equal">
      <formula>"NEUT/NEG"</formula>
    </cfRule>
    <cfRule type="cellIs" dxfId="1055" priority="1434" operator="equal">
      <formula>"NEUT"</formula>
    </cfRule>
    <cfRule type="cellIs" dxfId="1054" priority="1435" operator="equal">
      <formula>"NEG"</formula>
    </cfRule>
    <cfRule type="cellIs" dxfId="1053" priority="1436" operator="equal">
      <formula>"POS"</formula>
    </cfRule>
  </conditionalFormatting>
  <conditionalFormatting sqref="AT18">
    <cfRule type="containsText" dxfId="1052" priority="1427" operator="containsText" text="POS/NEUT">
      <formula>NOT(ISERROR(SEARCH("POS/NEUT",AT18)))</formula>
    </cfRule>
    <cfRule type="cellIs" dxfId="1051" priority="1428" operator="equal">
      <formula>"NEUT/NEG"</formula>
    </cfRule>
    <cfRule type="cellIs" dxfId="1050" priority="1429" operator="equal">
      <formula>"NEUT"</formula>
    </cfRule>
    <cfRule type="cellIs" dxfId="1049" priority="1430" operator="equal">
      <formula>"NEG"</formula>
    </cfRule>
    <cfRule type="cellIs" dxfId="1048" priority="1431" operator="equal">
      <formula>"POS"</formula>
    </cfRule>
  </conditionalFormatting>
  <conditionalFormatting sqref="BI18">
    <cfRule type="cellIs" dxfId="1047" priority="1353" operator="equal">
      <formula>"INCOMP"</formula>
    </cfRule>
  </conditionalFormatting>
  <conditionalFormatting sqref="BE18">
    <cfRule type="containsText" dxfId="1046" priority="1412" operator="containsText" text="POS/NEUT">
      <formula>NOT(ISERROR(SEARCH("POS/NEUT",BE18)))</formula>
    </cfRule>
    <cfRule type="cellIs" dxfId="1045" priority="1413" operator="equal">
      <formula>"NEUT/NEG"</formula>
    </cfRule>
    <cfRule type="cellIs" dxfId="1044" priority="1414" operator="equal">
      <formula>"NEUT"</formula>
    </cfRule>
    <cfRule type="cellIs" dxfId="1043" priority="1415" operator="equal">
      <formula>"NEG"</formula>
    </cfRule>
    <cfRule type="cellIs" dxfId="1042" priority="1416" operator="equal">
      <formula>"POS"</formula>
    </cfRule>
  </conditionalFormatting>
  <conditionalFormatting sqref="BB18">
    <cfRule type="containsText" dxfId="1041" priority="1407" operator="containsText" text="POS/NEUT">
      <formula>NOT(ISERROR(SEARCH("POS/NEUT",BB18)))</formula>
    </cfRule>
    <cfRule type="cellIs" dxfId="1040" priority="1408" operator="equal">
      <formula>"NEUT/NEG"</formula>
    </cfRule>
    <cfRule type="cellIs" dxfId="1039" priority="1409" operator="equal">
      <formula>"NEUT"</formula>
    </cfRule>
    <cfRule type="cellIs" dxfId="1038" priority="1410" operator="equal">
      <formula>"NEG"</formula>
    </cfRule>
    <cfRule type="cellIs" dxfId="1037" priority="1411" operator="equal">
      <formula>"POS"</formula>
    </cfRule>
  </conditionalFormatting>
  <conditionalFormatting sqref="BC18">
    <cfRule type="cellIs" dxfId="1036" priority="1364" operator="equal">
      <formula>"INCOMP"</formula>
    </cfRule>
  </conditionalFormatting>
  <conditionalFormatting sqref="BK18">
    <cfRule type="containsText" dxfId="1035" priority="1359" operator="containsText" text="POS/NEUT">
      <formula>NOT(ISERROR(SEARCH("POS/NEUT",BK18)))</formula>
    </cfRule>
    <cfRule type="cellIs" dxfId="1034" priority="1360" operator="equal">
      <formula>"NEUT/NEG"</formula>
    </cfRule>
    <cfRule type="cellIs" dxfId="1033" priority="1361" operator="equal">
      <formula>"NEUT"</formula>
    </cfRule>
    <cfRule type="cellIs" dxfId="1032" priority="1362" operator="equal">
      <formula>"NEG"</formula>
    </cfRule>
    <cfRule type="cellIs" dxfId="1031" priority="1363" operator="equal">
      <formula>"POS"</formula>
    </cfRule>
  </conditionalFormatting>
  <conditionalFormatting sqref="BH18">
    <cfRule type="containsText" dxfId="1030" priority="1354" operator="containsText" text="POS/NEUT">
      <formula>NOT(ISERROR(SEARCH("POS/NEUT",BH18)))</formula>
    </cfRule>
    <cfRule type="cellIs" dxfId="1029" priority="1355" operator="equal">
      <formula>"NEUT/NEG"</formula>
    </cfRule>
    <cfRule type="cellIs" dxfId="1028" priority="1356" operator="equal">
      <formula>"NEUT"</formula>
    </cfRule>
    <cfRule type="cellIs" dxfId="1027" priority="1357" operator="equal">
      <formula>"NEG"</formula>
    </cfRule>
    <cfRule type="cellIs" dxfId="1026" priority="1358" operator="equal">
      <formula>"POS"</formula>
    </cfRule>
  </conditionalFormatting>
  <conditionalFormatting sqref="BW18">
    <cfRule type="cellIs" dxfId="1025" priority="1280" operator="equal">
      <formula>"INCOMP"</formula>
    </cfRule>
  </conditionalFormatting>
  <conditionalFormatting sqref="BS18">
    <cfRule type="containsText" dxfId="1024" priority="1339" operator="containsText" text="POS/NEUT">
      <formula>NOT(ISERROR(SEARCH("POS/NEUT",BS18)))</formula>
    </cfRule>
    <cfRule type="cellIs" dxfId="1023" priority="1340" operator="equal">
      <formula>"NEUT/NEG"</formula>
    </cfRule>
    <cfRule type="cellIs" dxfId="1022" priority="1341" operator="equal">
      <formula>"NEUT"</formula>
    </cfRule>
    <cfRule type="cellIs" dxfId="1021" priority="1342" operator="equal">
      <formula>"NEG"</formula>
    </cfRule>
    <cfRule type="cellIs" dxfId="1020" priority="1343" operator="equal">
      <formula>"POS"</formula>
    </cfRule>
  </conditionalFormatting>
  <conditionalFormatting sqref="BP18">
    <cfRule type="containsText" dxfId="1019" priority="1334" operator="containsText" text="POS/NEUT">
      <formula>NOT(ISERROR(SEARCH("POS/NEUT",BP18)))</formula>
    </cfRule>
    <cfRule type="cellIs" dxfId="1018" priority="1335" operator="equal">
      <formula>"NEUT/NEG"</formula>
    </cfRule>
    <cfRule type="cellIs" dxfId="1017" priority="1336" operator="equal">
      <formula>"NEUT"</formula>
    </cfRule>
    <cfRule type="cellIs" dxfId="1016" priority="1337" operator="equal">
      <formula>"NEG"</formula>
    </cfRule>
    <cfRule type="cellIs" dxfId="1015" priority="1338" operator="equal">
      <formula>"POS"</formula>
    </cfRule>
  </conditionalFormatting>
  <conditionalFormatting sqref="BQ18">
    <cfRule type="cellIs" dxfId="1014" priority="1291" operator="equal">
      <formula>"INCOMP"</formula>
    </cfRule>
  </conditionalFormatting>
  <conditionalFormatting sqref="BY18">
    <cfRule type="containsText" dxfId="1013" priority="1286" operator="containsText" text="POS/NEUT">
      <formula>NOT(ISERROR(SEARCH("POS/NEUT",BY18)))</formula>
    </cfRule>
    <cfRule type="cellIs" dxfId="1012" priority="1287" operator="equal">
      <formula>"NEUT/NEG"</formula>
    </cfRule>
    <cfRule type="cellIs" dxfId="1011" priority="1288" operator="equal">
      <formula>"NEUT"</formula>
    </cfRule>
    <cfRule type="cellIs" dxfId="1010" priority="1289" operator="equal">
      <formula>"NEG"</formula>
    </cfRule>
    <cfRule type="cellIs" dxfId="1009" priority="1290" operator="equal">
      <formula>"POS"</formula>
    </cfRule>
  </conditionalFormatting>
  <conditionalFormatting sqref="BV18">
    <cfRule type="containsText" dxfId="1008" priority="1281" operator="containsText" text="POS/NEUT">
      <formula>NOT(ISERROR(SEARCH("POS/NEUT",BV18)))</formula>
    </cfRule>
    <cfRule type="cellIs" dxfId="1007" priority="1282" operator="equal">
      <formula>"NEUT/NEG"</formula>
    </cfRule>
    <cfRule type="cellIs" dxfId="1006" priority="1283" operator="equal">
      <formula>"NEUT"</formula>
    </cfRule>
    <cfRule type="cellIs" dxfId="1005" priority="1284" operator="equal">
      <formula>"NEG"</formula>
    </cfRule>
    <cfRule type="cellIs" dxfId="1004" priority="1285" operator="equal">
      <formula>"POS"</formula>
    </cfRule>
  </conditionalFormatting>
  <conditionalFormatting sqref="CK18">
    <cfRule type="cellIs" dxfId="1003" priority="1207" operator="equal">
      <formula>"INCOMP"</formula>
    </cfRule>
  </conditionalFormatting>
  <conditionalFormatting sqref="CG18">
    <cfRule type="containsText" dxfId="1002" priority="1266" operator="containsText" text="POS/NEUT">
      <formula>NOT(ISERROR(SEARCH("POS/NEUT",CG18)))</formula>
    </cfRule>
    <cfRule type="cellIs" dxfId="1001" priority="1267" operator="equal">
      <formula>"NEUT/NEG"</formula>
    </cfRule>
    <cfRule type="cellIs" dxfId="1000" priority="1268" operator="equal">
      <formula>"NEUT"</formula>
    </cfRule>
    <cfRule type="cellIs" dxfId="999" priority="1269" operator="equal">
      <formula>"NEG"</formula>
    </cfRule>
    <cfRule type="cellIs" dxfId="998" priority="1270" operator="equal">
      <formula>"POS"</formula>
    </cfRule>
  </conditionalFormatting>
  <conditionalFormatting sqref="CD18">
    <cfRule type="containsText" dxfId="997" priority="1261" operator="containsText" text="POS/NEUT">
      <formula>NOT(ISERROR(SEARCH("POS/NEUT",CD18)))</formula>
    </cfRule>
    <cfRule type="cellIs" dxfId="996" priority="1262" operator="equal">
      <formula>"NEUT/NEG"</formula>
    </cfRule>
    <cfRule type="cellIs" dxfId="995" priority="1263" operator="equal">
      <formula>"NEUT"</formula>
    </cfRule>
    <cfRule type="cellIs" dxfId="994" priority="1264" operator="equal">
      <formula>"NEG"</formula>
    </cfRule>
    <cfRule type="cellIs" dxfId="993" priority="1265" operator="equal">
      <formula>"POS"</formula>
    </cfRule>
  </conditionalFormatting>
  <conditionalFormatting sqref="CE18">
    <cfRule type="cellIs" dxfId="992" priority="1218" operator="equal">
      <formula>"INCOMP"</formula>
    </cfRule>
  </conditionalFormatting>
  <conditionalFormatting sqref="CM18">
    <cfRule type="containsText" dxfId="991" priority="1213" operator="containsText" text="POS/NEUT">
      <formula>NOT(ISERROR(SEARCH("POS/NEUT",CM18)))</formula>
    </cfRule>
    <cfRule type="cellIs" dxfId="990" priority="1214" operator="equal">
      <formula>"NEUT/NEG"</formula>
    </cfRule>
    <cfRule type="cellIs" dxfId="989" priority="1215" operator="equal">
      <formula>"NEUT"</formula>
    </cfRule>
    <cfRule type="cellIs" dxfId="988" priority="1216" operator="equal">
      <formula>"NEG"</formula>
    </cfRule>
    <cfRule type="cellIs" dxfId="987" priority="1217" operator="equal">
      <formula>"POS"</formula>
    </cfRule>
  </conditionalFormatting>
  <conditionalFormatting sqref="CJ18">
    <cfRule type="containsText" dxfId="986" priority="1208" operator="containsText" text="POS/NEUT">
      <formula>NOT(ISERROR(SEARCH("POS/NEUT",CJ18)))</formula>
    </cfRule>
    <cfRule type="cellIs" dxfId="985" priority="1209" operator="equal">
      <formula>"NEUT/NEG"</formula>
    </cfRule>
    <cfRule type="cellIs" dxfId="984" priority="1210" operator="equal">
      <formula>"NEUT"</formula>
    </cfRule>
    <cfRule type="cellIs" dxfId="983" priority="1211" operator="equal">
      <formula>"NEG"</formula>
    </cfRule>
    <cfRule type="cellIs" dxfId="982" priority="1212" operator="equal">
      <formula>"POS"</formula>
    </cfRule>
  </conditionalFormatting>
  <conditionalFormatting sqref="CY18">
    <cfRule type="cellIs" dxfId="981" priority="1134" operator="equal">
      <formula>"INCOMP"</formula>
    </cfRule>
  </conditionalFormatting>
  <conditionalFormatting sqref="CU18">
    <cfRule type="containsText" dxfId="980" priority="1193" operator="containsText" text="POS/NEUT">
      <formula>NOT(ISERROR(SEARCH("POS/NEUT",CU18)))</formula>
    </cfRule>
    <cfRule type="cellIs" dxfId="979" priority="1194" operator="equal">
      <formula>"NEUT/NEG"</formula>
    </cfRule>
    <cfRule type="cellIs" dxfId="978" priority="1195" operator="equal">
      <formula>"NEUT"</formula>
    </cfRule>
    <cfRule type="cellIs" dxfId="977" priority="1196" operator="equal">
      <formula>"NEG"</formula>
    </cfRule>
    <cfRule type="cellIs" dxfId="976" priority="1197" operator="equal">
      <formula>"POS"</formula>
    </cfRule>
  </conditionalFormatting>
  <conditionalFormatting sqref="CR18">
    <cfRule type="containsText" dxfId="975" priority="1188" operator="containsText" text="POS/NEUT">
      <formula>NOT(ISERROR(SEARCH("POS/NEUT",CR18)))</formula>
    </cfRule>
    <cfRule type="cellIs" dxfId="974" priority="1189" operator="equal">
      <formula>"NEUT/NEG"</formula>
    </cfRule>
    <cfRule type="cellIs" dxfId="973" priority="1190" operator="equal">
      <formula>"NEUT"</formula>
    </cfRule>
    <cfRule type="cellIs" dxfId="972" priority="1191" operator="equal">
      <formula>"NEG"</formula>
    </cfRule>
    <cfRule type="cellIs" dxfId="971" priority="1192" operator="equal">
      <formula>"POS"</formula>
    </cfRule>
  </conditionalFormatting>
  <conditionalFormatting sqref="CS18">
    <cfRule type="cellIs" dxfId="970" priority="1145" operator="equal">
      <formula>"INCOMP"</formula>
    </cfRule>
  </conditionalFormatting>
  <conditionalFormatting sqref="DA18">
    <cfRule type="containsText" dxfId="969" priority="1140" operator="containsText" text="POS/NEUT">
      <formula>NOT(ISERROR(SEARCH("POS/NEUT",DA18)))</formula>
    </cfRule>
    <cfRule type="cellIs" dxfId="968" priority="1141" operator="equal">
      <formula>"NEUT/NEG"</formula>
    </cfRule>
    <cfRule type="cellIs" dxfId="967" priority="1142" operator="equal">
      <formula>"NEUT"</formula>
    </cfRule>
    <cfRule type="cellIs" dxfId="966" priority="1143" operator="equal">
      <formula>"NEG"</formula>
    </cfRule>
    <cfRule type="cellIs" dxfId="965" priority="1144" operator="equal">
      <formula>"POS"</formula>
    </cfRule>
  </conditionalFormatting>
  <conditionalFormatting sqref="CX18">
    <cfRule type="containsText" dxfId="964" priority="1135" operator="containsText" text="POS/NEUT">
      <formula>NOT(ISERROR(SEARCH("POS/NEUT",CX18)))</formula>
    </cfRule>
    <cfRule type="cellIs" dxfId="963" priority="1136" operator="equal">
      <formula>"NEUT/NEG"</formula>
    </cfRule>
    <cfRule type="cellIs" dxfId="962" priority="1137" operator="equal">
      <formula>"NEUT"</formula>
    </cfRule>
    <cfRule type="cellIs" dxfId="961" priority="1138" operator="equal">
      <formula>"NEG"</formula>
    </cfRule>
    <cfRule type="cellIs" dxfId="960" priority="1139" operator="equal">
      <formula>"POS"</formula>
    </cfRule>
  </conditionalFormatting>
  <conditionalFormatting sqref="DM18">
    <cfRule type="cellIs" dxfId="959" priority="1061" operator="equal">
      <formula>"INCOMP"</formula>
    </cfRule>
  </conditionalFormatting>
  <conditionalFormatting sqref="DI18">
    <cfRule type="containsText" dxfId="958" priority="1120" operator="containsText" text="POS/NEUT">
      <formula>NOT(ISERROR(SEARCH("POS/NEUT",DI18)))</formula>
    </cfRule>
    <cfRule type="cellIs" dxfId="957" priority="1121" operator="equal">
      <formula>"NEUT/NEG"</formula>
    </cfRule>
    <cfRule type="cellIs" dxfId="956" priority="1122" operator="equal">
      <formula>"NEUT"</formula>
    </cfRule>
    <cfRule type="cellIs" dxfId="955" priority="1123" operator="equal">
      <formula>"NEG"</formula>
    </cfRule>
    <cfRule type="cellIs" dxfId="954" priority="1124" operator="equal">
      <formula>"POS"</formula>
    </cfRule>
  </conditionalFormatting>
  <conditionalFormatting sqref="DF18">
    <cfRule type="containsText" dxfId="953" priority="1115" operator="containsText" text="POS/NEUT">
      <formula>NOT(ISERROR(SEARCH("POS/NEUT",DF18)))</formula>
    </cfRule>
    <cfRule type="cellIs" dxfId="952" priority="1116" operator="equal">
      <formula>"NEUT/NEG"</formula>
    </cfRule>
    <cfRule type="cellIs" dxfId="951" priority="1117" operator="equal">
      <formula>"NEUT"</formula>
    </cfRule>
    <cfRule type="cellIs" dxfId="950" priority="1118" operator="equal">
      <formula>"NEG"</formula>
    </cfRule>
    <cfRule type="cellIs" dxfId="949" priority="1119" operator="equal">
      <formula>"POS"</formula>
    </cfRule>
  </conditionalFormatting>
  <conditionalFormatting sqref="DP42">
    <cfRule type="cellIs" dxfId="948" priority="1096" operator="equal">
      <formula>"NO BET"</formula>
    </cfRule>
    <cfRule type="cellIs" dxfId="947" priority="1097" operator="equal">
      <formula>"BET"</formula>
    </cfRule>
  </conditionalFormatting>
  <conditionalFormatting sqref="DP43">
    <cfRule type="cellIs" dxfId="946" priority="1094" operator="equal">
      <formula>"NO BET"</formula>
    </cfRule>
    <cfRule type="cellIs" dxfId="945" priority="1095" operator="equal">
      <formula>"BET"</formula>
    </cfRule>
  </conditionalFormatting>
  <conditionalFormatting sqref="DG18">
    <cfRule type="cellIs" dxfId="944" priority="1072" operator="equal">
      <formula>"INCOMP"</formula>
    </cfRule>
  </conditionalFormatting>
  <conditionalFormatting sqref="DO18">
    <cfRule type="containsText" dxfId="943" priority="1067" operator="containsText" text="POS/NEUT">
      <formula>NOT(ISERROR(SEARCH("POS/NEUT",DO18)))</formula>
    </cfRule>
    <cfRule type="cellIs" dxfId="942" priority="1068" operator="equal">
      <formula>"NEUT/NEG"</formula>
    </cfRule>
    <cfRule type="cellIs" dxfId="941" priority="1069" operator="equal">
      <formula>"NEUT"</formula>
    </cfRule>
    <cfRule type="cellIs" dxfId="940" priority="1070" operator="equal">
      <formula>"NEG"</formula>
    </cfRule>
    <cfRule type="cellIs" dxfId="939" priority="1071" operator="equal">
      <formula>"POS"</formula>
    </cfRule>
  </conditionalFormatting>
  <conditionalFormatting sqref="DL18">
    <cfRule type="containsText" dxfId="938" priority="1062" operator="containsText" text="POS/NEUT">
      <formula>NOT(ISERROR(SEARCH("POS/NEUT",DL18)))</formula>
    </cfRule>
    <cfRule type="cellIs" dxfId="937" priority="1063" operator="equal">
      <formula>"NEUT/NEG"</formula>
    </cfRule>
    <cfRule type="cellIs" dxfId="936" priority="1064" operator="equal">
      <formula>"NEUT"</formula>
    </cfRule>
    <cfRule type="cellIs" dxfId="935" priority="1065" operator="equal">
      <formula>"NEG"</formula>
    </cfRule>
    <cfRule type="cellIs" dxfId="934" priority="1066" operator="equal">
      <formula>"POS"</formula>
    </cfRule>
  </conditionalFormatting>
  <conditionalFormatting sqref="G5">
    <cfRule type="cellIs" dxfId="933" priority="1009" operator="equal">
      <formula>"YES"</formula>
    </cfRule>
    <cfRule type="cellIs" dxfId="932" priority="1010" operator="equal">
      <formula>"NO"</formula>
    </cfRule>
  </conditionalFormatting>
  <conditionalFormatting sqref="G16">
    <cfRule type="cellIs" dxfId="931" priority="993" operator="equal">
      <formula>"YES"</formula>
    </cfRule>
    <cfRule type="cellIs" dxfId="930" priority="994" operator="equal">
      <formula>"NO"</formula>
    </cfRule>
  </conditionalFormatting>
  <conditionalFormatting sqref="G8">
    <cfRule type="cellIs" dxfId="929" priority="1005" operator="equal">
      <formula>"YES"</formula>
    </cfRule>
    <cfRule type="cellIs" dxfId="928" priority="1006" operator="equal">
      <formula>"NO"</formula>
    </cfRule>
  </conditionalFormatting>
  <conditionalFormatting sqref="G9">
    <cfRule type="cellIs" dxfId="927" priority="1003" operator="equal">
      <formula>"YES"</formula>
    </cfRule>
    <cfRule type="cellIs" dxfId="926" priority="1004" operator="equal">
      <formula>"NO"</formula>
    </cfRule>
  </conditionalFormatting>
  <conditionalFormatting sqref="G12">
    <cfRule type="cellIs" dxfId="925" priority="999" operator="equal">
      <formula>"YES"</formula>
    </cfRule>
    <cfRule type="cellIs" dxfId="924" priority="1000" operator="equal">
      <formula>"NO"</formula>
    </cfRule>
  </conditionalFormatting>
  <conditionalFormatting sqref="G13">
    <cfRule type="cellIs" dxfId="923" priority="997" operator="equal">
      <formula>"YES"</formula>
    </cfRule>
    <cfRule type="cellIs" dxfId="922" priority="998" operator="equal">
      <formula>"NO"</formula>
    </cfRule>
  </conditionalFormatting>
  <conditionalFormatting sqref="G21">
    <cfRule type="cellIs" dxfId="921" priority="985" operator="equal">
      <formula>"YES"</formula>
    </cfRule>
    <cfRule type="cellIs" dxfId="920" priority="986" operator="equal">
      <formula>"NO"</formula>
    </cfRule>
  </conditionalFormatting>
  <conditionalFormatting sqref="G17">
    <cfRule type="cellIs" dxfId="919" priority="991" operator="equal">
      <formula>"YES"</formula>
    </cfRule>
    <cfRule type="cellIs" dxfId="918" priority="992" operator="equal">
      <formula>"NO"</formula>
    </cfRule>
  </conditionalFormatting>
  <conditionalFormatting sqref="G24">
    <cfRule type="cellIs" dxfId="917" priority="981" operator="equal">
      <formula>"YES"</formula>
    </cfRule>
    <cfRule type="cellIs" dxfId="916" priority="982" operator="equal">
      <formula>"NO"</formula>
    </cfRule>
  </conditionalFormatting>
  <conditionalFormatting sqref="G20">
    <cfRule type="cellIs" dxfId="915" priority="987" operator="equal">
      <formula>"YES"</formula>
    </cfRule>
    <cfRule type="cellIs" dxfId="914" priority="988" operator="equal">
      <formula>"NO"</formula>
    </cfRule>
  </conditionalFormatting>
  <conditionalFormatting sqref="G25">
    <cfRule type="cellIs" dxfId="913" priority="979" operator="equal">
      <formula>"YES"</formula>
    </cfRule>
    <cfRule type="cellIs" dxfId="912" priority="980" operator="equal">
      <formula>"NO"</formula>
    </cfRule>
  </conditionalFormatting>
  <conditionalFormatting sqref="G29">
    <cfRule type="cellIs" dxfId="911" priority="973" operator="equal">
      <formula>"YES"</formula>
    </cfRule>
    <cfRule type="cellIs" dxfId="910" priority="974" operator="equal">
      <formula>"NO"</formula>
    </cfRule>
  </conditionalFormatting>
  <conditionalFormatting sqref="G28">
    <cfRule type="cellIs" dxfId="909" priority="975" operator="equal">
      <formula>"YES"</formula>
    </cfRule>
    <cfRule type="cellIs" dxfId="908" priority="976" operator="equal">
      <formula>"NO"</formula>
    </cfRule>
  </conditionalFormatting>
  <conditionalFormatting sqref="G32">
    <cfRule type="cellIs" dxfId="907" priority="969" operator="equal">
      <formula>"YES"</formula>
    </cfRule>
    <cfRule type="cellIs" dxfId="906" priority="970" operator="equal">
      <formula>"NO"</formula>
    </cfRule>
  </conditionalFormatting>
  <conditionalFormatting sqref="G33">
    <cfRule type="cellIs" dxfId="905" priority="967" operator="equal">
      <formula>"YES"</formula>
    </cfRule>
    <cfRule type="cellIs" dxfId="904" priority="968" operator="equal">
      <formula>"NO"</formula>
    </cfRule>
  </conditionalFormatting>
  <conditionalFormatting sqref="BR32">
    <cfRule type="cellIs" dxfId="903" priority="876" operator="equal">
      <formula>"NEUT"</formula>
    </cfRule>
    <cfRule type="cellIs" dxfId="902" priority="877" operator="equal">
      <formula>"POS"</formula>
    </cfRule>
    <cfRule type="cellIs" dxfId="901" priority="878" operator="equal">
      <formula>"NEG"</formula>
    </cfRule>
  </conditionalFormatting>
  <conditionalFormatting sqref="BS32">
    <cfRule type="cellIs" dxfId="900" priority="873" operator="equal">
      <formula>"NEUT"</formula>
    </cfRule>
    <cfRule type="cellIs" dxfId="899" priority="874" operator="equal">
      <formula>"POS"</formula>
    </cfRule>
    <cfRule type="cellIs" dxfId="898" priority="875" operator="equal">
      <formula>"NEG"</formula>
    </cfRule>
  </conditionalFormatting>
  <conditionalFormatting sqref="BQ32">
    <cfRule type="cellIs" dxfId="897" priority="870" operator="equal">
      <formula>"NEUT"</formula>
    </cfRule>
    <cfRule type="cellIs" dxfId="896" priority="871" operator="equal">
      <formula>"POS"</formula>
    </cfRule>
    <cfRule type="cellIs" dxfId="895" priority="872" operator="equal">
      <formula>"NEG"</formula>
    </cfRule>
  </conditionalFormatting>
  <conditionalFormatting sqref="AB32">
    <cfRule type="cellIs" dxfId="894" priority="942" operator="equal">
      <formula>"NEUT"</formula>
    </cfRule>
    <cfRule type="cellIs" dxfId="893" priority="943" operator="equal">
      <formula>"POS"</formula>
    </cfRule>
    <cfRule type="cellIs" dxfId="892" priority="944" operator="equal">
      <formula>"NEG"</formula>
    </cfRule>
  </conditionalFormatting>
  <conditionalFormatting sqref="AC32">
    <cfRule type="cellIs" dxfId="891" priority="939" operator="equal">
      <formula>"NEUT"</formula>
    </cfRule>
    <cfRule type="cellIs" dxfId="890" priority="940" operator="equal">
      <formula>"POS"</formula>
    </cfRule>
    <cfRule type="cellIs" dxfId="889" priority="941" operator="equal">
      <formula>"NEG"</formula>
    </cfRule>
  </conditionalFormatting>
  <conditionalFormatting sqref="AA32">
    <cfRule type="cellIs" dxfId="888" priority="936" operator="equal">
      <formula>"NEUT"</formula>
    </cfRule>
    <cfRule type="cellIs" dxfId="887" priority="937" operator="equal">
      <formula>"POS"</formula>
    </cfRule>
    <cfRule type="cellIs" dxfId="886" priority="938" operator="equal">
      <formula>"NEG"</formula>
    </cfRule>
  </conditionalFormatting>
  <conditionalFormatting sqref="AP32">
    <cfRule type="cellIs" dxfId="885" priority="920" operator="equal">
      <formula>"NEUT"</formula>
    </cfRule>
    <cfRule type="cellIs" dxfId="884" priority="921" operator="equal">
      <formula>"POS"</formula>
    </cfRule>
    <cfRule type="cellIs" dxfId="883" priority="922" operator="equal">
      <formula>"NEG"</formula>
    </cfRule>
  </conditionalFormatting>
  <conditionalFormatting sqref="AQ32">
    <cfRule type="cellIs" dxfId="882" priority="917" operator="equal">
      <formula>"NEUT"</formula>
    </cfRule>
    <cfRule type="cellIs" dxfId="881" priority="918" operator="equal">
      <formula>"POS"</formula>
    </cfRule>
    <cfRule type="cellIs" dxfId="880" priority="919" operator="equal">
      <formula>"NEG"</formula>
    </cfRule>
  </conditionalFormatting>
  <conditionalFormatting sqref="AO32">
    <cfRule type="cellIs" dxfId="879" priority="914" operator="equal">
      <formula>"NEUT"</formula>
    </cfRule>
    <cfRule type="cellIs" dxfId="878" priority="915" operator="equal">
      <formula>"POS"</formula>
    </cfRule>
    <cfRule type="cellIs" dxfId="877" priority="916" operator="equal">
      <formula>"NEG"</formula>
    </cfRule>
  </conditionalFormatting>
  <conditionalFormatting sqref="BD32">
    <cfRule type="cellIs" dxfId="876" priority="898" operator="equal">
      <formula>"NEUT"</formula>
    </cfRule>
    <cfRule type="cellIs" dxfId="875" priority="899" operator="equal">
      <formula>"POS"</formula>
    </cfRule>
    <cfRule type="cellIs" dxfId="874" priority="900" operator="equal">
      <formula>"NEG"</formula>
    </cfRule>
  </conditionalFormatting>
  <conditionalFormatting sqref="BE32">
    <cfRule type="cellIs" dxfId="873" priority="895" operator="equal">
      <formula>"NEUT"</formula>
    </cfRule>
    <cfRule type="cellIs" dxfId="872" priority="896" operator="equal">
      <formula>"POS"</formula>
    </cfRule>
    <cfRule type="cellIs" dxfId="871" priority="897" operator="equal">
      <formula>"NEG"</formula>
    </cfRule>
  </conditionalFormatting>
  <conditionalFormatting sqref="BC32">
    <cfRule type="cellIs" dxfId="870" priority="892" operator="equal">
      <formula>"NEUT"</formula>
    </cfRule>
    <cfRule type="cellIs" dxfId="869" priority="893" operator="equal">
      <formula>"POS"</formula>
    </cfRule>
    <cfRule type="cellIs" dxfId="868" priority="894" operator="equal">
      <formula>"NEG"</formula>
    </cfRule>
  </conditionalFormatting>
  <conditionalFormatting sqref="H6 H10 H14 H18 H22">
    <cfRule type="cellIs" dxfId="867" priority="717" operator="equal">
      <formula>"YES"</formula>
    </cfRule>
    <cfRule type="cellIs" dxfId="866" priority="718" operator="equal">
      <formula>"NO"</formula>
    </cfRule>
  </conditionalFormatting>
  <conditionalFormatting sqref="H26 H30">
    <cfRule type="cellIs" dxfId="865" priority="715" operator="equal">
      <formula>"YES"</formula>
    </cfRule>
    <cfRule type="cellIs" dxfId="864" priority="716" operator="equal">
      <formula>"NO"</formula>
    </cfRule>
  </conditionalFormatting>
  <conditionalFormatting sqref="H3:H5">
    <cfRule type="cellIs" dxfId="863" priority="713" operator="equal">
      <formula>"YES"</formula>
    </cfRule>
    <cfRule type="cellIs" dxfId="862" priority="714" operator="equal">
      <formula>"NO"</formula>
    </cfRule>
  </conditionalFormatting>
  <conditionalFormatting sqref="H8:H9">
    <cfRule type="cellIs" dxfId="861" priority="711" operator="equal">
      <formula>"YES"</formula>
    </cfRule>
    <cfRule type="cellIs" dxfId="860" priority="712" operator="equal">
      <formula>"NO"</formula>
    </cfRule>
  </conditionalFormatting>
  <conditionalFormatting sqref="H12:H13">
    <cfRule type="cellIs" dxfId="859" priority="709" operator="equal">
      <formula>"YES"</formula>
    </cfRule>
    <cfRule type="cellIs" dxfId="858" priority="710" operator="equal">
      <formula>"NO"</formula>
    </cfRule>
  </conditionalFormatting>
  <conditionalFormatting sqref="H16:H17">
    <cfRule type="cellIs" dxfId="857" priority="707" operator="equal">
      <formula>"YES"</formula>
    </cfRule>
    <cfRule type="cellIs" dxfId="856" priority="708" operator="equal">
      <formula>"NO"</formula>
    </cfRule>
  </conditionalFormatting>
  <conditionalFormatting sqref="H20:H21">
    <cfRule type="cellIs" dxfId="855" priority="705" operator="equal">
      <formula>"YES"</formula>
    </cfRule>
    <cfRule type="cellIs" dxfId="854" priority="706" operator="equal">
      <formula>"NO"</formula>
    </cfRule>
  </conditionalFormatting>
  <conditionalFormatting sqref="H24:H25">
    <cfRule type="cellIs" dxfId="853" priority="703" operator="equal">
      <formula>"YES"</formula>
    </cfRule>
    <cfRule type="cellIs" dxfId="852" priority="704" operator="equal">
      <formula>"NO"</formula>
    </cfRule>
  </conditionalFormatting>
  <conditionalFormatting sqref="H28:H29">
    <cfRule type="cellIs" dxfId="851" priority="701" operator="equal">
      <formula>"YES"</formula>
    </cfRule>
    <cfRule type="cellIs" dxfId="850" priority="702" operator="equal">
      <formula>"NO"</formula>
    </cfRule>
  </conditionalFormatting>
  <conditionalFormatting sqref="H32:H33">
    <cfRule type="cellIs" dxfId="849" priority="699" operator="equal">
      <formula>"YES"</formula>
    </cfRule>
    <cfRule type="cellIs" dxfId="848" priority="700" operator="equal">
      <formula>"NO"</formula>
    </cfRule>
  </conditionalFormatting>
  <conditionalFormatting sqref="H7">
    <cfRule type="cellIs" dxfId="847" priority="697" operator="equal">
      <formula>"YES"</formula>
    </cfRule>
    <cfRule type="cellIs" dxfId="846" priority="698" operator="equal">
      <formula>"NO"</formula>
    </cfRule>
  </conditionalFormatting>
  <conditionalFormatting sqref="H11">
    <cfRule type="cellIs" dxfId="845" priority="695" operator="equal">
      <formula>"YES"</formula>
    </cfRule>
    <cfRule type="cellIs" dxfId="844" priority="696" operator="equal">
      <formula>"NO"</formula>
    </cfRule>
  </conditionalFormatting>
  <conditionalFormatting sqref="H15">
    <cfRule type="cellIs" dxfId="843" priority="693" operator="equal">
      <formula>"YES"</formula>
    </cfRule>
    <cfRule type="cellIs" dxfId="842" priority="694" operator="equal">
      <formula>"NO"</formula>
    </cfRule>
  </conditionalFormatting>
  <conditionalFormatting sqref="H19">
    <cfRule type="cellIs" dxfId="841" priority="691" operator="equal">
      <formula>"YES"</formula>
    </cfRule>
    <cfRule type="cellIs" dxfId="840" priority="692" operator="equal">
      <formula>"NO"</formula>
    </cfRule>
  </conditionalFormatting>
  <conditionalFormatting sqref="H23">
    <cfRule type="cellIs" dxfId="839" priority="689" operator="equal">
      <formula>"YES"</formula>
    </cfRule>
    <cfRule type="cellIs" dxfId="838" priority="690" operator="equal">
      <formula>"NO"</formula>
    </cfRule>
  </conditionalFormatting>
  <conditionalFormatting sqref="H27">
    <cfRule type="cellIs" dxfId="837" priority="687" operator="equal">
      <formula>"YES"</formula>
    </cfRule>
    <cfRule type="cellIs" dxfId="836" priority="688" operator="equal">
      <formula>"NO"</formula>
    </cfRule>
  </conditionalFormatting>
  <conditionalFormatting sqref="H31">
    <cfRule type="cellIs" dxfId="835" priority="685" operator="equal">
      <formula>"YES"</formula>
    </cfRule>
    <cfRule type="cellIs" dxfId="834" priority="686" operator="equal">
      <formula>"NO"</formula>
    </cfRule>
  </conditionalFormatting>
  <conditionalFormatting sqref="U18">
    <cfRule type="containsText" dxfId="833" priority="558" operator="containsText" text="POS/NEUT">
      <formula>NOT(ISERROR(SEARCH("POS/NEUT",U18)))</formula>
    </cfRule>
    <cfRule type="cellIs" dxfId="832" priority="559" operator="equal">
      <formula>"NEUT/NEG"</formula>
    </cfRule>
    <cfRule type="cellIs" dxfId="831" priority="560" operator="equal">
      <formula>"NEUT"</formula>
    </cfRule>
    <cfRule type="cellIs" dxfId="830" priority="561" operator="equal">
      <formula>"NEG"</formula>
    </cfRule>
    <cfRule type="cellIs" dxfId="829" priority="562" operator="equal">
      <formula>"POS"</formula>
    </cfRule>
  </conditionalFormatting>
  <conditionalFormatting sqref="O18">
    <cfRule type="containsText" dxfId="828" priority="593" operator="containsText" text="POS/NEUT">
      <formula>NOT(ISERROR(SEARCH("POS/NEUT",O18)))</formula>
    </cfRule>
    <cfRule type="cellIs" dxfId="827" priority="594" operator="equal">
      <formula>"NEUT/NEG"</formula>
    </cfRule>
    <cfRule type="cellIs" dxfId="826" priority="595" operator="equal">
      <formula>"NEUT"</formula>
    </cfRule>
    <cfRule type="cellIs" dxfId="825" priority="596" operator="equal">
      <formula>"NEG"</formula>
    </cfRule>
    <cfRule type="cellIs" dxfId="824" priority="597" operator="equal">
      <formula>"POS"</formula>
    </cfRule>
  </conditionalFormatting>
  <conditionalFormatting sqref="L18">
    <cfRule type="containsText" dxfId="823" priority="588" operator="containsText" text="POS/NEUT">
      <formula>NOT(ISERROR(SEARCH("POS/NEUT",L18)))</formula>
    </cfRule>
    <cfRule type="cellIs" dxfId="822" priority="589" operator="equal">
      <formula>"NEUT/NEG"</formula>
    </cfRule>
    <cfRule type="cellIs" dxfId="821" priority="590" operator="equal">
      <formula>"NEUT"</formula>
    </cfRule>
    <cfRule type="cellIs" dxfId="820" priority="591" operator="equal">
      <formula>"NEG"</formula>
    </cfRule>
    <cfRule type="cellIs" dxfId="819" priority="592" operator="equal">
      <formula>"POS"</formula>
    </cfRule>
  </conditionalFormatting>
  <conditionalFormatting sqref="Q4">
    <cfRule type="containsText" dxfId="818" priority="583" operator="containsText" text="POS/NEUT">
      <formula>NOT(ISERROR(SEARCH("POS/NEUT",Q4)))</formula>
    </cfRule>
    <cfRule type="cellIs" dxfId="817" priority="584" operator="equal">
      <formula>"NEUT/NEG"</formula>
    </cfRule>
    <cfRule type="cellIs" dxfId="816" priority="585" operator="equal">
      <formula>"NEUT"</formula>
    </cfRule>
    <cfRule type="cellIs" dxfId="815" priority="586" operator="equal">
      <formula>"NEG"</formula>
    </cfRule>
    <cfRule type="cellIs" dxfId="814" priority="587" operator="equal">
      <formula>"POS"</formula>
    </cfRule>
  </conditionalFormatting>
  <conditionalFormatting sqref="Q5">
    <cfRule type="containsText" dxfId="813" priority="578" operator="containsText" text="POS/NEUT">
      <formula>NOT(ISERROR(SEARCH("POS/NEUT",Q5)))</formula>
    </cfRule>
    <cfRule type="cellIs" dxfId="812" priority="579" operator="equal">
      <formula>"NEUT/NEG"</formula>
    </cfRule>
    <cfRule type="cellIs" dxfId="811" priority="580" operator="equal">
      <formula>"NEUT"</formula>
    </cfRule>
    <cfRule type="cellIs" dxfId="810" priority="581" operator="equal">
      <formula>"NEG"</formula>
    </cfRule>
    <cfRule type="cellIs" dxfId="809" priority="582" operator="equal">
      <formula>"POS"</formula>
    </cfRule>
  </conditionalFormatting>
  <conditionalFormatting sqref="Q10">
    <cfRule type="containsText" dxfId="808" priority="573" operator="containsText" text="POS/NEUT">
      <formula>NOT(ISERROR(SEARCH("POS/NEUT",Q10)))</formula>
    </cfRule>
    <cfRule type="cellIs" dxfId="807" priority="574" operator="equal">
      <formula>"NEUT/NEG"</formula>
    </cfRule>
    <cfRule type="cellIs" dxfId="806" priority="575" operator="equal">
      <formula>"NEUT"</formula>
    </cfRule>
    <cfRule type="cellIs" dxfId="805" priority="576" operator="equal">
      <formula>"NEG"</formula>
    </cfRule>
    <cfRule type="cellIs" dxfId="804" priority="577" operator="equal">
      <formula>"POS"</formula>
    </cfRule>
  </conditionalFormatting>
  <conditionalFormatting sqref="R4:R5">
    <cfRule type="cellIs" dxfId="803" priority="564" operator="equal">
      <formula>"YES"</formula>
    </cfRule>
  </conditionalFormatting>
  <conditionalFormatting sqref="M18">
    <cfRule type="cellIs" dxfId="802" priority="563" operator="equal">
      <formula>"INCOMP"</formula>
    </cfRule>
  </conditionalFormatting>
  <conditionalFormatting sqref="R18">
    <cfRule type="containsText" dxfId="801" priority="553" operator="containsText" text="POS/NEUT">
      <formula>NOT(ISERROR(SEARCH("POS/NEUT",R18)))</formula>
    </cfRule>
    <cfRule type="cellIs" dxfId="800" priority="554" operator="equal">
      <formula>"NEUT/NEG"</formula>
    </cfRule>
    <cfRule type="cellIs" dxfId="799" priority="555" operator="equal">
      <formula>"NEUT"</formula>
    </cfRule>
    <cfRule type="cellIs" dxfId="798" priority="556" operator="equal">
      <formula>"NEG"</formula>
    </cfRule>
    <cfRule type="cellIs" dxfId="797" priority="557" operator="equal">
      <formula>"POS"</formula>
    </cfRule>
  </conditionalFormatting>
  <conditionalFormatting sqref="S18">
    <cfRule type="cellIs" dxfId="796" priority="552" operator="equal">
      <formula>"INCOMP"</formula>
    </cfRule>
  </conditionalFormatting>
  <conditionalFormatting sqref="N32">
    <cfRule type="cellIs" dxfId="795" priority="549" operator="equal">
      <formula>"NEUT"</formula>
    </cfRule>
    <cfRule type="cellIs" dxfId="794" priority="550" operator="equal">
      <formula>"POS"</formula>
    </cfRule>
    <cfRule type="cellIs" dxfId="793" priority="551" operator="equal">
      <formula>"NEG"</formula>
    </cfRule>
  </conditionalFormatting>
  <conditionalFormatting sqref="O32">
    <cfRule type="cellIs" dxfId="792" priority="546" operator="equal">
      <formula>"NEUT"</formula>
    </cfRule>
    <cfRule type="cellIs" dxfId="791" priority="547" operator="equal">
      <formula>"POS"</formula>
    </cfRule>
    <cfRule type="cellIs" dxfId="790" priority="548" operator="equal">
      <formula>"NEG"</formula>
    </cfRule>
  </conditionalFormatting>
  <conditionalFormatting sqref="M32">
    <cfRule type="cellIs" dxfId="789" priority="543" operator="equal">
      <formula>"NEUT"</formula>
    </cfRule>
    <cfRule type="cellIs" dxfId="788" priority="544" operator="equal">
      <formula>"POS"</formula>
    </cfRule>
    <cfRule type="cellIs" dxfId="787" priority="545" operator="equal">
      <formula>"NEG"</formula>
    </cfRule>
  </conditionalFormatting>
  <conditionalFormatting sqref="T32">
    <cfRule type="cellIs" dxfId="786" priority="540" operator="equal">
      <formula>"NEUT"</formula>
    </cfRule>
    <cfRule type="cellIs" dxfId="785" priority="541" operator="equal">
      <formula>"POS"</formula>
    </cfRule>
    <cfRule type="cellIs" dxfId="784" priority="542" operator="equal">
      <formula>"NEG"</formula>
    </cfRule>
  </conditionalFormatting>
  <conditionalFormatting sqref="U32">
    <cfRule type="cellIs" dxfId="783" priority="537" operator="equal">
      <formula>"NEUT"</formula>
    </cfRule>
    <cfRule type="cellIs" dxfId="782" priority="538" operator="equal">
      <formula>"POS"</formula>
    </cfRule>
    <cfRule type="cellIs" dxfId="781" priority="539" operator="equal">
      <formula>"NEG"</formula>
    </cfRule>
  </conditionalFormatting>
  <conditionalFormatting sqref="S32">
    <cfRule type="cellIs" dxfId="780" priority="534" operator="equal">
      <formula>"NEUT"</formula>
    </cfRule>
    <cfRule type="cellIs" dxfId="779" priority="535" operator="equal">
      <formula>"POS"</formula>
    </cfRule>
    <cfRule type="cellIs" dxfId="778" priority="536" operator="equal">
      <formula>"NEG"</formula>
    </cfRule>
  </conditionalFormatting>
  <conditionalFormatting sqref="P32">
    <cfRule type="cellIs" dxfId="777" priority="532" operator="equal">
      <formula>"NO BET"</formula>
    </cfRule>
    <cfRule type="cellIs" dxfId="776" priority="533" operator="equal">
      <formula>"BET"</formula>
    </cfRule>
  </conditionalFormatting>
  <conditionalFormatting sqref="G3">
    <cfRule type="cellIs" dxfId="775" priority="519" operator="equal">
      <formula>"YES"</formula>
    </cfRule>
    <cfRule type="cellIs" dxfId="774" priority="520" operator="equal">
      <formula>"NO"</formula>
    </cfRule>
  </conditionalFormatting>
  <conditionalFormatting sqref="G7">
    <cfRule type="cellIs" dxfId="773" priority="517" operator="equal">
      <formula>"YES"</formula>
    </cfRule>
    <cfRule type="cellIs" dxfId="772" priority="518" operator="equal">
      <formula>"NO"</formula>
    </cfRule>
  </conditionalFormatting>
  <conditionalFormatting sqref="G11">
    <cfRule type="cellIs" dxfId="771" priority="515" operator="equal">
      <formula>"YES"</formula>
    </cfRule>
    <cfRule type="cellIs" dxfId="770" priority="516" operator="equal">
      <formula>"NO"</formula>
    </cfRule>
  </conditionalFormatting>
  <conditionalFormatting sqref="G15">
    <cfRule type="cellIs" dxfId="769" priority="513" operator="equal">
      <formula>"YES"</formula>
    </cfRule>
    <cfRule type="cellIs" dxfId="768" priority="514" operator="equal">
      <formula>"NO"</formula>
    </cfRule>
  </conditionalFormatting>
  <conditionalFormatting sqref="G19">
    <cfRule type="cellIs" dxfId="767" priority="511" operator="equal">
      <formula>"YES"</formula>
    </cfRule>
    <cfRule type="cellIs" dxfId="766" priority="512" operator="equal">
      <formula>"NO"</formula>
    </cfRule>
  </conditionalFormatting>
  <conditionalFormatting sqref="G23">
    <cfRule type="cellIs" dxfId="765" priority="509" operator="equal">
      <formula>"YES"</formula>
    </cfRule>
    <cfRule type="cellIs" dxfId="764" priority="510" operator="equal">
      <formula>"NO"</formula>
    </cfRule>
  </conditionalFormatting>
  <conditionalFormatting sqref="G27">
    <cfRule type="cellIs" dxfId="763" priority="507" operator="equal">
      <formula>"YES"</formula>
    </cfRule>
    <cfRule type="cellIs" dxfId="762" priority="508" operator="equal">
      <formula>"NO"</formula>
    </cfRule>
  </conditionalFormatting>
  <conditionalFormatting sqref="G31">
    <cfRule type="cellIs" dxfId="761" priority="505" operator="equal">
      <formula>"YES"</formula>
    </cfRule>
    <cfRule type="cellIs" dxfId="760" priority="506" operator="equal">
      <formula>"NO"</formula>
    </cfRule>
  </conditionalFormatting>
  <conditionalFormatting sqref="U36:U37">
    <cfRule type="cellIs" dxfId="759" priority="354" operator="equal">
      <formula>"NO BET"</formula>
    </cfRule>
    <cfRule type="cellIs" dxfId="758" priority="355" operator="equal">
      <formula>"BET"</formula>
    </cfRule>
  </conditionalFormatting>
  <conditionalFormatting sqref="AI36:AI37">
    <cfRule type="cellIs" dxfId="757" priority="352" operator="equal">
      <formula>"NO BET"</formula>
    </cfRule>
    <cfRule type="cellIs" dxfId="756" priority="353" operator="equal">
      <formula>"BET"</formula>
    </cfRule>
  </conditionalFormatting>
  <conditionalFormatting sqref="AW36:AW37">
    <cfRule type="cellIs" dxfId="755" priority="350" operator="equal">
      <formula>"NO BET"</formula>
    </cfRule>
    <cfRule type="cellIs" dxfId="754" priority="351" operator="equal">
      <formula>"BET"</formula>
    </cfRule>
  </conditionalFormatting>
  <conditionalFormatting sqref="BK36:BK37">
    <cfRule type="cellIs" dxfId="753" priority="348" operator="equal">
      <formula>"NO BET"</formula>
    </cfRule>
    <cfRule type="cellIs" dxfId="752" priority="349" operator="equal">
      <formula>"BET"</formula>
    </cfRule>
  </conditionalFormatting>
  <conditionalFormatting sqref="BY36:BY37">
    <cfRule type="cellIs" dxfId="751" priority="346" operator="equal">
      <formula>"NO BET"</formula>
    </cfRule>
    <cfRule type="cellIs" dxfId="750" priority="347" operator="equal">
      <formula>"BET"</formula>
    </cfRule>
  </conditionalFormatting>
  <conditionalFormatting sqref="CM36:CM37">
    <cfRule type="cellIs" dxfId="749" priority="344" operator="equal">
      <formula>"NO BET"</formula>
    </cfRule>
    <cfRule type="cellIs" dxfId="748" priority="345" operator="equal">
      <formula>"BET"</formula>
    </cfRule>
  </conditionalFormatting>
  <conditionalFormatting sqref="DA36:DA37">
    <cfRule type="cellIs" dxfId="747" priority="342" operator="equal">
      <formula>"NO BET"</formula>
    </cfRule>
    <cfRule type="cellIs" dxfId="746" priority="343" operator="equal">
      <formula>"BET"</formula>
    </cfRule>
  </conditionalFormatting>
  <conditionalFormatting sqref="DO36:DO37">
    <cfRule type="cellIs" dxfId="745" priority="340" operator="equal">
      <formula>"NO BET"</formula>
    </cfRule>
    <cfRule type="cellIs" dxfId="744" priority="341" operator="equal">
      <formula>"BET"</formula>
    </cfRule>
  </conditionalFormatting>
  <conditionalFormatting sqref="P22">
    <cfRule type="cellIs" dxfId="743" priority="337" operator="equal">
      <formula>"NEUT"</formula>
    </cfRule>
    <cfRule type="cellIs" dxfId="742" priority="338" operator="equal">
      <formula>"POS"</formula>
    </cfRule>
    <cfRule type="cellIs" dxfId="741" priority="339" operator="equal">
      <formula>"NEG"</formula>
    </cfRule>
  </conditionalFormatting>
  <conditionalFormatting sqref="S21:S22">
    <cfRule type="cellIs" dxfId="740" priority="335" operator="equal">
      <formula>"YES"</formula>
    </cfRule>
    <cfRule type="cellIs" dxfId="739" priority="336" operator="equal">
      <formula>"NO"</formula>
    </cfRule>
  </conditionalFormatting>
  <conditionalFormatting sqref="P21">
    <cfRule type="cellIs" dxfId="738" priority="332" operator="equal">
      <formula>"NEUT"</formula>
    </cfRule>
    <cfRule type="cellIs" dxfId="737" priority="333" operator="equal">
      <formula>"POS"</formula>
    </cfRule>
    <cfRule type="cellIs" dxfId="736" priority="334" operator="equal">
      <formula>"NEG"</formula>
    </cfRule>
  </conditionalFormatting>
  <conditionalFormatting sqref="P21:P22">
    <cfRule type="cellIs" dxfId="735" priority="331" operator="equal">
      <formula>"INCOMP"</formula>
    </cfRule>
  </conditionalFormatting>
  <conditionalFormatting sqref="N42:N43">
    <cfRule type="cellIs" dxfId="734" priority="265" operator="equal">
      <formula>"NEUT"</formula>
    </cfRule>
    <cfRule type="cellIs" dxfId="733" priority="266" operator="equal">
      <formula>"POS"</formula>
    </cfRule>
    <cfRule type="cellIs" dxfId="732" priority="267" operator="equal">
      <formula>"NEG"</formula>
    </cfRule>
  </conditionalFormatting>
  <conditionalFormatting sqref="V42">
    <cfRule type="cellIs" dxfId="731" priority="263" operator="equal">
      <formula>"NO BET"</formula>
    </cfRule>
    <cfRule type="cellIs" dxfId="730" priority="264" operator="equal">
      <formula>"BET"</formula>
    </cfRule>
  </conditionalFormatting>
  <conditionalFormatting sqref="V43">
    <cfRule type="cellIs" dxfId="729" priority="261" operator="equal">
      <formula>"NO BET"</formula>
    </cfRule>
    <cfRule type="cellIs" dxfId="728" priority="262" operator="equal">
      <formula>"BET"</formula>
    </cfRule>
  </conditionalFormatting>
  <conditionalFormatting sqref="U42">
    <cfRule type="cellIs" dxfId="727" priority="259" operator="equal">
      <formula>"NO BET"</formula>
    </cfRule>
    <cfRule type="cellIs" dxfId="726" priority="260" operator="equal">
      <formula>"BET"</formula>
    </cfRule>
  </conditionalFormatting>
  <conditionalFormatting sqref="BD42:BD43">
    <cfRule type="cellIs" dxfId="725" priority="242" operator="equal">
      <formula>"NEUT"</formula>
    </cfRule>
    <cfRule type="cellIs" dxfId="724" priority="243" operator="equal">
      <formula>"POS"</formula>
    </cfRule>
    <cfRule type="cellIs" dxfId="723" priority="244" operator="equal">
      <formula>"NEG"</formula>
    </cfRule>
  </conditionalFormatting>
  <conditionalFormatting sqref="AB42:AB43">
    <cfRule type="cellIs" dxfId="722" priority="256" operator="equal">
      <formula>"NEUT"</formula>
    </cfRule>
    <cfRule type="cellIs" dxfId="721" priority="257" operator="equal">
      <formula>"POS"</formula>
    </cfRule>
    <cfRule type="cellIs" dxfId="720" priority="258" operator="equal">
      <formula>"NEG"</formula>
    </cfRule>
  </conditionalFormatting>
  <conditionalFormatting sqref="AJ42">
    <cfRule type="cellIs" dxfId="719" priority="254" operator="equal">
      <formula>"NO BET"</formula>
    </cfRule>
    <cfRule type="cellIs" dxfId="718" priority="255" operator="equal">
      <formula>"BET"</formula>
    </cfRule>
  </conditionalFormatting>
  <conditionalFormatting sqref="AJ43">
    <cfRule type="cellIs" dxfId="717" priority="252" operator="equal">
      <formula>"NO BET"</formula>
    </cfRule>
    <cfRule type="cellIs" dxfId="716" priority="253" operator="equal">
      <formula>"BET"</formula>
    </cfRule>
  </conditionalFormatting>
  <conditionalFormatting sqref="AP42:AP43">
    <cfRule type="cellIs" dxfId="715" priority="249" operator="equal">
      <formula>"NEUT"</formula>
    </cfRule>
    <cfRule type="cellIs" dxfId="714" priority="250" operator="equal">
      <formula>"POS"</formula>
    </cfRule>
    <cfRule type="cellIs" dxfId="713" priority="251" operator="equal">
      <formula>"NEG"</formula>
    </cfRule>
  </conditionalFormatting>
  <conditionalFormatting sqref="AX42">
    <cfRule type="cellIs" dxfId="712" priority="247" operator="equal">
      <formula>"NO BET"</formula>
    </cfRule>
    <cfRule type="cellIs" dxfId="711" priority="248" operator="equal">
      <formula>"BET"</formula>
    </cfRule>
  </conditionalFormatting>
  <conditionalFormatting sqref="AX43">
    <cfRule type="cellIs" dxfId="710" priority="245" operator="equal">
      <formula>"NO BET"</formula>
    </cfRule>
    <cfRule type="cellIs" dxfId="709" priority="246" operator="equal">
      <formula>"BET"</formula>
    </cfRule>
  </conditionalFormatting>
  <conditionalFormatting sqref="BL42">
    <cfRule type="cellIs" dxfId="708" priority="240" operator="equal">
      <formula>"NO BET"</formula>
    </cfRule>
    <cfRule type="cellIs" dxfId="707" priority="241" operator="equal">
      <formula>"BET"</formula>
    </cfRule>
  </conditionalFormatting>
  <conditionalFormatting sqref="BL43">
    <cfRule type="cellIs" dxfId="706" priority="238" operator="equal">
      <formula>"NO BET"</formula>
    </cfRule>
    <cfRule type="cellIs" dxfId="705" priority="239" operator="equal">
      <formula>"BET"</formula>
    </cfRule>
  </conditionalFormatting>
  <conditionalFormatting sqref="BR42:BR43">
    <cfRule type="cellIs" dxfId="704" priority="235" operator="equal">
      <formula>"NEUT"</formula>
    </cfRule>
    <cfRule type="cellIs" dxfId="703" priority="236" operator="equal">
      <formula>"POS"</formula>
    </cfRule>
    <cfRule type="cellIs" dxfId="702" priority="237" operator="equal">
      <formula>"NEG"</formula>
    </cfRule>
  </conditionalFormatting>
  <conditionalFormatting sqref="U43">
    <cfRule type="cellIs" dxfId="701" priority="233" operator="equal">
      <formula>"NO BET"</formula>
    </cfRule>
    <cfRule type="cellIs" dxfId="700" priority="234" operator="equal">
      <formula>"BET"</formula>
    </cfRule>
  </conditionalFormatting>
  <conditionalFormatting sqref="AI42">
    <cfRule type="cellIs" dxfId="699" priority="231" operator="equal">
      <formula>"NO BET"</formula>
    </cfRule>
    <cfRule type="cellIs" dxfId="698" priority="232" operator="equal">
      <formula>"BET"</formula>
    </cfRule>
  </conditionalFormatting>
  <conditionalFormatting sqref="AI43">
    <cfRule type="cellIs" dxfId="697" priority="229" operator="equal">
      <formula>"NO BET"</formula>
    </cfRule>
    <cfRule type="cellIs" dxfId="696" priority="230" operator="equal">
      <formula>"BET"</formula>
    </cfRule>
  </conditionalFormatting>
  <conditionalFormatting sqref="AW42">
    <cfRule type="cellIs" dxfId="695" priority="227" operator="equal">
      <formula>"NO BET"</formula>
    </cfRule>
    <cfRule type="cellIs" dxfId="694" priority="228" operator="equal">
      <formula>"BET"</formula>
    </cfRule>
  </conditionalFormatting>
  <conditionalFormatting sqref="AW43">
    <cfRule type="cellIs" dxfId="693" priority="225" operator="equal">
      <formula>"NO BET"</formula>
    </cfRule>
    <cfRule type="cellIs" dxfId="692" priority="226" operator="equal">
      <formula>"BET"</formula>
    </cfRule>
  </conditionalFormatting>
  <conditionalFormatting sqref="BK42">
    <cfRule type="cellIs" dxfId="691" priority="223" operator="equal">
      <formula>"NO BET"</formula>
    </cfRule>
    <cfRule type="cellIs" dxfId="690" priority="224" operator="equal">
      <formula>"BET"</formula>
    </cfRule>
  </conditionalFormatting>
  <conditionalFormatting sqref="BK43">
    <cfRule type="cellIs" dxfId="689" priority="221" operator="equal">
      <formula>"NO BET"</formula>
    </cfRule>
    <cfRule type="cellIs" dxfId="688" priority="222" operator="equal">
      <formula>"BET"</formula>
    </cfRule>
  </conditionalFormatting>
  <conditionalFormatting sqref="BZ42">
    <cfRule type="cellIs" dxfId="687" priority="219" operator="equal">
      <formula>"NO BET"</formula>
    </cfRule>
    <cfRule type="cellIs" dxfId="686" priority="220" operator="equal">
      <formula>"BET"</formula>
    </cfRule>
  </conditionalFormatting>
  <conditionalFormatting sqref="BZ43">
    <cfRule type="cellIs" dxfId="685" priority="217" operator="equal">
      <formula>"NO BET"</formula>
    </cfRule>
    <cfRule type="cellIs" dxfId="684" priority="218" operator="equal">
      <formula>"BET"</formula>
    </cfRule>
  </conditionalFormatting>
  <conditionalFormatting sqref="BY42">
    <cfRule type="cellIs" dxfId="683" priority="215" operator="equal">
      <formula>"NO BET"</formula>
    </cfRule>
    <cfRule type="cellIs" dxfId="682" priority="216" operator="equal">
      <formula>"BET"</formula>
    </cfRule>
  </conditionalFormatting>
  <conditionalFormatting sqref="DH42:DH43">
    <cfRule type="cellIs" dxfId="681" priority="198" operator="equal">
      <formula>"NEUT"</formula>
    </cfRule>
    <cfRule type="cellIs" dxfId="680" priority="199" operator="equal">
      <formula>"POS"</formula>
    </cfRule>
    <cfRule type="cellIs" dxfId="679" priority="200" operator="equal">
      <formula>"NEG"</formula>
    </cfRule>
  </conditionalFormatting>
  <conditionalFormatting sqref="CF42:CF43">
    <cfRule type="cellIs" dxfId="678" priority="212" operator="equal">
      <formula>"NEUT"</formula>
    </cfRule>
    <cfRule type="cellIs" dxfId="677" priority="213" operator="equal">
      <formula>"POS"</formula>
    </cfRule>
    <cfRule type="cellIs" dxfId="676" priority="214" operator="equal">
      <formula>"NEG"</formula>
    </cfRule>
  </conditionalFormatting>
  <conditionalFormatting sqref="CN42">
    <cfRule type="cellIs" dxfId="675" priority="210" operator="equal">
      <formula>"NO BET"</formula>
    </cfRule>
    <cfRule type="cellIs" dxfId="674" priority="211" operator="equal">
      <formula>"BET"</formula>
    </cfRule>
  </conditionalFormatting>
  <conditionalFormatting sqref="CN43">
    <cfRule type="cellIs" dxfId="673" priority="208" operator="equal">
      <formula>"NO BET"</formula>
    </cfRule>
    <cfRule type="cellIs" dxfId="672" priority="209" operator="equal">
      <formula>"BET"</formula>
    </cfRule>
  </conditionalFormatting>
  <conditionalFormatting sqref="CT42:CT43">
    <cfRule type="cellIs" dxfId="671" priority="205" operator="equal">
      <formula>"NEUT"</formula>
    </cfRule>
    <cfRule type="cellIs" dxfId="670" priority="206" operator="equal">
      <formula>"POS"</formula>
    </cfRule>
    <cfRule type="cellIs" dxfId="669" priority="207" operator="equal">
      <formula>"NEG"</formula>
    </cfRule>
  </conditionalFormatting>
  <conditionalFormatting sqref="DB42">
    <cfRule type="cellIs" dxfId="668" priority="203" operator="equal">
      <formula>"NO BET"</formula>
    </cfRule>
    <cfRule type="cellIs" dxfId="667" priority="204" operator="equal">
      <formula>"BET"</formula>
    </cfRule>
  </conditionalFormatting>
  <conditionalFormatting sqref="DB43">
    <cfRule type="cellIs" dxfId="666" priority="201" operator="equal">
      <formula>"NO BET"</formula>
    </cfRule>
    <cfRule type="cellIs" dxfId="665" priority="202" operator="equal">
      <formula>"BET"</formula>
    </cfRule>
  </conditionalFormatting>
  <conditionalFormatting sqref="BY43">
    <cfRule type="cellIs" dxfId="664" priority="196" operator="equal">
      <formula>"NO BET"</formula>
    </cfRule>
    <cfRule type="cellIs" dxfId="663" priority="197" operator="equal">
      <formula>"BET"</formula>
    </cfRule>
  </conditionalFormatting>
  <conditionalFormatting sqref="CM42">
    <cfRule type="cellIs" dxfId="662" priority="194" operator="equal">
      <formula>"NO BET"</formula>
    </cfRule>
    <cfRule type="cellIs" dxfId="661" priority="195" operator="equal">
      <formula>"BET"</formula>
    </cfRule>
  </conditionalFormatting>
  <conditionalFormatting sqref="CM43">
    <cfRule type="cellIs" dxfId="660" priority="192" operator="equal">
      <formula>"NO BET"</formula>
    </cfRule>
    <cfRule type="cellIs" dxfId="659" priority="193" operator="equal">
      <formula>"BET"</formula>
    </cfRule>
  </conditionalFormatting>
  <conditionalFormatting sqref="DA42">
    <cfRule type="cellIs" dxfId="658" priority="190" operator="equal">
      <formula>"NO BET"</formula>
    </cfRule>
    <cfRule type="cellIs" dxfId="657" priority="191" operator="equal">
      <formula>"BET"</formula>
    </cfRule>
  </conditionalFormatting>
  <conditionalFormatting sqref="DA43">
    <cfRule type="cellIs" dxfId="656" priority="188" operator="equal">
      <formula>"NO BET"</formula>
    </cfRule>
    <cfRule type="cellIs" dxfId="655" priority="189" operator="equal">
      <formula>"BET"</formula>
    </cfRule>
  </conditionalFormatting>
  <conditionalFormatting sqref="DO42">
    <cfRule type="cellIs" dxfId="654" priority="186" operator="equal">
      <formula>"NO BET"</formula>
    </cfRule>
    <cfRule type="cellIs" dxfId="653" priority="187" operator="equal">
      <formula>"BET"</formula>
    </cfRule>
  </conditionalFormatting>
  <conditionalFormatting sqref="DO43">
    <cfRule type="cellIs" dxfId="652" priority="184" operator="equal">
      <formula>"NO BET"</formula>
    </cfRule>
    <cfRule type="cellIs" dxfId="651" priority="185" operator="equal">
      <formula>"BET"</formula>
    </cfRule>
  </conditionalFormatting>
  <conditionalFormatting sqref="V32">
    <cfRule type="cellIs" dxfId="650" priority="182" operator="equal">
      <formula>"NO BET"</formula>
    </cfRule>
    <cfRule type="cellIs" dxfId="649" priority="183" operator="equal">
      <formula>"BET"</formula>
    </cfRule>
  </conditionalFormatting>
  <conditionalFormatting sqref="AH32">
    <cfRule type="cellIs" dxfId="648" priority="179" operator="equal">
      <formula>"NEUT"</formula>
    </cfRule>
    <cfRule type="cellIs" dxfId="647" priority="180" operator="equal">
      <formula>"POS"</formula>
    </cfRule>
    <cfRule type="cellIs" dxfId="646" priority="181" operator="equal">
      <formula>"NEG"</formula>
    </cfRule>
  </conditionalFormatting>
  <conditionalFormatting sqref="AI32">
    <cfRule type="cellIs" dxfId="645" priority="176" operator="equal">
      <formula>"NEUT"</formula>
    </cfRule>
    <cfRule type="cellIs" dxfId="644" priority="177" operator="equal">
      <formula>"POS"</formula>
    </cfRule>
    <cfRule type="cellIs" dxfId="643" priority="178" operator="equal">
      <formula>"NEG"</formula>
    </cfRule>
  </conditionalFormatting>
  <conditionalFormatting sqref="AG32">
    <cfRule type="cellIs" dxfId="642" priority="173" operator="equal">
      <formula>"NEUT"</formula>
    </cfRule>
    <cfRule type="cellIs" dxfId="641" priority="174" operator="equal">
      <formula>"POS"</formula>
    </cfRule>
    <cfRule type="cellIs" dxfId="640" priority="175" operator="equal">
      <formula>"NEG"</formula>
    </cfRule>
  </conditionalFormatting>
  <conditionalFormatting sqref="AD32">
    <cfRule type="cellIs" dxfId="639" priority="171" operator="equal">
      <formula>"NO BET"</formula>
    </cfRule>
    <cfRule type="cellIs" dxfId="638" priority="172" operator="equal">
      <formula>"BET"</formula>
    </cfRule>
  </conditionalFormatting>
  <conditionalFormatting sqref="AJ32">
    <cfRule type="cellIs" dxfId="637" priority="169" operator="equal">
      <formula>"NO BET"</formula>
    </cfRule>
    <cfRule type="cellIs" dxfId="636" priority="170" operator="equal">
      <formula>"BET"</formula>
    </cfRule>
  </conditionalFormatting>
  <conditionalFormatting sqref="AV32">
    <cfRule type="cellIs" dxfId="635" priority="166" operator="equal">
      <formula>"NEUT"</formula>
    </cfRule>
    <cfRule type="cellIs" dxfId="634" priority="167" operator="equal">
      <formula>"POS"</formula>
    </cfRule>
    <cfRule type="cellIs" dxfId="633" priority="168" operator="equal">
      <formula>"NEG"</formula>
    </cfRule>
  </conditionalFormatting>
  <conditionalFormatting sqref="AW32">
    <cfRule type="cellIs" dxfId="632" priority="163" operator="equal">
      <formula>"NEUT"</formula>
    </cfRule>
    <cfRule type="cellIs" dxfId="631" priority="164" operator="equal">
      <formula>"POS"</formula>
    </cfRule>
    <cfRule type="cellIs" dxfId="630" priority="165" operator="equal">
      <formula>"NEG"</formula>
    </cfRule>
  </conditionalFormatting>
  <conditionalFormatting sqref="AU32">
    <cfRule type="cellIs" dxfId="629" priority="160" operator="equal">
      <formula>"NEUT"</formula>
    </cfRule>
    <cfRule type="cellIs" dxfId="628" priority="161" operator="equal">
      <formula>"POS"</formula>
    </cfRule>
    <cfRule type="cellIs" dxfId="627" priority="162" operator="equal">
      <formula>"NEG"</formula>
    </cfRule>
  </conditionalFormatting>
  <conditionalFormatting sqref="AR32">
    <cfRule type="cellIs" dxfId="626" priority="158" operator="equal">
      <formula>"NO BET"</formula>
    </cfRule>
    <cfRule type="cellIs" dxfId="625" priority="159" operator="equal">
      <formula>"BET"</formula>
    </cfRule>
  </conditionalFormatting>
  <conditionalFormatting sqref="AX32">
    <cfRule type="cellIs" dxfId="624" priority="156" operator="equal">
      <formula>"NO BET"</formula>
    </cfRule>
    <cfRule type="cellIs" dxfId="623" priority="157" operator="equal">
      <formula>"BET"</formula>
    </cfRule>
  </conditionalFormatting>
  <conditionalFormatting sqref="BJ32">
    <cfRule type="cellIs" dxfId="622" priority="153" operator="equal">
      <formula>"NEUT"</formula>
    </cfRule>
    <cfRule type="cellIs" dxfId="621" priority="154" operator="equal">
      <formula>"POS"</formula>
    </cfRule>
    <cfRule type="cellIs" dxfId="620" priority="155" operator="equal">
      <formula>"NEG"</formula>
    </cfRule>
  </conditionalFormatting>
  <conditionalFormatting sqref="BK32">
    <cfRule type="cellIs" dxfId="619" priority="150" operator="equal">
      <formula>"NEUT"</formula>
    </cfRule>
    <cfRule type="cellIs" dxfId="618" priority="151" operator="equal">
      <formula>"POS"</formula>
    </cfRule>
    <cfRule type="cellIs" dxfId="617" priority="152" operator="equal">
      <formula>"NEG"</formula>
    </cfRule>
  </conditionalFormatting>
  <conditionalFormatting sqref="BI32">
    <cfRule type="cellIs" dxfId="616" priority="147" operator="equal">
      <formula>"NEUT"</formula>
    </cfRule>
    <cfRule type="cellIs" dxfId="615" priority="148" operator="equal">
      <formula>"POS"</formula>
    </cfRule>
    <cfRule type="cellIs" dxfId="614" priority="149" operator="equal">
      <formula>"NEG"</formula>
    </cfRule>
  </conditionalFormatting>
  <conditionalFormatting sqref="BF32">
    <cfRule type="cellIs" dxfId="613" priority="145" operator="equal">
      <formula>"NO BET"</formula>
    </cfRule>
    <cfRule type="cellIs" dxfId="612" priority="146" operator="equal">
      <formula>"BET"</formula>
    </cfRule>
  </conditionalFormatting>
  <conditionalFormatting sqref="BL32">
    <cfRule type="cellIs" dxfId="611" priority="143" operator="equal">
      <formula>"NO BET"</formula>
    </cfRule>
    <cfRule type="cellIs" dxfId="610" priority="144" operator="equal">
      <formula>"BET"</formula>
    </cfRule>
  </conditionalFormatting>
  <conditionalFormatting sqref="CF32">
    <cfRule type="cellIs" dxfId="609" priority="140" operator="equal">
      <formula>"NEUT"</formula>
    </cfRule>
    <cfRule type="cellIs" dxfId="608" priority="141" operator="equal">
      <formula>"POS"</formula>
    </cfRule>
    <cfRule type="cellIs" dxfId="607" priority="142" operator="equal">
      <formula>"NEG"</formula>
    </cfRule>
  </conditionalFormatting>
  <conditionalFormatting sqref="CG32">
    <cfRule type="cellIs" dxfId="606" priority="137" operator="equal">
      <formula>"NEUT"</formula>
    </cfRule>
    <cfRule type="cellIs" dxfId="605" priority="138" operator="equal">
      <formula>"POS"</formula>
    </cfRule>
    <cfRule type="cellIs" dxfId="604" priority="139" operator="equal">
      <formula>"NEG"</formula>
    </cfRule>
  </conditionalFormatting>
  <conditionalFormatting sqref="CE32">
    <cfRule type="cellIs" dxfId="603" priority="134" operator="equal">
      <formula>"NEUT"</formula>
    </cfRule>
    <cfRule type="cellIs" dxfId="602" priority="135" operator="equal">
      <formula>"POS"</formula>
    </cfRule>
    <cfRule type="cellIs" dxfId="601" priority="136" operator="equal">
      <formula>"NEG"</formula>
    </cfRule>
  </conditionalFormatting>
  <conditionalFormatting sqref="CT32">
    <cfRule type="cellIs" dxfId="600" priority="131" operator="equal">
      <formula>"NEUT"</formula>
    </cfRule>
    <cfRule type="cellIs" dxfId="599" priority="132" operator="equal">
      <formula>"POS"</formula>
    </cfRule>
    <cfRule type="cellIs" dxfId="598" priority="133" operator="equal">
      <formula>"NEG"</formula>
    </cfRule>
  </conditionalFormatting>
  <conditionalFormatting sqref="CU32">
    <cfRule type="cellIs" dxfId="597" priority="128" operator="equal">
      <formula>"NEUT"</formula>
    </cfRule>
    <cfRule type="cellIs" dxfId="596" priority="129" operator="equal">
      <formula>"POS"</formula>
    </cfRule>
    <cfRule type="cellIs" dxfId="595" priority="130" operator="equal">
      <formula>"NEG"</formula>
    </cfRule>
  </conditionalFormatting>
  <conditionalFormatting sqref="CS32">
    <cfRule type="cellIs" dxfId="594" priority="125" operator="equal">
      <formula>"NEUT"</formula>
    </cfRule>
    <cfRule type="cellIs" dxfId="593" priority="126" operator="equal">
      <formula>"POS"</formula>
    </cfRule>
    <cfRule type="cellIs" dxfId="592" priority="127" operator="equal">
      <formula>"NEG"</formula>
    </cfRule>
  </conditionalFormatting>
  <conditionalFormatting sqref="DH32">
    <cfRule type="cellIs" dxfId="591" priority="122" operator="equal">
      <formula>"NEUT"</formula>
    </cfRule>
    <cfRule type="cellIs" dxfId="590" priority="123" operator="equal">
      <formula>"POS"</formula>
    </cfRule>
    <cfRule type="cellIs" dxfId="589" priority="124" operator="equal">
      <formula>"NEG"</formula>
    </cfRule>
  </conditionalFormatting>
  <conditionalFormatting sqref="DI32">
    <cfRule type="cellIs" dxfId="588" priority="119" operator="equal">
      <formula>"NEUT"</formula>
    </cfRule>
    <cfRule type="cellIs" dxfId="587" priority="120" operator="equal">
      <formula>"POS"</formula>
    </cfRule>
    <cfRule type="cellIs" dxfId="586" priority="121" operator="equal">
      <formula>"NEG"</formula>
    </cfRule>
  </conditionalFormatting>
  <conditionalFormatting sqref="DG32">
    <cfRule type="cellIs" dxfId="585" priority="116" operator="equal">
      <formula>"NEUT"</formula>
    </cfRule>
    <cfRule type="cellIs" dxfId="584" priority="117" operator="equal">
      <formula>"POS"</formula>
    </cfRule>
    <cfRule type="cellIs" dxfId="583" priority="118" operator="equal">
      <formula>"NEG"</formula>
    </cfRule>
  </conditionalFormatting>
  <conditionalFormatting sqref="BX32">
    <cfRule type="cellIs" dxfId="582" priority="113" operator="equal">
      <formula>"NEUT"</formula>
    </cfRule>
    <cfRule type="cellIs" dxfId="581" priority="114" operator="equal">
      <formula>"POS"</formula>
    </cfRule>
    <cfRule type="cellIs" dxfId="580" priority="115" operator="equal">
      <formula>"NEG"</formula>
    </cfRule>
  </conditionalFormatting>
  <conditionalFormatting sqref="BY32">
    <cfRule type="cellIs" dxfId="579" priority="110" operator="equal">
      <formula>"NEUT"</formula>
    </cfRule>
    <cfRule type="cellIs" dxfId="578" priority="111" operator="equal">
      <formula>"POS"</formula>
    </cfRule>
    <cfRule type="cellIs" dxfId="577" priority="112" operator="equal">
      <formula>"NEG"</formula>
    </cfRule>
  </conditionalFormatting>
  <conditionalFormatting sqref="BW32">
    <cfRule type="cellIs" dxfId="576" priority="107" operator="equal">
      <formula>"NEUT"</formula>
    </cfRule>
    <cfRule type="cellIs" dxfId="575" priority="108" operator="equal">
      <formula>"POS"</formula>
    </cfRule>
    <cfRule type="cellIs" dxfId="574" priority="109" operator="equal">
      <formula>"NEG"</formula>
    </cfRule>
  </conditionalFormatting>
  <conditionalFormatting sqref="BT32">
    <cfRule type="cellIs" dxfId="573" priority="105" operator="equal">
      <formula>"NO BET"</formula>
    </cfRule>
    <cfRule type="cellIs" dxfId="572" priority="106" operator="equal">
      <formula>"BET"</formula>
    </cfRule>
  </conditionalFormatting>
  <conditionalFormatting sqref="BZ32">
    <cfRule type="cellIs" dxfId="571" priority="103" operator="equal">
      <formula>"NO BET"</formula>
    </cfRule>
    <cfRule type="cellIs" dxfId="570" priority="104" operator="equal">
      <formula>"BET"</formula>
    </cfRule>
  </conditionalFormatting>
  <conditionalFormatting sqref="CL32">
    <cfRule type="cellIs" dxfId="569" priority="100" operator="equal">
      <formula>"NEUT"</formula>
    </cfRule>
    <cfRule type="cellIs" dxfId="568" priority="101" operator="equal">
      <formula>"POS"</formula>
    </cfRule>
    <cfRule type="cellIs" dxfId="567" priority="102" operator="equal">
      <formula>"NEG"</formula>
    </cfRule>
  </conditionalFormatting>
  <conditionalFormatting sqref="CM32">
    <cfRule type="cellIs" dxfId="566" priority="97" operator="equal">
      <formula>"NEUT"</formula>
    </cfRule>
    <cfRule type="cellIs" dxfId="565" priority="98" operator="equal">
      <formula>"POS"</formula>
    </cfRule>
    <cfRule type="cellIs" dxfId="564" priority="99" operator="equal">
      <formula>"NEG"</formula>
    </cfRule>
  </conditionalFormatting>
  <conditionalFormatting sqref="CK32">
    <cfRule type="cellIs" dxfId="563" priority="94" operator="equal">
      <formula>"NEUT"</formula>
    </cfRule>
    <cfRule type="cellIs" dxfId="562" priority="95" operator="equal">
      <formula>"POS"</formula>
    </cfRule>
    <cfRule type="cellIs" dxfId="561" priority="96" operator="equal">
      <formula>"NEG"</formula>
    </cfRule>
  </conditionalFormatting>
  <conditionalFormatting sqref="CH32">
    <cfRule type="cellIs" dxfId="560" priority="92" operator="equal">
      <formula>"NO BET"</formula>
    </cfRule>
    <cfRule type="cellIs" dxfId="559" priority="93" operator="equal">
      <formula>"BET"</formula>
    </cfRule>
  </conditionalFormatting>
  <conditionalFormatting sqref="CN32">
    <cfRule type="cellIs" dxfId="558" priority="90" operator="equal">
      <formula>"NO BET"</formula>
    </cfRule>
    <cfRule type="cellIs" dxfId="557" priority="91" operator="equal">
      <formula>"BET"</formula>
    </cfRule>
  </conditionalFormatting>
  <conditionalFormatting sqref="CZ32">
    <cfRule type="cellIs" dxfId="556" priority="87" operator="equal">
      <formula>"NEUT"</formula>
    </cfRule>
    <cfRule type="cellIs" dxfId="555" priority="88" operator="equal">
      <formula>"POS"</formula>
    </cfRule>
    <cfRule type="cellIs" dxfId="554" priority="89" operator="equal">
      <formula>"NEG"</formula>
    </cfRule>
  </conditionalFormatting>
  <conditionalFormatting sqref="DA32">
    <cfRule type="cellIs" dxfId="553" priority="84" operator="equal">
      <formula>"NEUT"</formula>
    </cfRule>
    <cfRule type="cellIs" dxfId="552" priority="85" operator="equal">
      <formula>"POS"</formula>
    </cfRule>
    <cfRule type="cellIs" dxfId="551" priority="86" operator="equal">
      <formula>"NEG"</formula>
    </cfRule>
  </conditionalFormatting>
  <conditionalFormatting sqref="CY32">
    <cfRule type="cellIs" dxfId="550" priority="81" operator="equal">
      <formula>"NEUT"</formula>
    </cfRule>
    <cfRule type="cellIs" dxfId="549" priority="82" operator="equal">
      <formula>"POS"</formula>
    </cfRule>
    <cfRule type="cellIs" dxfId="548" priority="83" operator="equal">
      <formula>"NEG"</formula>
    </cfRule>
  </conditionalFormatting>
  <conditionalFormatting sqref="CV32">
    <cfRule type="cellIs" dxfId="547" priority="79" operator="equal">
      <formula>"NO BET"</formula>
    </cfRule>
    <cfRule type="cellIs" dxfId="546" priority="80" operator="equal">
      <formula>"BET"</formula>
    </cfRule>
  </conditionalFormatting>
  <conditionalFormatting sqref="DB32">
    <cfRule type="cellIs" dxfId="545" priority="77" operator="equal">
      <formula>"NO BET"</formula>
    </cfRule>
    <cfRule type="cellIs" dxfId="544" priority="78" operator="equal">
      <formula>"BET"</formula>
    </cfRule>
  </conditionalFormatting>
  <conditionalFormatting sqref="DN32">
    <cfRule type="cellIs" dxfId="543" priority="74" operator="equal">
      <formula>"NEUT"</formula>
    </cfRule>
    <cfRule type="cellIs" dxfId="542" priority="75" operator="equal">
      <formula>"POS"</formula>
    </cfRule>
    <cfRule type="cellIs" dxfId="541" priority="76" operator="equal">
      <formula>"NEG"</formula>
    </cfRule>
  </conditionalFormatting>
  <conditionalFormatting sqref="DO32">
    <cfRule type="cellIs" dxfId="540" priority="71" operator="equal">
      <formula>"NEUT"</formula>
    </cfRule>
    <cfRule type="cellIs" dxfId="539" priority="72" operator="equal">
      <formula>"POS"</formula>
    </cfRule>
    <cfRule type="cellIs" dxfId="538" priority="73" operator="equal">
      <formula>"NEG"</formula>
    </cfRule>
  </conditionalFormatting>
  <conditionalFormatting sqref="DM32">
    <cfRule type="cellIs" dxfId="537" priority="68" operator="equal">
      <formula>"NEUT"</formula>
    </cfRule>
    <cfRule type="cellIs" dxfId="536" priority="69" operator="equal">
      <formula>"POS"</formula>
    </cfRule>
    <cfRule type="cellIs" dxfId="535" priority="70" operator="equal">
      <formula>"NEG"</formula>
    </cfRule>
  </conditionalFormatting>
  <conditionalFormatting sqref="DJ32">
    <cfRule type="cellIs" dxfId="534" priority="66" operator="equal">
      <formula>"NO BET"</formula>
    </cfRule>
    <cfRule type="cellIs" dxfId="533" priority="67" operator="equal">
      <formula>"BET"</formula>
    </cfRule>
  </conditionalFormatting>
  <conditionalFormatting sqref="DP32">
    <cfRule type="cellIs" dxfId="532" priority="64" operator="equal">
      <formula>"NO BET"</formula>
    </cfRule>
    <cfRule type="cellIs" dxfId="531" priority="65" operator="equal">
      <formula>"BET"</formula>
    </cfRule>
  </conditionalFormatting>
  <conditionalFormatting sqref="AG21:AG22">
    <cfRule type="cellIs" dxfId="530" priority="62" operator="equal">
      <formula>"YES"</formula>
    </cfRule>
    <cfRule type="cellIs" dxfId="529" priority="63" operator="equal">
      <formula>"NO"</formula>
    </cfRule>
  </conditionalFormatting>
  <conditionalFormatting sqref="AU21:AU22">
    <cfRule type="cellIs" dxfId="528" priority="60" operator="equal">
      <formula>"YES"</formula>
    </cfRule>
    <cfRule type="cellIs" dxfId="527" priority="61" operator="equal">
      <formula>"NO"</formula>
    </cfRule>
  </conditionalFormatting>
  <conditionalFormatting sqref="BI21:BI22">
    <cfRule type="cellIs" dxfId="526" priority="58" operator="equal">
      <formula>"YES"</formula>
    </cfRule>
    <cfRule type="cellIs" dxfId="525" priority="59" operator="equal">
      <formula>"NO"</formula>
    </cfRule>
  </conditionalFormatting>
  <conditionalFormatting sqref="BW21:BW22">
    <cfRule type="cellIs" dxfId="524" priority="56" operator="equal">
      <formula>"YES"</formula>
    </cfRule>
    <cfRule type="cellIs" dxfId="523" priority="57" operator="equal">
      <formula>"NO"</formula>
    </cfRule>
  </conditionalFormatting>
  <conditionalFormatting sqref="CK21:CK22">
    <cfRule type="cellIs" dxfId="522" priority="54" operator="equal">
      <formula>"YES"</formula>
    </cfRule>
    <cfRule type="cellIs" dxfId="521" priority="55" operator="equal">
      <formula>"NO"</formula>
    </cfRule>
  </conditionalFormatting>
  <conditionalFormatting sqref="CY21:CY22">
    <cfRule type="cellIs" dxfId="520" priority="52" operator="equal">
      <formula>"YES"</formula>
    </cfRule>
    <cfRule type="cellIs" dxfId="519" priority="53" operator="equal">
      <formula>"NO"</formula>
    </cfRule>
  </conditionalFormatting>
  <conditionalFormatting sqref="DM21:DM22">
    <cfRule type="cellIs" dxfId="518" priority="50" operator="equal">
      <formula>"YES"</formula>
    </cfRule>
    <cfRule type="cellIs" dxfId="517" priority="51" operator="equal">
      <formula>"NO"</formula>
    </cfRule>
  </conditionalFormatting>
  <conditionalFormatting sqref="AD22">
    <cfRule type="cellIs" dxfId="516" priority="47" operator="equal">
      <formula>"NEUT"</formula>
    </cfRule>
    <cfRule type="cellIs" dxfId="515" priority="48" operator="equal">
      <formula>"POS"</formula>
    </cfRule>
    <cfRule type="cellIs" dxfId="514" priority="49" operator="equal">
      <formula>"NEG"</formula>
    </cfRule>
  </conditionalFormatting>
  <conditionalFormatting sqref="AD21">
    <cfRule type="cellIs" dxfId="513" priority="44" operator="equal">
      <formula>"NEUT"</formula>
    </cfRule>
    <cfRule type="cellIs" dxfId="512" priority="45" operator="equal">
      <formula>"POS"</formula>
    </cfRule>
    <cfRule type="cellIs" dxfId="511" priority="46" operator="equal">
      <formula>"NEG"</formula>
    </cfRule>
  </conditionalFormatting>
  <conditionalFormatting sqref="AD21:AD22">
    <cfRule type="cellIs" dxfId="510" priority="43" operator="equal">
      <formula>"INCOMP"</formula>
    </cfRule>
  </conditionalFormatting>
  <conditionalFormatting sqref="AR22">
    <cfRule type="cellIs" dxfId="509" priority="40" operator="equal">
      <formula>"NEUT"</formula>
    </cfRule>
    <cfRule type="cellIs" dxfId="508" priority="41" operator="equal">
      <formula>"POS"</formula>
    </cfRule>
    <cfRule type="cellIs" dxfId="507" priority="42" operator="equal">
      <formula>"NEG"</formula>
    </cfRule>
  </conditionalFormatting>
  <conditionalFormatting sqref="AR21">
    <cfRule type="cellIs" dxfId="506" priority="37" operator="equal">
      <formula>"NEUT"</formula>
    </cfRule>
    <cfRule type="cellIs" dxfId="505" priority="38" operator="equal">
      <formula>"POS"</formula>
    </cfRule>
    <cfRule type="cellIs" dxfId="504" priority="39" operator="equal">
      <formula>"NEG"</formula>
    </cfRule>
  </conditionalFormatting>
  <conditionalFormatting sqref="AR21:AR22">
    <cfRule type="cellIs" dxfId="503" priority="36" operator="equal">
      <formula>"INCOMP"</formula>
    </cfRule>
  </conditionalFormatting>
  <conditionalFormatting sqref="BF22">
    <cfRule type="cellIs" dxfId="502" priority="33" operator="equal">
      <formula>"NEUT"</formula>
    </cfRule>
    <cfRule type="cellIs" dxfId="501" priority="34" operator="equal">
      <formula>"POS"</formula>
    </cfRule>
    <cfRule type="cellIs" dxfId="500" priority="35" operator="equal">
      <formula>"NEG"</formula>
    </cfRule>
  </conditionalFormatting>
  <conditionalFormatting sqref="BF21">
    <cfRule type="cellIs" dxfId="499" priority="30" operator="equal">
      <formula>"NEUT"</formula>
    </cfRule>
    <cfRule type="cellIs" dxfId="498" priority="31" operator="equal">
      <formula>"POS"</formula>
    </cfRule>
    <cfRule type="cellIs" dxfId="497" priority="32" operator="equal">
      <formula>"NEG"</formula>
    </cfRule>
  </conditionalFormatting>
  <conditionalFormatting sqref="BF21:BF22">
    <cfRule type="cellIs" dxfId="496" priority="29" operator="equal">
      <formula>"INCOMP"</formula>
    </cfRule>
  </conditionalFormatting>
  <conditionalFormatting sqref="BT22">
    <cfRule type="cellIs" dxfId="495" priority="26" operator="equal">
      <formula>"NEUT"</formula>
    </cfRule>
    <cfRule type="cellIs" dxfId="494" priority="27" operator="equal">
      <formula>"POS"</formula>
    </cfRule>
    <cfRule type="cellIs" dxfId="493" priority="28" operator="equal">
      <formula>"NEG"</formula>
    </cfRule>
  </conditionalFormatting>
  <conditionalFormatting sqref="BT21">
    <cfRule type="cellIs" dxfId="492" priority="23" operator="equal">
      <formula>"NEUT"</formula>
    </cfRule>
    <cfRule type="cellIs" dxfId="491" priority="24" operator="equal">
      <formula>"POS"</formula>
    </cfRule>
    <cfRule type="cellIs" dxfId="490" priority="25" operator="equal">
      <formula>"NEG"</formula>
    </cfRule>
  </conditionalFormatting>
  <conditionalFormatting sqref="BT21:BT22">
    <cfRule type="cellIs" dxfId="489" priority="22" operator="equal">
      <formula>"INCOMP"</formula>
    </cfRule>
  </conditionalFormatting>
  <conditionalFormatting sqref="CH22">
    <cfRule type="cellIs" dxfId="488" priority="19" operator="equal">
      <formula>"NEUT"</formula>
    </cfRule>
    <cfRule type="cellIs" dxfId="487" priority="20" operator="equal">
      <formula>"POS"</formula>
    </cfRule>
    <cfRule type="cellIs" dxfId="486" priority="21" operator="equal">
      <formula>"NEG"</formula>
    </cfRule>
  </conditionalFormatting>
  <conditionalFormatting sqref="CH21">
    <cfRule type="cellIs" dxfId="485" priority="16" operator="equal">
      <formula>"NEUT"</formula>
    </cfRule>
    <cfRule type="cellIs" dxfId="484" priority="17" operator="equal">
      <formula>"POS"</formula>
    </cfRule>
    <cfRule type="cellIs" dxfId="483" priority="18" operator="equal">
      <formula>"NEG"</formula>
    </cfRule>
  </conditionalFormatting>
  <conditionalFormatting sqref="CH21:CH22">
    <cfRule type="cellIs" dxfId="482" priority="15" operator="equal">
      <formula>"INCOMP"</formula>
    </cfRule>
  </conditionalFormatting>
  <conditionalFormatting sqref="CV22">
    <cfRule type="cellIs" dxfId="481" priority="12" operator="equal">
      <formula>"NEUT"</formula>
    </cfRule>
    <cfRule type="cellIs" dxfId="480" priority="13" operator="equal">
      <formula>"POS"</formula>
    </cfRule>
    <cfRule type="cellIs" dxfId="479" priority="14" operator="equal">
      <formula>"NEG"</formula>
    </cfRule>
  </conditionalFormatting>
  <conditionalFormatting sqref="CV21">
    <cfRule type="cellIs" dxfId="478" priority="9" operator="equal">
      <formula>"NEUT"</formula>
    </cfRule>
    <cfRule type="cellIs" dxfId="477" priority="10" operator="equal">
      <formula>"POS"</formula>
    </cfRule>
    <cfRule type="cellIs" dxfId="476" priority="11" operator="equal">
      <formula>"NEG"</formula>
    </cfRule>
  </conditionalFormatting>
  <conditionalFormatting sqref="CV21:CV22">
    <cfRule type="cellIs" dxfId="475" priority="8" operator="equal">
      <formula>"INCOMP"</formula>
    </cfRule>
  </conditionalFormatting>
  <conditionalFormatting sqref="DJ22">
    <cfRule type="cellIs" dxfId="474" priority="5" operator="equal">
      <formula>"NEUT"</formula>
    </cfRule>
    <cfRule type="cellIs" dxfId="473" priority="6" operator="equal">
      <formula>"POS"</formula>
    </cfRule>
    <cfRule type="cellIs" dxfId="472" priority="7" operator="equal">
      <formula>"NEG"</formula>
    </cfRule>
  </conditionalFormatting>
  <conditionalFormatting sqref="DJ21">
    <cfRule type="cellIs" dxfId="471" priority="2" operator="equal">
      <formula>"NEUT"</formula>
    </cfRule>
    <cfRule type="cellIs" dxfId="470" priority="3" operator="equal">
      <formula>"POS"</formula>
    </cfRule>
    <cfRule type="cellIs" dxfId="469" priority="4" operator="equal">
      <formula>"NEG"</formula>
    </cfRule>
  </conditionalFormatting>
  <conditionalFormatting sqref="DJ21:DJ22">
    <cfRule type="cellIs" dxfId="468" priority="1" operator="equal">
      <formula>"INCOMP"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66"/>
  <sheetViews>
    <sheetView workbookViewId="0">
      <selection activeCell="S37" sqref="S37"/>
    </sheetView>
  </sheetViews>
  <sheetFormatPr baseColWidth="10" defaultRowHeight="16" x14ac:dyDescent="0.2"/>
  <sheetData>
    <row r="2" spans="2:35" x14ac:dyDescent="0.2">
      <c r="B2" s="34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35"/>
      <c r="S2" s="34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35"/>
    </row>
    <row r="3" spans="2:35" ht="17" thickBot="1" x14ac:dyDescent="0.25">
      <c r="B3" s="13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4"/>
      <c r="S3" s="13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4"/>
    </row>
    <row r="4" spans="2:35" x14ac:dyDescent="0.2">
      <c r="B4" s="13"/>
      <c r="C4" s="109" t="s">
        <v>33</v>
      </c>
      <c r="D4" s="58" t="s">
        <v>25</v>
      </c>
      <c r="E4" s="58" t="s">
        <v>30</v>
      </c>
      <c r="F4" s="58" t="s">
        <v>29</v>
      </c>
      <c r="G4" s="58" t="s">
        <v>13</v>
      </c>
      <c r="H4" s="58" t="s">
        <v>47</v>
      </c>
      <c r="I4" s="55" t="s">
        <v>14</v>
      </c>
      <c r="J4" s="58" t="s">
        <v>22</v>
      </c>
      <c r="K4" s="58" t="s">
        <v>68</v>
      </c>
      <c r="L4" s="58" t="s">
        <v>23</v>
      </c>
      <c r="M4" s="58" t="s">
        <v>50</v>
      </c>
      <c r="N4" s="58" t="s">
        <v>9</v>
      </c>
      <c r="O4" s="109" t="s">
        <v>51</v>
      </c>
      <c r="P4" s="58" t="s">
        <v>52</v>
      </c>
      <c r="Q4" s="55" t="s">
        <v>53</v>
      </c>
      <c r="R4" s="14"/>
      <c r="S4" s="13"/>
      <c r="T4" s="109" t="s">
        <v>33</v>
      </c>
      <c r="U4" s="58" t="s">
        <v>25</v>
      </c>
      <c r="V4" s="58" t="s">
        <v>30</v>
      </c>
      <c r="W4" s="58" t="s">
        <v>29</v>
      </c>
      <c r="X4" s="58" t="s">
        <v>13</v>
      </c>
      <c r="Y4" s="58" t="s">
        <v>47</v>
      </c>
      <c r="Z4" s="55" t="s">
        <v>14</v>
      </c>
      <c r="AA4" s="109" t="s">
        <v>22</v>
      </c>
      <c r="AB4" s="58" t="s">
        <v>68</v>
      </c>
      <c r="AC4" s="58" t="s">
        <v>23</v>
      </c>
      <c r="AD4" s="58" t="s">
        <v>50</v>
      </c>
      <c r="AE4" s="58" t="s">
        <v>9</v>
      </c>
      <c r="AF4" s="109" t="s">
        <v>51</v>
      </c>
      <c r="AG4" s="58" t="s">
        <v>52</v>
      </c>
      <c r="AH4" s="55" t="s">
        <v>53</v>
      </c>
      <c r="AI4" s="14"/>
    </row>
    <row r="5" spans="2:35" x14ac:dyDescent="0.2">
      <c r="B5" s="111">
        <v>1</v>
      </c>
      <c r="C5" s="135" t="str">
        <f>PROFILING!D5</f>
        <v>TEAM A</v>
      </c>
      <c r="D5" s="83" t="str">
        <f>PROFILING!E5</f>
        <v>A</v>
      </c>
      <c r="E5" s="17" t="str">
        <f>PROFILING!J5</f>
        <v/>
      </c>
      <c r="F5" s="17" t="str">
        <f>'RATINGS - 1'!P21</f>
        <v/>
      </c>
      <c r="G5" s="136">
        <f>PROFILING!L5</f>
        <v>0</v>
      </c>
      <c r="H5" s="17" t="str">
        <f>'RATINGS - 1'!Q21</f>
        <v/>
      </c>
      <c r="I5" s="130" t="str">
        <f>IF(E5="","",IF(F5="INCOMP","INCOMP",IF(H5="NO BET","NO BET",IF(AND(H5=1,G5&gt;1.49),"BET",IF(AND(H5=2,G5&gt;1.65),"BET",IF(AND(H5&gt;2,G5&gt;2.04),"BET","NO BET"))))))</f>
        <v/>
      </c>
      <c r="J5" s="12" t="str">
        <f>IF(OR(I5="NO BET",I5=""),"",'RATINGS - 1'!P32)</f>
        <v/>
      </c>
      <c r="K5" s="36" t="str">
        <f>IF(OR(I5="NO BET",I5=""),"",'RATINGS - 1'!P31)</f>
        <v/>
      </c>
      <c r="L5" s="12" t="str">
        <f>IF(OR(I5="NO BET",I5=""),"",'RATINGS - 1'!U36)</f>
        <v/>
      </c>
      <c r="M5" s="36" t="str">
        <f>IF(OR(I5="NO BET",I5=""),"",'RATINGS - 1'!V36)</f>
        <v/>
      </c>
      <c r="N5" s="12" t="str">
        <f>IF(OR(I5="NO BET",I5=""),"",'RATINGS - 1'!U42)</f>
        <v/>
      </c>
      <c r="O5" s="152" t="str">
        <f>IF(OR(H5="",I5=""),"",IF(AND(J5="BET",L5="BET",N5="BET"),"BET","NO BET"))</f>
        <v/>
      </c>
      <c r="P5" s="36" t="str">
        <f>IF(O5="BET",IF(H5=1,4,IF(H5=2,2,IF(OR(H5=3,H5=4),1,0))),"")</f>
        <v/>
      </c>
      <c r="Q5" s="142" t="str">
        <f>IF(O5="BET",IF(AND(H5=1,G5&gt;1.99),1,IF(AND(H5=2,G5&gt;1.99),0.5,0))+SUM(IF(AND(K5&lt;&gt;"",K5&gt;6.5),0.5,0),IF(AND(M5&lt;&gt;"",M5&gt;6.5),0.5,0)),"")</f>
        <v/>
      </c>
      <c r="R5" s="14"/>
      <c r="S5" s="111">
        <f>B33+1</f>
        <v>9</v>
      </c>
      <c r="T5" s="135" t="str">
        <f>PROFILING!Q5</f>
        <v>TEAM A</v>
      </c>
      <c r="U5" s="83" t="str">
        <f>PROFILING!R5</f>
        <v>A</v>
      </c>
      <c r="V5" s="17" t="str">
        <f>PROFILING!W5</f>
        <v/>
      </c>
      <c r="W5" s="17" t="str">
        <f>'RATINGS - 2'!P21</f>
        <v/>
      </c>
      <c r="X5" s="136">
        <f>PROFILING!Y5</f>
        <v>0</v>
      </c>
      <c r="Y5" s="17" t="str">
        <f>'RATINGS - 2'!Q21</f>
        <v/>
      </c>
      <c r="Z5" s="130" t="str">
        <f>IF(V5="","",IF(W5="INCOMP","INCOMP",IF(Y5="NO BET","NO BET",IF(AND(Y5=1,X5&gt;1.49),"BET",IF(AND(Y5=2,X5&gt;1.65),"BET",IF(AND(Y5&gt;2,X5&gt;2.04),"BET","NO BET"))))))</f>
        <v/>
      </c>
      <c r="AA5" s="151" t="str">
        <f>IF(OR(Z5="NO BET",Z5=""),"",'RATINGS - 2'!P32)</f>
        <v/>
      </c>
      <c r="AB5" s="36" t="str">
        <f>IF(OR(Z5="NO BET",Z5=""),"",'RATINGS - 2'!P31)</f>
        <v/>
      </c>
      <c r="AC5" s="12" t="str">
        <f>IF(OR(Z5="NO BET",Z5=""),"",'RATINGS - 2'!U36)</f>
        <v/>
      </c>
      <c r="AD5" s="36" t="str">
        <f>IF(OR(Z5="NO BET",Z5=""),"",'RATINGS - 2'!V36)</f>
        <v/>
      </c>
      <c r="AE5" s="12" t="str">
        <f>IF(OR(Z5="NO BET",Z5=""),"",'RATINGS - 2'!U42)</f>
        <v/>
      </c>
      <c r="AF5" s="152" t="str">
        <f>IF(OR(Y5="",Z5=""),"",IF(AND(AA5="BET",AC5="BET",AE5="BET"),"BET","NO BET"))</f>
        <v/>
      </c>
      <c r="AG5" s="36" t="str">
        <f>IF(AF5="BET",IF(Y5=1,4,IF(Y5=2,2,IF(OR(Y5=3,Y5=4),1,0))),"")</f>
        <v/>
      </c>
      <c r="AH5" s="142" t="str">
        <f>IF(AF5="BET",IF(AND(Y5=1,X5&gt;1.99),1,IF(AND(Y5=2,X5&gt;1.99),0.5,0))+SUM(IF(AND(AB5&lt;&gt;"",AB5&gt;6.5),0.5,0),IF(AND(AD5&lt;&gt;"",AD5&gt;6.5),0.5,0)),"")</f>
        <v/>
      </c>
      <c r="AI5" s="14"/>
    </row>
    <row r="6" spans="2:35" ht="17" thickBot="1" x14ac:dyDescent="0.25">
      <c r="B6" s="13"/>
      <c r="C6" s="137" t="str">
        <f>PROFILING!D6</f>
        <v>TEAM B</v>
      </c>
      <c r="D6" s="138" t="str">
        <f>PROFILING!E6</f>
        <v>B</v>
      </c>
      <c r="E6" s="44" t="str">
        <f>PROFILING!J6</f>
        <v/>
      </c>
      <c r="F6" s="44" t="str">
        <f>'RATINGS - 1'!P22</f>
        <v/>
      </c>
      <c r="G6" s="139">
        <f>PROFILING!L6</f>
        <v>0</v>
      </c>
      <c r="H6" s="44" t="str">
        <f>'RATINGS - 1'!Q22</f>
        <v/>
      </c>
      <c r="I6" s="131" t="str">
        <f>IF(E6="","",IF(F6="INCOMP","INCOMP",IF(H6="NO BET","NO BET",IF(AND(H6=1,G6&gt;1.49),"BET",IF(AND(H6=2,G6&gt;1.65),"BET",IF(AND(H6&gt;2,G6&gt;2.04),"BET","NO BET"))))))</f>
        <v/>
      </c>
      <c r="J6" s="22" t="str">
        <f>IF(OR(I6="NO BET",I6=""),"",'RATINGS - 1'!V32)</f>
        <v/>
      </c>
      <c r="K6" s="37" t="str">
        <f>IF(OR(I6="NO BET",I6=""),"",'RATINGS - 1'!V31)</f>
        <v/>
      </c>
      <c r="L6" s="22" t="str">
        <f>IF(OR(I6="NO BET",I6=""),"",'RATINGS - 1'!U37)</f>
        <v/>
      </c>
      <c r="M6" s="37" t="str">
        <f>IF(OR(I6="NO BET",I6=""),"",'RATINGS - 1'!V37)</f>
        <v/>
      </c>
      <c r="N6" s="22" t="str">
        <f>IF(OR(I6="NO BET",I6=""),"",'RATINGS - 1'!U43)</f>
        <v/>
      </c>
      <c r="O6" s="25" t="str">
        <f>IF(OR(H6="",I6=""),"",IF(AND(J6="BET",L6="BET",N6="BET"),"BET","NO BET"))</f>
        <v/>
      </c>
      <c r="P6" s="37" t="str">
        <f>IF(O6="BET",IF(H6=1,4,IF(H6=2,2,IF(OR(H6=3,H6=4),1,0))),"")</f>
        <v/>
      </c>
      <c r="Q6" s="39" t="str">
        <f>IF(O6="BET",IF(AND(H6=1,G6&gt;1.99),1,IF(AND(H6=2,G6&gt;1.99),0.5,0))+SUM(IF(AND(K6&lt;&gt;"",K6&gt;6.5),0.5,0),IF(AND(M6&lt;&gt;"",M6&gt;6.5),0.5,0)),"")</f>
        <v/>
      </c>
      <c r="R6" s="14"/>
      <c r="S6" s="13"/>
      <c r="T6" s="137" t="str">
        <f>PROFILING!Q6</f>
        <v>TEAM B</v>
      </c>
      <c r="U6" s="138" t="str">
        <f>PROFILING!R6</f>
        <v>B</v>
      </c>
      <c r="V6" s="44" t="str">
        <f>PROFILING!W6</f>
        <v/>
      </c>
      <c r="W6" s="44" t="str">
        <f>'RATINGS - 2'!P22</f>
        <v/>
      </c>
      <c r="X6" s="139">
        <f>PROFILING!Y6</f>
        <v>0</v>
      </c>
      <c r="Y6" s="44" t="str">
        <f>'RATINGS - 2'!Q22</f>
        <v/>
      </c>
      <c r="Z6" s="131" t="str">
        <f>IF(V6="","",IF(W6="INCOMP","INCOMP",IF(Y6="NO BET","NO BET",IF(AND(Y6=1,X6&gt;1.49),"BET",IF(AND(Y6=2,X6&gt;1.65),"BET",IF(AND(Y6&gt;2,X6&gt;2.04),"BET","NO BET"))))))</f>
        <v/>
      </c>
      <c r="AA6" s="61" t="str">
        <f>IF(OR(Z6="NO BET",Z6=""),"",'RATINGS - 2'!V32)</f>
        <v/>
      </c>
      <c r="AB6" s="37" t="str">
        <f>IF(OR(Z6="NO BET",Z6=""),"",'RATINGS - 2'!V31)</f>
        <v/>
      </c>
      <c r="AC6" s="22" t="str">
        <f>IF(OR(Z6="NO BET",Z6=""),"",'RATINGS - 2'!U37)</f>
        <v/>
      </c>
      <c r="AD6" s="37" t="str">
        <f>IF(OR(Z6="NO BET",Z6=""),"",'RATINGS - 2'!V37)</f>
        <v/>
      </c>
      <c r="AE6" s="22" t="str">
        <f>IF(OR(Z6="NO BET",Z6=""),"",'RATINGS - 2'!U43)</f>
        <v/>
      </c>
      <c r="AF6" s="25" t="str">
        <f>IF(OR(Y6="",Z6=""),"",IF(AND(AA6="BET",AC6="BET",AE6="BET"),"BET","NO BET"))</f>
        <v/>
      </c>
      <c r="AG6" s="37" t="str">
        <f>IF(AF6="BET",IF(Y6=1,4,IF(Y6=2,2,IF(OR(Y6=3,Y6=4),1,0))),"")</f>
        <v/>
      </c>
      <c r="AH6" s="39" t="str">
        <f>IF(AF6="BET",IF(AND(Y6=1,X6&gt;1.99),1,IF(AND(Y6=2,X6&gt;1.99),0.5,0))+SUM(IF(AND(AB6&lt;&gt;"",AB6&gt;6.5),0.5,0),IF(AND(AD6&lt;&gt;"",AD6&gt;6.5),0.5,0)),"")</f>
        <v/>
      </c>
      <c r="AI6" s="14"/>
    </row>
    <row r="7" spans="2:35" ht="17" thickBot="1" x14ac:dyDescent="0.25">
      <c r="B7" s="13"/>
      <c r="C7" s="11"/>
      <c r="D7" s="11"/>
      <c r="E7" s="11"/>
      <c r="F7" s="11"/>
      <c r="G7" s="11"/>
      <c r="H7" s="11"/>
      <c r="I7" s="11"/>
      <c r="J7" s="153"/>
      <c r="K7" s="153"/>
      <c r="L7" s="153"/>
      <c r="M7" s="153"/>
      <c r="N7" s="153"/>
      <c r="O7" s="11"/>
      <c r="P7" s="11"/>
      <c r="Q7" s="11"/>
      <c r="R7" s="14"/>
      <c r="S7" s="13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4"/>
    </row>
    <row r="8" spans="2:35" x14ac:dyDescent="0.2">
      <c r="B8" s="13"/>
      <c r="C8" s="109" t="s">
        <v>33</v>
      </c>
      <c r="D8" s="58" t="s">
        <v>25</v>
      </c>
      <c r="E8" s="58" t="s">
        <v>30</v>
      </c>
      <c r="F8" s="58" t="s">
        <v>29</v>
      </c>
      <c r="G8" s="58" t="s">
        <v>13</v>
      </c>
      <c r="H8" s="58" t="s">
        <v>47</v>
      </c>
      <c r="I8" s="55" t="s">
        <v>14</v>
      </c>
      <c r="J8" s="109" t="s">
        <v>22</v>
      </c>
      <c r="K8" s="58" t="s">
        <v>68</v>
      </c>
      <c r="L8" s="58" t="s">
        <v>23</v>
      </c>
      <c r="M8" s="58" t="s">
        <v>50</v>
      </c>
      <c r="N8" s="58" t="s">
        <v>9</v>
      </c>
      <c r="O8" s="109" t="s">
        <v>51</v>
      </c>
      <c r="P8" s="58" t="s">
        <v>52</v>
      </c>
      <c r="Q8" s="55" t="s">
        <v>53</v>
      </c>
      <c r="R8" s="14"/>
      <c r="S8" s="13"/>
      <c r="T8" s="109" t="s">
        <v>33</v>
      </c>
      <c r="U8" s="58" t="s">
        <v>25</v>
      </c>
      <c r="V8" s="58" t="s">
        <v>30</v>
      </c>
      <c r="W8" s="58" t="s">
        <v>29</v>
      </c>
      <c r="X8" s="58" t="s">
        <v>13</v>
      </c>
      <c r="Y8" s="58" t="s">
        <v>47</v>
      </c>
      <c r="Z8" s="55" t="s">
        <v>14</v>
      </c>
      <c r="AA8" s="109" t="s">
        <v>22</v>
      </c>
      <c r="AB8" s="58" t="s">
        <v>68</v>
      </c>
      <c r="AC8" s="58" t="s">
        <v>23</v>
      </c>
      <c r="AD8" s="58" t="s">
        <v>50</v>
      </c>
      <c r="AE8" s="58" t="s">
        <v>9</v>
      </c>
      <c r="AF8" s="109" t="s">
        <v>51</v>
      </c>
      <c r="AG8" s="58" t="s">
        <v>52</v>
      </c>
      <c r="AH8" s="55" t="s">
        <v>53</v>
      </c>
      <c r="AI8" s="14"/>
    </row>
    <row r="9" spans="2:35" x14ac:dyDescent="0.2">
      <c r="B9" s="111">
        <f>B5+1</f>
        <v>2</v>
      </c>
      <c r="C9" s="135" t="str">
        <f>PROFILING!D9</f>
        <v>TEAM A</v>
      </c>
      <c r="D9" s="83" t="str">
        <f>PROFILING!E9</f>
        <v>A</v>
      </c>
      <c r="E9" s="17" t="str">
        <f>PROFILING!J9</f>
        <v/>
      </c>
      <c r="F9" s="17" t="str">
        <f>'RATINGS - 1'!AD21</f>
        <v/>
      </c>
      <c r="G9" s="136">
        <f>PROFILING!L9</f>
        <v>0</v>
      </c>
      <c r="H9" s="17" t="str">
        <f>'RATINGS - 1'!AE21</f>
        <v/>
      </c>
      <c r="I9" s="130" t="str">
        <f>IF(E9="","",IF(F9="INCOMP","INCOMP",IF(H9="NO BET","NO BET",IF(AND(H9=1,G9&gt;1.49),"BET",IF(AND(H9=2,G9&gt;1.65),"BET",IF(AND(H9&gt;2,G9&gt;2.04),"BET","NO BET"))))))</f>
        <v/>
      </c>
      <c r="J9" s="151" t="str">
        <f>IF(OR(I9="NO BET",I9=""),"",'RATINGS - 1'!AD32)</f>
        <v/>
      </c>
      <c r="K9" s="36" t="str">
        <f>IF(OR(I9="NO BET",I9=""),"",'RATINGS - 1'!AD31)</f>
        <v/>
      </c>
      <c r="L9" s="12" t="str">
        <f>IF(OR(I9="NO BET",I9=""),"",'RATINGS - 1'!AI36)</f>
        <v/>
      </c>
      <c r="M9" s="36" t="str">
        <f>IF(OR(I9="NO BET",I9=""),"",'RATINGS - 1'!AJ36)</f>
        <v/>
      </c>
      <c r="N9" s="12" t="str">
        <f>IF(OR(I9="NO BET",I9=""),"",'RATINGS - 1'!AI42)</f>
        <v/>
      </c>
      <c r="O9" s="152" t="str">
        <f>IF(OR(H9="",I9=""),"",IF(AND(J9="BET",L9="BET",N9="BET"),"BET","NO BET"))</f>
        <v/>
      </c>
      <c r="P9" s="36" t="str">
        <f>IF(O9="BET",IF(H9=1,4,IF(H9=2,2,IF(OR(H9=3,H9=4),1,0))),"")</f>
        <v/>
      </c>
      <c r="Q9" s="142" t="str">
        <f>IF(O9="BET",IF(AND(H9=1,G9&gt;1.99),1,IF(AND(H9=2,G9&gt;1.99),0.5,0))+SUM(IF(AND(K9&lt;&gt;"",K9&gt;6.5),0.5,0),IF(AND(M9&lt;&gt;"",M9&gt;6.5),0.5,0)),"")</f>
        <v/>
      </c>
      <c r="R9" s="14"/>
      <c r="S9" s="111">
        <f>S5+1</f>
        <v>10</v>
      </c>
      <c r="T9" s="135" t="str">
        <f>PROFILING!Q9</f>
        <v>TEAM A</v>
      </c>
      <c r="U9" s="83" t="str">
        <f>PROFILING!R9</f>
        <v>A</v>
      </c>
      <c r="V9" s="17" t="str">
        <f>PROFILING!W9</f>
        <v/>
      </c>
      <c r="W9" s="17" t="str">
        <f>'RATINGS - 2'!AD21</f>
        <v/>
      </c>
      <c r="X9" s="136">
        <f>PROFILING!Y9</f>
        <v>0</v>
      </c>
      <c r="Y9" s="17" t="str">
        <f>'RATINGS - 2'!AE21</f>
        <v/>
      </c>
      <c r="Z9" s="130" t="str">
        <f>IF(V9="","",IF(W9="INCOMP","INCOMP",IF(Y9="NO BET","NO BET",IF(AND(Y9=1,X9&gt;1.49),"BET",IF(AND(Y9=2,X9&gt;1.65),"BET",IF(AND(Y9&gt;2,X9&gt;2.04),"BET","NO BET"))))))</f>
        <v/>
      </c>
      <c r="AA9" s="151" t="str">
        <f>IF(OR(Z9="NO BET",Z9=""),"",'RATINGS - 2'!AD32)</f>
        <v/>
      </c>
      <c r="AB9" s="36" t="str">
        <f>IF(OR(Z9="NO BET",Z9=""),"",'RATINGS - 2'!AD31)</f>
        <v/>
      </c>
      <c r="AC9" s="12" t="str">
        <f>IF(OR(Z9="NO BET",Z9=""),"",'RATINGS - 2'!AI36)</f>
        <v/>
      </c>
      <c r="AD9" s="36" t="str">
        <f>IF(OR(Z9="NO BET",Z9=""),"",'RATINGS - 2'!AJ36)</f>
        <v/>
      </c>
      <c r="AE9" s="12" t="str">
        <f>IF(OR(Z9="NO BET",Z9=""),"",'RATINGS - 2'!AI42)</f>
        <v/>
      </c>
      <c r="AF9" s="152" t="str">
        <f>IF(OR(Y9="",Z9=""),"",IF(AND(AA9="BET",AC9="BET",AE9="BET"),"BET","NO BET"))</f>
        <v/>
      </c>
      <c r="AG9" s="36" t="str">
        <f>IF(AF9="BET",IF(Y9=1,4,IF(Y9=2,2,IF(OR(Y9=3,Y9=4),1,0))),"")</f>
        <v/>
      </c>
      <c r="AH9" s="142" t="str">
        <f>IF(AF9="BET",IF(AND(Y9=1,X9&gt;1.99),1,IF(AND(Y9=2,X9&gt;1.99),0.5,0))+SUM(IF(AND(AB9&lt;&gt;"",AB9&gt;6.5),0.5,0),IF(AND(AD9&lt;&gt;"",AD9&gt;6.5),0.5,0)),"")</f>
        <v/>
      </c>
      <c r="AI9" s="14"/>
    </row>
    <row r="10" spans="2:35" ht="17" thickBot="1" x14ac:dyDescent="0.25">
      <c r="B10" s="13"/>
      <c r="C10" s="137" t="str">
        <f>PROFILING!D10</f>
        <v>TEAM B</v>
      </c>
      <c r="D10" s="138" t="str">
        <f>PROFILING!E10</f>
        <v>B</v>
      </c>
      <c r="E10" s="44" t="str">
        <f>PROFILING!J10</f>
        <v/>
      </c>
      <c r="F10" s="44" t="str">
        <f>'RATINGS - 1'!AD22</f>
        <v/>
      </c>
      <c r="G10" s="139">
        <f>PROFILING!L10</f>
        <v>0</v>
      </c>
      <c r="H10" s="44" t="str">
        <f>'RATINGS - 1'!AE22</f>
        <v/>
      </c>
      <c r="I10" s="131" t="str">
        <f>IF(E10="","",IF(F10="INCOMP","INCOMP",IF(H10="NO BET","NO BET",IF(AND(H10=1,G10&gt;1.49),"BET",IF(AND(H10=2,G10&gt;1.65),"BET",IF(AND(H10&gt;2,G10&gt;2.04),"BET","NO BET"))))))</f>
        <v/>
      </c>
      <c r="J10" s="61" t="str">
        <f>IF(OR(I10="NO BET",I10=""),"",'RATINGS - 1'!AJ32)</f>
        <v/>
      </c>
      <c r="K10" s="37" t="str">
        <f>IF(OR(I10="NO BET",I10=""),"",'RATINGS - 1'!AJ31)</f>
        <v/>
      </c>
      <c r="L10" s="22" t="str">
        <f>IF(OR(I10="NO BET",I10=""),"",'RATINGS - 1'!AI37)</f>
        <v/>
      </c>
      <c r="M10" s="37" t="str">
        <f>IF(OR(I10="NO BET",I10=""),"",'RATINGS - 1'!AJ37)</f>
        <v/>
      </c>
      <c r="N10" s="22" t="str">
        <f>IF(OR(I10="NO BET",I10=""),"",'RATINGS - 1'!AI43)</f>
        <v/>
      </c>
      <c r="O10" s="25" t="str">
        <f>IF(OR(H10="",I10=""),"",IF(AND(J10="BET",L10="BET",N10="BET"),"BET","NO BET"))</f>
        <v/>
      </c>
      <c r="P10" s="37" t="str">
        <f>IF(O10="BET",IF(H10=1,4,IF(H10=2,2,IF(OR(H10=3,H10=4),1,0))),"")</f>
        <v/>
      </c>
      <c r="Q10" s="39" t="str">
        <f>IF(O10="BET",IF(AND(H10=1,G10&gt;1.99),1,IF(AND(H10=2,G10&gt;1.99),0.5,0))+SUM(IF(AND(K10&lt;&gt;"",K10&gt;6.5),0.5,0),IF(AND(M10&lt;&gt;"",M10&gt;6.5),0.5,0)),"")</f>
        <v/>
      </c>
      <c r="R10" s="14"/>
      <c r="S10" s="13"/>
      <c r="T10" s="137" t="str">
        <f>PROFILING!Q10</f>
        <v>TEAM B</v>
      </c>
      <c r="U10" s="138" t="str">
        <f>PROFILING!R10</f>
        <v>B</v>
      </c>
      <c r="V10" s="44" t="str">
        <f>PROFILING!W10</f>
        <v/>
      </c>
      <c r="W10" s="44" t="str">
        <f>'RATINGS - 2'!AD22</f>
        <v/>
      </c>
      <c r="X10" s="139">
        <f>PROFILING!Y10</f>
        <v>0</v>
      </c>
      <c r="Y10" s="44" t="str">
        <f>'RATINGS - 2'!AE22</f>
        <v/>
      </c>
      <c r="Z10" s="131" t="str">
        <f>IF(V10="","",IF(W10="INCOMP","INCOMP",IF(Y10="NO BET","NO BET",IF(AND(Y10=1,X10&gt;1.49),"BET",IF(AND(Y10=2,X10&gt;1.65),"BET",IF(AND(Y10&gt;2,X10&gt;2.04),"BET","NO BET"))))))</f>
        <v/>
      </c>
      <c r="AA10" s="61" t="str">
        <f>IF(OR(Z10="NO BET",Z10=""),"",'RATINGS - 2'!AJ32)</f>
        <v/>
      </c>
      <c r="AB10" s="37" t="str">
        <f>IF(OR(Z10="NO BET",Z10=""),"",'RATINGS - 2'!AJ31)</f>
        <v/>
      </c>
      <c r="AC10" s="22" t="str">
        <f>IF(OR(Z10="NO BET",Z10=""),"",'RATINGS - 2'!AI37)</f>
        <v/>
      </c>
      <c r="AD10" s="37" t="str">
        <f>IF(OR(Z10="NO BET",Z10=""),"",'RATINGS - 2'!AJ37)</f>
        <v/>
      </c>
      <c r="AE10" s="22" t="str">
        <f>IF(OR(Z10="NO BET",Z10=""),"",'RATINGS - 2'!AI43)</f>
        <v/>
      </c>
      <c r="AF10" s="25" t="str">
        <f>IF(OR(Y10="",Z10=""),"",IF(AND(AA10="BET",AC10="BET",AE10="BET"),"BET","NO BET"))</f>
        <v/>
      </c>
      <c r="AG10" s="37" t="str">
        <f>IF(AF10="BET",IF(Y10=1,4,IF(Y10=2,2,IF(OR(Y10=3,Y10=4),1,0))),"")</f>
        <v/>
      </c>
      <c r="AH10" s="39" t="str">
        <f>IF(AF10="BET",IF(AND(Y10=1,X10&gt;1.99),1,IF(AND(Y10=2,X10&gt;1.99),0.5,0))+SUM(IF(AND(AB10&lt;&gt;"",AB10&gt;6.5),0.5,0),IF(AND(AD10&lt;&gt;"",AD10&gt;6.5),0.5,0)),"")</f>
        <v/>
      </c>
      <c r="AI10" s="14"/>
    </row>
    <row r="11" spans="2:35" ht="17" thickBot="1" x14ac:dyDescent="0.25">
      <c r="B11" s="13"/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4"/>
      <c r="S11" s="13"/>
      <c r="T11" s="11"/>
      <c r="U11" s="11"/>
      <c r="V11" s="11"/>
      <c r="W11" s="11"/>
      <c r="X11" s="11"/>
      <c r="Y11" s="11"/>
      <c r="Z11" s="153"/>
      <c r="AA11" s="11"/>
      <c r="AB11" s="11"/>
      <c r="AC11" s="11"/>
      <c r="AD11" s="11"/>
      <c r="AE11" s="11"/>
      <c r="AF11" s="153"/>
      <c r="AG11" s="153"/>
      <c r="AH11" s="153"/>
      <c r="AI11" s="14"/>
    </row>
    <row r="12" spans="2:35" x14ac:dyDescent="0.2">
      <c r="B12" s="13"/>
      <c r="C12" s="109" t="s">
        <v>33</v>
      </c>
      <c r="D12" s="58" t="s">
        <v>25</v>
      </c>
      <c r="E12" s="58" t="s">
        <v>30</v>
      </c>
      <c r="F12" s="58" t="s">
        <v>29</v>
      </c>
      <c r="G12" s="58" t="s">
        <v>13</v>
      </c>
      <c r="H12" s="58" t="s">
        <v>47</v>
      </c>
      <c r="I12" s="55" t="s">
        <v>14</v>
      </c>
      <c r="J12" s="109" t="s">
        <v>22</v>
      </c>
      <c r="K12" s="58" t="s">
        <v>68</v>
      </c>
      <c r="L12" s="58" t="s">
        <v>23</v>
      </c>
      <c r="M12" s="58" t="s">
        <v>50</v>
      </c>
      <c r="N12" s="58" t="s">
        <v>9</v>
      </c>
      <c r="O12" s="109" t="s">
        <v>51</v>
      </c>
      <c r="P12" s="58" t="s">
        <v>52</v>
      </c>
      <c r="Q12" s="55" t="s">
        <v>53</v>
      </c>
      <c r="R12" s="14"/>
      <c r="S12" s="13"/>
      <c r="T12" s="109" t="s">
        <v>33</v>
      </c>
      <c r="U12" s="58" t="s">
        <v>25</v>
      </c>
      <c r="V12" s="58" t="s">
        <v>30</v>
      </c>
      <c r="W12" s="58" t="s">
        <v>29</v>
      </c>
      <c r="X12" s="58" t="s">
        <v>13</v>
      </c>
      <c r="Y12" s="58" t="s">
        <v>47</v>
      </c>
      <c r="Z12" s="55" t="s">
        <v>14</v>
      </c>
      <c r="AA12" s="109" t="s">
        <v>22</v>
      </c>
      <c r="AB12" s="58" t="s">
        <v>68</v>
      </c>
      <c r="AC12" s="58" t="s">
        <v>23</v>
      </c>
      <c r="AD12" s="58" t="s">
        <v>50</v>
      </c>
      <c r="AE12" s="58" t="s">
        <v>9</v>
      </c>
      <c r="AF12" s="109" t="s">
        <v>51</v>
      </c>
      <c r="AG12" s="58" t="s">
        <v>52</v>
      </c>
      <c r="AH12" s="55" t="s">
        <v>53</v>
      </c>
      <c r="AI12" s="14"/>
    </row>
    <row r="13" spans="2:35" x14ac:dyDescent="0.2">
      <c r="B13" s="111">
        <f>B9+1</f>
        <v>3</v>
      </c>
      <c r="C13" s="135" t="str">
        <f>PROFILING!D13</f>
        <v>TEAM A</v>
      </c>
      <c r="D13" s="83" t="str">
        <f>PROFILING!E13</f>
        <v>A</v>
      </c>
      <c r="E13" s="17" t="str">
        <f>PROFILING!J13</f>
        <v/>
      </c>
      <c r="F13" s="17" t="str">
        <f>'RATINGS - 1'!AR21</f>
        <v/>
      </c>
      <c r="G13" s="136">
        <f>PROFILING!L13</f>
        <v>0</v>
      </c>
      <c r="H13" s="17" t="str">
        <f>'RATINGS - 1'!AS21</f>
        <v/>
      </c>
      <c r="I13" s="130" t="str">
        <f>IF(E13="","",IF(F13="INCOMP","INCOMP",IF(H13="NO BET","NO BET",IF(AND(H13=1,G13&gt;1.49),"BET",IF(AND(H13=2,G13&gt;1.65),"BET",IF(AND(H13&gt;2,G13&gt;2.04),"BET","NO BET"))))))</f>
        <v/>
      </c>
      <c r="J13" s="151" t="str">
        <f>IF(OR(I13="NO BET",I13=""),"",'RATINGS - 1'!AR32)</f>
        <v/>
      </c>
      <c r="K13" s="36" t="str">
        <f>IF(OR(I13="NO BET",I13=""),"",'RATINGS - 1'!AR31)</f>
        <v/>
      </c>
      <c r="L13" s="12" t="str">
        <f>IF(OR(I13="NO BET",I13=""),"",'RATINGS - 1'!AW36)</f>
        <v/>
      </c>
      <c r="M13" s="36" t="str">
        <f>IF(OR(I13="NO BET",I13=""),"",'RATINGS - 1'!AX36)</f>
        <v/>
      </c>
      <c r="N13" s="12" t="str">
        <f>IF(OR(I13="NO BET",I13=""),"",'RATINGS - 1'!AW42)</f>
        <v/>
      </c>
      <c r="O13" s="152" t="str">
        <f>IF(OR(H13="",I13=""),"",IF(AND(J13="BET",L13="BET",N13="BET"),"BET","NO BET"))</f>
        <v/>
      </c>
      <c r="P13" s="36" t="str">
        <f>IF(O13="BET",IF(H13=1,4,IF(H13=2,2,IF(OR(H13=3,H13=4),1,0))),"")</f>
        <v/>
      </c>
      <c r="Q13" s="142" t="str">
        <f>IF(O13="BET",IF(AND(H13=1,G13&gt;1.99),1,IF(AND(H13=2,G13&gt;1.99),0.5,0))+SUM(IF(AND(K13&lt;&gt;"",K13&gt;6.5),0.5,0),IF(AND(M13&lt;&gt;"",M13&gt;6.5),0.5,0)),"")</f>
        <v/>
      </c>
      <c r="R13" s="14"/>
      <c r="S13" s="111">
        <f>S9+1</f>
        <v>11</v>
      </c>
      <c r="T13" s="135" t="str">
        <f>PROFILING!Q13</f>
        <v>TEAM A</v>
      </c>
      <c r="U13" s="83" t="str">
        <f>PROFILING!R13</f>
        <v>A</v>
      </c>
      <c r="V13" s="17" t="str">
        <f>PROFILING!W13</f>
        <v/>
      </c>
      <c r="W13" s="17" t="str">
        <f>'RATINGS - 2'!AR21</f>
        <v/>
      </c>
      <c r="X13" s="136">
        <f>PROFILING!Y13</f>
        <v>0</v>
      </c>
      <c r="Y13" s="17" t="str">
        <f>'RATINGS - 2'!AS21</f>
        <v/>
      </c>
      <c r="Z13" s="130" t="str">
        <f>IF(V13="","",IF(W13="INCOMP","INCOMP",IF(Y13="NO BET","NO BET",IF(AND(Y13=1,X13&gt;1.49),"BET",IF(AND(Y13=2,X13&gt;1.65),"BET",IF(AND(Y13&gt;2,X13&gt;2.04),"BET","NO BET"))))))</f>
        <v/>
      </c>
      <c r="AA13" s="151" t="str">
        <f>IF(OR(Z13="NO BET",Z13=""),"",'RATINGS - 2'!AR32)</f>
        <v/>
      </c>
      <c r="AB13" s="36" t="str">
        <f>IF(OR(Z13="NO BET",Z13=""),"",'RATINGS - 2'!AR31)</f>
        <v/>
      </c>
      <c r="AC13" s="12" t="str">
        <f>IF(OR(Z13="NO BET",Z13=""),"",'RATINGS - 2'!AW36)</f>
        <v/>
      </c>
      <c r="AD13" s="36" t="str">
        <f>IF(OR(Z13="NO BET",Z13=""),"",'RATINGS - 2'!AX36)</f>
        <v/>
      </c>
      <c r="AE13" s="12" t="str">
        <f>IF(OR(Z13="NO BET",Z13=""),"",'RATINGS - 2'!AW42)</f>
        <v/>
      </c>
      <c r="AF13" s="152" t="str">
        <f>IF(OR(Y13="",Z13=""),"",IF(AND(AA13="BET",AC13="BET",AE13="BET"),"BET","NO BET"))</f>
        <v/>
      </c>
      <c r="AG13" s="36" t="str">
        <f>IF(AF13="BET",IF(Y13=1,4,IF(Y13=2,2,IF(OR(Y13=3,Y13=4),1,0))),"")</f>
        <v/>
      </c>
      <c r="AH13" s="142" t="str">
        <f>IF(AF13="BET",IF(AND(Y13=1,X13&gt;1.99),1,IF(AND(Y13=2,X13&gt;1.99),0.5,0))+SUM(IF(AND(AB13&lt;&gt;"",AB13&gt;6.5),0.5,0),IF(AND(AD13&lt;&gt;"",AD13&gt;6.5),0.5,0)),"")</f>
        <v/>
      </c>
      <c r="AI13" s="14"/>
    </row>
    <row r="14" spans="2:35" ht="17" thickBot="1" x14ac:dyDescent="0.25">
      <c r="B14" s="13"/>
      <c r="C14" s="137" t="str">
        <f>PROFILING!D14</f>
        <v>TEAM B</v>
      </c>
      <c r="D14" s="138" t="str">
        <f>PROFILING!E14</f>
        <v>B</v>
      </c>
      <c r="E14" s="44" t="str">
        <f>PROFILING!J14</f>
        <v/>
      </c>
      <c r="F14" s="44" t="str">
        <f>'RATINGS - 1'!AR22</f>
        <v/>
      </c>
      <c r="G14" s="139">
        <f>PROFILING!L14</f>
        <v>0</v>
      </c>
      <c r="H14" s="44" t="str">
        <f>'RATINGS - 1'!AS22</f>
        <v/>
      </c>
      <c r="I14" s="131" t="str">
        <f>IF(E14="","",IF(F14="INCOMP","INCOMP",IF(H14="NO BET","NO BET",IF(AND(H14=1,G14&gt;1.49),"BET",IF(AND(H14=2,G14&gt;1.65),"BET",IF(AND(H14&gt;2,G14&gt;2.04),"BET","NO BET"))))))</f>
        <v/>
      </c>
      <c r="J14" s="61" t="str">
        <f>IF(OR(I14="NO BET",I14=""),"",'RATINGS - 1'!AX32)</f>
        <v/>
      </c>
      <c r="K14" s="37" t="str">
        <f>IF(OR(I14="NO BET",I14=""),"",'RATINGS - 1'!AX31)</f>
        <v/>
      </c>
      <c r="L14" s="22" t="str">
        <f>IF(OR(I14="NO BET",I14=""),"",'RATINGS - 1'!AW37)</f>
        <v/>
      </c>
      <c r="M14" s="37" t="str">
        <f>IF(OR(I14="NO BET",I14=""),"",'RATINGS - 1'!AX37)</f>
        <v/>
      </c>
      <c r="N14" s="22" t="str">
        <f>IF(OR(I14="NO BET",I14=""),"",'RATINGS - 1'!AW43)</f>
        <v/>
      </c>
      <c r="O14" s="25" t="str">
        <f>IF(OR(H14="",I14=""),"",IF(AND(J14="BET",L14="BET",N14="BET"),"BET","NO BET"))</f>
        <v/>
      </c>
      <c r="P14" s="37" t="str">
        <f>IF(O14="BET",IF(H14=1,4,IF(H14=2,2,IF(OR(H14=3,H14=4),1,0))),"")</f>
        <v/>
      </c>
      <c r="Q14" s="39" t="str">
        <f>IF(O14="BET",IF(AND(H14=1,G14&gt;1.99),1,IF(AND(H14=2,G14&gt;1.99),0.5,0))+SUM(IF(AND(K14&lt;&gt;"",K14&gt;6.5),0.5,0),IF(AND(M14&lt;&gt;"",M14&gt;6.5),0.5,0)),"")</f>
        <v/>
      </c>
      <c r="R14" s="14"/>
      <c r="S14" s="13"/>
      <c r="T14" s="137" t="str">
        <f>PROFILING!Q14</f>
        <v>TEAM B</v>
      </c>
      <c r="U14" s="138" t="str">
        <f>PROFILING!R14</f>
        <v>B</v>
      </c>
      <c r="V14" s="44" t="str">
        <f>PROFILING!W14</f>
        <v/>
      </c>
      <c r="W14" s="44" t="str">
        <f>'RATINGS - 2'!AR22</f>
        <v/>
      </c>
      <c r="X14" s="139">
        <f>PROFILING!Y14</f>
        <v>0</v>
      </c>
      <c r="Y14" s="44" t="str">
        <f>'RATINGS - 2'!AS22</f>
        <v/>
      </c>
      <c r="Z14" s="131" t="str">
        <f>IF(V14="","",IF(W14="INCOMP","INCOMP",IF(Y14="NO BET","NO BET",IF(AND(Y14=1,X14&gt;1.49),"BET",IF(AND(Y14=2,X14&gt;1.65),"BET",IF(AND(Y14&gt;2,X14&gt;2.04),"BET","NO BET"))))))</f>
        <v/>
      </c>
      <c r="AA14" s="61" t="str">
        <f>IF(OR(Z14="NO BET",Z14=""),"",'RATINGS - 2'!AX32)</f>
        <v/>
      </c>
      <c r="AB14" s="37" t="str">
        <f>IF(OR(Z14="NO BET",Z14=""),"",'RATINGS - 2'!AX31)</f>
        <v/>
      </c>
      <c r="AC14" s="22" t="str">
        <f>IF(OR(Z14="NO BET",Z14=""),"",'RATINGS - 2'!AW37)</f>
        <v/>
      </c>
      <c r="AD14" s="37" t="str">
        <f>IF(OR(Z14="NO BET",Z14=""),"",'RATINGS - 2'!AX37)</f>
        <v/>
      </c>
      <c r="AE14" s="22" t="str">
        <f>IF(OR(Z14="NO BET",Z14=""),"",'RATINGS - 2'!AW43)</f>
        <v/>
      </c>
      <c r="AF14" s="25" t="str">
        <f>IF(OR(Y14="",Z14=""),"",IF(AND(AA14="BET",AC14="BET",AE14="BET"),"BET","NO BET"))</f>
        <v/>
      </c>
      <c r="AG14" s="37" t="str">
        <f>IF(AF14="BET",IF(Y14=1,4,IF(Y14=2,2,IF(OR(Y14=3,Y14=4),1,0))),"")</f>
        <v/>
      </c>
      <c r="AH14" s="39" t="str">
        <f>IF(AF14="BET",IF(AND(Y14=1,X14&gt;1.99),1,IF(AND(Y14=2,X14&gt;1.99),0.5,0))+SUM(IF(AND(AB14&lt;&gt;"",AB14&gt;6.5),0.5,0),IF(AND(AD14&lt;&gt;"",AD14&gt;6.5),0.5,0)),"")</f>
        <v/>
      </c>
      <c r="AI14" s="14"/>
    </row>
    <row r="15" spans="2:35" ht="17" thickBot="1" x14ac:dyDescent="0.25">
      <c r="B15" s="1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4"/>
      <c r="S15" s="13"/>
      <c r="T15" s="11"/>
      <c r="U15" s="11"/>
      <c r="V15" s="11"/>
      <c r="W15" s="11"/>
      <c r="X15" s="11"/>
      <c r="Y15" s="11"/>
      <c r="Z15" s="153"/>
      <c r="AA15" s="11"/>
      <c r="AB15" s="11"/>
      <c r="AC15" s="11"/>
      <c r="AD15" s="11"/>
      <c r="AE15" s="11"/>
      <c r="AF15" s="153"/>
      <c r="AG15" s="153"/>
      <c r="AH15" s="153"/>
      <c r="AI15" s="14"/>
    </row>
    <row r="16" spans="2:35" x14ac:dyDescent="0.2">
      <c r="B16" s="13"/>
      <c r="C16" s="109" t="s">
        <v>33</v>
      </c>
      <c r="D16" s="58" t="s">
        <v>25</v>
      </c>
      <c r="E16" s="58" t="s">
        <v>30</v>
      </c>
      <c r="F16" s="58" t="s">
        <v>29</v>
      </c>
      <c r="G16" s="58" t="s">
        <v>13</v>
      </c>
      <c r="H16" s="58" t="s">
        <v>47</v>
      </c>
      <c r="I16" s="55" t="s">
        <v>14</v>
      </c>
      <c r="J16" s="109" t="s">
        <v>22</v>
      </c>
      <c r="K16" s="58" t="s">
        <v>68</v>
      </c>
      <c r="L16" s="58" t="s">
        <v>23</v>
      </c>
      <c r="M16" s="58" t="s">
        <v>50</v>
      </c>
      <c r="N16" s="58" t="s">
        <v>9</v>
      </c>
      <c r="O16" s="109" t="s">
        <v>51</v>
      </c>
      <c r="P16" s="58" t="s">
        <v>52</v>
      </c>
      <c r="Q16" s="55" t="s">
        <v>53</v>
      </c>
      <c r="R16" s="14"/>
      <c r="S16" s="13"/>
      <c r="T16" s="109" t="s">
        <v>33</v>
      </c>
      <c r="U16" s="58" t="s">
        <v>25</v>
      </c>
      <c r="V16" s="58" t="s">
        <v>30</v>
      </c>
      <c r="W16" s="58" t="s">
        <v>29</v>
      </c>
      <c r="X16" s="58" t="s">
        <v>13</v>
      </c>
      <c r="Y16" s="58" t="s">
        <v>47</v>
      </c>
      <c r="Z16" s="55" t="s">
        <v>14</v>
      </c>
      <c r="AA16" s="109" t="s">
        <v>22</v>
      </c>
      <c r="AB16" s="58" t="s">
        <v>68</v>
      </c>
      <c r="AC16" s="58" t="s">
        <v>23</v>
      </c>
      <c r="AD16" s="58" t="s">
        <v>50</v>
      </c>
      <c r="AE16" s="58" t="s">
        <v>9</v>
      </c>
      <c r="AF16" s="109" t="s">
        <v>51</v>
      </c>
      <c r="AG16" s="58" t="s">
        <v>52</v>
      </c>
      <c r="AH16" s="55" t="s">
        <v>53</v>
      </c>
      <c r="AI16" s="14"/>
    </row>
    <row r="17" spans="2:35" x14ac:dyDescent="0.2">
      <c r="B17" s="111">
        <f>B13+1</f>
        <v>4</v>
      </c>
      <c r="C17" s="135" t="str">
        <f>PROFILING!D17</f>
        <v>TEAM A</v>
      </c>
      <c r="D17" s="83" t="str">
        <f>PROFILING!E17</f>
        <v>A</v>
      </c>
      <c r="E17" s="17" t="str">
        <f>PROFILING!J17</f>
        <v/>
      </c>
      <c r="F17" s="17" t="str">
        <f>'RATINGS - 1'!BF21</f>
        <v/>
      </c>
      <c r="G17" s="136">
        <f>PROFILING!L17</f>
        <v>0</v>
      </c>
      <c r="H17" s="17" t="str">
        <f>'RATINGS - 1'!BG21</f>
        <v/>
      </c>
      <c r="I17" s="130" t="str">
        <f>IF(E17="","",IF(F17="INCOMP","INCOMP",IF(H17="NO BET","NO BET",IF(AND(H17=1,G17&gt;1.49),"BET",IF(AND(H17=2,G17&gt;1.65),"BET",IF(AND(H17&gt;2,G17&gt;2.04),"BET","NO BET"))))))</f>
        <v/>
      </c>
      <c r="J17" s="151" t="str">
        <f>IF(OR(I17="NO BET",I17=""),"",'RATINGS - 1'!BF32)</f>
        <v/>
      </c>
      <c r="K17" s="36" t="str">
        <f>IF(OR(I17="NO BET",I17=""),"",'RATINGS - 1'!BF31)</f>
        <v/>
      </c>
      <c r="L17" s="12" t="str">
        <f>IF(OR(I17="NO BET",I17=""),"",'RATINGS - 1'!BK36)</f>
        <v/>
      </c>
      <c r="M17" s="36" t="str">
        <f>IF(OR(I17="NO BET",I17=""),"",'RATINGS - 1'!BL36)</f>
        <v/>
      </c>
      <c r="N17" s="12" t="str">
        <f>IF(OR(I17="NO BET",I17=""),"",'RATINGS - 1'!BK42)</f>
        <v/>
      </c>
      <c r="O17" s="152" t="str">
        <f>IF(OR(H17="",I17=""),"",IF(AND(J17="BET",L17="BET",N17="BET"),"BET","NO BET"))</f>
        <v/>
      </c>
      <c r="P17" s="36" t="str">
        <f>IF(O17="BET",IF(H17=1,4,IF(H17=2,2,IF(OR(H17=3,H17=4),1,0))),"")</f>
        <v/>
      </c>
      <c r="Q17" s="142" t="str">
        <f>IF(O17="BET",IF(AND(H17=1,G17&gt;1.99),1,IF(AND(H17=2,G17&gt;1.99),0.5,0))+SUM(IF(AND(K17&lt;&gt;"",K17&gt;6.5),0.5,0),IF(AND(M17&lt;&gt;"",M17&gt;6.5),0.5,0)),"")</f>
        <v/>
      </c>
      <c r="R17" s="14"/>
      <c r="S17" s="111">
        <f>S13+1</f>
        <v>12</v>
      </c>
      <c r="T17" s="135" t="str">
        <f>PROFILING!Q17</f>
        <v>TEAM A</v>
      </c>
      <c r="U17" s="83" t="str">
        <f>PROFILING!R17</f>
        <v>A</v>
      </c>
      <c r="V17" s="17" t="str">
        <f>PROFILING!W17</f>
        <v/>
      </c>
      <c r="W17" s="17" t="str">
        <f>'RATINGS - 2'!BF21</f>
        <v/>
      </c>
      <c r="X17" s="136">
        <f>PROFILING!Y17</f>
        <v>0</v>
      </c>
      <c r="Y17" s="17" t="str">
        <f>'RATINGS - 2'!BG21</f>
        <v/>
      </c>
      <c r="Z17" s="130" t="str">
        <f>IF(V17="","",IF(W17="INCOMP","INCOMP",IF(Y17="NO BET","NO BET",IF(AND(Y17=1,X17&gt;1.49),"BET",IF(AND(Y17=2,X17&gt;1.65),"BET",IF(AND(Y17&gt;2,X17&gt;2.04),"BET","NO BET"))))))</f>
        <v/>
      </c>
      <c r="AA17" s="151" t="str">
        <f>IF(OR(Z17="NO BET",Z17=""),"",'RATINGS - 2'!BF32)</f>
        <v/>
      </c>
      <c r="AB17" s="36" t="str">
        <f>IF(OR(Z17="NO BET",Z17=""),"",'RATINGS - 2'!BF31)</f>
        <v/>
      </c>
      <c r="AC17" s="12" t="str">
        <f>IF(OR(Z17="NO BET",Z17=""),"",'RATINGS - 2'!BK36)</f>
        <v/>
      </c>
      <c r="AD17" s="36" t="str">
        <f>IF(OR(Z17="NO BET",Z17=""),"",'RATINGS - 2'!BL36)</f>
        <v/>
      </c>
      <c r="AE17" s="12" t="str">
        <f>IF(OR(Z17="NO BET",Z17=""),"",'RATINGS - 2'!BK42)</f>
        <v/>
      </c>
      <c r="AF17" s="152" t="str">
        <f>IF(OR(Y17="",Z17=""),"",IF(AND(AA17="BET",AC17="BET",AE17="BET"),"BET","NO BET"))</f>
        <v/>
      </c>
      <c r="AG17" s="36" t="str">
        <f>IF(AF17="BET",IF(Y17=1,4,IF(Y17=2,2,IF(OR(Y17=3,Y17=4),1,0))),"")</f>
        <v/>
      </c>
      <c r="AH17" s="142" t="str">
        <f>IF(AF17="BET",IF(AND(Y17=1,X17&gt;1.99),1,IF(AND(Y17=2,X17&gt;1.99),0.5,0))+SUM(IF(AND(AB17&lt;&gt;"",AB17&gt;6.5),0.5,0),IF(AND(AD17&lt;&gt;"",AD17&gt;6.5),0.5,0)),"")</f>
        <v/>
      </c>
      <c r="AI17" s="14"/>
    </row>
    <row r="18" spans="2:35" ht="17" thickBot="1" x14ac:dyDescent="0.25">
      <c r="B18" s="13"/>
      <c r="C18" s="137" t="str">
        <f>PROFILING!D18</f>
        <v>TEAM B</v>
      </c>
      <c r="D18" s="138" t="str">
        <f>PROFILING!E18</f>
        <v>B</v>
      </c>
      <c r="E18" s="44" t="str">
        <f>PROFILING!J18</f>
        <v/>
      </c>
      <c r="F18" s="44" t="str">
        <f>'RATINGS - 1'!BF22</f>
        <v/>
      </c>
      <c r="G18" s="139">
        <f>PROFILING!L18</f>
        <v>0</v>
      </c>
      <c r="H18" s="44" t="str">
        <f>'RATINGS - 1'!BG22</f>
        <v/>
      </c>
      <c r="I18" s="131" t="str">
        <f>IF(E18="","",IF(F18="INCOMP","INCOMP",IF(H18="NO BET","NO BET",IF(AND(H18=1,G18&gt;1.49),"BET",IF(AND(H18=2,G18&gt;1.65),"BET",IF(AND(H18&gt;2,G18&gt;2.04),"BET","NO BET"))))))</f>
        <v/>
      </c>
      <c r="J18" s="61" t="str">
        <f>IF(OR(I18="NO BET",I18=""),"",'RATINGS - 1'!BL32)</f>
        <v/>
      </c>
      <c r="K18" s="37" t="str">
        <f>IF(OR(I18="NO BET",I18=""),"",'RATINGS - 1'!BL31)</f>
        <v/>
      </c>
      <c r="L18" s="22" t="str">
        <f>IF(OR(I18="NO BET",I18=""),"",'RATINGS - 1'!BK37)</f>
        <v/>
      </c>
      <c r="M18" s="37" t="str">
        <f>IF(OR(I18="NO BET",I18=""),"",'RATINGS - 1'!BL37)</f>
        <v/>
      </c>
      <c r="N18" s="22" t="str">
        <f>IF(OR(I18="NO BET",I18=""),"",'RATINGS - 1'!BK43)</f>
        <v/>
      </c>
      <c r="O18" s="25" t="str">
        <f>IF(OR(H18="",I18=""),"",IF(AND(J18="BET",L18="BET",N18="BET"),"BET","NO BET"))</f>
        <v/>
      </c>
      <c r="P18" s="37" t="str">
        <f>IF(O18="BET",IF(H18=1,4,IF(H18=2,2,IF(OR(H18=3,H18=4),1,0))),"")</f>
        <v/>
      </c>
      <c r="Q18" s="39" t="str">
        <f>IF(O18="BET",IF(AND(H18=1,G18&gt;1.99),1,IF(AND(H18=2,G18&gt;1.99),0.5,0))+SUM(IF(AND(K18&lt;&gt;"",K18&gt;6.5),0.5,0),IF(AND(M18&lt;&gt;"",M18&gt;6.5),0.5,0)),"")</f>
        <v/>
      </c>
      <c r="R18" s="14"/>
      <c r="S18" s="13"/>
      <c r="T18" s="137" t="str">
        <f>PROFILING!Q18</f>
        <v>TEAM B</v>
      </c>
      <c r="U18" s="138" t="str">
        <f>PROFILING!R18</f>
        <v>B</v>
      </c>
      <c r="V18" s="44" t="str">
        <f>PROFILING!W18</f>
        <v/>
      </c>
      <c r="W18" s="44" t="str">
        <f>'RATINGS - 2'!BF22</f>
        <v/>
      </c>
      <c r="X18" s="139">
        <f>PROFILING!Y18</f>
        <v>0</v>
      </c>
      <c r="Y18" s="44" t="str">
        <f>'RATINGS - 2'!BG22</f>
        <v/>
      </c>
      <c r="Z18" s="131" t="str">
        <f>IF(V18="","",IF(W18="INCOMP","INCOMP",IF(Y18="NO BET","NO BET",IF(AND(Y18=1,X18&gt;1.49),"BET",IF(AND(Y18=2,X18&gt;1.65),"BET",IF(AND(Y18&gt;2,X18&gt;2.04),"BET","NO BET"))))))</f>
        <v/>
      </c>
      <c r="AA18" s="61" t="str">
        <f>IF(OR(Z18="NO BET",Z18=""),"",'RATINGS - 2'!BL32)</f>
        <v/>
      </c>
      <c r="AB18" s="37" t="str">
        <f>IF(OR(Z18="NO BET",Z18=""),"",'RATINGS - 2'!BL31)</f>
        <v/>
      </c>
      <c r="AC18" s="22" t="str">
        <f>IF(OR(Z18="NO BET",Z18=""),"",'RATINGS - 2'!BK37)</f>
        <v/>
      </c>
      <c r="AD18" s="37" t="str">
        <f>IF(OR(Z18="NO BET",Z18=""),"",'RATINGS - 2'!BL37)</f>
        <v/>
      </c>
      <c r="AE18" s="22" t="str">
        <f>IF(OR(Z18="NO BET",Z18=""),"",'RATINGS - 2'!BK43)</f>
        <v/>
      </c>
      <c r="AF18" s="25" t="str">
        <f>IF(OR(Y18="",Z18=""),"",IF(AND(AA18="BET",AC18="BET",AE18="BET"),"BET","NO BET"))</f>
        <v/>
      </c>
      <c r="AG18" s="37" t="str">
        <f>IF(AF18="BET",IF(Y18=1,4,IF(Y18=2,2,IF(OR(Y18=3,Y18=4),1,0))),"")</f>
        <v/>
      </c>
      <c r="AH18" s="39" t="str">
        <f>IF(AF18="BET",IF(AND(Y18=1,X18&gt;1.99),1,IF(AND(Y18=2,X18&gt;1.99),0.5,0))+SUM(IF(AND(AB18&lt;&gt;"",AB18&gt;6.5),0.5,0),IF(AND(AD18&lt;&gt;"",AD18&gt;6.5),0.5,0)),"")</f>
        <v/>
      </c>
      <c r="AI18" s="14"/>
    </row>
    <row r="19" spans="2:35" ht="17" thickBot="1" x14ac:dyDescent="0.25">
      <c r="B19" s="1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4"/>
      <c r="S19" s="13"/>
      <c r="T19" s="11"/>
      <c r="U19" s="11"/>
      <c r="V19" s="11"/>
      <c r="W19" s="11"/>
      <c r="X19" s="11"/>
      <c r="Y19" s="11"/>
      <c r="Z19" s="153"/>
      <c r="AA19" s="11"/>
      <c r="AB19" s="11"/>
      <c r="AC19" s="11"/>
      <c r="AD19" s="11"/>
      <c r="AE19" s="11"/>
      <c r="AF19" s="153"/>
      <c r="AG19" s="153"/>
      <c r="AH19" s="153"/>
      <c r="AI19" s="14"/>
    </row>
    <row r="20" spans="2:35" x14ac:dyDescent="0.2">
      <c r="B20" s="13"/>
      <c r="C20" s="109" t="s">
        <v>33</v>
      </c>
      <c r="D20" s="58" t="s">
        <v>25</v>
      </c>
      <c r="E20" s="58" t="s">
        <v>30</v>
      </c>
      <c r="F20" s="58" t="s">
        <v>29</v>
      </c>
      <c r="G20" s="58" t="s">
        <v>13</v>
      </c>
      <c r="H20" s="58" t="s">
        <v>47</v>
      </c>
      <c r="I20" s="55" t="s">
        <v>14</v>
      </c>
      <c r="J20" s="109" t="s">
        <v>22</v>
      </c>
      <c r="K20" s="58" t="s">
        <v>68</v>
      </c>
      <c r="L20" s="58" t="s">
        <v>23</v>
      </c>
      <c r="M20" s="58" t="s">
        <v>50</v>
      </c>
      <c r="N20" s="58" t="s">
        <v>9</v>
      </c>
      <c r="O20" s="109" t="s">
        <v>51</v>
      </c>
      <c r="P20" s="58" t="s">
        <v>52</v>
      </c>
      <c r="Q20" s="55" t="s">
        <v>53</v>
      </c>
      <c r="R20" s="14"/>
      <c r="S20" s="13"/>
      <c r="T20" s="109" t="s">
        <v>33</v>
      </c>
      <c r="U20" s="58" t="s">
        <v>25</v>
      </c>
      <c r="V20" s="58" t="s">
        <v>30</v>
      </c>
      <c r="W20" s="58" t="s">
        <v>29</v>
      </c>
      <c r="X20" s="58" t="s">
        <v>13</v>
      </c>
      <c r="Y20" s="58" t="s">
        <v>47</v>
      </c>
      <c r="Z20" s="55" t="s">
        <v>14</v>
      </c>
      <c r="AA20" s="109" t="s">
        <v>22</v>
      </c>
      <c r="AB20" s="58" t="s">
        <v>68</v>
      </c>
      <c r="AC20" s="58" t="s">
        <v>23</v>
      </c>
      <c r="AD20" s="58" t="s">
        <v>50</v>
      </c>
      <c r="AE20" s="58" t="s">
        <v>9</v>
      </c>
      <c r="AF20" s="109" t="s">
        <v>51</v>
      </c>
      <c r="AG20" s="58" t="s">
        <v>52</v>
      </c>
      <c r="AH20" s="55" t="s">
        <v>53</v>
      </c>
      <c r="AI20" s="14"/>
    </row>
    <row r="21" spans="2:35" x14ac:dyDescent="0.2">
      <c r="B21" s="111">
        <f>B17+1</f>
        <v>5</v>
      </c>
      <c r="C21" s="135" t="str">
        <f>PROFILING!D21</f>
        <v>TEAM A</v>
      </c>
      <c r="D21" s="83" t="str">
        <f>PROFILING!E21</f>
        <v>A</v>
      </c>
      <c r="E21" s="17" t="str">
        <f>PROFILING!J21</f>
        <v/>
      </c>
      <c r="F21" s="17" t="str">
        <f>'RATINGS - 1'!BT21</f>
        <v/>
      </c>
      <c r="G21" s="136">
        <f>PROFILING!L21</f>
        <v>0</v>
      </c>
      <c r="H21" s="17" t="str">
        <f>'RATINGS - 1'!BU21</f>
        <v/>
      </c>
      <c r="I21" s="130" t="str">
        <f>IF(E21="","",IF(F21="INCOMP","INCOMP",IF(H21="NO BET","NO BET",IF(AND(H21=1,G21&gt;1.49),"BET",IF(AND(H21=2,G21&gt;1.65),"BET",IF(AND(H21&gt;2,G21&gt;2.04),"BET","NO BET"))))))</f>
        <v/>
      </c>
      <c r="J21" s="151" t="str">
        <f>IF(OR(I21="NO BET",I21=""),"",'RATINGS - 1'!BT32)</f>
        <v/>
      </c>
      <c r="K21" s="36" t="str">
        <f>IF(OR(I21="NO BET",I21=""),"",'RATINGS - 1'!BT31)</f>
        <v/>
      </c>
      <c r="L21" s="12" t="str">
        <f>IF(OR(I21="NO BET",I21=""),"",'RATINGS - 1'!BY36)</f>
        <v/>
      </c>
      <c r="M21" s="36" t="str">
        <f>IF(OR(I21="NO BET",I21=""),"",'RATINGS - 1'!BZ36)</f>
        <v/>
      </c>
      <c r="N21" s="12" t="str">
        <f>IF(OR(I21="NO BET",I21=""),"",'RATINGS - 1'!BY42)</f>
        <v/>
      </c>
      <c r="O21" s="152" t="str">
        <f>IF(OR(H21="",I21=""),"",IF(AND(J21="BET",L21="BET",N21="BET"),"BET","NO BET"))</f>
        <v/>
      </c>
      <c r="P21" s="36" t="str">
        <f>IF(O21="BET",IF(H21=1,4,IF(H21=2,2,IF(OR(H21=3,H21=4),1,0))),"")</f>
        <v/>
      </c>
      <c r="Q21" s="142" t="str">
        <f>IF(O21="BET",IF(AND(H21=1,G21&gt;1.99),1,IF(AND(H21=2,G21&gt;1.99),0.5,0))+SUM(IF(AND(K21&lt;&gt;"",K21&gt;6.5),0.5,0),IF(AND(M21&lt;&gt;"",M21&gt;6.5),0.5,0)),"")</f>
        <v/>
      </c>
      <c r="R21" s="14"/>
      <c r="S21" s="111">
        <f>S17+1</f>
        <v>13</v>
      </c>
      <c r="T21" s="135" t="str">
        <f>PROFILING!Q21</f>
        <v>TEAM A</v>
      </c>
      <c r="U21" s="83" t="str">
        <f>PROFILING!R21</f>
        <v>A</v>
      </c>
      <c r="V21" s="17" t="str">
        <f>PROFILING!W21</f>
        <v/>
      </c>
      <c r="W21" s="17" t="str">
        <f>'RATINGS - 2'!BT21</f>
        <v/>
      </c>
      <c r="X21" s="136">
        <f>PROFILING!Y21</f>
        <v>0</v>
      </c>
      <c r="Y21" s="17" t="str">
        <f>'RATINGS - 2'!BU21</f>
        <v/>
      </c>
      <c r="Z21" s="130" t="str">
        <f>IF(V21="","",IF(W21="INCOMP","INCOMP",IF(Y21="NO BET","NO BET",IF(AND(Y21=1,X21&gt;1.49),"BET",IF(AND(Y21=2,X21&gt;1.65),"BET",IF(AND(Y21&gt;2,X21&gt;2.04),"BET","NO BET"))))))</f>
        <v/>
      </c>
      <c r="AA21" s="151" t="str">
        <f>IF(OR(Z21="NO BET",Z21=""),"",'RATINGS - 2'!BT32)</f>
        <v/>
      </c>
      <c r="AB21" s="36" t="str">
        <f>IF(OR(Z21="NO BET",Z21=""),"",'RATINGS - 2'!BT31)</f>
        <v/>
      </c>
      <c r="AC21" s="12" t="str">
        <f>IF(OR(Z21="NO BET",Z21=""),"",'RATINGS - 2'!BY36)</f>
        <v/>
      </c>
      <c r="AD21" s="36" t="str">
        <f>IF(OR(Z21="NO BET",Z21=""),"",'RATINGS - 2'!BZ36)</f>
        <v/>
      </c>
      <c r="AE21" s="12" t="str">
        <f>IF(OR(Z21="NO BET",Z21=""),"",'RATINGS - 2'!BY42)</f>
        <v/>
      </c>
      <c r="AF21" s="152" t="str">
        <f>IF(OR(Y21="",Z21=""),"",IF(AND(AA21="BET",AC21="BET",AE21="BET"),"BET","NO BET"))</f>
        <v/>
      </c>
      <c r="AG21" s="36" t="str">
        <f>IF(AF21="BET",IF(Y21=1,4,IF(Y21=2,2,IF(OR(Y21=3,Y21=4),1,0))),"")</f>
        <v/>
      </c>
      <c r="AH21" s="142" t="str">
        <f>IF(AF21="BET",IF(AND(Y21=1,X21&gt;1.99),1,IF(AND(Y21=2,X21&gt;1.99),0.5,0))+SUM(IF(AND(AB21&lt;&gt;"",AB21&gt;6.5),0.5,0),IF(AND(AD21&lt;&gt;"",AD21&gt;6.5),0.5,0)),"")</f>
        <v/>
      </c>
      <c r="AI21" s="14"/>
    </row>
    <row r="22" spans="2:35" ht="17" thickBot="1" x14ac:dyDescent="0.25">
      <c r="B22" s="13"/>
      <c r="C22" s="137" t="str">
        <f>PROFILING!D22</f>
        <v>TEAM B</v>
      </c>
      <c r="D22" s="138" t="str">
        <f>PROFILING!E22</f>
        <v>B</v>
      </c>
      <c r="E22" s="44" t="str">
        <f>PROFILING!J22</f>
        <v/>
      </c>
      <c r="F22" s="44" t="str">
        <f>'RATINGS - 1'!BT22</f>
        <v/>
      </c>
      <c r="G22" s="139">
        <f>PROFILING!L22</f>
        <v>0</v>
      </c>
      <c r="H22" s="44" t="str">
        <f>'RATINGS - 1'!BU22</f>
        <v/>
      </c>
      <c r="I22" s="131" t="str">
        <f>IF(E22="","",IF(F22="INCOMP","INCOMP",IF(H22="NO BET","NO BET",IF(AND(H22=1,G22&gt;1.49),"BET",IF(AND(H22=2,G22&gt;1.65),"BET",IF(AND(H22&gt;2,G22&gt;2.04),"BET","NO BET"))))))</f>
        <v/>
      </c>
      <c r="J22" s="61" t="str">
        <f>IF(OR(I22="NO BET",I22=""),"",'RATINGS - 1'!BZ32)</f>
        <v/>
      </c>
      <c r="K22" s="37" t="str">
        <f>IF(OR(I22="NO BET",I22=""),"",'RATINGS - 1'!BZ31)</f>
        <v/>
      </c>
      <c r="L22" s="22" t="str">
        <f>IF(OR(I22="NO BET",I22=""),"",'RATINGS - 1'!BY37)</f>
        <v/>
      </c>
      <c r="M22" s="37" t="str">
        <f>IF(OR(I22="NO BET",I22=""),"",'RATINGS - 1'!BZ37)</f>
        <v/>
      </c>
      <c r="N22" s="22" t="str">
        <f>IF(OR(I22="NO BET",I22=""),"",'RATINGS - 1'!BY43)</f>
        <v/>
      </c>
      <c r="O22" s="25" t="str">
        <f>IF(OR(H22="",I22=""),"",IF(AND(J22="BET",L22="BET",N22="BET"),"BET","NO BET"))</f>
        <v/>
      </c>
      <c r="P22" s="37" t="str">
        <f>IF(O22="BET",IF(H22=1,4,IF(H22=2,2,IF(OR(H22=3,H22=4),1,0))),"")</f>
        <v/>
      </c>
      <c r="Q22" s="39" t="str">
        <f>IF(O22="BET",IF(AND(H22=1,G22&gt;1.99),1,IF(AND(H22=2,G22&gt;1.99),0.5,0))+SUM(IF(AND(K22&lt;&gt;"",K22&gt;6.5),0.5,0),IF(AND(M22&lt;&gt;"",M22&gt;6.5),0.5,0)),"")</f>
        <v/>
      </c>
      <c r="R22" s="14"/>
      <c r="S22" s="13"/>
      <c r="T22" s="137" t="str">
        <f>PROFILING!Q22</f>
        <v>TEAM B</v>
      </c>
      <c r="U22" s="138" t="str">
        <f>PROFILING!R22</f>
        <v>B</v>
      </c>
      <c r="V22" s="44" t="str">
        <f>PROFILING!W22</f>
        <v/>
      </c>
      <c r="W22" s="44" t="str">
        <f>'RATINGS - 2'!BT22</f>
        <v/>
      </c>
      <c r="X22" s="139">
        <f>PROFILING!Y22</f>
        <v>0</v>
      </c>
      <c r="Y22" s="44" t="str">
        <f>'RATINGS - 2'!BU22</f>
        <v/>
      </c>
      <c r="Z22" s="131" t="str">
        <f>IF(V22="","",IF(W22="INCOMP","INCOMP",IF(Y22="NO BET","NO BET",IF(AND(Y22=1,X22&gt;1.49),"BET",IF(AND(Y22=2,X22&gt;1.65),"BET",IF(AND(Y22&gt;2,X22&gt;2.04),"BET","NO BET"))))))</f>
        <v/>
      </c>
      <c r="AA22" s="61" t="str">
        <f>IF(OR(Z22="NO BET",Z22=""),"",'RATINGS - 2'!BZ32)</f>
        <v/>
      </c>
      <c r="AB22" s="37" t="str">
        <f>IF(OR(Z22="NO BET",Z22=""),"",'RATINGS - 2'!BZ31)</f>
        <v/>
      </c>
      <c r="AC22" s="22" t="str">
        <f>IF(OR(Z22="NO BET",Z22=""),"",'RATINGS - 2'!BY37)</f>
        <v/>
      </c>
      <c r="AD22" s="37" t="str">
        <f>IF(OR(Z22="NO BET",Z22=""),"",'RATINGS - 2'!BZ37)</f>
        <v/>
      </c>
      <c r="AE22" s="22" t="str">
        <f>IF(OR(Z22="NO BET",Z22=""),"",'RATINGS - 2'!BY43)</f>
        <v/>
      </c>
      <c r="AF22" s="25" t="str">
        <f>IF(OR(Y22="",Z22=""),"",IF(AND(AA22="BET",AC22="BET",AE22="BET"),"BET","NO BET"))</f>
        <v/>
      </c>
      <c r="AG22" s="37" t="str">
        <f>IF(AF22="BET",IF(Y22=1,4,IF(Y22=2,2,IF(OR(Y22=3,Y22=4),1,0))),"")</f>
        <v/>
      </c>
      <c r="AH22" s="39" t="str">
        <f>IF(AF22="BET",IF(AND(Y22=1,X22&gt;1.99),1,IF(AND(Y22=2,X22&gt;1.99),0.5,0))+SUM(IF(AND(AB22&lt;&gt;"",AB22&gt;6.5),0.5,0),IF(AND(AD22&lt;&gt;"",AD22&gt;6.5),0.5,0)),"")</f>
        <v/>
      </c>
      <c r="AI22" s="14"/>
    </row>
    <row r="23" spans="2:35" ht="17" thickBot="1" x14ac:dyDescent="0.25">
      <c r="B23" s="1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4"/>
      <c r="S23" s="13"/>
      <c r="T23" s="11"/>
      <c r="U23" s="11"/>
      <c r="V23" s="11"/>
      <c r="W23" s="11"/>
      <c r="X23" s="11"/>
      <c r="Y23" s="11"/>
      <c r="Z23" s="153"/>
      <c r="AA23" s="11"/>
      <c r="AB23" s="11"/>
      <c r="AC23" s="11"/>
      <c r="AD23" s="11"/>
      <c r="AE23" s="11"/>
      <c r="AF23" s="153"/>
      <c r="AG23" s="153"/>
      <c r="AH23" s="153"/>
      <c r="AI23" s="14"/>
    </row>
    <row r="24" spans="2:35" x14ac:dyDescent="0.2">
      <c r="B24" s="13"/>
      <c r="C24" s="109" t="s">
        <v>33</v>
      </c>
      <c r="D24" s="58" t="s">
        <v>25</v>
      </c>
      <c r="E24" s="58" t="s">
        <v>30</v>
      </c>
      <c r="F24" s="58" t="s">
        <v>29</v>
      </c>
      <c r="G24" s="58" t="s">
        <v>13</v>
      </c>
      <c r="H24" s="58" t="s">
        <v>47</v>
      </c>
      <c r="I24" s="55" t="s">
        <v>14</v>
      </c>
      <c r="J24" s="109" t="s">
        <v>22</v>
      </c>
      <c r="K24" s="58" t="s">
        <v>68</v>
      </c>
      <c r="L24" s="58" t="s">
        <v>23</v>
      </c>
      <c r="M24" s="58" t="s">
        <v>50</v>
      </c>
      <c r="N24" s="58" t="s">
        <v>9</v>
      </c>
      <c r="O24" s="109" t="s">
        <v>51</v>
      </c>
      <c r="P24" s="58" t="s">
        <v>52</v>
      </c>
      <c r="Q24" s="55" t="s">
        <v>53</v>
      </c>
      <c r="R24" s="14"/>
      <c r="S24" s="13"/>
      <c r="T24" s="109" t="s">
        <v>33</v>
      </c>
      <c r="U24" s="58" t="s">
        <v>25</v>
      </c>
      <c r="V24" s="58" t="s">
        <v>30</v>
      </c>
      <c r="W24" s="58" t="s">
        <v>29</v>
      </c>
      <c r="X24" s="58" t="s">
        <v>13</v>
      </c>
      <c r="Y24" s="58" t="s">
        <v>47</v>
      </c>
      <c r="Z24" s="55" t="s">
        <v>14</v>
      </c>
      <c r="AA24" s="109" t="s">
        <v>22</v>
      </c>
      <c r="AB24" s="58" t="s">
        <v>68</v>
      </c>
      <c r="AC24" s="58" t="s">
        <v>23</v>
      </c>
      <c r="AD24" s="58" t="s">
        <v>50</v>
      </c>
      <c r="AE24" s="58" t="s">
        <v>9</v>
      </c>
      <c r="AF24" s="109" t="s">
        <v>51</v>
      </c>
      <c r="AG24" s="58" t="s">
        <v>52</v>
      </c>
      <c r="AH24" s="55" t="s">
        <v>53</v>
      </c>
      <c r="AI24" s="14"/>
    </row>
    <row r="25" spans="2:35" x14ac:dyDescent="0.2">
      <c r="B25" s="111">
        <f>B21+1</f>
        <v>6</v>
      </c>
      <c r="C25" s="135" t="str">
        <f>PROFILING!D25</f>
        <v>TEAM A</v>
      </c>
      <c r="D25" s="83" t="str">
        <f>PROFILING!E25</f>
        <v>A</v>
      </c>
      <c r="E25" s="17" t="str">
        <f>PROFILING!J25</f>
        <v/>
      </c>
      <c r="F25" s="17" t="str">
        <f>'RATINGS - 1'!CH21</f>
        <v/>
      </c>
      <c r="G25" s="136">
        <f>PROFILING!L25</f>
        <v>0</v>
      </c>
      <c r="H25" s="17" t="str">
        <f>'RATINGS - 1'!CI21</f>
        <v/>
      </c>
      <c r="I25" s="130" t="str">
        <f>IF(E25="","",IF(F25="INCOMP","INCOMP",IF(H25="NO BET","NO BET",IF(AND(H25=1,G25&gt;1.49),"BET",IF(AND(H25=2,G25&gt;1.65),"BET",IF(AND(H25&gt;2,G25&gt;2.04),"BET","NO BET"))))))</f>
        <v/>
      </c>
      <c r="J25" s="151" t="str">
        <f>IF(OR(I25="NO BET",I25=""),"",'RATINGS - 1'!CH32)</f>
        <v/>
      </c>
      <c r="K25" s="36" t="str">
        <f>IF(OR(I25="NO BET",I25=""),"",'RATINGS - 1'!CH31)</f>
        <v/>
      </c>
      <c r="L25" s="12" t="str">
        <f>IF(OR(I25="NO BET",I25=""),"",'RATINGS - 1'!CM36)</f>
        <v/>
      </c>
      <c r="M25" s="36" t="str">
        <f>IF(OR(I25="NO BET",I25=""),"",'RATINGS - 1'!CN36)</f>
        <v/>
      </c>
      <c r="N25" s="12" t="str">
        <f>IF(OR(I25="NO BET",I25=""),"",'RATINGS - 1'!CM42)</f>
        <v/>
      </c>
      <c r="O25" s="152" t="str">
        <f>IF(OR(H25="",I25=""),"",IF(AND(J25="BET",L25="BET",N25="BET"),"BET","NO BET"))</f>
        <v/>
      </c>
      <c r="P25" s="36" t="str">
        <f>IF(O25="BET",IF(H25=1,4,IF(H25=2,2,IF(OR(H25=3,H25=4),1,0))),"")</f>
        <v/>
      </c>
      <c r="Q25" s="142" t="str">
        <f>IF(O25="BET",IF(AND(H25=1,G25&gt;1.99),1,IF(AND(H25=2,G25&gt;1.99),0.5,0))+SUM(IF(AND(K25&lt;&gt;"",K25&gt;6.5),0.5,0),IF(AND(M25&lt;&gt;"",M25&gt;6.5),0.5,0)),"")</f>
        <v/>
      </c>
      <c r="R25" s="14"/>
      <c r="S25" s="111">
        <f>S21+1</f>
        <v>14</v>
      </c>
      <c r="T25" s="135" t="str">
        <f>PROFILING!Q25</f>
        <v>TEAM A</v>
      </c>
      <c r="U25" s="83" t="str">
        <f>PROFILING!R25</f>
        <v>A</v>
      </c>
      <c r="V25" s="17" t="str">
        <f>PROFILING!W25</f>
        <v/>
      </c>
      <c r="W25" s="17" t="str">
        <f>'RATINGS - 2'!CH21</f>
        <v/>
      </c>
      <c r="X25" s="136">
        <f>PROFILING!Y25</f>
        <v>0</v>
      </c>
      <c r="Y25" s="17" t="str">
        <f>'RATINGS - 2'!CI21</f>
        <v/>
      </c>
      <c r="Z25" s="130" t="str">
        <f>IF(V25="","",IF(W25="INCOMP","INCOMP",IF(Y25="NO BET","NO BET",IF(AND(Y25=1,X25&gt;1.49),"BET",IF(AND(Y25=2,X25&gt;1.65),"BET",IF(AND(Y25&gt;2,X25&gt;2.04),"BET","NO BET"))))))</f>
        <v/>
      </c>
      <c r="AA25" s="151" t="str">
        <f>IF(OR(Z25="NO BET",Z25=""),"",'RATINGS - 2'!CH32)</f>
        <v/>
      </c>
      <c r="AB25" s="36" t="str">
        <f>IF(OR(Z25="NO BET",Z25=""),"",'RATINGS - 2'!CH31)</f>
        <v/>
      </c>
      <c r="AC25" s="12" t="str">
        <f>IF(OR(Z25="NO BET",Z25=""),"",'RATINGS - 2'!CM36)</f>
        <v/>
      </c>
      <c r="AD25" s="36" t="str">
        <f>IF(OR(Z25="NO BET",Z25=""),"",'RATINGS - 2'!CN36)</f>
        <v/>
      </c>
      <c r="AE25" s="12" t="str">
        <f>IF(OR(Z25="NO BET",Z25=""),"",'RATINGS - 2'!CM42)</f>
        <v/>
      </c>
      <c r="AF25" s="152" t="str">
        <f>IF(OR(Y25="",Z25=""),"",IF(AND(AA25="BET",AC25="BET",AE25="BET"),"BET","NO BET"))</f>
        <v/>
      </c>
      <c r="AG25" s="36" t="str">
        <f>IF(AF25="BET",IF(Y25=1,4,IF(Y25=2,2,IF(OR(Y25=3,Y25=4),1,0))),"")</f>
        <v/>
      </c>
      <c r="AH25" s="142" t="str">
        <f>IF(AF25="BET",IF(AND(Y25=1,X25&gt;1.99),1,IF(AND(Y25=2,X25&gt;1.99),0.5,0))+SUM(IF(AND(AB25&lt;&gt;"",AB25&gt;6.5),0.5,0),IF(AND(AD25&lt;&gt;"",AD25&gt;6.5),0.5,0)),"")</f>
        <v/>
      </c>
      <c r="AI25" s="14"/>
    </row>
    <row r="26" spans="2:35" ht="17" thickBot="1" x14ac:dyDescent="0.25">
      <c r="B26" s="13"/>
      <c r="C26" s="137" t="str">
        <f>PROFILING!D26</f>
        <v>TEAM B</v>
      </c>
      <c r="D26" s="138" t="str">
        <f>PROFILING!E26</f>
        <v>B</v>
      </c>
      <c r="E26" s="44" t="str">
        <f>PROFILING!J26</f>
        <v/>
      </c>
      <c r="F26" s="44" t="str">
        <f>'RATINGS - 1'!CH22</f>
        <v/>
      </c>
      <c r="G26" s="139">
        <f>PROFILING!L26</f>
        <v>0</v>
      </c>
      <c r="H26" s="44" t="str">
        <f>'RATINGS - 1'!CI22</f>
        <v/>
      </c>
      <c r="I26" s="131" t="str">
        <f>IF(E26="","",IF(F26="INCOMP","INCOMP",IF(H26="NO BET","NO BET",IF(AND(H26=1,G26&gt;1.49),"BET",IF(AND(H26=2,G26&gt;1.65),"BET",IF(AND(H26&gt;2,G26&gt;2.04),"BET","NO BET"))))))</f>
        <v/>
      </c>
      <c r="J26" s="61" t="str">
        <f>IF(OR(I26="NO BET",I26=""),"",'RATINGS - 1'!CN32)</f>
        <v/>
      </c>
      <c r="K26" s="37" t="str">
        <f>IF(OR(I26="NO BET",I26=""),"",'RATINGS - 1'!CN31)</f>
        <v/>
      </c>
      <c r="L26" s="22" t="str">
        <f>IF(OR(I26="NO BET",I26=""),"",'RATINGS - 1'!CM37)</f>
        <v/>
      </c>
      <c r="M26" s="37" t="str">
        <f>IF(OR(I26="NO BET",I26=""),"",'RATINGS - 1'!CN37)</f>
        <v/>
      </c>
      <c r="N26" s="22" t="str">
        <f>IF(OR(I26="NO BET",I26=""),"",'RATINGS - 1'!CM43)</f>
        <v/>
      </c>
      <c r="O26" s="25" t="str">
        <f>IF(OR(H26="",I26=""),"",IF(AND(J26="BET",L26="BET",N26="BET"),"BET","NO BET"))</f>
        <v/>
      </c>
      <c r="P26" s="37" t="str">
        <f>IF(O26="BET",IF(H26=1,4,IF(H26=2,2,IF(OR(H26=3,H26=4),1,0))),"")</f>
        <v/>
      </c>
      <c r="Q26" s="39" t="str">
        <f>IF(O26="BET",IF(AND(H26=1,G26&gt;1.99),1,IF(AND(H26=2,G26&gt;1.99),0.5,0))+SUM(IF(AND(K26&lt;&gt;"",K26&gt;6.5),0.5,0),IF(AND(M26&lt;&gt;"",M26&gt;6.5),0.5,0)),"")</f>
        <v/>
      </c>
      <c r="R26" s="14"/>
      <c r="S26" s="13"/>
      <c r="T26" s="137" t="str">
        <f>PROFILING!Q26</f>
        <v>TEAM B</v>
      </c>
      <c r="U26" s="138" t="str">
        <f>PROFILING!R26</f>
        <v>B</v>
      </c>
      <c r="V26" s="44" t="str">
        <f>PROFILING!W26</f>
        <v/>
      </c>
      <c r="W26" s="44" t="str">
        <f>'RATINGS - 2'!CH22</f>
        <v/>
      </c>
      <c r="X26" s="139">
        <f>PROFILING!Y26</f>
        <v>0</v>
      </c>
      <c r="Y26" s="44" t="str">
        <f>'RATINGS - 2'!CI22</f>
        <v/>
      </c>
      <c r="Z26" s="131" t="str">
        <f>IF(V26="","",IF(W26="INCOMP","INCOMP",IF(Y26="NO BET","NO BET",IF(AND(Y26=1,X26&gt;1.49),"BET",IF(AND(Y26=2,X26&gt;1.65),"BET",IF(AND(Y26&gt;2,X26&gt;2.04),"BET","NO BET"))))))</f>
        <v/>
      </c>
      <c r="AA26" s="61" t="str">
        <f>IF(OR(Z26="NO BET",Z26=""),"",'RATINGS - 2'!CN32)</f>
        <v/>
      </c>
      <c r="AB26" s="37" t="str">
        <f>IF(OR(Z26="NO BET",Z26=""),"",'RATINGS - 2'!CN31)</f>
        <v/>
      </c>
      <c r="AC26" s="22" t="str">
        <f>IF(OR(Z26="NO BET",Z26=""),"",'RATINGS - 2'!CM37)</f>
        <v/>
      </c>
      <c r="AD26" s="37" t="str">
        <f>IF(OR(Z26="NO BET",Z26=""),"",'RATINGS - 2'!CN37)</f>
        <v/>
      </c>
      <c r="AE26" s="22" t="str">
        <f>IF(OR(Z26="NO BET",Z26=""),"",'RATINGS - 2'!CM43)</f>
        <v/>
      </c>
      <c r="AF26" s="25" t="str">
        <f>IF(OR(Y26="",Z26=""),"",IF(AND(AA26="BET",AC26="BET",AE26="BET"),"BET","NO BET"))</f>
        <v/>
      </c>
      <c r="AG26" s="37" t="str">
        <f>IF(AF26="BET",IF(Y26=1,4,IF(Y26=2,2,IF(OR(Y26=3,Y26=4),1,0))),"")</f>
        <v/>
      </c>
      <c r="AH26" s="39" t="str">
        <f>IF(AF26="BET",IF(AND(Y26=1,X26&gt;1.99),1,IF(AND(Y26=2,X26&gt;1.99),0.5,0))+SUM(IF(AND(AB26&lt;&gt;"",AB26&gt;6.5),0.5,0),IF(AND(AD26&lt;&gt;"",AD26&gt;6.5),0.5,0)),"")</f>
        <v/>
      </c>
      <c r="AI26" s="14"/>
    </row>
    <row r="27" spans="2:35" ht="17" thickBot="1" x14ac:dyDescent="0.25">
      <c r="B27" s="1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4"/>
      <c r="S27" s="13"/>
      <c r="T27" s="11"/>
      <c r="U27" s="11"/>
      <c r="V27" s="11"/>
      <c r="W27" s="11"/>
      <c r="X27" s="11"/>
      <c r="Y27" s="11"/>
      <c r="Z27" s="153"/>
      <c r="AA27" s="11"/>
      <c r="AB27" s="11"/>
      <c r="AC27" s="11"/>
      <c r="AD27" s="11"/>
      <c r="AE27" s="11"/>
      <c r="AF27" s="153"/>
      <c r="AG27" s="153"/>
      <c r="AH27" s="153"/>
      <c r="AI27" s="14"/>
    </row>
    <row r="28" spans="2:35" x14ac:dyDescent="0.2">
      <c r="B28" s="13"/>
      <c r="C28" s="109" t="s">
        <v>33</v>
      </c>
      <c r="D28" s="58" t="s">
        <v>25</v>
      </c>
      <c r="E28" s="58" t="s">
        <v>30</v>
      </c>
      <c r="F28" s="58" t="s">
        <v>29</v>
      </c>
      <c r="G28" s="58" t="s">
        <v>13</v>
      </c>
      <c r="H28" s="58" t="s">
        <v>47</v>
      </c>
      <c r="I28" s="55" t="s">
        <v>14</v>
      </c>
      <c r="J28" s="109" t="s">
        <v>22</v>
      </c>
      <c r="K28" s="58" t="s">
        <v>68</v>
      </c>
      <c r="L28" s="58" t="s">
        <v>23</v>
      </c>
      <c r="M28" s="58" t="s">
        <v>50</v>
      </c>
      <c r="N28" s="58" t="s">
        <v>9</v>
      </c>
      <c r="O28" s="109" t="s">
        <v>51</v>
      </c>
      <c r="P28" s="58" t="s">
        <v>52</v>
      </c>
      <c r="Q28" s="55" t="s">
        <v>53</v>
      </c>
      <c r="R28" s="14"/>
      <c r="S28" s="13"/>
      <c r="T28" s="109" t="s">
        <v>33</v>
      </c>
      <c r="U28" s="58" t="s">
        <v>25</v>
      </c>
      <c r="V28" s="58" t="s">
        <v>30</v>
      </c>
      <c r="W28" s="58" t="s">
        <v>29</v>
      </c>
      <c r="X28" s="58" t="s">
        <v>13</v>
      </c>
      <c r="Y28" s="58" t="s">
        <v>47</v>
      </c>
      <c r="Z28" s="55" t="s">
        <v>14</v>
      </c>
      <c r="AA28" s="109" t="s">
        <v>22</v>
      </c>
      <c r="AB28" s="58" t="s">
        <v>68</v>
      </c>
      <c r="AC28" s="58" t="s">
        <v>23</v>
      </c>
      <c r="AD28" s="58" t="s">
        <v>50</v>
      </c>
      <c r="AE28" s="58" t="s">
        <v>9</v>
      </c>
      <c r="AF28" s="109" t="s">
        <v>51</v>
      </c>
      <c r="AG28" s="58" t="s">
        <v>52</v>
      </c>
      <c r="AH28" s="55" t="s">
        <v>53</v>
      </c>
      <c r="AI28" s="14"/>
    </row>
    <row r="29" spans="2:35" x14ac:dyDescent="0.2">
      <c r="B29" s="111">
        <f>B25+1</f>
        <v>7</v>
      </c>
      <c r="C29" s="135" t="str">
        <f>PROFILING!D29</f>
        <v>TEAM A</v>
      </c>
      <c r="D29" s="83" t="str">
        <f>PROFILING!E29</f>
        <v>A</v>
      </c>
      <c r="E29" s="17" t="str">
        <f>PROFILING!J29</f>
        <v/>
      </c>
      <c r="F29" s="17" t="str">
        <f>'RATINGS - 1'!CV21</f>
        <v/>
      </c>
      <c r="G29" s="136">
        <f>PROFILING!L29</f>
        <v>0</v>
      </c>
      <c r="H29" s="17" t="str">
        <f>'RATINGS - 1'!CW21</f>
        <v/>
      </c>
      <c r="I29" s="130" t="str">
        <f>IF(E29="","",IF(F29="INCOMP","INCOMP",IF(H29="NO BET","NO BET",IF(AND(H29=1,G29&gt;1.49),"BET",IF(AND(H29=2,G29&gt;1.65),"BET",IF(AND(H29&gt;2,G29&gt;2.04),"BET","NO BET"))))))</f>
        <v/>
      </c>
      <c r="J29" s="151" t="str">
        <f>IF(OR(I29="NO BET",I29=""),"",'RATINGS - 1'!CV32)</f>
        <v/>
      </c>
      <c r="K29" s="36" t="str">
        <f>IF(OR(I29="NO BET",I29=""),"",'RATINGS - 1'!CV31)</f>
        <v/>
      </c>
      <c r="L29" s="12" t="str">
        <f>IF(OR(I29="NO BET",I29=""),"",'RATINGS - 1'!DA36)</f>
        <v/>
      </c>
      <c r="M29" s="36" t="str">
        <f>IF(OR(I29="NO BET",I29=""),"",'RATINGS - 1'!DB36)</f>
        <v/>
      </c>
      <c r="N29" s="12" t="str">
        <f>IF(OR(I29="NO BET",I29=""),"",'RATINGS - 1'!DA42)</f>
        <v/>
      </c>
      <c r="O29" s="152" t="str">
        <f>IF(OR(H29="",I29=""),"",IF(AND(J29="BET",L29="BET",N29="BET"),"BET","NO BET"))</f>
        <v/>
      </c>
      <c r="P29" s="36" t="str">
        <f>IF(O29="BET",IF(H29=1,4,IF(H29=2,2,IF(OR(H29=3,H29=4),1,0))),"")</f>
        <v/>
      </c>
      <c r="Q29" s="142" t="str">
        <f>IF(O29="BET",IF(AND(H29=1,G29&gt;1.99),1,IF(AND(H29=2,G29&gt;1.99),0.5,0))+SUM(IF(AND(K29&lt;&gt;"",K29&gt;6.5),0.5,0),IF(AND(M29&lt;&gt;"",M29&gt;6.5),0.5,0)),"")</f>
        <v/>
      </c>
      <c r="R29" s="14"/>
      <c r="S29" s="111">
        <f>S25+1</f>
        <v>15</v>
      </c>
      <c r="T29" s="135" t="str">
        <f>PROFILING!Q29</f>
        <v>TEAM A</v>
      </c>
      <c r="U29" s="83" t="str">
        <f>PROFILING!R29</f>
        <v>A</v>
      </c>
      <c r="V29" s="17" t="str">
        <f>PROFILING!W29</f>
        <v/>
      </c>
      <c r="W29" s="17" t="str">
        <f>'RATINGS - 2'!CV21</f>
        <v/>
      </c>
      <c r="X29" s="136">
        <f>PROFILING!Y29</f>
        <v>0</v>
      </c>
      <c r="Y29" s="17" t="str">
        <f>'RATINGS - 2'!CW21</f>
        <v/>
      </c>
      <c r="Z29" s="130" t="str">
        <f>IF(V29="","",IF(W29="INCOMP","INCOMP",IF(Y29="NO BET","NO BET",IF(AND(Y29=1,X29&gt;1.49),"BET",IF(AND(Y29=2,X29&gt;1.65),"BET",IF(AND(Y29&gt;2,X29&gt;2.04),"BET","NO BET"))))))</f>
        <v/>
      </c>
      <c r="AA29" s="151" t="str">
        <f>IF(OR(Z29="NO BET",Z29=""),"",'RATINGS - 2'!CV32)</f>
        <v/>
      </c>
      <c r="AB29" s="36" t="str">
        <f>IF(OR(Z29="NO BET",Z29=""),"",'RATINGS - 2'!CV31)</f>
        <v/>
      </c>
      <c r="AC29" s="12" t="str">
        <f>IF(OR(Z29="NO BET",Z29=""),"",'RATINGS - 2'!DA36)</f>
        <v/>
      </c>
      <c r="AD29" s="36" t="str">
        <f>IF(OR(Z29="NO BET",Z29=""),"",'RATINGS - 2'!DB36)</f>
        <v/>
      </c>
      <c r="AE29" s="12" t="str">
        <f>IF(OR(Z29="NO BET",Z29=""),"",'RATINGS - 2'!DA42)</f>
        <v/>
      </c>
      <c r="AF29" s="152" t="str">
        <f>IF(OR(Y29="",Z29=""),"",IF(AND(AA29="BET",AC29="BET",AE29="BET"),"BET","NO BET"))</f>
        <v/>
      </c>
      <c r="AG29" s="36" t="str">
        <f>IF(AF29="BET",IF(Y29=1,4,IF(Y29=2,2,IF(OR(Y29=3,Y29=4),1,0))),"")</f>
        <v/>
      </c>
      <c r="AH29" s="142" t="str">
        <f>IF(AF29="BET",IF(AND(Y29=1,X29&gt;1.99),1,IF(AND(Y29=2,X29&gt;1.99),0.5,0))+SUM(IF(AND(AB29&lt;&gt;"",AB29&gt;6.5),0.5,0),IF(AND(AD29&lt;&gt;"",AD29&gt;6.5),0.5,0)),"")</f>
        <v/>
      </c>
      <c r="AI29" s="14"/>
    </row>
    <row r="30" spans="2:35" ht="17" thickBot="1" x14ac:dyDescent="0.25">
      <c r="B30" s="13"/>
      <c r="C30" s="137" t="str">
        <f>PROFILING!D30</f>
        <v>TEAM B</v>
      </c>
      <c r="D30" s="138" t="str">
        <f>PROFILING!E30</f>
        <v>B</v>
      </c>
      <c r="E30" s="44" t="str">
        <f>PROFILING!J30</f>
        <v/>
      </c>
      <c r="F30" s="44" t="str">
        <f>'RATINGS - 1'!CV22</f>
        <v/>
      </c>
      <c r="G30" s="139">
        <f>PROFILING!L30</f>
        <v>0</v>
      </c>
      <c r="H30" s="44" t="str">
        <f>'RATINGS - 1'!CW22</f>
        <v/>
      </c>
      <c r="I30" s="131" t="str">
        <f>IF(E30="","",IF(F30="INCOMP","INCOMP",IF(H30="NO BET","NO BET",IF(AND(H30=1,G30&gt;1.49),"BET",IF(AND(H30=2,G30&gt;1.65),"BET",IF(AND(H30&gt;2,G30&gt;2.04),"BET","NO BET"))))))</f>
        <v/>
      </c>
      <c r="J30" s="61" t="str">
        <f>IF(OR(I30="NO BET",I30=""),"",'RATINGS - 1'!DB32)</f>
        <v/>
      </c>
      <c r="K30" s="37" t="str">
        <f>IF(OR(I30="NO BET",I30=""),"",'RATINGS - 1'!DB31)</f>
        <v/>
      </c>
      <c r="L30" s="22" t="str">
        <f>IF(OR(I30="NO BET",I30=""),"",'RATINGS - 1'!DA37)</f>
        <v/>
      </c>
      <c r="M30" s="37" t="str">
        <f>IF(OR(I30="NO BET",I30=""),"",'RATINGS - 1'!DB37)</f>
        <v/>
      </c>
      <c r="N30" s="22" t="str">
        <f>IF(OR(I30="NO BET",I30=""),"",'RATINGS - 1'!DA43)</f>
        <v/>
      </c>
      <c r="O30" s="25" t="str">
        <f>IF(OR(H30="",I30=""),"",IF(AND(J30="BET",L30="BET",N30="BET"),"BET","NO BET"))</f>
        <v/>
      </c>
      <c r="P30" s="37" t="str">
        <f>IF(O30="BET",IF(H30=1,4,IF(H30=2,2,IF(OR(H30=3,H30=4),1,0))),"")</f>
        <v/>
      </c>
      <c r="Q30" s="39" t="str">
        <f>IF(O30="BET",IF(AND(H30=1,G30&gt;1.99),1,IF(AND(H30=2,G30&gt;1.99),0.5,0))+SUM(IF(AND(K30&lt;&gt;"",K30&gt;6.5),0.5,0),IF(AND(M30&lt;&gt;"",M30&gt;6.5),0.5,0)),"")</f>
        <v/>
      </c>
      <c r="R30" s="14"/>
      <c r="S30" s="13"/>
      <c r="T30" s="137" t="str">
        <f>PROFILING!Q30</f>
        <v>TEAM B</v>
      </c>
      <c r="U30" s="138" t="str">
        <f>PROFILING!R30</f>
        <v>B</v>
      </c>
      <c r="V30" s="44" t="str">
        <f>PROFILING!W30</f>
        <v/>
      </c>
      <c r="W30" s="44" t="str">
        <f>'RATINGS - 2'!CV22</f>
        <v/>
      </c>
      <c r="X30" s="139">
        <f>PROFILING!Y30</f>
        <v>0</v>
      </c>
      <c r="Y30" s="44" t="str">
        <f>'RATINGS - 2'!CW22</f>
        <v/>
      </c>
      <c r="Z30" s="131" t="str">
        <f>IF(V30="","",IF(W30="INCOMP","INCOMP",IF(Y30="NO BET","NO BET",IF(AND(Y30=1,X30&gt;1.49),"BET",IF(AND(Y30=2,X30&gt;1.65),"BET",IF(AND(Y30&gt;2,X30&gt;2.04),"BET","NO BET"))))))</f>
        <v/>
      </c>
      <c r="AA30" s="61" t="str">
        <f>IF(OR(Z30="NO BET",Z30=""),"",'RATINGS - 2'!DB32)</f>
        <v/>
      </c>
      <c r="AB30" s="37" t="str">
        <f>IF(OR(Z30="NO BET",Z30=""),"",'RATINGS - 2'!DB31)</f>
        <v/>
      </c>
      <c r="AC30" s="22" t="str">
        <f>IF(OR(Z30="NO BET",Z30=""),"",'RATINGS - 2'!DA37)</f>
        <v/>
      </c>
      <c r="AD30" s="37" t="str">
        <f>IF(OR(Z30="NO BET",Z30=""),"",'RATINGS - 2'!DB37)</f>
        <v/>
      </c>
      <c r="AE30" s="22" t="str">
        <f>IF(OR(Z30="NO BET",Z30=""),"",'RATINGS - 2'!DA43)</f>
        <v/>
      </c>
      <c r="AF30" s="25" t="str">
        <f>IF(OR(Y30="",Z30=""),"",IF(AND(AA30="BET",AC30="BET",AE30="BET"),"BET","NO BET"))</f>
        <v/>
      </c>
      <c r="AG30" s="37" t="str">
        <f>IF(AF30="BET",IF(Y30=1,4,IF(Y30=2,2,IF(OR(Y30=3,Y30=4),1,0))),"")</f>
        <v/>
      </c>
      <c r="AH30" s="39" t="str">
        <f>IF(AF30="BET",IF(AND(Y30=1,X30&gt;1.99),1,IF(AND(Y30=2,X30&gt;1.99),0.5,0))+SUM(IF(AND(AB30&lt;&gt;"",AB30&gt;6.5),0.5,0),IF(AND(AD30&lt;&gt;"",AD30&gt;6.5),0.5,0)),"")</f>
        <v/>
      </c>
      <c r="AI30" s="14"/>
    </row>
    <row r="31" spans="2:35" ht="17" thickBot="1" x14ac:dyDescent="0.25">
      <c r="B31" s="1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4"/>
      <c r="S31" s="13"/>
      <c r="T31" s="11"/>
      <c r="U31" s="11"/>
      <c r="V31" s="11"/>
      <c r="W31" s="11"/>
      <c r="X31" s="11"/>
      <c r="Y31" s="11"/>
      <c r="Z31" s="153"/>
      <c r="AA31" s="11"/>
      <c r="AB31" s="11"/>
      <c r="AC31" s="11"/>
      <c r="AD31" s="11"/>
      <c r="AE31" s="11"/>
      <c r="AF31" s="153"/>
      <c r="AG31" s="153"/>
      <c r="AH31" s="153"/>
      <c r="AI31" s="14"/>
    </row>
    <row r="32" spans="2:35" x14ac:dyDescent="0.2">
      <c r="B32" s="13"/>
      <c r="C32" s="109" t="s">
        <v>33</v>
      </c>
      <c r="D32" s="58" t="s">
        <v>25</v>
      </c>
      <c r="E32" s="58" t="s">
        <v>30</v>
      </c>
      <c r="F32" s="58" t="s">
        <v>29</v>
      </c>
      <c r="G32" s="58" t="s">
        <v>13</v>
      </c>
      <c r="H32" s="58" t="s">
        <v>47</v>
      </c>
      <c r="I32" s="55" t="s">
        <v>14</v>
      </c>
      <c r="J32" s="109" t="s">
        <v>22</v>
      </c>
      <c r="K32" s="58" t="s">
        <v>68</v>
      </c>
      <c r="L32" s="58" t="s">
        <v>23</v>
      </c>
      <c r="M32" s="58" t="s">
        <v>50</v>
      </c>
      <c r="N32" s="58" t="s">
        <v>9</v>
      </c>
      <c r="O32" s="109" t="s">
        <v>51</v>
      </c>
      <c r="P32" s="58" t="s">
        <v>52</v>
      </c>
      <c r="Q32" s="55" t="s">
        <v>53</v>
      </c>
      <c r="R32" s="14"/>
      <c r="S32" s="13"/>
      <c r="T32" s="109" t="s">
        <v>33</v>
      </c>
      <c r="U32" s="58" t="s">
        <v>25</v>
      </c>
      <c r="V32" s="58" t="s">
        <v>30</v>
      </c>
      <c r="W32" s="58" t="s">
        <v>29</v>
      </c>
      <c r="X32" s="58" t="s">
        <v>13</v>
      </c>
      <c r="Y32" s="58" t="s">
        <v>47</v>
      </c>
      <c r="Z32" s="55" t="s">
        <v>14</v>
      </c>
      <c r="AA32" s="109" t="s">
        <v>22</v>
      </c>
      <c r="AB32" s="58" t="s">
        <v>68</v>
      </c>
      <c r="AC32" s="58" t="s">
        <v>23</v>
      </c>
      <c r="AD32" s="58" t="s">
        <v>50</v>
      </c>
      <c r="AE32" s="58" t="s">
        <v>9</v>
      </c>
      <c r="AF32" s="109" t="s">
        <v>51</v>
      </c>
      <c r="AG32" s="58" t="s">
        <v>52</v>
      </c>
      <c r="AH32" s="55" t="s">
        <v>53</v>
      </c>
      <c r="AI32" s="14"/>
    </row>
    <row r="33" spans="2:35" x14ac:dyDescent="0.2">
      <c r="B33" s="111">
        <f>B29+1</f>
        <v>8</v>
      </c>
      <c r="C33" s="135" t="str">
        <f>PROFILING!D33</f>
        <v>TEAM A</v>
      </c>
      <c r="D33" s="83" t="str">
        <f>PROFILING!E33</f>
        <v>A</v>
      </c>
      <c r="E33" s="17" t="str">
        <f>PROFILING!J33</f>
        <v/>
      </c>
      <c r="F33" s="17" t="str">
        <f>'RATINGS - 1'!DJ21</f>
        <v/>
      </c>
      <c r="G33" s="136">
        <f>PROFILING!L33</f>
        <v>0</v>
      </c>
      <c r="H33" s="17" t="str">
        <f>'RATINGS - 1'!DK21</f>
        <v/>
      </c>
      <c r="I33" s="130" t="str">
        <f>IF(E33="","",IF(F33="INCOMP","INCOMP",IF(H33="NO BET","NO BET",IF(AND(H33=1,G33&gt;1.49),"BET",IF(AND(H33=2,G33&gt;1.65),"BET",IF(AND(H33&gt;2,G33&gt;2.04),"BET","NO BET"))))))</f>
        <v/>
      </c>
      <c r="J33" s="151" t="str">
        <f>IF(OR(I33="NO BET",I33=""),"",'RATINGS - 1'!DJ32)</f>
        <v/>
      </c>
      <c r="K33" s="36" t="str">
        <f>IF(OR(I33="NO BET",I33=""),"",'RATINGS - 1'!DJ31)</f>
        <v/>
      </c>
      <c r="L33" s="12" t="str">
        <f>IF(OR(I33="NO BET",I33=""),"",'RATINGS - 1'!DO36)</f>
        <v/>
      </c>
      <c r="M33" s="36" t="str">
        <f>IF(OR(I33="NO BET",I33=""),"",'RATINGS - 1'!DP36)</f>
        <v/>
      </c>
      <c r="N33" s="12" t="str">
        <f>IF(OR(I33="NO BET",I33=""),"",'RATINGS - 1'!DO42)</f>
        <v/>
      </c>
      <c r="O33" s="152" t="str">
        <f>IF(OR(H33="",I33=""),"",IF(AND(J33="BET",L33="BET",N33="BET"),"BET","NO BET"))</f>
        <v/>
      </c>
      <c r="P33" s="36" t="str">
        <f>IF(O33="BET",IF(H33=1,4,IF(H33=2,2,IF(OR(H33=3,H33=4),1,0))),"")</f>
        <v/>
      </c>
      <c r="Q33" s="142" t="str">
        <f>IF(O33="BET",IF(AND(H33=1,G33&gt;1.99),1,IF(AND(H33=2,G33&gt;1.99),0.5,0))+SUM(IF(AND(K33&lt;&gt;"",K33&gt;6.5),0.5,0),IF(AND(M33&lt;&gt;"",M33&gt;6.5),0.5,0)),"")</f>
        <v/>
      </c>
      <c r="R33" s="14"/>
      <c r="S33" s="111">
        <f>S29+1</f>
        <v>16</v>
      </c>
      <c r="T33" s="135" t="str">
        <f>PROFILING!Q33</f>
        <v>TEAM A</v>
      </c>
      <c r="U33" s="83" t="str">
        <f>PROFILING!R33</f>
        <v>A</v>
      </c>
      <c r="V33" s="17" t="str">
        <f>PROFILING!W33</f>
        <v/>
      </c>
      <c r="W33" s="17" t="str">
        <f>'RATINGS - 2'!DJ21</f>
        <v/>
      </c>
      <c r="X33" s="136">
        <f>PROFILING!Y33</f>
        <v>0</v>
      </c>
      <c r="Y33" s="17" t="str">
        <f>'RATINGS - 2'!DK21</f>
        <v/>
      </c>
      <c r="Z33" s="130" t="str">
        <f>IF(V33="","",IF(W33="INCOMP","INCOMP",IF(Y33="NO BET","NO BET",IF(AND(Y33=1,X33&gt;1.49),"BET",IF(AND(Y33=2,X33&gt;1.65),"BET",IF(AND(Y33&gt;2,X33&gt;2.04),"BET","NO BET"))))))</f>
        <v/>
      </c>
      <c r="AA33" s="151" t="str">
        <f>IF(OR(Z33="NO BET",Z33=""),"",'RATINGS - 2'!DJ32)</f>
        <v/>
      </c>
      <c r="AB33" s="36" t="str">
        <f>IF(OR(Z33="NO BET",Z33=""),"",'RATINGS - 2'!DJ31)</f>
        <v/>
      </c>
      <c r="AC33" s="12" t="str">
        <f>IF(OR(Z33="NO BET",Z33=""),"",'RATINGS - 2'!DO36)</f>
        <v/>
      </c>
      <c r="AD33" s="36" t="str">
        <f>IF(OR(Z33="NO BET",Z33=""),"",'RATINGS - 2'!DP36)</f>
        <v/>
      </c>
      <c r="AE33" s="12" t="str">
        <f>IF(OR(Z33="NO BET",Z33=""),"",'RATINGS - 2'!DO42)</f>
        <v/>
      </c>
      <c r="AF33" s="152" t="str">
        <f>IF(OR(Y33="",Z33=""),"",IF(AND(AA33="BET",AC33="BET",AE33="BET"),"BET","NO BET"))</f>
        <v/>
      </c>
      <c r="AG33" s="36" t="str">
        <f>IF(AF33="BET",IF(Y33=1,4,IF(Y33=2,2,IF(OR(Y33=3,Y33=4),1,0))),"")</f>
        <v/>
      </c>
      <c r="AH33" s="142" t="str">
        <f>IF(AF33="BET",IF(AND(Y33=1,X33&gt;1.99),1,IF(AND(Y33=2,X33&gt;1.99),0.5,0))+SUM(IF(AND(AB33&lt;&gt;"",AB33&gt;6.5),0.5,0),IF(AND(AD33&lt;&gt;"",AD33&gt;6.5),0.5,0)),"")</f>
        <v/>
      </c>
      <c r="AI33" s="14"/>
    </row>
    <row r="34" spans="2:35" ht="17" thickBot="1" x14ac:dyDescent="0.25">
      <c r="B34" s="13"/>
      <c r="C34" s="137" t="str">
        <f>PROFILING!D34</f>
        <v>TEAM B</v>
      </c>
      <c r="D34" s="138" t="str">
        <f>PROFILING!E34</f>
        <v>B</v>
      </c>
      <c r="E34" s="44" t="str">
        <f>PROFILING!J34</f>
        <v/>
      </c>
      <c r="F34" s="44" t="str">
        <f>'RATINGS - 1'!DJ22</f>
        <v/>
      </c>
      <c r="G34" s="139">
        <f>PROFILING!L34</f>
        <v>0</v>
      </c>
      <c r="H34" s="44" t="str">
        <f>'RATINGS - 1'!DK22</f>
        <v/>
      </c>
      <c r="I34" s="131" t="str">
        <f>IF(E34="","",IF(F34="INCOMP","INCOMP",IF(H34="NO BET","NO BET",IF(AND(H34=1,G34&gt;1.49),"BET",IF(AND(H34=2,G34&gt;1.65),"BET",IF(AND(H34&gt;2,G34&gt;2.04),"BET","NO BET"))))))</f>
        <v/>
      </c>
      <c r="J34" s="61" t="str">
        <f>IF(OR(I34="NO BET",I34=""),"",'RATINGS - 1'!DP32)</f>
        <v/>
      </c>
      <c r="K34" s="37" t="str">
        <f>IF(OR(I34="NO BET",I34=""),"",'RATINGS - 1'!DP31)</f>
        <v/>
      </c>
      <c r="L34" s="22" t="str">
        <f>IF(OR(I34="NO BET",I34=""),"",'RATINGS - 1'!DO37)</f>
        <v/>
      </c>
      <c r="M34" s="37" t="str">
        <f>IF(OR(I34="NO BET",I34=""),"",'RATINGS - 1'!DP37)</f>
        <v/>
      </c>
      <c r="N34" s="22" t="str">
        <f>IF(OR(I34="NO BET",I34=""),"",'RATINGS - 1'!DO43)</f>
        <v/>
      </c>
      <c r="O34" s="25" t="str">
        <f>IF(OR(H34="",I34=""),"",IF(AND(J34="BET",L34="BET",N34="BET"),"BET","NO BET"))</f>
        <v/>
      </c>
      <c r="P34" s="37" t="str">
        <f>IF(O34="BET",IF(H34=1,4,IF(H34=2,2,IF(OR(H34=3,H34=4),1,0))),"")</f>
        <v/>
      </c>
      <c r="Q34" s="39" t="str">
        <f>IF(O34="BET",IF(AND(H34=1,G34&gt;1.99),1,IF(AND(H34=2,G34&gt;1.99),0.5,0))+SUM(IF(AND(K34&lt;&gt;"",K34&gt;6.5),0.5,0),IF(AND(M34&lt;&gt;"",M34&gt;6.5),0.5,0)),"")</f>
        <v/>
      </c>
      <c r="R34" s="14"/>
      <c r="S34" s="13"/>
      <c r="T34" s="137" t="str">
        <f>PROFILING!Q34</f>
        <v>TEAM B</v>
      </c>
      <c r="U34" s="138" t="str">
        <f>PROFILING!R34</f>
        <v>B</v>
      </c>
      <c r="V34" s="44" t="str">
        <f>PROFILING!W34</f>
        <v/>
      </c>
      <c r="W34" s="44" t="str">
        <f>'RATINGS - 2'!DJ22</f>
        <v/>
      </c>
      <c r="X34" s="139">
        <f>PROFILING!Y34</f>
        <v>0</v>
      </c>
      <c r="Y34" s="44" t="str">
        <f>'RATINGS - 2'!DK22</f>
        <v/>
      </c>
      <c r="Z34" s="131" t="str">
        <f>IF(V34="","",IF(W34="INCOMP","INCOMP",IF(Y34="NO BET","NO BET",IF(AND(Y34=1,X34&gt;1.49),"BET",IF(AND(Y34=2,X34&gt;1.65),"BET",IF(AND(Y34&gt;2,X34&gt;2.04),"BET","NO BET"))))))</f>
        <v/>
      </c>
      <c r="AA34" s="61" t="str">
        <f>IF(OR(Z34="NO BET",Z34=""),"",'RATINGS - 2'!DP32)</f>
        <v/>
      </c>
      <c r="AB34" s="37" t="str">
        <f>IF(OR(Z34="NO BET",Z34=""),"",'RATINGS - 2'!DP31)</f>
        <v/>
      </c>
      <c r="AC34" s="22" t="str">
        <f>IF(OR(Z34="NO BET",Z34=""),"",'RATINGS - 2'!DO37)</f>
        <v/>
      </c>
      <c r="AD34" s="37" t="str">
        <f>IF(OR(Z34="NO BET",Z34=""),"",'RATINGS - 2'!DP37)</f>
        <v/>
      </c>
      <c r="AE34" s="22" t="str">
        <f>IF(OR(Z34="NO BET",Z34=""),"",'RATINGS - 2'!DO43)</f>
        <v/>
      </c>
      <c r="AF34" s="25" t="str">
        <f>IF(OR(Y34="",Z34=""),"",IF(AND(AA34="BET",AC34="BET",AE34="BET"),"BET","NO BET"))</f>
        <v/>
      </c>
      <c r="AG34" s="37" t="str">
        <f>IF(AF34="BET",IF(Y34=1,4,IF(Y34=2,2,IF(OR(Y34=3,Y34=4),1,0))),"")</f>
        <v/>
      </c>
      <c r="AH34" s="39" t="str">
        <f>IF(AF34="BET",IF(AND(Y34=1,X34&gt;1.99),1,IF(AND(Y34=2,X34&gt;1.99),0.5,0))+SUM(IF(AND(AB34&lt;&gt;"",AB34&gt;6.5),0.5,0),IF(AND(AD34&lt;&gt;"",AD34&gt;6.5),0.5,0)),"")</f>
        <v/>
      </c>
      <c r="AI34" s="14"/>
    </row>
    <row r="35" spans="2:35" x14ac:dyDescent="0.2">
      <c r="B35" s="13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4"/>
      <c r="S35" s="13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4"/>
    </row>
    <row r="36" spans="2:35" x14ac:dyDescent="0.2"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4"/>
      <c r="S36" s="2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4"/>
    </row>
    <row r="38" spans="2:35" x14ac:dyDescent="0.2">
      <c r="M38" s="34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35"/>
      <c r="Z38" s="11"/>
      <c r="AA38" s="11"/>
    </row>
    <row r="39" spans="2:35" ht="17" thickBot="1" x14ac:dyDescent="0.25">
      <c r="M39" s="13"/>
      <c r="N39" s="11"/>
      <c r="O39" s="11"/>
      <c r="P39" s="11"/>
      <c r="Q39" s="11"/>
      <c r="R39" s="11"/>
      <c r="S39" s="11"/>
      <c r="T39" s="17"/>
      <c r="U39" s="11"/>
      <c r="V39" s="11"/>
      <c r="W39" s="11"/>
      <c r="X39" s="14"/>
      <c r="Z39" s="11"/>
      <c r="AA39" s="11"/>
    </row>
    <row r="40" spans="2:35" x14ac:dyDescent="0.2">
      <c r="M40" s="13"/>
      <c r="N40" s="38" t="s">
        <v>8</v>
      </c>
      <c r="O40" s="58" t="s">
        <v>33</v>
      </c>
      <c r="P40" s="58" t="s">
        <v>47</v>
      </c>
      <c r="Q40" s="58" t="s">
        <v>56</v>
      </c>
      <c r="R40" s="110" t="s">
        <v>57</v>
      </c>
      <c r="S40" s="110" t="s">
        <v>58</v>
      </c>
      <c r="T40" s="110" t="s">
        <v>2</v>
      </c>
      <c r="U40" s="110" t="s">
        <v>59</v>
      </c>
      <c r="V40" s="110" t="s">
        <v>60</v>
      </c>
      <c r="W40" s="110" t="s">
        <v>54</v>
      </c>
      <c r="X40" s="14"/>
      <c r="Z40" s="11"/>
      <c r="AA40" s="11"/>
    </row>
    <row r="41" spans="2:35" x14ac:dyDescent="0.2">
      <c r="M41" s="13"/>
      <c r="N41" s="7">
        <v>1</v>
      </c>
      <c r="O41" s="143" t="str">
        <f>IF(O5="BET",C5,IF(O6="BET",C6,""))</f>
        <v/>
      </c>
      <c r="P41" s="17" t="str">
        <f>IF(O41=C5,H5,IF(O41=C6,H6,""))</f>
        <v/>
      </c>
      <c r="Q41" s="36" t="str">
        <f>IF(O5="BET",(P5+Q5),IF(O6="BET",(P6+Q6),""))</f>
        <v/>
      </c>
      <c r="R41" s="168" t="str">
        <f>IFERROR(Q41*O59,"")</f>
        <v/>
      </c>
      <c r="S41" s="154"/>
      <c r="T41" s="1"/>
      <c r="U41" s="36" t="str">
        <f>IFERROR(IF(T41=1,(Q41*(S41-1)),-Q41),"")</f>
        <v/>
      </c>
      <c r="V41" s="136" t="str">
        <f>IFERROR(IF(U41=1,(R41*(S41-1)),-R41),"")</f>
        <v/>
      </c>
      <c r="W41" s="11"/>
      <c r="X41" s="14"/>
      <c r="Z41" s="11"/>
      <c r="AA41" s="11"/>
    </row>
    <row r="42" spans="2:35" x14ac:dyDescent="0.2">
      <c r="M42" s="13"/>
      <c r="N42" s="7">
        <v>2</v>
      </c>
      <c r="O42" s="143" t="str">
        <f>IF(O9="BET",C9,IF(O10="BET",C10,""))</f>
        <v/>
      </c>
      <c r="P42" s="17" t="str">
        <f>IF(O42=C9,H9,IF(O42=C10,H10,""))</f>
        <v/>
      </c>
      <c r="Q42" s="36" t="str">
        <f>IF(O9="BET",(P9+Q9),IF(O10="BET",(P10+Q10),""))</f>
        <v/>
      </c>
      <c r="R42" s="168" t="str">
        <f>IFERROR(Q42*O59,"")</f>
        <v/>
      </c>
      <c r="S42" s="154"/>
      <c r="T42" s="1"/>
      <c r="U42" s="36" t="str">
        <f t="shared" ref="U42:U56" si="0">IFERROR(IF(T42=1,(Q42*(S42-1)),-Q42),"")</f>
        <v/>
      </c>
      <c r="V42" s="136" t="str">
        <f t="shared" ref="V42:V56" si="1">IFERROR(IF(U42=1,(R42*(S42-1)),-R42),"")</f>
        <v/>
      </c>
      <c r="W42" s="11"/>
      <c r="X42" s="14"/>
      <c r="Z42" s="11"/>
      <c r="AA42" s="11"/>
    </row>
    <row r="43" spans="2:35" x14ac:dyDescent="0.2">
      <c r="M43" s="13"/>
      <c r="N43" s="7">
        <v>3</v>
      </c>
      <c r="O43" s="143" t="str">
        <f>IF(O13="BET",C13,IF(O14="BET",C14,""))</f>
        <v/>
      </c>
      <c r="P43" s="17" t="str">
        <f>IF(O43=C13,H13,IF(O43=C14,H14,""))</f>
        <v/>
      </c>
      <c r="Q43" s="36" t="str">
        <f>IF(O13="BET",(P13+Q13),IF(O14="BET",(P14+Q14),""))</f>
        <v/>
      </c>
      <c r="R43" s="168" t="str">
        <f>IFERROR(Q43*O59,"")</f>
        <v/>
      </c>
      <c r="S43" s="154"/>
      <c r="T43" s="1"/>
      <c r="U43" s="36" t="str">
        <f t="shared" si="0"/>
        <v/>
      </c>
      <c r="V43" s="136" t="str">
        <f t="shared" si="1"/>
        <v/>
      </c>
      <c r="W43" s="11"/>
      <c r="X43" s="14"/>
      <c r="Z43" s="11"/>
      <c r="AA43" s="11"/>
    </row>
    <row r="44" spans="2:35" x14ac:dyDescent="0.2">
      <c r="M44" s="13"/>
      <c r="N44" s="7">
        <v>4</v>
      </c>
      <c r="O44" s="143" t="str">
        <f>IF(O17="BET",C17,IF(O18="BET",C18,""))</f>
        <v/>
      </c>
      <c r="P44" s="17" t="str">
        <f>IF(O44=C17,H17,IF(O44=C18,H18,""))</f>
        <v/>
      </c>
      <c r="Q44" s="36" t="str">
        <f>IF(O17="BET",(P17+Q17),IF(O18="BET",(P18+Q18),""))</f>
        <v/>
      </c>
      <c r="R44" s="168" t="str">
        <f>IFERROR(Q44*O59,"")</f>
        <v/>
      </c>
      <c r="S44" s="154"/>
      <c r="T44" s="1"/>
      <c r="U44" s="36" t="str">
        <f t="shared" si="0"/>
        <v/>
      </c>
      <c r="V44" s="136" t="str">
        <f t="shared" si="1"/>
        <v/>
      </c>
      <c r="W44" s="11"/>
      <c r="X44" s="14"/>
      <c r="Z44" s="11"/>
      <c r="AA44" s="11"/>
    </row>
    <row r="45" spans="2:35" x14ac:dyDescent="0.2">
      <c r="M45" s="13"/>
      <c r="N45" s="7">
        <v>5</v>
      </c>
      <c r="O45" s="143" t="str">
        <f>IF(O21="BET",C21,IF(O22="BET",C22,""))</f>
        <v/>
      </c>
      <c r="P45" s="17" t="str">
        <f>IF(O45=C21,H21,IF(O45=C22,H22,""))</f>
        <v/>
      </c>
      <c r="Q45" s="36" t="str">
        <f>IF(O21="BET",(P21+Q21),IF(O22="BET",(P22+Q22),""))</f>
        <v/>
      </c>
      <c r="R45" s="168" t="str">
        <f>IFERROR(Q45*O59,"")</f>
        <v/>
      </c>
      <c r="S45" s="154"/>
      <c r="T45" s="1"/>
      <c r="U45" s="36" t="str">
        <f t="shared" si="0"/>
        <v/>
      </c>
      <c r="V45" s="136" t="str">
        <f t="shared" si="1"/>
        <v/>
      </c>
      <c r="W45" s="11"/>
      <c r="X45" s="14"/>
      <c r="Z45" s="11"/>
      <c r="AA45" s="11"/>
    </row>
    <row r="46" spans="2:35" x14ac:dyDescent="0.2">
      <c r="M46" s="13"/>
      <c r="N46" s="7">
        <v>6</v>
      </c>
      <c r="O46" s="143" t="str">
        <f>IF(O25="BET",C25,IF(O26="BET",C26,""))</f>
        <v/>
      </c>
      <c r="P46" s="17" t="str">
        <f>IF(O46=C25,H25,IF(O46=C26,H26,""))</f>
        <v/>
      </c>
      <c r="Q46" s="36" t="str">
        <f>IF(O25="BET",(P25+Q25),IF(O26="BET",(P26+Q26),""))</f>
        <v/>
      </c>
      <c r="R46" s="168" t="str">
        <f>IFERROR(Q46*O59,"")</f>
        <v/>
      </c>
      <c r="S46" s="154"/>
      <c r="T46" s="1"/>
      <c r="U46" s="36" t="str">
        <f t="shared" si="0"/>
        <v/>
      </c>
      <c r="V46" s="136" t="str">
        <f t="shared" si="1"/>
        <v/>
      </c>
      <c r="W46" s="11"/>
      <c r="X46" s="171"/>
      <c r="Z46" s="11"/>
      <c r="AA46" s="11"/>
    </row>
    <row r="47" spans="2:35" x14ac:dyDescent="0.2">
      <c r="M47" s="13"/>
      <c r="N47" s="7">
        <v>7</v>
      </c>
      <c r="O47" s="143" t="str">
        <f>IF(O29="BET",C29,IF(O30="BET",C30,""))</f>
        <v/>
      </c>
      <c r="P47" s="17" t="str">
        <f>IF(O47=C29,H29,IF(O47=C30,H30,""))</f>
        <v/>
      </c>
      <c r="Q47" s="36" t="str">
        <f>IF(O29="BET",(P29+Q29),IF(O30="BET",(P30+Q30),""))</f>
        <v/>
      </c>
      <c r="R47" s="168" t="str">
        <f>IFERROR(Q47*O59,"")</f>
        <v/>
      </c>
      <c r="S47" s="154"/>
      <c r="T47" s="1"/>
      <c r="U47" s="36" t="str">
        <f t="shared" si="0"/>
        <v/>
      </c>
      <c r="V47" s="136" t="str">
        <f t="shared" si="1"/>
        <v/>
      </c>
      <c r="W47" s="11"/>
      <c r="X47" s="172"/>
      <c r="Z47" s="11"/>
      <c r="AA47" s="11"/>
    </row>
    <row r="48" spans="2:35" x14ac:dyDescent="0.2">
      <c r="M48" s="13"/>
      <c r="N48" s="7">
        <v>8</v>
      </c>
      <c r="O48" s="143" t="str">
        <f>IF(O33="BET",C33,IF(O34="BET",C34,""))</f>
        <v/>
      </c>
      <c r="P48" s="17" t="str">
        <f>IF(O48=C33,H33,IF(O48=C34,H34,""))</f>
        <v/>
      </c>
      <c r="Q48" s="36" t="str">
        <f>IF(O33="BET",(P33+Q33),IF(O34="BET",(P34+Q34),""))</f>
        <v/>
      </c>
      <c r="R48" s="168" t="str">
        <f>IFERROR(Q48*O59,"")</f>
        <v/>
      </c>
      <c r="S48" s="154"/>
      <c r="T48" s="1"/>
      <c r="U48" s="36" t="str">
        <f t="shared" si="0"/>
        <v/>
      </c>
      <c r="V48" s="136" t="str">
        <f t="shared" si="1"/>
        <v/>
      </c>
      <c r="W48" s="11"/>
      <c r="X48" s="172"/>
      <c r="Z48" s="11"/>
      <c r="AA48" s="11"/>
    </row>
    <row r="49" spans="13:27" x14ac:dyDescent="0.2">
      <c r="M49" s="13"/>
      <c r="N49" s="7">
        <v>9</v>
      </c>
      <c r="O49" s="143" t="str">
        <f>IF(AF5="BET",T5,IF(AF6="BET",T6,""))</f>
        <v/>
      </c>
      <c r="P49" s="17" t="str">
        <f>IF(O49=T5,Y5,IF(O49=T6,Y6,""))</f>
        <v/>
      </c>
      <c r="Q49" s="36" t="str">
        <f>IF(AF5="BET",(AG5+AH5),IF(AF6="BET",(AG6+AH6),""))</f>
        <v/>
      </c>
      <c r="R49" s="168" t="str">
        <f>IFERROR(Q49*O59,"")</f>
        <v/>
      </c>
      <c r="S49" s="154"/>
      <c r="T49" s="1"/>
      <c r="U49" s="36" t="str">
        <f t="shared" si="0"/>
        <v/>
      </c>
      <c r="V49" s="136" t="str">
        <f t="shared" si="1"/>
        <v/>
      </c>
      <c r="W49" s="11"/>
      <c r="X49" s="172"/>
      <c r="Z49" s="11"/>
      <c r="AA49" s="11"/>
    </row>
    <row r="50" spans="13:27" x14ac:dyDescent="0.2">
      <c r="M50" s="13"/>
      <c r="N50" s="7">
        <v>10</v>
      </c>
      <c r="O50" s="143" t="str">
        <f>IF(AF9="BET",T9,IF(AF10="BET",T10,""))</f>
        <v/>
      </c>
      <c r="P50" s="17" t="str">
        <f>IF(O50=T9,Y9,IF(O50=T10,Y10,""))</f>
        <v/>
      </c>
      <c r="Q50" s="36" t="str">
        <f>IF(AF9="BET",(AG9+AH9),IF(AF10="BET",(AG10+AH10),""))</f>
        <v/>
      </c>
      <c r="R50" s="168" t="str">
        <f>IFERROR(Q50*O59,"")</f>
        <v/>
      </c>
      <c r="S50" s="154"/>
      <c r="T50" s="1"/>
      <c r="U50" s="36" t="str">
        <f t="shared" si="0"/>
        <v/>
      </c>
      <c r="V50" s="136" t="str">
        <f t="shared" si="1"/>
        <v/>
      </c>
      <c r="W50" s="11"/>
      <c r="X50" s="172"/>
      <c r="Z50" s="11"/>
      <c r="AA50" s="11"/>
    </row>
    <row r="51" spans="13:27" x14ac:dyDescent="0.2">
      <c r="M51" s="13"/>
      <c r="N51" s="7">
        <v>11</v>
      </c>
      <c r="O51" s="143" t="str">
        <f>IF(AF13="BET",T13,IF(AF14="BET",T14,""))</f>
        <v/>
      </c>
      <c r="P51" s="17" t="str">
        <f>IF(O51=T13,Y13,IF(O51=T14,Y14,""))</f>
        <v/>
      </c>
      <c r="Q51" s="36" t="str">
        <f>IF(AF13="BET",(AG13+AH13),IF(AF14="BET",(AG14+AH14),""))</f>
        <v/>
      </c>
      <c r="R51" s="168" t="str">
        <f>IFERROR(Q51*O59,"")</f>
        <v/>
      </c>
      <c r="S51" s="154"/>
      <c r="T51" s="1"/>
      <c r="U51" s="36" t="str">
        <f t="shared" si="0"/>
        <v/>
      </c>
      <c r="V51" s="136" t="str">
        <f t="shared" si="1"/>
        <v/>
      </c>
      <c r="W51" s="11"/>
      <c r="X51" s="172"/>
      <c r="Z51" s="11"/>
      <c r="AA51" s="11"/>
    </row>
    <row r="52" spans="13:27" x14ac:dyDescent="0.2">
      <c r="M52" s="13"/>
      <c r="N52" s="7">
        <v>12</v>
      </c>
      <c r="O52" s="143" t="str">
        <f>IF(AF17="BET",T17,IF(AF18="BET",T18,""))</f>
        <v/>
      </c>
      <c r="P52" s="17" t="str">
        <f>IF(O52=T17,Y17,IF(O52=T18,Y18,""))</f>
        <v/>
      </c>
      <c r="Q52" s="36" t="str">
        <f>IF(AF17="BET",(AG17+AH17),IF(AF18="BET",(AG18+AH18),""))</f>
        <v/>
      </c>
      <c r="R52" s="168" t="str">
        <f>IFERROR(Q52*O59,"")</f>
        <v/>
      </c>
      <c r="S52" s="154"/>
      <c r="T52" s="1"/>
      <c r="U52" s="36" t="str">
        <f t="shared" si="0"/>
        <v/>
      </c>
      <c r="V52" s="136" t="str">
        <f t="shared" si="1"/>
        <v/>
      </c>
      <c r="W52" s="11"/>
      <c r="X52" s="172"/>
      <c r="Z52" s="11"/>
      <c r="AA52" s="11"/>
    </row>
    <row r="53" spans="13:27" x14ac:dyDescent="0.2">
      <c r="M53" s="13"/>
      <c r="N53" s="7">
        <v>13</v>
      </c>
      <c r="O53" s="143" t="str">
        <f>IF(AF21="BET",T21,IF(AF22="BET",T22,""))</f>
        <v/>
      </c>
      <c r="P53" s="17" t="str">
        <f>IF(O53=T21,Y21,IF(O53=T22,Y22,""))</f>
        <v/>
      </c>
      <c r="Q53" s="36" t="str">
        <f>IF(AF21="BET",(AG21+AH21),IF(AF22="BET",(AG22+AH22),""))</f>
        <v/>
      </c>
      <c r="R53" s="168" t="str">
        <f>IFERROR(Q53*O59,"")</f>
        <v/>
      </c>
      <c r="S53" s="154"/>
      <c r="T53" s="1"/>
      <c r="U53" s="36" t="str">
        <f t="shared" si="0"/>
        <v/>
      </c>
      <c r="V53" s="136" t="str">
        <f t="shared" si="1"/>
        <v/>
      </c>
      <c r="W53" s="17"/>
      <c r="X53" s="172"/>
      <c r="Z53" s="11"/>
      <c r="AA53" s="11"/>
    </row>
    <row r="54" spans="13:27" x14ac:dyDescent="0.2">
      <c r="M54" s="13"/>
      <c r="N54" s="7">
        <v>14</v>
      </c>
      <c r="O54" s="143" t="str">
        <f>IF(AF25="BET",T25,IF(AF26="BET",T26,""))</f>
        <v/>
      </c>
      <c r="P54" s="17" t="str">
        <f>IF(O54=T25,Y25,IF(O54=T26,Y26,""))</f>
        <v/>
      </c>
      <c r="Q54" s="36" t="str">
        <f>IF(AF25="BET",(AG25+AH25),IF(AF26="BET",(AG26+AH26),""))</f>
        <v/>
      </c>
      <c r="R54" s="168" t="str">
        <f>IFERROR(Q54*O59,"")</f>
        <v/>
      </c>
      <c r="S54" s="154"/>
      <c r="T54" s="1"/>
      <c r="U54" s="36" t="str">
        <f t="shared" si="0"/>
        <v/>
      </c>
      <c r="V54" s="136" t="str">
        <f t="shared" si="1"/>
        <v/>
      </c>
      <c r="W54" s="11"/>
      <c r="X54" s="172"/>
      <c r="Z54" s="11"/>
      <c r="AA54" s="11"/>
    </row>
    <row r="55" spans="13:27" x14ac:dyDescent="0.2">
      <c r="M55" s="13"/>
      <c r="N55" s="7">
        <v>15</v>
      </c>
      <c r="O55" s="143" t="str">
        <f>IF(AF29="BET",T29,IF(AF30="BET",T30,""))</f>
        <v/>
      </c>
      <c r="P55" s="17" t="str">
        <f>IF(O55=T29,Y29,IF(O55=T30,Y30,""))</f>
        <v/>
      </c>
      <c r="Q55" s="36" t="str">
        <f>IF(AF29="BET",(AG29+AH29),IF(AF30="BET",(AG30+AH30),""))</f>
        <v/>
      </c>
      <c r="R55" s="168" t="str">
        <f>IFERROR(Q55*O59,"")</f>
        <v/>
      </c>
      <c r="S55" s="154"/>
      <c r="T55" s="1"/>
      <c r="U55" s="36" t="str">
        <f t="shared" si="0"/>
        <v/>
      </c>
      <c r="V55" s="136" t="str">
        <f t="shared" si="1"/>
        <v/>
      </c>
      <c r="W55" s="11"/>
      <c r="X55" s="172"/>
      <c r="Z55" s="11"/>
      <c r="AA55" s="11"/>
    </row>
    <row r="56" spans="13:27" ht="17" thickBot="1" x14ac:dyDescent="0.25">
      <c r="M56" s="13"/>
      <c r="N56" s="25">
        <v>16</v>
      </c>
      <c r="O56" s="144" t="str">
        <f>IF(AF33="BET",T33,IF(AF34="BET",T34,""))</f>
        <v/>
      </c>
      <c r="P56" s="44" t="str">
        <f>IF(O56=T33,Y33,IF(O56=T34,Y34,""))</f>
        <v/>
      </c>
      <c r="Q56" s="37" t="str">
        <f>IF(AF33="BET",(AG33+AH33),IF(AF34="BET",(AG34+AH34),""))</f>
        <v/>
      </c>
      <c r="R56" s="169" t="str">
        <f>IFERROR(Q56*O59,"")</f>
        <v/>
      </c>
      <c r="S56" s="157"/>
      <c r="T56" s="23"/>
      <c r="U56" s="37" t="str">
        <f t="shared" si="0"/>
        <v/>
      </c>
      <c r="V56" s="139" t="str">
        <f t="shared" si="1"/>
        <v/>
      </c>
      <c r="W56" s="141"/>
      <c r="X56" s="172"/>
      <c r="Z56" s="11"/>
      <c r="AA56" s="11"/>
    </row>
    <row r="57" spans="13:27" ht="17" thickBot="1" x14ac:dyDescent="0.25">
      <c r="M57" s="13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4"/>
      <c r="Z57" s="11"/>
      <c r="AA57" s="11"/>
    </row>
    <row r="58" spans="13:27" x14ac:dyDescent="0.2">
      <c r="M58" s="13"/>
      <c r="N58" s="109" t="s">
        <v>62</v>
      </c>
      <c r="O58" s="55" t="s">
        <v>63</v>
      </c>
      <c r="P58" s="11"/>
      <c r="Q58" s="123" t="s">
        <v>55</v>
      </c>
      <c r="R58" s="110" t="s">
        <v>61</v>
      </c>
      <c r="S58" s="110" t="s">
        <v>64</v>
      </c>
      <c r="T58" s="110" t="s">
        <v>59</v>
      </c>
      <c r="U58" s="110" t="s">
        <v>65</v>
      </c>
      <c r="V58" s="102" t="s">
        <v>60</v>
      </c>
      <c r="W58" s="11"/>
      <c r="X58" s="14"/>
      <c r="Z58" s="11"/>
      <c r="AA58" s="11"/>
    </row>
    <row r="59" spans="13:27" ht="17" thickBot="1" x14ac:dyDescent="0.25">
      <c r="M59" s="13"/>
      <c r="N59" s="147"/>
      <c r="O59" s="148">
        <f>N59/100</f>
        <v>0</v>
      </c>
      <c r="P59" s="11"/>
      <c r="Q59" s="145">
        <f>16-COUNTIF(O41:O56,"")</f>
        <v>0</v>
      </c>
      <c r="R59" s="141">
        <f>SUM(T41:T56)</f>
        <v>0</v>
      </c>
      <c r="S59" s="146">
        <f>SUM(Q41:Q56)</f>
        <v>0</v>
      </c>
      <c r="T59" s="146">
        <f>SUM(U41:U56)</f>
        <v>0</v>
      </c>
      <c r="U59" s="49">
        <f>SUM(R41:R56)</f>
        <v>0</v>
      </c>
      <c r="V59" s="156">
        <f>SUM(V41:V56)</f>
        <v>0</v>
      </c>
      <c r="W59" s="11"/>
      <c r="X59" s="14"/>
      <c r="Z59" s="11"/>
      <c r="AA59" s="11"/>
    </row>
    <row r="60" spans="13:27" ht="17" thickBot="1" x14ac:dyDescent="0.25">
      <c r="M60" s="13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4"/>
      <c r="Z60" s="11"/>
      <c r="AA60" s="11"/>
    </row>
    <row r="61" spans="13:27" x14ac:dyDescent="0.2">
      <c r="M61" s="13"/>
      <c r="N61" s="173" t="s">
        <v>69</v>
      </c>
      <c r="O61" s="159" t="s">
        <v>70</v>
      </c>
      <c r="P61" s="159" t="s">
        <v>71</v>
      </c>
      <c r="Q61" s="160" t="s">
        <v>72</v>
      </c>
      <c r="R61" s="158" t="s">
        <v>73</v>
      </c>
      <c r="S61" s="159" t="s">
        <v>74</v>
      </c>
      <c r="T61" s="161" t="s">
        <v>75</v>
      </c>
      <c r="U61" s="161" t="s">
        <v>76</v>
      </c>
      <c r="V61" s="58" t="s">
        <v>77</v>
      </c>
      <c r="W61" s="55" t="s">
        <v>78</v>
      </c>
      <c r="X61" s="14"/>
      <c r="Z61" s="11"/>
      <c r="AA61" s="11"/>
    </row>
    <row r="62" spans="13:27" ht="17" thickBot="1" x14ac:dyDescent="0.25">
      <c r="M62" s="13"/>
      <c r="N62" s="174"/>
      <c r="O62" s="163"/>
      <c r="P62" s="163"/>
      <c r="Q62" s="164">
        <f>IF(O62="",0,((1/(1+1/(P62-1)))/(1/O62)-1))</f>
        <v>0</v>
      </c>
      <c r="R62" s="162"/>
      <c r="S62" s="165">
        <f>(N62*(O62+(R62-1)))/(R62*P62-(R62-1))</f>
        <v>0</v>
      </c>
      <c r="T62" s="166">
        <f>(N62*(O62-1))-S62</f>
        <v>0</v>
      </c>
      <c r="U62" s="166">
        <f>(S62*(P62-1))-N62</f>
        <v>0</v>
      </c>
      <c r="V62" s="146">
        <f>N62*(O62-1)</f>
        <v>0</v>
      </c>
      <c r="W62" s="167" t="e">
        <f>T62/V62</f>
        <v>#DIV/0!</v>
      </c>
      <c r="X62" s="14"/>
      <c r="Z62" s="11"/>
      <c r="AA62" s="11"/>
    </row>
    <row r="63" spans="13:27" x14ac:dyDescent="0.2">
      <c r="M63" s="13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4"/>
      <c r="Z63" s="11"/>
      <c r="AA63" s="11"/>
    </row>
    <row r="64" spans="13:27" x14ac:dyDescent="0.2"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4"/>
      <c r="Z64" s="11"/>
      <c r="AA64" s="11"/>
    </row>
    <row r="65" spans="12:14" x14ac:dyDescent="0.2">
      <c r="L65" s="155"/>
      <c r="M65" s="17"/>
      <c r="N65" s="36"/>
    </row>
    <row r="66" spans="12:14" x14ac:dyDescent="0.2">
      <c r="L66" s="155"/>
      <c r="M66" s="17"/>
      <c r="N66" s="36"/>
    </row>
  </sheetData>
  <conditionalFormatting sqref="E5">
    <cfRule type="containsText" dxfId="467" priority="907" operator="containsText" text="POS/NEUT">
      <formula>NOT(ISERROR(SEARCH("POS/NEUT",E5)))</formula>
    </cfRule>
    <cfRule type="cellIs" dxfId="466" priority="908" operator="equal">
      <formula>"NEUT/NEG"</formula>
    </cfRule>
    <cfRule type="cellIs" dxfId="465" priority="909" operator="equal">
      <formula>"NEUT"</formula>
    </cfRule>
    <cfRule type="cellIs" dxfId="464" priority="910" operator="equal">
      <formula>"NEG"</formula>
    </cfRule>
    <cfRule type="cellIs" dxfId="463" priority="911" operator="equal">
      <formula>"POS"</formula>
    </cfRule>
  </conditionalFormatting>
  <conditionalFormatting sqref="E6">
    <cfRule type="containsText" dxfId="462" priority="897" operator="containsText" text="POS/NEUT">
      <formula>NOT(ISERROR(SEARCH("POS/NEUT",E6)))</formula>
    </cfRule>
    <cfRule type="cellIs" dxfId="461" priority="898" operator="equal">
      <formula>"NEUT/NEG"</formula>
    </cfRule>
    <cfRule type="cellIs" dxfId="460" priority="899" operator="equal">
      <formula>"NEUT"</formula>
    </cfRule>
    <cfRule type="cellIs" dxfId="459" priority="900" operator="equal">
      <formula>"NEG"</formula>
    </cfRule>
    <cfRule type="cellIs" dxfId="458" priority="901" operator="equal">
      <formula>"POS"</formula>
    </cfRule>
  </conditionalFormatting>
  <conditionalFormatting sqref="F5">
    <cfRule type="containsText" dxfId="457" priority="892" operator="containsText" text="POS/NEUT">
      <formula>NOT(ISERROR(SEARCH("POS/NEUT",F5)))</formula>
    </cfRule>
    <cfRule type="cellIs" dxfId="456" priority="893" operator="equal">
      <formula>"NEUT/NEG"</formula>
    </cfRule>
    <cfRule type="cellIs" dxfId="455" priority="894" operator="equal">
      <formula>"NEUT"</formula>
    </cfRule>
    <cfRule type="cellIs" dxfId="454" priority="895" operator="equal">
      <formula>"NEG"</formula>
    </cfRule>
    <cfRule type="cellIs" dxfId="453" priority="896" operator="equal">
      <formula>"POS"</formula>
    </cfRule>
  </conditionalFormatting>
  <conditionalFormatting sqref="F6">
    <cfRule type="containsText" dxfId="452" priority="887" operator="containsText" text="POS/NEUT">
      <formula>NOT(ISERROR(SEARCH("POS/NEUT",F6)))</formula>
    </cfRule>
    <cfRule type="cellIs" dxfId="451" priority="888" operator="equal">
      <formula>"NEUT/NEG"</formula>
    </cfRule>
    <cfRule type="cellIs" dxfId="450" priority="889" operator="equal">
      <formula>"NEUT"</formula>
    </cfRule>
    <cfRule type="cellIs" dxfId="449" priority="890" operator="equal">
      <formula>"NEG"</formula>
    </cfRule>
    <cfRule type="cellIs" dxfId="448" priority="891" operator="equal">
      <formula>"POS"</formula>
    </cfRule>
  </conditionalFormatting>
  <conditionalFormatting sqref="E9">
    <cfRule type="containsText" dxfId="447" priority="872" operator="containsText" text="POS/NEUT">
      <formula>NOT(ISERROR(SEARCH("POS/NEUT",E9)))</formula>
    </cfRule>
    <cfRule type="cellIs" dxfId="446" priority="873" operator="equal">
      <formula>"NEUT/NEG"</formula>
    </cfRule>
    <cfRule type="cellIs" dxfId="445" priority="874" operator="equal">
      <formula>"NEUT"</formula>
    </cfRule>
    <cfRule type="cellIs" dxfId="444" priority="875" operator="equal">
      <formula>"NEG"</formula>
    </cfRule>
    <cfRule type="cellIs" dxfId="443" priority="876" operator="equal">
      <formula>"POS"</formula>
    </cfRule>
  </conditionalFormatting>
  <conditionalFormatting sqref="E10">
    <cfRule type="containsText" dxfId="442" priority="867" operator="containsText" text="POS/NEUT">
      <formula>NOT(ISERROR(SEARCH("POS/NEUT",E10)))</formula>
    </cfRule>
    <cfRule type="cellIs" dxfId="441" priority="868" operator="equal">
      <formula>"NEUT/NEG"</formula>
    </cfRule>
    <cfRule type="cellIs" dxfId="440" priority="869" operator="equal">
      <formula>"NEUT"</formula>
    </cfRule>
    <cfRule type="cellIs" dxfId="439" priority="870" operator="equal">
      <formula>"NEG"</formula>
    </cfRule>
    <cfRule type="cellIs" dxfId="438" priority="871" operator="equal">
      <formula>"POS"</formula>
    </cfRule>
  </conditionalFormatting>
  <conditionalFormatting sqref="E13">
    <cfRule type="containsText" dxfId="437" priority="852" operator="containsText" text="POS/NEUT">
      <formula>NOT(ISERROR(SEARCH("POS/NEUT",E13)))</formula>
    </cfRule>
    <cfRule type="cellIs" dxfId="436" priority="853" operator="equal">
      <formula>"NEUT/NEG"</formula>
    </cfRule>
    <cfRule type="cellIs" dxfId="435" priority="854" operator="equal">
      <formula>"NEUT"</formula>
    </cfRule>
    <cfRule type="cellIs" dxfId="434" priority="855" operator="equal">
      <formula>"NEG"</formula>
    </cfRule>
    <cfRule type="cellIs" dxfId="433" priority="856" operator="equal">
      <formula>"POS"</formula>
    </cfRule>
  </conditionalFormatting>
  <conditionalFormatting sqref="E14">
    <cfRule type="containsText" dxfId="432" priority="847" operator="containsText" text="POS/NEUT">
      <formula>NOT(ISERROR(SEARCH("POS/NEUT",E14)))</formula>
    </cfRule>
    <cfRule type="cellIs" dxfId="431" priority="848" operator="equal">
      <formula>"NEUT/NEG"</formula>
    </cfRule>
    <cfRule type="cellIs" dxfId="430" priority="849" operator="equal">
      <formula>"NEUT"</formula>
    </cfRule>
    <cfRule type="cellIs" dxfId="429" priority="850" operator="equal">
      <formula>"NEG"</formula>
    </cfRule>
    <cfRule type="cellIs" dxfId="428" priority="851" operator="equal">
      <formula>"POS"</formula>
    </cfRule>
  </conditionalFormatting>
  <conditionalFormatting sqref="E17">
    <cfRule type="containsText" dxfId="427" priority="842" operator="containsText" text="POS/NEUT">
      <formula>NOT(ISERROR(SEARCH("POS/NEUT",E17)))</formula>
    </cfRule>
    <cfRule type="cellIs" dxfId="426" priority="843" operator="equal">
      <formula>"NEUT/NEG"</formula>
    </cfRule>
    <cfRule type="cellIs" dxfId="425" priority="844" operator="equal">
      <formula>"NEUT"</formula>
    </cfRule>
    <cfRule type="cellIs" dxfId="424" priority="845" operator="equal">
      <formula>"NEG"</formula>
    </cfRule>
    <cfRule type="cellIs" dxfId="423" priority="846" operator="equal">
      <formula>"POS"</formula>
    </cfRule>
  </conditionalFormatting>
  <conditionalFormatting sqref="E18">
    <cfRule type="containsText" dxfId="422" priority="837" operator="containsText" text="POS/NEUT">
      <formula>NOT(ISERROR(SEARCH("POS/NEUT",E18)))</formula>
    </cfRule>
    <cfRule type="cellIs" dxfId="421" priority="838" operator="equal">
      <formula>"NEUT/NEG"</formula>
    </cfRule>
    <cfRule type="cellIs" dxfId="420" priority="839" operator="equal">
      <formula>"NEUT"</formula>
    </cfRule>
    <cfRule type="cellIs" dxfId="419" priority="840" operator="equal">
      <formula>"NEG"</formula>
    </cfRule>
    <cfRule type="cellIs" dxfId="418" priority="841" operator="equal">
      <formula>"POS"</formula>
    </cfRule>
  </conditionalFormatting>
  <conditionalFormatting sqref="E21">
    <cfRule type="containsText" dxfId="417" priority="832" operator="containsText" text="POS/NEUT">
      <formula>NOT(ISERROR(SEARCH("POS/NEUT",E21)))</formula>
    </cfRule>
    <cfRule type="cellIs" dxfId="416" priority="833" operator="equal">
      <formula>"NEUT/NEG"</formula>
    </cfRule>
    <cfRule type="cellIs" dxfId="415" priority="834" operator="equal">
      <formula>"NEUT"</formula>
    </cfRule>
    <cfRule type="cellIs" dxfId="414" priority="835" operator="equal">
      <formula>"NEG"</formula>
    </cfRule>
    <cfRule type="cellIs" dxfId="413" priority="836" operator="equal">
      <formula>"POS"</formula>
    </cfRule>
  </conditionalFormatting>
  <conditionalFormatting sqref="E22">
    <cfRule type="containsText" dxfId="412" priority="827" operator="containsText" text="POS/NEUT">
      <formula>NOT(ISERROR(SEARCH("POS/NEUT",E22)))</formula>
    </cfRule>
    <cfRule type="cellIs" dxfId="411" priority="828" operator="equal">
      <formula>"NEUT/NEG"</formula>
    </cfRule>
    <cfRule type="cellIs" dxfId="410" priority="829" operator="equal">
      <formula>"NEUT"</formula>
    </cfRule>
    <cfRule type="cellIs" dxfId="409" priority="830" operator="equal">
      <formula>"NEG"</formula>
    </cfRule>
    <cfRule type="cellIs" dxfId="408" priority="831" operator="equal">
      <formula>"POS"</formula>
    </cfRule>
  </conditionalFormatting>
  <conditionalFormatting sqref="E25">
    <cfRule type="containsText" dxfId="407" priority="822" operator="containsText" text="POS/NEUT">
      <formula>NOT(ISERROR(SEARCH("POS/NEUT",E25)))</formula>
    </cfRule>
    <cfRule type="cellIs" dxfId="406" priority="823" operator="equal">
      <formula>"NEUT/NEG"</formula>
    </cfRule>
    <cfRule type="cellIs" dxfId="405" priority="824" operator="equal">
      <formula>"NEUT"</formula>
    </cfRule>
    <cfRule type="cellIs" dxfId="404" priority="825" operator="equal">
      <formula>"NEG"</formula>
    </cfRule>
    <cfRule type="cellIs" dxfId="403" priority="826" operator="equal">
      <formula>"POS"</formula>
    </cfRule>
  </conditionalFormatting>
  <conditionalFormatting sqref="E26">
    <cfRule type="containsText" dxfId="402" priority="817" operator="containsText" text="POS/NEUT">
      <formula>NOT(ISERROR(SEARCH("POS/NEUT",E26)))</formula>
    </cfRule>
    <cfRule type="cellIs" dxfId="401" priority="818" operator="equal">
      <formula>"NEUT/NEG"</formula>
    </cfRule>
    <cfRule type="cellIs" dxfId="400" priority="819" operator="equal">
      <formula>"NEUT"</formula>
    </cfRule>
    <cfRule type="cellIs" dxfId="399" priority="820" operator="equal">
      <formula>"NEG"</formula>
    </cfRule>
    <cfRule type="cellIs" dxfId="398" priority="821" operator="equal">
      <formula>"POS"</formula>
    </cfRule>
  </conditionalFormatting>
  <conditionalFormatting sqref="E29">
    <cfRule type="containsText" dxfId="397" priority="812" operator="containsText" text="POS/NEUT">
      <formula>NOT(ISERROR(SEARCH("POS/NEUT",E29)))</formula>
    </cfRule>
    <cfRule type="cellIs" dxfId="396" priority="813" operator="equal">
      <formula>"NEUT/NEG"</formula>
    </cfRule>
    <cfRule type="cellIs" dxfId="395" priority="814" operator="equal">
      <formula>"NEUT"</formula>
    </cfRule>
    <cfRule type="cellIs" dxfId="394" priority="815" operator="equal">
      <formula>"NEG"</formula>
    </cfRule>
    <cfRule type="cellIs" dxfId="393" priority="816" operator="equal">
      <formula>"POS"</formula>
    </cfRule>
  </conditionalFormatting>
  <conditionalFormatting sqref="E30">
    <cfRule type="containsText" dxfId="392" priority="807" operator="containsText" text="POS/NEUT">
      <formula>NOT(ISERROR(SEARCH("POS/NEUT",E30)))</formula>
    </cfRule>
    <cfRule type="cellIs" dxfId="391" priority="808" operator="equal">
      <formula>"NEUT/NEG"</formula>
    </cfRule>
    <cfRule type="cellIs" dxfId="390" priority="809" operator="equal">
      <formula>"NEUT"</formula>
    </cfRule>
    <cfRule type="cellIs" dxfId="389" priority="810" operator="equal">
      <formula>"NEG"</formula>
    </cfRule>
    <cfRule type="cellIs" dxfId="388" priority="811" operator="equal">
      <formula>"POS"</formula>
    </cfRule>
  </conditionalFormatting>
  <conditionalFormatting sqref="E33">
    <cfRule type="containsText" dxfId="387" priority="802" operator="containsText" text="POS/NEUT">
      <formula>NOT(ISERROR(SEARCH("POS/NEUT",E33)))</formula>
    </cfRule>
    <cfRule type="cellIs" dxfId="386" priority="803" operator="equal">
      <formula>"NEUT/NEG"</formula>
    </cfRule>
    <cfRule type="cellIs" dxfId="385" priority="804" operator="equal">
      <formula>"NEUT"</formula>
    </cfRule>
    <cfRule type="cellIs" dxfId="384" priority="805" operator="equal">
      <formula>"NEG"</formula>
    </cfRule>
    <cfRule type="cellIs" dxfId="383" priority="806" operator="equal">
      <formula>"POS"</formula>
    </cfRule>
  </conditionalFormatting>
  <conditionalFormatting sqref="E34">
    <cfRule type="containsText" dxfId="382" priority="797" operator="containsText" text="POS/NEUT">
      <formula>NOT(ISERROR(SEARCH("POS/NEUT",E34)))</formula>
    </cfRule>
    <cfRule type="cellIs" dxfId="381" priority="798" operator="equal">
      <formula>"NEUT/NEG"</formula>
    </cfRule>
    <cfRule type="cellIs" dxfId="380" priority="799" operator="equal">
      <formula>"NEUT"</formula>
    </cfRule>
    <cfRule type="cellIs" dxfId="379" priority="800" operator="equal">
      <formula>"NEG"</formula>
    </cfRule>
    <cfRule type="cellIs" dxfId="378" priority="801" operator="equal">
      <formula>"POS"</formula>
    </cfRule>
  </conditionalFormatting>
  <conditionalFormatting sqref="F17">
    <cfRule type="containsText" dxfId="377" priority="594" operator="containsText" text="POS/NEUT">
      <formula>NOT(ISERROR(SEARCH("POS/NEUT",F17)))</formula>
    </cfRule>
    <cfRule type="cellIs" dxfId="376" priority="595" operator="equal">
      <formula>"NEUT/NEG"</formula>
    </cfRule>
    <cfRule type="cellIs" dxfId="375" priority="596" operator="equal">
      <formula>"NEUT"</formula>
    </cfRule>
    <cfRule type="cellIs" dxfId="374" priority="597" operator="equal">
      <formula>"NEG"</formula>
    </cfRule>
    <cfRule type="cellIs" dxfId="373" priority="598" operator="equal">
      <formula>"POS"</formula>
    </cfRule>
  </conditionalFormatting>
  <conditionalFormatting sqref="F18">
    <cfRule type="containsText" dxfId="372" priority="589" operator="containsText" text="POS/NEUT">
      <formula>NOT(ISERROR(SEARCH("POS/NEUT",F18)))</formula>
    </cfRule>
    <cfRule type="cellIs" dxfId="371" priority="590" operator="equal">
      <formula>"NEUT/NEG"</formula>
    </cfRule>
    <cfRule type="cellIs" dxfId="370" priority="591" operator="equal">
      <formula>"NEUT"</formula>
    </cfRule>
    <cfRule type="cellIs" dxfId="369" priority="592" operator="equal">
      <formula>"NEG"</formula>
    </cfRule>
    <cfRule type="cellIs" dxfId="368" priority="593" operator="equal">
      <formula>"POS"</formula>
    </cfRule>
  </conditionalFormatting>
  <conditionalFormatting sqref="F9">
    <cfRule type="containsText" dxfId="367" priority="620" operator="containsText" text="POS/NEUT">
      <formula>NOT(ISERROR(SEARCH("POS/NEUT",F9)))</formula>
    </cfRule>
    <cfRule type="cellIs" dxfId="366" priority="621" operator="equal">
      <formula>"NEUT/NEG"</formula>
    </cfRule>
    <cfRule type="cellIs" dxfId="365" priority="622" operator="equal">
      <formula>"NEUT"</formula>
    </cfRule>
    <cfRule type="cellIs" dxfId="364" priority="623" operator="equal">
      <formula>"NEG"</formula>
    </cfRule>
    <cfRule type="cellIs" dxfId="363" priority="624" operator="equal">
      <formula>"POS"</formula>
    </cfRule>
  </conditionalFormatting>
  <conditionalFormatting sqref="F10">
    <cfRule type="containsText" dxfId="362" priority="615" operator="containsText" text="POS/NEUT">
      <formula>NOT(ISERROR(SEARCH("POS/NEUT",F10)))</formula>
    </cfRule>
    <cfRule type="cellIs" dxfId="361" priority="616" operator="equal">
      <formula>"NEUT/NEG"</formula>
    </cfRule>
    <cfRule type="cellIs" dxfId="360" priority="617" operator="equal">
      <formula>"NEUT"</formula>
    </cfRule>
    <cfRule type="cellIs" dxfId="359" priority="618" operator="equal">
      <formula>"NEG"</formula>
    </cfRule>
    <cfRule type="cellIs" dxfId="358" priority="619" operator="equal">
      <formula>"POS"</formula>
    </cfRule>
  </conditionalFormatting>
  <conditionalFormatting sqref="V5">
    <cfRule type="containsText" dxfId="357" priority="712" operator="containsText" text="POS/NEUT">
      <formula>NOT(ISERROR(SEARCH("POS/NEUT",V5)))</formula>
    </cfRule>
    <cfRule type="cellIs" dxfId="356" priority="713" operator="equal">
      <formula>"NEUT/NEG"</formula>
    </cfRule>
    <cfRule type="cellIs" dxfId="355" priority="714" operator="equal">
      <formula>"NEUT"</formula>
    </cfRule>
    <cfRule type="cellIs" dxfId="354" priority="715" operator="equal">
      <formula>"NEG"</formula>
    </cfRule>
    <cfRule type="cellIs" dxfId="353" priority="716" operator="equal">
      <formula>"POS"</formula>
    </cfRule>
  </conditionalFormatting>
  <conditionalFormatting sqref="V6">
    <cfRule type="containsText" dxfId="352" priority="707" operator="containsText" text="POS/NEUT">
      <formula>NOT(ISERROR(SEARCH("POS/NEUT",V6)))</formula>
    </cfRule>
    <cfRule type="cellIs" dxfId="351" priority="708" operator="equal">
      <formula>"NEUT/NEG"</formula>
    </cfRule>
    <cfRule type="cellIs" dxfId="350" priority="709" operator="equal">
      <formula>"NEUT"</formula>
    </cfRule>
    <cfRule type="cellIs" dxfId="349" priority="710" operator="equal">
      <formula>"NEG"</formula>
    </cfRule>
    <cfRule type="cellIs" dxfId="348" priority="711" operator="equal">
      <formula>"POS"</formula>
    </cfRule>
  </conditionalFormatting>
  <conditionalFormatting sqref="V9">
    <cfRule type="containsText" dxfId="347" priority="702" operator="containsText" text="POS/NEUT">
      <formula>NOT(ISERROR(SEARCH("POS/NEUT",V9)))</formula>
    </cfRule>
    <cfRule type="cellIs" dxfId="346" priority="703" operator="equal">
      <formula>"NEUT/NEG"</formula>
    </cfRule>
    <cfRule type="cellIs" dxfId="345" priority="704" operator="equal">
      <formula>"NEUT"</formula>
    </cfRule>
    <cfRule type="cellIs" dxfId="344" priority="705" operator="equal">
      <formula>"NEG"</formula>
    </cfRule>
    <cfRule type="cellIs" dxfId="343" priority="706" operator="equal">
      <formula>"POS"</formula>
    </cfRule>
  </conditionalFormatting>
  <conditionalFormatting sqref="V10">
    <cfRule type="containsText" dxfId="342" priority="697" operator="containsText" text="POS/NEUT">
      <formula>NOT(ISERROR(SEARCH("POS/NEUT",V10)))</formula>
    </cfRule>
    <cfRule type="cellIs" dxfId="341" priority="698" operator="equal">
      <formula>"NEUT/NEG"</formula>
    </cfRule>
    <cfRule type="cellIs" dxfId="340" priority="699" operator="equal">
      <formula>"NEUT"</formula>
    </cfRule>
    <cfRule type="cellIs" dxfId="339" priority="700" operator="equal">
      <formula>"NEG"</formula>
    </cfRule>
    <cfRule type="cellIs" dxfId="338" priority="701" operator="equal">
      <formula>"POS"</formula>
    </cfRule>
  </conditionalFormatting>
  <conditionalFormatting sqref="V13">
    <cfRule type="containsText" dxfId="337" priority="692" operator="containsText" text="POS/NEUT">
      <formula>NOT(ISERROR(SEARCH("POS/NEUT",V13)))</formula>
    </cfRule>
    <cfRule type="cellIs" dxfId="336" priority="693" operator="equal">
      <formula>"NEUT/NEG"</formula>
    </cfRule>
    <cfRule type="cellIs" dxfId="335" priority="694" operator="equal">
      <formula>"NEUT"</formula>
    </cfRule>
    <cfRule type="cellIs" dxfId="334" priority="695" operator="equal">
      <formula>"NEG"</formula>
    </cfRule>
    <cfRule type="cellIs" dxfId="333" priority="696" operator="equal">
      <formula>"POS"</formula>
    </cfRule>
  </conditionalFormatting>
  <conditionalFormatting sqref="V14">
    <cfRule type="containsText" dxfId="332" priority="687" operator="containsText" text="POS/NEUT">
      <formula>NOT(ISERROR(SEARCH("POS/NEUT",V14)))</formula>
    </cfRule>
    <cfRule type="cellIs" dxfId="331" priority="688" operator="equal">
      <formula>"NEUT/NEG"</formula>
    </cfRule>
    <cfRule type="cellIs" dxfId="330" priority="689" operator="equal">
      <formula>"NEUT"</formula>
    </cfRule>
    <cfRule type="cellIs" dxfId="329" priority="690" operator="equal">
      <formula>"NEG"</formula>
    </cfRule>
    <cfRule type="cellIs" dxfId="328" priority="691" operator="equal">
      <formula>"POS"</formula>
    </cfRule>
  </conditionalFormatting>
  <conditionalFormatting sqref="V17">
    <cfRule type="containsText" dxfId="327" priority="682" operator="containsText" text="POS/NEUT">
      <formula>NOT(ISERROR(SEARCH("POS/NEUT",V17)))</formula>
    </cfRule>
    <cfRule type="cellIs" dxfId="326" priority="683" operator="equal">
      <formula>"NEUT/NEG"</formula>
    </cfRule>
    <cfRule type="cellIs" dxfId="325" priority="684" operator="equal">
      <formula>"NEUT"</formula>
    </cfRule>
    <cfRule type="cellIs" dxfId="324" priority="685" operator="equal">
      <formula>"NEG"</formula>
    </cfRule>
    <cfRule type="cellIs" dxfId="323" priority="686" operator="equal">
      <formula>"POS"</formula>
    </cfRule>
  </conditionalFormatting>
  <conditionalFormatting sqref="V18">
    <cfRule type="containsText" dxfId="322" priority="677" operator="containsText" text="POS/NEUT">
      <formula>NOT(ISERROR(SEARCH("POS/NEUT",V18)))</formula>
    </cfRule>
    <cfRule type="cellIs" dxfId="321" priority="678" operator="equal">
      <formula>"NEUT/NEG"</formula>
    </cfRule>
    <cfRule type="cellIs" dxfId="320" priority="679" operator="equal">
      <formula>"NEUT"</formula>
    </cfRule>
    <cfRule type="cellIs" dxfId="319" priority="680" operator="equal">
      <formula>"NEG"</formula>
    </cfRule>
    <cfRule type="cellIs" dxfId="318" priority="681" operator="equal">
      <formula>"POS"</formula>
    </cfRule>
  </conditionalFormatting>
  <conditionalFormatting sqref="V21">
    <cfRule type="containsText" dxfId="317" priority="672" operator="containsText" text="POS/NEUT">
      <formula>NOT(ISERROR(SEARCH("POS/NEUT",V21)))</formula>
    </cfRule>
    <cfRule type="cellIs" dxfId="316" priority="673" operator="equal">
      <formula>"NEUT/NEG"</formula>
    </cfRule>
    <cfRule type="cellIs" dxfId="315" priority="674" operator="equal">
      <formula>"NEUT"</formula>
    </cfRule>
    <cfRule type="cellIs" dxfId="314" priority="675" operator="equal">
      <formula>"NEG"</formula>
    </cfRule>
    <cfRule type="cellIs" dxfId="313" priority="676" operator="equal">
      <formula>"POS"</formula>
    </cfRule>
  </conditionalFormatting>
  <conditionalFormatting sqref="V22">
    <cfRule type="containsText" dxfId="312" priority="667" operator="containsText" text="POS/NEUT">
      <formula>NOT(ISERROR(SEARCH("POS/NEUT",V22)))</formula>
    </cfRule>
    <cfRule type="cellIs" dxfId="311" priority="668" operator="equal">
      <formula>"NEUT/NEG"</formula>
    </cfRule>
    <cfRule type="cellIs" dxfId="310" priority="669" operator="equal">
      <formula>"NEUT"</formula>
    </cfRule>
    <cfRule type="cellIs" dxfId="309" priority="670" operator="equal">
      <formula>"NEG"</formula>
    </cfRule>
    <cfRule type="cellIs" dxfId="308" priority="671" operator="equal">
      <formula>"POS"</formula>
    </cfRule>
  </conditionalFormatting>
  <conditionalFormatting sqref="V25">
    <cfRule type="containsText" dxfId="307" priority="662" operator="containsText" text="POS/NEUT">
      <formula>NOT(ISERROR(SEARCH("POS/NEUT",V25)))</formula>
    </cfRule>
    <cfRule type="cellIs" dxfId="306" priority="663" operator="equal">
      <formula>"NEUT/NEG"</formula>
    </cfRule>
    <cfRule type="cellIs" dxfId="305" priority="664" operator="equal">
      <formula>"NEUT"</formula>
    </cfRule>
    <cfRule type="cellIs" dxfId="304" priority="665" operator="equal">
      <formula>"NEG"</formula>
    </cfRule>
    <cfRule type="cellIs" dxfId="303" priority="666" operator="equal">
      <formula>"POS"</formula>
    </cfRule>
  </conditionalFormatting>
  <conditionalFormatting sqref="V26">
    <cfRule type="containsText" dxfId="302" priority="657" operator="containsText" text="POS/NEUT">
      <formula>NOT(ISERROR(SEARCH("POS/NEUT",V26)))</formula>
    </cfRule>
    <cfRule type="cellIs" dxfId="301" priority="658" operator="equal">
      <formula>"NEUT/NEG"</formula>
    </cfRule>
    <cfRule type="cellIs" dxfId="300" priority="659" operator="equal">
      <formula>"NEUT"</formula>
    </cfRule>
    <cfRule type="cellIs" dxfId="299" priority="660" operator="equal">
      <formula>"NEG"</formula>
    </cfRule>
    <cfRule type="cellIs" dxfId="298" priority="661" operator="equal">
      <formula>"POS"</formula>
    </cfRule>
  </conditionalFormatting>
  <conditionalFormatting sqref="V29">
    <cfRule type="containsText" dxfId="297" priority="652" operator="containsText" text="POS/NEUT">
      <formula>NOT(ISERROR(SEARCH("POS/NEUT",V29)))</formula>
    </cfRule>
    <cfRule type="cellIs" dxfId="296" priority="653" operator="equal">
      <formula>"NEUT/NEG"</formula>
    </cfRule>
    <cfRule type="cellIs" dxfId="295" priority="654" operator="equal">
      <formula>"NEUT"</formula>
    </cfRule>
    <cfRule type="cellIs" dxfId="294" priority="655" operator="equal">
      <formula>"NEG"</formula>
    </cfRule>
    <cfRule type="cellIs" dxfId="293" priority="656" operator="equal">
      <formula>"POS"</formula>
    </cfRule>
  </conditionalFormatting>
  <conditionalFormatting sqref="V30">
    <cfRule type="containsText" dxfId="292" priority="647" operator="containsText" text="POS/NEUT">
      <formula>NOT(ISERROR(SEARCH("POS/NEUT",V30)))</formula>
    </cfRule>
    <cfRule type="cellIs" dxfId="291" priority="648" operator="equal">
      <formula>"NEUT/NEG"</formula>
    </cfRule>
    <cfRule type="cellIs" dxfId="290" priority="649" operator="equal">
      <formula>"NEUT"</formula>
    </cfRule>
    <cfRule type="cellIs" dxfId="289" priority="650" operator="equal">
      <formula>"NEG"</formula>
    </cfRule>
    <cfRule type="cellIs" dxfId="288" priority="651" operator="equal">
      <formula>"POS"</formula>
    </cfRule>
  </conditionalFormatting>
  <conditionalFormatting sqref="V33">
    <cfRule type="containsText" dxfId="287" priority="642" operator="containsText" text="POS/NEUT">
      <formula>NOT(ISERROR(SEARCH("POS/NEUT",V33)))</formula>
    </cfRule>
    <cfRule type="cellIs" dxfId="286" priority="643" operator="equal">
      <formula>"NEUT/NEG"</formula>
    </cfRule>
    <cfRule type="cellIs" dxfId="285" priority="644" operator="equal">
      <formula>"NEUT"</formula>
    </cfRule>
    <cfRule type="cellIs" dxfId="284" priority="645" operator="equal">
      <formula>"NEG"</formula>
    </cfRule>
    <cfRule type="cellIs" dxfId="283" priority="646" operator="equal">
      <formula>"POS"</formula>
    </cfRule>
  </conditionalFormatting>
  <conditionalFormatting sqref="V34">
    <cfRule type="containsText" dxfId="282" priority="637" operator="containsText" text="POS/NEUT">
      <formula>NOT(ISERROR(SEARCH("POS/NEUT",V34)))</formula>
    </cfRule>
    <cfRule type="cellIs" dxfId="281" priority="638" operator="equal">
      <formula>"NEUT/NEG"</formula>
    </cfRule>
    <cfRule type="cellIs" dxfId="280" priority="639" operator="equal">
      <formula>"NEUT"</formula>
    </cfRule>
    <cfRule type="cellIs" dxfId="279" priority="640" operator="equal">
      <formula>"NEG"</formula>
    </cfRule>
    <cfRule type="cellIs" dxfId="278" priority="641" operator="equal">
      <formula>"POS"</formula>
    </cfRule>
  </conditionalFormatting>
  <conditionalFormatting sqref="F33">
    <cfRule type="containsText" dxfId="277" priority="542" operator="containsText" text="POS/NEUT">
      <formula>NOT(ISERROR(SEARCH("POS/NEUT",F33)))</formula>
    </cfRule>
    <cfRule type="cellIs" dxfId="276" priority="543" operator="equal">
      <formula>"NEUT/NEG"</formula>
    </cfRule>
    <cfRule type="cellIs" dxfId="275" priority="544" operator="equal">
      <formula>"NEUT"</formula>
    </cfRule>
    <cfRule type="cellIs" dxfId="274" priority="545" operator="equal">
      <formula>"NEG"</formula>
    </cfRule>
    <cfRule type="cellIs" dxfId="273" priority="546" operator="equal">
      <formula>"POS"</formula>
    </cfRule>
  </conditionalFormatting>
  <conditionalFormatting sqref="F34">
    <cfRule type="containsText" dxfId="272" priority="537" operator="containsText" text="POS/NEUT">
      <formula>NOT(ISERROR(SEARCH("POS/NEUT",F34)))</formula>
    </cfRule>
    <cfRule type="cellIs" dxfId="271" priority="538" operator="equal">
      <formula>"NEUT/NEG"</formula>
    </cfRule>
    <cfRule type="cellIs" dxfId="270" priority="539" operator="equal">
      <formula>"NEUT"</formula>
    </cfRule>
    <cfRule type="cellIs" dxfId="269" priority="540" operator="equal">
      <formula>"NEG"</formula>
    </cfRule>
    <cfRule type="cellIs" dxfId="268" priority="541" operator="equal">
      <formula>"POS"</formula>
    </cfRule>
  </conditionalFormatting>
  <conditionalFormatting sqref="F13">
    <cfRule type="containsText" dxfId="267" priority="608" operator="containsText" text="POS/NEUT">
      <formula>NOT(ISERROR(SEARCH("POS/NEUT",F13)))</formula>
    </cfRule>
    <cfRule type="cellIs" dxfId="266" priority="609" operator="equal">
      <formula>"NEUT/NEG"</formula>
    </cfRule>
    <cfRule type="cellIs" dxfId="265" priority="610" operator="equal">
      <formula>"NEUT"</formula>
    </cfRule>
    <cfRule type="cellIs" dxfId="264" priority="611" operator="equal">
      <formula>"NEG"</formula>
    </cfRule>
    <cfRule type="cellIs" dxfId="263" priority="612" operator="equal">
      <formula>"POS"</formula>
    </cfRule>
  </conditionalFormatting>
  <conditionalFormatting sqref="F14">
    <cfRule type="containsText" dxfId="262" priority="603" operator="containsText" text="POS/NEUT">
      <formula>NOT(ISERROR(SEARCH("POS/NEUT",F14)))</formula>
    </cfRule>
    <cfRule type="cellIs" dxfId="261" priority="604" operator="equal">
      <formula>"NEUT/NEG"</formula>
    </cfRule>
    <cfRule type="cellIs" dxfId="260" priority="605" operator="equal">
      <formula>"NEUT"</formula>
    </cfRule>
    <cfRule type="cellIs" dxfId="259" priority="606" operator="equal">
      <formula>"NEG"</formula>
    </cfRule>
    <cfRule type="cellIs" dxfId="258" priority="607" operator="equal">
      <formula>"POS"</formula>
    </cfRule>
  </conditionalFormatting>
  <conditionalFormatting sqref="F21">
    <cfRule type="containsText" dxfId="257" priority="582" operator="containsText" text="POS/NEUT">
      <formula>NOT(ISERROR(SEARCH("POS/NEUT",F21)))</formula>
    </cfRule>
    <cfRule type="cellIs" dxfId="256" priority="583" operator="equal">
      <formula>"NEUT/NEG"</formula>
    </cfRule>
    <cfRule type="cellIs" dxfId="255" priority="584" operator="equal">
      <formula>"NEUT"</formula>
    </cfRule>
    <cfRule type="cellIs" dxfId="254" priority="585" operator="equal">
      <formula>"NEG"</formula>
    </cfRule>
    <cfRule type="cellIs" dxfId="253" priority="586" operator="equal">
      <formula>"POS"</formula>
    </cfRule>
  </conditionalFormatting>
  <conditionalFormatting sqref="F22">
    <cfRule type="containsText" dxfId="252" priority="577" operator="containsText" text="POS/NEUT">
      <formula>NOT(ISERROR(SEARCH("POS/NEUT",F22)))</formula>
    </cfRule>
    <cfRule type="cellIs" dxfId="251" priority="578" operator="equal">
      <formula>"NEUT/NEG"</formula>
    </cfRule>
    <cfRule type="cellIs" dxfId="250" priority="579" operator="equal">
      <formula>"NEUT"</formula>
    </cfRule>
    <cfRule type="cellIs" dxfId="249" priority="580" operator="equal">
      <formula>"NEG"</formula>
    </cfRule>
    <cfRule type="cellIs" dxfId="248" priority="581" operator="equal">
      <formula>"POS"</formula>
    </cfRule>
  </conditionalFormatting>
  <conditionalFormatting sqref="F25">
    <cfRule type="containsText" dxfId="247" priority="568" operator="containsText" text="POS/NEUT">
      <formula>NOT(ISERROR(SEARCH("POS/NEUT",F25)))</formula>
    </cfRule>
    <cfRule type="cellIs" dxfId="246" priority="569" operator="equal">
      <formula>"NEUT/NEG"</formula>
    </cfRule>
    <cfRule type="cellIs" dxfId="245" priority="570" operator="equal">
      <formula>"NEUT"</formula>
    </cfRule>
    <cfRule type="cellIs" dxfId="244" priority="571" operator="equal">
      <formula>"NEG"</formula>
    </cfRule>
    <cfRule type="cellIs" dxfId="243" priority="572" operator="equal">
      <formula>"POS"</formula>
    </cfRule>
  </conditionalFormatting>
  <conditionalFormatting sqref="F26">
    <cfRule type="containsText" dxfId="242" priority="563" operator="containsText" text="POS/NEUT">
      <formula>NOT(ISERROR(SEARCH("POS/NEUT",F26)))</formula>
    </cfRule>
    <cfRule type="cellIs" dxfId="241" priority="564" operator="equal">
      <formula>"NEUT/NEG"</formula>
    </cfRule>
    <cfRule type="cellIs" dxfId="240" priority="565" operator="equal">
      <formula>"NEUT"</formula>
    </cfRule>
    <cfRule type="cellIs" dxfId="239" priority="566" operator="equal">
      <formula>"NEG"</formula>
    </cfRule>
    <cfRule type="cellIs" dxfId="238" priority="567" operator="equal">
      <formula>"POS"</formula>
    </cfRule>
  </conditionalFormatting>
  <conditionalFormatting sqref="F29">
    <cfRule type="containsText" dxfId="237" priority="556" operator="containsText" text="POS/NEUT">
      <formula>NOT(ISERROR(SEARCH("POS/NEUT",F29)))</formula>
    </cfRule>
    <cfRule type="cellIs" dxfId="236" priority="557" operator="equal">
      <formula>"NEUT/NEG"</formula>
    </cfRule>
    <cfRule type="cellIs" dxfId="235" priority="558" operator="equal">
      <formula>"NEUT"</formula>
    </cfRule>
    <cfRule type="cellIs" dxfId="234" priority="559" operator="equal">
      <formula>"NEG"</formula>
    </cfRule>
    <cfRule type="cellIs" dxfId="233" priority="560" operator="equal">
      <formula>"POS"</formula>
    </cfRule>
  </conditionalFormatting>
  <conditionalFormatting sqref="F30">
    <cfRule type="containsText" dxfId="232" priority="551" operator="containsText" text="POS/NEUT">
      <formula>NOT(ISERROR(SEARCH("POS/NEUT",F30)))</formula>
    </cfRule>
    <cfRule type="cellIs" dxfId="231" priority="552" operator="equal">
      <formula>"NEUT/NEG"</formula>
    </cfRule>
    <cfRule type="cellIs" dxfId="230" priority="553" operator="equal">
      <formula>"NEUT"</formula>
    </cfRule>
    <cfRule type="cellIs" dxfId="229" priority="554" operator="equal">
      <formula>"NEG"</formula>
    </cfRule>
    <cfRule type="cellIs" dxfId="228" priority="555" operator="equal">
      <formula>"POS"</formula>
    </cfRule>
  </conditionalFormatting>
  <conditionalFormatting sqref="W33">
    <cfRule type="containsText" dxfId="227" priority="446" operator="containsText" text="POS/NEUT">
      <formula>NOT(ISERROR(SEARCH("POS/NEUT",W33)))</formula>
    </cfRule>
    <cfRule type="cellIs" dxfId="226" priority="447" operator="equal">
      <formula>"NEUT/NEG"</formula>
    </cfRule>
    <cfRule type="cellIs" dxfId="225" priority="448" operator="equal">
      <formula>"NEUT"</formula>
    </cfRule>
    <cfRule type="cellIs" dxfId="224" priority="449" operator="equal">
      <formula>"NEG"</formula>
    </cfRule>
    <cfRule type="cellIs" dxfId="223" priority="450" operator="equal">
      <formula>"POS"</formula>
    </cfRule>
  </conditionalFormatting>
  <conditionalFormatting sqref="W34">
    <cfRule type="containsText" dxfId="222" priority="441" operator="containsText" text="POS/NEUT">
      <formula>NOT(ISERROR(SEARCH("POS/NEUT",W34)))</formula>
    </cfRule>
    <cfRule type="cellIs" dxfId="221" priority="442" operator="equal">
      <formula>"NEUT/NEG"</formula>
    </cfRule>
    <cfRule type="cellIs" dxfId="220" priority="443" operator="equal">
      <formula>"NEUT"</formula>
    </cfRule>
    <cfRule type="cellIs" dxfId="219" priority="444" operator="equal">
      <formula>"NEG"</formula>
    </cfRule>
    <cfRule type="cellIs" dxfId="218" priority="445" operator="equal">
      <formula>"POS"</formula>
    </cfRule>
  </conditionalFormatting>
  <conditionalFormatting sqref="W5">
    <cfRule type="containsText" dxfId="217" priority="530" operator="containsText" text="POS/NEUT">
      <formula>NOT(ISERROR(SEARCH("POS/NEUT",W5)))</formula>
    </cfRule>
    <cfRule type="cellIs" dxfId="216" priority="531" operator="equal">
      <formula>"NEUT/NEG"</formula>
    </cfRule>
    <cfRule type="cellIs" dxfId="215" priority="532" operator="equal">
      <formula>"NEUT"</formula>
    </cfRule>
    <cfRule type="cellIs" dxfId="214" priority="533" operator="equal">
      <formula>"NEG"</formula>
    </cfRule>
    <cfRule type="cellIs" dxfId="213" priority="534" operator="equal">
      <formula>"POS"</formula>
    </cfRule>
  </conditionalFormatting>
  <conditionalFormatting sqref="W6">
    <cfRule type="containsText" dxfId="212" priority="525" operator="containsText" text="POS/NEUT">
      <formula>NOT(ISERROR(SEARCH("POS/NEUT",W6)))</formula>
    </cfRule>
    <cfRule type="cellIs" dxfId="211" priority="526" operator="equal">
      <formula>"NEUT/NEG"</formula>
    </cfRule>
    <cfRule type="cellIs" dxfId="210" priority="527" operator="equal">
      <formula>"NEUT"</formula>
    </cfRule>
    <cfRule type="cellIs" dxfId="209" priority="528" operator="equal">
      <formula>"NEG"</formula>
    </cfRule>
    <cfRule type="cellIs" dxfId="208" priority="529" operator="equal">
      <formula>"POS"</formula>
    </cfRule>
  </conditionalFormatting>
  <conditionalFormatting sqref="W9">
    <cfRule type="containsText" dxfId="207" priority="518" operator="containsText" text="POS/NEUT">
      <formula>NOT(ISERROR(SEARCH("POS/NEUT",W9)))</formula>
    </cfRule>
    <cfRule type="cellIs" dxfId="206" priority="519" operator="equal">
      <formula>"NEUT/NEG"</formula>
    </cfRule>
    <cfRule type="cellIs" dxfId="205" priority="520" operator="equal">
      <formula>"NEUT"</formula>
    </cfRule>
    <cfRule type="cellIs" dxfId="204" priority="521" operator="equal">
      <formula>"NEG"</formula>
    </cfRule>
    <cfRule type="cellIs" dxfId="203" priority="522" operator="equal">
      <formula>"POS"</formula>
    </cfRule>
  </conditionalFormatting>
  <conditionalFormatting sqref="W10">
    <cfRule type="containsText" dxfId="202" priority="513" operator="containsText" text="POS/NEUT">
      <formula>NOT(ISERROR(SEARCH("POS/NEUT",W10)))</formula>
    </cfRule>
    <cfRule type="cellIs" dxfId="201" priority="514" operator="equal">
      <formula>"NEUT/NEG"</formula>
    </cfRule>
    <cfRule type="cellIs" dxfId="200" priority="515" operator="equal">
      <formula>"NEUT"</formula>
    </cfRule>
    <cfRule type="cellIs" dxfId="199" priority="516" operator="equal">
      <formula>"NEG"</formula>
    </cfRule>
    <cfRule type="cellIs" dxfId="198" priority="517" operator="equal">
      <formula>"POS"</formula>
    </cfRule>
  </conditionalFormatting>
  <conditionalFormatting sqref="W13">
    <cfRule type="containsText" dxfId="197" priority="506" operator="containsText" text="POS/NEUT">
      <formula>NOT(ISERROR(SEARCH("POS/NEUT",W13)))</formula>
    </cfRule>
    <cfRule type="cellIs" dxfId="196" priority="507" operator="equal">
      <formula>"NEUT/NEG"</formula>
    </cfRule>
    <cfRule type="cellIs" dxfId="195" priority="508" operator="equal">
      <formula>"NEUT"</formula>
    </cfRule>
    <cfRule type="cellIs" dxfId="194" priority="509" operator="equal">
      <formula>"NEG"</formula>
    </cfRule>
    <cfRule type="cellIs" dxfId="193" priority="510" operator="equal">
      <formula>"POS"</formula>
    </cfRule>
  </conditionalFormatting>
  <conditionalFormatting sqref="W14">
    <cfRule type="containsText" dxfId="192" priority="501" operator="containsText" text="POS/NEUT">
      <formula>NOT(ISERROR(SEARCH("POS/NEUT",W14)))</formula>
    </cfRule>
    <cfRule type="cellIs" dxfId="191" priority="502" operator="equal">
      <formula>"NEUT/NEG"</formula>
    </cfRule>
    <cfRule type="cellIs" dxfId="190" priority="503" operator="equal">
      <formula>"NEUT"</formula>
    </cfRule>
    <cfRule type="cellIs" dxfId="189" priority="504" operator="equal">
      <formula>"NEG"</formula>
    </cfRule>
    <cfRule type="cellIs" dxfId="188" priority="505" operator="equal">
      <formula>"POS"</formula>
    </cfRule>
  </conditionalFormatting>
  <conditionalFormatting sqref="W17">
    <cfRule type="containsText" dxfId="187" priority="494" operator="containsText" text="POS/NEUT">
      <formula>NOT(ISERROR(SEARCH("POS/NEUT",W17)))</formula>
    </cfRule>
    <cfRule type="cellIs" dxfId="186" priority="495" operator="equal">
      <formula>"NEUT/NEG"</formula>
    </cfRule>
    <cfRule type="cellIs" dxfId="185" priority="496" operator="equal">
      <formula>"NEUT"</formula>
    </cfRule>
    <cfRule type="cellIs" dxfId="184" priority="497" operator="equal">
      <formula>"NEG"</formula>
    </cfRule>
    <cfRule type="cellIs" dxfId="183" priority="498" operator="equal">
      <formula>"POS"</formula>
    </cfRule>
  </conditionalFormatting>
  <conditionalFormatting sqref="W18">
    <cfRule type="containsText" dxfId="182" priority="489" operator="containsText" text="POS/NEUT">
      <formula>NOT(ISERROR(SEARCH("POS/NEUT",W18)))</formula>
    </cfRule>
    <cfRule type="cellIs" dxfId="181" priority="490" operator="equal">
      <formula>"NEUT/NEG"</formula>
    </cfRule>
    <cfRule type="cellIs" dxfId="180" priority="491" operator="equal">
      <formula>"NEUT"</formula>
    </cfRule>
    <cfRule type="cellIs" dxfId="179" priority="492" operator="equal">
      <formula>"NEG"</formula>
    </cfRule>
    <cfRule type="cellIs" dxfId="178" priority="493" operator="equal">
      <formula>"POS"</formula>
    </cfRule>
  </conditionalFormatting>
  <conditionalFormatting sqref="W21">
    <cfRule type="containsText" dxfId="177" priority="482" operator="containsText" text="POS/NEUT">
      <formula>NOT(ISERROR(SEARCH("POS/NEUT",W21)))</formula>
    </cfRule>
    <cfRule type="cellIs" dxfId="176" priority="483" operator="equal">
      <formula>"NEUT/NEG"</formula>
    </cfRule>
    <cfRule type="cellIs" dxfId="175" priority="484" operator="equal">
      <formula>"NEUT"</formula>
    </cfRule>
    <cfRule type="cellIs" dxfId="174" priority="485" operator="equal">
      <formula>"NEG"</formula>
    </cfRule>
    <cfRule type="cellIs" dxfId="173" priority="486" operator="equal">
      <formula>"POS"</formula>
    </cfRule>
  </conditionalFormatting>
  <conditionalFormatting sqref="W22">
    <cfRule type="containsText" dxfId="172" priority="477" operator="containsText" text="POS/NEUT">
      <formula>NOT(ISERROR(SEARCH("POS/NEUT",W22)))</formula>
    </cfRule>
    <cfRule type="cellIs" dxfId="171" priority="478" operator="equal">
      <formula>"NEUT/NEG"</formula>
    </cfRule>
    <cfRule type="cellIs" dxfId="170" priority="479" operator="equal">
      <formula>"NEUT"</formula>
    </cfRule>
    <cfRule type="cellIs" dxfId="169" priority="480" operator="equal">
      <formula>"NEG"</formula>
    </cfRule>
    <cfRule type="cellIs" dxfId="168" priority="481" operator="equal">
      <formula>"POS"</formula>
    </cfRule>
  </conditionalFormatting>
  <conditionalFormatting sqref="W25">
    <cfRule type="containsText" dxfId="167" priority="470" operator="containsText" text="POS/NEUT">
      <formula>NOT(ISERROR(SEARCH("POS/NEUT",W25)))</formula>
    </cfRule>
    <cfRule type="cellIs" dxfId="166" priority="471" operator="equal">
      <formula>"NEUT/NEG"</formula>
    </cfRule>
    <cfRule type="cellIs" dxfId="165" priority="472" operator="equal">
      <formula>"NEUT"</formula>
    </cfRule>
    <cfRule type="cellIs" dxfId="164" priority="473" operator="equal">
      <formula>"NEG"</formula>
    </cfRule>
    <cfRule type="cellIs" dxfId="163" priority="474" operator="equal">
      <formula>"POS"</formula>
    </cfRule>
  </conditionalFormatting>
  <conditionalFormatting sqref="W26">
    <cfRule type="containsText" dxfId="162" priority="465" operator="containsText" text="POS/NEUT">
      <formula>NOT(ISERROR(SEARCH("POS/NEUT",W26)))</formula>
    </cfRule>
    <cfRule type="cellIs" dxfId="161" priority="466" operator="equal">
      <formula>"NEUT/NEG"</formula>
    </cfRule>
    <cfRule type="cellIs" dxfId="160" priority="467" operator="equal">
      <formula>"NEUT"</formula>
    </cfRule>
    <cfRule type="cellIs" dxfId="159" priority="468" operator="equal">
      <formula>"NEG"</formula>
    </cfRule>
    <cfRule type="cellIs" dxfId="158" priority="469" operator="equal">
      <formula>"POS"</formula>
    </cfRule>
  </conditionalFormatting>
  <conditionalFormatting sqref="W29">
    <cfRule type="containsText" dxfId="157" priority="458" operator="containsText" text="POS/NEUT">
      <formula>NOT(ISERROR(SEARCH("POS/NEUT",W29)))</formula>
    </cfRule>
    <cfRule type="cellIs" dxfId="156" priority="459" operator="equal">
      <formula>"NEUT/NEG"</formula>
    </cfRule>
    <cfRule type="cellIs" dxfId="155" priority="460" operator="equal">
      <formula>"NEUT"</formula>
    </cfRule>
    <cfRule type="cellIs" dxfId="154" priority="461" operator="equal">
      <formula>"NEG"</formula>
    </cfRule>
    <cfRule type="cellIs" dxfId="153" priority="462" operator="equal">
      <formula>"POS"</formula>
    </cfRule>
  </conditionalFormatting>
  <conditionalFormatting sqref="W30">
    <cfRule type="containsText" dxfId="152" priority="453" operator="containsText" text="POS/NEUT">
      <formula>NOT(ISERROR(SEARCH("POS/NEUT",W30)))</formula>
    </cfRule>
    <cfRule type="cellIs" dxfId="151" priority="454" operator="equal">
      <formula>"NEUT/NEG"</formula>
    </cfRule>
    <cfRule type="cellIs" dxfId="150" priority="455" operator="equal">
      <formula>"NEUT"</formula>
    </cfRule>
    <cfRule type="cellIs" dxfId="149" priority="456" operator="equal">
      <formula>"NEG"</formula>
    </cfRule>
    <cfRule type="cellIs" dxfId="148" priority="457" operator="equal">
      <formula>"POS"</formula>
    </cfRule>
  </conditionalFormatting>
  <conditionalFormatting sqref="H5:H6 J4:N7">
    <cfRule type="cellIs" dxfId="147" priority="438" operator="equal">
      <formula>"INCOMP"</formula>
    </cfRule>
  </conditionalFormatting>
  <conditionalFormatting sqref="H4:H14 H16:H18 H20:H22 H24:H26 H28:H30 H32:H34">
    <cfRule type="cellIs" dxfId="146" priority="437" operator="equal">
      <formula>"INCOMP"</formula>
    </cfRule>
  </conditionalFormatting>
  <conditionalFormatting sqref="Y4:Y34">
    <cfRule type="cellIs" dxfId="145" priority="434" operator="equal">
      <formula>"INCOMP"</formula>
    </cfRule>
    <cfRule type="cellIs" dxfId="144" priority="435" operator="equal">
      <formula>"BET"</formula>
    </cfRule>
  </conditionalFormatting>
  <conditionalFormatting sqref="O5:O6">
    <cfRule type="cellIs" dxfId="143" priority="417" operator="equal">
      <formula>"BET"</formula>
    </cfRule>
  </conditionalFormatting>
  <conditionalFormatting sqref="O11 O4:O7">
    <cfRule type="cellIs" dxfId="142" priority="409" operator="equal">
      <formula>"NO BET"</formula>
    </cfRule>
  </conditionalFormatting>
  <conditionalFormatting sqref="I4:I7">
    <cfRule type="cellIs" dxfId="141" priority="399" operator="equal">
      <formula>"BET"</formula>
    </cfRule>
    <cfRule type="cellIs" dxfId="140" priority="400" operator="equal">
      <formula>"NO BET"</formula>
    </cfRule>
    <cfRule type="cellIs" dxfId="139" priority="401" operator="equal">
      <formula>"INCOMP"</formula>
    </cfRule>
  </conditionalFormatting>
  <conditionalFormatting sqref="J8:N10">
    <cfRule type="cellIs" dxfId="138" priority="389" operator="equal">
      <formula>"INCOMP"</formula>
    </cfRule>
  </conditionalFormatting>
  <conditionalFormatting sqref="J12:N14">
    <cfRule type="cellIs" dxfId="137" priority="383" operator="equal">
      <formula>"INCOMP"</formula>
    </cfRule>
  </conditionalFormatting>
  <conditionalFormatting sqref="J16:N18">
    <cfRule type="cellIs" dxfId="136" priority="377" operator="equal">
      <formula>"INCOMP"</formula>
    </cfRule>
  </conditionalFormatting>
  <conditionalFormatting sqref="J20:N22">
    <cfRule type="cellIs" dxfId="135" priority="371" operator="equal">
      <formula>"INCOMP"</formula>
    </cfRule>
  </conditionalFormatting>
  <conditionalFormatting sqref="J24:N26">
    <cfRule type="cellIs" dxfId="134" priority="365" operator="equal">
      <formula>"INCOMP"</formula>
    </cfRule>
  </conditionalFormatting>
  <conditionalFormatting sqref="J28:N30">
    <cfRule type="cellIs" dxfId="133" priority="359" operator="equal">
      <formula>"INCOMP"</formula>
    </cfRule>
  </conditionalFormatting>
  <conditionalFormatting sqref="J32:N34">
    <cfRule type="cellIs" dxfId="132" priority="353" operator="equal">
      <formula>"INCOMP"</formula>
    </cfRule>
  </conditionalFormatting>
  <conditionalFormatting sqref="O9">
    <cfRule type="cellIs" dxfId="131" priority="328" operator="equal">
      <formula>"BET"</formula>
    </cfRule>
  </conditionalFormatting>
  <conditionalFormatting sqref="O8:O9">
    <cfRule type="cellIs" dxfId="130" priority="327" operator="equal">
      <formula>"NO BET"</formula>
    </cfRule>
  </conditionalFormatting>
  <conditionalFormatting sqref="O13">
    <cfRule type="cellIs" dxfId="129" priority="326" operator="equal">
      <formula>"BET"</formula>
    </cfRule>
  </conditionalFormatting>
  <conditionalFormatting sqref="O12:O13">
    <cfRule type="cellIs" dxfId="128" priority="325" operator="equal">
      <formula>"NO BET"</formula>
    </cfRule>
  </conditionalFormatting>
  <conditionalFormatting sqref="O17">
    <cfRule type="cellIs" dxfId="127" priority="324" operator="equal">
      <formula>"BET"</formula>
    </cfRule>
  </conditionalFormatting>
  <conditionalFormatting sqref="O16:O17">
    <cfRule type="cellIs" dxfId="126" priority="323" operator="equal">
      <formula>"NO BET"</formula>
    </cfRule>
  </conditionalFormatting>
  <conditionalFormatting sqref="O21">
    <cfRule type="cellIs" dxfId="125" priority="322" operator="equal">
      <formula>"BET"</formula>
    </cfRule>
  </conditionalFormatting>
  <conditionalFormatting sqref="O20:O21">
    <cfRule type="cellIs" dxfId="124" priority="321" operator="equal">
      <formula>"NO BET"</formula>
    </cfRule>
  </conditionalFormatting>
  <conditionalFormatting sqref="O25">
    <cfRule type="cellIs" dxfId="123" priority="320" operator="equal">
      <formula>"BET"</formula>
    </cfRule>
  </conditionalFormatting>
  <conditionalFormatting sqref="O24:O25">
    <cfRule type="cellIs" dxfId="122" priority="319" operator="equal">
      <formula>"NO BET"</formula>
    </cfRule>
  </conditionalFormatting>
  <conditionalFormatting sqref="O29">
    <cfRule type="cellIs" dxfId="121" priority="318" operator="equal">
      <formula>"BET"</formula>
    </cfRule>
  </conditionalFormatting>
  <conditionalFormatting sqref="O28:O29">
    <cfRule type="cellIs" dxfId="120" priority="317" operator="equal">
      <formula>"NO BET"</formula>
    </cfRule>
  </conditionalFormatting>
  <conditionalFormatting sqref="O33">
    <cfRule type="cellIs" dxfId="119" priority="316" operator="equal">
      <formula>"BET"</formula>
    </cfRule>
  </conditionalFormatting>
  <conditionalFormatting sqref="O32:O33">
    <cfRule type="cellIs" dxfId="118" priority="315" operator="equal">
      <formula>"NO BET"</formula>
    </cfRule>
  </conditionalFormatting>
  <conditionalFormatting sqref="J11:N11">
    <cfRule type="cellIs" dxfId="117" priority="314" operator="equal">
      <formula>"INCOMP"</formula>
    </cfRule>
  </conditionalFormatting>
  <conditionalFormatting sqref="H15">
    <cfRule type="cellIs" dxfId="116" priority="312" operator="equal">
      <formula>"INCOMP"</formula>
    </cfRule>
  </conditionalFormatting>
  <conditionalFormatting sqref="O15">
    <cfRule type="cellIs" dxfId="115" priority="311" operator="equal">
      <formula>"NO BET"</formula>
    </cfRule>
  </conditionalFormatting>
  <conditionalFormatting sqref="J15:N15">
    <cfRule type="cellIs" dxfId="114" priority="310" operator="equal">
      <formula>"INCOMP"</formula>
    </cfRule>
  </conditionalFormatting>
  <conditionalFormatting sqref="H19">
    <cfRule type="cellIs" dxfId="113" priority="309" operator="equal">
      <formula>"INCOMP"</formula>
    </cfRule>
  </conditionalFormatting>
  <conditionalFormatting sqref="O19">
    <cfRule type="cellIs" dxfId="112" priority="308" operator="equal">
      <formula>"NO BET"</formula>
    </cfRule>
  </conditionalFormatting>
  <conditionalFormatting sqref="J19:N19">
    <cfRule type="cellIs" dxfId="111" priority="307" operator="equal">
      <formula>"INCOMP"</formula>
    </cfRule>
  </conditionalFormatting>
  <conditionalFormatting sqref="H23">
    <cfRule type="cellIs" dxfId="110" priority="306" operator="equal">
      <formula>"INCOMP"</formula>
    </cfRule>
  </conditionalFormatting>
  <conditionalFormatting sqref="O23">
    <cfRule type="cellIs" dxfId="109" priority="305" operator="equal">
      <formula>"NO BET"</formula>
    </cfRule>
  </conditionalFormatting>
  <conditionalFormatting sqref="J23:N23">
    <cfRule type="cellIs" dxfId="108" priority="304" operator="equal">
      <formula>"INCOMP"</formula>
    </cfRule>
  </conditionalFormatting>
  <conditionalFormatting sqref="H27">
    <cfRule type="cellIs" dxfId="107" priority="303" operator="equal">
      <formula>"INCOMP"</formula>
    </cfRule>
  </conditionalFormatting>
  <conditionalFormatting sqref="O27">
    <cfRule type="cellIs" dxfId="106" priority="302" operator="equal">
      <formula>"NO BET"</formula>
    </cfRule>
  </conditionalFormatting>
  <conditionalFormatting sqref="J27:N27">
    <cfRule type="cellIs" dxfId="105" priority="301" operator="equal">
      <formula>"INCOMP"</formula>
    </cfRule>
  </conditionalFormatting>
  <conditionalFormatting sqref="H31">
    <cfRule type="cellIs" dxfId="104" priority="300" operator="equal">
      <formula>"INCOMP"</formula>
    </cfRule>
  </conditionalFormatting>
  <conditionalFormatting sqref="O31">
    <cfRule type="cellIs" dxfId="103" priority="299" operator="equal">
      <formula>"NO BET"</formula>
    </cfRule>
  </conditionalFormatting>
  <conditionalFormatting sqref="J31:N31">
    <cfRule type="cellIs" dxfId="102" priority="298" operator="equal">
      <formula>"INCOMP"</formula>
    </cfRule>
  </conditionalFormatting>
  <conditionalFormatting sqref="AA4:AE6">
    <cfRule type="cellIs" dxfId="101" priority="230" operator="equal">
      <formula>"INCOMP"</formula>
    </cfRule>
  </conditionalFormatting>
  <conditionalFormatting sqref="AA8:AE10">
    <cfRule type="cellIs" dxfId="100" priority="224" operator="equal">
      <formula>"INCOMP"</formula>
    </cfRule>
  </conditionalFormatting>
  <conditionalFormatting sqref="AA12:AE14">
    <cfRule type="cellIs" dxfId="99" priority="218" operator="equal">
      <formula>"INCOMP"</formula>
    </cfRule>
  </conditionalFormatting>
  <conditionalFormatting sqref="AA16:AE18">
    <cfRule type="cellIs" dxfId="98" priority="212" operator="equal">
      <formula>"INCOMP"</formula>
    </cfRule>
  </conditionalFormatting>
  <conditionalFormatting sqref="AA20:AE22">
    <cfRule type="cellIs" dxfId="97" priority="206" operator="equal">
      <formula>"INCOMP"</formula>
    </cfRule>
  </conditionalFormatting>
  <conditionalFormatting sqref="AA24:AE26">
    <cfRule type="cellIs" dxfId="96" priority="200" operator="equal">
      <formula>"INCOMP"</formula>
    </cfRule>
  </conditionalFormatting>
  <conditionalFormatting sqref="AA28:AE30">
    <cfRule type="cellIs" dxfId="95" priority="194" operator="equal">
      <formula>"INCOMP"</formula>
    </cfRule>
  </conditionalFormatting>
  <conditionalFormatting sqref="AA32:AE34">
    <cfRule type="cellIs" dxfId="94" priority="188" operator="equal">
      <formula>"INCOMP"</formula>
    </cfRule>
  </conditionalFormatting>
  <conditionalFormatting sqref="O10">
    <cfRule type="cellIs" dxfId="93" priority="94" operator="equal">
      <formula>"BET"</formula>
    </cfRule>
  </conditionalFormatting>
  <conditionalFormatting sqref="O10">
    <cfRule type="cellIs" dxfId="92" priority="93" operator="equal">
      <formula>"NO BET"</formula>
    </cfRule>
  </conditionalFormatting>
  <conditionalFormatting sqref="O14">
    <cfRule type="cellIs" dxfId="91" priority="92" operator="equal">
      <formula>"BET"</formula>
    </cfRule>
  </conditionalFormatting>
  <conditionalFormatting sqref="O14">
    <cfRule type="cellIs" dxfId="90" priority="91" operator="equal">
      <formula>"NO BET"</formula>
    </cfRule>
  </conditionalFormatting>
  <conditionalFormatting sqref="O18">
    <cfRule type="cellIs" dxfId="89" priority="90" operator="equal">
      <formula>"BET"</formula>
    </cfRule>
  </conditionalFormatting>
  <conditionalFormatting sqref="O18">
    <cfRule type="cellIs" dxfId="88" priority="89" operator="equal">
      <formula>"NO BET"</formula>
    </cfRule>
  </conditionalFormatting>
  <conditionalFormatting sqref="O22">
    <cfRule type="cellIs" dxfId="87" priority="88" operator="equal">
      <formula>"BET"</formula>
    </cfRule>
  </conditionalFormatting>
  <conditionalFormatting sqref="O22">
    <cfRule type="cellIs" dxfId="86" priority="87" operator="equal">
      <formula>"NO BET"</formula>
    </cfRule>
  </conditionalFormatting>
  <conditionalFormatting sqref="O26">
    <cfRule type="cellIs" dxfId="85" priority="86" operator="equal">
      <formula>"BET"</formula>
    </cfRule>
  </conditionalFormatting>
  <conditionalFormatting sqref="O26">
    <cfRule type="cellIs" dxfId="84" priority="85" operator="equal">
      <formula>"NO BET"</formula>
    </cfRule>
  </conditionalFormatting>
  <conditionalFormatting sqref="O30">
    <cfRule type="cellIs" dxfId="83" priority="84" operator="equal">
      <formula>"BET"</formula>
    </cfRule>
  </conditionalFormatting>
  <conditionalFormatting sqref="O30">
    <cfRule type="cellIs" dxfId="82" priority="83" operator="equal">
      <formula>"NO BET"</formula>
    </cfRule>
  </conditionalFormatting>
  <conditionalFormatting sqref="O34">
    <cfRule type="cellIs" dxfId="81" priority="82" operator="equal">
      <formula>"BET"</formula>
    </cfRule>
  </conditionalFormatting>
  <conditionalFormatting sqref="O34">
    <cfRule type="cellIs" dxfId="80" priority="81" operator="equal">
      <formula>"NO BET"</formula>
    </cfRule>
  </conditionalFormatting>
  <conditionalFormatting sqref="AF5:AF6">
    <cfRule type="cellIs" dxfId="79" priority="80" operator="equal">
      <formula>"BET"</formula>
    </cfRule>
  </conditionalFormatting>
  <conditionalFormatting sqref="AF11 AF4:AF7">
    <cfRule type="cellIs" dxfId="78" priority="79" operator="equal">
      <formula>"NO BET"</formula>
    </cfRule>
  </conditionalFormatting>
  <conditionalFormatting sqref="AF9">
    <cfRule type="cellIs" dxfId="77" priority="78" operator="equal">
      <formula>"BET"</formula>
    </cfRule>
  </conditionalFormatting>
  <conditionalFormatting sqref="AF8:AF9">
    <cfRule type="cellIs" dxfId="76" priority="77" operator="equal">
      <formula>"NO BET"</formula>
    </cfRule>
  </conditionalFormatting>
  <conditionalFormatting sqref="AF13">
    <cfRule type="cellIs" dxfId="75" priority="76" operator="equal">
      <formula>"BET"</formula>
    </cfRule>
  </conditionalFormatting>
  <conditionalFormatting sqref="AF12:AF13">
    <cfRule type="cellIs" dxfId="74" priority="75" operator="equal">
      <formula>"NO BET"</formula>
    </cfRule>
  </conditionalFormatting>
  <conditionalFormatting sqref="AF17">
    <cfRule type="cellIs" dxfId="73" priority="74" operator="equal">
      <formula>"BET"</formula>
    </cfRule>
  </conditionalFormatting>
  <conditionalFormatting sqref="AF16:AF17">
    <cfRule type="cellIs" dxfId="72" priority="73" operator="equal">
      <formula>"NO BET"</formula>
    </cfRule>
  </conditionalFormatting>
  <conditionalFormatting sqref="AF21">
    <cfRule type="cellIs" dxfId="71" priority="72" operator="equal">
      <formula>"BET"</formula>
    </cfRule>
  </conditionalFormatting>
  <conditionalFormatting sqref="AF20:AF21">
    <cfRule type="cellIs" dxfId="70" priority="71" operator="equal">
      <formula>"NO BET"</formula>
    </cfRule>
  </conditionalFormatting>
  <conditionalFormatting sqref="AF25">
    <cfRule type="cellIs" dxfId="69" priority="70" operator="equal">
      <formula>"BET"</formula>
    </cfRule>
  </conditionalFormatting>
  <conditionalFormatting sqref="AF24:AF25">
    <cfRule type="cellIs" dxfId="68" priority="69" operator="equal">
      <formula>"NO BET"</formula>
    </cfRule>
  </conditionalFormatting>
  <conditionalFormatting sqref="AF29">
    <cfRule type="cellIs" dxfId="67" priority="68" operator="equal">
      <formula>"BET"</formula>
    </cfRule>
  </conditionalFormatting>
  <conditionalFormatting sqref="AF28:AF29">
    <cfRule type="cellIs" dxfId="66" priority="67" operator="equal">
      <formula>"NO BET"</formula>
    </cfRule>
  </conditionalFormatting>
  <conditionalFormatting sqref="AF33">
    <cfRule type="cellIs" dxfId="65" priority="66" operator="equal">
      <formula>"BET"</formula>
    </cfRule>
  </conditionalFormatting>
  <conditionalFormatting sqref="AF32:AF33">
    <cfRule type="cellIs" dxfId="64" priority="65" operator="equal">
      <formula>"NO BET"</formula>
    </cfRule>
  </conditionalFormatting>
  <conditionalFormatting sqref="AF15">
    <cfRule type="cellIs" dxfId="63" priority="64" operator="equal">
      <formula>"NO BET"</formula>
    </cfRule>
  </conditionalFormatting>
  <conditionalFormatting sqref="AF19">
    <cfRule type="cellIs" dxfId="62" priority="63" operator="equal">
      <formula>"NO BET"</formula>
    </cfRule>
  </conditionalFormatting>
  <conditionalFormatting sqref="AF23">
    <cfRule type="cellIs" dxfId="61" priority="62" operator="equal">
      <formula>"NO BET"</formula>
    </cfRule>
  </conditionalFormatting>
  <conditionalFormatting sqref="AF27">
    <cfRule type="cellIs" dxfId="60" priority="61" operator="equal">
      <formula>"NO BET"</formula>
    </cfRule>
  </conditionalFormatting>
  <conditionalFormatting sqref="AF31">
    <cfRule type="cellIs" dxfId="59" priority="60" operator="equal">
      <formula>"NO BET"</formula>
    </cfRule>
  </conditionalFormatting>
  <conditionalFormatting sqref="AF10">
    <cfRule type="cellIs" dxfId="58" priority="59" operator="equal">
      <formula>"BET"</formula>
    </cfRule>
  </conditionalFormatting>
  <conditionalFormatting sqref="AF10">
    <cfRule type="cellIs" dxfId="57" priority="58" operator="equal">
      <formula>"NO BET"</formula>
    </cfRule>
  </conditionalFormatting>
  <conditionalFormatting sqref="AF14">
    <cfRule type="cellIs" dxfId="56" priority="57" operator="equal">
      <formula>"BET"</formula>
    </cfRule>
  </conditionalFormatting>
  <conditionalFormatting sqref="AF14">
    <cfRule type="cellIs" dxfId="55" priority="56" operator="equal">
      <formula>"NO BET"</formula>
    </cfRule>
  </conditionalFormatting>
  <conditionalFormatting sqref="AF18">
    <cfRule type="cellIs" dxfId="54" priority="55" operator="equal">
      <formula>"BET"</formula>
    </cfRule>
  </conditionalFormatting>
  <conditionalFormatting sqref="AF18">
    <cfRule type="cellIs" dxfId="53" priority="54" operator="equal">
      <formula>"NO BET"</formula>
    </cfRule>
  </conditionalFormatting>
  <conditionalFormatting sqref="AF22">
    <cfRule type="cellIs" dxfId="52" priority="53" operator="equal">
      <formula>"BET"</formula>
    </cfRule>
  </conditionalFormatting>
  <conditionalFormatting sqref="AF22">
    <cfRule type="cellIs" dxfId="51" priority="52" operator="equal">
      <formula>"NO BET"</formula>
    </cfRule>
  </conditionalFormatting>
  <conditionalFormatting sqref="AF26">
    <cfRule type="cellIs" dxfId="50" priority="51" operator="equal">
      <formula>"BET"</formula>
    </cfRule>
  </conditionalFormatting>
  <conditionalFormatting sqref="AF26">
    <cfRule type="cellIs" dxfId="49" priority="50" operator="equal">
      <formula>"NO BET"</formula>
    </cfRule>
  </conditionalFormatting>
  <conditionalFormatting sqref="AF30">
    <cfRule type="cellIs" dxfId="48" priority="49" operator="equal">
      <formula>"BET"</formula>
    </cfRule>
  </conditionalFormatting>
  <conditionalFormatting sqref="AF30">
    <cfRule type="cellIs" dxfId="47" priority="48" operator="equal">
      <formula>"NO BET"</formula>
    </cfRule>
  </conditionalFormatting>
  <conditionalFormatting sqref="AF34">
    <cfRule type="cellIs" dxfId="46" priority="47" operator="equal">
      <formula>"BET"</formula>
    </cfRule>
  </conditionalFormatting>
  <conditionalFormatting sqref="AF34">
    <cfRule type="cellIs" dxfId="45" priority="46" operator="equal">
      <formula>"NO BET"</formula>
    </cfRule>
  </conditionalFormatting>
  <conditionalFormatting sqref="I8:I10">
    <cfRule type="cellIs" dxfId="44" priority="43" operator="equal">
      <formula>"BET"</formula>
    </cfRule>
    <cfRule type="cellIs" dxfId="43" priority="44" operator="equal">
      <formula>"NO BET"</formula>
    </cfRule>
    <cfRule type="cellIs" dxfId="42" priority="45" operator="equal">
      <formula>"INCOMP"</formula>
    </cfRule>
  </conditionalFormatting>
  <conditionalFormatting sqref="I12:I14">
    <cfRule type="cellIs" dxfId="41" priority="40" operator="equal">
      <formula>"BET"</formula>
    </cfRule>
    <cfRule type="cellIs" dxfId="40" priority="41" operator="equal">
      <formula>"NO BET"</formula>
    </cfRule>
    <cfRule type="cellIs" dxfId="39" priority="42" operator="equal">
      <formula>"INCOMP"</formula>
    </cfRule>
  </conditionalFormatting>
  <conditionalFormatting sqref="I16:I18">
    <cfRule type="cellIs" dxfId="38" priority="37" operator="equal">
      <formula>"BET"</formula>
    </cfRule>
    <cfRule type="cellIs" dxfId="37" priority="38" operator="equal">
      <formula>"NO BET"</formula>
    </cfRule>
    <cfRule type="cellIs" dxfId="36" priority="39" operator="equal">
      <formula>"INCOMP"</formula>
    </cfRule>
  </conditionalFormatting>
  <conditionalFormatting sqref="I20:I22">
    <cfRule type="cellIs" dxfId="35" priority="34" operator="equal">
      <formula>"BET"</formula>
    </cfRule>
    <cfRule type="cellIs" dxfId="34" priority="35" operator="equal">
      <formula>"NO BET"</formula>
    </cfRule>
    <cfRule type="cellIs" dxfId="33" priority="36" operator="equal">
      <formula>"INCOMP"</formula>
    </cfRule>
  </conditionalFormatting>
  <conditionalFormatting sqref="I24:I26">
    <cfRule type="cellIs" dxfId="32" priority="31" operator="equal">
      <formula>"BET"</formula>
    </cfRule>
    <cfRule type="cellIs" dxfId="31" priority="32" operator="equal">
      <formula>"NO BET"</formula>
    </cfRule>
    <cfRule type="cellIs" dxfId="30" priority="33" operator="equal">
      <formula>"INCOMP"</formula>
    </cfRule>
  </conditionalFormatting>
  <conditionalFormatting sqref="I28:I30">
    <cfRule type="cellIs" dxfId="29" priority="28" operator="equal">
      <formula>"BET"</formula>
    </cfRule>
    <cfRule type="cellIs" dxfId="28" priority="29" operator="equal">
      <formula>"NO BET"</formula>
    </cfRule>
    <cfRule type="cellIs" dxfId="27" priority="30" operator="equal">
      <formula>"INCOMP"</formula>
    </cfRule>
  </conditionalFormatting>
  <conditionalFormatting sqref="I32:I34">
    <cfRule type="cellIs" dxfId="26" priority="25" operator="equal">
      <formula>"BET"</formula>
    </cfRule>
    <cfRule type="cellIs" dxfId="25" priority="26" operator="equal">
      <formula>"NO BET"</formula>
    </cfRule>
    <cfRule type="cellIs" dxfId="24" priority="27" operator="equal">
      <formula>"INCOMP"</formula>
    </cfRule>
  </conditionalFormatting>
  <conditionalFormatting sqref="Z4:Z7">
    <cfRule type="cellIs" dxfId="23" priority="22" operator="equal">
      <formula>"BET"</formula>
    </cfRule>
    <cfRule type="cellIs" dxfId="22" priority="23" operator="equal">
      <formula>"NO BET"</formula>
    </cfRule>
    <cfRule type="cellIs" dxfId="21" priority="24" operator="equal">
      <formula>"INCOMP"</formula>
    </cfRule>
  </conditionalFormatting>
  <conditionalFormatting sqref="Z8:Z10">
    <cfRule type="cellIs" dxfId="20" priority="19" operator="equal">
      <formula>"BET"</formula>
    </cfRule>
    <cfRule type="cellIs" dxfId="19" priority="20" operator="equal">
      <formula>"NO BET"</formula>
    </cfRule>
    <cfRule type="cellIs" dxfId="18" priority="21" operator="equal">
      <formula>"INCOMP"</formula>
    </cfRule>
  </conditionalFormatting>
  <conditionalFormatting sqref="Z12:Z14">
    <cfRule type="cellIs" dxfId="17" priority="16" operator="equal">
      <formula>"BET"</formula>
    </cfRule>
    <cfRule type="cellIs" dxfId="16" priority="17" operator="equal">
      <formula>"NO BET"</formula>
    </cfRule>
    <cfRule type="cellIs" dxfId="15" priority="18" operator="equal">
      <formula>"INCOMP"</formula>
    </cfRule>
  </conditionalFormatting>
  <conditionalFormatting sqref="Z16:Z18">
    <cfRule type="cellIs" dxfId="14" priority="13" operator="equal">
      <formula>"BET"</formula>
    </cfRule>
    <cfRule type="cellIs" dxfId="13" priority="14" operator="equal">
      <formula>"NO BET"</formula>
    </cfRule>
    <cfRule type="cellIs" dxfId="12" priority="15" operator="equal">
      <formula>"INCOMP"</formula>
    </cfRule>
  </conditionalFormatting>
  <conditionalFormatting sqref="Z20:Z22">
    <cfRule type="cellIs" dxfId="11" priority="10" operator="equal">
      <formula>"BET"</formula>
    </cfRule>
    <cfRule type="cellIs" dxfId="10" priority="11" operator="equal">
      <formula>"NO BET"</formula>
    </cfRule>
    <cfRule type="cellIs" dxfId="9" priority="12" operator="equal">
      <formula>"INCOMP"</formula>
    </cfRule>
  </conditionalFormatting>
  <conditionalFormatting sqref="Z24:Z26">
    <cfRule type="cellIs" dxfId="8" priority="7" operator="equal">
      <formula>"BET"</formula>
    </cfRule>
    <cfRule type="cellIs" dxfId="7" priority="8" operator="equal">
      <formula>"NO BET"</formula>
    </cfRule>
    <cfRule type="cellIs" dxfId="6" priority="9" operator="equal">
      <formula>"INCOMP"</formula>
    </cfRule>
  </conditionalFormatting>
  <conditionalFormatting sqref="Z28:Z30">
    <cfRule type="cellIs" dxfId="5" priority="4" operator="equal">
      <formula>"BET"</formula>
    </cfRule>
    <cfRule type="cellIs" dxfId="4" priority="5" operator="equal">
      <formula>"NO BET"</formula>
    </cfRule>
    <cfRule type="cellIs" dxfId="3" priority="6" operator="equal">
      <formula>"INCOMP"</formula>
    </cfRule>
  </conditionalFormatting>
  <conditionalFormatting sqref="Z32:Z34">
    <cfRule type="cellIs" dxfId="2" priority="1" operator="equal">
      <formula>"BET"</formula>
    </cfRule>
    <cfRule type="cellIs" dxfId="1" priority="2" operator="equal">
      <formula>"NO BET"</formula>
    </cfRule>
    <cfRule type="cellIs" dxfId="0" priority="3" operator="equal">
      <formula>"INCOMP"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PROFILING</vt:lpstr>
      <vt:lpstr>RATINGS - 1</vt:lpstr>
      <vt:lpstr>RATINGS - 2</vt:lpstr>
      <vt:lpstr>BETTING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Aneyrin Lloyd</dc:creator>
  <cp:lastModifiedBy>Aneyrin Lloyd</cp:lastModifiedBy>
  <dcterms:created xsi:type="dcterms:W3CDTF">2017-04-08T03:38:59Z</dcterms:created>
  <dcterms:modified xsi:type="dcterms:W3CDTF">2017-08-02T22:07:19Z</dcterms:modified>
</cp:coreProperties>
</file>