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<sst xmlns="http://schemas.openxmlformats.org/spreadsheetml/2006/main" uniqueCount="185">
  <si>
    <t>PITCH PROF</t>
  </si>
  <si>
    <t>PITCHER</t>
  </si>
  <si>
    <t>PROFILE</t>
  </si>
  <si>
    <t>STRATEGY</t>
  </si>
  <si>
    <t>PRICE</t>
  </si>
  <si>
    <t>RATINGS</t>
  </si>
  <si>
    <t>NYY</t>
  </si>
  <si>
    <t>Masahiro Tanaka</t>
  </si>
  <si>
    <t>W</t>
  </si>
  <si>
    <t>ND</t>
  </si>
  <si>
    <t>L</t>
  </si>
  <si>
    <t>CHC</t>
  </si>
  <si>
    <t>Jake Arrieta</t>
  </si>
  <si>
    <t>DET</t>
  </si>
  <si>
    <t>Jordan Zimmermann</t>
  </si>
  <si>
    <t>ARI</t>
  </si>
  <si>
    <t>Zack Godley</t>
  </si>
  <si>
    <t>CHW</t>
  </si>
  <si>
    <t>Derek Holland</t>
  </si>
  <si>
    <t>TEX</t>
  </si>
  <si>
    <t>Andrew Cashner</t>
  </si>
  <si>
    <t>TOR</t>
  </si>
  <si>
    <t>J.A. Happ</t>
  </si>
  <si>
    <t>SEA</t>
  </si>
  <si>
    <t>Ariel Miranda</t>
  </si>
  <si>
    <t>SDP</t>
  </si>
  <si>
    <t>Luis Perdomo</t>
  </si>
  <si>
    <t>MIL</t>
  </si>
  <si>
    <t>Brent Suter</t>
  </si>
  <si>
    <t>MIN</t>
  </si>
  <si>
    <t>Ervin Santana</t>
  </si>
  <si>
    <t>STL</t>
  </si>
  <si>
    <t>Luke Weaver</t>
  </si>
  <si>
    <t>BAL</t>
  </si>
  <si>
    <t>Jeremy Hellickson</t>
  </si>
  <si>
    <t>HOU</t>
  </si>
  <si>
    <t>Dallas Keuchel</t>
  </si>
  <si>
    <t>KCR</t>
  </si>
  <si>
    <t>Jason Vargas</t>
  </si>
  <si>
    <t>TBR</t>
  </si>
  <si>
    <t>Austin Pruitt</t>
  </si>
  <si>
    <t>NO DATA</t>
  </si>
  <si>
    <t>PIT</t>
  </si>
  <si>
    <t>Trevor Williams</t>
  </si>
  <si>
    <t>COL</t>
  </si>
  <si>
    <t>Tyler Chatwood</t>
  </si>
  <si>
    <t>CIN</t>
  </si>
  <si>
    <t>Robert Stephenson</t>
  </si>
  <si>
    <t>NYM</t>
  </si>
  <si>
    <t>Chris Flexen</t>
  </si>
  <si>
    <t>TEAM A</t>
  </si>
  <si>
    <t>A</t>
  </si>
  <si>
    <t>LAA</t>
  </si>
  <si>
    <t>J.C. Ramirez</t>
  </si>
  <si>
    <t>TEAM B</t>
  </si>
  <si>
    <t>B</t>
  </si>
  <si>
    <t>PHI</t>
  </si>
  <si>
    <t>Jake Thompson</t>
  </si>
  <si>
    <t>MIA</t>
  </si>
  <si>
    <t>Vance Worley</t>
  </si>
  <si>
    <t>SFG</t>
  </si>
  <si>
    <t>Matt Moore</t>
  </si>
  <si>
    <t>WSN</t>
  </si>
  <si>
    <t>A.J. Cole</t>
  </si>
  <si>
    <t>OAK</t>
  </si>
  <si>
    <t>Daniel Gossett</t>
  </si>
  <si>
    <t>ATL</t>
  </si>
  <si>
    <t>Julio Teheran</t>
  </si>
  <si>
    <t>LAD</t>
  </si>
  <si>
    <t>Brock Stewart</t>
  </si>
  <si>
    <t>TEAM</t>
  </si>
  <si>
    <t>ENTER</t>
  </si>
  <si>
    <t>GAME</t>
  </si>
  <si>
    <t>OPEN PRICE</t>
  </si>
  <si>
    <t>COMPLETE</t>
  </si>
  <si>
    <t>FORM RATE</t>
  </si>
  <si>
    <t>FORM</t>
  </si>
  <si>
    <t>HOME:  NYY</t>
  </si>
  <si>
    <t>1ST</t>
  </si>
  <si>
    <t>2ND</t>
  </si>
  <si>
    <t>3RD</t>
  </si>
  <si>
    <t>4TH</t>
  </si>
  <si>
    <t>AWAY:  DET</t>
  </si>
  <si>
    <t>HOME:  CHW</t>
  </si>
  <si>
    <t>AWAY:  TOR</t>
  </si>
  <si>
    <t>HOME:  SDP</t>
  </si>
  <si>
    <t>AWAY:  MIN</t>
  </si>
  <si>
    <t>HOME:  BAL</t>
  </si>
  <si>
    <t>AWAY:  KCR</t>
  </si>
  <si>
    <t>HOME:  PIT</t>
  </si>
  <si>
    <t>AWAY:  CIN</t>
  </si>
  <si>
    <t>HOME:  BOS</t>
  </si>
  <si>
    <t>AWAY:  CLE</t>
  </si>
  <si>
    <t>HOME:  MIA</t>
  </si>
  <si>
    <t>AWAY:  WSN</t>
  </si>
  <si>
    <t>HOME:  ATL</t>
  </si>
  <si>
    <t>AWAY:  LAD</t>
  </si>
  <si>
    <t>RESULT</t>
  </si>
  <si>
    <t>RUNS</t>
  </si>
  <si>
    <t>3</t>
  </si>
  <si>
    <t>7</t>
  </si>
  <si>
    <t>5</t>
  </si>
  <si>
    <t>4</t>
  </si>
  <si>
    <t>13</t>
  </si>
  <si>
    <t>8</t>
  </si>
  <si>
    <t>6</t>
  </si>
  <si>
    <t>11</t>
  </si>
  <si>
    <t>1</t>
  </si>
  <si>
    <t>0</t>
  </si>
  <si>
    <t>2</t>
  </si>
  <si>
    <t>10</t>
  </si>
  <si>
    <t>9</t>
  </si>
  <si>
    <t>12</t>
  </si>
  <si>
    <t>RUNS SCORE</t>
  </si>
  <si>
    <t>TOTAL</t>
  </si>
  <si>
    <t>PRE PROF</t>
  </si>
  <si>
    <t>RUNS/PITCH</t>
  </si>
  <si>
    <t>TEAM PROF</t>
  </si>
  <si>
    <t>TEAM RATE</t>
  </si>
  <si>
    <t>PITCH STRAT</t>
  </si>
  <si>
    <t>FINAL STRAT</t>
  </si>
  <si>
    <t>SUITABILITY</t>
  </si>
  <si>
    <t>AT BATS</t>
  </si>
  <si>
    <t>H / A</t>
  </si>
  <si>
    <t>BATTING</t>
  </si>
  <si>
    <t>FINAL</t>
  </si>
  <si>
    <t>SR</t>
  </si>
  <si>
    <t>NA</t>
  </si>
  <si>
    <t>RATING</t>
  </si>
  <si>
    <t>MATCHUP</t>
  </si>
  <si>
    <t>PITCH-BATT</t>
  </si>
  <si>
    <t>SEAS ERA</t>
  </si>
  <si>
    <t>OPP ABS</t>
  </si>
  <si>
    <t>OPP ERA</t>
  </si>
  <si>
    <t>PITCH RATE</t>
  </si>
  <si>
    <t>H V A</t>
  </si>
  <si>
    <t>QUAL-RATE</t>
  </si>
  <si>
    <t>VARIABLES</t>
  </si>
  <si>
    <t>AFTER W/L</t>
  </si>
  <si>
    <t>H/A MARKET</t>
  </si>
  <si>
    <t>TIME OFF</t>
  </si>
  <si>
    <t>QUAL PROF</t>
  </si>
  <si>
    <t>HOME:  CHC</t>
  </si>
  <si>
    <t>AWAY:  ARI</t>
  </si>
  <si>
    <t>HOME:  TEX</t>
  </si>
  <si>
    <t>AWAY:  SEA</t>
  </si>
  <si>
    <t>HOME:  MIL</t>
  </si>
  <si>
    <t>AWAY:  STL</t>
  </si>
  <si>
    <t>HOME:  HOU</t>
  </si>
  <si>
    <t>AWAY:  TBR</t>
  </si>
  <si>
    <t>HOME:  COL</t>
  </si>
  <si>
    <t>AWAY:  NYM</t>
  </si>
  <si>
    <t>HOME:  LAA</t>
  </si>
  <si>
    <t>AWAY:  PHI</t>
  </si>
  <si>
    <t>HOME:  SFG</t>
  </si>
  <si>
    <t>AWAY:  OAK</t>
  </si>
  <si>
    <t>16</t>
  </si>
  <si>
    <t>14</t>
  </si>
  <si>
    <t>SUIT RATING</t>
  </si>
  <si>
    <t>MUP RATING</t>
  </si>
  <si>
    <t>BET PROF</t>
  </si>
  <si>
    <t>BASE STAKE</t>
  </si>
  <si>
    <t>ADDITION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</si>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</sst>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2">
    <fill>
      <patternFill/>
    </fill>
    <fill>
      <patternFill patternType="gray125"/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borderId="0" fillId="0" fontId="3" numFmtId="0"/>
    <xf borderId="0" fillId="0" fontId="0" numFmtId="0"/>
    <xf borderId="0" fillId="0" fontId="4" numFmtId="0"/>
  </cellStyleXfs>
  <cellXfs count="175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9" fillId="0" fontId="1" numFmtId="0" xfId="0">
      <alignment horizontal="center"/>
    </xf>
    <xf applyAlignment="1" borderId="2" fillId="0" fontId="0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0" fillId="0" fontId="1" numFmtId="2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7" fillId="0" fontId="0" numFmtId="0" xfId="0">
      <alignment horizontal="center"/>
    </xf>
    <xf borderId="10" fillId="0" fontId="0" numFmtId="0" xfId="0"/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23" fillId="0" fontId="0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9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0" numFmtId="0" xfId="0">
      <alignment horizontal="center"/>
    </xf>
    <xf applyAlignment="1" borderId="30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8" numFmtId="2" xfId="0">
      <alignment horizontal="center"/>
    </xf>
    <xf applyAlignment="1" borderId="9" fillId="0" fontId="1" numFmtId="49" xfId="0">
      <alignment horizontal="center"/>
    </xf>
    <xf applyAlignment="1" borderId="23" fillId="0" fontId="0" numFmtId="0" xfId="0">
      <alignment horizontal="right"/>
    </xf>
    <xf applyAlignment="1" borderId="13" fillId="0" fontId="0" numFmtId="0" xfId="0">
      <alignment horizontal="right"/>
    </xf>
    <xf applyAlignment="1" borderId="14" fillId="0" fontId="0" numFmtId="0" xfId="0">
      <alignment horizontal="right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1" fillId="0" fontId="0" numFmtId="0" xfId="0"/>
    <xf borderId="17" fillId="0" fontId="0" numFmtId="0" xfId="0"/>
    <xf borderId="27" fillId="0" fontId="0" numFmtId="0" xfId="0"/>
    <xf borderId="25" fillId="0" fontId="0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borderId="1" fillId="0" fontId="0" numFmtId="2" xfId="0"/>
    <xf borderId="1" fillId="0" fontId="0" numFmtId="0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borderId="17" fillId="0" fontId="0" numFmtId="2" xfId="0"/>
    <xf borderId="17" fillId="0" fontId="0" numFmtId="0" xfId="0"/>
    <xf applyAlignment="1" borderId="6" fillId="0" fontId="12" numFmtId="0" xfId="0">
      <alignment horizontal="center"/>
    </xf>
    <xf applyAlignment="1" borderId="18" fillId="0" fontId="2" numFmtId="2" xfId="0">
      <alignment horizontal="center"/>
    </xf>
    <xf applyAlignment="1" borderId="9" fillId="0" fontId="12" numFmtId="0" xfId="0">
      <alignment horizontal="center"/>
    </xf>
    <xf applyAlignment="1" borderId="12" fillId="0" fontId="12" numFmtId="0" xfId="0">
      <alignment horizontal="center"/>
    </xf>
    <xf applyAlignment="1" borderId="2" fillId="0" fontId="0" numFmtId="10" xfId="0">
      <alignment horizontal="center"/>
    </xf>
    <xf applyAlignment="1" borderId="15" fillId="0" fontId="8" numFmtId="2" xfId="0">
      <alignment horizontal="center"/>
    </xf>
    <xf applyAlignment="1" borderId="29" fillId="0" fontId="1" numFmtId="0" xfId="0">
      <alignment horizontal="center"/>
    </xf>
    <xf applyAlignment="1" borderId="2" fillId="0" fontId="0" numFmtId="10" xfId="0">
      <alignment horizontal="center"/>
    </xf>
    <xf borderId="9" fillId="0" fontId="12" numFmtId="0" xfId="0"/>
    <xf borderId="12" fillId="0" fontId="12" numFmtId="0" xfId="0"/>
    <xf applyAlignment="1" borderId="17" fillId="0" fontId="0" numFmtId="10" xfId="0">
      <alignment horizontal="center"/>
    </xf>
    <xf applyAlignment="1" borderId="26" fillId="0" fontId="0" numFmtId="0" xfId="0">
      <alignment horizontal="center"/>
    </xf>
    <xf borderId="0" fillId="0" fontId="5" numFmtId="0" xfId="0"/>
    <xf applyAlignment="1" borderId="31" fillId="0" fontId="1" numFmtId="0" xfId="0">
      <alignment horizontal="center"/>
    </xf>
    <xf applyAlignment="1" borderId="30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2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3" fillId="0" fontId="0" numFmtId="164" xfId="0"/>
    <xf borderId="34" fillId="0" fontId="5" numFmtId="164" xfId="0"/>
    <xf applyAlignment="1" borderId="35" fillId="0" fontId="1" numFmtId="0" xfId="0">
      <alignment horizontal="center"/>
    </xf>
    <xf applyAlignment="1" borderId="16" fillId="0" fontId="0" numFmtId="0" xfId="0">
      <alignment horizontal="center"/>
    </xf>
    <xf applyAlignment="1" borderId="36" fillId="0" fontId="1" numFmtId="0" xfId="0">
      <alignment horizontal="center"/>
    </xf>
    <xf applyAlignment="1" borderId="31" fillId="0" fontId="1" numFmtId="0" xfId="0">
      <alignment horizontal="center"/>
    </xf>
    <xf applyAlignment="1" borderId="13" fillId="0" fontId="1" numFmtId="0" xfId="0">
      <alignment horizontal="center"/>
    </xf>
    <xf applyAlignment="1" borderId="31" fillId="0" fontId="10" numFmtId="0" xfId="0">
      <alignment horizontal="center"/>
    </xf>
    <xf applyAlignment="1" borderId="30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9" fillId="0" fontId="7" numFmtId="0" xfId="0">
      <alignment horizontal="left"/>
    </xf>
    <xf applyAlignment="1" borderId="0" fillId="0" fontId="0" numFmtId="164" xfId="0">
      <alignment horizontal="center"/>
    </xf>
    <xf applyAlignment="1" borderId="12" fillId="0" fontId="7" numFmtId="0" xfId="0">
      <alignment horizontal="left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7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applyAlignment="1" borderId="15" fillId="0" fontId="7" numFmtId="0" xfId="0">
      <alignment horizontal="center"/>
    </xf>
    <xf applyAlignment="1" borderId="23" fillId="0" fontId="7" numFmtId="0" xfId="0">
      <alignment horizontal="center"/>
    </xf>
    <xf borderId="12" fillId="0" fontId="0" numFmtId="0" xfId="0"/>
    <xf borderId="13" fillId="0" fontId="0" numFmtId="2" xfId="0"/>
    <xf borderId="38" fillId="0" fontId="0" numFmtId="164" xfId="0"/>
    <xf borderId="14" fillId="0" fontId="0" numFmtId="164" xfId="0"/>
    <xf applyAlignment="1" borderId="39" fillId="0" fontId="1" numFmtId="0" xfId="0">
      <alignment horizontal="center"/>
    </xf>
    <xf applyAlignment="1" borderId="40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41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borderId="14" fillId="0" fontId="0" numFmtId="2" xfId="0"/>
    <xf applyAlignment="1" borderId="17" fillId="0" fontId="0" numFmtId="164" xfId="0">
      <alignment horizontal="center"/>
    </xf>
    <xf applyAlignment="1" borderId="30" fillId="0" fontId="1" numFmtId="2" xfId="0">
      <alignment horizontal="center"/>
    </xf>
    <xf applyAlignment="1" borderId="30" fillId="0" fontId="10" numFmtId="2" xfId="0">
      <alignment horizontal="center"/>
    </xf>
    <xf applyAlignment="1" borderId="30" fillId="0" fontId="1" numFmtId="2" xfId="0">
      <alignment horizontal="center"/>
    </xf>
    <xf applyAlignment="1" borderId="30" fillId="0" fontId="1" numFmtId="165" xfId="0">
      <alignment horizontal="center"/>
    </xf>
    <xf borderId="28" fillId="0" fontId="5" numFmtId="2" xfId="0"/>
    <xf borderId="28" fillId="0" fontId="9" numFmtId="165" xfId="0"/>
    <xf applyAlignment="1" borderId="13" fillId="0" fontId="0" numFmtId="10" xfId="0">
      <alignment horizontal="right" vertical="center"/>
    </xf>
    <xf borderId="13" fillId="0" fontId="0" numFmtId="2" xfId="0"/>
    <xf borderId="13" fillId="0" fontId="5" numFmtId="2" xfId="0"/>
    <xf borderId="14" fillId="0" fontId="0" numFmtId="10" xfId="0"/>
    <xf applyAlignment="1" borderId="16" fillId="0" fontId="0" numFmtId="164" xfId="0">
      <alignment horizontal="center"/>
    </xf>
    <xf applyAlignment="1" borderId="24" fillId="0" fontId="0" numFmtId="164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31" fillId="0" fontId="1" numFmtId="2" xfId="0">
      <alignment horizontal="center"/>
    </xf>
    <xf borderId="38" fillId="0" fontId="5" numFmtId="2" xfId="0"/>
  </cellXfs>
  <cellStyles count="3">
    <cellStyle builtinId="8" hidden="1" name="Hyperlink" xfId="0"/>
    <cellStyle builtinId="0" name="Normal" xfId="1"/>
    <cellStyle builtinId="9" hidden="1" name="Followed Hyperlink" xfId="2"/>
  </cellStyles>
  <dxfs count="2198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tabSelected="1" workbookViewId="0">
      <selection activeCell="H40" sqref="H40"/>
    </sheetView>
  </sheetViews>
  <sheetFormatPr baseColWidth="10" defaultRowHeight="15"/>
  <sheetData>
    <row r="1" spans="1:27"/>
    <row r="2" spans="1:27">
      <c r="B2" s="34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5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5" t="n"/>
    </row>
    <row customHeight="1" ht="17" r="3" s="86" spans="1:27">
      <c r="B3" s="13" t="n"/>
      <c r="N3" s="14" t="n"/>
      <c r="AA3" s="14" t="n"/>
    </row>
    <row r="4" spans="1:27">
      <c r="B4" s="13" t="n"/>
      <c r="D4" s="8" t="s">
        <v>0</v>
      </c>
      <c r="E4" s="32" t="s">
        <v>1</v>
      </c>
      <c r="F4" s="32" t="n">
        <v>1</v>
      </c>
      <c r="G4" s="32" t="n">
        <v>2</v>
      </c>
      <c r="H4" s="32" t="n">
        <v>3</v>
      </c>
      <c r="I4" s="32" t="n">
        <v>4</v>
      </c>
      <c r="J4" s="32" t="s">
        <v>2</v>
      </c>
      <c r="K4" s="122" t="s">
        <v>3</v>
      </c>
      <c r="L4" s="120" t="s">
        <v>4</v>
      </c>
      <c r="M4" s="115" t="s">
        <v>5</v>
      </c>
      <c r="N4" s="14" t="n"/>
      <c r="Q4" s="8" t="s">
        <v>0</v>
      </c>
      <c r="R4" s="32" t="s">
        <v>1</v>
      </c>
      <c r="S4" s="32" t="n">
        <v>1</v>
      </c>
      <c r="T4" s="32" t="n">
        <v>2</v>
      </c>
      <c r="U4" s="32" t="n">
        <v>3</v>
      </c>
      <c r="V4" s="32" t="n">
        <v>4</v>
      </c>
      <c r="W4" s="32" t="s">
        <v>2</v>
      </c>
      <c r="X4" s="122" t="s">
        <v>3</v>
      </c>
      <c r="Y4" s="120" t="s">
        <v>4</v>
      </c>
      <c r="Z4" s="115" t="s">
        <v>5</v>
      </c>
      <c r="AA4" s="14" t="n"/>
    </row>
    <row r="5" spans="1:27">
      <c r="B5" s="13" t="n"/>
      <c r="C5" s="20" t="n">
        <v>1</v>
      </c>
      <c r="D5" s="50" t="s">
        <v>6</v>
      </c>
      <c r="E5" s="71" t="s">
        <v>7</v>
      </c>
      <c r="F5" s="15" t="s">
        <v>8</v>
      </c>
      <c r="G5" s="15" t="s">
        <v>9</v>
      </c>
      <c r="H5" s="15" t="s">
        <v>10</v>
      </c>
      <c r="I5" s="72" t="s">
        <v>10</v>
      </c>
      <c r="J5" s="60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121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118" t="n"/>
      <c r="M5" s="9">
        <f>IF(L5="","NO",IF(AND(K5="1–3",L5&gt;1.49),"YES",IF(AND(K5=4,L5&gt;2.04),"YES","NO")))</f>
        <v/>
      </c>
      <c r="N5" s="14" t="n"/>
      <c r="P5" s="20">
        <f>C33+1</f>
        <v/>
      </c>
      <c r="Q5" s="50" t="s">
        <v>11</v>
      </c>
      <c r="R5" s="71" t="s">
        <v>12</v>
      </c>
      <c r="S5" s="15" t="s">
        <v>8</v>
      </c>
      <c r="T5" s="15" t="s">
        <v>9</v>
      </c>
      <c r="U5" s="15" t="s">
        <v>8</v>
      </c>
      <c r="V5" s="72" t="s">
        <v>10</v>
      </c>
      <c r="W5" s="60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121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118" t="n"/>
      <c r="Z5" s="9">
        <f>IF(Y5="","NO",IF(AND(X5="1–3",Y5&gt;1.49),"YES",IF(AND(X5=4,Y5&gt;2.04),"YES","NO")))</f>
        <v/>
      </c>
      <c r="AA5" s="14" t="n"/>
    </row>
    <row customHeight="1" ht="17" r="6" s="86" spans="1:27">
      <c r="B6" s="13" t="n"/>
      <c r="D6" s="51" t="s">
        <v>13</v>
      </c>
      <c r="E6" s="73" t="s">
        <v>14</v>
      </c>
      <c r="F6" s="23" t="s">
        <v>9</v>
      </c>
      <c r="G6" s="23" t="s">
        <v>10</v>
      </c>
      <c r="H6" s="23" t="s">
        <v>8</v>
      </c>
      <c r="I6" s="74" t="s">
        <v>10</v>
      </c>
      <c r="J6" s="75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116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119" t="n"/>
      <c r="M6" s="140">
        <f>IF(L6="","NO",IF(AND(K6="1–3",L6&gt;1.49),"YES",IF(AND(K6=4,L6&gt;2.04),"YES","NO")))</f>
        <v/>
      </c>
      <c r="N6" s="14" t="n"/>
      <c r="Q6" s="51" t="s">
        <v>15</v>
      </c>
      <c r="R6" s="73" t="s">
        <v>16</v>
      </c>
      <c r="S6" s="23" t="s">
        <v>8</v>
      </c>
      <c r="T6" s="23" t="s">
        <v>9</v>
      </c>
      <c r="U6" s="23" t="s">
        <v>10</v>
      </c>
      <c r="V6" s="74" t="s">
        <v>10</v>
      </c>
      <c r="W6" s="75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116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119" t="n"/>
      <c r="Z6" s="140">
        <f>IF(Y6="","NO",IF(AND(X6="1–3",Y6&gt;1.49),"YES",IF(AND(X6=4,Y6&gt;2.04),"YES","NO")))</f>
        <v/>
      </c>
      <c r="AA6" s="14" t="n"/>
    </row>
    <row customHeight="1" ht="17" r="7" s="86" spans="1:27">
      <c r="B7" s="13" t="n"/>
      <c r="N7" s="14" t="n"/>
      <c r="AA7" s="14" t="n"/>
    </row>
    <row r="8" spans="1:27">
      <c r="B8" s="13" t="n"/>
      <c r="D8" s="8" t="s">
        <v>0</v>
      </c>
      <c r="E8" s="32" t="s">
        <v>1</v>
      </c>
      <c r="F8" s="32" t="n">
        <v>1</v>
      </c>
      <c r="G8" s="32" t="n">
        <v>2</v>
      </c>
      <c r="H8" s="32" t="n">
        <v>3</v>
      </c>
      <c r="I8" s="32" t="n">
        <v>4</v>
      </c>
      <c r="J8" s="32" t="s">
        <v>2</v>
      </c>
      <c r="K8" s="122" t="s">
        <v>3</v>
      </c>
      <c r="L8" s="120" t="s">
        <v>4</v>
      </c>
      <c r="M8" s="115" t="s">
        <v>5</v>
      </c>
      <c r="N8" s="14" t="n"/>
      <c r="Q8" s="8" t="s">
        <v>0</v>
      </c>
      <c r="R8" s="32" t="s">
        <v>1</v>
      </c>
      <c r="S8" s="32" t="n">
        <v>1</v>
      </c>
      <c r="T8" s="32" t="n">
        <v>2</v>
      </c>
      <c r="U8" s="32" t="n">
        <v>3</v>
      </c>
      <c r="V8" s="32" t="n">
        <v>4</v>
      </c>
      <c r="W8" s="32" t="s">
        <v>2</v>
      </c>
      <c r="X8" s="122" t="s">
        <v>3</v>
      </c>
      <c r="Y8" s="120" t="s">
        <v>4</v>
      </c>
      <c r="Z8" s="115" t="s">
        <v>5</v>
      </c>
      <c r="AA8" s="14" t="n"/>
    </row>
    <row r="9" spans="1:27">
      <c r="B9" s="13" t="n"/>
      <c r="C9" s="20">
        <f>C5+1</f>
        <v/>
      </c>
      <c r="D9" s="50" t="s">
        <v>17</v>
      </c>
      <c r="E9" s="71" t="s">
        <v>18</v>
      </c>
      <c r="F9" s="15" t="s">
        <v>10</v>
      </c>
      <c r="G9" s="15" t="s">
        <v>9</v>
      </c>
      <c r="H9" s="15" t="s">
        <v>9</v>
      </c>
      <c r="I9" s="72" t="s">
        <v>10</v>
      </c>
      <c r="J9" s="60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121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118" t="n"/>
      <c r="M9" s="9">
        <f>IF(L9="","NO",IF(AND(K9="1–3",L9&gt;1.49),"YES",IF(AND(K9=4,L9&gt;2.04),"YES","NO")))</f>
        <v/>
      </c>
      <c r="N9" s="14" t="n"/>
      <c r="P9" s="20">
        <f>P5+1</f>
        <v/>
      </c>
      <c r="Q9" s="50" t="s">
        <v>19</v>
      </c>
      <c r="R9" s="71" t="s">
        <v>20</v>
      </c>
      <c r="S9" s="15" t="s">
        <v>8</v>
      </c>
      <c r="T9" s="15" t="s">
        <v>8</v>
      </c>
      <c r="U9" s="15" t="s">
        <v>10</v>
      </c>
      <c r="V9" s="72" t="s">
        <v>8</v>
      </c>
      <c r="W9" s="60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121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118" t="n"/>
      <c r="Z9" s="9">
        <f>IF(Y9="","NO",IF(AND(X9="1–3",Y9&gt;1.49),"YES",IF(AND(X9=4,Y9&gt;2.04),"YES","NO")))</f>
        <v/>
      </c>
      <c r="AA9" s="14" t="n"/>
    </row>
    <row customHeight="1" ht="17" r="10" s="86" spans="1:27">
      <c r="B10" s="13" t="n"/>
      <c r="D10" s="51" t="s">
        <v>21</v>
      </c>
      <c r="E10" s="73" t="s">
        <v>22</v>
      </c>
      <c r="F10" s="23" t="s">
        <v>10</v>
      </c>
      <c r="G10" s="23" t="s">
        <v>10</v>
      </c>
      <c r="H10" s="23" t="s">
        <v>9</v>
      </c>
      <c r="I10" s="74" t="s">
        <v>10</v>
      </c>
      <c r="J10" s="75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116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119" t="n"/>
      <c r="M10" s="140">
        <f>IF(L10="","NO",IF(AND(K10="1–3",L10&gt;1.49),"YES",IF(AND(K10=4,L10&gt;2.04),"YES","NO")))</f>
        <v/>
      </c>
      <c r="N10" s="14" t="n"/>
      <c r="Q10" s="51" t="s">
        <v>23</v>
      </c>
      <c r="R10" s="73" t="s">
        <v>24</v>
      </c>
      <c r="S10" s="23" t="s">
        <v>9</v>
      </c>
      <c r="T10" s="23" t="s">
        <v>9</v>
      </c>
      <c r="U10" s="23" t="s">
        <v>9</v>
      </c>
      <c r="V10" s="74" t="s">
        <v>9</v>
      </c>
      <c r="W10" s="75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116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119" t="n"/>
      <c r="Z10" s="140">
        <f>IF(Y10="","NO",IF(AND(X10="1–3",Y10&gt;1.49),"YES",IF(AND(X10=4,Y10&gt;2.04),"YES","NO")))</f>
        <v/>
      </c>
      <c r="AA10" s="14" t="n"/>
    </row>
    <row customHeight="1" ht="17" r="11" s="86" spans="1:27">
      <c r="B11" s="13" t="n"/>
      <c r="N11" s="14" t="n"/>
      <c r="AA11" s="14" t="n"/>
    </row>
    <row r="12" spans="1:27">
      <c r="B12" s="13" t="n"/>
      <c r="D12" s="8" t="s">
        <v>0</v>
      </c>
      <c r="E12" s="32" t="s">
        <v>1</v>
      </c>
      <c r="F12" s="32" t="n">
        <v>1</v>
      </c>
      <c r="G12" s="32" t="n">
        <v>2</v>
      </c>
      <c r="H12" s="32" t="n">
        <v>3</v>
      </c>
      <c r="I12" s="32" t="n">
        <v>4</v>
      </c>
      <c r="J12" s="32" t="s">
        <v>2</v>
      </c>
      <c r="K12" s="122" t="s">
        <v>3</v>
      </c>
      <c r="L12" s="120" t="s">
        <v>4</v>
      </c>
      <c r="M12" s="115" t="s">
        <v>5</v>
      </c>
      <c r="N12" s="14" t="n"/>
      <c r="Q12" s="8" t="s">
        <v>0</v>
      </c>
      <c r="R12" s="32" t="s">
        <v>1</v>
      </c>
      <c r="S12" s="32" t="n">
        <v>1</v>
      </c>
      <c r="T12" s="32" t="n">
        <v>2</v>
      </c>
      <c r="U12" s="32" t="n">
        <v>3</v>
      </c>
      <c r="V12" s="32" t="n">
        <v>4</v>
      </c>
      <c r="W12" s="32" t="s">
        <v>2</v>
      </c>
      <c r="X12" s="122" t="s">
        <v>3</v>
      </c>
      <c r="Y12" s="120" t="s">
        <v>4</v>
      </c>
      <c r="Z12" s="115" t="s">
        <v>5</v>
      </c>
      <c r="AA12" s="14" t="n"/>
    </row>
    <row r="13" spans="1:27">
      <c r="B13" s="13" t="n"/>
      <c r="C13" s="20">
        <f>C9+1</f>
        <v/>
      </c>
      <c r="D13" s="50" t="s">
        <v>25</v>
      </c>
      <c r="E13" s="71" t="s">
        <v>26</v>
      </c>
      <c r="F13" s="15" t="s">
        <v>8</v>
      </c>
      <c r="G13" s="15" t="s">
        <v>9</v>
      </c>
      <c r="H13" s="15" t="s">
        <v>10</v>
      </c>
      <c r="I13" s="72" t="s">
        <v>8</v>
      </c>
      <c r="J13" s="60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121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118" t="n"/>
      <c r="M13" s="9">
        <f>IF(L13="","NO",IF(AND(K13="1–3",L13&gt;1.49),"YES",IF(AND(K13=4,L13&gt;2.04),"YES","NO")))</f>
        <v/>
      </c>
      <c r="N13" s="14" t="n"/>
      <c r="P13" s="20">
        <f>P9+1</f>
        <v/>
      </c>
      <c r="Q13" s="50" t="s">
        <v>27</v>
      </c>
      <c r="R13" s="71" t="s">
        <v>28</v>
      </c>
      <c r="S13" s="15" t="s">
        <v>8</v>
      </c>
      <c r="T13" s="15" t="s">
        <v>9</v>
      </c>
      <c r="U13" s="15" t="s">
        <v>9</v>
      </c>
      <c r="V13" s="72" t="s">
        <v>9</v>
      </c>
      <c r="W13" s="60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121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118" t="n"/>
      <c r="Z13" s="9">
        <f>IF(Y13="","NO",IF(AND(X13="1–3",Y13&gt;1.49),"YES",IF(AND(X13=4,Y13&gt;2.04),"YES","NO")))</f>
        <v/>
      </c>
      <c r="AA13" s="14" t="n"/>
    </row>
    <row customHeight="1" ht="17" r="14" s="86" spans="1:27">
      <c r="B14" s="13" t="n"/>
      <c r="D14" s="51" t="s">
        <v>29</v>
      </c>
      <c r="E14" s="73" t="s">
        <v>30</v>
      </c>
      <c r="F14" s="23" t="s">
        <v>9</v>
      </c>
      <c r="G14" s="23" t="s">
        <v>10</v>
      </c>
      <c r="H14" s="23" t="s">
        <v>8</v>
      </c>
      <c r="I14" s="74" t="s">
        <v>10</v>
      </c>
      <c r="J14" s="75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116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119" t="n"/>
      <c r="M14" s="140">
        <f>IF(L14="","NO",IF(AND(K14="1–3",L14&gt;1.49),"YES",IF(AND(K14=4,L14&gt;2.04),"YES","NO")))</f>
        <v/>
      </c>
      <c r="N14" s="14" t="n"/>
      <c r="Q14" s="51" t="s">
        <v>31</v>
      </c>
      <c r="R14" s="73" t="s">
        <v>32</v>
      </c>
      <c r="S14" s="23" t="s">
        <v>10</v>
      </c>
      <c r="T14" s="23" t="s">
        <v>10</v>
      </c>
      <c r="U14" s="23" t="s">
        <v>10</v>
      </c>
      <c r="V14" s="74" t="s">
        <v>9</v>
      </c>
      <c r="W14" s="75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116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119" t="n"/>
      <c r="Z14" s="140">
        <f>IF(Y14="","NO",IF(AND(X14="1–3",Y14&gt;1.49),"YES",IF(AND(X14=4,Y14&gt;2.04),"YES","NO")))</f>
        <v/>
      </c>
      <c r="AA14" s="14" t="n"/>
    </row>
    <row customHeight="1" ht="17" r="15" s="86" spans="1:27">
      <c r="B15" s="13" t="n"/>
      <c r="N15" s="14" t="n"/>
      <c r="AA15" s="14" t="n"/>
    </row>
    <row r="16" spans="1:27">
      <c r="B16" s="13" t="n"/>
      <c r="D16" s="8" t="s">
        <v>0</v>
      </c>
      <c r="E16" s="32" t="s">
        <v>1</v>
      </c>
      <c r="F16" s="32" t="n">
        <v>1</v>
      </c>
      <c r="G16" s="32" t="n">
        <v>2</v>
      </c>
      <c r="H16" s="32" t="n">
        <v>3</v>
      </c>
      <c r="I16" s="32" t="n">
        <v>4</v>
      </c>
      <c r="J16" s="32" t="s">
        <v>2</v>
      </c>
      <c r="K16" s="122" t="s">
        <v>3</v>
      </c>
      <c r="L16" s="120" t="s">
        <v>4</v>
      </c>
      <c r="M16" s="115" t="s">
        <v>5</v>
      </c>
      <c r="N16" s="14" t="n"/>
      <c r="Q16" s="8" t="s">
        <v>0</v>
      </c>
      <c r="R16" s="32" t="s">
        <v>1</v>
      </c>
      <c r="S16" s="32" t="n">
        <v>1</v>
      </c>
      <c r="T16" s="32" t="n">
        <v>2</v>
      </c>
      <c r="U16" s="32" t="n">
        <v>3</v>
      </c>
      <c r="V16" s="32" t="n">
        <v>4</v>
      </c>
      <c r="W16" s="32" t="s">
        <v>2</v>
      </c>
      <c r="X16" s="122" t="s">
        <v>3</v>
      </c>
      <c r="Y16" s="120" t="s">
        <v>4</v>
      </c>
      <c r="Z16" s="115" t="s">
        <v>5</v>
      </c>
      <c r="AA16" s="14" t="n"/>
    </row>
    <row r="17" spans="1:27">
      <c r="B17" s="13" t="n"/>
      <c r="C17" s="20">
        <f>C13+1</f>
        <v/>
      </c>
      <c r="D17" s="50" t="s">
        <v>33</v>
      </c>
      <c r="E17" s="71" t="s">
        <v>34</v>
      </c>
      <c r="F17" s="15" t="s">
        <v>9</v>
      </c>
      <c r="G17" s="15" t="s">
        <v>8</v>
      </c>
      <c r="H17" s="15" t="s">
        <v>9</v>
      </c>
      <c r="I17" s="72" t="s">
        <v>9</v>
      </c>
      <c r="J17" s="60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121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118" t="n"/>
      <c r="M17" s="9">
        <f>IF(L17="","NO",IF(AND(K17="1–3",L17&gt;1.49),"YES",IF(AND(K17=4,L17&gt;2.04),"YES","NO")))</f>
        <v/>
      </c>
      <c r="N17" s="14" t="n"/>
      <c r="P17" s="20">
        <f>P13+1</f>
        <v/>
      </c>
      <c r="Q17" s="50" t="s">
        <v>35</v>
      </c>
      <c r="R17" s="71" t="s">
        <v>36</v>
      </c>
      <c r="S17" s="15" t="s">
        <v>9</v>
      </c>
      <c r="T17" s="15" t="s">
        <v>8</v>
      </c>
      <c r="U17" s="15" t="s">
        <v>8</v>
      </c>
      <c r="V17" s="72" t="s">
        <v>8</v>
      </c>
      <c r="W17" s="60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121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118" t="n"/>
      <c r="Z17" s="9">
        <f>IF(Y17="","NO",IF(AND(X17="1–3",Y17&gt;1.49),"YES",IF(AND(X17=4,Y17&gt;2.04),"YES","NO")))</f>
        <v/>
      </c>
      <c r="AA17" s="14" t="n"/>
    </row>
    <row customHeight="1" ht="17" r="18" s="86" spans="1:27">
      <c r="B18" s="13" t="n"/>
      <c r="D18" s="51" t="s">
        <v>37</v>
      </c>
      <c r="E18" s="73" t="s">
        <v>38</v>
      </c>
      <c r="F18" s="23" t="s">
        <v>8</v>
      </c>
      <c r="G18" s="23" t="s">
        <v>9</v>
      </c>
      <c r="H18" s="23" t="s">
        <v>10</v>
      </c>
      <c r="I18" s="74" t="s">
        <v>9</v>
      </c>
      <c r="J18" s="75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116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119" t="n"/>
      <c r="M18" s="140">
        <f>IF(L18="","NO",IF(AND(K18="1–3",L18&gt;1.49),"YES",IF(AND(K18=4,L18&gt;2.04),"YES","NO")))</f>
        <v/>
      </c>
      <c r="N18" s="14" t="n"/>
      <c r="Q18" s="51" t="s">
        <v>39</v>
      </c>
      <c r="R18" s="73" t="s">
        <v>40</v>
      </c>
      <c r="S18" s="23" t="s">
        <v>10</v>
      </c>
      <c r="T18" s="23" t="s">
        <v>9</v>
      </c>
      <c r="U18" s="23" t="s"/>
      <c r="V18" s="74" t="s">
        <v>41</v>
      </c>
      <c r="W18" s="75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116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119" t="n"/>
      <c r="Z18" s="140">
        <f>IF(Y18="","NO",IF(AND(X18="1–3",Y18&gt;1.49),"YES",IF(AND(X18=4,Y18&gt;2.04),"YES","NO")))</f>
        <v/>
      </c>
      <c r="AA18" s="14" t="n"/>
    </row>
    <row customHeight="1" ht="17" r="19" s="86" spans="1:27">
      <c r="B19" s="13" t="n"/>
      <c r="N19" s="14" t="n"/>
      <c r="AA19" s="14" t="n"/>
    </row>
    <row r="20" spans="1:27">
      <c r="B20" s="13" t="n"/>
      <c r="D20" s="8" t="s">
        <v>0</v>
      </c>
      <c r="E20" s="32" t="s">
        <v>1</v>
      </c>
      <c r="F20" s="32" t="n">
        <v>1</v>
      </c>
      <c r="G20" s="32" t="n">
        <v>2</v>
      </c>
      <c r="H20" s="32" t="n">
        <v>3</v>
      </c>
      <c r="I20" s="32" t="n">
        <v>4</v>
      </c>
      <c r="J20" s="32" t="s">
        <v>2</v>
      </c>
      <c r="K20" s="122" t="s">
        <v>3</v>
      </c>
      <c r="L20" s="120" t="s">
        <v>4</v>
      </c>
      <c r="M20" s="115" t="s">
        <v>5</v>
      </c>
      <c r="N20" s="14" t="n"/>
      <c r="Q20" s="8" t="s">
        <v>0</v>
      </c>
      <c r="R20" s="32" t="s">
        <v>1</v>
      </c>
      <c r="S20" s="32" t="n">
        <v>1</v>
      </c>
      <c r="T20" s="32" t="n">
        <v>2</v>
      </c>
      <c r="U20" s="32" t="n">
        <v>3</v>
      </c>
      <c r="V20" s="32" t="n">
        <v>4</v>
      </c>
      <c r="W20" s="32" t="s">
        <v>2</v>
      </c>
      <c r="X20" s="122" t="s">
        <v>3</v>
      </c>
      <c r="Y20" s="120" t="s">
        <v>4</v>
      </c>
      <c r="Z20" s="115" t="s">
        <v>5</v>
      </c>
      <c r="AA20" s="14" t="n"/>
    </row>
    <row r="21" spans="1:27">
      <c r="B21" s="13" t="n"/>
      <c r="C21" s="20">
        <f>C17+1</f>
        <v/>
      </c>
      <c r="D21" s="50" t="s">
        <v>42</v>
      </c>
      <c r="E21" s="71" t="s">
        <v>43</v>
      </c>
      <c r="F21" s="15" t="s">
        <v>9</v>
      </c>
      <c r="G21" s="15" t="s">
        <v>8</v>
      </c>
      <c r="H21" s="15" t="s">
        <v>9</v>
      </c>
      <c r="I21" s="72" t="s">
        <v>10</v>
      </c>
      <c r="J21" s="60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121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118" t="n"/>
      <c r="M21" s="9">
        <f>IF(L21="","NO",IF(AND(K21="1–3",L21&gt;1.49),"YES",IF(AND(K21=4,L21&gt;2.04),"YES","NO")))</f>
        <v/>
      </c>
      <c r="N21" s="14" t="n"/>
      <c r="P21" s="20">
        <f>P17+1</f>
        <v/>
      </c>
      <c r="Q21" s="50" t="s">
        <v>44</v>
      </c>
      <c r="R21" s="71" t="s">
        <v>45</v>
      </c>
      <c r="S21" s="15" t="s">
        <v>10</v>
      </c>
      <c r="T21" s="15" t="s">
        <v>10</v>
      </c>
      <c r="U21" s="15" t="s">
        <v>10</v>
      </c>
      <c r="V21" s="72" t="s">
        <v>10</v>
      </c>
      <c r="W21" s="60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121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118" t="n"/>
      <c r="Z21" s="9">
        <f>IF(Y21="","NO",IF(AND(X21="1–3",Y21&gt;1.49),"YES",IF(AND(X21=4,Y21&gt;2.04),"YES","NO")))</f>
        <v/>
      </c>
      <c r="AA21" s="14" t="n"/>
    </row>
    <row customHeight="1" ht="17" r="22" s="86" spans="1:27">
      <c r="B22" s="13" t="n"/>
      <c r="D22" s="51" t="s">
        <v>46</v>
      </c>
      <c r="E22" s="73" t="s">
        <v>47</v>
      </c>
      <c r="F22" s="23" t="s">
        <v>10</v>
      </c>
      <c r="G22" s="23" t="s">
        <v>10</v>
      </c>
      <c r="H22" s="23" t="s">
        <v>9</v>
      </c>
      <c r="I22" s="74" t="s">
        <v>10</v>
      </c>
      <c r="J22" s="75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116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119" t="n"/>
      <c r="M22" s="140">
        <f>IF(L22="","NO",IF(AND(K22="1–3",L22&gt;1.49),"YES",IF(AND(K22=4,L22&gt;2.04),"YES","NO")))</f>
        <v/>
      </c>
      <c r="N22" s="14" t="n"/>
      <c r="Q22" s="51" t="s">
        <v>48</v>
      </c>
      <c r="R22" s="73" t="s">
        <v>49</v>
      </c>
      <c r="S22" s="23" t="s">
        <v>10</v>
      </c>
      <c r="T22" s="23" t="s"/>
      <c r="U22" s="23" t="s">
        <v>41</v>
      </c>
      <c r="V22" s="74" t="s">
        <v>41</v>
      </c>
      <c r="W22" s="75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116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119" t="n"/>
      <c r="Z22" s="140">
        <f>IF(Y22="","NO",IF(AND(X22="1–3",Y22&gt;1.49),"YES",IF(AND(X22=4,Y22&gt;2.04),"YES","NO")))</f>
        <v/>
      </c>
      <c r="AA22" s="14" t="n"/>
    </row>
    <row customHeight="1" ht="17" r="23" s="86" spans="1:27">
      <c r="B23" s="13" t="n"/>
      <c r="N23" s="14" t="n"/>
      <c r="AA23" s="14" t="n"/>
    </row>
    <row r="24" spans="1:27">
      <c r="B24" s="13" t="n"/>
      <c r="D24" s="8" t="s">
        <v>0</v>
      </c>
      <c r="E24" s="32" t="s">
        <v>1</v>
      </c>
      <c r="F24" s="32" t="n">
        <v>1</v>
      </c>
      <c r="G24" s="32" t="n">
        <v>2</v>
      </c>
      <c r="H24" s="32" t="n">
        <v>3</v>
      </c>
      <c r="I24" s="32" t="n">
        <v>4</v>
      </c>
      <c r="J24" s="32" t="s">
        <v>2</v>
      </c>
      <c r="K24" s="122" t="s">
        <v>3</v>
      </c>
      <c r="L24" s="120" t="s">
        <v>4</v>
      </c>
      <c r="M24" s="115" t="s">
        <v>5</v>
      </c>
      <c r="N24" s="14" t="n"/>
      <c r="Q24" s="8" t="s">
        <v>0</v>
      </c>
      <c r="R24" s="32" t="s">
        <v>1</v>
      </c>
      <c r="S24" s="32" t="n">
        <v>1</v>
      </c>
      <c r="T24" s="32" t="n">
        <v>2</v>
      </c>
      <c r="U24" s="32" t="n">
        <v>3</v>
      </c>
      <c r="V24" s="32" t="n">
        <v>4</v>
      </c>
      <c r="W24" s="32" t="s">
        <v>2</v>
      </c>
      <c r="X24" s="122" t="s">
        <v>3</v>
      </c>
      <c r="Y24" s="120" t="s">
        <v>4</v>
      </c>
      <c r="Z24" s="115" t="s">
        <v>5</v>
      </c>
      <c r="AA24" s="14" t="n"/>
    </row>
    <row r="25" spans="1:27">
      <c r="B25" s="13" t="n"/>
      <c r="C25" s="20">
        <f>C21+1</f>
        <v/>
      </c>
      <c r="D25" s="50" t="s">
        <v>50</v>
      </c>
      <c r="E25" s="71" t="s">
        <v>51</v>
      </c>
      <c r="F25" s="15" t="n"/>
      <c r="G25" s="15" t="n"/>
      <c r="H25" s="15" t="n"/>
      <c r="I25" s="72" t="n"/>
      <c r="J25" s="60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121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118" t="n"/>
      <c r="M25" s="9">
        <f>IF(L25="","NO",IF(AND(K25="1–3",L25&gt;1.49),"YES",IF(AND(K25=4,L25&gt;2.04),"YES","NO")))</f>
        <v/>
      </c>
      <c r="N25" s="14" t="n"/>
      <c r="P25" s="20">
        <f>P21+1</f>
        <v/>
      </c>
      <c r="Q25" s="50" t="s">
        <v>52</v>
      </c>
      <c r="R25" s="71" t="s">
        <v>53</v>
      </c>
      <c r="S25" s="15" t="s">
        <v>10</v>
      </c>
      <c r="T25" s="15" t="s">
        <v>8</v>
      </c>
      <c r="U25" s="15" t="s">
        <v>10</v>
      </c>
      <c r="V25" s="72" t="s">
        <v>8</v>
      </c>
      <c r="W25" s="60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121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118" t="n"/>
      <c r="Z25" s="9">
        <f>IF(Y25="","NO",IF(AND(X25="1–3",Y25&gt;1.49),"YES",IF(AND(X25=4,Y25&gt;2.04),"YES","NO")))</f>
        <v/>
      </c>
      <c r="AA25" s="14" t="n"/>
    </row>
    <row customHeight="1" ht="17" r="26" s="86" spans="1:27">
      <c r="B26" s="13" t="n"/>
      <c r="D26" s="51" t="s">
        <v>54</v>
      </c>
      <c r="E26" s="73" t="s">
        <v>55</v>
      </c>
      <c r="F26" s="23" t="n"/>
      <c r="G26" s="23" t="n"/>
      <c r="H26" s="23" t="n"/>
      <c r="I26" s="74" t="n"/>
      <c r="J26" s="75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116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119" t="n"/>
      <c r="M26" s="140">
        <f>IF(L26="","NO",IF(AND(K26="1–3",L26&gt;1.49),"YES",IF(AND(K26=4,L26&gt;2.04),"YES","NO")))</f>
        <v/>
      </c>
      <c r="N26" s="14" t="n"/>
      <c r="Q26" s="51" t="s">
        <v>56</v>
      </c>
      <c r="R26" s="73" t="s">
        <v>57</v>
      </c>
      <c r="S26" s="23" t="s">
        <v>8</v>
      </c>
      <c r="T26" s="23" t="s">
        <v>10</v>
      </c>
      <c r="U26" s="23" t="s">
        <v>8</v>
      </c>
      <c r="V26" s="74" t="s">
        <v>8</v>
      </c>
      <c r="W26" s="75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116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119" t="n"/>
      <c r="Z26" s="140">
        <f>IF(Y26="","NO",IF(AND(X26="1–3",Y26&gt;1.49),"YES",IF(AND(X26=4,Y26&gt;2.04),"YES","NO")))</f>
        <v/>
      </c>
      <c r="AA26" s="14" t="n"/>
    </row>
    <row customHeight="1" ht="17" r="27" s="86" spans="1:27">
      <c r="B27" s="13" t="n"/>
      <c r="N27" s="14" t="n"/>
      <c r="AA27" s="14" t="n"/>
    </row>
    <row r="28" spans="1:27">
      <c r="B28" s="13" t="n"/>
      <c r="D28" s="8" t="s">
        <v>0</v>
      </c>
      <c r="E28" s="32" t="s">
        <v>1</v>
      </c>
      <c r="F28" s="32" t="n">
        <v>1</v>
      </c>
      <c r="G28" s="32" t="n">
        <v>2</v>
      </c>
      <c r="H28" s="32" t="n">
        <v>3</v>
      </c>
      <c r="I28" s="32" t="n">
        <v>4</v>
      </c>
      <c r="J28" s="32" t="s">
        <v>2</v>
      </c>
      <c r="K28" s="122" t="s">
        <v>3</v>
      </c>
      <c r="L28" s="120" t="s">
        <v>4</v>
      </c>
      <c r="M28" s="115" t="s">
        <v>5</v>
      </c>
      <c r="N28" s="14" t="n"/>
      <c r="Q28" s="8" t="s">
        <v>0</v>
      </c>
      <c r="R28" s="32" t="s">
        <v>1</v>
      </c>
      <c r="S28" s="32" t="n">
        <v>1</v>
      </c>
      <c r="T28" s="32" t="n">
        <v>2</v>
      </c>
      <c r="U28" s="32" t="n">
        <v>3</v>
      </c>
      <c r="V28" s="32" t="n">
        <v>4</v>
      </c>
      <c r="W28" s="32" t="s">
        <v>2</v>
      </c>
      <c r="X28" s="122" t="s">
        <v>3</v>
      </c>
      <c r="Y28" s="120" t="s">
        <v>4</v>
      </c>
      <c r="Z28" s="115" t="s">
        <v>5</v>
      </c>
      <c r="AA28" s="14" t="n"/>
    </row>
    <row r="29" spans="1:27">
      <c r="B29" s="13" t="n"/>
      <c r="C29" s="20">
        <f>C25+1</f>
        <v/>
      </c>
      <c r="D29" s="50" t="s">
        <v>58</v>
      </c>
      <c r="E29" s="71" t="s">
        <v>59</v>
      </c>
      <c r="F29" s="15" t="s">
        <v>9</v>
      </c>
      <c r="G29" s="15" t="s">
        <v>9</v>
      </c>
      <c r="H29" s="15" t="s">
        <v>9</v>
      </c>
      <c r="I29" s="72" t="s">
        <v>10</v>
      </c>
      <c r="J29" s="60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121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118" t="n"/>
      <c r="M29" s="9">
        <f>IF(L29="","NO",IF(AND(K29="1–3",L29&gt;1.49),"YES",IF(AND(K29=4,L29&gt;2.04),"YES","NO")))</f>
        <v/>
      </c>
      <c r="N29" s="14" t="n"/>
      <c r="P29" s="20">
        <f>P25+1</f>
        <v/>
      </c>
      <c r="Q29" s="50" t="s">
        <v>60</v>
      </c>
      <c r="R29" s="71" t="s">
        <v>61</v>
      </c>
      <c r="S29" s="15" t="s">
        <v>9</v>
      </c>
      <c r="T29" s="15" t="s">
        <v>9</v>
      </c>
      <c r="U29" s="15" t="s">
        <v>10</v>
      </c>
      <c r="V29" s="72" t="s">
        <v>10</v>
      </c>
      <c r="W29" s="60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121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118" t="n"/>
      <c r="Z29" s="9">
        <f>IF(Y29="","NO",IF(AND(X29="1–3",Y29&gt;1.49),"YES",IF(AND(X29=4,Y29&gt;2.04),"YES","NO")))</f>
        <v/>
      </c>
      <c r="AA29" s="14" t="n"/>
    </row>
    <row customHeight="1" ht="17" r="30" s="86" spans="1:27">
      <c r="B30" s="13" t="n"/>
      <c r="D30" s="51" t="s">
        <v>62</v>
      </c>
      <c r="E30" s="73" t="s">
        <v>63</v>
      </c>
      <c r="F30" s="23" t="s">
        <v>8</v>
      </c>
      <c r="G30" s="23" t="s">
        <v>9</v>
      </c>
      <c r="H30" s="23" t="s">
        <v>9</v>
      </c>
      <c r="I30" s="74" t="s">
        <v>9</v>
      </c>
      <c r="J30" s="75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116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119" t="n"/>
      <c r="M30" s="140">
        <f>IF(L30="","NO",IF(AND(K30="1–3",L30&gt;1.49),"YES",IF(AND(K30=4,L30&gt;2.04),"YES","NO")))</f>
        <v/>
      </c>
      <c r="N30" s="14" t="n"/>
      <c r="Q30" s="51" t="s">
        <v>64</v>
      </c>
      <c r="R30" s="73" t="s">
        <v>65</v>
      </c>
      <c r="S30" s="23" t="s">
        <v>10</v>
      </c>
      <c r="T30" s="23" t="s">
        <v>8</v>
      </c>
      <c r="U30" s="23" t="s">
        <v>10</v>
      </c>
      <c r="V30" s="74" t="s">
        <v>10</v>
      </c>
      <c r="W30" s="75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116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119" t="n"/>
      <c r="Z30" s="140">
        <f>IF(Y30="","NO",IF(AND(X30="1–3",Y30&gt;1.49),"YES",IF(AND(X30=4,Y30&gt;2.04),"YES","NO")))</f>
        <v/>
      </c>
      <c r="AA30" s="14" t="n"/>
    </row>
    <row customHeight="1" ht="17" r="31" s="86" spans="1:27">
      <c r="B31" s="13" t="n"/>
      <c r="N31" s="14" t="n"/>
      <c r="AA31" s="14" t="n"/>
    </row>
    <row r="32" spans="1:27">
      <c r="B32" s="13" t="n"/>
      <c r="D32" s="8" t="s">
        <v>0</v>
      </c>
      <c r="E32" s="32" t="s">
        <v>1</v>
      </c>
      <c r="F32" s="32" t="n">
        <v>1</v>
      </c>
      <c r="G32" s="32" t="n">
        <v>2</v>
      </c>
      <c r="H32" s="32" t="n">
        <v>3</v>
      </c>
      <c r="I32" s="32" t="n">
        <v>4</v>
      </c>
      <c r="J32" s="32" t="s">
        <v>2</v>
      </c>
      <c r="K32" s="122" t="s">
        <v>3</v>
      </c>
      <c r="L32" s="120" t="s">
        <v>4</v>
      </c>
      <c r="M32" s="115" t="s">
        <v>5</v>
      </c>
      <c r="N32" s="14" t="n"/>
      <c r="Q32" s="8" t="s">
        <v>0</v>
      </c>
      <c r="R32" s="32" t="s">
        <v>1</v>
      </c>
      <c r="S32" s="32" t="n">
        <v>1</v>
      </c>
      <c r="T32" s="32" t="n">
        <v>2</v>
      </c>
      <c r="U32" s="32" t="n">
        <v>3</v>
      </c>
      <c r="V32" s="32" t="n">
        <v>4</v>
      </c>
      <c r="W32" s="32" t="s">
        <v>2</v>
      </c>
      <c r="X32" s="122" t="s">
        <v>3</v>
      </c>
      <c r="Y32" s="120" t="s">
        <v>4</v>
      </c>
      <c r="Z32" s="115" t="s">
        <v>5</v>
      </c>
      <c r="AA32" s="14" t="n"/>
    </row>
    <row r="33" spans="1:27">
      <c r="B33" s="13" t="n"/>
      <c r="C33" s="20">
        <f>C29+1</f>
        <v/>
      </c>
      <c r="D33" s="50" t="s">
        <v>66</v>
      </c>
      <c r="E33" s="71" t="s">
        <v>67</v>
      </c>
      <c r="F33" s="15" t="s">
        <v>10</v>
      </c>
      <c r="G33" s="15" t="s">
        <v>10</v>
      </c>
      <c r="H33" s="15" t="s">
        <v>10</v>
      </c>
      <c r="I33" s="72" t="s">
        <v>8</v>
      </c>
      <c r="J33" s="60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121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118" t="n"/>
      <c r="M33" s="9">
        <f>IF(L33="","NO",IF(AND(K33="1–3",L33&gt;1.49),"YES",IF(AND(K33=4,L33&gt;2.04),"YES","NO")))</f>
        <v/>
      </c>
      <c r="N33" s="14" t="n"/>
      <c r="P33" s="20">
        <f>P29+1</f>
        <v/>
      </c>
      <c r="Q33" s="50" t="s">
        <v>50</v>
      </c>
      <c r="R33" s="71" t="s">
        <v>51</v>
      </c>
      <c r="S33" s="15" t="n"/>
      <c r="T33" s="15" t="n"/>
      <c r="U33" s="15" t="n"/>
      <c r="V33" s="72" t="n"/>
      <c r="W33" s="60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121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118" t="n"/>
      <c r="Z33" s="9">
        <f>IF(Y33="","NO",IF(AND(X33="1–3",Y33&gt;1.49),"YES",IF(AND(X33=4,Y33&gt;2.04),"YES","NO")))</f>
        <v/>
      </c>
      <c r="AA33" s="14" t="n"/>
    </row>
    <row customHeight="1" ht="17" r="34" s="86" spans="1:27">
      <c r="B34" s="13" t="n"/>
      <c r="D34" s="51" t="s">
        <v>68</v>
      </c>
      <c r="E34" s="73" t="s">
        <v>69</v>
      </c>
      <c r="F34" s="23" t="s">
        <v>9</v>
      </c>
      <c r="G34" s="23" t="s">
        <v>8</v>
      </c>
      <c r="H34" s="23" t="s">
        <v>8</v>
      </c>
      <c r="I34" s="74" t="s">
        <v>9</v>
      </c>
      <c r="J34" s="75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116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119" t="n"/>
      <c r="M34" s="140">
        <f>IF(L34="","NO",IF(AND(K34="1–3",L34&gt;1.49),"YES",IF(AND(K34=4,L34&gt;2.04),"YES","NO")))</f>
        <v/>
      </c>
      <c r="N34" s="14" t="n"/>
      <c r="Q34" s="51" t="s">
        <v>54</v>
      </c>
      <c r="R34" s="73" t="s">
        <v>55</v>
      </c>
      <c r="S34" s="23" t="n"/>
      <c r="T34" s="23" t="n"/>
      <c r="U34" s="23" t="n"/>
      <c r="V34" s="74" t="n"/>
      <c r="W34" s="75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116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119" t="n"/>
      <c r="Z34" s="140">
        <f>IF(Y34="","NO",IF(AND(X34="1–3",Y34&gt;1.49),"YES",IF(AND(X34=4,Y34&gt;2.04),"YES","NO")))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86" spans="1:27"/>
    <row customHeight="1" ht="17" r="38" s="86" spans="1:27">
      <c r="D38" s="149" t="s">
        <v>70</v>
      </c>
      <c r="E38" s="150" t="s">
        <v>71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02" text="POS/NEUT" type="containsText">
      <formula>NOT(ISERROR(SEARCH("POS/NEUT",J9)))</formula>
    </cfRule>
    <cfRule dxfId="1" operator="equal" priority="403" type="cellIs">
      <formula>"NEUT/NEG"</formula>
    </cfRule>
    <cfRule dxfId="2" operator="equal" priority="404" type="cellIs">
      <formula>"NEUT"</formula>
    </cfRule>
    <cfRule dxfId="3" operator="equal" priority="405" type="cellIs">
      <formula>"NEG"</formula>
    </cfRule>
    <cfRule dxfId="4" operator="equal" priority="406" type="cellIs">
      <formula>"POS"</formula>
    </cfRule>
  </conditionalFormatting>
  <conditionalFormatting sqref="J6">
    <cfRule dxfId="5" operator="containsText" priority="408" text="POS/NEUT" type="containsText">
      <formula>NOT(ISERROR(SEARCH("POS/NEUT",J6)))</formula>
    </cfRule>
    <cfRule dxfId="6" operator="equal" priority="409" type="cellIs">
      <formula>"NEUT/NEG"</formula>
    </cfRule>
    <cfRule dxfId="7" operator="equal" priority="410" type="cellIs">
      <formula>"NEUT"</formula>
    </cfRule>
    <cfRule dxfId="8" operator="equal" priority="411" type="cellIs">
      <formula>"NEG"</formula>
    </cfRule>
    <cfRule dxfId="9" operator="equal" priority="412" type="cellIs">
      <formula>"POS"</formula>
    </cfRule>
  </conditionalFormatting>
  <conditionalFormatting sqref="J10">
    <cfRule dxfId="10" operator="containsText" priority="397" text="POS/NEUT" type="containsText">
      <formula>NOT(ISERROR(SEARCH("POS/NEUT",J10)))</formula>
    </cfRule>
    <cfRule dxfId="11" operator="equal" priority="398" type="cellIs">
      <formula>"NEUT/NEG"</formula>
    </cfRule>
    <cfRule dxfId="12" operator="equal" priority="399" type="cellIs">
      <formula>"NEUT"</formula>
    </cfRule>
    <cfRule dxfId="13" operator="equal" priority="400" type="cellIs">
      <formula>"NEG"</formula>
    </cfRule>
    <cfRule dxfId="14" operator="equal" priority="401" type="cellIs">
      <formula>"POS"</formula>
    </cfRule>
  </conditionalFormatting>
  <conditionalFormatting sqref="J29">
    <cfRule dxfId="15" operator="containsText" priority="347" text="POS/NEUT" type="containsText">
      <formula>NOT(ISERROR(SEARCH("POS/NEUT",J29)))</formula>
    </cfRule>
    <cfRule dxfId="16" operator="equal" priority="348" type="cellIs">
      <formula>"NEUT/NEG"</formula>
    </cfRule>
    <cfRule dxfId="17" operator="equal" priority="349" type="cellIs">
      <formula>"NEUT"</formula>
    </cfRule>
    <cfRule dxfId="18" operator="equal" priority="350" type="cellIs">
      <formula>"NEG"</formula>
    </cfRule>
    <cfRule dxfId="19" operator="equal" priority="351" type="cellIs">
      <formula>"POS"</formula>
    </cfRule>
  </conditionalFormatting>
  <conditionalFormatting sqref="J30">
    <cfRule dxfId="20" operator="containsText" priority="342" text="POS/NEUT" type="containsText">
      <formula>NOT(ISERROR(SEARCH("POS/NEUT",J30)))</formula>
    </cfRule>
    <cfRule dxfId="21" operator="equal" priority="343" type="cellIs">
      <formula>"NEUT/NEG"</formula>
    </cfRule>
    <cfRule dxfId="22" operator="equal" priority="344" type="cellIs">
      <formula>"NEUT"</formula>
    </cfRule>
    <cfRule dxfId="23" operator="equal" priority="345" type="cellIs">
      <formula>"NEG"</formula>
    </cfRule>
    <cfRule dxfId="24" operator="equal" priority="346" type="cellIs">
      <formula>"POS"</formula>
    </cfRule>
  </conditionalFormatting>
  <conditionalFormatting sqref="M7 M11 M19">
    <cfRule dxfId="25" operator="equal" priority="424" type="cellIs">
      <formula>"YES"</formula>
    </cfRule>
  </conditionalFormatting>
  <conditionalFormatting sqref="W34">
    <cfRule dxfId="26" operator="containsText" priority="243" text="POS/NEUT" type="containsText">
      <formula>NOT(ISERROR(SEARCH("POS/NEUT",W34)))</formula>
    </cfRule>
    <cfRule dxfId="27" operator="equal" priority="244" type="cellIs">
      <formula>"NEUT/NEG"</formula>
    </cfRule>
    <cfRule dxfId="28" operator="equal" priority="245" type="cellIs">
      <formula>"NEUT"</formula>
    </cfRule>
    <cfRule dxfId="29" operator="equal" priority="246" type="cellIs">
      <formula>"NEG"</formula>
    </cfRule>
    <cfRule dxfId="30" operator="equal" priority="247" type="cellIs">
      <formula>"POS"</formula>
    </cfRule>
  </conditionalFormatting>
  <conditionalFormatting sqref="J5">
    <cfRule dxfId="31" operator="containsText" priority="413" text="POS/NEUT" type="containsText">
      <formula>NOT(ISERROR(SEARCH("POS/NEUT",J5)))</formula>
    </cfRule>
    <cfRule dxfId="32" operator="equal" priority="414" type="cellIs">
      <formula>"NEUT/NEG"</formula>
    </cfRule>
    <cfRule dxfId="33" operator="equal" priority="415" type="cellIs">
      <formula>"NEUT"</formula>
    </cfRule>
    <cfRule dxfId="34" operator="equal" priority="416" type="cellIs">
      <formula>"NEG"</formula>
    </cfRule>
    <cfRule dxfId="35" operator="equal" priority="417" type="cellIs">
      <formula>"POS"</formula>
    </cfRule>
  </conditionalFormatting>
  <conditionalFormatting sqref="J13">
    <cfRule dxfId="36" operator="containsText" priority="391" text="POS/NEUT" type="containsText">
      <formula>NOT(ISERROR(SEARCH("POS/NEUT",J13)))</formula>
    </cfRule>
    <cfRule dxfId="37" operator="equal" priority="392" type="cellIs">
      <formula>"NEUT/NEG"</formula>
    </cfRule>
    <cfRule dxfId="38" operator="equal" priority="393" type="cellIs">
      <formula>"NEUT"</formula>
    </cfRule>
    <cfRule dxfId="39" operator="equal" priority="394" type="cellIs">
      <formula>"NEG"</formula>
    </cfRule>
    <cfRule dxfId="40" operator="equal" priority="395" type="cellIs">
      <formula>"POS"</formula>
    </cfRule>
  </conditionalFormatting>
  <conditionalFormatting sqref="J14">
    <cfRule dxfId="41" operator="containsText" priority="386" text="POS/NEUT" type="containsText">
      <formula>NOT(ISERROR(SEARCH("POS/NEUT",J14)))</formula>
    </cfRule>
    <cfRule dxfId="42" operator="equal" priority="387" type="cellIs">
      <formula>"NEUT/NEG"</formula>
    </cfRule>
    <cfRule dxfId="43" operator="equal" priority="388" type="cellIs">
      <formula>"NEUT"</formula>
    </cfRule>
    <cfRule dxfId="44" operator="equal" priority="389" type="cellIs">
      <formula>"NEG"</formula>
    </cfRule>
    <cfRule dxfId="45" operator="equal" priority="390" type="cellIs">
      <formula>"POS"</formula>
    </cfRule>
  </conditionalFormatting>
  <conditionalFormatting sqref="J17">
    <cfRule dxfId="46" operator="containsText" priority="380" text="POS/NEUT" type="containsText">
      <formula>NOT(ISERROR(SEARCH("POS/NEUT",J17)))</formula>
    </cfRule>
    <cfRule dxfId="47" operator="equal" priority="381" type="cellIs">
      <formula>"NEUT/NEG"</formula>
    </cfRule>
    <cfRule dxfId="48" operator="equal" priority="382" type="cellIs">
      <formula>"NEUT"</formula>
    </cfRule>
    <cfRule dxfId="49" operator="equal" priority="383" type="cellIs">
      <formula>"NEG"</formula>
    </cfRule>
    <cfRule dxfId="50" operator="equal" priority="384" type="cellIs">
      <formula>"POS"</formula>
    </cfRule>
  </conditionalFormatting>
  <conditionalFormatting sqref="J18">
    <cfRule dxfId="51" operator="containsText" priority="375" text="POS/NEUT" type="containsText">
      <formula>NOT(ISERROR(SEARCH("POS/NEUT",J18)))</formula>
    </cfRule>
    <cfRule dxfId="52" operator="equal" priority="376" type="cellIs">
      <formula>"NEUT/NEG"</formula>
    </cfRule>
    <cfRule dxfId="53" operator="equal" priority="377" type="cellIs">
      <formula>"NEUT"</formula>
    </cfRule>
    <cfRule dxfId="54" operator="equal" priority="378" type="cellIs">
      <formula>"NEG"</formula>
    </cfRule>
    <cfRule dxfId="55" operator="equal" priority="379" type="cellIs">
      <formula>"POS"</formula>
    </cfRule>
  </conditionalFormatting>
  <conditionalFormatting sqref="J21">
    <cfRule dxfId="56" operator="containsText" priority="369" text="POS/NEUT" type="containsText">
      <formula>NOT(ISERROR(SEARCH("POS/NEUT",J21)))</formula>
    </cfRule>
    <cfRule dxfId="57" operator="equal" priority="370" type="cellIs">
      <formula>"NEUT/NEG"</formula>
    </cfRule>
    <cfRule dxfId="58" operator="equal" priority="371" type="cellIs">
      <formula>"NEUT"</formula>
    </cfRule>
    <cfRule dxfId="59" operator="equal" priority="372" type="cellIs">
      <formula>"NEG"</formula>
    </cfRule>
    <cfRule dxfId="60" operator="equal" priority="373" type="cellIs">
      <formula>"POS"</formula>
    </cfRule>
  </conditionalFormatting>
  <conditionalFormatting sqref="J22">
    <cfRule dxfId="61" operator="containsText" priority="364" text="POS/NEUT" type="containsText">
      <formula>NOT(ISERROR(SEARCH("POS/NEUT",J22)))</formula>
    </cfRule>
    <cfRule dxfId="62" operator="equal" priority="365" type="cellIs">
      <formula>"NEUT/NEG"</formula>
    </cfRule>
    <cfRule dxfId="63" operator="equal" priority="366" type="cellIs">
      <formula>"NEUT"</formula>
    </cfRule>
    <cfRule dxfId="64" operator="equal" priority="367" type="cellIs">
      <formula>"NEG"</formula>
    </cfRule>
    <cfRule dxfId="65" operator="equal" priority="368" type="cellIs">
      <formula>"POS"</formula>
    </cfRule>
  </conditionalFormatting>
  <conditionalFormatting sqref="J25">
    <cfRule dxfId="66" operator="containsText" priority="358" text="POS/NEUT" type="containsText">
      <formula>NOT(ISERROR(SEARCH("POS/NEUT",J25)))</formula>
    </cfRule>
    <cfRule dxfId="67" operator="equal" priority="359" type="cellIs">
      <formula>"NEUT/NEG"</formula>
    </cfRule>
    <cfRule dxfId="68" operator="equal" priority="360" type="cellIs">
      <formula>"NEUT"</formula>
    </cfRule>
    <cfRule dxfId="69" operator="equal" priority="361" type="cellIs">
      <formula>"NEG"</formula>
    </cfRule>
    <cfRule dxfId="70" operator="equal" priority="362" type="cellIs">
      <formula>"POS"</formula>
    </cfRule>
  </conditionalFormatting>
  <conditionalFormatting sqref="J26">
    <cfRule dxfId="71" operator="containsText" priority="353" text="POS/NEUT" type="containsText">
      <formula>NOT(ISERROR(SEARCH("POS/NEUT",J26)))</formula>
    </cfRule>
    <cfRule dxfId="72" operator="equal" priority="354" type="cellIs">
      <formula>"NEUT/NEG"</formula>
    </cfRule>
    <cfRule dxfId="73" operator="equal" priority="355" type="cellIs">
      <formula>"NEUT"</formula>
    </cfRule>
    <cfRule dxfId="74" operator="equal" priority="356" type="cellIs">
      <formula>"NEG"</formula>
    </cfRule>
    <cfRule dxfId="75" operator="equal" priority="357" type="cellIs">
      <formula>"POS"</formula>
    </cfRule>
  </conditionalFormatting>
  <conditionalFormatting sqref="J33">
    <cfRule dxfId="76" operator="containsText" priority="336" text="POS/NEUT" type="containsText">
      <formula>NOT(ISERROR(SEARCH("POS/NEUT",J33)))</formula>
    </cfRule>
    <cfRule dxfId="77" operator="equal" priority="337" type="cellIs">
      <formula>"NEUT/NEG"</formula>
    </cfRule>
    <cfRule dxfId="78" operator="equal" priority="338" type="cellIs">
      <formula>"NEUT"</formula>
    </cfRule>
    <cfRule dxfId="79" operator="equal" priority="339" type="cellIs">
      <formula>"NEG"</formula>
    </cfRule>
    <cfRule dxfId="80" operator="equal" priority="340" type="cellIs">
      <formula>"POS"</formula>
    </cfRule>
  </conditionalFormatting>
  <conditionalFormatting sqref="J34">
    <cfRule dxfId="81" operator="containsText" priority="331" text="POS/NEUT" type="containsText">
      <formula>NOT(ISERROR(SEARCH("POS/NEUT",J34)))</formula>
    </cfRule>
    <cfRule dxfId="82" operator="equal" priority="332" type="cellIs">
      <formula>"NEUT/NEG"</formula>
    </cfRule>
    <cfRule dxfId="83" operator="equal" priority="333" type="cellIs">
      <formula>"NEUT"</formula>
    </cfRule>
    <cfRule dxfId="84" operator="equal" priority="334" type="cellIs">
      <formula>"NEG"</formula>
    </cfRule>
    <cfRule dxfId="85" operator="equal" priority="335" type="cellIs">
      <formula>"POS"</formula>
    </cfRule>
  </conditionalFormatting>
  <conditionalFormatting sqref="W5">
    <cfRule dxfId="86" operator="containsText" priority="325" text="POS/NEUT" type="containsText">
      <formula>NOT(ISERROR(SEARCH("POS/NEUT",W5)))</formula>
    </cfRule>
    <cfRule dxfId="87" operator="equal" priority="326" type="cellIs">
      <formula>"NEUT/NEG"</formula>
    </cfRule>
    <cfRule dxfId="88" operator="equal" priority="327" type="cellIs">
      <formula>"NEUT"</formula>
    </cfRule>
    <cfRule dxfId="89" operator="equal" priority="328" type="cellIs">
      <formula>"NEG"</formula>
    </cfRule>
    <cfRule dxfId="90" operator="equal" priority="329" type="cellIs">
      <formula>"POS"</formula>
    </cfRule>
  </conditionalFormatting>
  <conditionalFormatting sqref="W6">
    <cfRule dxfId="91" operator="containsText" priority="320" text="POS/NEUT" type="containsText">
      <formula>NOT(ISERROR(SEARCH("POS/NEUT",W6)))</formula>
    </cfRule>
    <cfRule dxfId="92" operator="equal" priority="321" type="cellIs">
      <formula>"NEUT/NEG"</formula>
    </cfRule>
    <cfRule dxfId="93" operator="equal" priority="322" type="cellIs">
      <formula>"NEUT"</formula>
    </cfRule>
    <cfRule dxfId="94" operator="equal" priority="323" type="cellIs">
      <formula>"NEG"</formula>
    </cfRule>
    <cfRule dxfId="95" operator="equal" priority="324" type="cellIs">
      <formula>"POS"</formula>
    </cfRule>
  </conditionalFormatting>
  <conditionalFormatting sqref="W9">
    <cfRule dxfId="96" operator="containsText" priority="314" text="POS/NEUT" type="containsText">
      <formula>NOT(ISERROR(SEARCH("POS/NEUT",W9)))</formula>
    </cfRule>
    <cfRule dxfId="97" operator="equal" priority="315" type="cellIs">
      <formula>"NEUT/NEG"</formula>
    </cfRule>
    <cfRule dxfId="98" operator="equal" priority="316" type="cellIs">
      <formula>"NEUT"</formula>
    </cfRule>
    <cfRule dxfId="99" operator="equal" priority="317" type="cellIs">
      <formula>"NEG"</formula>
    </cfRule>
    <cfRule dxfId="100" operator="equal" priority="318" type="cellIs">
      <formula>"POS"</formula>
    </cfRule>
  </conditionalFormatting>
  <conditionalFormatting sqref="W10">
    <cfRule dxfId="101" operator="containsText" priority="309" text="POS/NEUT" type="containsText">
      <formula>NOT(ISERROR(SEARCH("POS/NEUT",W10)))</formula>
    </cfRule>
    <cfRule dxfId="102" operator="equal" priority="310" type="cellIs">
      <formula>"NEUT/NEG"</formula>
    </cfRule>
    <cfRule dxfId="103" operator="equal" priority="311" type="cellIs">
      <formula>"NEUT"</formula>
    </cfRule>
    <cfRule dxfId="104" operator="equal" priority="312" type="cellIs">
      <formula>"NEG"</formula>
    </cfRule>
    <cfRule dxfId="105" operator="equal" priority="313" type="cellIs">
      <formula>"POS"</formula>
    </cfRule>
  </conditionalFormatting>
  <conditionalFormatting sqref="W13">
    <cfRule dxfId="106" operator="containsText" priority="303" text="POS/NEUT" type="containsText">
      <formula>NOT(ISERROR(SEARCH("POS/NEUT",W13)))</formula>
    </cfRule>
    <cfRule dxfId="107" operator="equal" priority="304" type="cellIs">
      <formula>"NEUT/NEG"</formula>
    </cfRule>
    <cfRule dxfId="108" operator="equal" priority="305" type="cellIs">
      <formula>"NEUT"</formula>
    </cfRule>
    <cfRule dxfId="109" operator="equal" priority="306" type="cellIs">
      <formula>"NEG"</formula>
    </cfRule>
    <cfRule dxfId="110" operator="equal" priority="307" type="cellIs">
      <formula>"POS"</formula>
    </cfRule>
  </conditionalFormatting>
  <conditionalFormatting sqref="W14">
    <cfRule dxfId="111" operator="containsText" priority="298" text="POS/NEUT" type="containsText">
      <formula>NOT(ISERROR(SEARCH("POS/NEUT",W14)))</formula>
    </cfRule>
    <cfRule dxfId="112" operator="equal" priority="299" type="cellIs">
      <formula>"NEUT/NEG"</formula>
    </cfRule>
    <cfRule dxfId="113" operator="equal" priority="300" type="cellIs">
      <formula>"NEUT"</formula>
    </cfRule>
    <cfRule dxfId="114" operator="equal" priority="301" type="cellIs">
      <formula>"NEG"</formula>
    </cfRule>
    <cfRule dxfId="115" operator="equal" priority="302" type="cellIs">
      <formula>"POS"</formula>
    </cfRule>
  </conditionalFormatting>
  <conditionalFormatting sqref="W17">
    <cfRule dxfId="116" operator="containsText" priority="292" text="POS/NEUT" type="containsText">
      <formula>NOT(ISERROR(SEARCH("POS/NEUT",W17)))</formula>
    </cfRule>
    <cfRule dxfId="117" operator="equal" priority="293" type="cellIs">
      <formula>"NEUT/NEG"</formula>
    </cfRule>
    <cfRule dxfId="118" operator="equal" priority="294" type="cellIs">
      <formula>"NEUT"</formula>
    </cfRule>
    <cfRule dxfId="119" operator="equal" priority="295" type="cellIs">
      <formula>"NEG"</formula>
    </cfRule>
    <cfRule dxfId="120" operator="equal" priority="296" type="cellIs">
      <formula>"POS"</formula>
    </cfRule>
  </conditionalFormatting>
  <conditionalFormatting sqref="W18">
    <cfRule dxfId="121" operator="containsText" priority="287" text="POS/NEUT" type="containsText">
      <formula>NOT(ISERROR(SEARCH("POS/NEUT",W18)))</formula>
    </cfRule>
    <cfRule dxfId="122" operator="equal" priority="288" type="cellIs">
      <formula>"NEUT/NEG"</formula>
    </cfRule>
    <cfRule dxfId="123" operator="equal" priority="289" type="cellIs">
      <formula>"NEUT"</formula>
    </cfRule>
    <cfRule dxfId="124" operator="equal" priority="290" type="cellIs">
      <formula>"NEG"</formula>
    </cfRule>
    <cfRule dxfId="125" operator="equal" priority="291" type="cellIs">
      <formula>"POS"</formula>
    </cfRule>
  </conditionalFormatting>
  <conditionalFormatting sqref="W21">
    <cfRule dxfId="126" operator="containsText" priority="281" text="POS/NEUT" type="containsText">
      <formula>NOT(ISERROR(SEARCH("POS/NEUT",W21)))</formula>
    </cfRule>
    <cfRule dxfId="127" operator="equal" priority="282" type="cellIs">
      <formula>"NEUT/NEG"</formula>
    </cfRule>
    <cfRule dxfId="128" operator="equal" priority="283" type="cellIs">
      <formula>"NEUT"</formula>
    </cfRule>
    <cfRule dxfId="129" operator="equal" priority="284" type="cellIs">
      <formula>"NEG"</formula>
    </cfRule>
    <cfRule dxfId="130" operator="equal" priority="285" type="cellIs">
      <formula>"POS"</formula>
    </cfRule>
  </conditionalFormatting>
  <conditionalFormatting sqref="W22">
    <cfRule dxfId="131" operator="containsText" priority="276" text="POS/NEUT" type="containsText">
      <formula>NOT(ISERROR(SEARCH("POS/NEUT",W22)))</formula>
    </cfRule>
    <cfRule dxfId="132" operator="equal" priority="277" type="cellIs">
      <formula>"NEUT/NEG"</formula>
    </cfRule>
    <cfRule dxfId="133" operator="equal" priority="278" type="cellIs">
      <formula>"NEUT"</formula>
    </cfRule>
    <cfRule dxfId="134" operator="equal" priority="279" type="cellIs">
      <formula>"NEG"</formula>
    </cfRule>
    <cfRule dxfId="135" operator="equal" priority="280" type="cellIs">
      <formula>"POS"</formula>
    </cfRule>
  </conditionalFormatting>
  <conditionalFormatting sqref="W25">
    <cfRule dxfId="136" operator="containsText" priority="270" text="POS/NEUT" type="containsText">
      <formula>NOT(ISERROR(SEARCH("POS/NEUT",W25)))</formula>
    </cfRule>
    <cfRule dxfId="137" operator="equal" priority="271" type="cellIs">
      <formula>"NEUT/NEG"</formula>
    </cfRule>
    <cfRule dxfId="138" operator="equal" priority="272" type="cellIs">
      <formula>"NEUT"</formula>
    </cfRule>
    <cfRule dxfId="139" operator="equal" priority="273" type="cellIs">
      <formula>"NEG"</formula>
    </cfRule>
    <cfRule dxfId="140" operator="equal" priority="274" type="cellIs">
      <formula>"POS"</formula>
    </cfRule>
  </conditionalFormatting>
  <conditionalFormatting sqref="W26">
    <cfRule dxfId="141" operator="containsText" priority="265" text="POS/NEUT" type="containsText">
      <formula>NOT(ISERROR(SEARCH("POS/NEUT",W26)))</formula>
    </cfRule>
    <cfRule dxfId="142" operator="equal" priority="266" type="cellIs">
      <formula>"NEUT/NEG"</formula>
    </cfRule>
    <cfRule dxfId="143" operator="equal" priority="267" type="cellIs">
      <formula>"NEUT"</formula>
    </cfRule>
    <cfRule dxfId="144" operator="equal" priority="268" type="cellIs">
      <formula>"NEG"</formula>
    </cfRule>
    <cfRule dxfId="145" operator="equal" priority="269" type="cellIs">
      <formula>"POS"</formula>
    </cfRule>
  </conditionalFormatting>
  <conditionalFormatting sqref="W29">
    <cfRule dxfId="146" operator="containsText" priority="259" text="POS/NEUT" type="containsText">
      <formula>NOT(ISERROR(SEARCH("POS/NEUT",W29)))</formula>
    </cfRule>
    <cfRule dxfId="147" operator="equal" priority="260" type="cellIs">
      <formula>"NEUT/NEG"</formula>
    </cfRule>
    <cfRule dxfId="148" operator="equal" priority="261" type="cellIs">
      <formula>"NEUT"</formula>
    </cfRule>
    <cfRule dxfId="149" operator="equal" priority="262" type="cellIs">
      <formula>"NEG"</formula>
    </cfRule>
    <cfRule dxfId="150" operator="equal" priority="263" type="cellIs">
      <formula>"POS"</formula>
    </cfRule>
  </conditionalFormatting>
  <conditionalFormatting sqref="W30">
    <cfRule dxfId="151" operator="containsText" priority="254" text="POS/NEUT" type="containsText">
      <formula>NOT(ISERROR(SEARCH("POS/NEUT",W30)))</formula>
    </cfRule>
    <cfRule dxfId="152" operator="equal" priority="255" type="cellIs">
      <formula>"NEUT/NEG"</formula>
    </cfRule>
    <cfRule dxfId="153" operator="equal" priority="256" type="cellIs">
      <formula>"NEUT"</formula>
    </cfRule>
    <cfRule dxfId="154" operator="equal" priority="257" type="cellIs">
      <formula>"NEG"</formula>
    </cfRule>
    <cfRule dxfId="155" operator="equal" priority="258" type="cellIs">
      <formula>"POS"</formula>
    </cfRule>
  </conditionalFormatting>
  <conditionalFormatting sqref="W33">
    <cfRule dxfId="156" operator="containsText" priority="248" text="POS/NEUT" type="containsText">
      <formula>NOT(ISERROR(SEARCH("POS/NEUT",W33)))</formula>
    </cfRule>
    <cfRule dxfId="157" operator="equal" priority="249" type="cellIs">
      <formula>"NEUT/NEG"</formula>
    </cfRule>
    <cfRule dxfId="158" operator="equal" priority="250" type="cellIs">
      <formula>"NEUT"</formula>
    </cfRule>
    <cfRule dxfId="159" operator="equal" priority="251" type="cellIs">
      <formula>"NEG"</formula>
    </cfRule>
    <cfRule dxfId="160" operator="equal" priority="252" type="cellIs">
      <formula>"POS"</formula>
    </cfRule>
  </conditionalFormatting>
  <conditionalFormatting sqref="M15">
    <cfRule dxfId="161" operator="equal" priority="237" type="cellIs">
      <formula>"YES"</formula>
    </cfRule>
  </conditionalFormatting>
  <conditionalFormatting sqref="M4">
    <cfRule dxfId="162" operator="equal" priority="188" type="cellIs">
      <formula>"YES"</formula>
    </cfRule>
  </conditionalFormatting>
  <conditionalFormatting sqref="M5">
    <cfRule dxfId="163" operator="equal" priority="187" type="cellIs">
      <formula>"YES"</formula>
    </cfRule>
  </conditionalFormatting>
  <conditionalFormatting sqref="M8">
    <cfRule dxfId="164" operator="equal" priority="83" type="cellIs">
      <formula>"YES"</formula>
    </cfRule>
  </conditionalFormatting>
  <conditionalFormatting sqref="M12">
    <cfRule dxfId="165" operator="equal" priority="82" type="cellIs">
      <formula>"YES"</formula>
    </cfRule>
  </conditionalFormatting>
  <conditionalFormatting sqref="M16">
    <cfRule dxfId="166" operator="equal" priority="81" type="cellIs">
      <formula>"YES"</formula>
    </cfRule>
  </conditionalFormatting>
  <conditionalFormatting sqref="M23 M27">
    <cfRule dxfId="167" operator="equal" priority="80" type="cellIs">
      <formula>"YES"</formula>
    </cfRule>
  </conditionalFormatting>
  <conditionalFormatting sqref="M31">
    <cfRule dxfId="168" operator="equal" priority="79" type="cellIs">
      <formula>"YES"</formula>
    </cfRule>
  </conditionalFormatting>
  <conditionalFormatting sqref="M20">
    <cfRule dxfId="169" operator="equal" priority="78" type="cellIs">
      <formula>"YES"</formula>
    </cfRule>
  </conditionalFormatting>
  <conditionalFormatting sqref="M24">
    <cfRule dxfId="170" operator="equal" priority="71" type="cellIs">
      <formula>"YES"</formula>
    </cfRule>
  </conditionalFormatting>
  <conditionalFormatting sqref="M28">
    <cfRule dxfId="171" operator="equal" priority="70" type="cellIs">
      <formula>"YES"</formula>
    </cfRule>
  </conditionalFormatting>
  <conditionalFormatting sqref="M32">
    <cfRule dxfId="172" operator="equal" priority="69" type="cellIs">
      <formula>"YES"</formula>
    </cfRule>
  </conditionalFormatting>
  <conditionalFormatting sqref="D4:D34">
    <cfRule dxfId="173" operator="equal" priority="137" type="cellIs">
      <formula>$E$38</formula>
    </cfRule>
  </conditionalFormatting>
  <conditionalFormatting sqref="Q4:Q34">
    <cfRule dxfId="174" operator="equal" priority="136" type="cellIs">
      <formula>$E$38</formula>
    </cfRule>
  </conditionalFormatting>
  <conditionalFormatting sqref="M6">
    <cfRule dxfId="175" operator="equal" priority="135" type="cellIs">
      <formula>"YES"</formula>
    </cfRule>
  </conditionalFormatting>
  <conditionalFormatting sqref="M9">
    <cfRule dxfId="176" operator="equal" priority="42" type="cellIs">
      <formula>"YES"</formula>
    </cfRule>
  </conditionalFormatting>
  <conditionalFormatting sqref="M10">
    <cfRule dxfId="177" operator="equal" priority="41" type="cellIs">
      <formula>"YES"</formula>
    </cfRule>
  </conditionalFormatting>
  <conditionalFormatting sqref="M13">
    <cfRule dxfId="178" operator="equal" priority="40" type="cellIs">
      <formula>"YES"</formula>
    </cfRule>
  </conditionalFormatting>
  <conditionalFormatting sqref="M14">
    <cfRule dxfId="179" operator="equal" priority="39" type="cellIs">
      <formula>"YES"</formula>
    </cfRule>
  </conditionalFormatting>
  <conditionalFormatting sqref="M17">
    <cfRule dxfId="180" operator="equal" priority="38" type="cellIs">
      <formula>"YES"</formula>
    </cfRule>
  </conditionalFormatting>
  <conditionalFormatting sqref="M18">
    <cfRule dxfId="181" operator="equal" priority="37" type="cellIs">
      <formula>"YES"</formula>
    </cfRule>
  </conditionalFormatting>
  <conditionalFormatting sqref="M21">
    <cfRule dxfId="182" operator="equal" priority="36" type="cellIs">
      <formula>"YES"</formula>
    </cfRule>
  </conditionalFormatting>
  <conditionalFormatting sqref="M22">
    <cfRule dxfId="183" operator="equal" priority="35" type="cellIs">
      <formula>"YES"</formula>
    </cfRule>
  </conditionalFormatting>
  <conditionalFormatting sqref="M25">
    <cfRule dxfId="184" operator="equal" priority="34" type="cellIs">
      <formula>"YES"</formula>
    </cfRule>
  </conditionalFormatting>
  <conditionalFormatting sqref="M26">
    <cfRule dxfId="185" operator="equal" priority="33" type="cellIs">
      <formula>"YES"</formula>
    </cfRule>
  </conditionalFormatting>
  <conditionalFormatting sqref="M29">
    <cfRule dxfId="186" operator="equal" priority="32" type="cellIs">
      <formula>"YES"</formula>
    </cfRule>
  </conditionalFormatting>
  <conditionalFormatting sqref="M30">
    <cfRule dxfId="187" operator="equal" priority="31" type="cellIs">
      <formula>"YES"</formula>
    </cfRule>
  </conditionalFormatting>
  <conditionalFormatting sqref="M33">
    <cfRule dxfId="188" operator="equal" priority="30" type="cellIs">
      <formula>"YES"</formula>
    </cfRule>
  </conditionalFormatting>
  <conditionalFormatting sqref="M34">
    <cfRule dxfId="189" operator="equal" priority="29" type="cellIs">
      <formula>"YES"</formula>
    </cfRule>
  </conditionalFormatting>
  <conditionalFormatting sqref="Z7 Z11 Z19">
    <cfRule dxfId="190" operator="equal" priority="28" type="cellIs">
      <formula>"YES"</formula>
    </cfRule>
  </conditionalFormatting>
  <conditionalFormatting sqref="Z15">
    <cfRule dxfId="191" operator="equal" priority="27" type="cellIs">
      <formula>"YES"</formula>
    </cfRule>
  </conditionalFormatting>
  <conditionalFormatting sqref="Z4">
    <cfRule dxfId="192" operator="equal" priority="26" type="cellIs">
      <formula>"YES"</formula>
    </cfRule>
  </conditionalFormatting>
  <conditionalFormatting sqref="Z5">
    <cfRule dxfId="193" operator="equal" priority="25" type="cellIs">
      <formula>"YES"</formula>
    </cfRule>
  </conditionalFormatting>
  <conditionalFormatting sqref="Z8">
    <cfRule dxfId="194" operator="equal" priority="23" type="cellIs">
      <formula>"YES"</formula>
    </cfRule>
  </conditionalFormatting>
  <conditionalFormatting sqref="Z12">
    <cfRule dxfId="195" operator="equal" priority="22" type="cellIs">
      <formula>"YES"</formula>
    </cfRule>
  </conditionalFormatting>
  <conditionalFormatting sqref="Z16">
    <cfRule dxfId="196" operator="equal" priority="21" type="cellIs">
      <formula>"YES"</formula>
    </cfRule>
  </conditionalFormatting>
  <conditionalFormatting sqref="Z23 Z27">
    <cfRule dxfId="197" operator="equal" priority="20" type="cellIs">
      <formula>"YES"</formula>
    </cfRule>
  </conditionalFormatting>
  <conditionalFormatting sqref="Z31">
    <cfRule dxfId="198" operator="equal" priority="19" type="cellIs">
      <formula>"YES"</formula>
    </cfRule>
  </conditionalFormatting>
  <conditionalFormatting sqref="Z20">
    <cfRule dxfId="199" operator="equal" priority="18" type="cellIs">
      <formula>"YES"</formula>
    </cfRule>
  </conditionalFormatting>
  <conditionalFormatting sqref="Z24">
    <cfRule dxfId="200" operator="equal" priority="17" type="cellIs">
      <formula>"YES"</formula>
    </cfRule>
  </conditionalFormatting>
  <conditionalFormatting sqref="Z28">
    <cfRule dxfId="201" operator="equal" priority="16" type="cellIs">
      <formula>"YES"</formula>
    </cfRule>
  </conditionalFormatting>
  <conditionalFormatting sqref="Z32">
    <cfRule dxfId="202" operator="equal" priority="15" type="cellIs">
      <formula>"YES"</formula>
    </cfRule>
  </conditionalFormatting>
  <conditionalFormatting sqref="Z6">
    <cfRule dxfId="203" operator="equal" priority="24" type="cellIs">
      <formula>"YES"</formula>
    </cfRule>
  </conditionalFormatting>
  <conditionalFormatting sqref="Z9">
    <cfRule dxfId="204" operator="equal" priority="14" type="cellIs">
      <formula>"YES"</formula>
    </cfRule>
  </conditionalFormatting>
  <conditionalFormatting sqref="Z10">
    <cfRule dxfId="205" operator="equal" priority="13" type="cellIs">
      <formula>"YES"</formula>
    </cfRule>
  </conditionalFormatting>
  <conditionalFormatting sqref="Z13">
    <cfRule dxfId="206" operator="equal" priority="12" type="cellIs">
      <formula>"YES"</formula>
    </cfRule>
  </conditionalFormatting>
  <conditionalFormatting sqref="Z14">
    <cfRule dxfId="207" operator="equal" priority="11" type="cellIs">
      <formula>"YES"</formula>
    </cfRule>
  </conditionalFormatting>
  <conditionalFormatting sqref="Z17">
    <cfRule dxfId="208" operator="equal" priority="10" type="cellIs">
      <formula>"YES"</formula>
    </cfRule>
  </conditionalFormatting>
  <conditionalFormatting sqref="Z18">
    <cfRule dxfId="209" operator="equal" priority="9" type="cellIs">
      <formula>"YES"</formula>
    </cfRule>
  </conditionalFormatting>
  <conditionalFormatting sqref="Z21">
    <cfRule dxfId="210" operator="equal" priority="8" type="cellIs">
      <formula>"YES"</formula>
    </cfRule>
  </conditionalFormatting>
  <conditionalFormatting sqref="Z22">
    <cfRule dxfId="211" operator="equal" priority="7" type="cellIs">
      <formula>"YES"</formula>
    </cfRule>
  </conditionalFormatting>
  <conditionalFormatting sqref="Z25">
    <cfRule dxfId="212" operator="equal" priority="6" type="cellIs">
      <formula>"YES"</formula>
    </cfRule>
  </conditionalFormatting>
  <conditionalFormatting sqref="Z26">
    <cfRule dxfId="213" operator="equal" priority="5" type="cellIs">
      <formula>"YES"</formula>
    </cfRule>
  </conditionalFormatting>
  <conditionalFormatting sqref="Z29">
    <cfRule dxfId="214" operator="equal" priority="4" type="cellIs">
      <formula>"YES"</formula>
    </cfRule>
  </conditionalFormatting>
  <conditionalFormatting sqref="Z30">
    <cfRule dxfId="215" operator="equal" priority="3" type="cellIs">
      <formula>"YES"</formula>
    </cfRule>
  </conditionalFormatting>
  <conditionalFormatting sqref="Z33">
    <cfRule dxfId="216" operator="equal" priority="2" type="cellIs">
      <formula>"YES"</formula>
    </cfRule>
  </conditionalFormatting>
  <conditionalFormatting sqref="Z34">
    <cfRule dxfId="217" operator="equal" priority="1" type="cellIs">
      <formula>"YES"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S87"/>
  <sheetViews>
    <sheetView workbookViewId="0">
      <selection activeCell="T21" sqref="T21"/>
    </sheetView>
  </sheetViews>
  <sheetFormatPr baseColWidth="10" defaultRowHeight="15"/>
  <cols>
    <col customWidth="1" max="149" min="123" style="86" width="10.83203125"/>
  </cols>
  <sheetData>
    <row customHeight="1" ht="17" r="2" s="86" spans="1:149">
      <c r="B2" s="34" t="n"/>
      <c r="C2" s="16" t="n"/>
      <c r="D2" s="16" t="n"/>
      <c r="E2" s="16" t="n"/>
      <c r="F2" s="16" t="n"/>
      <c r="G2" s="16" t="n"/>
      <c r="H2" s="16" t="n"/>
      <c r="I2" s="35" t="n"/>
      <c r="K2" s="19" t="s">
        <v>72</v>
      </c>
      <c r="L2" s="21" t="n">
        <v>1</v>
      </c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35" t="n"/>
      <c r="Y2" s="19" t="s">
        <v>72</v>
      </c>
      <c r="Z2" s="21">
        <f>1+L2</f>
        <v/>
      </c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35" t="n"/>
      <c r="AM2" s="19" t="s">
        <v>72</v>
      </c>
      <c r="AN2" s="21">
        <f>1+Z2</f>
        <v/>
      </c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35" t="n"/>
      <c r="BA2" s="19" t="s">
        <v>72</v>
      </c>
      <c r="BB2" s="21">
        <f>1+AN2</f>
        <v/>
      </c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16" t="n"/>
      <c r="BM2" s="35" t="n"/>
      <c r="BO2" s="19" t="s">
        <v>72</v>
      </c>
      <c r="BP2" s="21">
        <f>1+BB2</f>
        <v/>
      </c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16" t="n"/>
      <c r="CA2" s="35" t="n"/>
      <c r="CC2" s="19" t="s">
        <v>72</v>
      </c>
      <c r="CD2" s="21">
        <f>1+BP2</f>
        <v/>
      </c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16" t="n"/>
      <c r="CO2" s="35" t="n"/>
      <c r="CQ2" s="19" t="s">
        <v>72</v>
      </c>
      <c r="CR2" s="21">
        <f>1+CD2</f>
        <v/>
      </c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16" t="n"/>
      <c r="DC2" s="35" t="n"/>
      <c r="DE2" s="19" t="s">
        <v>72</v>
      </c>
      <c r="DF2" s="21">
        <f>1+CR2</f>
        <v/>
      </c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16" t="n"/>
      <c r="DQ2" s="35" t="n"/>
    </row>
    <row r="3" spans="1:149">
      <c r="B3" s="13" t="n"/>
      <c r="C3" s="125" t="s">
        <v>70</v>
      </c>
      <c r="D3" s="126" t="s">
        <v>1</v>
      </c>
      <c r="E3" s="32" t="s">
        <v>73</v>
      </c>
      <c r="F3" s="110" t="s">
        <v>3</v>
      </c>
      <c r="G3" s="110" t="s">
        <v>5</v>
      </c>
      <c r="H3" s="102" t="s">
        <v>74</v>
      </c>
      <c r="I3" s="14" t="n"/>
      <c r="K3" s="13" t="n"/>
      <c r="P3" s="125" t="s">
        <v>70</v>
      </c>
      <c r="Q3" s="110" t="s">
        <v>3</v>
      </c>
      <c r="R3" s="102" t="s">
        <v>75</v>
      </c>
      <c r="W3" s="14" t="n"/>
      <c r="Y3" s="13" t="n"/>
      <c r="AD3" s="125" t="s">
        <v>70</v>
      </c>
      <c r="AE3" s="110" t="s">
        <v>3</v>
      </c>
      <c r="AF3" s="102" t="s">
        <v>75</v>
      </c>
      <c r="AK3" s="14" t="n"/>
      <c r="AM3" s="13" t="n"/>
      <c r="AR3" s="125" t="s">
        <v>70</v>
      </c>
      <c r="AS3" s="110" t="s">
        <v>3</v>
      </c>
      <c r="AT3" s="102" t="s">
        <v>75</v>
      </c>
      <c r="AY3" s="14" t="n"/>
      <c r="BA3" s="13" t="n"/>
      <c r="BF3" s="125" t="s">
        <v>70</v>
      </c>
      <c r="BG3" s="110" t="s">
        <v>3</v>
      </c>
      <c r="BH3" s="102" t="s">
        <v>75</v>
      </c>
      <c r="BM3" s="14" t="n"/>
      <c r="BO3" s="13" t="n"/>
      <c r="BT3" s="125" t="s">
        <v>70</v>
      </c>
      <c r="BU3" s="110" t="s">
        <v>3</v>
      </c>
      <c r="BV3" s="102" t="s">
        <v>75</v>
      </c>
      <c r="CA3" s="14" t="n"/>
      <c r="CC3" s="13" t="n"/>
      <c r="CH3" s="125" t="s">
        <v>70</v>
      </c>
      <c r="CI3" s="110" t="s">
        <v>3</v>
      </c>
      <c r="CJ3" s="102" t="s">
        <v>75</v>
      </c>
      <c r="CO3" s="14" t="n"/>
      <c r="CQ3" s="13" t="n"/>
      <c r="CV3" s="125" t="s">
        <v>70</v>
      </c>
      <c r="CW3" s="110" t="s">
        <v>3</v>
      </c>
      <c r="CX3" s="102" t="s">
        <v>75</v>
      </c>
      <c r="DC3" s="14" t="n"/>
      <c r="DE3" s="13" t="n"/>
      <c r="DJ3" s="125" t="s">
        <v>70</v>
      </c>
      <c r="DK3" s="110" t="s">
        <v>3</v>
      </c>
      <c r="DL3" s="102" t="s">
        <v>75</v>
      </c>
      <c r="DQ3" s="14" t="n"/>
    </row>
    <row r="4" spans="1:149">
      <c r="B4" s="111" t="n">
        <v>1</v>
      </c>
      <c r="C4" s="50">
        <f>PROFILING!D5</f>
        <v/>
      </c>
      <c r="D4" s="71">
        <f>PROFILING!E5</f>
        <v/>
      </c>
      <c r="E4" s="47">
        <f>PROFILING!L5</f>
        <v/>
      </c>
      <c r="F4" s="28">
        <f>PROFILING!K5</f>
        <v/>
      </c>
      <c r="G4" s="92">
        <f>PROFILING!M5</f>
        <v/>
      </c>
      <c r="H4" s="9">
        <f>S21</f>
        <v/>
      </c>
      <c r="I4" s="14" t="n"/>
      <c r="K4" s="13" t="n"/>
      <c r="P4" s="50">
        <f>C4</f>
        <v/>
      </c>
      <c r="Q4" s="33">
        <f>F4</f>
        <v/>
      </c>
      <c r="R4" s="9">
        <f>G4</f>
        <v/>
      </c>
      <c r="W4" s="14" t="n"/>
      <c r="Y4" s="13" t="n"/>
      <c r="AD4" s="50">
        <f>C8</f>
        <v/>
      </c>
      <c r="AE4" s="33">
        <f>F8</f>
        <v/>
      </c>
      <c r="AF4" s="9">
        <f>G8</f>
        <v/>
      </c>
      <c r="AK4" s="14" t="n"/>
      <c r="AM4" s="13" t="n"/>
      <c r="AR4" s="50">
        <f>C12</f>
        <v/>
      </c>
      <c r="AS4" s="33">
        <f>F12</f>
        <v/>
      </c>
      <c r="AT4" s="9">
        <f>G12</f>
        <v/>
      </c>
      <c r="AY4" s="14" t="n"/>
      <c r="BA4" s="13" t="n"/>
      <c r="BF4" s="50">
        <f>C16</f>
        <v/>
      </c>
      <c r="BG4" s="33">
        <f>F16</f>
        <v/>
      </c>
      <c r="BH4" s="9">
        <f>G16</f>
        <v/>
      </c>
      <c r="BM4" s="14" t="n"/>
      <c r="BO4" s="13" t="n"/>
      <c r="BT4" s="50">
        <f>C20</f>
        <v/>
      </c>
      <c r="BU4" s="33">
        <f>F20</f>
        <v/>
      </c>
      <c r="BV4" s="9">
        <f>G20</f>
        <v/>
      </c>
      <c r="CA4" s="14" t="n"/>
      <c r="CC4" s="13" t="n"/>
      <c r="CH4" s="50">
        <f>C24</f>
        <v/>
      </c>
      <c r="CI4" s="33">
        <f>F24</f>
        <v/>
      </c>
      <c r="CJ4" s="9">
        <f>G24</f>
        <v/>
      </c>
      <c r="CO4" s="14" t="n"/>
      <c r="CQ4" s="13" t="n"/>
      <c r="CV4" s="50">
        <f>C28</f>
        <v/>
      </c>
      <c r="CW4" s="33">
        <f>F28</f>
        <v/>
      </c>
      <c r="CX4" s="9">
        <f>G28</f>
        <v/>
      </c>
      <c r="DC4" s="14" t="n"/>
      <c r="DE4" s="13" t="n"/>
      <c r="DJ4" s="50">
        <f>C32</f>
        <v/>
      </c>
      <c r="DK4" s="33">
        <f>F32</f>
        <v/>
      </c>
      <c r="DL4" s="9">
        <f>G32</f>
        <v/>
      </c>
      <c r="DQ4" s="14" t="n"/>
    </row>
    <row customHeight="1" ht="17" r="5" s="86" spans="1:149">
      <c r="B5" s="13" t="n"/>
      <c r="C5" s="51">
        <f>PROFILING!D6</f>
        <v/>
      </c>
      <c r="D5" s="73">
        <f>PROFILING!E6</f>
        <v/>
      </c>
      <c r="E5" s="49">
        <f>PROFILING!L6</f>
        <v/>
      </c>
      <c r="F5" s="54">
        <f>PROFILING!K6</f>
        <v/>
      </c>
      <c r="G5" s="54">
        <f>PROFILING!M6</f>
        <v/>
      </c>
      <c r="H5" s="10">
        <f>S22</f>
        <v/>
      </c>
      <c r="I5" s="14" t="n"/>
      <c r="K5" s="13" t="n"/>
      <c r="P5" s="51">
        <f>C5</f>
        <v/>
      </c>
      <c r="Q5" s="124">
        <f>F5</f>
        <v/>
      </c>
      <c r="R5" s="10">
        <f>G5</f>
        <v/>
      </c>
      <c r="W5" s="14" t="n"/>
      <c r="Y5" s="13" t="n"/>
      <c r="AD5" s="51">
        <f>C9</f>
        <v/>
      </c>
      <c r="AE5" s="124">
        <f>F9</f>
        <v/>
      </c>
      <c r="AF5" s="10">
        <f>G9</f>
        <v/>
      </c>
      <c r="AK5" s="14" t="n"/>
      <c r="AM5" s="13" t="n"/>
      <c r="AR5" s="51">
        <f>C13</f>
        <v/>
      </c>
      <c r="AS5" s="124">
        <f>F13</f>
        <v/>
      </c>
      <c r="AT5" s="10">
        <f>G13</f>
        <v/>
      </c>
      <c r="AY5" s="14" t="n"/>
      <c r="BA5" s="13" t="n"/>
      <c r="BF5" s="51">
        <f>C17</f>
        <v/>
      </c>
      <c r="BG5" s="124">
        <f>F17</f>
        <v/>
      </c>
      <c r="BH5" s="10">
        <f>G17</f>
        <v/>
      </c>
      <c r="BM5" s="14" t="n"/>
      <c r="BO5" s="13" t="n"/>
      <c r="BT5" s="51">
        <f>C21</f>
        <v/>
      </c>
      <c r="BU5" s="124">
        <f>F21</f>
        <v/>
      </c>
      <c r="BV5" s="10">
        <f>G21</f>
        <v/>
      </c>
      <c r="CA5" s="14" t="n"/>
      <c r="CC5" s="13" t="n"/>
      <c r="CH5" s="51">
        <f>C25</f>
        <v/>
      </c>
      <c r="CI5" s="124">
        <f>F25</f>
        <v/>
      </c>
      <c r="CJ5" s="10">
        <f>G25</f>
        <v/>
      </c>
      <c r="CO5" s="14" t="n"/>
      <c r="CQ5" s="13" t="n"/>
      <c r="CV5" s="51">
        <f>C29</f>
        <v/>
      </c>
      <c r="CW5" s="124">
        <f>F29</f>
        <v/>
      </c>
      <c r="CX5" s="10">
        <f>G29</f>
        <v/>
      </c>
      <c r="DC5" s="14" t="n"/>
      <c r="DE5" s="13" t="n"/>
      <c r="DJ5" s="51">
        <f>C33</f>
        <v/>
      </c>
      <c r="DK5" s="124">
        <f>F33</f>
        <v/>
      </c>
      <c r="DL5" s="10">
        <f>G33</f>
        <v/>
      </c>
      <c r="DQ5" s="14" t="n"/>
    </row>
    <row customHeight="1" ht="17" r="6" s="86" spans="1:149">
      <c r="B6" s="13" t="n"/>
      <c r="C6" s="52" t="n"/>
      <c r="D6" s="52" t="n"/>
      <c r="I6" s="14" t="n"/>
      <c r="K6" s="2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4" t="n"/>
      <c r="Y6" s="2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4" t="n"/>
      <c r="AM6" s="2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4" t="n"/>
      <c r="BA6" s="2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4" t="n"/>
      <c r="BO6" s="2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4" t="n"/>
      <c r="CC6" s="2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4" t="n"/>
      <c r="CQ6" s="2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4" t="n"/>
      <c r="DE6" s="2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4" t="n"/>
    </row>
    <row r="7" spans="1:149">
      <c r="B7" s="13" t="n"/>
      <c r="C7" s="125" t="s">
        <v>70</v>
      </c>
      <c r="D7" s="126" t="s">
        <v>1</v>
      </c>
      <c r="E7" s="32" t="s">
        <v>73</v>
      </c>
      <c r="F7" s="110" t="s">
        <v>3</v>
      </c>
      <c r="G7" s="110" t="s">
        <v>5</v>
      </c>
      <c r="H7" s="102" t="s">
        <v>74</v>
      </c>
      <c r="I7" s="14" t="n"/>
    </row>
    <row customHeight="1" ht="17" r="8" s="86" spans="1:149">
      <c r="B8" s="111">
        <f>B4+1</f>
        <v/>
      </c>
      <c r="C8" s="50">
        <f>PROFILING!D9</f>
        <v/>
      </c>
      <c r="D8" s="71">
        <f>PROFILING!E9</f>
        <v/>
      </c>
      <c r="E8" s="47">
        <f>PROFILING!L9</f>
        <v/>
      </c>
      <c r="F8" s="28">
        <f>PROFILING!K9</f>
        <v/>
      </c>
      <c r="G8" s="92">
        <f>PROFILING!M9</f>
        <v/>
      </c>
      <c r="H8" s="9">
        <f>AG21</f>
        <v/>
      </c>
      <c r="I8" s="14" t="n"/>
      <c r="K8" s="19" t="s">
        <v>76</v>
      </c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8">
        <f>K8</f>
        <v/>
      </c>
      <c r="Y8" s="19" t="s">
        <v>76</v>
      </c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8">
        <f>Y8</f>
        <v/>
      </c>
      <c r="AM8" s="19" t="s">
        <v>76</v>
      </c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8">
        <f>AM8</f>
        <v/>
      </c>
      <c r="BA8" s="19" t="s">
        <v>76</v>
      </c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8">
        <f>BA8</f>
        <v/>
      </c>
      <c r="BO8" s="19" t="s">
        <v>76</v>
      </c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6" t="n"/>
      <c r="CA8" s="18">
        <f>BO8</f>
        <v/>
      </c>
      <c r="CC8" s="19" t="s">
        <v>76</v>
      </c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6" t="n"/>
      <c r="CO8" s="18">
        <f>CC8</f>
        <v/>
      </c>
      <c r="CQ8" s="19" t="s">
        <v>76</v>
      </c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6" t="n"/>
      <c r="DC8" s="18">
        <f>CQ8</f>
        <v/>
      </c>
      <c r="DE8" s="19" t="s">
        <v>76</v>
      </c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6" t="n"/>
      <c r="DQ8" s="18">
        <f>DE8</f>
        <v/>
      </c>
    </row>
    <row customHeight="1" ht="17" r="9" s="86" spans="1:149">
      <c r="B9" s="13" t="n"/>
      <c r="C9" s="51">
        <f>PROFILING!D10</f>
        <v/>
      </c>
      <c r="D9" s="73">
        <f>PROFILING!E10</f>
        <v/>
      </c>
      <c r="E9" s="49">
        <f>PROFILING!L10</f>
        <v/>
      </c>
      <c r="F9" s="54">
        <f>PROFILING!K10</f>
        <v/>
      </c>
      <c r="G9" s="54">
        <f>PROFILING!M10</f>
        <v/>
      </c>
      <c r="H9" s="10">
        <f>AG22</f>
        <v/>
      </c>
      <c r="I9" s="14" t="n"/>
      <c r="K9" s="13" t="n"/>
      <c r="L9" s="8" t="s">
        <v>77</v>
      </c>
      <c r="M9" s="32" t="s">
        <v>78</v>
      </c>
      <c r="N9" s="32" t="s">
        <v>79</v>
      </c>
      <c r="O9" s="32" t="s">
        <v>80</v>
      </c>
      <c r="P9" s="29" t="s">
        <v>81</v>
      </c>
      <c r="Q9" s="33" t="n"/>
      <c r="R9" s="8" t="s">
        <v>82</v>
      </c>
      <c r="S9" s="32" t="s">
        <v>78</v>
      </c>
      <c r="T9" s="32" t="s">
        <v>79</v>
      </c>
      <c r="U9" s="32" t="s">
        <v>80</v>
      </c>
      <c r="V9" s="29" t="s">
        <v>81</v>
      </c>
      <c r="W9" s="14" t="n"/>
      <c r="X9" s="33" t="n"/>
      <c r="Y9" s="13" t="n"/>
      <c r="Z9" s="8" t="s">
        <v>83</v>
      </c>
      <c r="AA9" s="32" t="s">
        <v>78</v>
      </c>
      <c r="AB9" s="32" t="s">
        <v>79</v>
      </c>
      <c r="AC9" s="32" t="s">
        <v>80</v>
      </c>
      <c r="AD9" s="29" t="s">
        <v>81</v>
      </c>
      <c r="AE9" s="33" t="n"/>
      <c r="AF9" s="8" t="s">
        <v>84</v>
      </c>
      <c r="AG9" s="32" t="s">
        <v>78</v>
      </c>
      <c r="AH9" s="32" t="s">
        <v>79</v>
      </c>
      <c r="AI9" s="32" t="s">
        <v>80</v>
      </c>
      <c r="AJ9" s="29" t="s">
        <v>81</v>
      </c>
      <c r="AK9" s="14" t="n"/>
      <c r="AM9" s="13" t="n"/>
      <c r="AN9" s="8" t="s">
        <v>85</v>
      </c>
      <c r="AO9" s="32" t="s">
        <v>78</v>
      </c>
      <c r="AP9" s="32" t="s">
        <v>79</v>
      </c>
      <c r="AQ9" s="32" t="s">
        <v>80</v>
      </c>
      <c r="AR9" s="29" t="s">
        <v>81</v>
      </c>
      <c r="AS9" s="33" t="n"/>
      <c r="AT9" s="8" t="s">
        <v>86</v>
      </c>
      <c r="AU9" s="32" t="s">
        <v>78</v>
      </c>
      <c r="AV9" s="32" t="s">
        <v>79</v>
      </c>
      <c r="AW9" s="32" t="s">
        <v>80</v>
      </c>
      <c r="AX9" s="29" t="s">
        <v>81</v>
      </c>
      <c r="AY9" s="14" t="n"/>
      <c r="BA9" s="13" t="n"/>
      <c r="BB9" s="8" t="s">
        <v>87</v>
      </c>
      <c r="BC9" s="32" t="s">
        <v>78</v>
      </c>
      <c r="BD9" s="32" t="s">
        <v>79</v>
      </c>
      <c r="BE9" s="32" t="s">
        <v>80</v>
      </c>
      <c r="BF9" s="29" t="s">
        <v>81</v>
      </c>
      <c r="BG9" s="33" t="n"/>
      <c r="BH9" s="8" t="s">
        <v>88</v>
      </c>
      <c r="BI9" s="32" t="s">
        <v>78</v>
      </c>
      <c r="BJ9" s="32" t="s">
        <v>79</v>
      </c>
      <c r="BK9" s="32" t="s">
        <v>80</v>
      </c>
      <c r="BL9" s="29" t="s">
        <v>81</v>
      </c>
      <c r="BM9" s="14" t="n"/>
      <c r="BO9" s="13" t="n"/>
      <c r="BP9" s="8" t="s">
        <v>89</v>
      </c>
      <c r="BQ9" s="32" t="s">
        <v>78</v>
      </c>
      <c r="BR9" s="32" t="s">
        <v>79</v>
      </c>
      <c r="BS9" s="32" t="s">
        <v>80</v>
      </c>
      <c r="BT9" s="29" t="s">
        <v>81</v>
      </c>
      <c r="BU9" s="33" t="n"/>
      <c r="BV9" s="8" t="s">
        <v>90</v>
      </c>
      <c r="BW9" s="32" t="s">
        <v>78</v>
      </c>
      <c r="BX9" s="32" t="s">
        <v>79</v>
      </c>
      <c r="BY9" s="32" t="s">
        <v>80</v>
      </c>
      <c r="BZ9" s="29" t="s">
        <v>81</v>
      </c>
      <c r="CA9" s="14" t="n"/>
      <c r="CB9" s="33" t="n"/>
      <c r="CC9" s="13" t="n"/>
      <c r="CD9" s="8" t="s">
        <v>91</v>
      </c>
      <c r="CE9" s="32" t="s">
        <v>78</v>
      </c>
      <c r="CF9" s="32" t="s">
        <v>79</v>
      </c>
      <c r="CG9" s="32" t="s">
        <v>80</v>
      </c>
      <c r="CH9" s="29" t="s">
        <v>81</v>
      </c>
      <c r="CI9" s="33" t="n"/>
      <c r="CJ9" s="8" t="s">
        <v>92</v>
      </c>
      <c r="CK9" s="32" t="s">
        <v>78</v>
      </c>
      <c r="CL9" s="32" t="s">
        <v>79</v>
      </c>
      <c r="CM9" s="32" t="s">
        <v>80</v>
      </c>
      <c r="CN9" s="29" t="s">
        <v>81</v>
      </c>
      <c r="CO9" s="14" t="n"/>
      <c r="CQ9" s="13" t="n"/>
      <c r="CR9" s="8" t="s">
        <v>93</v>
      </c>
      <c r="CS9" s="32" t="s">
        <v>78</v>
      </c>
      <c r="CT9" s="32" t="s">
        <v>79</v>
      </c>
      <c r="CU9" s="32" t="s">
        <v>80</v>
      </c>
      <c r="CV9" s="29" t="s">
        <v>81</v>
      </c>
      <c r="CW9" s="33" t="n"/>
      <c r="CX9" s="8" t="s">
        <v>94</v>
      </c>
      <c r="CY9" s="32" t="s">
        <v>78</v>
      </c>
      <c r="CZ9" s="32" t="s">
        <v>79</v>
      </c>
      <c r="DA9" s="32" t="s">
        <v>80</v>
      </c>
      <c r="DB9" s="29" t="s">
        <v>81</v>
      </c>
      <c r="DC9" s="14" t="n"/>
      <c r="DE9" s="13" t="n"/>
      <c r="DF9" s="8" t="s">
        <v>95</v>
      </c>
      <c r="DG9" s="32" t="s">
        <v>78</v>
      </c>
      <c r="DH9" s="32" t="s">
        <v>79</v>
      </c>
      <c r="DI9" s="32" t="s">
        <v>80</v>
      </c>
      <c r="DJ9" s="29" t="s">
        <v>81</v>
      </c>
      <c r="DK9" s="33" t="n"/>
      <c r="DL9" s="8" t="s">
        <v>96</v>
      </c>
      <c r="DM9" s="32" t="s">
        <v>78</v>
      </c>
      <c r="DN9" s="32" t="s">
        <v>79</v>
      </c>
      <c r="DO9" s="32" t="s">
        <v>80</v>
      </c>
      <c r="DP9" s="29" t="s">
        <v>81</v>
      </c>
      <c r="DQ9" s="14" t="n"/>
    </row>
    <row customHeight="1" ht="17" r="10" s="86" spans="1:149">
      <c r="B10" s="13" t="n"/>
      <c r="C10" s="52" t="n"/>
      <c r="D10" s="52" t="n"/>
      <c r="I10" s="14" t="n"/>
      <c r="K10" s="13" t="n"/>
      <c r="L10" s="26" t="s">
        <v>97</v>
      </c>
      <c r="M10" s="15" t="s">
        <v>10</v>
      </c>
      <c r="N10" s="15" t="s">
        <v>8</v>
      </c>
      <c r="O10" s="15" t="s">
        <v>10</v>
      </c>
      <c r="P10" s="41" t="s">
        <v>8</v>
      </c>
      <c r="Q10" s="33" t="n"/>
      <c r="R10" s="26" t="s">
        <v>97</v>
      </c>
      <c r="S10" s="15" t="s">
        <v>8</v>
      </c>
      <c r="T10" s="15" t="s">
        <v>10</v>
      </c>
      <c r="U10" s="15" t="s">
        <v>8</v>
      </c>
      <c r="V10" s="41" t="s">
        <v>8</v>
      </c>
      <c r="W10" s="14" t="n"/>
      <c r="X10" s="33" t="n"/>
      <c r="Y10" s="13" t="n"/>
      <c r="Z10" s="26" t="s">
        <v>97</v>
      </c>
      <c r="AA10" s="15" t="s">
        <v>10</v>
      </c>
      <c r="AB10" s="15" t="s">
        <v>8</v>
      </c>
      <c r="AC10" s="15" t="s">
        <v>8</v>
      </c>
      <c r="AD10" s="41" t="s">
        <v>10</v>
      </c>
      <c r="AE10" s="33" t="n"/>
      <c r="AF10" s="26" t="s">
        <v>97</v>
      </c>
      <c r="AG10" s="15" t="s">
        <v>8</v>
      </c>
      <c r="AH10" s="15" t="s">
        <v>10</v>
      </c>
      <c r="AI10" s="15" t="s">
        <v>8</v>
      </c>
      <c r="AJ10" s="41" t="s">
        <v>10</v>
      </c>
      <c r="AK10" s="14" t="n"/>
      <c r="AM10" s="13" t="n"/>
      <c r="AN10" s="26" t="s">
        <v>97</v>
      </c>
      <c r="AO10" s="15" t="s">
        <v>8</v>
      </c>
      <c r="AP10" s="15" t="s">
        <v>10</v>
      </c>
      <c r="AQ10" s="15" t="s">
        <v>8</v>
      </c>
      <c r="AR10" s="41" t="s">
        <v>8</v>
      </c>
      <c r="AS10" s="33" t="n"/>
      <c r="AT10" s="26" t="s">
        <v>97</v>
      </c>
      <c r="AU10" s="15" t="s">
        <v>10</v>
      </c>
      <c r="AV10" s="15" t="s">
        <v>10</v>
      </c>
      <c r="AW10" s="15" t="s">
        <v>10</v>
      </c>
      <c r="AX10" s="41" t="s">
        <v>8</v>
      </c>
      <c r="AY10" s="14" t="n"/>
      <c r="BA10" s="13" t="n"/>
      <c r="BB10" s="26" t="s">
        <v>97</v>
      </c>
      <c r="BC10" s="15" t="s">
        <v>8</v>
      </c>
      <c r="BD10" s="15" t="s">
        <v>8</v>
      </c>
      <c r="BE10" s="15" t="s">
        <v>8</v>
      </c>
      <c r="BF10" s="41" t="s">
        <v>8</v>
      </c>
      <c r="BG10" s="33" t="n"/>
      <c r="BH10" s="26" t="s">
        <v>97</v>
      </c>
      <c r="BI10" s="15" t="s">
        <v>10</v>
      </c>
      <c r="BJ10" s="15" t="s">
        <v>10</v>
      </c>
      <c r="BK10" s="15" t="s">
        <v>8</v>
      </c>
      <c r="BL10" s="41" t="s">
        <v>10</v>
      </c>
      <c r="BM10" s="14" t="n"/>
      <c r="BO10" s="13" t="n"/>
      <c r="BP10" s="26" t="s">
        <v>97</v>
      </c>
      <c r="BQ10" s="15" t="s">
        <v>10</v>
      </c>
      <c r="BR10" s="15" t="s">
        <v>8</v>
      </c>
      <c r="BS10" s="15" t="s">
        <v>10</v>
      </c>
      <c r="BT10" s="41" t="s">
        <v>10</v>
      </c>
      <c r="BU10" s="33" t="n"/>
      <c r="BV10" s="26" t="s">
        <v>97</v>
      </c>
      <c r="BW10" s="15" t="s">
        <v>8</v>
      </c>
      <c r="BX10" s="15" t="s">
        <v>8</v>
      </c>
      <c r="BY10" s="15" t="s">
        <v>10</v>
      </c>
      <c r="BZ10" s="41" t="s">
        <v>10</v>
      </c>
      <c r="CA10" s="14" t="n"/>
      <c r="CC10" s="13" t="n"/>
      <c r="CD10" s="26" t="s">
        <v>97</v>
      </c>
      <c r="CE10" s="15" t="s">
        <v>8</v>
      </c>
      <c r="CF10" s="15" t="s">
        <v>8</v>
      </c>
      <c r="CG10" s="15" t="s">
        <v>10</v>
      </c>
      <c r="CH10" s="41" t="s">
        <v>8</v>
      </c>
      <c r="CI10" s="33" t="n"/>
      <c r="CJ10" s="26" t="s">
        <v>97</v>
      </c>
      <c r="CK10" s="15" t="s">
        <v>10</v>
      </c>
      <c r="CL10" s="15" t="s">
        <v>10</v>
      </c>
      <c r="CM10" s="15" t="s">
        <v>10</v>
      </c>
      <c r="CN10" s="41" t="s">
        <v>8</v>
      </c>
      <c r="CO10" s="14" t="n"/>
      <c r="CQ10" s="13" t="n"/>
      <c r="CR10" s="26" t="s">
        <v>97</v>
      </c>
      <c r="CS10" s="15" t="s">
        <v>8</v>
      </c>
      <c r="CT10" s="15" t="s">
        <v>10</v>
      </c>
      <c r="CU10" s="15" t="s">
        <v>10</v>
      </c>
      <c r="CV10" s="41" t="s">
        <v>8</v>
      </c>
      <c r="CW10" s="33" t="n"/>
      <c r="CX10" s="26" t="s">
        <v>97</v>
      </c>
      <c r="CY10" s="15" t="s">
        <v>10</v>
      </c>
      <c r="CZ10" s="15" t="s">
        <v>8</v>
      </c>
      <c r="DA10" s="15" t="s">
        <v>8</v>
      </c>
      <c r="DB10" s="41" t="s">
        <v>10</v>
      </c>
      <c r="DC10" s="14" t="n"/>
      <c r="DE10" s="13" t="n"/>
      <c r="DF10" s="26" t="s">
        <v>97</v>
      </c>
      <c r="DG10" s="15" t="s">
        <v>10</v>
      </c>
      <c r="DH10" s="15" t="s">
        <v>10</v>
      </c>
      <c r="DI10" s="15" t="s">
        <v>10</v>
      </c>
      <c r="DJ10" s="41" t="s">
        <v>10</v>
      </c>
      <c r="DK10" s="33" t="n"/>
      <c r="DL10" s="26" t="s">
        <v>97</v>
      </c>
      <c r="DM10" s="15" t="s">
        <v>8</v>
      </c>
      <c r="DN10" s="15" t="s">
        <v>8</v>
      </c>
      <c r="DO10" s="15" t="s">
        <v>8</v>
      </c>
      <c r="DP10" s="41" t="s">
        <v>8</v>
      </c>
      <c r="DQ10" s="14" t="n"/>
    </row>
    <row r="11" spans="1:149">
      <c r="B11" s="13" t="n"/>
      <c r="C11" s="125" t="s">
        <v>70</v>
      </c>
      <c r="D11" s="126" t="s">
        <v>1</v>
      </c>
      <c r="E11" s="32" t="s">
        <v>73</v>
      </c>
      <c r="F11" s="110" t="s">
        <v>3</v>
      </c>
      <c r="G11" s="110" t="s">
        <v>5</v>
      </c>
      <c r="H11" s="102" t="s">
        <v>74</v>
      </c>
      <c r="I11" s="14" t="n"/>
      <c r="K11" s="13" t="n"/>
      <c r="L11" s="64" t="s">
        <v>98</v>
      </c>
      <c r="M11" s="15" t="s">
        <v>99</v>
      </c>
      <c r="N11" s="15" t="s">
        <v>100</v>
      </c>
      <c r="O11" s="15" t="s">
        <v>99</v>
      </c>
      <c r="P11" s="41" t="s">
        <v>101</v>
      </c>
      <c r="Q11" s="92" t="n"/>
      <c r="R11" s="64" t="s">
        <v>98</v>
      </c>
      <c r="S11" s="15" t="s">
        <v>102</v>
      </c>
      <c r="T11" s="15" t="s">
        <v>99</v>
      </c>
      <c r="U11" s="15" t="s">
        <v>103</v>
      </c>
      <c r="V11" s="41" t="s">
        <v>101</v>
      </c>
      <c r="W11" s="14" t="n"/>
      <c r="X11" s="92" t="n"/>
      <c r="Y11" s="13" t="n"/>
      <c r="Z11" s="64" t="s">
        <v>98</v>
      </c>
      <c r="AA11" s="15" t="s">
        <v>102</v>
      </c>
      <c r="AB11" s="15" t="s">
        <v>100</v>
      </c>
      <c r="AC11" s="15" t="s">
        <v>99</v>
      </c>
      <c r="AD11" s="41" t="s">
        <v>102</v>
      </c>
      <c r="AE11" s="92" t="n"/>
      <c r="AF11" s="64" t="s">
        <v>98</v>
      </c>
      <c r="AG11" s="15" t="s">
        <v>104</v>
      </c>
      <c r="AH11" s="15" t="s">
        <v>105</v>
      </c>
      <c r="AI11" s="15" t="s">
        <v>106</v>
      </c>
      <c r="AJ11" s="41" t="s">
        <v>101</v>
      </c>
      <c r="AK11" s="14" t="n"/>
      <c r="AM11" s="13" t="n"/>
      <c r="AN11" s="64" t="s">
        <v>98</v>
      </c>
      <c r="AO11" s="15" t="s">
        <v>99</v>
      </c>
      <c r="AP11" s="15" t="s">
        <v>107</v>
      </c>
      <c r="AQ11" s="15" t="s">
        <v>102</v>
      </c>
      <c r="AR11" s="41" t="s">
        <v>99</v>
      </c>
      <c r="AS11" s="92" t="n"/>
      <c r="AT11" s="64" t="s">
        <v>98</v>
      </c>
      <c r="AU11" s="15" t="s">
        <v>108</v>
      </c>
      <c r="AV11" s="15" t="s">
        <v>101</v>
      </c>
      <c r="AW11" s="15" t="s">
        <v>102</v>
      </c>
      <c r="AX11" s="41" t="s">
        <v>105</v>
      </c>
      <c r="AY11" s="14" t="n"/>
      <c r="BA11" s="13" t="n"/>
      <c r="BB11" s="64" t="s">
        <v>98</v>
      </c>
      <c r="BC11" s="15" t="s">
        <v>100</v>
      </c>
      <c r="BD11" s="15" t="s">
        <v>109</v>
      </c>
      <c r="BE11" s="15" t="s">
        <v>110</v>
      </c>
      <c r="BF11" s="41" t="s">
        <v>102</v>
      </c>
      <c r="BG11" s="92" t="n"/>
      <c r="BH11" s="64" t="s">
        <v>98</v>
      </c>
      <c r="BI11" s="15" t="s">
        <v>109</v>
      </c>
      <c r="BJ11" s="15" t="s">
        <v>107</v>
      </c>
      <c r="BK11" s="15" t="s">
        <v>101</v>
      </c>
      <c r="BL11" s="41" t="s">
        <v>104</v>
      </c>
      <c r="BM11" s="14" t="n"/>
      <c r="BO11" s="13" t="n"/>
      <c r="BP11" s="64" t="s">
        <v>98</v>
      </c>
      <c r="BQ11" s="15" t="s">
        <v>107</v>
      </c>
      <c r="BR11" s="15" t="s">
        <v>100</v>
      </c>
      <c r="BS11" s="15" t="s">
        <v>109</v>
      </c>
      <c r="BT11" s="41" t="s">
        <v>109</v>
      </c>
      <c r="BU11" s="92" t="n"/>
      <c r="BV11" s="64" t="s">
        <v>98</v>
      </c>
      <c r="BW11" s="15" t="s">
        <v>111</v>
      </c>
      <c r="BX11" s="15" t="s">
        <v>105</v>
      </c>
      <c r="BY11" s="15" t="s">
        <v>99</v>
      </c>
      <c r="BZ11" s="41" t="s">
        <v>102</v>
      </c>
      <c r="CA11" s="14" t="n"/>
      <c r="CC11" s="13" t="n"/>
      <c r="CD11" s="64" t="s">
        <v>98</v>
      </c>
      <c r="CE11" s="15" t="s">
        <v>112</v>
      </c>
      <c r="CF11" s="15" t="s">
        <v>105</v>
      </c>
      <c r="CG11" s="15" t="s">
        <v>99</v>
      </c>
      <c r="CH11" s="41" t="s">
        <v>111</v>
      </c>
      <c r="CI11" s="92" t="n"/>
      <c r="CJ11" s="64" t="s">
        <v>98</v>
      </c>
      <c r="CK11" s="15" t="s">
        <v>110</v>
      </c>
      <c r="CL11" s="15" t="s">
        <v>109</v>
      </c>
      <c r="CM11" s="15" t="s">
        <v>107</v>
      </c>
      <c r="CN11" s="41" t="s">
        <v>101</v>
      </c>
      <c r="CO11" s="14" t="n"/>
      <c r="CQ11" s="13" t="n"/>
      <c r="CR11" s="64" t="s">
        <v>98</v>
      </c>
      <c r="CS11" s="15" t="s">
        <v>100</v>
      </c>
      <c r="CT11" s="15" t="s">
        <v>108</v>
      </c>
      <c r="CU11" s="15" t="s">
        <v>102</v>
      </c>
      <c r="CV11" s="41" t="s">
        <v>100</v>
      </c>
      <c r="CW11" s="92" t="n"/>
      <c r="CX11" s="64" t="s">
        <v>98</v>
      </c>
      <c r="CY11" s="15" t="s">
        <v>105</v>
      </c>
      <c r="CZ11" s="15" t="s">
        <v>107</v>
      </c>
      <c r="DA11" s="15" t="s">
        <v>99</v>
      </c>
      <c r="DB11" s="41" t="s">
        <v>105</v>
      </c>
      <c r="DC11" s="14" t="n"/>
      <c r="DE11" s="13" t="n"/>
      <c r="DF11" s="64" t="s">
        <v>98</v>
      </c>
      <c r="DG11" s="15" t="s">
        <v>109</v>
      </c>
      <c r="DH11" s="15" t="s">
        <v>105</v>
      </c>
      <c r="DI11" s="15" t="s">
        <v>107</v>
      </c>
      <c r="DJ11" s="41" t="s">
        <v>99</v>
      </c>
      <c r="DK11" s="92" t="n"/>
      <c r="DL11" s="64" t="s">
        <v>98</v>
      </c>
      <c r="DM11" s="15" t="s">
        <v>99</v>
      </c>
      <c r="DN11" s="15" t="s">
        <v>99</v>
      </c>
      <c r="DO11" s="15" t="s">
        <v>109</v>
      </c>
      <c r="DP11" s="41" t="s">
        <v>105</v>
      </c>
      <c r="DQ11" s="14" t="n"/>
    </row>
    <row r="12" spans="1:149">
      <c r="B12" s="111">
        <f>B8+1</f>
        <v/>
      </c>
      <c r="C12" s="50">
        <f>PROFILING!D13</f>
        <v/>
      </c>
      <c r="D12" s="71">
        <f>PROFILING!E13</f>
        <v/>
      </c>
      <c r="E12" s="47">
        <f>PROFILING!L13</f>
        <v/>
      </c>
      <c r="F12" s="28">
        <f>PROFILING!K13</f>
        <v/>
      </c>
      <c r="G12" s="92">
        <f>PROFILING!M13</f>
        <v/>
      </c>
      <c r="H12" s="9">
        <f>AU21</f>
        <v/>
      </c>
      <c r="I12" s="14" t="n"/>
      <c r="K12" s="13" t="n"/>
      <c r="L12" s="26" t="s">
        <v>1</v>
      </c>
      <c r="M12" s="15" t="n">
        <v>3</v>
      </c>
      <c r="N12" s="15" t="n">
        <v>3</v>
      </c>
      <c r="O12" s="15" t="n">
        <v>3</v>
      </c>
      <c r="P12" s="41" t="n">
        <v>3</v>
      </c>
      <c r="Q12" s="92" t="n"/>
      <c r="R12" s="26" t="s">
        <v>1</v>
      </c>
      <c r="S12" s="15" t="n">
        <v>3</v>
      </c>
      <c r="T12" s="15" t="n">
        <v>3</v>
      </c>
      <c r="U12" s="15" t="n">
        <v>3</v>
      </c>
      <c r="V12" s="41" t="n">
        <v>3</v>
      </c>
      <c r="W12" s="14" t="n"/>
      <c r="X12" s="92" t="n"/>
      <c r="Y12" s="13" t="n"/>
      <c r="Z12" s="26" t="s">
        <v>1</v>
      </c>
      <c r="AA12" s="15" t="n">
        <v>3</v>
      </c>
      <c r="AB12" s="15" t="n">
        <v>3</v>
      </c>
      <c r="AC12" s="15" t="n">
        <v>3</v>
      </c>
      <c r="AD12" s="41" t="n">
        <v>3</v>
      </c>
      <c r="AE12" s="92" t="n"/>
      <c r="AF12" s="26" t="s">
        <v>1</v>
      </c>
      <c r="AG12" s="15" t="n">
        <v>3</v>
      </c>
      <c r="AH12" s="15" t="n">
        <v>3</v>
      </c>
      <c r="AI12" s="15" t="n">
        <v>3</v>
      </c>
      <c r="AJ12" s="41" t="n">
        <v>3</v>
      </c>
      <c r="AK12" s="14" t="n"/>
      <c r="AM12" s="13" t="n"/>
      <c r="AN12" s="26" t="s">
        <v>1</v>
      </c>
      <c r="AO12" s="15" t="n">
        <v>3</v>
      </c>
      <c r="AP12" s="15" t="n">
        <v>3</v>
      </c>
      <c r="AQ12" s="15" t="n">
        <v>3</v>
      </c>
      <c r="AR12" s="41" t="n">
        <v>3</v>
      </c>
      <c r="AS12" s="92" t="n"/>
      <c r="AT12" s="26" t="s">
        <v>1</v>
      </c>
      <c r="AU12" s="15" t="n">
        <v>3</v>
      </c>
      <c r="AV12" s="15" t="n">
        <v>3</v>
      </c>
      <c r="AW12" s="15" t="n">
        <v>3</v>
      </c>
      <c r="AX12" s="41" t="n">
        <v>3</v>
      </c>
      <c r="AY12" s="14" t="n"/>
      <c r="AZ12" s="92" t="n"/>
      <c r="BA12" s="13" t="n"/>
      <c r="BB12" s="26" t="s">
        <v>1</v>
      </c>
      <c r="BC12" s="15" t="n">
        <v>3</v>
      </c>
      <c r="BD12" s="15" t="n">
        <v>3</v>
      </c>
      <c r="BE12" s="15" t="n">
        <v>3</v>
      </c>
      <c r="BF12" s="41" t="n">
        <v>3</v>
      </c>
      <c r="BG12" s="92" t="n"/>
      <c r="BH12" s="26" t="s">
        <v>1</v>
      </c>
      <c r="BI12" s="15" t="n">
        <v>3</v>
      </c>
      <c r="BJ12" s="15" t="n">
        <v>3</v>
      </c>
      <c r="BK12" s="15" t="n">
        <v>3</v>
      </c>
      <c r="BL12" s="41" t="n">
        <v>3</v>
      </c>
      <c r="BM12" s="14" t="n"/>
      <c r="BO12" s="13" t="n"/>
      <c r="BP12" s="26" t="s">
        <v>1</v>
      </c>
      <c r="BQ12" s="15" t="n">
        <v>3</v>
      </c>
      <c r="BR12" s="15" t="n">
        <v>3</v>
      </c>
      <c r="BS12" s="15" t="n">
        <v>3</v>
      </c>
      <c r="BT12" s="41" t="n">
        <v>3</v>
      </c>
      <c r="BU12" s="92" t="n"/>
      <c r="BV12" s="26" t="s">
        <v>1</v>
      </c>
      <c r="BW12" s="15" t="n">
        <v>3</v>
      </c>
      <c r="BX12" s="15" t="n">
        <v>3</v>
      </c>
      <c r="BY12" s="15" t="n">
        <v>3</v>
      </c>
      <c r="BZ12" s="41" t="n">
        <v>3</v>
      </c>
      <c r="CA12" s="14" t="n"/>
      <c r="CB12" s="92" t="n"/>
      <c r="CC12" s="13" t="n"/>
      <c r="CD12" s="26" t="s">
        <v>1</v>
      </c>
      <c r="CE12" s="15" t="n">
        <v>3</v>
      </c>
      <c r="CF12" s="15" t="n">
        <v>3</v>
      </c>
      <c r="CG12" s="15" t="n">
        <v>3</v>
      </c>
      <c r="CH12" s="41" t="n">
        <v>3</v>
      </c>
      <c r="CI12" s="92" t="n"/>
      <c r="CJ12" s="26" t="s">
        <v>1</v>
      </c>
      <c r="CK12" s="15" t="n">
        <v>3</v>
      </c>
      <c r="CL12" s="15" t="n">
        <v>3</v>
      </c>
      <c r="CM12" s="15" t="n">
        <v>3</v>
      </c>
      <c r="CN12" s="41" t="n">
        <v>3</v>
      </c>
      <c r="CO12" s="14" t="n"/>
      <c r="CQ12" s="13" t="n"/>
      <c r="CR12" s="26" t="s">
        <v>1</v>
      </c>
      <c r="CS12" s="15" t="n">
        <v>3</v>
      </c>
      <c r="CT12" s="15" t="n">
        <v>3</v>
      </c>
      <c r="CU12" s="15" t="n">
        <v>3</v>
      </c>
      <c r="CV12" s="41" t="n">
        <v>3</v>
      </c>
      <c r="CW12" s="92" t="n"/>
      <c r="CX12" s="26" t="s">
        <v>1</v>
      </c>
      <c r="CY12" s="15" t="n">
        <v>3</v>
      </c>
      <c r="CZ12" s="15" t="n">
        <v>3</v>
      </c>
      <c r="DA12" s="15" t="n">
        <v>3</v>
      </c>
      <c r="DB12" s="41" t="n">
        <v>3</v>
      </c>
      <c r="DC12" s="14" t="n"/>
      <c r="DD12" s="92" t="n"/>
      <c r="DE12" s="13" t="n"/>
      <c r="DF12" s="26" t="s">
        <v>1</v>
      </c>
      <c r="DG12" s="15" t="n">
        <v>3</v>
      </c>
      <c r="DH12" s="15" t="n">
        <v>3</v>
      </c>
      <c r="DI12" s="15" t="n">
        <v>3</v>
      </c>
      <c r="DJ12" s="41" t="n">
        <v>3</v>
      </c>
      <c r="DK12" s="92" t="n"/>
      <c r="DL12" s="26" t="s">
        <v>1</v>
      </c>
      <c r="DM12" s="15" t="n">
        <v>3</v>
      </c>
      <c r="DN12" s="15" t="n">
        <v>3</v>
      </c>
      <c r="DO12" s="15" t="n">
        <v>3</v>
      </c>
      <c r="DP12" s="41" t="n">
        <v>3</v>
      </c>
      <c r="DQ12" s="14" t="n"/>
    </row>
    <row customHeight="1" ht="17" r="13" s="86" spans="1:149">
      <c r="B13" s="13" t="n"/>
      <c r="C13" s="51">
        <f>PROFILING!D14</f>
        <v/>
      </c>
      <c r="D13" s="73">
        <f>PROFILING!E14</f>
        <v/>
      </c>
      <c r="E13" s="49">
        <f>PROFILING!L14</f>
        <v/>
      </c>
      <c r="F13" s="54">
        <f>PROFILING!K14</f>
        <v/>
      </c>
      <c r="G13" s="54">
        <f>PROFILING!M14</f>
        <v/>
      </c>
      <c r="H13" s="10">
        <f>AU22</f>
        <v/>
      </c>
      <c r="I13" s="14" t="n"/>
      <c r="K13" s="13" t="n"/>
      <c r="L13" s="26" t="s">
        <v>113</v>
      </c>
      <c r="M13" s="34">
        <f>IF(M11&lt;2,-1,IF(M11&lt;5,0,1))</f>
        <v/>
      </c>
      <c r="N13">
        <f>IF(N11&lt;2,-1,IF(N11&lt;5,0,1))</f>
        <v/>
      </c>
      <c r="O13">
        <f>IF(O11&lt;2,-1,IF(O11&lt;5,0,1))</f>
        <v/>
      </c>
      <c r="P13" s="42">
        <f>IF(P11&lt;2,-1,IF(P11&lt;5,0,1))</f>
        <v/>
      </c>
      <c r="Q13" s="92" t="n"/>
      <c r="R13" s="26" t="s">
        <v>113</v>
      </c>
      <c r="S13" s="34">
        <f>IF(S11&lt;2,-1,IF(S11&lt;5,0,1))</f>
        <v/>
      </c>
      <c r="T13">
        <f>IF(T11&lt;2,-1,IF(T11&lt;5,0,1))</f>
        <v/>
      </c>
      <c r="U13">
        <f>IF(U11&lt;2,-1,IF(U11&lt;5,0,1))</f>
        <v/>
      </c>
      <c r="V13" s="42">
        <f>IF(V11&lt;2,-1,IF(V11&lt;5,0,1))</f>
        <v/>
      </c>
      <c r="W13" s="14" t="n"/>
      <c r="X13" s="92" t="n"/>
      <c r="Y13" s="13" t="n"/>
      <c r="Z13" s="26" t="s">
        <v>113</v>
      </c>
      <c r="AA13" s="34">
        <f>IF(AA11&lt;2,-1,IF(AA11&lt;5,0,1))</f>
        <v/>
      </c>
      <c r="AB13">
        <f>IF(AB11&lt;2,-1,IF(AB11&lt;5,0,1))</f>
        <v/>
      </c>
      <c r="AC13">
        <f>IF(AC11&lt;2,-1,IF(AC11&lt;5,0,1))</f>
        <v/>
      </c>
      <c r="AD13" s="42">
        <f>IF(AD11&lt;2,-1,IF(AD11&lt;5,0,1))</f>
        <v/>
      </c>
      <c r="AE13" s="92" t="n"/>
      <c r="AF13" s="26" t="s">
        <v>113</v>
      </c>
      <c r="AG13" s="34">
        <f>IF(AG11&lt;2,-1,IF(AG11&lt;5,0,1))</f>
        <v/>
      </c>
      <c r="AH13">
        <f>IF(AH11&lt;2,-1,IF(AH11&lt;5,0,1))</f>
        <v/>
      </c>
      <c r="AI13">
        <f>IF(AI11&lt;2,-1,IF(AI11&lt;5,0,1))</f>
        <v/>
      </c>
      <c r="AJ13" s="42">
        <f>IF(AJ11&lt;2,-1,IF(AJ11&lt;5,0,1))</f>
        <v/>
      </c>
      <c r="AK13" s="14" t="n"/>
      <c r="AM13" s="13" t="n"/>
      <c r="AN13" s="26" t="s">
        <v>113</v>
      </c>
      <c r="AO13" s="34">
        <f>IF(AO11&lt;2,-1,IF(AO11&lt;5,0,1))</f>
        <v/>
      </c>
      <c r="AP13">
        <f>IF(AP11&lt;2,-1,IF(AP11&lt;5,0,1))</f>
        <v/>
      </c>
      <c r="AQ13">
        <f>IF(AQ11&lt;2,-1,IF(AQ11&lt;5,0,1))</f>
        <v/>
      </c>
      <c r="AR13" s="42">
        <f>IF(AR11&lt;2,-1,IF(AR11&lt;5,0,1))</f>
        <v/>
      </c>
      <c r="AS13" s="92" t="n"/>
      <c r="AT13" s="26" t="s">
        <v>113</v>
      </c>
      <c r="AU13" s="34">
        <f>IF(AU11&lt;2,-1,IF(AU11&lt;5,0,1))</f>
        <v/>
      </c>
      <c r="AV13">
        <f>IF(AV11&lt;2,-1,IF(AV11&lt;5,0,1))</f>
        <v/>
      </c>
      <c r="AW13">
        <f>IF(AW11&lt;2,-1,IF(AW11&lt;5,0,1))</f>
        <v/>
      </c>
      <c r="AX13" s="42">
        <f>IF(AX11&lt;2,-1,IF(AX11&lt;5,0,1))</f>
        <v/>
      </c>
      <c r="AY13" s="14" t="n"/>
      <c r="BA13" s="13" t="n"/>
      <c r="BB13" s="26" t="s">
        <v>113</v>
      </c>
      <c r="BC13" s="34">
        <f>IF(BC11&lt;2,-1,IF(BC11&lt;5,0,1))</f>
        <v/>
      </c>
      <c r="BD13">
        <f>IF(BD11&lt;2,-1,IF(BD11&lt;5,0,1))</f>
        <v/>
      </c>
      <c r="BE13">
        <f>IF(BE11&lt;2,-1,IF(BE11&lt;5,0,1))</f>
        <v/>
      </c>
      <c r="BF13" s="42">
        <f>IF(BF11&lt;2,-1,IF(BF11&lt;5,0,1))</f>
        <v/>
      </c>
      <c r="BG13" s="92" t="n"/>
      <c r="BH13" s="26" t="s">
        <v>113</v>
      </c>
      <c r="BI13" s="34">
        <f>IF(BI11&lt;2,-1,IF(BI11&lt;5,0,1))</f>
        <v/>
      </c>
      <c r="BJ13">
        <f>IF(BJ11&lt;2,-1,IF(BJ11&lt;5,0,1))</f>
        <v/>
      </c>
      <c r="BK13">
        <f>IF(BK11&lt;2,-1,IF(BK11&lt;5,0,1))</f>
        <v/>
      </c>
      <c r="BL13" s="42">
        <f>IF(BL11&lt;2,-1,IF(BL11&lt;5,0,1))</f>
        <v/>
      </c>
      <c r="BM13" s="14" t="n"/>
      <c r="BO13" s="13" t="n"/>
      <c r="BP13" s="26" t="s">
        <v>113</v>
      </c>
      <c r="BQ13" s="34">
        <f>IF(BQ11&lt;2,-1,IF(BQ11&lt;5,0,1))</f>
        <v/>
      </c>
      <c r="BR13">
        <f>IF(BR11&lt;2,-1,IF(BR11&lt;5,0,1))</f>
        <v/>
      </c>
      <c r="BS13">
        <f>IF(BS11&lt;2,-1,IF(BS11&lt;5,0,1))</f>
        <v/>
      </c>
      <c r="BT13" s="42">
        <f>IF(BT11&lt;2,-1,IF(BT11&lt;5,0,1))</f>
        <v/>
      </c>
      <c r="BU13" s="92" t="n"/>
      <c r="BV13" s="26" t="s">
        <v>113</v>
      </c>
      <c r="BW13" s="34">
        <f>IF(BW11&lt;2,-1,IF(BW11&lt;5,0,1))</f>
        <v/>
      </c>
      <c r="BX13">
        <f>IF(BX11&lt;2,-1,IF(BX11&lt;5,0,1))</f>
        <v/>
      </c>
      <c r="BY13">
        <f>IF(BY11&lt;2,-1,IF(BY11&lt;5,0,1))</f>
        <v/>
      </c>
      <c r="BZ13" s="42">
        <f>IF(BZ11&lt;2,-1,IF(BZ11&lt;5,0,1))</f>
        <v/>
      </c>
      <c r="CA13" s="14" t="n"/>
      <c r="CC13" s="13" t="n"/>
      <c r="CD13" s="26" t="s">
        <v>113</v>
      </c>
      <c r="CE13" s="34">
        <f>IF(CE11&lt;2,-1,IF(CE11&lt;5,0,1))</f>
        <v/>
      </c>
      <c r="CF13">
        <f>IF(CF11&lt;2,-1,IF(CF11&lt;5,0,1))</f>
        <v/>
      </c>
      <c r="CG13">
        <f>IF(CG11&lt;2,-1,IF(CG11&lt;5,0,1))</f>
        <v/>
      </c>
      <c r="CH13" s="42">
        <f>IF(CH11&lt;2,-1,IF(CH11&lt;5,0,1))</f>
        <v/>
      </c>
      <c r="CI13" s="92" t="n"/>
      <c r="CJ13" s="26" t="s">
        <v>113</v>
      </c>
      <c r="CK13" s="34">
        <f>IF(CK11&lt;2,-1,IF(CK11&lt;5,0,1))</f>
        <v/>
      </c>
      <c r="CL13">
        <f>IF(CL11&lt;2,-1,IF(CL11&lt;5,0,1))</f>
        <v/>
      </c>
      <c r="CM13">
        <f>IF(CM11&lt;2,-1,IF(CM11&lt;5,0,1))</f>
        <v/>
      </c>
      <c r="CN13" s="42">
        <f>IF(CN11&lt;2,-1,IF(CN11&lt;5,0,1))</f>
        <v/>
      </c>
      <c r="CO13" s="14" t="n"/>
      <c r="CQ13" s="13" t="n"/>
      <c r="CR13" s="26" t="s">
        <v>113</v>
      </c>
      <c r="CS13" s="34">
        <f>IF(CS11&lt;2,-1,IF(CS11&lt;5,0,1))</f>
        <v/>
      </c>
      <c r="CT13">
        <f>IF(CT11&lt;2,-1,IF(CT11&lt;5,0,1))</f>
        <v/>
      </c>
      <c r="CU13">
        <f>IF(CU11&lt;2,-1,IF(CU11&lt;5,0,1))</f>
        <v/>
      </c>
      <c r="CV13" s="42">
        <f>IF(CV11&lt;2,-1,IF(CV11&lt;5,0,1))</f>
        <v/>
      </c>
      <c r="CW13" s="92" t="n"/>
      <c r="CX13" s="26" t="s">
        <v>113</v>
      </c>
      <c r="CY13" s="34">
        <f>IF(CY11&lt;2,-1,IF(CY11&lt;5,0,1))</f>
        <v/>
      </c>
      <c r="CZ13">
        <f>IF(CZ11&lt;2,-1,IF(CZ11&lt;5,0,1))</f>
        <v/>
      </c>
      <c r="DA13">
        <f>IF(DA11&lt;2,-1,IF(DA11&lt;5,0,1))</f>
        <v/>
      </c>
      <c r="DB13" s="42">
        <f>IF(DB11&lt;2,-1,IF(DB11&lt;5,0,1))</f>
        <v/>
      </c>
      <c r="DC13" s="14" t="n"/>
      <c r="DE13" s="13" t="n"/>
      <c r="DF13" s="26" t="s">
        <v>113</v>
      </c>
      <c r="DG13" s="34">
        <f>IF(DG11&lt;2,-1,IF(DG11&lt;5,0,1))</f>
        <v/>
      </c>
      <c r="DH13">
        <f>IF(DH11&lt;2,-1,IF(DH11&lt;5,0,1))</f>
        <v/>
      </c>
      <c r="DI13">
        <f>IF(DI11&lt;2,-1,IF(DI11&lt;5,0,1))</f>
        <v/>
      </c>
      <c r="DJ13" s="42">
        <f>IF(DJ11&lt;2,-1,IF(DJ11&lt;5,0,1))</f>
        <v/>
      </c>
      <c r="DK13" s="92" t="n"/>
      <c r="DL13" s="26" t="s">
        <v>113</v>
      </c>
      <c r="DM13" s="34">
        <f>IF(DM11&lt;2,-1,IF(DM11&lt;5,0,1))</f>
        <v/>
      </c>
      <c r="DN13">
        <f>IF(DN11&lt;2,-1,IF(DN11&lt;5,0,1))</f>
        <v/>
      </c>
      <c r="DO13">
        <f>IF(DO11&lt;2,-1,IF(DO11&lt;5,0,1))</f>
        <v/>
      </c>
      <c r="DP13" s="42">
        <f>IF(DP11&lt;2,-1,IF(DP11&lt;5,0,1))</f>
        <v/>
      </c>
      <c r="DQ13" s="14" t="n"/>
    </row>
    <row customHeight="1" ht="17" r="14" s="86" spans="1:149">
      <c r="B14" s="13" t="n"/>
      <c r="C14" s="52" t="n"/>
      <c r="D14" s="52" t="n"/>
      <c r="I14" s="14" t="n"/>
      <c r="K14" s="13" t="n"/>
      <c r="L14" s="25" t="s">
        <v>114</v>
      </c>
      <c r="M14" s="65">
        <f>IF(M12=1,M13+2,IF(M12=2,M13+1,IF(M12=3,M13,IF(M12=4,M13-1,IF(M12=5,M13-2)))))</f>
        <v/>
      </c>
      <c r="N14" s="66">
        <f>IF(N12=1,N13+2,IF(N12=2,N13+1,IF(N12=3,N13,IF(N12=4,N13-1,IF(N12=5,N13-2)))))</f>
        <v/>
      </c>
      <c r="O14" s="66">
        <f>IF(O12=1,O13+2,IF(O12=2,O13+1,IF(O12=3,O13,IF(O12=4,O13-1,IF(O12=5,O13-2)))))</f>
        <v/>
      </c>
      <c r="P14" s="67">
        <f>IF(P12=1,P13+2,IF(P12=2,P13+1,IF(P12=3,P13,IF(P12=4,P13-1,IF(P12=5,P13-2)))))</f>
        <v/>
      </c>
      <c r="Q14" s="92" t="n"/>
      <c r="R14" s="25" t="s">
        <v>114</v>
      </c>
      <c r="S14" s="65">
        <f>IF(S12=1,S13+2,IF(S12=2,S13+1,IF(S12=3,S13,IF(S12=4,S13-1,IF(S12=5,S13-2)))))</f>
        <v/>
      </c>
      <c r="T14" s="66">
        <f>IF(T12=1,T13+2,IF(T12=2,T13+1,IF(T12=3,T13,IF(T12=4,T13-1,IF(T12=5,T13-2)))))</f>
        <v/>
      </c>
      <c r="U14" s="66">
        <f>IF(U12=1,U13+2,IF(U12=2,U13+1,IF(U12=3,U13,IF(U12=4,U13-1,IF(U12=5,U13-2)))))</f>
        <v/>
      </c>
      <c r="V14" s="67">
        <f>IF(V12=1,V13+2,IF(V12=2,V13+1,IF(V12=3,V13,IF(V12=4,V13-1,IF(V12=5,V13-2)))))</f>
        <v/>
      </c>
      <c r="W14" s="14" t="n"/>
      <c r="X14" s="92" t="n"/>
      <c r="Y14" s="13" t="n"/>
      <c r="Z14" s="25" t="s">
        <v>114</v>
      </c>
      <c r="AA14" s="65">
        <f>IF(AA12=1,AA13+2,IF(AA12=2,AA13+1,IF(AA12=3,AA13,IF(AA12=4,AA13-1,IF(AA12=5,AA13-2)))))</f>
        <v/>
      </c>
      <c r="AB14" s="66">
        <f>IF(AB12=1,AB13+2,IF(AB12=2,AB13+1,IF(AB12=3,AB13,IF(AB12=4,AB13-1,IF(AB12=5,AB13-2)))))</f>
        <v/>
      </c>
      <c r="AC14" s="66">
        <f>IF(AC12=1,AC13+2,IF(AC12=2,AC13+1,IF(AC12=3,AC13,IF(AC12=4,AC13-1,IF(AC12=5,AC13-2)))))</f>
        <v/>
      </c>
      <c r="AD14" s="67">
        <f>IF(AD12=1,AD13+2,IF(AD12=2,AD13+1,IF(AD12=3,AD13,IF(AD12=4,AD13-1,IF(AD12=5,AD13-2)))))</f>
        <v/>
      </c>
      <c r="AE14" s="92" t="n"/>
      <c r="AF14" s="25" t="s">
        <v>114</v>
      </c>
      <c r="AG14" s="65">
        <f>IF(AG12=1,AG13+2,IF(AG12=2,AG13+1,IF(AG12=3,AG13,IF(AG12=4,AG13-1,IF(AG12=5,AG13-2)))))</f>
        <v/>
      </c>
      <c r="AH14" s="66">
        <f>IF(AH12=1,AH13+2,IF(AH12=2,AH13+1,IF(AH12=3,AH13,IF(AH12=4,AH13-1,IF(AH12=5,AH13-2)))))</f>
        <v/>
      </c>
      <c r="AI14" s="66">
        <f>IF(AI12=1,AI13+2,IF(AI12=2,AI13+1,IF(AI12=3,AI13,IF(AI12=4,AI13-1,IF(AI12=5,AI13-2)))))</f>
        <v/>
      </c>
      <c r="AJ14" s="67">
        <f>IF(AJ12=1,AJ13+2,IF(AJ12=2,AJ13+1,IF(AJ12=3,AJ13,IF(AJ12=4,AJ13-1,IF(AJ12=5,AJ13-2)))))</f>
        <v/>
      </c>
      <c r="AK14" s="14" t="n"/>
      <c r="AM14" s="13" t="n"/>
      <c r="AN14" s="25" t="s">
        <v>114</v>
      </c>
      <c r="AO14" s="65">
        <f>IF(AO12=1,AO13+2,IF(AO12=2,AO13+1,IF(AO12=3,AO13,IF(AO12=4,AO13-1,IF(AO12=5,AO13-2)))))</f>
        <v/>
      </c>
      <c r="AP14" s="66">
        <f>IF(AP12=1,AP13+2,IF(AP12=2,AP13+1,IF(AP12=3,AP13,IF(AP12=4,AP13-1,IF(AP12=5,AP13-2)))))</f>
        <v/>
      </c>
      <c r="AQ14" s="66">
        <f>IF(AQ12=1,AQ13+2,IF(AQ12=2,AQ13+1,IF(AQ12=3,AQ13,IF(AQ12=4,AQ13-1,IF(AQ12=5,AQ13-2)))))</f>
        <v/>
      </c>
      <c r="AR14" s="67">
        <f>IF(AR12=1,AR13+2,IF(AR12=2,AR13+1,IF(AR12=3,AR13,IF(AR12=4,AR13-1,IF(AR12=5,AR13-2)))))</f>
        <v/>
      </c>
      <c r="AS14" s="92" t="n"/>
      <c r="AT14" s="25" t="s">
        <v>114</v>
      </c>
      <c r="AU14" s="65">
        <f>IF(AU12=1,AU13+2,IF(AU12=2,AU13+1,IF(AU12=3,AU13,IF(AU12=4,AU13-1,IF(AU12=5,AU13-2)))))</f>
        <v/>
      </c>
      <c r="AV14" s="66">
        <f>IF(AV12=1,AV13+2,IF(AV12=2,AV13+1,IF(AV12=3,AV13,IF(AV12=4,AV13-1,IF(AV12=5,AV13-2)))))</f>
        <v/>
      </c>
      <c r="AW14" s="66">
        <f>IF(AW12=1,AW13+2,IF(AW12=2,AW13+1,IF(AW12=3,AW13,IF(AW12=4,AW13-1,IF(AW12=5,AW13-2)))))</f>
        <v/>
      </c>
      <c r="AX14" s="67">
        <f>IF(AX12=1,AX13+2,IF(AX12=2,AX13+1,IF(AX12=3,AX13,IF(AX12=4,AX13-1,IF(AX12=5,AX13-2)))))</f>
        <v/>
      </c>
      <c r="AY14" s="14" t="n"/>
      <c r="BA14" s="13" t="n"/>
      <c r="BB14" s="25" t="s">
        <v>114</v>
      </c>
      <c r="BC14" s="65">
        <f>IF(BC12=1,BC13+2,IF(BC12=2,BC13+1,IF(BC12=3,BC13,IF(BC12=4,BC13-1,IF(BC12=5,BC13-2)))))</f>
        <v/>
      </c>
      <c r="BD14" s="66">
        <f>IF(BD12=1,BD13+2,IF(BD12=2,BD13+1,IF(BD12=3,BD13,IF(BD12=4,BD13-1,IF(BD12=5,BD13-2)))))</f>
        <v/>
      </c>
      <c r="BE14" s="66">
        <f>IF(BE12=1,BE13+2,IF(BE12=2,BE13+1,IF(BE12=3,BE13,IF(BE12=4,BE13-1,IF(BE12=5,BE13-2)))))</f>
        <v/>
      </c>
      <c r="BF14" s="67">
        <f>IF(BF12=1,BF13+2,IF(BF12=2,BF13+1,IF(BF12=3,BF13,IF(BF12=4,BF13-1,IF(BF12=5,BF13-2)))))</f>
        <v/>
      </c>
      <c r="BG14" s="92" t="n"/>
      <c r="BH14" s="25" t="s">
        <v>114</v>
      </c>
      <c r="BI14" s="65">
        <f>IF(BI12=1,BI13+2,IF(BI12=2,BI13+1,IF(BI12=3,BI13,IF(BI12=4,BI13-1,IF(BI12=5,BI13-2)))))</f>
        <v/>
      </c>
      <c r="BJ14" s="66">
        <f>IF(BJ12=1,BJ13+2,IF(BJ12=2,BJ13+1,IF(BJ12=3,BJ13,IF(BJ12=4,BJ13-1,IF(BJ12=5,BJ13-2)))))</f>
        <v/>
      </c>
      <c r="BK14" s="66">
        <f>IF(BK12=1,BK13+2,IF(BK12=2,BK13+1,IF(BK12=3,BK13,IF(BK12=4,BK13-1,IF(BK12=5,BK13-2)))))</f>
        <v/>
      </c>
      <c r="BL14" s="67">
        <f>IF(BL12=1,BL13+2,IF(BL12=2,BL13+1,IF(BL12=3,BL13,IF(BL12=4,BL13-1,IF(BL12=5,BL13-2)))))</f>
        <v/>
      </c>
      <c r="BM14" s="14" t="n"/>
      <c r="BO14" s="13" t="n"/>
      <c r="BP14" s="25" t="s">
        <v>114</v>
      </c>
      <c r="BQ14" s="65">
        <f>IF(BQ12=1,BQ13+2,IF(BQ12=2,BQ13+1,IF(BQ12=3,BQ13,IF(BQ12=4,BQ13-1,IF(BQ12=5,BQ13-2)))))</f>
        <v/>
      </c>
      <c r="BR14" s="66">
        <f>IF(BR12=1,BR13+2,IF(BR12=2,BR13+1,IF(BR12=3,BR13,IF(BR12=4,BR13-1,IF(BR12=5,BR13-2)))))</f>
        <v/>
      </c>
      <c r="BS14" s="66">
        <f>IF(BS12=1,BS13+2,IF(BS12=2,BS13+1,IF(BS12=3,BS13,IF(BS12=4,BS13-1,IF(BS12=5,BS13-2)))))</f>
        <v/>
      </c>
      <c r="BT14" s="67">
        <f>IF(BT12=1,BT13+2,IF(BT12=2,BT13+1,IF(BT12=3,BT13,IF(BT12=4,BT13-1,IF(BT12=5,BT13-2)))))</f>
        <v/>
      </c>
      <c r="BU14" s="92" t="n"/>
      <c r="BV14" s="25" t="s">
        <v>114</v>
      </c>
      <c r="BW14" s="65">
        <f>IF(BW12=1,BW13+2,IF(BW12=2,BW13+1,IF(BW12=3,BW13,IF(BW12=4,BW13-1,IF(BW12=5,BW13-2)))))</f>
        <v/>
      </c>
      <c r="BX14" s="66">
        <f>IF(BX12=1,BX13+2,IF(BX12=2,BX13+1,IF(BX12=3,BX13,IF(BX12=4,BX13-1,IF(BX12=5,BX13-2)))))</f>
        <v/>
      </c>
      <c r="BY14" s="66">
        <f>IF(BY12=1,BY13+2,IF(BY12=2,BY13+1,IF(BY12=3,BY13,IF(BY12=4,BY13-1,IF(BY12=5,BY13-2)))))</f>
        <v/>
      </c>
      <c r="BZ14" s="67">
        <f>IF(BZ12=1,BZ13+2,IF(BZ12=2,BZ13+1,IF(BZ12=3,BZ13,IF(BZ12=4,BZ13-1,IF(BZ12=5,BZ13-2)))))</f>
        <v/>
      </c>
      <c r="CA14" s="14" t="n"/>
      <c r="CC14" s="13" t="n"/>
      <c r="CD14" s="25" t="s">
        <v>114</v>
      </c>
      <c r="CE14" s="65">
        <f>IF(CE12=1,CE13+2,IF(CE12=2,CE13+1,IF(CE12=3,CE13,IF(CE12=4,CE13-1,IF(CE12=5,CE13-2)))))</f>
        <v/>
      </c>
      <c r="CF14" s="66">
        <f>IF(CF12=1,CF13+2,IF(CF12=2,CF13+1,IF(CF12=3,CF13,IF(CF12=4,CF13-1,IF(CF12=5,CF13-2)))))</f>
        <v/>
      </c>
      <c r="CG14" s="66">
        <f>IF(CG12=1,CG13+2,IF(CG12=2,CG13+1,IF(CG12=3,CG13,IF(CG12=4,CG13-1,IF(CG12=5,CG13-2)))))</f>
        <v/>
      </c>
      <c r="CH14" s="67">
        <f>IF(CH12=1,CH13+2,IF(CH12=2,CH13+1,IF(CH12=3,CH13,IF(CH12=4,CH13-1,IF(CH12=5,CH13-2)))))</f>
        <v/>
      </c>
      <c r="CI14" s="92" t="n"/>
      <c r="CJ14" s="25" t="s">
        <v>114</v>
      </c>
      <c r="CK14" s="65">
        <f>IF(CK12=1,CK13+2,IF(CK12=2,CK13+1,IF(CK12=3,CK13,IF(CK12=4,CK13-1,IF(CK12=5,CK13-2)))))</f>
        <v/>
      </c>
      <c r="CL14" s="66">
        <f>IF(CL12=1,CL13+2,IF(CL12=2,CL13+1,IF(CL12=3,CL13,IF(CL12=4,CL13-1,IF(CL12=5,CL13-2)))))</f>
        <v/>
      </c>
      <c r="CM14" s="66">
        <f>IF(CM12=1,CM13+2,IF(CM12=2,CM13+1,IF(CM12=3,CM13,IF(CM12=4,CM13-1,IF(CM12=5,CM13-2)))))</f>
        <v/>
      </c>
      <c r="CN14" s="67">
        <f>IF(CN12=1,CN13+2,IF(CN12=2,CN13+1,IF(CN12=3,CN13,IF(CN12=4,CN13-1,IF(CN12=5,CN13-2)))))</f>
        <v/>
      </c>
      <c r="CO14" s="14" t="n"/>
      <c r="CQ14" s="13" t="n"/>
      <c r="CR14" s="25" t="s">
        <v>114</v>
      </c>
      <c r="CS14" s="65">
        <f>IF(CS12=1,CS13+2,IF(CS12=2,CS13+1,IF(CS12=3,CS13,IF(CS12=4,CS13-1,IF(CS12=5,CS13-2)))))</f>
        <v/>
      </c>
      <c r="CT14" s="66">
        <f>IF(CT12=1,CT13+2,IF(CT12=2,CT13+1,IF(CT12=3,CT13,IF(CT12=4,CT13-1,IF(CT12=5,CT13-2)))))</f>
        <v/>
      </c>
      <c r="CU14" s="66">
        <f>IF(CU12=1,CU13+2,IF(CU12=2,CU13+1,IF(CU12=3,CU13,IF(CU12=4,CU13-1,IF(CU12=5,CU13-2)))))</f>
        <v/>
      </c>
      <c r="CV14" s="67">
        <f>IF(CV12=1,CV13+2,IF(CV12=2,CV13+1,IF(CV12=3,CV13,IF(CV12=4,CV13-1,IF(CV12=5,CV13-2)))))</f>
        <v/>
      </c>
      <c r="CW14" s="92" t="n"/>
      <c r="CX14" s="25" t="s">
        <v>114</v>
      </c>
      <c r="CY14" s="65">
        <f>IF(CY12=1,CY13+2,IF(CY12=2,CY13+1,IF(CY12=3,CY13,IF(CY12=4,CY13-1,IF(CY12=5,CY13-2)))))</f>
        <v/>
      </c>
      <c r="CZ14" s="66">
        <f>IF(CZ12=1,CZ13+2,IF(CZ12=2,CZ13+1,IF(CZ12=3,CZ13,IF(CZ12=4,CZ13-1,IF(CZ12=5,CZ13-2)))))</f>
        <v/>
      </c>
      <c r="DA14" s="66">
        <f>IF(DA12=1,DA13+2,IF(DA12=2,DA13+1,IF(DA12=3,DA13,IF(DA12=4,DA13-1,IF(DA12=5,DA13-2)))))</f>
        <v/>
      </c>
      <c r="DB14" s="67">
        <f>IF(DB12=1,DB13+2,IF(DB12=2,DB13+1,IF(DB12=3,DB13,IF(DB12=4,DB13-1,IF(DB12=5,DB13-2)))))</f>
        <v/>
      </c>
      <c r="DC14" s="14" t="n"/>
      <c r="DE14" s="13" t="n"/>
      <c r="DF14" s="25" t="s">
        <v>114</v>
      </c>
      <c r="DG14" s="65">
        <f>IF(DG12=1,DG13+2,IF(DG12=2,DG13+1,IF(DG12=3,DG13,IF(DG12=4,DG13-1,IF(DG12=5,DG13-2)))))</f>
        <v/>
      </c>
      <c r="DH14" s="66">
        <f>IF(DH12=1,DH13+2,IF(DH12=2,DH13+1,IF(DH12=3,DH13,IF(DH12=4,DH13-1,IF(DH12=5,DH13-2)))))</f>
        <v/>
      </c>
      <c r="DI14" s="66">
        <f>IF(DI12=1,DI13+2,IF(DI12=2,DI13+1,IF(DI12=3,DI13,IF(DI12=4,DI13-1,IF(DI12=5,DI13-2)))))</f>
        <v/>
      </c>
      <c r="DJ14" s="67">
        <f>IF(DJ12=1,DJ13+2,IF(DJ12=2,DJ13+1,IF(DJ12=3,DJ13,IF(DJ12=4,DJ13-1,IF(DJ12=5,DJ13-2)))))</f>
        <v/>
      </c>
      <c r="DK14" s="92" t="n"/>
      <c r="DL14" s="25" t="s">
        <v>114</v>
      </c>
      <c r="DM14" s="65">
        <f>IF(DM12=1,DM13+2,IF(DM12=2,DM13+1,IF(DM12=3,DM13,IF(DM12=4,DM13-1,IF(DM12=5,DM13-2)))))</f>
        <v/>
      </c>
      <c r="DN14" s="66">
        <f>IF(DN12=1,DN13+2,IF(DN12=2,DN13+1,IF(DN12=3,DN13,IF(DN12=4,DN13-1,IF(DN12=5,DN13-2)))))</f>
        <v/>
      </c>
      <c r="DO14" s="66">
        <f>IF(DO12=1,DO13+2,IF(DO12=2,DO13+1,IF(DO12=3,DO13,IF(DO12=4,DO13-1,IF(DO12=5,DO13-2)))))</f>
        <v/>
      </c>
      <c r="DP14" s="67">
        <f>IF(DP12=1,DP13+2,IF(DP12=2,DP13+1,IF(DP12=3,DP13,IF(DP12=4,DP13-1,IF(DP12=5,DP13-2)))))</f>
        <v/>
      </c>
      <c r="DQ14" s="14" t="n"/>
    </row>
    <row r="15" spans="1:149">
      <c r="B15" s="13" t="n"/>
      <c r="C15" s="125" t="s">
        <v>70</v>
      </c>
      <c r="D15" s="126" t="s">
        <v>1</v>
      </c>
      <c r="E15" s="32" t="s">
        <v>73</v>
      </c>
      <c r="F15" s="110" t="s">
        <v>3</v>
      </c>
      <c r="G15" s="110" t="s">
        <v>5</v>
      </c>
      <c r="H15" s="102" t="s">
        <v>74</v>
      </c>
      <c r="I15" s="14" t="n"/>
      <c r="K15" s="13" t="n"/>
      <c r="Q15" s="33" t="n"/>
      <c r="W15" s="14" t="n"/>
      <c r="X15" s="33" t="n"/>
      <c r="Y15" s="13" t="n"/>
      <c r="AE15" s="33" t="n"/>
      <c r="AK15" s="14" t="n"/>
      <c r="AM15" s="13" t="n"/>
      <c r="AS15" s="33" t="n"/>
      <c r="AY15" s="14" t="n"/>
      <c r="BA15" s="13" t="n"/>
      <c r="BG15" s="33" t="n"/>
      <c r="BM15" s="14" t="n"/>
      <c r="BO15" s="13" t="n"/>
      <c r="BU15" s="33" t="n"/>
      <c r="CA15" s="14" t="n"/>
      <c r="CC15" s="13" t="n"/>
      <c r="CI15" s="33" t="n"/>
      <c r="CO15" s="14" t="n"/>
      <c r="CQ15" s="13" t="n"/>
      <c r="CW15" s="33" t="n"/>
      <c r="DC15" s="14" t="n"/>
      <c r="DE15" s="13" t="n"/>
      <c r="DK15" s="33" t="n"/>
      <c r="DQ15" s="14" t="n"/>
    </row>
    <row customHeight="1" ht="17" r="16" s="86" spans="1:149">
      <c r="B16" s="111">
        <f>B12+1</f>
        <v/>
      </c>
      <c r="C16" s="50">
        <f>PROFILING!D17</f>
        <v/>
      </c>
      <c r="D16" s="71">
        <f>PROFILING!E17</f>
        <v/>
      </c>
      <c r="E16" s="47">
        <f>PROFILING!L17</f>
        <v/>
      </c>
      <c r="F16" s="28">
        <f>PROFILING!K17</f>
        <v/>
      </c>
      <c r="G16" s="92">
        <f>PROFILING!M17</f>
        <v/>
      </c>
      <c r="H16" s="9">
        <f>BI21</f>
        <v/>
      </c>
      <c r="I16" s="14" t="n"/>
      <c r="K16" s="13" t="n"/>
      <c r="M16" s="92" t="n"/>
      <c r="N16" s="92" t="n"/>
      <c r="O16" s="92" t="n"/>
      <c r="P16" s="92" t="n"/>
      <c r="S16" s="92" t="n"/>
      <c r="T16" s="92" t="n"/>
      <c r="U16" s="92" t="n"/>
      <c r="V16" s="92" t="n"/>
      <c r="W16" s="14" t="n"/>
      <c r="Y16" s="13" t="n"/>
      <c r="AA16" s="92" t="n"/>
      <c r="AB16" s="92" t="n"/>
      <c r="AC16" s="92" t="n"/>
      <c r="AD16" s="92" t="n"/>
      <c r="AG16" s="92" t="n"/>
      <c r="AH16" s="92" t="n"/>
      <c r="AI16" s="92" t="n"/>
      <c r="AJ16" s="92" t="n"/>
      <c r="AK16" s="14" t="n"/>
      <c r="AM16" s="13" t="n"/>
      <c r="AO16" s="92" t="n"/>
      <c r="AP16" s="92" t="n"/>
      <c r="AQ16" s="92" t="n"/>
      <c r="AR16" s="92" t="n"/>
      <c r="AU16" s="92" t="n"/>
      <c r="AV16" s="92" t="n"/>
      <c r="AW16" s="92" t="n"/>
      <c r="AX16" s="92" t="n"/>
      <c r="AY16" s="14" t="n"/>
      <c r="BA16" s="13" t="n"/>
      <c r="BC16" s="92" t="n"/>
      <c r="BD16" s="92" t="n"/>
      <c r="BE16" s="92" t="n"/>
      <c r="BF16" s="92" t="n"/>
      <c r="BI16" s="92" t="n"/>
      <c r="BJ16" s="92" t="n"/>
      <c r="BK16" s="92" t="n"/>
      <c r="BL16" s="92" t="n"/>
      <c r="BM16" s="14" t="n"/>
      <c r="BO16" s="13" t="n"/>
      <c r="BQ16" s="92" t="n"/>
      <c r="BR16" s="92" t="n"/>
      <c r="BS16" s="92" t="n"/>
      <c r="BT16" s="92" t="n"/>
      <c r="BW16" s="92" t="n"/>
      <c r="BX16" s="92" t="n"/>
      <c r="BY16" s="92" t="n"/>
      <c r="BZ16" s="92" t="n"/>
      <c r="CA16" s="14" t="n"/>
      <c r="CC16" s="13" t="n"/>
      <c r="CE16" s="92" t="n"/>
      <c r="CF16" s="92" t="n"/>
      <c r="CG16" s="92" t="n"/>
      <c r="CH16" s="92" t="n"/>
      <c r="CK16" s="92" t="n"/>
      <c r="CL16" s="92" t="n"/>
      <c r="CM16" s="92" t="n"/>
      <c r="CN16" s="92" t="n"/>
      <c r="CO16" s="14" t="n"/>
      <c r="CQ16" s="13" t="n"/>
      <c r="CS16" s="92" t="n"/>
      <c r="CT16" s="92" t="n"/>
      <c r="CU16" s="92" t="n"/>
      <c r="CV16" s="92" t="n"/>
      <c r="CY16" s="92" t="n"/>
      <c r="CZ16" s="92" t="n"/>
      <c r="DA16" s="92" t="n"/>
      <c r="DB16" s="92" t="n"/>
      <c r="DC16" s="14" t="n"/>
      <c r="DE16" s="13" t="n"/>
      <c r="DG16" s="92" t="n"/>
      <c r="DH16" s="92" t="n"/>
      <c r="DI16" s="92" t="n"/>
      <c r="DJ16" s="92" t="n"/>
      <c r="DM16" s="92" t="n"/>
      <c r="DN16" s="92" t="n"/>
      <c r="DO16" s="92" t="n"/>
      <c r="DP16" s="92" t="n"/>
      <c r="DQ16" s="14" t="n"/>
    </row>
    <row customHeight="1" ht="17" r="17" s="86" spans="1:149">
      <c r="B17" s="13" t="n"/>
      <c r="C17" s="51">
        <f>PROFILING!D18</f>
        <v/>
      </c>
      <c r="D17" s="73">
        <f>PROFILING!E18</f>
        <v/>
      </c>
      <c r="E17" s="49">
        <f>PROFILING!L18</f>
        <v/>
      </c>
      <c r="F17" s="54">
        <f>PROFILING!K18</f>
        <v/>
      </c>
      <c r="G17" s="54">
        <f>PROFILING!M18</f>
        <v/>
      </c>
      <c r="H17" s="10">
        <f>BI22</f>
        <v/>
      </c>
      <c r="I17" s="14" t="n"/>
      <c r="K17" s="13" t="n"/>
      <c r="L17" s="123" t="s">
        <v>115</v>
      </c>
      <c r="M17" s="110" t="s">
        <v>76</v>
      </c>
      <c r="N17" s="110" t="s">
        <v>116</v>
      </c>
      <c r="O17" s="110" t="s">
        <v>117</v>
      </c>
      <c r="P17" s="102" t="s">
        <v>118</v>
      </c>
      <c r="R17" s="123" t="s">
        <v>115</v>
      </c>
      <c r="S17" s="110" t="s">
        <v>76</v>
      </c>
      <c r="T17" s="110" t="s">
        <v>116</v>
      </c>
      <c r="U17" s="110" t="s">
        <v>117</v>
      </c>
      <c r="V17" s="102" t="s">
        <v>118</v>
      </c>
      <c r="W17" s="14" t="n"/>
      <c r="Y17" s="13" t="n"/>
      <c r="Z17" s="123" t="s">
        <v>115</v>
      </c>
      <c r="AA17" s="110" t="s">
        <v>76</v>
      </c>
      <c r="AB17" s="110" t="s">
        <v>116</v>
      </c>
      <c r="AC17" s="110" t="s">
        <v>117</v>
      </c>
      <c r="AD17" s="102" t="s">
        <v>118</v>
      </c>
      <c r="AF17" s="123" t="s">
        <v>115</v>
      </c>
      <c r="AG17" s="110" t="s">
        <v>76</v>
      </c>
      <c r="AH17" s="110" t="s">
        <v>116</v>
      </c>
      <c r="AI17" s="110" t="s">
        <v>117</v>
      </c>
      <c r="AJ17" s="102" t="s">
        <v>118</v>
      </c>
      <c r="AK17" s="14" t="n"/>
      <c r="AM17" s="13" t="n"/>
      <c r="AN17" s="123" t="s">
        <v>115</v>
      </c>
      <c r="AO17" s="110" t="s">
        <v>76</v>
      </c>
      <c r="AP17" s="110" t="s">
        <v>116</v>
      </c>
      <c r="AQ17" s="110" t="s">
        <v>117</v>
      </c>
      <c r="AR17" s="102" t="s">
        <v>118</v>
      </c>
      <c r="AT17" s="123" t="s">
        <v>115</v>
      </c>
      <c r="AU17" s="110" t="s">
        <v>76</v>
      </c>
      <c r="AV17" s="110" t="s">
        <v>116</v>
      </c>
      <c r="AW17" s="110" t="s">
        <v>117</v>
      </c>
      <c r="AX17" s="102" t="s">
        <v>118</v>
      </c>
      <c r="AY17" s="14" t="n"/>
      <c r="BA17" s="13" t="n"/>
      <c r="BB17" s="123" t="s">
        <v>115</v>
      </c>
      <c r="BC17" s="110" t="s">
        <v>76</v>
      </c>
      <c r="BD17" s="110" t="s">
        <v>116</v>
      </c>
      <c r="BE17" s="110" t="s">
        <v>117</v>
      </c>
      <c r="BF17" s="102" t="s">
        <v>118</v>
      </c>
      <c r="BH17" s="123" t="s">
        <v>115</v>
      </c>
      <c r="BI17" s="110" t="s">
        <v>76</v>
      </c>
      <c r="BJ17" s="110" t="s">
        <v>116</v>
      </c>
      <c r="BK17" s="110" t="s">
        <v>117</v>
      </c>
      <c r="BL17" s="102" t="s">
        <v>118</v>
      </c>
      <c r="BM17" s="14" t="n"/>
      <c r="BO17" s="13" t="n"/>
      <c r="BP17" s="123" t="s">
        <v>115</v>
      </c>
      <c r="BQ17" s="110" t="s">
        <v>76</v>
      </c>
      <c r="BR17" s="110" t="s">
        <v>116</v>
      </c>
      <c r="BS17" s="110" t="s">
        <v>117</v>
      </c>
      <c r="BT17" s="102" t="s">
        <v>118</v>
      </c>
      <c r="BV17" s="123" t="s">
        <v>115</v>
      </c>
      <c r="BW17" s="110" t="s">
        <v>76</v>
      </c>
      <c r="BX17" s="110" t="s">
        <v>116</v>
      </c>
      <c r="BY17" s="110" t="s">
        <v>117</v>
      </c>
      <c r="BZ17" s="102" t="s">
        <v>118</v>
      </c>
      <c r="CA17" s="14" t="n"/>
      <c r="CC17" s="13" t="n"/>
      <c r="CD17" s="123" t="s">
        <v>115</v>
      </c>
      <c r="CE17" s="110" t="s">
        <v>76</v>
      </c>
      <c r="CF17" s="110" t="s">
        <v>116</v>
      </c>
      <c r="CG17" s="110" t="s">
        <v>117</v>
      </c>
      <c r="CH17" s="102" t="s">
        <v>118</v>
      </c>
      <c r="CJ17" s="123" t="s">
        <v>115</v>
      </c>
      <c r="CK17" s="110" t="s">
        <v>76</v>
      </c>
      <c r="CL17" s="110" t="s">
        <v>116</v>
      </c>
      <c r="CM17" s="110" t="s">
        <v>117</v>
      </c>
      <c r="CN17" s="102" t="s">
        <v>118</v>
      </c>
      <c r="CO17" s="14" t="n"/>
      <c r="CQ17" s="13" t="n"/>
      <c r="CR17" s="123" t="s">
        <v>115</v>
      </c>
      <c r="CS17" s="110" t="s">
        <v>76</v>
      </c>
      <c r="CT17" s="110" t="s">
        <v>116</v>
      </c>
      <c r="CU17" s="110" t="s">
        <v>117</v>
      </c>
      <c r="CV17" s="102" t="s">
        <v>118</v>
      </c>
      <c r="CX17" s="123" t="s">
        <v>115</v>
      </c>
      <c r="CY17" s="110" t="s">
        <v>76</v>
      </c>
      <c r="CZ17" s="110" t="s">
        <v>116</v>
      </c>
      <c r="DA17" s="110" t="s">
        <v>117</v>
      </c>
      <c r="DB17" s="102" t="s">
        <v>118</v>
      </c>
      <c r="DC17" s="14" t="n"/>
      <c r="DE17" s="13" t="n"/>
      <c r="DF17" s="123" t="s">
        <v>115</v>
      </c>
      <c r="DG17" s="110" t="s">
        <v>76</v>
      </c>
      <c r="DH17" s="110" t="s">
        <v>116</v>
      </c>
      <c r="DI17" s="110" t="s">
        <v>117</v>
      </c>
      <c r="DJ17" s="102" t="s">
        <v>118</v>
      </c>
      <c r="DL17" s="123" t="s">
        <v>115</v>
      </c>
      <c r="DM17" s="110" t="s">
        <v>76</v>
      </c>
      <c r="DN17" s="110" t="s">
        <v>116</v>
      </c>
      <c r="DO17" s="110" t="s">
        <v>117</v>
      </c>
      <c r="DP17" s="102" t="s">
        <v>118</v>
      </c>
      <c r="DQ17" s="14" t="n"/>
    </row>
    <row customHeight="1" ht="17" r="18" s="86" spans="1:149">
      <c r="B18" s="13" t="n"/>
      <c r="C18" s="52" t="n"/>
      <c r="D18" s="52" t="n"/>
      <c r="I18" s="14" t="n"/>
      <c r="K18" s="13" t="n"/>
      <c r="L18" s="25">
        <f>IF(M18="INCOMP","",IF(M18&gt;3,"POS",IF(M18=3,"POS/NEUT",IF(AND(M18&lt;3,M18&gt;-3),"NEUT",IF(M18=-3,"NEUT/NEG",IF(M18&lt;-3,"NEG"))))))</f>
        <v/>
      </c>
      <c r="M18" s="124">
        <f>IF(M10="","INCOMP",SUM(IF(M10="W",1.5,-1.5),IF(N10="W",2,-2),IF(O10="W",3,-3),IF(P10="W",3.5,-3.5)))</f>
        <v/>
      </c>
      <c r="N18" s="54">
        <f>IF(M18="INCOMP","",SUM(M14:P14))</f>
        <v/>
      </c>
      <c r="O18" s="124">
        <f>IF(M18="INCOMP","INCOMP",IF(L18="POS",L18,IF(L18="NEUT",L18,IF(L18="NEG",L18,IF(L18="POS/NEUT",IF(N18&gt;2,"POS","NEUT"),IF(L18="NEUT/NEG",IF(N18&lt;-2,"NEG","NEUT")))))))</f>
        <v/>
      </c>
      <c r="P18" s="10">
        <f>IF(M18="INCOMP","",IF((M18+N18)&gt;17,10,IF((M18+N18)&gt;13,9,IF((M18+N18)&gt;9,8,IF((M18+N18)&gt;5,7,IF((M18+N18)&gt;0,6,IF((M18+N18)&gt;-6,5,IF((M18+N18)&gt;-10,4,IF((M18+N18)&gt;-14,3,IF((M18+N18)&gt;-18,2,1))))))))))</f>
        <v/>
      </c>
      <c r="R18" s="25">
        <f>IF(S18="INCOMP","",IF(S18&gt;3,"POS",IF(S18=3,"POS/NEUT",IF(AND(S18&lt;3,S18&gt;-3),"NEUT",IF(S18=-3,"NEUT/NEG",IF(S18&lt;-3,"NEG"))))))</f>
        <v/>
      </c>
      <c r="S18" s="124">
        <f>IF(S10="","INCOMP",SUM(IF(S10="W",1.5,-1.5),IF(T10="W",2,-2),IF(U10="W",3,-3),IF(V10="W",3.5,-3.5)))</f>
        <v/>
      </c>
      <c r="T18" s="54">
        <f>IF(S18="INCOMP","",SUM(S14:V14))</f>
        <v/>
      </c>
      <c r="U18" s="124">
        <f>IF(S18="INCOMP","INCOMP",IF(R18="POS",R18,IF(R18="NEUT",R18,IF(R18="NEG",R18,IF(R18="POS/NEUT",IF(T18&gt;2,"POS","NEUT"),IF(R18="NEUT/NEG",IF(T18&lt;-2,"NEG","NEUT")))))))</f>
        <v/>
      </c>
      <c r="V18" s="10">
        <f>IF(S18="INCOMP","",IF((S18+T18)&gt;17,10,IF((S18+T18)&gt;13,9,IF((S18+T18)&gt;9,8,IF((S18+T18)&gt;5,7,IF((S18+T18)&gt;0,6,IF((S18+T18)&gt;-6,5,IF((S18+T18)&gt;-10,4,IF((S18+T18)&gt;-14,3,IF((S18+T18)&gt;-18,2,1))))))))))</f>
        <v/>
      </c>
      <c r="W18" s="14" t="n"/>
      <c r="Y18" s="13" t="n"/>
      <c r="Z18" s="25">
        <f>IF(AA18="INCOMP","",IF(AA18&gt;3,"POS",IF(AA18=3,"POS/NEUT",IF(AND(AA18&lt;3,AA18&gt;-3),"NEUT",IF(AA18=-3,"NEUT/NEG",IF(AA18&lt;-3,"NEG"))))))</f>
        <v/>
      </c>
      <c r="AA18" s="124">
        <f>IF(AA10="","INCOMP",SUM(IF(AA10="W",1.5,-1.5),IF(AB10="W",2,-2),IF(AC10="W",3,-3),IF(AD10="W",3.5,-3.5)))</f>
        <v/>
      </c>
      <c r="AB18" s="54">
        <f>IF(AA18="INCOMP","",SUM(AA14:AD14))</f>
        <v/>
      </c>
      <c r="AC18" s="124">
        <f>IF(AA18="INCOMP","INCOMP",IF(Z18="POS",Z18,IF(Z18="NEUT",Z18,IF(Z18="NEG",Z18,IF(Z18="POS/NEUT",IF(AB18&gt;2,"POS","NEUT"),IF(Z18="NEUT/NEG",IF(AB18&lt;-2,"NEG","NEUT")))))))</f>
        <v/>
      </c>
      <c r="AD18" s="10">
        <f>IF(AA18="INCOMP","",IF((AA18+AB18)&gt;17,10,IF((AA18+AB18)&gt;13,9,IF((AA18+AB18)&gt;9,8,IF((AA18+AB18)&gt;5,7,IF((AA18+AB18)&gt;0,6,IF((AA18+AB18)&gt;-6,5,IF((AA18+AB18)&gt;-10,4,IF((AA18+AB18)&gt;-14,3,IF((AA18+AB18)&gt;-18,2,1))))))))))</f>
        <v/>
      </c>
      <c r="AF18" s="25">
        <f>IF(AG18="INCOMP","",IF(AG18&gt;3,"POS",IF(AG18=3,"POS/NEUT",IF(AND(AG18&lt;3,AG18&gt;-3),"NEUT",IF(AG18=-3,"NEUT/NEG",IF(AG18&lt;-3,"NEG"))))))</f>
        <v/>
      </c>
      <c r="AG18" s="124">
        <f>IF(AG10="","INCOMP",SUM(IF(AG10="W",1.5,-1.5),IF(AH10="W",2,-2),IF(AI10="W",3,-3),IF(AJ10="W",3.5,-3.5)))</f>
        <v/>
      </c>
      <c r="AH18" s="54">
        <f>IF(AG18="INCOMP","",SUM(AG14:AJ14))</f>
        <v/>
      </c>
      <c r="AI18" s="124">
        <f>IF(AG18="INCOMP","INCOMP",IF(AF18="POS",AF18,IF(AF18="NEUT",AF18,IF(AF18="NEG",AF18,IF(AF18="POS/NEUT",IF(AH18&gt;2,"POS","NEUT"),IF(AF18="NEUT/NEG",IF(AH18&lt;-2,"NEG","NEUT")))))))</f>
        <v/>
      </c>
      <c r="AJ18" s="10">
        <f>IF(AG18="INCOMP","",IF((AG18+AH18)&gt;17,10,IF((AG18+AH18)&gt;13,9,IF((AG18+AH18)&gt;9,8,IF((AG18+AH18)&gt;5,7,IF((AG18+AH18)&gt;0,6,IF((AG18+AH18)&gt;-6,5,IF((AG18+AH18)&gt;-10,4,IF((AG18+AH18)&gt;-14,3,IF((AG18+AH18)&gt;-18,2,1))))))))))</f>
        <v/>
      </c>
      <c r="AK18" s="14" t="n"/>
      <c r="AM18" s="13" t="n"/>
      <c r="AN18" s="25">
        <f>IF(AO18="INCOMP","",IF(AO18&gt;3,"POS",IF(AO18=3,"POS/NEUT",IF(AND(AO18&lt;3,AO18&gt;-3),"NEUT",IF(AO18=-3,"NEUT/NEG",IF(AO18&lt;-3,"NEG"))))))</f>
        <v/>
      </c>
      <c r="AO18" s="124">
        <f>IF(AO10="","INCOMP",SUM(IF(AO10="W",1.5,-1.5),IF(AP10="W",2,-2),IF(AQ10="W",3,-3),IF(AR10="W",3.5,-3.5)))</f>
        <v/>
      </c>
      <c r="AP18" s="54">
        <f>IF(AO18="INCOMP","",SUM(AO14:AR14))</f>
        <v/>
      </c>
      <c r="AQ18" s="124">
        <f>IF(AO18="INCOMP","INCOMP",IF(AN18="POS",AN18,IF(AN18="NEUT",AN18,IF(AN18="NEG",AN18,IF(AN18="POS/NEUT",IF(AP18&gt;2,"POS","NEUT"),IF(AN18="NEUT/NEG",IF(AP18&lt;-2,"NEG","NEUT")))))))</f>
        <v/>
      </c>
      <c r="AR18" s="10">
        <f>IF(AO18="INCOMP","",IF((AO18+AP18)&gt;17,10,IF((AO18+AP18)&gt;13,9,IF((AO18+AP18)&gt;9,8,IF((AO18+AP18)&gt;5,7,IF((AO18+AP18)&gt;0,6,IF((AO18+AP18)&gt;-6,5,IF((AO18+AP18)&gt;-10,4,IF((AO18+AP18)&gt;-14,3,IF((AO18+AP18)&gt;-18,2,1))))))))))</f>
        <v/>
      </c>
      <c r="AT18" s="25">
        <f>IF(AU18="INCOMP","",IF(AU18&gt;3,"POS",IF(AU18=3,"POS/NEUT",IF(AND(AU18&lt;3,AU18&gt;-3),"NEUT",IF(AU18=-3,"NEUT/NEG",IF(AU18&lt;-3,"NEG"))))))</f>
        <v/>
      </c>
      <c r="AU18" s="124">
        <f>IF(AU10="","INCOMP",SUM(IF(AU10="W",1.5,-1.5),IF(AV10="W",2,-2),IF(AW10="W",3,-3),IF(AX10="W",3.5,-3.5)))</f>
        <v/>
      </c>
      <c r="AV18" s="54">
        <f>IF(AU18="INCOMP","",SUM(AU14:AX14))</f>
        <v/>
      </c>
      <c r="AW18" s="124">
        <f>IF(AU18="INCOMP","INCOMP",IF(AT18="POS",AT18,IF(AT18="NEUT",AT18,IF(AT18="NEG",AT18,IF(AT18="POS/NEUT",IF(AV18&gt;2,"POS","NEUT"),IF(AT18="NEUT/NEG",IF(AV18&lt;-2,"NEG","NEUT")))))))</f>
        <v/>
      </c>
      <c r="AX18" s="10">
        <f>IF(AU18="INCOMP","",IF((AU18+AV18)&gt;17,10,IF((AU18+AV18)&gt;13,9,IF((AU18+AV18)&gt;9,8,IF((AU18+AV18)&gt;5,7,IF((AU18+AV18)&gt;0,6,IF((AU18+AV18)&gt;-6,5,IF((AU18+AV18)&gt;-10,4,IF((AU18+AV18)&gt;-14,3,IF((AU18+AV18)&gt;-18,2,1))))))))))</f>
        <v/>
      </c>
      <c r="AY18" s="14" t="n"/>
      <c r="BA18" s="13" t="n"/>
      <c r="BB18" s="25">
        <f>IF(BC18="INCOMP","",IF(BC18&gt;3,"POS",IF(BC18=3,"POS/NEUT",IF(AND(BC18&lt;3,BC18&gt;-3),"NEUT",IF(BC18=-3,"NEUT/NEG",IF(BC18&lt;-3,"NEG"))))))</f>
        <v/>
      </c>
      <c r="BC18" s="124">
        <f>IF(BC10="","INCOMP",SUM(IF(BC10="W",1.5,-1.5),IF(BD10="W",2,-2),IF(BE10="W",3,-3),IF(BF10="W",3.5,-3.5)))</f>
        <v/>
      </c>
      <c r="BD18" s="54">
        <f>IF(BC18="INCOMP","",SUM(BC14:BF14))</f>
        <v/>
      </c>
      <c r="BE18" s="124">
        <f>IF(BC18="INCOMP","INCOMP",IF(BB18="POS",BB18,IF(BB18="NEUT",BB18,IF(BB18="NEG",BB18,IF(BB18="POS/NEUT",IF(BD18&gt;2,"POS","NEUT"),IF(BB18="NEUT/NEG",IF(BD18&lt;-2,"NEG","NEUT")))))))</f>
        <v/>
      </c>
      <c r="BF18" s="10">
        <f>IF(BC18="INCOMP","",IF((BC18+BD18)&gt;17,10,IF((BC18+BD18)&gt;13,9,IF((BC18+BD18)&gt;9,8,IF((BC18+BD18)&gt;5,7,IF((BC18+BD18)&gt;0,6,IF((BC18+BD18)&gt;-6,5,IF((BC18+BD18)&gt;-10,4,IF((BC18+BD18)&gt;-14,3,IF((BC18+BD18)&gt;-18,2,1))))))))))</f>
        <v/>
      </c>
      <c r="BH18" s="25">
        <f>IF(BI18="INCOMP","",IF(BI18&gt;3,"POS",IF(BI18=3,"POS/NEUT",IF(AND(BI18&lt;3,BI18&gt;-3),"NEUT",IF(BI18=-3,"NEUT/NEG",IF(BI18&lt;-3,"NEG"))))))</f>
        <v/>
      </c>
      <c r="BI18" s="124">
        <f>IF(BI10="","INCOMP",SUM(IF(BI10="W",1.5,-1.5),IF(BJ10="W",2,-2),IF(BK10="W",3,-3),IF(BL10="W",3.5,-3.5)))</f>
        <v/>
      </c>
      <c r="BJ18" s="54">
        <f>IF(BI18="INCOMP","",SUM(BI14:BL14))</f>
        <v/>
      </c>
      <c r="BK18" s="124">
        <f>IF(BI18="INCOMP","INCOMP",IF(BH18="POS",BH18,IF(BH18="NEUT",BH18,IF(BH18="NEG",BH18,IF(BH18="POS/NEUT",IF(BJ18&gt;2,"POS","NEUT"),IF(BH18="NEUT/NEG",IF(BJ18&lt;-2,"NEG","NEUT")))))))</f>
        <v/>
      </c>
      <c r="BL18" s="10">
        <f>IF(BI18="INCOMP","",IF((BI18+BJ18)&gt;17,10,IF((BI18+BJ18)&gt;13,9,IF((BI18+BJ18)&gt;9,8,IF((BI18+BJ18)&gt;5,7,IF((BI18+BJ18)&gt;0,6,IF((BI18+BJ18)&gt;-6,5,IF((BI18+BJ18)&gt;-10,4,IF((BI18+BJ18)&gt;-14,3,IF((BI18+BJ18)&gt;-18,2,1))))))))))</f>
        <v/>
      </c>
      <c r="BM18" s="14" t="n"/>
      <c r="BO18" s="13" t="n"/>
      <c r="BP18" s="25">
        <f>IF(BQ18="INCOMP","",IF(BQ18&gt;3,"POS",IF(BQ18=3,"POS/NEUT",IF(AND(BQ18&lt;3,BQ18&gt;-3),"NEUT",IF(BQ18=-3,"NEUT/NEG",IF(BQ18&lt;-3,"NEG"))))))</f>
        <v/>
      </c>
      <c r="BQ18" s="124">
        <f>IF(BQ10="","INCOMP",SUM(IF(BQ10="W",1.5,-1.5),IF(BR10="W",2,-2),IF(BS10="W",3,-3),IF(BT10="W",3.5,-3.5)))</f>
        <v/>
      </c>
      <c r="BR18" s="54">
        <f>IF(BQ18="INCOMP","",SUM(BQ14:BT14))</f>
        <v/>
      </c>
      <c r="BS18" s="124">
        <f>IF(BQ18="INCOMP","INCOMP",IF(BP18="POS",BP18,IF(BP18="NEUT",BP18,IF(BP18="NEG",BP18,IF(BP18="POS/NEUT",IF(BR18&gt;2,"POS","NEUT"),IF(BP18="NEUT/NEG",IF(BR18&lt;-2,"NEG","NEUT")))))))</f>
        <v/>
      </c>
      <c r="BT18" s="10">
        <f>IF(BQ18="INCOMP","",IF((BQ18+BR18)&gt;17,10,IF((BQ18+BR18)&gt;13,9,IF((BQ18+BR18)&gt;9,8,IF((BQ18+BR18)&gt;5,7,IF((BQ18+BR18)&gt;0,6,IF((BQ18+BR18)&gt;-6,5,IF((BQ18+BR18)&gt;-10,4,IF((BQ18+BR18)&gt;-14,3,IF((BQ18+BR18)&gt;-18,2,1))))))))))</f>
        <v/>
      </c>
      <c r="BV18" s="25">
        <f>IF(BW18="INCOMP","",IF(BW18&gt;3,"POS",IF(BW18=3,"POS/NEUT",IF(AND(BW18&lt;3,BW18&gt;-3),"NEUT",IF(BW18=-3,"NEUT/NEG",IF(BW18&lt;-3,"NEG"))))))</f>
        <v/>
      </c>
      <c r="BW18" s="124">
        <f>IF(BW10="","INCOMP",SUM(IF(BW10="W",1.5,-1.5),IF(BX10="W",2,-2),IF(BY10="W",3,-3),IF(BZ10="W",3.5,-3.5)))</f>
        <v/>
      </c>
      <c r="BX18" s="54">
        <f>IF(BW18="INCOMP","",SUM(BW14:BZ14))</f>
        <v/>
      </c>
      <c r="BY18" s="124">
        <f>IF(BW18="INCOMP","INCOMP",IF(BV18="POS",BV18,IF(BV18="NEUT",BV18,IF(BV18="NEG",BV18,IF(BV18="POS/NEUT",IF(BX18&gt;2,"POS","NEUT"),IF(BV18="NEUT/NEG",IF(BX18&lt;-2,"NEG","NEUT")))))))</f>
        <v/>
      </c>
      <c r="BZ18" s="10">
        <f>IF(BW18="INCOMP","",IF((BW18+BX18)&gt;17,10,IF((BW18+BX18)&gt;13,9,IF((BW18+BX18)&gt;9,8,IF((BW18+BX18)&gt;5,7,IF((BW18+BX18)&gt;0,6,IF((BW18+BX18)&gt;-6,5,IF((BW18+BX18)&gt;-10,4,IF((BW18+BX18)&gt;-14,3,IF((BW18+BX18)&gt;-18,2,1))))))))))</f>
        <v/>
      </c>
      <c r="CA18" s="14" t="n"/>
      <c r="CC18" s="13" t="n"/>
      <c r="CD18" s="25">
        <f>IF(CE18="INCOMP","",IF(CE18&gt;3,"POS",IF(CE18=3,"POS/NEUT",IF(AND(CE18&lt;3,CE18&gt;-3),"NEUT",IF(CE18=-3,"NEUT/NEG",IF(CE18&lt;-3,"NEG"))))))</f>
        <v/>
      </c>
      <c r="CE18" s="124">
        <f>IF(CE10="","INCOMP",SUM(IF(CE10="W",1.5,-1.5),IF(CF10="W",2,-2),IF(CG10="W",3,-3),IF(CH10="W",3.5,-3.5)))</f>
        <v/>
      </c>
      <c r="CF18" s="54">
        <f>IF(CE18="INCOMP","",SUM(CE14:CH14))</f>
        <v/>
      </c>
      <c r="CG18" s="124">
        <f>IF(CE18="INCOMP","INCOMP",IF(CD18="POS",CD18,IF(CD18="NEUT",CD18,IF(CD18="NEG",CD18,IF(CD18="POS/NEUT",IF(CF18&gt;2,"POS","NEUT"),IF(CD18="NEUT/NEG",IF(CF18&lt;-2,"NEG","NEUT")))))))</f>
        <v/>
      </c>
      <c r="CH18" s="10">
        <f>IF(CE18="INCOMP","",IF((CE18+CF18)&gt;17,10,IF((CE18+CF18)&gt;13,9,IF((CE18+CF18)&gt;9,8,IF((CE18+CF18)&gt;5,7,IF((CE18+CF18)&gt;0,6,IF((CE18+CF18)&gt;-6,5,IF((CE18+CF18)&gt;-10,4,IF((CE18+CF18)&gt;-14,3,IF((CE18+CF18)&gt;-18,2,1))))))))))</f>
        <v/>
      </c>
      <c r="CJ18" s="25">
        <f>IF(CK18="INCOMP","",IF(CK18&gt;3,"POS",IF(CK18=3,"POS/NEUT",IF(AND(CK18&lt;3,CK18&gt;-3),"NEUT",IF(CK18=-3,"NEUT/NEG",IF(CK18&lt;-3,"NEG"))))))</f>
        <v/>
      </c>
      <c r="CK18" s="124">
        <f>IF(CK10="","INCOMP",SUM(IF(CK10="W",1.5,-1.5),IF(CL10="W",2,-2),IF(CM10="W",3,-3),IF(CN10="W",3.5,-3.5)))</f>
        <v/>
      </c>
      <c r="CL18" s="54">
        <f>IF(CK18="INCOMP","",SUM(CK14:CN14))</f>
        <v/>
      </c>
      <c r="CM18" s="124">
        <f>IF(CK18="INCOMP","INCOMP",IF(CJ18="POS",CJ18,IF(CJ18="NEUT",CJ18,IF(CJ18="NEG",CJ18,IF(CJ18="POS/NEUT",IF(CL18&gt;2,"POS","NEUT"),IF(CJ18="NEUT/NEG",IF(CL18&lt;-2,"NEG","NEUT")))))))</f>
        <v/>
      </c>
      <c r="CN18" s="10">
        <f>IF(CK18="INCOMP","",IF((CK18+CL18)&gt;17,10,IF((CK18+CL18)&gt;13,9,IF((CK18+CL18)&gt;9,8,IF((CK18+CL18)&gt;5,7,IF((CK18+CL18)&gt;0,6,IF((CK18+CL18)&gt;-6,5,IF((CK18+CL18)&gt;-10,4,IF((CK18+CL18)&gt;-14,3,IF((CK18+CL18)&gt;-18,2,1))))))))))</f>
        <v/>
      </c>
      <c r="CO18" s="14" t="n"/>
      <c r="CQ18" s="13" t="n"/>
      <c r="CR18" s="25">
        <f>IF(CS18="INCOMP","",IF(CS18&gt;3,"POS",IF(CS18=3,"POS/NEUT",IF(AND(CS18&lt;3,CS18&gt;-3),"NEUT",IF(CS18=-3,"NEUT/NEG",IF(CS18&lt;-3,"NEG"))))))</f>
        <v/>
      </c>
      <c r="CS18" s="124">
        <f>IF(CS10="","INCOMP",SUM(IF(CS10="W",1.5,-1.5),IF(CT10="W",2,-2),IF(CU10="W",3,-3),IF(CV10="W",3.5,-3.5)))</f>
        <v/>
      </c>
      <c r="CT18" s="54">
        <f>IF(CS18="INCOMP","",SUM(CS14:CV14))</f>
        <v/>
      </c>
      <c r="CU18" s="124">
        <f>IF(CS18="INCOMP","INCOMP",IF(CR18="POS",CR18,IF(CR18="NEUT",CR18,IF(CR18="NEG",CR18,IF(CR18="POS/NEUT",IF(CT18&gt;2,"POS","NEUT"),IF(CR18="NEUT/NEG",IF(CT18&lt;-2,"NEG","NEUT")))))))</f>
        <v/>
      </c>
      <c r="CV18" s="10">
        <f>IF(CS18="INCOMP","",IF((CS18+CT18)&gt;17,10,IF((CS18+CT18)&gt;13,9,IF((CS18+CT18)&gt;9,8,IF((CS18+CT18)&gt;5,7,IF((CS18+CT18)&gt;0,6,IF((CS18+CT18)&gt;-6,5,IF((CS18+CT18)&gt;-10,4,IF((CS18+CT18)&gt;-14,3,IF((CS18+CT18)&gt;-18,2,1))))))))))</f>
        <v/>
      </c>
      <c r="CX18" s="25">
        <f>IF(CY18="INCOMP","",IF(CY18&gt;3,"POS",IF(CY18=3,"POS/NEUT",IF(AND(CY18&lt;3,CY18&gt;-3),"NEUT",IF(CY18=-3,"NEUT/NEG",IF(CY18&lt;-3,"NEG"))))))</f>
        <v/>
      </c>
      <c r="CY18" s="124">
        <f>IF(CY10="","INCOMP",SUM(IF(CY10="W",1.5,-1.5),IF(CZ10="W",2,-2),IF(DA10="W",3,-3),IF(DB10="W",3.5,-3.5)))</f>
        <v/>
      </c>
      <c r="CZ18" s="54">
        <f>IF(CY18="INCOMP","",SUM(CY14:DB14))</f>
        <v/>
      </c>
      <c r="DA18" s="124">
        <f>IF(CY18="INCOMP","INCOMP",IF(CX18="POS",CX18,IF(CX18="NEUT",CX18,IF(CX18="NEG",CX18,IF(CX18="POS/NEUT",IF(CZ18&gt;2,"POS","NEUT"),IF(CX18="NEUT/NEG",IF(CZ18&lt;-2,"NEG","NEUT")))))))</f>
        <v/>
      </c>
      <c r="DB18" s="10">
        <f>IF(CY18="INCOMP","",IF((CY18+CZ18)&gt;17,10,IF((CY18+CZ18)&gt;13,9,IF((CY18+CZ18)&gt;9,8,IF((CY18+CZ18)&gt;5,7,IF((CY18+CZ18)&gt;0,6,IF((CY18+CZ18)&gt;-6,5,IF((CY18+CZ18)&gt;-10,4,IF((CY18+CZ18)&gt;-14,3,IF((CY18+CZ18)&gt;-18,2,1))))))))))</f>
        <v/>
      </c>
      <c r="DC18" s="14" t="n"/>
      <c r="DE18" s="13" t="n"/>
      <c r="DF18" s="25">
        <f>IF(DG18="INCOMP","",IF(DG18&gt;3,"POS",IF(DG18=3,"POS/NEUT",IF(AND(DG18&lt;3,DG18&gt;-3),"NEUT",IF(DG18=-3,"NEUT/NEG",IF(DG18&lt;-3,"NEG"))))))</f>
        <v/>
      </c>
      <c r="DG18" s="124">
        <f>IF(DG10="","INCOMP",SUM(IF(DG10="W",1.5,-1.5),IF(DH10="W",2,-2),IF(DI10="W",3,-3),IF(DJ10="W",3.5,-3.5)))</f>
        <v/>
      </c>
      <c r="DH18" s="54">
        <f>IF(DG18="INCOMP","",SUM(DG14:DJ14))</f>
        <v/>
      </c>
      <c r="DI18" s="124">
        <f>IF(DG18="INCOMP","INCOMP",IF(DF18="POS",DF18,IF(DF18="NEUT",DF18,IF(DF18="NEG",DF18,IF(DF18="POS/NEUT",IF(DH18&gt;2,"POS","NEUT"),IF(DF18="NEUT/NEG",IF(DH18&lt;-2,"NEG","NEUT")))))))</f>
        <v/>
      </c>
      <c r="DJ18" s="10">
        <f>IF(DG18="INCOMP","",IF((DG18+DH18)&gt;17,10,IF((DG18+DH18)&gt;13,9,IF((DG18+DH18)&gt;9,8,IF((DG18+DH18)&gt;5,7,IF((DG18+DH18)&gt;0,6,IF((DG18+DH18)&gt;-6,5,IF((DG18+DH18)&gt;-10,4,IF((DG18+DH18)&gt;-14,3,IF((DG18+DH18)&gt;-18,2,1))))))))))</f>
        <v/>
      </c>
      <c r="DL18" s="25">
        <f>IF(DM18="INCOMP","",IF(DM18&gt;3,"POS",IF(DM18=3,"POS/NEUT",IF(AND(DM18&lt;3,DM18&gt;-3),"NEUT",IF(DM18=-3,"NEUT/NEG",IF(DM18&lt;-3,"NEG"))))))</f>
        <v/>
      </c>
      <c r="DM18" s="124">
        <f>IF(DM10="","INCOMP",SUM(IF(DM10="W",1.5,-1.5),IF(DN10="W",2,-2),IF(DO10="W",3,-3),IF(DP10="W",3.5,-3.5)))</f>
        <v/>
      </c>
      <c r="DN18" s="54">
        <f>IF(DM18="INCOMP","",SUM(DM14:DP14))</f>
        <v/>
      </c>
      <c r="DO18" s="124">
        <f>IF(DM18="INCOMP","INCOMP",IF(DL18="POS",DL18,IF(DL18="NEUT",DL18,IF(DL18="NEG",DL18,IF(DL18="POS/NEUT",IF(DN18&gt;2,"POS","NEUT"),IF(DL18="NEUT/NEG",IF(DN18&lt;-2,"NEG","NEUT")))))))</f>
        <v/>
      </c>
      <c r="DP18" s="10">
        <f>IF(DM18="INCOMP","",IF((DM18+DN18)&gt;17,10,IF((DM18+DN18)&gt;13,9,IF((DM18+DN18)&gt;9,8,IF((DM18+DN18)&gt;5,7,IF((DM18+DN18)&gt;0,6,IF((DM18+DN18)&gt;-6,5,IF((DM18+DN18)&gt;-10,4,IF((DM18+DN18)&gt;-14,3,IF((DM18+DN18)&gt;-18,2,1))))))))))</f>
        <v/>
      </c>
      <c r="DQ18" s="14" t="n"/>
    </row>
    <row customHeight="1" ht="17" r="19" s="86" spans="1:149">
      <c r="B19" s="13" t="n"/>
      <c r="C19" s="125" t="s">
        <v>70</v>
      </c>
      <c r="D19" s="126" t="s">
        <v>1</v>
      </c>
      <c r="E19" s="32" t="s">
        <v>73</v>
      </c>
      <c r="F19" s="110" t="s">
        <v>3</v>
      </c>
      <c r="G19" s="110" t="s">
        <v>5</v>
      </c>
      <c r="H19" s="102" t="s">
        <v>74</v>
      </c>
      <c r="I19" s="14" t="n"/>
      <c r="K19" s="13" t="n"/>
      <c r="M19" s="92" t="n"/>
      <c r="N19" s="88" t="n"/>
      <c r="O19" s="92" t="n"/>
      <c r="P19" s="92" t="n"/>
      <c r="W19" s="14" t="n"/>
      <c r="Y19" s="13" t="n"/>
      <c r="AA19" s="92" t="n"/>
      <c r="AB19" s="88" t="n"/>
      <c r="AC19" s="92" t="n"/>
      <c r="AD19" s="92" t="n"/>
      <c r="AK19" s="14" t="n"/>
      <c r="AM19" s="13" t="n"/>
      <c r="AO19" s="92" t="n"/>
      <c r="AP19" s="88" t="n"/>
      <c r="AQ19" s="92" t="n"/>
      <c r="AR19" s="92" t="n"/>
      <c r="AY19" s="14" t="n"/>
      <c r="BA19" s="13" t="n"/>
      <c r="BC19" s="92" t="n"/>
      <c r="BD19" s="88" t="n"/>
      <c r="BE19" s="92" t="n"/>
      <c r="BF19" s="92" t="n"/>
      <c r="BM19" s="14" t="n"/>
      <c r="BO19" s="13" t="n"/>
      <c r="BQ19" s="92" t="n"/>
      <c r="BR19" s="88" t="n"/>
      <c r="BS19" s="92" t="n"/>
      <c r="BT19" s="92" t="n"/>
      <c r="CA19" s="14" t="n"/>
      <c r="CC19" s="13" t="n"/>
      <c r="CE19" s="92" t="n"/>
      <c r="CF19" s="88" t="n"/>
      <c r="CG19" s="92" t="n"/>
      <c r="CH19" s="92" t="n"/>
      <c r="CO19" s="14" t="n"/>
      <c r="CQ19" s="13" t="n"/>
      <c r="CS19" s="92" t="n"/>
      <c r="CT19" s="88" t="n"/>
      <c r="CU19" s="92" t="n"/>
      <c r="CV19" s="92" t="n"/>
      <c r="DC19" s="14" t="n"/>
      <c r="DE19" s="13" t="n"/>
      <c r="DG19" s="92" t="n"/>
      <c r="DH19" s="88" t="n"/>
      <c r="DI19" s="92" t="n"/>
      <c r="DJ19" s="92" t="n"/>
      <c r="DQ19" s="14" t="n"/>
    </row>
    <row r="20" spans="1:149">
      <c r="B20" s="111">
        <f>B16+1</f>
        <v/>
      </c>
      <c r="C20" s="50">
        <f>PROFILING!D21</f>
        <v/>
      </c>
      <c r="D20" s="71">
        <f>PROFILING!E21</f>
        <v/>
      </c>
      <c r="E20" s="47">
        <f>PROFILING!L21</f>
        <v/>
      </c>
      <c r="F20" s="28">
        <f>PROFILING!K21</f>
        <v/>
      </c>
      <c r="G20" s="92">
        <f>PROFILING!M21</f>
        <v/>
      </c>
      <c r="H20" s="9">
        <f>BW21</f>
        <v/>
      </c>
      <c r="I20" s="14" t="n"/>
      <c r="K20" s="13" t="n"/>
      <c r="O20" s="70" t="s">
        <v>119</v>
      </c>
      <c r="P20" s="110" t="s">
        <v>117</v>
      </c>
      <c r="Q20" s="110" t="s">
        <v>120</v>
      </c>
      <c r="R20" s="110" t="s">
        <v>4</v>
      </c>
      <c r="S20" s="102" t="s">
        <v>74</v>
      </c>
      <c r="W20" s="14" t="n"/>
      <c r="Y20" s="13" t="n"/>
      <c r="AC20" s="70" t="s">
        <v>119</v>
      </c>
      <c r="AD20" s="110" t="s">
        <v>117</v>
      </c>
      <c r="AE20" s="110" t="s">
        <v>120</v>
      </c>
      <c r="AF20" s="110" t="s">
        <v>4</v>
      </c>
      <c r="AG20" s="102" t="s">
        <v>74</v>
      </c>
      <c r="AK20" s="14" t="n"/>
      <c r="AM20" s="13" t="n"/>
      <c r="AQ20" s="70" t="s">
        <v>119</v>
      </c>
      <c r="AR20" s="110" t="s">
        <v>117</v>
      </c>
      <c r="AS20" s="110" t="s">
        <v>120</v>
      </c>
      <c r="AT20" s="110" t="s">
        <v>4</v>
      </c>
      <c r="AU20" s="102" t="s">
        <v>74</v>
      </c>
      <c r="AY20" s="14" t="n"/>
      <c r="BA20" s="13" t="n"/>
      <c r="BE20" s="70" t="s">
        <v>119</v>
      </c>
      <c r="BF20" s="110" t="s">
        <v>117</v>
      </c>
      <c r="BG20" s="110" t="s">
        <v>120</v>
      </c>
      <c r="BH20" s="110" t="s">
        <v>4</v>
      </c>
      <c r="BI20" s="102" t="s">
        <v>74</v>
      </c>
      <c r="BM20" s="14" t="n"/>
      <c r="BO20" s="13" t="n"/>
      <c r="BS20" s="70" t="s">
        <v>119</v>
      </c>
      <c r="BT20" s="110" t="s">
        <v>117</v>
      </c>
      <c r="BU20" s="110" t="s">
        <v>120</v>
      </c>
      <c r="BV20" s="110" t="s">
        <v>4</v>
      </c>
      <c r="BW20" s="102" t="s">
        <v>74</v>
      </c>
      <c r="CA20" s="14" t="n"/>
      <c r="CC20" s="13" t="n"/>
      <c r="CG20" s="70" t="s">
        <v>119</v>
      </c>
      <c r="CH20" s="110" t="s">
        <v>117</v>
      </c>
      <c r="CI20" s="110" t="s">
        <v>120</v>
      </c>
      <c r="CJ20" s="110" t="s">
        <v>4</v>
      </c>
      <c r="CK20" s="102" t="s">
        <v>74</v>
      </c>
      <c r="CO20" s="14" t="n"/>
      <c r="CQ20" s="13" t="n"/>
      <c r="CU20" s="70" t="s">
        <v>119</v>
      </c>
      <c r="CV20" s="110" t="s">
        <v>117</v>
      </c>
      <c r="CW20" s="110" t="s">
        <v>120</v>
      </c>
      <c r="CX20" s="110" t="s">
        <v>4</v>
      </c>
      <c r="CY20" s="102" t="s">
        <v>74</v>
      </c>
      <c r="DC20" s="14" t="n"/>
      <c r="DE20" s="13" t="n"/>
      <c r="DI20" s="70" t="s">
        <v>119</v>
      </c>
      <c r="DJ20" s="110" t="s">
        <v>117</v>
      </c>
      <c r="DK20" s="110" t="s">
        <v>120</v>
      </c>
      <c r="DL20" s="110" t="s">
        <v>4</v>
      </c>
      <c r="DM20" s="102" t="s">
        <v>74</v>
      </c>
      <c r="DQ20" s="14" t="n"/>
    </row>
    <row customHeight="1" ht="17" r="21" s="86" spans="1:149">
      <c r="B21" s="13" t="n"/>
      <c r="C21" s="51">
        <f>PROFILING!D22</f>
        <v/>
      </c>
      <c r="D21" s="73">
        <f>PROFILING!E22</f>
        <v/>
      </c>
      <c r="E21" s="49">
        <f>PROFILING!L22</f>
        <v/>
      </c>
      <c r="F21" s="54">
        <f>PROFILING!K22</f>
        <v/>
      </c>
      <c r="G21" s="54">
        <f>PROFILING!M22</f>
        <v/>
      </c>
      <c r="H21" s="10">
        <f>BW22</f>
        <v/>
      </c>
      <c r="I21" s="14" t="n"/>
      <c r="K21" s="13" t="n"/>
      <c r="O21" s="46">
        <f>Q4</f>
        <v/>
      </c>
      <c r="P21" s="117">
        <f>IF(R4="NO","",O18)</f>
        <v/>
      </c>
      <c r="Q21" s="92">
        <f>IFERROR(IF(O21&lt;&gt;"1–3",O21,IF(((IF(P21="POS",3,IF(P21="NEUT",2,IF(P21="NEG",1,""))))-(IF(P22="POS",3,IF(P22="NEUT",2,IF(P22="NEG",1,"")))))=2,1,IF(OR(((IF(P21="POS",3,IF(P21="NEUT",2,IF(P21="NEG",1,""))))-(IF(P22="POS",3,IF(P22="NEUT",2,IF(P22="NEG",1,"")))))=1,((IF(P21="POS",3,IF(P21="NEUT",2,IF(P21="NEG",1,""))))-(IF(P22="POS",3,IF(P22="NEUT",2,IF(P22="NEG",1,"")))))=0,((IF(P21="POS",3,IF(P21="NEUT",2,IF(P21="NEG",1,""))))-(IF(P22="POS",3,IF(P22="NEUT",2,IF(P22="NEG",1,"")))))=-1),2,IF(((IF(P21="POS",3,IF(P21="NEUT",2,IF(P21="NEG",1,""))))-(IF(P22="POS",3,IF(P22="NEUT",2,IF(P22="NEG",1,"")))))=-2,3)))),"")</f>
        <v/>
      </c>
      <c r="R21" s="136">
        <f>E4</f>
        <v/>
      </c>
      <c r="S21" s="9">
        <f>IF(OR(P21="INCOMP",P21=""),"",IF(Q21="NO BET","NO",IF(AND(Q21=1,R21&gt;1.49),"YES",IF(AND(Q21=2,R21&gt;1.65),"YES",IF(AND(Q21&gt;2,R21&gt;2.04),"YES","NO")))))</f>
        <v/>
      </c>
      <c r="T21" s="88" t="n"/>
      <c r="W21" s="14" t="n"/>
      <c r="Y21" s="13" t="n"/>
      <c r="AC21" s="46">
        <f>AE4</f>
        <v/>
      </c>
      <c r="AD21" s="117">
        <f>IF(AF4="NO","",AC18)</f>
        <v/>
      </c>
      <c r="AE21" s="92">
        <f>IFERROR(IF(AC21&lt;&gt;"1–3",AC21,IF(((IF(AD21="POS",3,IF(AD21="NEUT",2,IF(AD21="NEG",1,""))))-(IF(AD22="POS",3,IF(AD22="NEUT",2,IF(AD22="NEG",1,"")))))=2,1,IF(OR(((IF(AD21="POS",3,IF(AD21="NEUT",2,IF(AD21="NEG",1,""))))-(IF(AD22="POS",3,IF(AD22="NEUT",2,IF(AD22="NEG",1,"")))))=1,((IF(AD21="POS",3,IF(AD21="NEUT",2,IF(AD21="NEG",1,""))))-(IF(AD22="POS",3,IF(AD22="NEUT",2,IF(AD22="NEG",1,"")))))=0,((IF(AD21="POS",3,IF(AD21="NEUT",2,IF(AD21="NEG",1,""))))-(IF(AD22="POS",3,IF(AD22="NEUT",2,IF(AD22="NEG",1,"")))))=-1),2,IF(((IF(AD21="POS",3,IF(AD21="NEUT",2,IF(AD21="NEG",1,""))))-(IF(AD22="POS",3,IF(AD22="NEUT",2,IF(AD22="NEG",1,"")))))=-2,3)))),"")</f>
        <v/>
      </c>
      <c r="AF21" s="136">
        <f>E8</f>
        <v/>
      </c>
      <c r="AG21" s="9">
        <f>IF(OR(AD21="INCOMP",AD21=""),"",IF(AE21="NO BET","NO",IF(AND(AE21=1,AF21&gt;1.49),"YES",IF(AND(AE21=2,AF21&gt;1.65),"YES",IF(AND(AE21&gt;2,AF21&gt;2.04),"YES","NO")))))</f>
        <v/>
      </c>
      <c r="AH21" s="88" t="n"/>
      <c r="AK21" s="14" t="n"/>
      <c r="AM21" s="13" t="n"/>
      <c r="AQ21" s="46">
        <f>AS4</f>
        <v/>
      </c>
      <c r="AR21" s="117">
        <f>IF(AT4="NO","",AQ18)</f>
        <v/>
      </c>
      <c r="AS21" s="92">
        <f>IFERROR(IF(AQ21&lt;&gt;"1–3",AQ21,IF(((IF(AR21="POS",3,IF(AR21="NEUT",2,IF(AR21="NEG",1,""))))-(IF(AR22="POS",3,IF(AR22="NEUT",2,IF(AR22="NEG",1,"")))))=2,1,IF(OR(((IF(AR21="POS",3,IF(AR21="NEUT",2,IF(AR21="NEG",1,""))))-(IF(AR22="POS",3,IF(AR22="NEUT",2,IF(AR22="NEG",1,"")))))=1,((IF(AR21="POS",3,IF(AR21="NEUT",2,IF(AR21="NEG",1,""))))-(IF(AR22="POS",3,IF(AR22="NEUT",2,IF(AR22="NEG",1,"")))))=0,((IF(AR21="POS",3,IF(AR21="NEUT",2,IF(AR21="NEG",1,""))))-(IF(AR22="POS",3,IF(AR22="NEUT",2,IF(AR22="NEG",1,"")))))=-1),2,IF(((IF(AR21="POS",3,IF(AR21="NEUT",2,IF(AR21="NEG",1,""))))-(IF(AR22="POS",3,IF(AR22="NEUT",2,IF(AR22="NEG",1,"")))))=-2,3)))),"")</f>
        <v/>
      </c>
      <c r="AT21" s="136">
        <f>E12</f>
        <v/>
      </c>
      <c r="AU21" s="9">
        <f>IF(OR(AR21="INCOMP",AR21=""),"",IF(AS21="NO BET","NO",IF(AND(AS21=1,AT21&gt;1.49),"YES",IF(AND(AS21=2,AT21&gt;1.65),"YES",IF(AND(AS21&gt;2,AT21&gt;2.04),"YES","NO")))))</f>
        <v/>
      </c>
      <c r="AV21" s="88" t="n"/>
      <c r="AY21" s="14" t="n"/>
      <c r="BA21" s="13" t="n"/>
      <c r="BE21" s="46">
        <f>BG4</f>
        <v/>
      </c>
      <c r="BF21" s="117">
        <f>IF(BH4="NO","",BE18)</f>
        <v/>
      </c>
      <c r="BG21" s="92">
        <f>IFERROR(IF(BE21&lt;&gt;"1–3",BE21,IF(((IF(BF21="POS",3,IF(BF21="NEUT",2,IF(BF21="NEG",1,""))))-(IF(BF22="POS",3,IF(BF22="NEUT",2,IF(BF22="NEG",1,"")))))=2,1,IF(OR(((IF(BF21="POS",3,IF(BF21="NEUT",2,IF(BF21="NEG",1,""))))-(IF(BF22="POS",3,IF(BF22="NEUT",2,IF(BF22="NEG",1,"")))))=1,((IF(BF21="POS",3,IF(BF21="NEUT",2,IF(BF21="NEG",1,""))))-(IF(BF22="POS",3,IF(BF22="NEUT",2,IF(BF22="NEG",1,"")))))=0,((IF(BF21="POS",3,IF(BF21="NEUT",2,IF(BF21="NEG",1,""))))-(IF(BF22="POS",3,IF(BF22="NEUT",2,IF(BF22="NEG",1,"")))))=-1),2,IF(((IF(BF21="POS",3,IF(BF21="NEUT",2,IF(BF21="NEG",1,""))))-(IF(BF22="POS",3,IF(BF22="NEUT",2,IF(BF22="NEG",1,"")))))=-2,3)))),"")</f>
        <v/>
      </c>
      <c r="BH21" s="136">
        <f>E16</f>
        <v/>
      </c>
      <c r="BI21" s="9">
        <f>IF(OR(BF21="INCOMP",BF21=""),"",IF(BG21="NO BET","NO",IF(AND(BG21=1,BH21&gt;1.49),"YES",IF(AND(BG21=2,BH21&gt;1.65),"YES",IF(AND(BG21&gt;2,BH21&gt;2.04),"YES","NO")))))</f>
        <v/>
      </c>
      <c r="BJ21" s="88" t="n"/>
      <c r="BM21" s="14" t="n"/>
      <c r="BO21" s="13" t="n"/>
      <c r="BS21" s="46">
        <f>BU4</f>
        <v/>
      </c>
      <c r="BT21" s="117">
        <f>IF(BV4="NO","",BS18)</f>
        <v/>
      </c>
      <c r="BU21" s="92">
        <f>IFERROR(IF(BS21&lt;&gt;"1–3",BS21,IF(((IF(BT21="POS",3,IF(BT21="NEUT",2,IF(BT21="NEG",1,""))))-(IF(BT22="POS",3,IF(BT22="NEUT",2,IF(BT22="NEG",1,"")))))=2,1,IF(OR(((IF(BT21="POS",3,IF(BT21="NEUT",2,IF(BT21="NEG",1,""))))-(IF(BT22="POS",3,IF(BT22="NEUT",2,IF(BT22="NEG",1,"")))))=1,((IF(BT21="POS",3,IF(BT21="NEUT",2,IF(BT21="NEG",1,""))))-(IF(BT22="POS",3,IF(BT22="NEUT",2,IF(BT22="NEG",1,"")))))=0,((IF(BT21="POS",3,IF(BT21="NEUT",2,IF(BT21="NEG",1,""))))-(IF(BT22="POS",3,IF(BT22="NEUT",2,IF(BT22="NEG",1,"")))))=-1),2,IF(((IF(BT21="POS",3,IF(BT21="NEUT",2,IF(BT21="NEG",1,""))))-(IF(BT22="POS",3,IF(BT22="NEUT",2,IF(BT22="NEG",1,"")))))=-2,3)))),"")</f>
        <v/>
      </c>
      <c r="BV21" s="136">
        <f>E20</f>
        <v/>
      </c>
      <c r="BW21" s="9">
        <f>IF(OR(BT21="INCOMP",BT21=""),"",IF(BU21="NO BET","NO",IF(AND(BU21=1,BV21&gt;1.49),"YES",IF(AND(BU21=2,BV21&gt;1.65),"YES",IF(AND(BU21&gt;2,BV21&gt;2.04),"YES","NO")))))</f>
        <v/>
      </c>
      <c r="BX21" s="88" t="n"/>
      <c r="CA21" s="14" t="n"/>
      <c r="CC21" s="13" t="n"/>
      <c r="CG21" s="46">
        <f>CI4</f>
        <v/>
      </c>
      <c r="CH21" s="117">
        <f>IF(CJ4="NO","",CG18)</f>
        <v/>
      </c>
      <c r="CI21" s="92">
        <f>IFERROR(IF(CG21&lt;&gt;"1–3",CG21,IF(((IF(CH21="POS",3,IF(CH21="NEUT",2,IF(CH21="NEG",1,""))))-(IF(CH22="POS",3,IF(CH22="NEUT",2,IF(CH22="NEG",1,"")))))=2,1,IF(OR(((IF(CH21="POS",3,IF(CH21="NEUT",2,IF(CH21="NEG",1,""))))-(IF(CH22="POS",3,IF(CH22="NEUT",2,IF(CH22="NEG",1,"")))))=1,((IF(CH21="POS",3,IF(CH21="NEUT",2,IF(CH21="NEG",1,""))))-(IF(CH22="POS",3,IF(CH22="NEUT",2,IF(CH22="NEG",1,"")))))=0,((IF(CH21="POS",3,IF(CH21="NEUT",2,IF(CH21="NEG",1,""))))-(IF(CH22="POS",3,IF(CH22="NEUT",2,IF(CH22="NEG",1,"")))))=-1),2,IF(((IF(CH21="POS",3,IF(CH21="NEUT",2,IF(CH21="NEG",1,""))))-(IF(CH22="POS",3,IF(CH22="NEUT",2,IF(CH22="NEG",1,"")))))=-2,3)))),"")</f>
        <v/>
      </c>
      <c r="CJ21" s="136">
        <f>E24</f>
        <v/>
      </c>
      <c r="CK21" s="9">
        <f>IF(OR(CH21="INCOMP",CH21=""),"",IF(CI21="NO BET","NO",IF(AND(CI21=1,CJ21&gt;1.49),"YES",IF(AND(CI21=2,CJ21&gt;1.65),"YES",IF(AND(CI21&gt;2,CJ21&gt;2.04),"YES","NO")))))</f>
        <v/>
      </c>
      <c r="CL21" s="88" t="n"/>
      <c r="CO21" s="14" t="n"/>
      <c r="CQ21" s="13" t="n"/>
      <c r="CU21" s="46">
        <f>CW4</f>
        <v/>
      </c>
      <c r="CV21" s="117">
        <f>IF(CX4="NO","",CU18)</f>
        <v/>
      </c>
      <c r="CW21" s="92">
        <f>IFERROR(IF(CU21&lt;&gt;"1–3",CU21,IF(((IF(CV21="POS",3,IF(CV21="NEUT",2,IF(CV21="NEG",1,""))))-(IF(CV22="POS",3,IF(CV22="NEUT",2,IF(CV22="NEG",1,"")))))=2,1,IF(OR(((IF(CV21="POS",3,IF(CV21="NEUT",2,IF(CV21="NEG",1,""))))-(IF(CV22="POS",3,IF(CV22="NEUT",2,IF(CV22="NEG",1,"")))))=1,((IF(CV21="POS",3,IF(CV21="NEUT",2,IF(CV21="NEG",1,""))))-(IF(CV22="POS",3,IF(CV22="NEUT",2,IF(CV22="NEG",1,"")))))=0,((IF(CV21="POS",3,IF(CV21="NEUT",2,IF(CV21="NEG",1,""))))-(IF(CV22="POS",3,IF(CV22="NEUT",2,IF(CV22="NEG",1,"")))))=-1),2,IF(((IF(CV21="POS",3,IF(CV21="NEUT",2,IF(CV21="NEG",1,""))))-(IF(CV22="POS",3,IF(CV22="NEUT",2,IF(CV22="NEG",1,"")))))=-2,3)))),"")</f>
        <v/>
      </c>
      <c r="CX21" s="136">
        <f>E28</f>
        <v/>
      </c>
      <c r="CY21" s="9">
        <f>IF(OR(CV21="INCOMP",CV21=""),"",IF(CW21="NO BET","NO",IF(AND(CW21=1,CX21&gt;1.49),"YES",IF(AND(CW21=2,CX21&gt;1.65),"YES",IF(AND(CW21&gt;2,CX21&gt;2.04),"YES","NO")))))</f>
        <v/>
      </c>
      <c r="CZ21" s="88" t="n"/>
      <c r="DC21" s="14" t="n"/>
      <c r="DE21" s="13" t="n"/>
      <c r="DI21" s="46">
        <f>DK4</f>
        <v/>
      </c>
      <c r="DJ21" s="117">
        <f>IF(DL4="NO","",DI18)</f>
        <v/>
      </c>
      <c r="DK21" s="92">
        <f>IFERROR(IF(DI21&lt;&gt;"1–3",DI21,IF(((IF(DJ21="POS",3,IF(DJ21="NEUT",2,IF(DJ21="NEG",1,""))))-(IF(DJ22="POS",3,IF(DJ22="NEUT",2,IF(DJ22="NEG",1,"")))))=2,1,IF(OR(((IF(DJ21="POS",3,IF(DJ21="NEUT",2,IF(DJ21="NEG",1,""))))-(IF(DJ22="POS",3,IF(DJ22="NEUT",2,IF(DJ22="NEG",1,"")))))=1,((IF(DJ21="POS",3,IF(DJ21="NEUT",2,IF(DJ21="NEG",1,""))))-(IF(DJ22="POS",3,IF(DJ22="NEUT",2,IF(DJ22="NEG",1,"")))))=0,((IF(DJ21="POS",3,IF(DJ21="NEUT",2,IF(DJ21="NEG",1,""))))-(IF(DJ22="POS",3,IF(DJ22="NEUT",2,IF(DJ22="NEG",1,"")))))=-1),2,IF(((IF(DJ21="POS",3,IF(DJ21="NEUT",2,IF(DJ21="NEG",1,""))))-(IF(DJ22="POS",3,IF(DJ22="NEUT",2,IF(DJ22="NEG",1,"")))))=-2,3)))),"")</f>
        <v/>
      </c>
      <c r="DL21" s="136">
        <f>E32</f>
        <v/>
      </c>
      <c r="DM21" s="9">
        <f>IF(OR(DJ21="INCOMP",DJ21=""),"",IF(DK21="NO BET","NO",IF(AND(DK21=1,DL21&gt;1.49),"YES",IF(AND(DK21=2,DL21&gt;1.65),"YES",IF(AND(DK21&gt;2,DL21&gt;2.04),"YES","NO")))))</f>
        <v/>
      </c>
      <c r="DN21" s="88" t="n"/>
      <c r="DQ21" s="14" t="n"/>
    </row>
    <row customHeight="1" ht="17" r="22" s="86" spans="1:149">
      <c r="B22" s="13" t="n"/>
      <c r="C22" s="52" t="n"/>
      <c r="D22" s="52" t="n"/>
      <c r="I22" s="14" t="n"/>
      <c r="K22" s="13" t="n"/>
      <c r="O22" s="61">
        <f>Q5</f>
        <v/>
      </c>
      <c r="P22" s="124">
        <f>IF(R5="NO","",U18)</f>
        <v/>
      </c>
      <c r="Q22" s="54">
        <f>IFERROR(IF(O22&lt;&gt;"1–3",O22,IF(((IF(P22="POS",3,IF(P22="NEUT",2,IF(P22="NEG",1,""))))-(IF(P21="POS",3,IF(P21="NEUT",2,IF(P21="NEG",1,"")))))=2,1,IF(OR(((IF(P22="POS",3,IF(P22="NEUT",2,IF(P22="NEG",1,""))))-(IF(P21="POS",3,IF(P21="NEUT",2,IF(P21="NEG",1,"")))))=1,((IF(P22="POS",3,IF(P22="NEUT",2,IF(P22="NEG",1,""))))-(IF(P21="POS",3,IF(P21="NEUT",2,IF(P21="NEG",1,"")))))=0,((IF(P22="POS",3,IF(P22="NEUT",2,IF(P22="NEG",1,""))))-(IF(P21="POS",3,IF(P21="NEUT",2,IF(P21="NEG",1,"")))))=-1),2,IF(((IF(P22="POS",3,IF(P22="NEUT",2,IF(P22="NEG",1,""))))-(IF(P21="POS",3,IF(P21="NEUT",2,IF(P21="NEG",1,"")))))=-2,3)))),"")</f>
        <v/>
      </c>
      <c r="R22" s="139">
        <f>E5</f>
        <v/>
      </c>
      <c r="S22" s="10">
        <f>IF(OR(P22="INCOMP",P22=""),"",IF(Q22="NO BET","NO",IF(AND(Q22=1,R22&gt;1.49),"YES",IF(AND(Q22=2,R22&gt;1.65),"YES",IF(AND(Q22&gt;2,R22&gt;2.04),"YES","NO")))))</f>
        <v/>
      </c>
      <c r="W22" s="14" t="n"/>
      <c r="Y22" s="13" t="n"/>
      <c r="AC22" s="61">
        <f>AE5</f>
        <v/>
      </c>
      <c r="AD22" s="124">
        <f>IF(AF5="NO","",AI18)</f>
        <v/>
      </c>
      <c r="AE22" s="54">
        <f>IFERROR(IF(AC22&lt;&gt;"1–3",AC22,IF(((IF(AD22="POS",3,IF(AD22="NEUT",2,IF(AD22="NEG",1,""))))-(IF(AD21="POS",3,IF(AD21="NEUT",2,IF(AD21="NEG",1,"")))))=2,1,IF(OR(((IF(AD22="POS",3,IF(AD22="NEUT",2,IF(AD22="NEG",1,""))))-(IF(AD21="POS",3,IF(AD21="NEUT",2,IF(AD21="NEG",1,"")))))=1,((IF(AD22="POS",3,IF(AD22="NEUT",2,IF(AD22="NEG",1,""))))-(IF(AD21="POS",3,IF(AD21="NEUT",2,IF(AD21="NEG",1,"")))))=0,((IF(AD22="POS",3,IF(AD22="NEUT",2,IF(AD22="NEG",1,""))))-(IF(AD21="POS",3,IF(AD21="NEUT",2,IF(AD21="NEG",1,"")))))=-1),2,IF(((IF(AD22="POS",3,IF(AD22="NEUT",2,IF(AD22="NEG",1,""))))-(IF(AD21="POS",3,IF(AD21="NEUT",2,IF(AD21="NEG",1,"")))))=-2,3)))),"")</f>
        <v/>
      </c>
      <c r="AF22" s="139">
        <f>E9</f>
        <v/>
      </c>
      <c r="AG22" s="10">
        <f>IF(OR(AD22="INCOMP",AD22=""),"",IF(AE22="NO BET","NO",IF(AND(AE22=1,AF22&gt;1.49),"YES",IF(AND(AE22=2,AF22&gt;1.65),"YES",IF(AND(AE22&gt;2,AF22&gt;2.04),"YES","NO")))))</f>
        <v/>
      </c>
      <c r="AK22" s="14" t="n"/>
      <c r="AM22" s="13" t="n"/>
      <c r="AQ22" s="61">
        <f>AS5</f>
        <v/>
      </c>
      <c r="AR22" s="124">
        <f>IF(AT5="NO","",AW18)</f>
        <v/>
      </c>
      <c r="AS22" s="54">
        <f>IFERROR(IF(AQ22&lt;&gt;"1–3",AQ22,IF(((IF(AR22="POS",3,IF(AR22="NEUT",2,IF(AR22="NEG",1,""))))-(IF(AR21="POS",3,IF(AR21="NEUT",2,IF(AR21="NEG",1,"")))))=2,1,IF(OR(((IF(AR22="POS",3,IF(AR22="NEUT",2,IF(AR22="NEG",1,""))))-(IF(AR21="POS",3,IF(AR21="NEUT",2,IF(AR21="NEG",1,"")))))=1,((IF(AR22="POS",3,IF(AR22="NEUT",2,IF(AR22="NEG",1,""))))-(IF(AR21="POS",3,IF(AR21="NEUT",2,IF(AR21="NEG",1,"")))))=0,((IF(AR22="POS",3,IF(AR22="NEUT",2,IF(AR22="NEG",1,""))))-(IF(AR21="POS",3,IF(AR21="NEUT",2,IF(AR21="NEG",1,"")))))=-1),2,IF(((IF(AR22="POS",3,IF(AR22="NEUT",2,IF(AR22="NEG",1,""))))-(IF(AR21="POS",3,IF(AR21="NEUT",2,IF(AR21="NEG",1,"")))))=-2,3)))),"")</f>
        <v/>
      </c>
      <c r="AT22" s="139">
        <f>E13</f>
        <v/>
      </c>
      <c r="AU22" s="10">
        <f>IF(OR(AR22="INCOMP",AR22=""),"",IF(AS22="NO BET","NO",IF(AND(AS22=1,AT22&gt;1.49),"YES",IF(AND(AS22=2,AT22&gt;1.65),"YES",IF(AND(AS22&gt;2,AT22&gt;2.04),"YES","NO")))))</f>
        <v/>
      </c>
      <c r="AY22" s="14" t="n"/>
      <c r="BA22" s="13" t="n"/>
      <c r="BE22" s="61">
        <f>BG5</f>
        <v/>
      </c>
      <c r="BF22" s="124">
        <f>IF(BH5="NO","",BK18)</f>
        <v/>
      </c>
      <c r="BG22" s="54">
        <f>IFERROR(IF(BE22&lt;&gt;"1–3",BE22,IF(((IF(BF22="POS",3,IF(BF22="NEUT",2,IF(BF22="NEG",1,""))))-(IF(BF21="POS",3,IF(BF21="NEUT",2,IF(BF21="NEG",1,"")))))=2,1,IF(OR(((IF(BF22="POS",3,IF(BF22="NEUT",2,IF(BF22="NEG",1,""))))-(IF(BF21="POS",3,IF(BF21="NEUT",2,IF(BF21="NEG",1,"")))))=1,((IF(BF22="POS",3,IF(BF22="NEUT",2,IF(BF22="NEG",1,""))))-(IF(BF21="POS",3,IF(BF21="NEUT",2,IF(BF21="NEG",1,"")))))=0,((IF(BF22="POS",3,IF(BF22="NEUT",2,IF(BF22="NEG",1,""))))-(IF(BF21="POS",3,IF(BF21="NEUT",2,IF(BF21="NEG",1,"")))))=-1),2,IF(((IF(BF22="POS",3,IF(BF22="NEUT",2,IF(BF22="NEG",1,""))))-(IF(BF21="POS",3,IF(BF21="NEUT",2,IF(BF21="NEG",1,"")))))=-2,3)))),"")</f>
        <v/>
      </c>
      <c r="BH22" s="139">
        <f>E17</f>
        <v/>
      </c>
      <c r="BI22" s="10">
        <f>IF(OR(BF22="INCOMP",BF22=""),"",IF(BG22="NO BET","NO",IF(AND(BG22=1,BH22&gt;1.49),"YES",IF(AND(BG22=2,BH22&gt;1.65),"YES",IF(AND(BG22&gt;2,BH22&gt;2.04),"YES","NO")))))</f>
        <v/>
      </c>
      <c r="BM22" s="14" t="n"/>
      <c r="BO22" s="13" t="n"/>
      <c r="BS22" s="61">
        <f>BU5</f>
        <v/>
      </c>
      <c r="BT22" s="124">
        <f>IF(BV5="NO","",BY18)</f>
        <v/>
      </c>
      <c r="BU22" s="54">
        <f>IFERROR(IF(BS22&lt;&gt;"1–3",BS22,IF(((IF(BT22="POS",3,IF(BT22="NEUT",2,IF(BT22="NEG",1,""))))-(IF(BT21="POS",3,IF(BT21="NEUT",2,IF(BT21="NEG",1,"")))))=2,1,IF(OR(((IF(BT22="POS",3,IF(BT22="NEUT",2,IF(BT22="NEG",1,""))))-(IF(BT21="POS",3,IF(BT21="NEUT",2,IF(BT21="NEG",1,"")))))=1,((IF(BT22="POS",3,IF(BT22="NEUT",2,IF(BT22="NEG",1,""))))-(IF(BT21="POS",3,IF(BT21="NEUT",2,IF(BT21="NEG",1,"")))))=0,((IF(BT22="POS",3,IF(BT22="NEUT",2,IF(BT22="NEG",1,""))))-(IF(BT21="POS",3,IF(BT21="NEUT",2,IF(BT21="NEG",1,"")))))=-1),2,IF(((IF(BT22="POS",3,IF(BT22="NEUT",2,IF(BT22="NEG",1,""))))-(IF(BT21="POS",3,IF(BT21="NEUT",2,IF(BT21="NEG",1,"")))))=-2,3)))),"")</f>
        <v/>
      </c>
      <c r="BV22" s="139">
        <f>E21</f>
        <v/>
      </c>
      <c r="BW22" s="10">
        <f>IF(OR(BT22="INCOMP",BT22=""),"",IF(BU22="NO BET","NO",IF(AND(BU22=1,BV22&gt;1.49),"YES",IF(AND(BU22=2,BV22&gt;1.65),"YES",IF(AND(BU22&gt;2,BV22&gt;2.04),"YES","NO")))))</f>
        <v/>
      </c>
      <c r="CA22" s="14" t="n"/>
      <c r="CC22" s="13" t="n"/>
      <c r="CG22" s="61">
        <f>CI5</f>
        <v/>
      </c>
      <c r="CH22" s="124">
        <f>IF(CJ5="NO","",CM18)</f>
        <v/>
      </c>
      <c r="CI22" s="54">
        <f>IFERROR(IF(CG22&lt;&gt;"1–3",CG22,IF(((IF(CH22="POS",3,IF(CH22="NEUT",2,IF(CH22="NEG",1,""))))-(IF(CH21="POS",3,IF(CH21="NEUT",2,IF(CH21="NEG",1,"")))))=2,1,IF(OR(((IF(CH22="POS",3,IF(CH22="NEUT",2,IF(CH22="NEG",1,""))))-(IF(CH21="POS",3,IF(CH21="NEUT",2,IF(CH21="NEG",1,"")))))=1,((IF(CH22="POS",3,IF(CH22="NEUT",2,IF(CH22="NEG",1,""))))-(IF(CH21="POS",3,IF(CH21="NEUT",2,IF(CH21="NEG",1,"")))))=0,((IF(CH22="POS",3,IF(CH22="NEUT",2,IF(CH22="NEG",1,""))))-(IF(CH21="POS",3,IF(CH21="NEUT",2,IF(CH21="NEG",1,"")))))=-1),2,IF(((IF(CH22="POS",3,IF(CH22="NEUT",2,IF(CH22="NEG",1,""))))-(IF(CH21="POS",3,IF(CH21="NEUT",2,IF(CH21="NEG",1,"")))))=-2,3)))),"")</f>
        <v/>
      </c>
      <c r="CJ22" s="139">
        <f>E25</f>
        <v/>
      </c>
      <c r="CK22" s="10">
        <f>IF(OR(CH22="INCOMP",CH22=""),"",IF(CI22="NO BET","NO",IF(AND(CI22=1,CJ22&gt;1.49),"YES",IF(AND(CI22=2,CJ22&gt;1.65),"YES",IF(AND(CI22&gt;2,CJ22&gt;2.04),"YES","NO")))))</f>
        <v/>
      </c>
      <c r="CO22" s="14" t="n"/>
      <c r="CQ22" s="13" t="n"/>
      <c r="CU22" s="61">
        <f>CW5</f>
        <v/>
      </c>
      <c r="CV22" s="124">
        <f>IF(CX5="NO","",DA18)</f>
        <v/>
      </c>
      <c r="CW22" s="54">
        <f>IFERROR(IF(CU22&lt;&gt;"1–3",CU22,IF(((IF(CV22="POS",3,IF(CV22="NEUT",2,IF(CV22="NEG",1,""))))-(IF(CV21="POS",3,IF(CV21="NEUT",2,IF(CV21="NEG",1,"")))))=2,1,IF(OR(((IF(CV22="POS",3,IF(CV22="NEUT",2,IF(CV22="NEG",1,""))))-(IF(CV21="POS",3,IF(CV21="NEUT",2,IF(CV21="NEG",1,"")))))=1,((IF(CV22="POS",3,IF(CV22="NEUT",2,IF(CV22="NEG",1,""))))-(IF(CV21="POS",3,IF(CV21="NEUT",2,IF(CV21="NEG",1,"")))))=0,((IF(CV22="POS",3,IF(CV22="NEUT",2,IF(CV22="NEG",1,""))))-(IF(CV21="POS",3,IF(CV21="NEUT",2,IF(CV21="NEG",1,"")))))=-1),2,IF(((IF(CV22="POS",3,IF(CV22="NEUT",2,IF(CV22="NEG",1,""))))-(IF(CV21="POS",3,IF(CV21="NEUT",2,IF(CV21="NEG",1,"")))))=-2,3)))),"")</f>
        <v/>
      </c>
      <c r="CX22" s="139">
        <f>E29</f>
        <v/>
      </c>
      <c r="CY22" s="10">
        <f>IF(OR(CV22="INCOMP",CV22=""),"",IF(CW22="NO BET","NO",IF(AND(CW22=1,CX22&gt;1.49),"YES",IF(AND(CW22=2,CX22&gt;1.65),"YES",IF(AND(CW22&gt;2,CX22&gt;2.04),"YES","NO")))))</f>
        <v/>
      </c>
      <c r="DC22" s="14" t="n"/>
      <c r="DE22" s="13" t="n"/>
      <c r="DI22" s="61">
        <f>DK5</f>
        <v/>
      </c>
      <c r="DJ22" s="124">
        <f>IF(DL5="NO","",DO18)</f>
        <v/>
      </c>
      <c r="DK22" s="54">
        <f>IFERROR(IF(DI22&lt;&gt;"1–3",DI22,IF(((IF(DJ22="POS",3,IF(DJ22="NEUT",2,IF(DJ22="NEG",1,""))))-(IF(DJ21="POS",3,IF(DJ21="NEUT",2,IF(DJ21="NEG",1,"")))))=2,1,IF(OR(((IF(DJ22="POS",3,IF(DJ22="NEUT",2,IF(DJ22="NEG",1,""))))-(IF(DJ21="POS",3,IF(DJ21="NEUT",2,IF(DJ21="NEG",1,"")))))=1,((IF(DJ22="POS",3,IF(DJ22="NEUT",2,IF(DJ22="NEG",1,""))))-(IF(DJ21="POS",3,IF(DJ21="NEUT",2,IF(DJ21="NEG",1,"")))))=0,((IF(DJ22="POS",3,IF(DJ22="NEUT",2,IF(DJ22="NEG",1,""))))-(IF(DJ21="POS",3,IF(DJ21="NEUT",2,IF(DJ21="NEG",1,"")))))=-1),2,IF(((IF(DJ22="POS",3,IF(DJ22="NEUT",2,IF(DJ22="NEG",1,""))))-(IF(DJ21="POS",3,IF(DJ21="NEUT",2,IF(DJ21="NEG",1,"")))))=-2,3)))),"")</f>
        <v/>
      </c>
      <c r="DL22" s="139">
        <f>E33</f>
        <v/>
      </c>
      <c r="DM22" s="10">
        <f>IF(OR(DJ22="INCOMP",DJ22=""),"",IF(DK22="NO BET","NO",IF(AND(DK22=1,DL22&gt;1.49),"YES",IF(AND(DK22=2,DL22&gt;1.65),"YES",IF(AND(DK22&gt;2,DL22&gt;2.04),"YES","NO")))))</f>
        <v/>
      </c>
      <c r="DQ22" s="14" t="n"/>
    </row>
    <row r="23" spans="1:149">
      <c r="B23" s="13" t="n"/>
      <c r="C23" s="125" t="s">
        <v>70</v>
      </c>
      <c r="D23" s="126" t="s">
        <v>1</v>
      </c>
      <c r="E23" s="32" t="s">
        <v>73</v>
      </c>
      <c r="F23" s="110" t="s">
        <v>3</v>
      </c>
      <c r="G23" s="110" t="s">
        <v>5</v>
      </c>
      <c r="H23" s="102" t="s">
        <v>74</v>
      </c>
      <c r="I23" s="14" t="n"/>
      <c r="K23" s="2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4" t="n"/>
      <c r="Y23" s="2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4" t="n"/>
      <c r="AM23" s="2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4" t="n"/>
      <c r="BA23" s="2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4" t="n"/>
      <c r="BO23" s="2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4" t="n"/>
      <c r="CC23" s="2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4" t="n"/>
      <c r="CQ23" s="2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4" t="n"/>
      <c r="DE23" s="2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4" t="n"/>
    </row>
    <row customHeight="1" ht="17" r="24" s="86" spans="1:149">
      <c r="B24" s="111">
        <f>B20+1</f>
        <v/>
      </c>
      <c r="C24" s="50">
        <f>PROFILING!D25</f>
        <v/>
      </c>
      <c r="D24" s="71">
        <f>PROFILING!E25</f>
        <v/>
      </c>
      <c r="E24" s="47">
        <f>PROFILING!L25</f>
        <v/>
      </c>
      <c r="F24" s="28">
        <f>PROFILING!K25</f>
        <v/>
      </c>
      <c r="G24" s="92">
        <f>PROFILING!M25</f>
        <v/>
      </c>
      <c r="H24" s="9">
        <f>CK21</f>
        <v/>
      </c>
      <c r="I24" s="14" t="n"/>
      <c r="K24" s="19" t="s">
        <v>121</v>
      </c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8">
        <f>K24</f>
        <v/>
      </c>
      <c r="Y24" s="19" t="s">
        <v>121</v>
      </c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8">
        <f>Y24</f>
        <v/>
      </c>
      <c r="AM24" s="19" t="s">
        <v>121</v>
      </c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8">
        <f>AM24</f>
        <v/>
      </c>
      <c r="BA24" s="19" t="s">
        <v>121</v>
      </c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8">
        <f>BA24</f>
        <v/>
      </c>
      <c r="BO24" s="19" t="s">
        <v>121</v>
      </c>
      <c r="BP24" s="16" t="n"/>
      <c r="BQ24" s="16" t="n"/>
      <c r="BR24" s="16" t="n"/>
      <c r="BS24" s="16" t="n"/>
      <c r="BT24" s="16" t="n"/>
      <c r="BU24" s="16" t="n"/>
      <c r="BV24" s="16" t="n"/>
      <c r="BW24" s="16" t="n"/>
      <c r="BX24" s="16" t="n"/>
      <c r="BY24" s="16" t="n"/>
      <c r="BZ24" s="16" t="n"/>
      <c r="CA24" s="18">
        <f>BO24</f>
        <v/>
      </c>
      <c r="CC24" s="19" t="s">
        <v>121</v>
      </c>
      <c r="CD24" s="16" t="n"/>
      <c r="CE24" s="16" t="n"/>
      <c r="CF24" s="16" t="n"/>
      <c r="CG24" s="16" t="n"/>
      <c r="CH24" s="16" t="n"/>
      <c r="CI24" s="16" t="n"/>
      <c r="CJ24" s="16" t="n"/>
      <c r="CK24" s="16" t="n"/>
      <c r="CL24" s="16" t="n"/>
      <c r="CM24" s="16" t="n"/>
      <c r="CN24" s="16" t="n"/>
      <c r="CO24" s="18">
        <f>CC24</f>
        <v/>
      </c>
      <c r="CQ24" s="19" t="s">
        <v>121</v>
      </c>
      <c r="CR24" s="16" t="n"/>
      <c r="CS24" s="16" t="n"/>
      <c r="CT24" s="16" t="n"/>
      <c r="CU24" s="16" t="n"/>
      <c r="CV24" s="16" t="n"/>
      <c r="CW24" s="16" t="n"/>
      <c r="CX24" s="16" t="n"/>
      <c r="CY24" s="16" t="n"/>
      <c r="CZ24" s="16" t="n"/>
      <c r="DA24" s="16" t="n"/>
      <c r="DB24" s="16" t="n"/>
      <c r="DC24" s="18">
        <f>CQ24</f>
        <v/>
      </c>
      <c r="DE24" s="19" t="s">
        <v>121</v>
      </c>
      <c r="DF24" s="16" t="n"/>
      <c r="DG24" s="16" t="n"/>
      <c r="DH24" s="16" t="n"/>
      <c r="DI24" s="16" t="n"/>
      <c r="DJ24" s="16" t="n"/>
      <c r="DK24" s="16" t="n"/>
      <c r="DL24" s="16" t="n"/>
      <c r="DM24" s="16" t="n"/>
      <c r="DN24" s="16" t="n"/>
      <c r="DO24" s="16" t="n"/>
      <c r="DP24" s="16" t="n"/>
      <c r="DQ24" s="18">
        <f>DE24</f>
        <v/>
      </c>
    </row>
    <row customHeight="1" ht="17" r="25" s="86" spans="1:149">
      <c r="B25" s="13" t="n"/>
      <c r="C25" s="51">
        <f>PROFILING!D26</f>
        <v/>
      </c>
      <c r="D25" s="73">
        <f>PROFILING!E26</f>
        <v/>
      </c>
      <c r="E25" s="49">
        <f>PROFILING!L26</f>
        <v/>
      </c>
      <c r="F25" s="54">
        <f>PROFILING!K26</f>
        <v/>
      </c>
      <c r="G25" s="54">
        <f>PROFILING!M26</f>
        <v/>
      </c>
      <c r="H25" s="10">
        <f>CK22</f>
        <v/>
      </c>
      <c r="I25" s="14" t="n"/>
      <c r="K25" s="13" t="n"/>
      <c r="M25" s="96">
        <f>L9</f>
        <v/>
      </c>
      <c r="N25" s="32" t="s">
        <v>122</v>
      </c>
      <c r="O25" s="29" t="s">
        <v>98</v>
      </c>
      <c r="S25" s="96">
        <f>R9</f>
        <v/>
      </c>
      <c r="T25" s="32" t="s">
        <v>122</v>
      </c>
      <c r="U25" s="29" t="s">
        <v>98</v>
      </c>
      <c r="W25" s="14" t="n"/>
      <c r="Y25" s="13" t="n"/>
      <c r="AA25" s="96">
        <f>Z9</f>
        <v/>
      </c>
      <c r="AB25" s="32" t="s">
        <v>122</v>
      </c>
      <c r="AC25" s="29" t="s">
        <v>98</v>
      </c>
      <c r="AG25" s="96">
        <f>AF9</f>
        <v/>
      </c>
      <c r="AH25" s="32" t="s">
        <v>122</v>
      </c>
      <c r="AI25" s="29" t="s">
        <v>98</v>
      </c>
      <c r="AK25" s="14" t="n"/>
      <c r="AM25" s="13" t="n"/>
      <c r="AO25" s="96">
        <f>AN9</f>
        <v/>
      </c>
      <c r="AP25" s="32" t="s">
        <v>122</v>
      </c>
      <c r="AQ25" s="29" t="s">
        <v>98</v>
      </c>
      <c r="AU25" s="96">
        <f>AT9</f>
        <v/>
      </c>
      <c r="AV25" s="32" t="s">
        <v>122</v>
      </c>
      <c r="AW25" s="29" t="s">
        <v>98</v>
      </c>
      <c r="AY25" s="14" t="n"/>
      <c r="BA25" s="13" t="n"/>
      <c r="BC25" s="96">
        <f>BB9</f>
        <v/>
      </c>
      <c r="BD25" s="32" t="s">
        <v>122</v>
      </c>
      <c r="BE25" s="29" t="s">
        <v>98</v>
      </c>
      <c r="BI25" s="96">
        <f>BH9</f>
        <v/>
      </c>
      <c r="BJ25" s="32" t="s">
        <v>122</v>
      </c>
      <c r="BK25" s="29" t="s">
        <v>98</v>
      </c>
      <c r="BM25" s="14" t="n"/>
      <c r="BO25" s="13" t="n"/>
      <c r="BQ25" s="96">
        <f>BP9</f>
        <v/>
      </c>
      <c r="BR25" s="32" t="s">
        <v>122</v>
      </c>
      <c r="BS25" s="29" t="s">
        <v>98</v>
      </c>
      <c r="BW25" s="96">
        <f>BV9</f>
        <v/>
      </c>
      <c r="BX25" s="32" t="s">
        <v>122</v>
      </c>
      <c r="BY25" s="29" t="s">
        <v>98</v>
      </c>
      <c r="CA25" s="14" t="n"/>
      <c r="CC25" s="13" t="n"/>
      <c r="CE25" s="96">
        <f>CD9</f>
        <v/>
      </c>
      <c r="CF25" s="32" t="s">
        <v>122</v>
      </c>
      <c r="CG25" s="29" t="s">
        <v>98</v>
      </c>
      <c r="CK25" s="96">
        <f>CJ9</f>
        <v/>
      </c>
      <c r="CL25" s="32" t="s">
        <v>122</v>
      </c>
      <c r="CM25" s="29" t="s">
        <v>98</v>
      </c>
      <c r="CO25" s="14" t="n"/>
      <c r="CQ25" s="13" t="n"/>
      <c r="CS25" s="96">
        <f>CR9</f>
        <v/>
      </c>
      <c r="CT25" s="32" t="s">
        <v>122</v>
      </c>
      <c r="CU25" s="29" t="s">
        <v>98</v>
      </c>
      <c r="CY25" s="96">
        <f>CX9</f>
        <v/>
      </c>
      <c r="CZ25" s="32" t="s">
        <v>122</v>
      </c>
      <c r="DA25" s="29" t="s">
        <v>98</v>
      </c>
      <c r="DC25" s="14" t="n"/>
      <c r="DE25" s="13" t="n"/>
      <c r="DG25" s="96">
        <f>DF9</f>
        <v/>
      </c>
      <c r="DH25" s="32" t="s">
        <v>122</v>
      </c>
      <c r="DI25" s="29" t="s">
        <v>98</v>
      </c>
      <c r="DM25" s="96">
        <f>DL9</f>
        <v/>
      </c>
      <c r="DN25" s="32" t="s">
        <v>122</v>
      </c>
      <c r="DO25" s="29" t="s">
        <v>98</v>
      </c>
      <c r="DQ25" s="14" t="n"/>
    </row>
    <row customHeight="1" ht="17" r="26" s="86" spans="1:149">
      <c r="B26" s="13" t="n"/>
      <c r="C26" s="52" t="n"/>
      <c r="D26" s="52" t="n"/>
      <c r="I26" s="14" t="n"/>
      <c r="K26" s="13" t="n"/>
      <c r="M26" s="26" t="s">
        <v>114</v>
      </c>
      <c r="N26" s="91" t="n"/>
      <c r="O26" s="79" t="n"/>
      <c r="S26" s="26" t="s">
        <v>114</v>
      </c>
      <c r="T26" s="91" t="n"/>
      <c r="U26" s="79" t="n"/>
      <c r="W26" s="14" t="n"/>
      <c r="Y26" s="13" t="n"/>
      <c r="AA26" s="26" t="s">
        <v>114</v>
      </c>
      <c r="AB26" s="91" t="n"/>
      <c r="AC26" s="79" t="n"/>
      <c r="AG26" s="26" t="s">
        <v>114</v>
      </c>
      <c r="AH26" s="91" t="n"/>
      <c r="AI26" s="79" t="n"/>
      <c r="AK26" s="14" t="n"/>
      <c r="AM26" s="13" t="n"/>
      <c r="AO26" s="26" t="s">
        <v>114</v>
      </c>
      <c r="AP26" s="91" t="n"/>
      <c r="AQ26" s="79" t="n"/>
      <c r="AU26" s="26" t="s">
        <v>114</v>
      </c>
      <c r="AV26" s="91" t="n"/>
      <c r="AW26" s="79" t="n"/>
      <c r="AY26" s="14" t="n"/>
      <c r="BA26" s="13" t="n"/>
      <c r="BC26" s="26" t="s">
        <v>114</v>
      </c>
      <c r="BD26" s="91" t="n"/>
      <c r="BE26" s="79" t="n"/>
      <c r="BI26" s="26" t="s">
        <v>114</v>
      </c>
      <c r="BJ26" s="91" t="n"/>
      <c r="BK26" s="79" t="n"/>
      <c r="BM26" s="14" t="n"/>
      <c r="BO26" s="13" t="n"/>
      <c r="BQ26" s="26" t="s">
        <v>114</v>
      </c>
      <c r="BR26" s="91" t="n"/>
      <c r="BS26" s="79" t="n"/>
      <c r="BW26" s="26" t="s">
        <v>114</v>
      </c>
      <c r="BX26" s="91" t="n"/>
      <c r="BY26" s="79" t="n"/>
      <c r="CA26" s="14" t="n"/>
      <c r="CC26" s="13" t="n"/>
      <c r="CE26" s="26" t="s">
        <v>114</v>
      </c>
      <c r="CF26" s="91" t="n"/>
      <c r="CG26" s="79" t="n"/>
      <c r="CK26" s="26" t="s">
        <v>114</v>
      </c>
      <c r="CL26" s="91" t="n"/>
      <c r="CM26" s="79" t="n"/>
      <c r="CO26" s="14" t="n"/>
      <c r="CQ26" s="13" t="n"/>
      <c r="CS26" s="26" t="s">
        <v>114</v>
      </c>
      <c r="CT26" s="91" t="n"/>
      <c r="CU26" s="79" t="n"/>
      <c r="CY26" s="26" t="s">
        <v>114</v>
      </c>
      <c r="CZ26" s="91" t="n"/>
      <c r="DA26" s="79" t="n"/>
      <c r="DC26" s="14" t="n"/>
      <c r="DE26" s="13" t="n"/>
      <c r="DG26" s="26" t="s">
        <v>114</v>
      </c>
      <c r="DH26" s="91" t="n"/>
      <c r="DI26" s="79" t="n"/>
      <c r="DM26" s="26" t="s">
        <v>114</v>
      </c>
      <c r="DN26" s="91" t="n"/>
      <c r="DO26" s="79" t="n"/>
      <c r="DQ26" s="14" t="n"/>
    </row>
    <row customHeight="1" ht="17" r="27" s="86" spans="1:149">
      <c r="B27" s="13" t="n"/>
      <c r="C27" s="125" t="s">
        <v>70</v>
      </c>
      <c r="D27" s="126" t="s">
        <v>1</v>
      </c>
      <c r="E27" s="32" t="s">
        <v>73</v>
      </c>
      <c r="F27" s="110" t="s">
        <v>3</v>
      </c>
      <c r="G27" s="110" t="s">
        <v>5</v>
      </c>
      <c r="H27" s="102" t="s">
        <v>74</v>
      </c>
      <c r="I27" s="14" t="n"/>
      <c r="K27" s="13" t="n"/>
      <c r="M27" s="25" t="s">
        <v>123</v>
      </c>
      <c r="N27" s="95" t="n"/>
      <c r="O27" s="80" t="n"/>
      <c r="S27" s="25" t="s">
        <v>123</v>
      </c>
      <c r="T27" s="95" t="n"/>
      <c r="U27" s="80" t="n"/>
      <c r="W27" s="14" t="n"/>
      <c r="Y27" s="13" t="n"/>
      <c r="AA27" s="25" t="s">
        <v>123</v>
      </c>
      <c r="AB27" s="95" t="n"/>
      <c r="AC27" s="80" t="n"/>
      <c r="AG27" s="25" t="s">
        <v>123</v>
      </c>
      <c r="AH27" s="95" t="n"/>
      <c r="AI27" s="80" t="n"/>
      <c r="AK27" s="14" t="n"/>
      <c r="AM27" s="13" t="n"/>
      <c r="AO27" s="25" t="s">
        <v>123</v>
      </c>
      <c r="AP27" s="95" t="n"/>
      <c r="AQ27" s="80" t="n"/>
      <c r="AU27" s="25" t="s">
        <v>123</v>
      </c>
      <c r="AV27" s="95" t="n"/>
      <c r="AW27" s="80" t="n"/>
      <c r="AY27" s="14" t="n"/>
      <c r="BA27" s="13" t="n"/>
      <c r="BC27" s="25" t="s">
        <v>123</v>
      </c>
      <c r="BD27" s="95" t="n"/>
      <c r="BE27" s="80" t="n"/>
      <c r="BI27" s="25" t="s">
        <v>123</v>
      </c>
      <c r="BJ27" s="95" t="n"/>
      <c r="BK27" s="80" t="n"/>
      <c r="BM27" s="14" t="n"/>
      <c r="BO27" s="13" t="n"/>
      <c r="BQ27" s="25" t="s">
        <v>123</v>
      </c>
      <c r="BR27" s="95" t="n"/>
      <c r="BS27" s="80" t="n"/>
      <c r="BW27" s="25" t="s">
        <v>123</v>
      </c>
      <c r="BX27" s="95" t="n"/>
      <c r="BY27" s="80" t="n"/>
      <c r="CA27" s="14" t="n"/>
      <c r="CC27" s="13" t="n"/>
      <c r="CE27" s="25" t="s">
        <v>123</v>
      </c>
      <c r="CF27" s="95" t="n"/>
      <c r="CG27" s="80" t="n"/>
      <c r="CK27" s="25" t="s">
        <v>123</v>
      </c>
      <c r="CL27" s="95" t="n"/>
      <c r="CM27" s="80" t="n"/>
      <c r="CO27" s="14" t="n"/>
      <c r="CQ27" s="13" t="n"/>
      <c r="CS27" s="25" t="s">
        <v>123</v>
      </c>
      <c r="CT27" s="95" t="n"/>
      <c r="CU27" s="80" t="n"/>
      <c r="CY27" s="25" t="s">
        <v>123</v>
      </c>
      <c r="CZ27" s="95" t="n"/>
      <c r="DA27" s="80" t="n"/>
      <c r="DC27" s="14" t="n"/>
      <c r="DE27" s="13" t="n"/>
      <c r="DG27" s="25" t="s">
        <v>123</v>
      </c>
      <c r="DH27" s="95" t="n"/>
      <c r="DI27" s="80" t="n"/>
      <c r="DM27" s="25" t="s">
        <v>123</v>
      </c>
      <c r="DN27" s="95" t="n"/>
      <c r="DO27" s="80" t="n"/>
      <c r="DQ27" s="14" t="n"/>
    </row>
    <row customHeight="1" ht="17" r="28" s="86" spans="1:149">
      <c r="B28" s="111">
        <f>B24+1</f>
        <v/>
      </c>
      <c r="C28" s="50">
        <f>PROFILING!D29</f>
        <v/>
      </c>
      <c r="D28" s="71">
        <f>PROFILING!E29</f>
        <v/>
      </c>
      <c r="E28" s="47">
        <f>PROFILING!L29</f>
        <v/>
      </c>
      <c r="F28" s="28">
        <f>PROFILING!K29</f>
        <v/>
      </c>
      <c r="G28" s="92">
        <f>PROFILING!M29</f>
        <v/>
      </c>
      <c r="H28" s="9">
        <f>CY21</f>
        <v/>
      </c>
      <c r="I28" s="14" t="n"/>
      <c r="K28" s="13" t="n"/>
      <c r="W28" s="14" t="n"/>
      <c r="Y28" s="13" t="n"/>
      <c r="AK28" s="14" t="n"/>
      <c r="AM28" s="13" t="n"/>
      <c r="AY28" s="14" t="n"/>
      <c r="BA28" s="13" t="n"/>
      <c r="BM28" s="14" t="n"/>
      <c r="BO28" s="13" t="n"/>
      <c r="CA28" s="14" t="n"/>
      <c r="CC28" s="13" t="n"/>
      <c r="CO28" s="14" t="n"/>
      <c r="CQ28" s="13" t="n"/>
      <c r="DC28" s="14" t="n"/>
      <c r="DE28" s="13" t="n"/>
      <c r="DQ28" s="14" t="n"/>
    </row>
    <row customHeight="1" ht="17" r="29" s="86" spans="1:149">
      <c r="B29" s="13" t="n"/>
      <c r="C29" s="51">
        <f>PROFILING!D30</f>
        <v/>
      </c>
      <c r="D29" s="73">
        <f>PROFILING!E30</f>
        <v/>
      </c>
      <c r="E29" s="49">
        <f>PROFILING!L30</f>
        <v/>
      </c>
      <c r="F29" s="54">
        <f>PROFILING!K30</f>
        <v/>
      </c>
      <c r="G29" s="54">
        <f>PROFILING!M30</f>
        <v/>
      </c>
      <c r="H29" s="10">
        <f>CY22</f>
        <v/>
      </c>
      <c r="I29" s="14" t="n"/>
      <c r="K29" s="13" t="n"/>
      <c r="L29" s="96">
        <f>L9</f>
        <v/>
      </c>
      <c r="M29" s="32" t="s">
        <v>124</v>
      </c>
      <c r="N29" s="32" t="s">
        <v>70</v>
      </c>
      <c r="O29" s="32" t="s">
        <v>1</v>
      </c>
      <c r="P29" s="102" t="s">
        <v>125</v>
      </c>
      <c r="Q29" s="33" t="n"/>
      <c r="R29" s="96">
        <f>R9</f>
        <v/>
      </c>
      <c r="S29" s="32" t="s">
        <v>124</v>
      </c>
      <c r="T29" s="32" t="s">
        <v>70</v>
      </c>
      <c r="U29" s="32" t="s">
        <v>1</v>
      </c>
      <c r="V29" s="102" t="s">
        <v>125</v>
      </c>
      <c r="W29" s="14" t="n"/>
      <c r="Y29" s="13" t="n"/>
      <c r="Z29" s="96">
        <f>Z9</f>
        <v/>
      </c>
      <c r="AA29" s="32" t="s">
        <v>124</v>
      </c>
      <c r="AB29" s="32" t="s">
        <v>70</v>
      </c>
      <c r="AC29" s="32" t="s">
        <v>1</v>
      </c>
      <c r="AD29" s="102" t="s">
        <v>125</v>
      </c>
      <c r="AE29" s="33" t="n"/>
      <c r="AF29" s="96">
        <f>AF9</f>
        <v/>
      </c>
      <c r="AG29" s="32" t="s">
        <v>124</v>
      </c>
      <c r="AH29" s="32" t="s">
        <v>70</v>
      </c>
      <c r="AI29" s="32" t="s">
        <v>1</v>
      </c>
      <c r="AJ29" s="102" t="s">
        <v>125</v>
      </c>
      <c r="AK29" s="14" t="n"/>
      <c r="AM29" s="13" t="n"/>
      <c r="AN29" s="96">
        <f>AN9</f>
        <v/>
      </c>
      <c r="AO29" s="32" t="s">
        <v>124</v>
      </c>
      <c r="AP29" s="32" t="s">
        <v>70</v>
      </c>
      <c r="AQ29" s="32" t="s">
        <v>1</v>
      </c>
      <c r="AR29" s="102" t="s">
        <v>125</v>
      </c>
      <c r="AS29" s="33" t="n"/>
      <c r="AT29" s="96">
        <f>AT9</f>
        <v/>
      </c>
      <c r="AU29" s="32" t="s">
        <v>124</v>
      </c>
      <c r="AV29" s="32" t="s">
        <v>70</v>
      </c>
      <c r="AW29" s="32" t="s">
        <v>1</v>
      </c>
      <c r="AX29" s="102" t="s">
        <v>125</v>
      </c>
      <c r="AY29" s="14" t="n"/>
      <c r="BA29" s="13" t="n"/>
      <c r="BB29" s="96">
        <f>BB9</f>
        <v/>
      </c>
      <c r="BC29" s="32" t="s">
        <v>124</v>
      </c>
      <c r="BD29" s="32" t="s">
        <v>70</v>
      </c>
      <c r="BE29" s="32" t="s">
        <v>1</v>
      </c>
      <c r="BF29" s="102" t="s">
        <v>125</v>
      </c>
      <c r="BG29" s="33" t="n"/>
      <c r="BH29" s="96">
        <f>BH9</f>
        <v/>
      </c>
      <c r="BI29" s="32" t="s">
        <v>124</v>
      </c>
      <c r="BJ29" s="32" t="s">
        <v>70</v>
      </c>
      <c r="BK29" s="32" t="s">
        <v>1</v>
      </c>
      <c r="BL29" s="102" t="s">
        <v>125</v>
      </c>
      <c r="BM29" s="14" t="n"/>
      <c r="BO29" s="13" t="n"/>
      <c r="BP29" s="96">
        <f>BP9</f>
        <v/>
      </c>
      <c r="BQ29" s="32" t="s">
        <v>124</v>
      </c>
      <c r="BR29" s="32" t="s">
        <v>70</v>
      </c>
      <c r="BS29" s="32" t="s">
        <v>1</v>
      </c>
      <c r="BT29" s="102" t="s">
        <v>125</v>
      </c>
      <c r="BU29" s="33" t="n"/>
      <c r="BV29" s="96">
        <f>BV9</f>
        <v/>
      </c>
      <c r="BW29" s="32" t="s">
        <v>124</v>
      </c>
      <c r="BX29" s="32" t="s">
        <v>70</v>
      </c>
      <c r="BY29" s="32" t="s">
        <v>1</v>
      </c>
      <c r="BZ29" s="102" t="s">
        <v>125</v>
      </c>
      <c r="CA29" s="14" t="n"/>
      <c r="CC29" s="13" t="n"/>
      <c r="CD29" s="96">
        <f>CD9</f>
        <v/>
      </c>
      <c r="CE29" s="32" t="s">
        <v>124</v>
      </c>
      <c r="CF29" s="32" t="s">
        <v>70</v>
      </c>
      <c r="CG29" s="32" t="s">
        <v>1</v>
      </c>
      <c r="CH29" s="102" t="s">
        <v>125</v>
      </c>
      <c r="CI29" s="33" t="n"/>
      <c r="CJ29" s="96">
        <f>CJ9</f>
        <v/>
      </c>
      <c r="CK29" s="32" t="s">
        <v>124</v>
      </c>
      <c r="CL29" s="32" t="s">
        <v>70</v>
      </c>
      <c r="CM29" s="32" t="s">
        <v>1</v>
      </c>
      <c r="CN29" s="102" t="s">
        <v>125</v>
      </c>
      <c r="CO29" s="14" t="n"/>
      <c r="CQ29" s="13" t="n"/>
      <c r="CR29" s="96">
        <f>CR9</f>
        <v/>
      </c>
      <c r="CS29" s="32" t="s">
        <v>124</v>
      </c>
      <c r="CT29" s="32" t="s">
        <v>70</v>
      </c>
      <c r="CU29" s="32" t="s">
        <v>1</v>
      </c>
      <c r="CV29" s="102" t="s">
        <v>125</v>
      </c>
      <c r="CW29" s="33" t="n"/>
      <c r="CX29" s="96">
        <f>CX9</f>
        <v/>
      </c>
      <c r="CY29" s="32" t="s">
        <v>124</v>
      </c>
      <c r="CZ29" s="32" t="s">
        <v>70</v>
      </c>
      <c r="DA29" s="32" t="s">
        <v>1</v>
      </c>
      <c r="DB29" s="102" t="s">
        <v>125</v>
      </c>
      <c r="DC29" s="14" t="n"/>
      <c r="DE29" s="13" t="n"/>
      <c r="DF29" s="96">
        <f>DF9</f>
        <v/>
      </c>
      <c r="DG29" s="32" t="s">
        <v>124</v>
      </c>
      <c r="DH29" s="32" t="s">
        <v>70</v>
      </c>
      <c r="DI29" s="32" t="s">
        <v>1</v>
      </c>
      <c r="DJ29" s="102" t="s">
        <v>125</v>
      </c>
      <c r="DK29" s="33" t="n"/>
      <c r="DL29" s="96">
        <f>DL9</f>
        <v/>
      </c>
      <c r="DM29" s="32" t="s">
        <v>124</v>
      </c>
      <c r="DN29" s="32" t="s">
        <v>70</v>
      </c>
      <c r="DO29" s="32" t="s">
        <v>1</v>
      </c>
      <c r="DP29" s="102" t="s">
        <v>125</v>
      </c>
      <c r="DQ29" s="14" t="n"/>
    </row>
    <row customHeight="1" ht="17" r="30" s="86" spans="1:149">
      <c r="B30" s="13" t="n"/>
      <c r="C30" s="52" t="n"/>
      <c r="D30" s="52" t="n"/>
      <c r="I30" s="14" t="n"/>
      <c r="K30" s="13" t="n"/>
      <c r="L30" s="26" t="s">
        <v>126</v>
      </c>
      <c r="M30" s="103">
        <f>((O27/N27)-(O26/N26))/(O26/N26)</f>
        <v/>
      </c>
      <c r="N30" s="62" t="n"/>
      <c r="O30" s="62" t="n"/>
      <c r="P30" s="9" t="s">
        <v>127</v>
      </c>
      <c r="R30" s="26" t="s">
        <v>126</v>
      </c>
      <c r="S30" s="103">
        <f>((U27/T27)-(U26/T26))/(U26/T26)</f>
        <v/>
      </c>
      <c r="T30" s="62" t="n"/>
      <c r="U30" s="62" t="n"/>
      <c r="V30" s="9" t="s">
        <v>127</v>
      </c>
      <c r="W30" s="14" t="n"/>
      <c r="Y30" s="13" t="n"/>
      <c r="Z30" s="26" t="s">
        <v>126</v>
      </c>
      <c r="AA30" s="103">
        <f>((AC27/AB27)-(AC26/AB26))/(AC26/AB26)</f>
        <v/>
      </c>
      <c r="AB30" s="62" t="n"/>
      <c r="AC30" s="62" t="n"/>
      <c r="AD30" s="9" t="s">
        <v>127</v>
      </c>
      <c r="AF30" s="26" t="s">
        <v>126</v>
      </c>
      <c r="AG30" s="103">
        <f>((AI27/AH27)-(AI26/AH26))/(AI26/AH26)</f>
        <v/>
      </c>
      <c r="AH30" s="62" t="n"/>
      <c r="AI30" s="62" t="n"/>
      <c r="AJ30" s="9" t="s">
        <v>127</v>
      </c>
      <c r="AK30" s="14" t="n"/>
      <c r="AM30" s="13" t="n"/>
      <c r="AN30" s="26" t="s">
        <v>126</v>
      </c>
      <c r="AO30" s="103">
        <f>((AQ27/AP27)-(AQ26/AP26))/(AQ26/AP26)</f>
        <v/>
      </c>
      <c r="AP30" s="62" t="n"/>
      <c r="AQ30" s="62" t="n"/>
      <c r="AR30" s="9" t="s">
        <v>127</v>
      </c>
      <c r="AT30" s="26" t="s">
        <v>126</v>
      </c>
      <c r="AU30" s="103">
        <f>((AW27/AV27)-(AW26/AV26))/(AW26/AV26)</f>
        <v/>
      </c>
      <c r="AV30" s="62" t="n"/>
      <c r="AW30" s="62" t="n"/>
      <c r="AX30" s="9" t="s">
        <v>127</v>
      </c>
      <c r="AY30" s="14" t="n"/>
      <c r="BA30" s="13" t="n"/>
      <c r="BB30" s="26" t="s">
        <v>126</v>
      </c>
      <c r="BC30" s="103">
        <f>((BE27/BD27)-(BE26/BD26))/(BE26/BD26)</f>
        <v/>
      </c>
      <c r="BD30" s="62" t="n"/>
      <c r="BE30" s="62" t="n"/>
      <c r="BF30" s="9" t="s">
        <v>127</v>
      </c>
      <c r="BH30" s="26" t="s">
        <v>126</v>
      </c>
      <c r="BI30" s="103">
        <f>((BK27/BJ27)-(BK26/BJ26))/(BK26/BJ26)</f>
        <v/>
      </c>
      <c r="BJ30" s="62" t="n"/>
      <c r="BK30" s="62" t="n"/>
      <c r="BL30" s="9" t="s">
        <v>127</v>
      </c>
      <c r="BM30" s="14" t="n"/>
      <c r="BO30" s="13" t="n"/>
      <c r="BP30" s="26" t="s">
        <v>126</v>
      </c>
      <c r="BQ30" s="103">
        <f>((BS27/BR27)-(BS26/BR26))/(BS26/BR26)</f>
        <v/>
      </c>
      <c r="BR30" s="62" t="n"/>
      <c r="BS30" s="62" t="n"/>
      <c r="BT30" s="9" t="s">
        <v>127</v>
      </c>
      <c r="BV30" s="26" t="s">
        <v>126</v>
      </c>
      <c r="BW30" s="103">
        <f>((BY27/BX27)-(BY26/BX26))/(BY26/BX26)</f>
        <v/>
      </c>
      <c r="BX30" s="62" t="n"/>
      <c r="BY30" s="62" t="n"/>
      <c r="BZ30" s="9" t="s">
        <v>127</v>
      </c>
      <c r="CA30" s="14" t="n"/>
      <c r="CC30" s="13" t="n"/>
      <c r="CD30" s="26" t="s">
        <v>126</v>
      </c>
      <c r="CE30" s="103">
        <f>((CG27/CF27)-(CG26/CF26))/(CG26/CF26)</f>
        <v/>
      </c>
      <c r="CF30" s="62" t="n"/>
      <c r="CG30" s="62" t="n"/>
      <c r="CH30" s="9" t="s">
        <v>127</v>
      </c>
      <c r="CJ30" s="26" t="s">
        <v>126</v>
      </c>
      <c r="CK30" s="103">
        <f>((CM27/CL27)-(CM26/CL26))/(CM26/CL26)</f>
        <v/>
      </c>
      <c r="CL30" s="62" t="n"/>
      <c r="CM30" s="62" t="n"/>
      <c r="CN30" s="9" t="s">
        <v>127</v>
      </c>
      <c r="CO30" s="14" t="n"/>
      <c r="CQ30" s="13" t="n"/>
      <c r="CR30" s="26" t="s">
        <v>126</v>
      </c>
      <c r="CS30" s="103">
        <f>((CU27/CT27)-(CU26/CT26))/(CU26/CT26)</f>
        <v/>
      </c>
      <c r="CT30" s="62" t="n"/>
      <c r="CU30" s="62" t="n"/>
      <c r="CV30" s="9" t="s">
        <v>127</v>
      </c>
      <c r="CX30" s="26" t="s">
        <v>126</v>
      </c>
      <c r="CY30" s="103">
        <f>((DA27/CZ27)-(DA26/CZ26))/(DA26/CZ26)</f>
        <v/>
      </c>
      <c r="CZ30" s="62" t="n"/>
      <c r="DA30" s="62" t="n"/>
      <c r="DB30" s="9" t="s">
        <v>127</v>
      </c>
      <c r="DC30" s="14" t="n"/>
      <c r="DE30" s="13" t="n"/>
      <c r="DF30" s="26" t="s">
        <v>126</v>
      </c>
      <c r="DG30" s="103">
        <f>((DI27/DH27)-(DI26/DH26))/(DI26/DH26)</f>
        <v/>
      </c>
      <c r="DH30" s="62" t="n"/>
      <c r="DI30" s="62" t="n"/>
      <c r="DJ30" s="9" t="s">
        <v>127</v>
      </c>
      <c r="DL30" s="26" t="s">
        <v>126</v>
      </c>
      <c r="DM30" s="103">
        <f>((DO27/DN27)-(DO26/DN26))/(DO26/DN26)</f>
        <v/>
      </c>
      <c r="DN30" s="62" t="n"/>
      <c r="DO30" s="62" t="n"/>
      <c r="DP30" s="9" t="s">
        <v>127</v>
      </c>
      <c r="DQ30" s="14" t="n"/>
    </row>
    <row r="31" spans="1:149">
      <c r="B31" s="13" t="n"/>
      <c r="C31" s="125" t="s">
        <v>70</v>
      </c>
      <c r="D31" s="126" t="s">
        <v>1</v>
      </c>
      <c r="E31" s="32" t="s">
        <v>73</v>
      </c>
      <c r="F31" s="110" t="s">
        <v>3</v>
      </c>
      <c r="G31" s="110" t="s">
        <v>5</v>
      </c>
      <c r="H31" s="102" t="s">
        <v>74</v>
      </c>
      <c r="I31" s="14" t="n"/>
      <c r="K31" s="13" t="n"/>
      <c r="L31" s="26" t="s">
        <v>128</v>
      </c>
      <c r="M31" s="101">
        <f>IF(M30&lt;-0.2,1,IF(M30&lt;-0.15,2,IF(M30&lt;-0.1,3,IF(M30&lt;-0.05,4,IF(M30&lt;0,5,IF(M30&lt;0.06,6,IF(M30&lt;0.11,7,IF(M30&lt;0.16,8,IF(M30&lt;0.21,9,10)))))))))</f>
        <v/>
      </c>
      <c r="N31" s="63">
        <f>N30*10</f>
        <v/>
      </c>
      <c r="O31" s="63">
        <f>O30*10</f>
        <v/>
      </c>
      <c r="P31" s="30">
        <f>(N31+O31+M31)/3</f>
        <v/>
      </c>
      <c r="R31" s="26" t="s">
        <v>128</v>
      </c>
      <c r="S31" s="101">
        <f>IF(S30&lt;-0.2,1,IF(S30&lt;-0.15,2,IF(S30&lt;-0.1,3,IF(S30&lt;-0.05,4,IF(S30&lt;0,5,IF(S30&lt;0.06,6,IF(S30&lt;0.11,7,IF(S30&lt;0.16,8,IF(S30&lt;0.21,9,10)))))))))</f>
        <v/>
      </c>
      <c r="T31" s="63">
        <f>T30*10</f>
        <v/>
      </c>
      <c r="U31" s="63">
        <f>U30*10</f>
        <v/>
      </c>
      <c r="V31" s="30">
        <f>(T31+U31+S31)/3</f>
        <v/>
      </c>
      <c r="W31" s="14" t="n"/>
      <c r="Y31" s="13" t="n"/>
      <c r="Z31" s="26" t="s">
        <v>128</v>
      </c>
      <c r="AA31" s="101">
        <f>IF(AA30&lt;-0.2,1,IF(AA30&lt;-0.15,2,IF(AA30&lt;-0.1,3,IF(AA30&lt;-0.05,4,IF(AA30&lt;0,5,IF(AA30&lt;0.06,6,IF(AA30&lt;0.11,7,IF(AA30&lt;0.16,8,IF(AA30&lt;0.21,9,10)))))))))</f>
        <v/>
      </c>
      <c r="AB31" s="63">
        <f>AB30*10</f>
        <v/>
      </c>
      <c r="AC31" s="63">
        <f>AC30*10</f>
        <v/>
      </c>
      <c r="AD31" s="30">
        <f>(AB31+AC31+AA31)/3</f>
        <v/>
      </c>
      <c r="AF31" s="26" t="s">
        <v>128</v>
      </c>
      <c r="AG31" s="101">
        <f>IF(AG30&lt;-0.2,1,IF(AG30&lt;-0.15,2,IF(AG30&lt;-0.1,3,IF(AG30&lt;-0.05,4,IF(AG30&lt;0,5,IF(AG30&lt;0.06,6,IF(AG30&lt;0.11,7,IF(AG30&lt;0.16,8,IF(AG30&lt;0.21,9,10)))))))))</f>
        <v/>
      </c>
      <c r="AH31" s="63">
        <f>AH30*10</f>
        <v/>
      </c>
      <c r="AI31" s="63">
        <f>AI30*10</f>
        <v/>
      </c>
      <c r="AJ31" s="30">
        <f>(AH31+AI31+AG31)/3</f>
        <v/>
      </c>
      <c r="AK31" s="14" t="n"/>
      <c r="AM31" s="13" t="n"/>
      <c r="AN31" s="26" t="s">
        <v>128</v>
      </c>
      <c r="AO31" s="101">
        <f>IF(AO30&lt;-0.2,1,IF(AO30&lt;-0.15,2,IF(AO30&lt;-0.1,3,IF(AO30&lt;-0.05,4,IF(AO30&lt;0,5,IF(AO30&lt;0.06,6,IF(AO30&lt;0.11,7,IF(AO30&lt;0.16,8,IF(AO30&lt;0.21,9,10)))))))))</f>
        <v/>
      </c>
      <c r="AP31" s="63">
        <f>AP30*10</f>
        <v/>
      </c>
      <c r="AQ31" s="63">
        <f>AQ30*10</f>
        <v/>
      </c>
      <c r="AR31" s="30">
        <f>(AP31+AQ31+AO31)/3</f>
        <v/>
      </c>
      <c r="AT31" s="26" t="s">
        <v>128</v>
      </c>
      <c r="AU31" s="101">
        <f>IF(AU30&lt;-0.2,1,IF(AU30&lt;-0.15,2,IF(AU30&lt;-0.1,3,IF(AU30&lt;-0.05,4,IF(AU30&lt;0,5,IF(AU30&lt;0.06,6,IF(AU30&lt;0.11,7,IF(AU30&lt;0.16,8,IF(AU30&lt;0.21,9,10)))))))))</f>
        <v/>
      </c>
      <c r="AV31" s="63">
        <f>AV30*10</f>
        <v/>
      </c>
      <c r="AW31" s="63">
        <f>AW30*10</f>
        <v/>
      </c>
      <c r="AX31" s="30">
        <f>(AV31+AW31+AU31)/3</f>
        <v/>
      </c>
      <c r="AY31" s="14" t="n"/>
      <c r="BA31" s="13" t="n"/>
      <c r="BB31" s="26" t="s">
        <v>128</v>
      </c>
      <c r="BC31" s="101">
        <f>IF(BC30&lt;-0.2,1,IF(BC30&lt;-0.15,2,IF(BC30&lt;-0.1,3,IF(BC30&lt;-0.05,4,IF(BC30&lt;0,5,IF(BC30&lt;0.06,6,IF(BC30&lt;0.11,7,IF(BC30&lt;0.16,8,IF(BC30&lt;0.21,9,10)))))))))</f>
        <v/>
      </c>
      <c r="BD31" s="63">
        <f>BD30*10</f>
        <v/>
      </c>
      <c r="BE31" s="63">
        <f>BE30*10</f>
        <v/>
      </c>
      <c r="BF31" s="30">
        <f>(BD31+BE31+BC31)/3</f>
        <v/>
      </c>
      <c r="BH31" s="26" t="s">
        <v>128</v>
      </c>
      <c r="BI31" s="101">
        <f>IF(BI30&lt;-0.2,1,IF(BI30&lt;-0.15,2,IF(BI30&lt;-0.1,3,IF(BI30&lt;-0.05,4,IF(BI30&lt;0,5,IF(BI30&lt;0.06,6,IF(BI30&lt;0.11,7,IF(BI30&lt;0.16,8,IF(BI30&lt;0.21,9,10)))))))))</f>
        <v/>
      </c>
      <c r="BJ31" s="63">
        <f>BJ30*10</f>
        <v/>
      </c>
      <c r="BK31" s="63">
        <f>BK30*10</f>
        <v/>
      </c>
      <c r="BL31" s="30">
        <f>(BJ31+BK31+BI31)/3</f>
        <v/>
      </c>
      <c r="BM31" s="14" t="n"/>
      <c r="BO31" s="13" t="n"/>
      <c r="BP31" s="26" t="s">
        <v>128</v>
      </c>
      <c r="BQ31" s="101">
        <f>IF(BQ30&lt;-0.2,1,IF(BQ30&lt;-0.15,2,IF(BQ30&lt;-0.1,3,IF(BQ30&lt;-0.05,4,IF(BQ30&lt;0,5,IF(BQ30&lt;0.06,6,IF(BQ30&lt;0.11,7,IF(BQ30&lt;0.16,8,IF(BQ30&lt;0.21,9,10)))))))))</f>
        <v/>
      </c>
      <c r="BR31" s="63">
        <f>BR30*10</f>
        <v/>
      </c>
      <c r="BS31" s="63">
        <f>BS30*10</f>
        <v/>
      </c>
      <c r="BT31" s="30">
        <f>(BR31+BS31+BQ31)/3</f>
        <v/>
      </c>
      <c r="BV31" s="26" t="s">
        <v>128</v>
      </c>
      <c r="BW31" s="101">
        <f>IF(BW30&lt;-0.2,1,IF(BW30&lt;-0.15,2,IF(BW30&lt;-0.1,3,IF(BW30&lt;-0.05,4,IF(BW30&lt;0,5,IF(BW30&lt;0.06,6,IF(BW30&lt;0.11,7,IF(BW30&lt;0.16,8,IF(BW30&lt;0.21,9,10)))))))))</f>
        <v/>
      </c>
      <c r="BX31" s="63">
        <f>BX30*10</f>
        <v/>
      </c>
      <c r="BY31" s="63">
        <f>BY30*10</f>
        <v/>
      </c>
      <c r="BZ31" s="30">
        <f>(BX31+BY31+BW31)/3</f>
        <v/>
      </c>
      <c r="CA31" s="14" t="n"/>
      <c r="CC31" s="13" t="n"/>
      <c r="CD31" s="26" t="s">
        <v>128</v>
      </c>
      <c r="CE31" s="101">
        <f>IF(CE30&lt;-0.2,1,IF(CE30&lt;-0.15,2,IF(CE30&lt;-0.1,3,IF(CE30&lt;-0.05,4,IF(CE30&lt;0,5,IF(CE30&lt;0.06,6,IF(CE30&lt;0.11,7,IF(CE30&lt;0.16,8,IF(CE30&lt;0.21,9,10)))))))))</f>
        <v/>
      </c>
      <c r="CF31" s="63">
        <f>CF30*10</f>
        <v/>
      </c>
      <c r="CG31" s="63">
        <f>CG30*10</f>
        <v/>
      </c>
      <c r="CH31" s="30">
        <f>(CF31+CG31+CE31)/3</f>
        <v/>
      </c>
      <c r="CJ31" s="26" t="s">
        <v>128</v>
      </c>
      <c r="CK31" s="101">
        <f>IF(CK30&lt;-0.2,1,IF(CK30&lt;-0.15,2,IF(CK30&lt;-0.1,3,IF(CK30&lt;-0.05,4,IF(CK30&lt;0,5,IF(CK30&lt;0.06,6,IF(CK30&lt;0.11,7,IF(CK30&lt;0.16,8,IF(CK30&lt;0.21,9,10)))))))))</f>
        <v/>
      </c>
      <c r="CL31" s="63">
        <f>CL30*10</f>
        <v/>
      </c>
      <c r="CM31" s="63">
        <f>CM30*10</f>
        <v/>
      </c>
      <c r="CN31" s="30">
        <f>(CL31+CM31+CK31)/3</f>
        <v/>
      </c>
      <c r="CO31" s="14" t="n"/>
      <c r="CQ31" s="13" t="n"/>
      <c r="CR31" s="26" t="s">
        <v>128</v>
      </c>
      <c r="CS31" s="101">
        <f>IF(CS30&lt;-0.2,1,IF(CS30&lt;-0.15,2,IF(CS30&lt;-0.1,3,IF(CS30&lt;-0.05,4,IF(CS30&lt;0,5,IF(CS30&lt;0.06,6,IF(CS30&lt;0.11,7,IF(CS30&lt;0.16,8,IF(CS30&lt;0.21,9,10)))))))))</f>
        <v/>
      </c>
      <c r="CT31" s="63">
        <f>CT30*10</f>
        <v/>
      </c>
      <c r="CU31" s="63">
        <f>CU30*10</f>
        <v/>
      </c>
      <c r="CV31" s="30">
        <f>(CT31+CU31+CS31)/3</f>
        <v/>
      </c>
      <c r="CX31" s="26" t="s">
        <v>128</v>
      </c>
      <c r="CY31" s="101">
        <f>IF(CY30&lt;-0.2,1,IF(CY30&lt;-0.15,2,IF(CY30&lt;-0.1,3,IF(CY30&lt;-0.05,4,IF(CY30&lt;0,5,IF(CY30&lt;0.06,6,IF(CY30&lt;0.11,7,IF(CY30&lt;0.16,8,IF(CY30&lt;0.21,9,10)))))))))</f>
        <v/>
      </c>
      <c r="CZ31" s="63">
        <f>CZ30*10</f>
        <v/>
      </c>
      <c r="DA31" s="63">
        <f>DA30*10</f>
        <v/>
      </c>
      <c r="DB31" s="30">
        <f>(CZ31+DA31+CY31)/3</f>
        <v/>
      </c>
      <c r="DC31" s="14" t="n"/>
      <c r="DE31" s="13" t="n"/>
      <c r="DF31" s="26" t="s">
        <v>128</v>
      </c>
      <c r="DG31" s="101">
        <f>IF(DG30&lt;-0.2,1,IF(DG30&lt;-0.15,2,IF(DG30&lt;-0.1,3,IF(DG30&lt;-0.05,4,IF(DG30&lt;0,5,IF(DG30&lt;0.06,6,IF(DG30&lt;0.11,7,IF(DG30&lt;0.16,8,IF(DG30&lt;0.21,9,10)))))))))</f>
        <v/>
      </c>
      <c r="DH31" s="63">
        <f>DH30*10</f>
        <v/>
      </c>
      <c r="DI31" s="63">
        <f>DI30*10</f>
        <v/>
      </c>
      <c r="DJ31" s="30">
        <f>(DH31+DI31+DG31)/3</f>
        <v/>
      </c>
      <c r="DL31" s="26" t="s">
        <v>128</v>
      </c>
      <c r="DM31" s="101">
        <f>IF(DM30&lt;-0.2,1,IF(DM30&lt;-0.15,2,IF(DM30&lt;-0.1,3,IF(DM30&lt;-0.05,4,IF(DM30&lt;0,5,IF(DM30&lt;0.06,6,IF(DM30&lt;0.11,7,IF(DM30&lt;0.16,8,IF(DM30&lt;0.21,9,10)))))))))</f>
        <v/>
      </c>
      <c r="DN31" s="63">
        <f>DN30*10</f>
        <v/>
      </c>
      <c r="DO31" s="63">
        <f>DO30*10</f>
        <v/>
      </c>
      <c r="DP31" s="30">
        <f>(DN31+DO31+DM31)/3</f>
        <v/>
      </c>
      <c r="DQ31" s="14" t="n"/>
    </row>
    <row customHeight="1" ht="17" r="32" s="86" spans="1:149">
      <c r="B32" s="111">
        <f>B28+1</f>
        <v/>
      </c>
      <c r="C32" s="50">
        <f>PROFILING!D33</f>
        <v/>
      </c>
      <c r="D32" s="71">
        <f>PROFILING!E33</f>
        <v/>
      </c>
      <c r="E32" s="47">
        <f>PROFILING!L33</f>
        <v/>
      </c>
      <c r="F32" s="28">
        <f>PROFILING!K33</f>
        <v/>
      </c>
      <c r="G32" s="92">
        <f>PROFILING!M33</f>
        <v/>
      </c>
      <c r="H32" s="9">
        <f>DM21</f>
        <v/>
      </c>
      <c r="I32" s="14" t="n"/>
      <c r="K32" s="13" t="n"/>
      <c r="L32" s="25" t="s">
        <v>2</v>
      </c>
      <c r="M32" s="129">
        <f>IF(M31&lt;4,"NEG",IF(M31&lt;8,"NEUT","POS"))</f>
        <v/>
      </c>
      <c r="N32" s="54">
        <f>IF(N30="","",IF(N31&lt;2,"NEG",IF(N31&lt;6.9,"NEUT",IF(N31&lt;10.1,"POS"))))</f>
        <v/>
      </c>
      <c r="O32" s="54">
        <f>IF(O30="","",IF(O31&lt;2,"NEG",IF(O31&lt;6.9,"NEUT",IF(O31&lt;10.1,"POS"))))</f>
        <v/>
      </c>
      <c r="P32" s="131">
        <f>IF(OR(N30="",O30=""),"INCOMP",IF(OR(N31&lt;2,O31&lt;2,M31&lt;2,P31&lt;3.1),"NO BET","BET"))</f>
        <v/>
      </c>
      <c r="R32" s="25" t="s">
        <v>2</v>
      </c>
      <c r="S32" s="129">
        <f>IF(S31&lt;4,"NEG",IF(S31&lt;8,"NEUT","POS"))</f>
        <v/>
      </c>
      <c r="T32" s="54">
        <f>IF(T30="","",IF(T31&lt;2,"NEG",IF(T31&lt;6.9,"NEUT",IF(T31&lt;10.1,"POS"))))</f>
        <v/>
      </c>
      <c r="U32" s="54">
        <f>IF(U30="","",IF(U31&lt;2,"NEG",IF(U31&lt;6.9,"NEUT",IF(U31&lt;10.1,"POS"))))</f>
        <v/>
      </c>
      <c r="V32" s="131">
        <f>IF(OR(T30="",U30=""),"INCOMP",IF(OR(T31&lt;2,U31&lt;2,S31&lt;2,V31&lt;3.1),"NO BET","BET"))</f>
        <v/>
      </c>
      <c r="W32" s="14" t="n"/>
      <c r="Y32" s="13" t="n"/>
      <c r="Z32" s="25" t="s">
        <v>2</v>
      </c>
      <c r="AA32" s="129">
        <f>IF(AA31&lt;4,"NEG",IF(AA31&lt;8,"NEUT","POS"))</f>
        <v/>
      </c>
      <c r="AB32" s="54">
        <f>IF(AB30="","",IF(AB31&lt;2,"NEG",IF(AB31&lt;6.9,"NEUT",IF(AB31&lt;10.1,"POS"))))</f>
        <v/>
      </c>
      <c r="AC32" s="54">
        <f>IF(AC30="","",IF(AC31&lt;2,"NEG",IF(AC31&lt;6.9,"NEUT",IF(AC31&lt;10.1,"POS"))))</f>
        <v/>
      </c>
      <c r="AD32" s="131">
        <f>IF(OR(AB30="",AC30=""),"INCOMP",IF(OR(AB31&lt;2,AC31&lt;2,AA31&lt;2,AD31&lt;3.1),"NO BET","BET"))</f>
        <v/>
      </c>
      <c r="AF32" s="25" t="s">
        <v>2</v>
      </c>
      <c r="AG32" s="129">
        <f>IF(AG31&lt;4,"NEG",IF(AG31&lt;8,"NEUT","POS"))</f>
        <v/>
      </c>
      <c r="AH32" s="54">
        <f>IF(AH30="","",IF(AH31&lt;2,"NEG",IF(AH31&lt;6.9,"NEUT",IF(AH31&lt;10.1,"POS"))))</f>
        <v/>
      </c>
      <c r="AI32" s="54">
        <f>IF(AI30="","",IF(AI31&lt;2,"NEG",IF(AI31&lt;6.9,"NEUT",IF(AI31&lt;10.1,"POS"))))</f>
        <v/>
      </c>
      <c r="AJ32" s="131">
        <f>IF(OR(AH30="",AI30=""),"INCOMP",IF(OR(AH31&lt;2,AI31&lt;2,AG31&lt;2,AJ31&lt;3.1),"NO BET","BET"))</f>
        <v/>
      </c>
      <c r="AK32" s="14" t="n"/>
      <c r="AM32" s="13" t="n"/>
      <c r="AN32" s="25" t="s">
        <v>2</v>
      </c>
      <c r="AO32" s="129">
        <f>IF(AO31&lt;4,"NEG",IF(AO31&lt;8,"NEUT","POS"))</f>
        <v/>
      </c>
      <c r="AP32" s="54">
        <f>IF(AP30="","",IF(AP31&lt;2,"NEG",IF(AP31&lt;6.9,"NEUT",IF(AP31&lt;10.1,"POS"))))</f>
        <v/>
      </c>
      <c r="AQ32" s="54">
        <f>IF(AQ30="","",IF(AQ31&lt;2,"NEG",IF(AQ31&lt;6.9,"NEUT",IF(AQ31&lt;10.1,"POS"))))</f>
        <v/>
      </c>
      <c r="AR32" s="131">
        <f>IF(OR(AP30="",AQ30=""),"INCOMP",IF(OR(AP31&lt;2,AQ31&lt;2,AO31&lt;2,AR31&lt;3.1),"NO BET","BET"))</f>
        <v/>
      </c>
      <c r="AT32" s="25" t="s">
        <v>2</v>
      </c>
      <c r="AU32" s="129">
        <f>IF(AU31&lt;4,"NEG",IF(AU31&lt;8,"NEUT","POS"))</f>
        <v/>
      </c>
      <c r="AV32" s="54">
        <f>IF(AV30="","",IF(AV31&lt;2,"NEG",IF(AV31&lt;6.9,"NEUT",IF(AV31&lt;10.1,"POS"))))</f>
        <v/>
      </c>
      <c r="AW32" s="54">
        <f>IF(AW30="","",IF(AW31&lt;2,"NEG",IF(AW31&lt;6.9,"NEUT",IF(AW31&lt;10.1,"POS"))))</f>
        <v/>
      </c>
      <c r="AX32" s="131">
        <f>IF(OR(AV30="",AW30=""),"INCOMP",IF(OR(AV31&lt;2,AW31&lt;2,AU31&lt;2,AX31&lt;3.1),"NO BET","BET"))</f>
        <v/>
      </c>
      <c r="AY32" s="14" t="n"/>
      <c r="BA32" s="13" t="n"/>
      <c r="BB32" s="25" t="s">
        <v>2</v>
      </c>
      <c r="BC32" s="129">
        <f>IF(BC31&lt;4,"NEG",IF(BC31&lt;8,"NEUT","POS"))</f>
        <v/>
      </c>
      <c r="BD32" s="54">
        <f>IF(BD30="","",IF(BD31&lt;2,"NEG",IF(BD31&lt;6.9,"NEUT",IF(BD31&lt;10.1,"POS"))))</f>
        <v/>
      </c>
      <c r="BE32" s="54">
        <f>IF(BE30="","",IF(BE31&lt;2,"NEG",IF(BE31&lt;6.9,"NEUT",IF(BE31&lt;10.1,"POS"))))</f>
        <v/>
      </c>
      <c r="BF32" s="131">
        <f>IF(OR(BD30="",BE30=""),"INCOMP",IF(OR(BD31&lt;2,BE31&lt;2,BC31&lt;2,BF31&lt;3.1),"NO BET","BET"))</f>
        <v/>
      </c>
      <c r="BH32" s="25" t="s">
        <v>2</v>
      </c>
      <c r="BI32" s="129">
        <f>IF(BI31&lt;4,"NEG",IF(BI31&lt;8,"NEUT","POS"))</f>
        <v/>
      </c>
      <c r="BJ32" s="54">
        <f>IF(BJ30="","",IF(BJ31&lt;2,"NEG",IF(BJ31&lt;6.9,"NEUT",IF(BJ31&lt;10.1,"POS"))))</f>
        <v/>
      </c>
      <c r="BK32" s="54">
        <f>IF(BK30="","",IF(BK31&lt;2,"NEG",IF(BK31&lt;6.9,"NEUT",IF(BK31&lt;10.1,"POS"))))</f>
        <v/>
      </c>
      <c r="BL32" s="131">
        <f>IF(OR(BJ30="",BK30=""),"INCOMP",IF(OR(BJ31&lt;2,BK31&lt;2,BI31&lt;2,BL31&lt;3.1),"NO BET","BET"))</f>
        <v/>
      </c>
      <c r="BM32" s="14" t="n"/>
      <c r="BO32" s="13" t="n"/>
      <c r="BP32" s="25" t="s">
        <v>2</v>
      </c>
      <c r="BQ32" s="129">
        <f>IF(BQ31&lt;4,"NEG",IF(BQ31&lt;8,"NEUT","POS"))</f>
        <v/>
      </c>
      <c r="BR32" s="54">
        <f>IF(BR30="","",IF(BR31&lt;2,"NEG",IF(BR31&lt;6.9,"NEUT",IF(BR31&lt;10.1,"POS"))))</f>
        <v/>
      </c>
      <c r="BS32" s="54">
        <f>IF(BS30="","",IF(BS31&lt;2,"NEG",IF(BS31&lt;6.9,"NEUT",IF(BS31&lt;10.1,"POS"))))</f>
        <v/>
      </c>
      <c r="BT32" s="131">
        <f>IF(OR(BR30="",BS30=""),"INCOMP",IF(OR(BR31&lt;2,BS31&lt;2,BQ31&lt;2,BT31&lt;3.1),"NO BET","BET"))</f>
        <v/>
      </c>
      <c r="BV32" s="25" t="s">
        <v>2</v>
      </c>
      <c r="BW32" s="129">
        <f>IF(BW31&lt;4,"NEG",IF(BW31&lt;8,"NEUT","POS"))</f>
        <v/>
      </c>
      <c r="BX32" s="54">
        <f>IF(BX30="","",IF(BX31&lt;2,"NEG",IF(BX31&lt;6.9,"NEUT",IF(BX31&lt;10.1,"POS"))))</f>
        <v/>
      </c>
      <c r="BY32" s="54">
        <f>IF(BY30="","",IF(BY31&lt;2,"NEG",IF(BY31&lt;6.9,"NEUT",IF(BY31&lt;10.1,"POS"))))</f>
        <v/>
      </c>
      <c r="BZ32" s="131">
        <f>IF(OR(BX30="",BY30=""),"INCOMP",IF(OR(BX31&lt;2,BY31&lt;2,BW31&lt;2,BZ31&lt;3.1),"NO BET","BET"))</f>
        <v/>
      </c>
      <c r="CA32" s="14" t="n"/>
      <c r="CC32" s="13" t="n"/>
      <c r="CD32" s="25" t="s">
        <v>2</v>
      </c>
      <c r="CE32" s="129">
        <f>IF(CE31&lt;4,"NEG",IF(CE31&lt;8,"NEUT","POS"))</f>
        <v/>
      </c>
      <c r="CF32" s="54">
        <f>IF(CF30="","",IF(CF31&lt;2,"NEG",IF(CF31&lt;6.9,"NEUT",IF(CF31&lt;10.1,"POS"))))</f>
        <v/>
      </c>
      <c r="CG32" s="54">
        <f>IF(CG30="","",IF(CG31&lt;2,"NEG",IF(CG31&lt;6.9,"NEUT",IF(CG31&lt;10.1,"POS"))))</f>
        <v/>
      </c>
      <c r="CH32" s="131">
        <f>IF(OR(CF30="",CG30=""),"INCOMP",IF(OR(CF31&lt;2,CG31&lt;2,CE31&lt;2,CH31&lt;3.1),"NO BET","BET"))</f>
        <v/>
      </c>
      <c r="CJ32" s="25" t="s">
        <v>2</v>
      </c>
      <c r="CK32" s="129">
        <f>IF(CK31&lt;4,"NEG",IF(CK31&lt;8,"NEUT","POS"))</f>
        <v/>
      </c>
      <c r="CL32" s="54">
        <f>IF(CL30="","",IF(CL31&lt;2,"NEG",IF(CL31&lt;6.9,"NEUT",IF(CL31&lt;10.1,"POS"))))</f>
        <v/>
      </c>
      <c r="CM32" s="54">
        <f>IF(CM30="","",IF(CM31&lt;2,"NEG",IF(CM31&lt;6.9,"NEUT",IF(CM31&lt;10.1,"POS"))))</f>
        <v/>
      </c>
      <c r="CN32" s="131">
        <f>IF(OR(CL30="",CM30=""),"INCOMP",IF(OR(CL31&lt;2,CM31&lt;2,CK31&lt;2,CN31&lt;3.1),"NO BET","BET"))</f>
        <v/>
      </c>
      <c r="CO32" s="14" t="n"/>
      <c r="CQ32" s="13" t="n"/>
      <c r="CR32" s="25" t="s">
        <v>2</v>
      </c>
      <c r="CS32" s="129">
        <f>IF(CS31&lt;4,"NEG",IF(CS31&lt;8,"NEUT","POS"))</f>
        <v/>
      </c>
      <c r="CT32" s="54">
        <f>IF(CT30="","",IF(CT31&lt;2,"NEG",IF(CT31&lt;6.9,"NEUT",IF(CT31&lt;10.1,"POS"))))</f>
        <v/>
      </c>
      <c r="CU32" s="54">
        <f>IF(CU30="","",IF(CU31&lt;2,"NEG",IF(CU31&lt;6.9,"NEUT",IF(CU31&lt;10.1,"POS"))))</f>
        <v/>
      </c>
      <c r="CV32" s="131">
        <f>IF(OR(CT30="",CU30=""),"INCOMP",IF(OR(CT31&lt;2,CU31&lt;2,CS31&lt;2,CV31&lt;3.1),"NO BET","BET"))</f>
        <v/>
      </c>
      <c r="CX32" s="25" t="s">
        <v>2</v>
      </c>
      <c r="CY32" s="129">
        <f>IF(CY31&lt;4,"NEG",IF(CY31&lt;8,"NEUT","POS"))</f>
        <v/>
      </c>
      <c r="CZ32" s="54">
        <f>IF(CZ30="","",IF(CZ31&lt;2,"NEG",IF(CZ31&lt;6.9,"NEUT",IF(CZ31&lt;10.1,"POS"))))</f>
        <v/>
      </c>
      <c r="DA32" s="54">
        <f>IF(DA30="","",IF(DA31&lt;2,"NEG",IF(DA31&lt;6.9,"NEUT",IF(DA31&lt;10.1,"POS"))))</f>
        <v/>
      </c>
      <c r="DB32" s="131">
        <f>IF(OR(CZ30="",DA30=""),"INCOMP",IF(OR(CZ31&lt;2,DA31&lt;2,CY31&lt;2,DB31&lt;3.1),"NO BET","BET"))</f>
        <v/>
      </c>
      <c r="DC32" s="14" t="n"/>
      <c r="DE32" s="13" t="n"/>
      <c r="DF32" s="25" t="s">
        <v>2</v>
      </c>
      <c r="DG32" s="129">
        <f>IF(DG31&lt;4,"NEG",IF(DG31&lt;8,"NEUT","POS"))</f>
        <v/>
      </c>
      <c r="DH32" s="54">
        <f>IF(DH30="","",IF(DH31&lt;2,"NEG",IF(DH31&lt;6.9,"NEUT",IF(DH31&lt;10.1,"POS"))))</f>
        <v/>
      </c>
      <c r="DI32" s="54">
        <f>IF(DI30="","",IF(DI31&lt;2,"NEG",IF(DI31&lt;6.9,"NEUT",IF(DI31&lt;10.1,"POS"))))</f>
        <v/>
      </c>
      <c r="DJ32" s="131">
        <f>IF(OR(DH30="",DI30=""),"INCOMP",IF(OR(DH31&lt;2,DI31&lt;2,DG31&lt;2,DJ31&lt;3.1),"NO BET","BET"))</f>
        <v/>
      </c>
      <c r="DL32" s="25" t="s">
        <v>2</v>
      </c>
      <c r="DM32" s="129">
        <f>IF(DM31&lt;4,"NEG",IF(DM31&lt;8,"NEUT","POS"))</f>
        <v/>
      </c>
      <c r="DN32" s="54">
        <f>IF(DN30="","",IF(DN31&lt;2,"NEG",IF(DN31&lt;6.9,"NEUT",IF(DN31&lt;10.1,"POS"))))</f>
        <v/>
      </c>
      <c r="DO32" s="54">
        <f>IF(DO30="","",IF(DO31&lt;2,"NEG",IF(DO31&lt;6.9,"NEUT",IF(DO31&lt;10.1,"POS"))))</f>
        <v/>
      </c>
      <c r="DP32" s="131">
        <f>IF(OR(DN30="",DO30=""),"INCOMP",IF(OR(DN31&lt;2,DO31&lt;2,DM31&lt;2,DP31&lt;3.1),"NO BET","BET"))</f>
        <v/>
      </c>
      <c r="DQ32" s="14" t="n"/>
    </row>
    <row customHeight="1" ht="17" r="33" s="86" spans="1:149">
      <c r="B33" s="13" t="n"/>
      <c r="C33" s="51">
        <f>PROFILING!D34</f>
        <v/>
      </c>
      <c r="D33" s="73">
        <f>PROFILING!E34</f>
        <v/>
      </c>
      <c r="E33" s="49">
        <f>PROFILING!L34</f>
        <v/>
      </c>
      <c r="F33" s="54">
        <f>PROFILING!K34</f>
        <v/>
      </c>
      <c r="G33" s="54">
        <f>PROFILING!M34</f>
        <v/>
      </c>
      <c r="H33" s="10">
        <f>DM22</f>
        <v/>
      </c>
      <c r="I33" s="14" t="n"/>
      <c r="K33" s="2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4" t="n"/>
      <c r="Y33" s="2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4" t="n"/>
      <c r="AM33" s="2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4" t="n"/>
      <c r="BA33" s="2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4" t="n"/>
      <c r="BO33" s="2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4" t="n"/>
      <c r="CC33" s="2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4" t="n"/>
      <c r="CQ33" s="2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4" t="n"/>
      <c r="DE33" s="2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4" t="n"/>
    </row>
    <row customHeight="1" ht="17" r="34" s="86" spans="1:149">
      <c r="B34" s="2" t="n"/>
      <c r="C34" s="53" t="n"/>
      <c r="D34" s="53" t="n"/>
      <c r="E34" s="48" t="n"/>
      <c r="F34" s="3" t="n"/>
      <c r="G34" s="3" t="n"/>
      <c r="H34" s="3" t="n"/>
      <c r="I34" s="4" t="n"/>
      <c r="K34" s="19" t="s">
        <v>129</v>
      </c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8">
        <f>K34</f>
        <v/>
      </c>
      <c r="Y34" s="19" t="s">
        <v>129</v>
      </c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8">
        <f>Y34</f>
        <v/>
      </c>
      <c r="AM34" s="19" t="s">
        <v>129</v>
      </c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8">
        <f>AM34</f>
        <v/>
      </c>
      <c r="BA34" s="19" t="s">
        <v>129</v>
      </c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8">
        <f>BA34</f>
        <v/>
      </c>
      <c r="BO34" s="19" t="s">
        <v>129</v>
      </c>
      <c r="BP34" s="16" t="n"/>
      <c r="BQ34" s="16" t="n"/>
      <c r="BR34" s="16" t="n"/>
      <c r="BS34" s="16" t="n"/>
      <c r="BT34" s="16" t="n"/>
      <c r="BU34" s="16" t="n"/>
      <c r="BV34" s="16" t="n"/>
      <c r="BW34" s="16" t="n"/>
      <c r="BX34" s="16" t="n"/>
      <c r="BY34" s="16" t="n"/>
      <c r="BZ34" s="16" t="n"/>
      <c r="CA34" s="18">
        <f>BO34</f>
        <v/>
      </c>
      <c r="CC34" s="19" t="s">
        <v>129</v>
      </c>
      <c r="CD34" s="16" t="n"/>
      <c r="CE34" s="16" t="n"/>
      <c r="CF34" s="16" t="n"/>
      <c r="CG34" s="16" t="n"/>
      <c r="CH34" s="16" t="n"/>
      <c r="CI34" s="16" t="n"/>
      <c r="CJ34" s="16" t="n"/>
      <c r="CK34" s="16" t="n"/>
      <c r="CL34" s="16" t="n"/>
      <c r="CM34" s="16" t="n"/>
      <c r="CN34" s="16" t="n"/>
      <c r="CO34" s="18">
        <f>CC34</f>
        <v/>
      </c>
      <c r="CQ34" s="19" t="s">
        <v>129</v>
      </c>
      <c r="CR34" s="16" t="n"/>
      <c r="CS34" s="16" t="n"/>
      <c r="CT34" s="16" t="n"/>
      <c r="CU34" s="16" t="n"/>
      <c r="CV34" s="16" t="n"/>
      <c r="CW34" s="16" t="n"/>
      <c r="CX34" s="16" t="n"/>
      <c r="CY34" s="16" t="n"/>
      <c r="CZ34" s="16" t="n"/>
      <c r="DA34" s="16" t="n"/>
      <c r="DB34" s="16" t="n"/>
      <c r="DC34" s="18">
        <f>CQ34</f>
        <v/>
      </c>
      <c r="DE34" s="19" t="s">
        <v>129</v>
      </c>
      <c r="DF34" s="16" t="n"/>
      <c r="DG34" s="16" t="n"/>
      <c r="DH34" s="16" t="n"/>
      <c r="DI34" s="16" t="n"/>
      <c r="DJ34" s="16" t="n"/>
      <c r="DK34" s="16" t="n"/>
      <c r="DL34" s="16" t="n"/>
      <c r="DM34" s="16" t="n"/>
      <c r="DN34" s="16" t="n"/>
      <c r="DO34" s="16" t="n"/>
      <c r="DP34" s="16" t="n"/>
      <c r="DQ34" s="18">
        <f>DE34</f>
        <v/>
      </c>
    </row>
    <row r="35" spans="1:149">
      <c r="C35" s="20" t="n"/>
      <c r="D35" s="20" t="n"/>
      <c r="E35" s="33" t="n"/>
      <c r="F35" s="33" t="n"/>
      <c r="G35" s="33" t="n"/>
      <c r="H35" s="33" t="n"/>
      <c r="K35" s="76" t="n"/>
      <c r="L35" s="43" t="s">
        <v>130</v>
      </c>
      <c r="M35" s="93" t="s">
        <v>131</v>
      </c>
      <c r="N35" s="93" t="s">
        <v>132</v>
      </c>
      <c r="O35" s="93" t="s">
        <v>133</v>
      </c>
      <c r="P35" s="29" t="s">
        <v>134</v>
      </c>
      <c r="R35" s="43" t="s">
        <v>70</v>
      </c>
      <c r="S35" s="32" t="s">
        <v>76</v>
      </c>
      <c r="T35" s="32" t="s">
        <v>135</v>
      </c>
      <c r="U35" s="32" t="s">
        <v>2</v>
      </c>
      <c r="V35" s="29" t="s">
        <v>128</v>
      </c>
      <c r="W35" s="14" t="n"/>
      <c r="Y35" s="76" t="n"/>
      <c r="Z35" s="43" t="s">
        <v>130</v>
      </c>
      <c r="AA35" s="93" t="s">
        <v>131</v>
      </c>
      <c r="AB35" s="93" t="s">
        <v>132</v>
      </c>
      <c r="AC35" s="93" t="s">
        <v>133</v>
      </c>
      <c r="AD35" s="29" t="s">
        <v>134</v>
      </c>
      <c r="AF35" s="43" t="s">
        <v>70</v>
      </c>
      <c r="AG35" s="32" t="s">
        <v>76</v>
      </c>
      <c r="AH35" s="32" t="s">
        <v>135</v>
      </c>
      <c r="AI35" s="32" t="s">
        <v>2</v>
      </c>
      <c r="AJ35" s="29" t="s">
        <v>128</v>
      </c>
      <c r="AK35" s="14" t="n"/>
      <c r="AM35" s="76" t="n"/>
      <c r="AN35" s="43" t="s">
        <v>130</v>
      </c>
      <c r="AO35" s="93" t="s">
        <v>131</v>
      </c>
      <c r="AP35" s="93" t="s">
        <v>132</v>
      </c>
      <c r="AQ35" s="93" t="s">
        <v>133</v>
      </c>
      <c r="AR35" s="29" t="s">
        <v>134</v>
      </c>
      <c r="AT35" s="43" t="s">
        <v>70</v>
      </c>
      <c r="AU35" s="32" t="s">
        <v>76</v>
      </c>
      <c r="AV35" s="32" t="s">
        <v>135</v>
      </c>
      <c r="AW35" s="32" t="s">
        <v>2</v>
      </c>
      <c r="AX35" s="29" t="s">
        <v>128</v>
      </c>
      <c r="AY35" s="14" t="n"/>
      <c r="BA35" s="76" t="n"/>
      <c r="BB35" s="43" t="s">
        <v>130</v>
      </c>
      <c r="BC35" s="93" t="s">
        <v>131</v>
      </c>
      <c r="BD35" s="93" t="s">
        <v>132</v>
      </c>
      <c r="BE35" s="93" t="s">
        <v>133</v>
      </c>
      <c r="BF35" s="29" t="s">
        <v>134</v>
      </c>
      <c r="BH35" s="43" t="s">
        <v>70</v>
      </c>
      <c r="BI35" s="32" t="s">
        <v>76</v>
      </c>
      <c r="BJ35" s="32" t="s">
        <v>135</v>
      </c>
      <c r="BK35" s="32" t="s">
        <v>2</v>
      </c>
      <c r="BL35" s="29" t="s">
        <v>128</v>
      </c>
      <c r="BM35" s="14" t="n"/>
      <c r="BO35" s="76" t="n"/>
      <c r="BP35" s="43" t="s">
        <v>130</v>
      </c>
      <c r="BQ35" s="93" t="s">
        <v>131</v>
      </c>
      <c r="BR35" s="93" t="s">
        <v>132</v>
      </c>
      <c r="BS35" s="93" t="s">
        <v>133</v>
      </c>
      <c r="BT35" s="29" t="s">
        <v>134</v>
      </c>
      <c r="BV35" s="43" t="s">
        <v>70</v>
      </c>
      <c r="BW35" s="32" t="s">
        <v>76</v>
      </c>
      <c r="BX35" s="32" t="s">
        <v>135</v>
      </c>
      <c r="BY35" s="32" t="s">
        <v>2</v>
      </c>
      <c r="BZ35" s="29" t="s">
        <v>128</v>
      </c>
      <c r="CA35" s="14" t="n"/>
      <c r="CC35" s="76" t="n"/>
      <c r="CD35" s="43" t="s">
        <v>130</v>
      </c>
      <c r="CE35" s="93" t="s">
        <v>131</v>
      </c>
      <c r="CF35" s="93" t="s">
        <v>132</v>
      </c>
      <c r="CG35" s="93" t="s">
        <v>133</v>
      </c>
      <c r="CH35" s="29" t="s">
        <v>134</v>
      </c>
      <c r="CJ35" s="43" t="s">
        <v>70</v>
      </c>
      <c r="CK35" s="32" t="s">
        <v>76</v>
      </c>
      <c r="CL35" s="32" t="s">
        <v>135</v>
      </c>
      <c r="CM35" s="32" t="s">
        <v>2</v>
      </c>
      <c r="CN35" s="29" t="s">
        <v>128</v>
      </c>
      <c r="CO35" s="14" t="n"/>
      <c r="CQ35" s="76" t="n"/>
      <c r="CR35" s="43" t="s">
        <v>130</v>
      </c>
      <c r="CS35" s="93" t="s">
        <v>131</v>
      </c>
      <c r="CT35" s="93" t="s">
        <v>132</v>
      </c>
      <c r="CU35" s="93" t="s">
        <v>133</v>
      </c>
      <c r="CV35" s="29" t="s">
        <v>134</v>
      </c>
      <c r="CX35" s="43" t="s">
        <v>70</v>
      </c>
      <c r="CY35" s="32" t="s">
        <v>76</v>
      </c>
      <c r="CZ35" s="32" t="s">
        <v>135</v>
      </c>
      <c r="DA35" s="32" t="s">
        <v>2</v>
      </c>
      <c r="DB35" s="29" t="s">
        <v>128</v>
      </c>
      <c r="DC35" s="14" t="n"/>
      <c r="DE35" s="76" t="n"/>
      <c r="DF35" s="43" t="s">
        <v>130</v>
      </c>
      <c r="DG35" s="93" t="s">
        <v>131</v>
      </c>
      <c r="DH35" s="93" t="s">
        <v>132</v>
      </c>
      <c r="DI35" s="93" t="s">
        <v>133</v>
      </c>
      <c r="DJ35" s="29" t="s">
        <v>134</v>
      </c>
      <c r="DL35" s="43" t="s">
        <v>70</v>
      </c>
      <c r="DM35" s="32" t="s">
        <v>76</v>
      </c>
      <c r="DN35" s="32" t="s">
        <v>135</v>
      </c>
      <c r="DO35" s="32" t="s">
        <v>2</v>
      </c>
      <c r="DP35" s="29" t="s">
        <v>128</v>
      </c>
      <c r="DQ35" s="14" t="n"/>
    </row>
    <row r="36" spans="1:149">
      <c r="K36" s="13" t="n"/>
      <c r="L36" s="50">
        <f>D4</f>
        <v/>
      </c>
      <c r="M36" s="90" t="n"/>
      <c r="N36" s="91" t="n"/>
      <c r="O36" s="90" t="n"/>
      <c r="P36" s="9">
        <f>IF(N36&lt;10,3,IF(((M36-O36)/M36)&lt;-100%,1,IF(((M36-O36)/M36)&lt;-50%,2,IF(((M36-O36)/M36)&lt;50%,3,IF(((M36-O36)/M36)&lt;100%,4,5)))))</f>
        <v/>
      </c>
      <c r="R36" s="98">
        <f>L9</f>
        <v/>
      </c>
      <c r="S36" s="170">
        <f>P18</f>
        <v/>
      </c>
      <c r="T36" s="31">
        <f>P31</f>
        <v/>
      </c>
      <c r="U36" s="28">
        <f>IF(M36="","INCOMP",IF(P36=1,"NO BET",IF(P37=5,"NO BET",IF((T36-T37)&lt;-4,"NO BET","BET"))))</f>
        <v/>
      </c>
      <c r="V36" s="56">
        <f>(3-P37)+(S36-S37)+(T36-T37)</f>
        <v/>
      </c>
      <c r="W36" s="14" t="n"/>
      <c r="Y36" s="13" t="n"/>
      <c r="Z36" s="50">
        <f>D8</f>
        <v/>
      </c>
      <c r="AA36" s="90" t="n"/>
      <c r="AB36" s="91" t="n"/>
      <c r="AC36" s="90" t="n"/>
      <c r="AD36" s="9">
        <f>IF(AB36&lt;10,3,IF(((AA36-AC36)/AA36)&lt;-100%,1,IF(((AA36-AC36)/AA36)&lt;-50%,2,IF(((AA36-AC36)/AA36)&lt;50%,3,IF(((AA36-AC36)/AA36)&lt;100%,4,5)))))</f>
        <v/>
      </c>
      <c r="AF36" s="98">
        <f>Z9</f>
        <v/>
      </c>
      <c r="AG36" s="170">
        <f>AD18</f>
        <v/>
      </c>
      <c r="AH36" s="31">
        <f>AD31</f>
        <v/>
      </c>
      <c r="AI36" s="28">
        <f>IF(AA36="","INCOMP",IF(AD36=1,"NO BET",IF(AD37=5,"NO BET",IF((AH36-AH37)&lt;-4,"NO BET","BET"))))</f>
        <v/>
      </c>
      <c r="AJ36" s="56">
        <f>(3-AD37)+(AG36-AG37)+(AH36-AH37)</f>
        <v/>
      </c>
      <c r="AK36" s="14" t="n"/>
      <c r="AM36" s="13" t="n"/>
      <c r="AN36" s="50">
        <f>D12</f>
        <v/>
      </c>
      <c r="AO36" s="90" t="n"/>
      <c r="AP36" s="91" t="n"/>
      <c r="AQ36" s="90" t="n"/>
      <c r="AR36" s="9">
        <f>IF(AP36&lt;10,3,IF(((AO36-AQ36)/AO36)&lt;-100%,1,IF(((AO36-AQ36)/AO36)&lt;-50%,2,IF(((AO36-AQ36)/AO36)&lt;50%,3,IF(((AO36-AQ36)/AO36)&lt;100%,4,5)))))</f>
        <v/>
      </c>
      <c r="AT36" s="98">
        <f>AN9</f>
        <v/>
      </c>
      <c r="AU36" s="170">
        <f>AR18</f>
        <v/>
      </c>
      <c r="AV36" s="31">
        <f>AR31</f>
        <v/>
      </c>
      <c r="AW36" s="28">
        <f>IF(AO36="","INCOMP",IF(AR36=1,"NO BET",IF(AR37=5,"NO BET",IF((AV36-AV37)&lt;-4,"NO BET","BET"))))</f>
        <v/>
      </c>
      <c r="AX36" s="56">
        <f>(3-AR37)+(AU36-AU37)+(AV36-AV37)</f>
        <v/>
      </c>
      <c r="AY36" s="14" t="n"/>
      <c r="BA36" s="13" t="n"/>
      <c r="BB36" s="50">
        <f>D16</f>
        <v/>
      </c>
      <c r="BC36" s="90" t="n"/>
      <c r="BD36" s="91" t="n"/>
      <c r="BE36" s="90" t="n"/>
      <c r="BF36" s="9">
        <f>IF(BD36&lt;10,3,IF(((BC36-BE36)/BC36)&lt;-100%,1,IF(((BC36-BE36)/BC36)&lt;-50%,2,IF(((BC36-BE36)/BC36)&lt;50%,3,IF(((BC36-BE36)/BC36)&lt;100%,4,5)))))</f>
        <v/>
      </c>
      <c r="BH36" s="98">
        <f>BB9</f>
        <v/>
      </c>
      <c r="BI36" s="170">
        <f>BF18</f>
        <v/>
      </c>
      <c r="BJ36" s="31">
        <f>BF31</f>
        <v/>
      </c>
      <c r="BK36" s="28">
        <f>IF(BC36="","INCOMP",IF(BF36=1,"NO BET",IF(BF37=5,"NO BET",IF((BJ36-BJ37)&lt;-4,"NO BET","BET"))))</f>
        <v/>
      </c>
      <c r="BL36" s="56">
        <f>(3-BF37)+(BI36-BI37)+(BJ36-BJ37)</f>
        <v/>
      </c>
      <c r="BM36" s="14" t="n"/>
      <c r="BO36" s="13" t="n"/>
      <c r="BP36" s="50">
        <f>D20</f>
        <v/>
      </c>
      <c r="BQ36" s="90" t="n"/>
      <c r="BR36" s="91" t="n"/>
      <c r="BS36" s="90" t="n"/>
      <c r="BT36" s="9">
        <f>IF(BR36&lt;10,3,IF(((BQ36-BS36)/BQ36)&lt;-100%,1,IF(((BQ36-BS36)/BQ36)&lt;-50%,2,IF(((BQ36-BS36)/BQ36)&lt;50%,3,IF(((BQ36-BS36)/BQ36)&lt;100%,4,5)))))</f>
        <v/>
      </c>
      <c r="BV36" s="98">
        <f>BP9</f>
        <v/>
      </c>
      <c r="BW36" s="170">
        <f>BT18</f>
        <v/>
      </c>
      <c r="BX36" s="31">
        <f>BT31</f>
        <v/>
      </c>
      <c r="BY36" s="28">
        <f>IF(BQ36="","INCOMP",IF(BT36=1,"NO BET",IF(BT37=5,"NO BET",IF((BX36-BX37)&lt;-4,"NO BET","BET"))))</f>
        <v/>
      </c>
      <c r="BZ36" s="56">
        <f>(3-BT37)+(BW36-BW37)+(BX36-BX37)</f>
        <v/>
      </c>
      <c r="CA36" s="14" t="n"/>
      <c r="CC36" s="13" t="n"/>
      <c r="CD36" s="50">
        <f>D24</f>
        <v/>
      </c>
      <c r="CE36" s="90" t="n"/>
      <c r="CF36" s="91" t="n"/>
      <c r="CG36" s="90" t="n"/>
      <c r="CH36" s="9">
        <f>IF(CF36&lt;10,3,IF(((CE36-CG36)/CE36)&lt;-100%,1,IF(((CE36-CG36)/CE36)&lt;-50%,2,IF(((CE36-CG36)/CE36)&lt;50%,3,IF(((CE36-CG36)/CE36)&lt;100%,4,5)))))</f>
        <v/>
      </c>
      <c r="CJ36" s="98">
        <f>CD9</f>
        <v/>
      </c>
      <c r="CK36" s="170">
        <f>CH18</f>
        <v/>
      </c>
      <c r="CL36" s="31">
        <f>CH31</f>
        <v/>
      </c>
      <c r="CM36" s="28">
        <f>IF(CE36="","INCOMP",IF(CH36=1,"NO BET",IF(CH37=5,"NO BET",IF((CL36-CL37)&lt;-4,"NO BET","BET"))))</f>
        <v/>
      </c>
      <c r="CN36" s="56">
        <f>(3-CH37)+(CK36-CK37)+(CL36-CL37)</f>
        <v/>
      </c>
      <c r="CO36" s="14" t="n"/>
      <c r="CQ36" s="13" t="n"/>
      <c r="CR36" s="50">
        <f>D28</f>
        <v/>
      </c>
      <c r="CS36" s="90" t="n"/>
      <c r="CT36" s="91" t="n"/>
      <c r="CU36" s="90" t="n"/>
      <c r="CV36" s="9">
        <f>IF(CT36&lt;10,3,IF(((CS36-CU36)/CS36)&lt;-100%,1,IF(((CS36-CU36)/CS36)&lt;-50%,2,IF(((CS36-CU36)/CS36)&lt;50%,3,IF(((CS36-CU36)/CS36)&lt;100%,4,5)))))</f>
        <v/>
      </c>
      <c r="CX36" s="98">
        <f>CR9</f>
        <v/>
      </c>
      <c r="CY36" s="170">
        <f>CV18</f>
        <v/>
      </c>
      <c r="CZ36" s="31">
        <f>CV31</f>
        <v/>
      </c>
      <c r="DA36" s="28">
        <f>IF(CS36="","INCOMP",IF(CV36=1,"NO BET",IF(CV37=5,"NO BET",IF((CZ36-CZ37)&lt;-4,"NO BET","BET"))))</f>
        <v/>
      </c>
      <c r="DB36" s="56">
        <f>(3-CV37)+(CY36-CY37)+(CZ36-CZ37)</f>
        <v/>
      </c>
      <c r="DC36" s="14" t="n"/>
      <c r="DE36" s="13" t="n"/>
      <c r="DF36" s="50">
        <f>D32</f>
        <v/>
      </c>
      <c r="DG36" s="90" t="n"/>
      <c r="DH36" s="91" t="n"/>
      <c r="DI36" s="90" t="n"/>
      <c r="DJ36" s="9">
        <f>IF(DH36&lt;10,3,IF(((DG36-DI36)/DG36)&lt;-100%,1,IF(((DG36-DI36)/DG36)&lt;-50%,2,IF(((DG36-DI36)/DG36)&lt;50%,3,IF(((DG36-DI36)/DG36)&lt;100%,4,5)))))</f>
        <v/>
      </c>
      <c r="DL36" s="98">
        <f>DF9</f>
        <v/>
      </c>
      <c r="DM36" s="170">
        <f>DJ18</f>
        <v/>
      </c>
      <c r="DN36" s="31">
        <f>DJ31</f>
        <v/>
      </c>
      <c r="DO36" s="28">
        <f>IF(DG36="","INCOMP",IF(DJ36=1,"NO BET",IF(DJ37=5,"NO BET",IF((DN36-DN37)&lt;-4,"NO BET","BET"))))</f>
        <v/>
      </c>
      <c r="DP36" s="56">
        <f>(3-DJ37)+(DM36-DM37)+(DN36-DN37)</f>
        <v/>
      </c>
      <c r="DQ36" s="14" t="n"/>
    </row>
    <row customHeight="1" ht="17" r="37" s="86" spans="1:149">
      <c r="K37" s="13" t="n"/>
      <c r="L37" s="51">
        <f>D5</f>
        <v/>
      </c>
      <c r="M37" s="94" t="n"/>
      <c r="N37" s="95" t="n"/>
      <c r="O37" s="94" t="n"/>
      <c r="P37" s="10">
        <f>IF(N37&lt;10,3,IF(((M37-O37)/M37)&lt;-100%,1,IF(((M37-O37)/M37)&lt;-50%,2,IF(((M37-O37)/M37)&lt;50%,3,IF(((M37-O37)/M37)&lt;100%,4,5)))))</f>
        <v/>
      </c>
      <c r="R37" s="99">
        <f>S25</f>
        <v/>
      </c>
      <c r="S37" s="129">
        <f>V18</f>
        <v/>
      </c>
      <c r="T37" s="37">
        <f>V31</f>
        <v/>
      </c>
      <c r="U37" s="54">
        <f>IF(M37="","INCOMP",IF(P37=1,"NO BET",IF(P36=5,"NO BET",IF((T37-T36)&lt;-4,"NO BET","BET"))))</f>
        <v/>
      </c>
      <c r="V37" s="39">
        <f>(3-P36)+(S37-S36)+(T37-T36)</f>
        <v/>
      </c>
      <c r="W37" s="14" t="n"/>
      <c r="Y37" s="13" t="n"/>
      <c r="Z37" s="51">
        <f>D9</f>
        <v/>
      </c>
      <c r="AA37" s="94" t="n"/>
      <c r="AB37" s="95" t="n"/>
      <c r="AC37" s="94" t="n"/>
      <c r="AD37" s="10">
        <f>IF(AB37&lt;10,3,IF(((AA37-AC37)/AA37)&lt;-100%,1,IF(((AA37-AC37)/AA37)&lt;-50%,2,IF(((AA37-AC37)/AA37)&lt;50%,3,IF(((AA37-AC37)/AA37)&lt;100%,4,5)))))</f>
        <v/>
      </c>
      <c r="AF37" s="99">
        <f>AG25</f>
        <v/>
      </c>
      <c r="AG37" s="129">
        <f>AJ18</f>
        <v/>
      </c>
      <c r="AH37" s="37">
        <f>AJ31</f>
        <v/>
      </c>
      <c r="AI37" s="54">
        <f>IF(AA37="","INCOMP",IF(AD37=1,"NO BET",IF(AD36=5,"NO BET",IF((AH37-AH36)&lt;-4,"NO BET","BET"))))</f>
        <v/>
      </c>
      <c r="AJ37" s="39">
        <f>(3-AD36)+(AG37-AG36)+(AH37-AH36)</f>
        <v/>
      </c>
      <c r="AK37" s="14" t="n"/>
      <c r="AM37" s="13" t="n"/>
      <c r="AN37" s="51">
        <f>D13</f>
        <v/>
      </c>
      <c r="AO37" s="94" t="n"/>
      <c r="AP37" s="95" t="n"/>
      <c r="AQ37" s="94" t="n"/>
      <c r="AR37" s="10">
        <f>IF(AP37&lt;10,3,IF(((AO37-AQ37)/AO37)&lt;-100%,1,IF(((AO37-AQ37)/AO37)&lt;-50%,2,IF(((AO37-AQ37)/AO37)&lt;50%,3,IF(((AO37-AQ37)/AO37)&lt;100%,4,5)))))</f>
        <v/>
      </c>
      <c r="AT37" s="99">
        <f>AU25</f>
        <v/>
      </c>
      <c r="AU37" s="129">
        <f>AX18</f>
        <v/>
      </c>
      <c r="AV37" s="37">
        <f>AX31</f>
        <v/>
      </c>
      <c r="AW37" s="54">
        <f>IF(AO37="","INCOMP",IF(AR37=1,"NO BET",IF(AR36=5,"NO BET",IF((AV37-AV36)&lt;-4,"NO BET","BET"))))</f>
        <v/>
      </c>
      <c r="AX37" s="39">
        <f>(3-AR36)+(AU37-AU36)+(AV37-AV36)</f>
        <v/>
      </c>
      <c r="AY37" s="14" t="n"/>
      <c r="BA37" s="13" t="n"/>
      <c r="BB37" s="51">
        <f>D17</f>
        <v/>
      </c>
      <c r="BC37" s="94" t="n"/>
      <c r="BD37" s="95" t="n"/>
      <c r="BE37" s="94" t="n"/>
      <c r="BF37" s="10">
        <f>IF(BD37&lt;10,3,IF(((BC37-BE37)/BC37)&lt;-100%,1,IF(((BC37-BE37)/BC37)&lt;-50%,2,IF(((BC37-BE37)/BC37)&lt;50%,3,IF(((BC37-BE37)/BC37)&lt;100%,4,5)))))</f>
        <v/>
      </c>
      <c r="BH37" s="99">
        <f>BI25</f>
        <v/>
      </c>
      <c r="BI37" s="129">
        <f>BL18</f>
        <v/>
      </c>
      <c r="BJ37" s="37">
        <f>BL31</f>
        <v/>
      </c>
      <c r="BK37" s="54">
        <f>IF(BC37="","INCOMP",IF(BF37=1,"NO BET",IF(BF36=5,"NO BET",IF((BJ37-BJ36)&lt;-4,"NO BET","BET"))))</f>
        <v/>
      </c>
      <c r="BL37" s="39">
        <f>(3-BF36)+(BI37-BI36)+(BJ37-BJ36)</f>
        <v/>
      </c>
      <c r="BM37" s="14" t="n"/>
      <c r="BO37" s="13" t="n"/>
      <c r="BP37" s="51">
        <f>D21</f>
        <v/>
      </c>
      <c r="BQ37" s="94" t="n"/>
      <c r="BR37" s="95" t="n"/>
      <c r="BS37" s="94" t="n"/>
      <c r="BT37" s="10">
        <f>IF(BR37&lt;10,3,IF(((BQ37-BS37)/BQ37)&lt;-100%,1,IF(((BQ37-BS37)/BQ37)&lt;-50%,2,IF(((BQ37-BS37)/BQ37)&lt;50%,3,IF(((BQ37-BS37)/BQ37)&lt;100%,4,5)))))</f>
        <v/>
      </c>
      <c r="BV37" s="99">
        <f>BW25</f>
        <v/>
      </c>
      <c r="BW37" s="129">
        <f>BZ18</f>
        <v/>
      </c>
      <c r="BX37" s="37">
        <f>BZ31</f>
        <v/>
      </c>
      <c r="BY37" s="54">
        <f>IF(BQ37="","INCOMP",IF(BT37=1,"NO BET",IF(BT36=5,"NO BET",IF((BX37-BX36)&lt;-4,"NO BET","BET"))))</f>
        <v/>
      </c>
      <c r="BZ37" s="39">
        <f>(3-BT36)+(BW37-BW36)+(BX37-BX36)</f>
        <v/>
      </c>
      <c r="CA37" s="14" t="n"/>
      <c r="CC37" s="13" t="n"/>
      <c r="CD37" s="51">
        <f>D25</f>
        <v/>
      </c>
      <c r="CE37" s="94" t="n"/>
      <c r="CF37" s="95" t="n"/>
      <c r="CG37" s="94" t="n"/>
      <c r="CH37" s="10">
        <f>IF(CF37&lt;10,3,IF(((CE37-CG37)/CE37)&lt;-100%,1,IF(((CE37-CG37)/CE37)&lt;-50%,2,IF(((CE37-CG37)/CE37)&lt;50%,3,IF(((CE37-CG37)/CE37)&lt;100%,4,5)))))</f>
        <v/>
      </c>
      <c r="CJ37" s="99">
        <f>CK25</f>
        <v/>
      </c>
      <c r="CK37" s="129">
        <f>CN18</f>
        <v/>
      </c>
      <c r="CL37" s="37">
        <f>CN31</f>
        <v/>
      </c>
      <c r="CM37" s="54">
        <f>IF(CE37="","INCOMP",IF(CH37=1,"NO BET",IF(CH36=5,"NO BET",IF((CL37-CL36)&lt;-4,"NO BET","BET"))))</f>
        <v/>
      </c>
      <c r="CN37" s="39">
        <f>(3-CH36)+(CK37-CK36)+(CL37-CL36)</f>
        <v/>
      </c>
      <c r="CO37" s="14" t="n"/>
      <c r="CQ37" s="13" t="n"/>
      <c r="CR37" s="51">
        <f>D29</f>
        <v/>
      </c>
      <c r="CS37" s="94" t="n"/>
      <c r="CT37" s="95" t="n"/>
      <c r="CU37" s="94" t="n"/>
      <c r="CV37" s="10">
        <f>IF(CT37&lt;10,3,IF(((CS37-CU37)/CS37)&lt;-100%,1,IF(((CS37-CU37)/CS37)&lt;-50%,2,IF(((CS37-CU37)/CS37)&lt;50%,3,IF(((CS37-CU37)/CS37)&lt;100%,4,5)))))</f>
        <v/>
      </c>
      <c r="CX37" s="99">
        <f>CY25</f>
        <v/>
      </c>
      <c r="CY37" s="129">
        <f>DB18</f>
        <v/>
      </c>
      <c r="CZ37" s="37">
        <f>DB31</f>
        <v/>
      </c>
      <c r="DA37" s="54">
        <f>IF(CS37="","INCOMP",IF(CV37=1,"NO BET",IF(CV36=5,"NO BET",IF((CZ37-CZ36)&lt;-4,"NO BET","BET"))))</f>
        <v/>
      </c>
      <c r="DB37" s="39">
        <f>(3-CV36)+(CY37-CY36)+(CZ37-CZ36)</f>
        <v/>
      </c>
      <c r="DC37" s="14" t="n"/>
      <c r="DE37" s="13" t="n"/>
      <c r="DF37" s="51">
        <f>D33</f>
        <v/>
      </c>
      <c r="DG37" s="94" t="n"/>
      <c r="DH37" s="95" t="n"/>
      <c r="DI37" s="94" t="n"/>
      <c r="DJ37" s="10">
        <f>IF(DH37&lt;10,3,IF(((DG37-DI37)/DG37)&lt;-100%,1,IF(((DG37-DI37)/DG37)&lt;-50%,2,IF(((DG37-DI37)/DG37)&lt;50%,3,IF(((DG37-DI37)/DG37)&lt;100%,4,5)))))</f>
        <v/>
      </c>
      <c r="DL37" s="99">
        <f>DM25</f>
        <v/>
      </c>
      <c r="DM37" s="129">
        <f>DP18</f>
        <v/>
      </c>
      <c r="DN37" s="37">
        <f>DP31</f>
        <v/>
      </c>
      <c r="DO37" s="54">
        <f>IF(DG37="","INCOMP",IF(DJ37=1,"NO BET",IF(DJ36=5,"NO BET",IF((DN37-DN36)&lt;-4,"NO BET","BET"))))</f>
        <v/>
      </c>
      <c r="DP37" s="39">
        <f>(3-DJ36)+(DM37-DM36)+(DN37-DN36)</f>
        <v/>
      </c>
      <c r="DQ37" s="14" t="n"/>
    </row>
    <row r="38" spans="1:149">
      <c r="K38" s="13" t="n"/>
      <c r="P38" s="92" t="n"/>
      <c r="S38" s="92" t="n"/>
      <c r="T38" s="92" t="n"/>
      <c r="U38" s="92" t="n"/>
      <c r="W38" s="14" t="n"/>
      <c r="Y38" s="13" t="n"/>
      <c r="AD38" s="92" t="n"/>
      <c r="AG38" s="92" t="n"/>
      <c r="AH38" s="92" t="n"/>
      <c r="AI38" s="92" t="n"/>
      <c r="AK38" s="14" t="n"/>
      <c r="AM38" s="13" t="n"/>
      <c r="AR38" s="92" t="n"/>
      <c r="AU38" s="92" t="n"/>
      <c r="AV38" s="92" t="n"/>
      <c r="AW38" s="92" t="n"/>
      <c r="AY38" s="14" t="n"/>
      <c r="BA38" s="13" t="n"/>
      <c r="BF38" s="92" t="n"/>
      <c r="BI38" s="92" t="n"/>
      <c r="BJ38" s="92" t="n"/>
      <c r="BK38" s="92" t="n"/>
      <c r="BM38" s="14" t="n"/>
      <c r="BO38" s="13" t="n"/>
      <c r="BT38" s="92" t="n"/>
      <c r="BW38" s="92" t="n"/>
      <c r="BX38" s="92" t="n"/>
      <c r="BY38" s="92" t="n"/>
      <c r="CA38" s="14" t="n"/>
      <c r="CC38" s="13" t="n"/>
      <c r="CH38" s="92" t="n"/>
      <c r="CK38" s="92" t="n"/>
      <c r="CL38" s="92" t="n"/>
      <c r="CM38" s="92" t="n"/>
      <c r="CO38" s="14" t="n"/>
      <c r="CQ38" s="13" t="n"/>
      <c r="CV38" s="92" t="n"/>
      <c r="CY38" s="92" t="n"/>
      <c r="CZ38" s="92" t="n"/>
      <c r="DA38" s="92" t="n"/>
      <c r="DC38" s="14" t="n"/>
      <c r="DE38" s="13" t="n"/>
      <c r="DJ38" s="92" t="n"/>
      <c r="DM38" s="92" t="n"/>
      <c r="DN38" s="92" t="n"/>
      <c r="DO38" s="92" t="n"/>
      <c r="DQ38" s="14" t="n"/>
    </row>
    <row r="39" spans="1:149">
      <c r="K39" s="2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4" t="n"/>
      <c r="Y39" s="2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4" t="n"/>
      <c r="AM39" s="2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4" t="n"/>
      <c r="BA39" s="2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4" t="n"/>
      <c r="BO39" s="2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4" t="n"/>
      <c r="CC39" s="2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4" t="n"/>
      <c r="CQ39" s="2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4" t="n"/>
      <c r="DE39" s="2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4" t="n"/>
    </row>
    <row customHeight="1" ht="17" r="40" s="86" spans="1:149">
      <c r="K40" s="19" t="s">
        <v>136</v>
      </c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97" t="n"/>
      <c r="W40" s="18">
        <f>K40</f>
        <v/>
      </c>
      <c r="Y40" s="19" t="s">
        <v>136</v>
      </c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97" t="n"/>
      <c r="AK40" s="18">
        <f>Y40</f>
        <v/>
      </c>
      <c r="AM40" s="19" t="s">
        <v>136</v>
      </c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97" t="n"/>
      <c r="AY40" s="18">
        <f>AM40</f>
        <v/>
      </c>
      <c r="BA40" s="19" t="s">
        <v>136</v>
      </c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97" t="n"/>
      <c r="BM40" s="18">
        <f>BA40</f>
        <v/>
      </c>
      <c r="BO40" s="19" t="s">
        <v>136</v>
      </c>
      <c r="BP40" s="16" t="n"/>
      <c r="BQ40" s="16" t="n"/>
      <c r="BR40" s="16" t="n"/>
      <c r="BS40" s="16" t="n"/>
      <c r="BT40" s="16" t="n"/>
      <c r="BU40" s="16" t="n"/>
      <c r="BV40" s="16" t="n"/>
      <c r="BW40" s="16" t="n"/>
      <c r="BX40" s="16" t="n"/>
      <c r="BY40" s="16" t="n"/>
      <c r="BZ40" s="97" t="n"/>
      <c r="CA40" s="18">
        <f>BO40</f>
        <v/>
      </c>
      <c r="CC40" s="19" t="s">
        <v>136</v>
      </c>
      <c r="CD40" s="16" t="n"/>
      <c r="CE40" s="16" t="n"/>
      <c r="CF40" s="16" t="n"/>
      <c r="CG40" s="16" t="n"/>
      <c r="CH40" s="16" t="n"/>
      <c r="CI40" s="16" t="n"/>
      <c r="CJ40" s="16" t="n"/>
      <c r="CK40" s="16" t="n"/>
      <c r="CL40" s="16" t="n"/>
      <c r="CM40" s="16" t="n"/>
      <c r="CN40" s="97" t="n"/>
      <c r="CO40" s="18">
        <f>CC40</f>
        <v/>
      </c>
      <c r="CQ40" s="19" t="s">
        <v>136</v>
      </c>
      <c r="CR40" s="16" t="n"/>
      <c r="CS40" s="16" t="n"/>
      <c r="CT40" s="16" t="n"/>
      <c r="CU40" s="16" t="n"/>
      <c r="CV40" s="16" t="n"/>
      <c r="CW40" s="16" t="n"/>
      <c r="CX40" s="16" t="n"/>
      <c r="CY40" s="16" t="n"/>
      <c r="CZ40" s="16" t="n"/>
      <c r="DA40" s="16" t="n"/>
      <c r="DB40" s="97" t="n"/>
      <c r="DC40" s="18">
        <f>CQ40</f>
        <v/>
      </c>
      <c r="DE40" s="19" t="s">
        <v>136</v>
      </c>
      <c r="DF40" s="16" t="n"/>
      <c r="DG40" s="16" t="n"/>
      <c r="DH40" s="16" t="n"/>
      <c r="DI40" s="16" t="n"/>
      <c r="DJ40" s="16" t="n"/>
      <c r="DK40" s="16" t="n"/>
      <c r="DL40" s="16" t="n"/>
      <c r="DM40" s="16" t="n"/>
      <c r="DN40" s="16" t="n"/>
      <c r="DO40" s="16" t="n"/>
      <c r="DP40" s="97" t="n"/>
      <c r="DQ40" s="18">
        <f>DE40</f>
        <v/>
      </c>
    </row>
    <row r="41" spans="1:149">
      <c r="K41" s="13" t="n"/>
      <c r="M41" s="8" t="s">
        <v>137</v>
      </c>
      <c r="N41" s="32" t="s">
        <v>3</v>
      </c>
      <c r="O41" s="32" t="s">
        <v>138</v>
      </c>
      <c r="P41" s="32" t="s">
        <v>139</v>
      </c>
      <c r="Q41" s="32" t="s">
        <v>140</v>
      </c>
      <c r="R41" s="32" t="s">
        <v>138</v>
      </c>
      <c r="S41" s="32" t="s">
        <v>139</v>
      </c>
      <c r="T41" s="32" t="s">
        <v>140</v>
      </c>
      <c r="U41" s="102" t="s">
        <v>141</v>
      </c>
      <c r="W41" s="14" t="n"/>
      <c r="Y41" s="13" t="n"/>
      <c r="AA41" s="8" t="s">
        <v>137</v>
      </c>
      <c r="AB41" s="32" t="s">
        <v>3</v>
      </c>
      <c r="AC41" s="32" t="s">
        <v>138</v>
      </c>
      <c r="AD41" s="32" t="s">
        <v>139</v>
      </c>
      <c r="AE41" s="32" t="s">
        <v>140</v>
      </c>
      <c r="AF41" s="32" t="s">
        <v>138</v>
      </c>
      <c r="AG41" s="32" t="s">
        <v>139</v>
      </c>
      <c r="AH41" s="32" t="s">
        <v>140</v>
      </c>
      <c r="AI41" s="102" t="s">
        <v>141</v>
      </c>
      <c r="AK41" s="14" t="n"/>
      <c r="AM41" s="13" t="n"/>
      <c r="AO41" s="8" t="s">
        <v>137</v>
      </c>
      <c r="AP41" s="32" t="s">
        <v>3</v>
      </c>
      <c r="AQ41" s="32" t="s">
        <v>138</v>
      </c>
      <c r="AR41" s="32" t="s">
        <v>139</v>
      </c>
      <c r="AS41" s="32" t="s">
        <v>140</v>
      </c>
      <c r="AT41" s="32" t="s">
        <v>138</v>
      </c>
      <c r="AU41" s="32" t="s">
        <v>139</v>
      </c>
      <c r="AV41" s="32" t="s">
        <v>140</v>
      </c>
      <c r="AW41" s="102" t="s">
        <v>141</v>
      </c>
      <c r="AY41" s="14" t="n"/>
      <c r="BA41" s="13" t="n"/>
      <c r="BC41" s="8" t="s">
        <v>137</v>
      </c>
      <c r="BD41" s="32" t="s">
        <v>3</v>
      </c>
      <c r="BE41" s="32" t="s">
        <v>138</v>
      </c>
      <c r="BF41" s="32" t="s">
        <v>139</v>
      </c>
      <c r="BG41" s="32" t="s">
        <v>140</v>
      </c>
      <c r="BH41" s="32" t="s">
        <v>138</v>
      </c>
      <c r="BI41" s="32" t="s">
        <v>139</v>
      </c>
      <c r="BJ41" s="32" t="s">
        <v>140</v>
      </c>
      <c r="BK41" s="102" t="s">
        <v>141</v>
      </c>
      <c r="BM41" s="14" t="n"/>
      <c r="BO41" s="13" t="n"/>
      <c r="BQ41" s="8" t="s">
        <v>137</v>
      </c>
      <c r="BR41" s="32" t="s">
        <v>3</v>
      </c>
      <c r="BS41" s="32" t="s">
        <v>138</v>
      </c>
      <c r="BT41" s="32" t="s">
        <v>139</v>
      </c>
      <c r="BU41" s="32" t="s">
        <v>140</v>
      </c>
      <c r="BV41" s="32" t="s">
        <v>138</v>
      </c>
      <c r="BW41" s="32" t="s">
        <v>139</v>
      </c>
      <c r="BX41" s="32" t="s">
        <v>140</v>
      </c>
      <c r="BY41" s="102" t="s">
        <v>141</v>
      </c>
      <c r="CA41" s="14" t="n"/>
      <c r="CC41" s="13" t="n"/>
      <c r="CE41" s="8" t="s">
        <v>137</v>
      </c>
      <c r="CF41" s="32" t="s">
        <v>3</v>
      </c>
      <c r="CG41" s="32" t="s">
        <v>138</v>
      </c>
      <c r="CH41" s="32" t="s">
        <v>139</v>
      </c>
      <c r="CI41" s="32" t="s">
        <v>140</v>
      </c>
      <c r="CJ41" s="32" t="s">
        <v>138</v>
      </c>
      <c r="CK41" s="32" t="s">
        <v>139</v>
      </c>
      <c r="CL41" s="32" t="s">
        <v>140</v>
      </c>
      <c r="CM41" s="102" t="s">
        <v>141</v>
      </c>
      <c r="CO41" s="14" t="n"/>
      <c r="CQ41" s="13" t="n"/>
      <c r="CS41" s="8" t="s">
        <v>137</v>
      </c>
      <c r="CT41" s="32" t="s">
        <v>3</v>
      </c>
      <c r="CU41" s="32" t="s">
        <v>138</v>
      </c>
      <c r="CV41" s="32" t="s">
        <v>139</v>
      </c>
      <c r="CW41" s="32" t="s">
        <v>140</v>
      </c>
      <c r="CX41" s="32" t="s">
        <v>138</v>
      </c>
      <c r="CY41" s="32" t="s">
        <v>139</v>
      </c>
      <c r="CZ41" s="32" t="s">
        <v>140</v>
      </c>
      <c r="DA41" s="102" t="s">
        <v>141</v>
      </c>
      <c r="DC41" s="14" t="n"/>
      <c r="DE41" s="13" t="n"/>
      <c r="DG41" s="8" t="s">
        <v>137</v>
      </c>
      <c r="DH41" s="32" t="s">
        <v>3</v>
      </c>
      <c r="DI41" s="32" t="s">
        <v>138</v>
      </c>
      <c r="DJ41" s="32" t="s">
        <v>139</v>
      </c>
      <c r="DK41" s="32" t="s">
        <v>140</v>
      </c>
      <c r="DL41" s="32" t="s">
        <v>138</v>
      </c>
      <c r="DM41" s="32" t="s">
        <v>139</v>
      </c>
      <c r="DN41" s="32" t="s">
        <v>140</v>
      </c>
      <c r="DO41" s="102" t="s">
        <v>141</v>
      </c>
      <c r="DQ41" s="14" t="n"/>
    </row>
    <row r="42" spans="1:149">
      <c r="K42" s="13" t="n"/>
      <c r="M42" s="104">
        <f>L29</f>
        <v/>
      </c>
      <c r="N42" s="107">
        <f>Q21</f>
        <v/>
      </c>
      <c r="O42" s="62" t="n"/>
      <c r="P42" s="62" t="n"/>
      <c r="Q42" s="127" t="n"/>
      <c r="R42" s="170">
        <f>IF(O42="","",IF(O42="NP",0,IF(O42&lt;31%,-1,IF(O42&lt;70%,0,1))))</f>
        <v/>
      </c>
      <c r="S42" s="92">
        <f>IF(P42="","",IF(P42="NP",0,IF(P42&lt;31%,-1,IF(P42&lt;70%,0,1))))</f>
        <v/>
      </c>
      <c r="T42" s="92">
        <f>IF(Q42="","",IF(Q42="NP",0,IF(Q42&lt;31%,-1,IF(Q42&lt;70%,0,1))))</f>
        <v/>
      </c>
      <c r="U42" s="130">
        <f>IF(O42="","INCOMP",IF(OR(R42=-1,S42=-1,T42=-1,R43=1,S43=1,T43=1),"NO BET","BET"))</f>
        <v/>
      </c>
      <c r="V42" s="88" t="n"/>
      <c r="W42" s="14" t="n"/>
      <c r="Y42" s="13" t="n"/>
      <c r="AA42" s="104">
        <f>Z29</f>
        <v/>
      </c>
      <c r="AB42" s="107">
        <f>AE21</f>
        <v/>
      </c>
      <c r="AC42" s="62" t="n"/>
      <c r="AD42" s="62" t="n"/>
      <c r="AE42" s="127" t="n"/>
      <c r="AF42" s="170">
        <f>IF(AC42="","",IF(AC42="NP",0,IF(AC42&lt;31%,-1,IF(AC42&lt;70%,0,1))))</f>
        <v/>
      </c>
      <c r="AG42" s="92">
        <f>IF(AD42="","",IF(AD42="NP",0,IF(AD42&lt;31%,-1,IF(AD42&lt;70%,0,1))))</f>
        <v/>
      </c>
      <c r="AH42" s="92">
        <f>IF(AE42="","",IF(AE42="NP",0,IF(AE42&lt;31%,-1,IF(AE42&lt;70%,0,1))))</f>
        <v/>
      </c>
      <c r="AI42" s="130">
        <f>IF(AC42="","INCOMP",IF(OR(AF42=-1,AG42=-1,AH42=-1,AF43=1,AG43=1,AH43=1),"NO BET","BET"))</f>
        <v/>
      </c>
      <c r="AJ42" s="88" t="n"/>
      <c r="AK42" s="14" t="n"/>
      <c r="AM42" s="13" t="n"/>
      <c r="AO42" s="104">
        <f>AN29</f>
        <v/>
      </c>
      <c r="AP42" s="107">
        <f>AS21</f>
        <v/>
      </c>
      <c r="AQ42" s="62" t="n"/>
      <c r="AR42" s="62" t="n"/>
      <c r="AS42" s="127" t="n"/>
      <c r="AT42" s="170">
        <f>IF(AQ42="","",IF(AQ42="NP",0,IF(AQ42&lt;31%,-1,IF(AQ42&lt;70%,0,1))))</f>
        <v/>
      </c>
      <c r="AU42" s="92">
        <f>IF(AR42="","",IF(AR42="NP",0,IF(AR42&lt;31%,-1,IF(AR42&lt;70%,0,1))))</f>
        <v/>
      </c>
      <c r="AV42" s="92">
        <f>IF(AS42="","",IF(AS42="NP",0,IF(AS42&lt;31%,-1,IF(AS42&lt;70%,0,1))))</f>
        <v/>
      </c>
      <c r="AW42" s="130">
        <f>IF(AQ42="","INCOMP",IF(OR(AT42=-1,AU42=-1,AV42=-1,AT43=1,AU43=1,AV43=1),"NO BET","BET"))</f>
        <v/>
      </c>
      <c r="AX42" s="88" t="n"/>
      <c r="AY42" s="14" t="n"/>
      <c r="BA42" s="13" t="n"/>
      <c r="BC42" s="104">
        <f>BB29</f>
        <v/>
      </c>
      <c r="BD42" s="107">
        <f>BG21</f>
        <v/>
      </c>
      <c r="BE42" s="62" t="n"/>
      <c r="BF42" s="62" t="n"/>
      <c r="BG42" s="127" t="n"/>
      <c r="BH42" s="170">
        <f>IF(BE42="","",IF(BE42="NP",0,IF(BE42&lt;31%,-1,IF(BE42&lt;70%,0,1))))</f>
        <v/>
      </c>
      <c r="BI42" s="92">
        <f>IF(BF42="","",IF(BF42="NP",0,IF(BF42&lt;31%,-1,IF(BF42&lt;70%,0,1))))</f>
        <v/>
      </c>
      <c r="BJ42" s="92">
        <f>IF(BG42="","",IF(BG42="NP",0,IF(BG42&lt;31%,-1,IF(BG42&lt;70%,0,1))))</f>
        <v/>
      </c>
      <c r="BK42" s="130">
        <f>IF(BE42="","INCOMP",IF(OR(BH42=-1,BI42=-1,BJ42=-1,BH43=1,BI43=1,BJ43=1),"NO BET","BET"))</f>
        <v/>
      </c>
      <c r="BL42" s="88" t="n"/>
      <c r="BM42" s="14" t="n"/>
      <c r="BO42" s="13" t="n"/>
      <c r="BQ42" s="104">
        <f>BP29</f>
        <v/>
      </c>
      <c r="BR42" s="107">
        <f>BU21</f>
        <v/>
      </c>
      <c r="BS42" s="62" t="n"/>
      <c r="BT42" s="62" t="n"/>
      <c r="BU42" s="127" t="n"/>
      <c r="BV42" s="170">
        <f>IF(BS42="","",IF(BS42="NP",0,IF(BS42&lt;31%,-1,IF(BS42&lt;70%,0,1))))</f>
        <v/>
      </c>
      <c r="BW42" s="92">
        <f>IF(BT42="","",IF(BT42="NP",0,IF(BT42&lt;31%,-1,IF(BT42&lt;70%,0,1))))</f>
        <v/>
      </c>
      <c r="BX42" s="92">
        <f>IF(BU42="","",IF(BU42="NP",0,IF(BU42&lt;31%,-1,IF(BU42&lt;70%,0,1))))</f>
        <v/>
      </c>
      <c r="BY42" s="130">
        <f>IF(BS42="","INCOMP",IF(OR(BV42=-1,BW42=-1,BX42=-1,BV43=1,BW43=1,BX43=1),"NO BET","BET"))</f>
        <v/>
      </c>
      <c r="BZ42" s="88" t="n"/>
      <c r="CA42" s="14" t="n"/>
      <c r="CC42" s="13" t="n"/>
      <c r="CE42" s="104">
        <f>CD29</f>
        <v/>
      </c>
      <c r="CF42" s="107">
        <f>CI21</f>
        <v/>
      </c>
      <c r="CG42" s="62" t="n"/>
      <c r="CH42" s="62" t="n"/>
      <c r="CI42" s="127" t="n"/>
      <c r="CJ42" s="170">
        <f>IF(CG42="","",IF(CG42="NP",0,IF(CG42&lt;31%,-1,IF(CG42&lt;70%,0,1))))</f>
        <v/>
      </c>
      <c r="CK42" s="92">
        <f>IF(CH42="","",IF(CH42="NP",0,IF(CH42&lt;31%,-1,IF(CH42&lt;70%,0,1))))</f>
        <v/>
      </c>
      <c r="CL42" s="92">
        <f>IF(CI42="","",IF(CI42="NP",0,IF(CI42&lt;31%,-1,IF(CI42&lt;70%,0,1))))</f>
        <v/>
      </c>
      <c r="CM42" s="130">
        <f>IF(CG42="","INCOMP",IF(OR(CJ42=-1,CK42=-1,CL42=-1,CJ43=1,CK43=1,CL43=1),"NO BET","BET"))</f>
        <v/>
      </c>
      <c r="CN42" s="88" t="n"/>
      <c r="CO42" s="14" t="n"/>
      <c r="CQ42" s="13" t="n"/>
      <c r="CS42" s="104">
        <f>CR29</f>
        <v/>
      </c>
      <c r="CT42" s="107">
        <f>CW21</f>
        <v/>
      </c>
      <c r="CU42" s="62" t="n"/>
      <c r="CV42" s="62" t="n"/>
      <c r="CW42" s="127" t="n"/>
      <c r="CX42" s="170">
        <f>IF(CU42="","",IF(CU42="NP",0,IF(CU42&lt;31%,-1,IF(CU42&lt;70%,0,1))))</f>
        <v/>
      </c>
      <c r="CY42" s="92">
        <f>IF(CV42="","",IF(CV42="NP",0,IF(CV42&lt;31%,-1,IF(CV42&lt;70%,0,1))))</f>
        <v/>
      </c>
      <c r="CZ42" s="92">
        <f>IF(CW42="","",IF(CW42="NP",0,IF(CW42&lt;31%,-1,IF(CW42&lt;70%,0,1))))</f>
        <v/>
      </c>
      <c r="DA42" s="130">
        <f>IF(CU42="","INCOMP",IF(OR(CX42=-1,CY42=-1,CZ42=-1,CX43=1,CY43=1,CZ43=1),"NO BET","BET"))</f>
        <v/>
      </c>
      <c r="DB42" s="88" t="n"/>
      <c r="DC42" s="14" t="n"/>
      <c r="DE42" s="13" t="n"/>
      <c r="DG42" s="104">
        <f>DF29</f>
        <v/>
      </c>
      <c r="DH42" s="107">
        <f>DK21</f>
        <v/>
      </c>
      <c r="DI42" s="62" t="n"/>
      <c r="DJ42" s="62" t="n"/>
      <c r="DK42" s="127" t="n"/>
      <c r="DL42" s="170">
        <f>IF(DI42="","",IF(DI42="NP",0,IF(DI42&lt;31%,-1,IF(DI42&lt;70%,0,1))))</f>
        <v/>
      </c>
      <c r="DM42" s="92">
        <f>IF(DJ42="","",IF(DJ42="NP",0,IF(DJ42&lt;31%,-1,IF(DJ42&lt;70%,0,1))))</f>
        <v/>
      </c>
      <c r="DN42" s="92">
        <f>IF(DK42="","",IF(DK42="NP",0,IF(DK42&lt;31%,-1,IF(DK42&lt;70%,0,1))))</f>
        <v/>
      </c>
      <c r="DO42" s="130">
        <f>IF(DI42="","INCOMP",IF(OR(DL42=-1,DM42=-1,DN42=-1,DL43=1,DM43=1,DN43=1),"NO BET","BET"))</f>
        <v/>
      </c>
      <c r="DP42" s="88" t="n"/>
      <c r="DQ42" s="14" t="n"/>
    </row>
    <row customHeight="1" ht="17" r="43" s="86" spans="1:149">
      <c r="K43" s="13" t="n"/>
      <c r="M43" s="105">
        <f>R29</f>
        <v/>
      </c>
      <c r="N43" s="57">
        <f>Q22</f>
        <v/>
      </c>
      <c r="O43" s="106" t="n"/>
      <c r="P43" s="106" t="n"/>
      <c r="Q43" s="128" t="n"/>
      <c r="R43" s="129">
        <f>IF(O43="","",IF(O43="NP",0,IF(O43&lt;31%,-1,IF(O43&lt;70%,0,1))))</f>
        <v/>
      </c>
      <c r="S43" s="54">
        <f>IF(P43="","",IF(P43="NP",0,IF(P43&lt;31%,-1,IF(P43&lt;70%,0,1))))</f>
        <v/>
      </c>
      <c r="T43" s="54">
        <f>IF(Q43="","",IF(Q43="NP",0,IF(Q43&lt;31%,-1,IF(Q43&lt;70%,0,1))))</f>
        <v/>
      </c>
      <c r="U43" s="131">
        <f>IF(O43="","INCOMP",IF(OR(R43=-1,S43=-1,T43=-1,R42=1,S42=1,T42=1),"NO BET","BET"))</f>
        <v/>
      </c>
      <c r="V43" s="88" t="n"/>
      <c r="W43" s="14" t="n"/>
      <c r="Y43" s="13" t="n"/>
      <c r="AA43" s="105">
        <f>AF29</f>
        <v/>
      </c>
      <c r="AB43" s="57">
        <f>AE22</f>
        <v/>
      </c>
      <c r="AC43" s="106" t="n"/>
      <c r="AD43" s="106" t="n"/>
      <c r="AE43" s="128" t="n"/>
      <c r="AF43" s="129">
        <f>IF(AC43="","",IF(AC43="NP",0,IF(AC43&lt;31%,-1,IF(AC43&lt;70%,0,1))))</f>
        <v/>
      </c>
      <c r="AG43" s="54">
        <f>IF(AD43="","",IF(AD43="NP",0,IF(AD43&lt;31%,-1,IF(AD43&lt;70%,0,1))))</f>
        <v/>
      </c>
      <c r="AH43" s="54">
        <f>IF(AE43="","",IF(AE43="NP",0,IF(AE43&lt;31%,-1,IF(AE43&lt;70%,0,1))))</f>
        <v/>
      </c>
      <c r="AI43" s="131">
        <f>IF(AC43="","INCOMP",IF(OR(AF43=-1,AG43=-1,AH43=-1,AF42=1,AG42=1,AH42=1),"NO BET","BET"))</f>
        <v/>
      </c>
      <c r="AJ43" s="88" t="n"/>
      <c r="AK43" s="14" t="n"/>
      <c r="AM43" s="13" t="n"/>
      <c r="AO43" s="105">
        <f>AT29</f>
        <v/>
      </c>
      <c r="AP43" s="57">
        <f>AS22</f>
        <v/>
      </c>
      <c r="AQ43" s="106" t="n"/>
      <c r="AR43" s="106" t="n"/>
      <c r="AS43" s="128" t="n"/>
      <c r="AT43" s="129">
        <f>IF(AQ43="","",IF(AQ43="NP",0,IF(AQ43&lt;31%,-1,IF(AQ43&lt;70%,0,1))))</f>
        <v/>
      </c>
      <c r="AU43" s="54">
        <f>IF(AR43="","",IF(AR43="NP",0,IF(AR43&lt;31%,-1,IF(AR43&lt;70%,0,1))))</f>
        <v/>
      </c>
      <c r="AV43" s="54">
        <f>IF(AS43="","",IF(AS43="NP",0,IF(AS43&lt;31%,-1,IF(AS43&lt;70%,0,1))))</f>
        <v/>
      </c>
      <c r="AW43" s="131">
        <f>IF(AQ43="","INCOMP",IF(OR(AT43=-1,AU43=-1,AV43=-1,AT42=1,AU42=1,AV42=1),"NO BET","BET"))</f>
        <v/>
      </c>
      <c r="AX43" s="88" t="n"/>
      <c r="AY43" s="14" t="n"/>
      <c r="BA43" s="13" t="n"/>
      <c r="BC43" s="105">
        <f>BH29</f>
        <v/>
      </c>
      <c r="BD43" s="57">
        <f>BG22</f>
        <v/>
      </c>
      <c r="BE43" s="106" t="n"/>
      <c r="BF43" s="106" t="n"/>
      <c r="BG43" s="128" t="n"/>
      <c r="BH43" s="129">
        <f>IF(BE43="","",IF(BE43="NP",0,IF(BE43&lt;31%,-1,IF(BE43&lt;70%,0,1))))</f>
        <v/>
      </c>
      <c r="BI43" s="54">
        <f>IF(BF43="","",IF(BF43="NP",0,IF(BF43&lt;31%,-1,IF(BF43&lt;70%,0,1))))</f>
        <v/>
      </c>
      <c r="BJ43" s="54">
        <f>IF(BG43="","",IF(BG43="NP",0,IF(BG43&lt;31%,-1,IF(BG43&lt;70%,0,1))))</f>
        <v/>
      </c>
      <c r="BK43" s="131">
        <f>IF(BE43="","INCOMP",IF(OR(BH43=-1,BI43=-1,BJ43=-1,BH42=1,BI42=1,BJ42=1),"NO BET","BET"))</f>
        <v/>
      </c>
      <c r="BL43" s="88" t="n"/>
      <c r="BM43" s="14" t="n"/>
      <c r="BO43" s="13" t="n"/>
      <c r="BQ43" s="105">
        <f>BV29</f>
        <v/>
      </c>
      <c r="BR43" s="57">
        <f>BU22</f>
        <v/>
      </c>
      <c r="BS43" s="106" t="n"/>
      <c r="BT43" s="106" t="n"/>
      <c r="BU43" s="128" t="n"/>
      <c r="BV43" s="129">
        <f>IF(BS43="","",IF(BS43="NP",0,IF(BS43&lt;31%,-1,IF(BS43&lt;70%,0,1))))</f>
        <v/>
      </c>
      <c r="BW43" s="54">
        <f>IF(BT43="","",IF(BT43="NP",0,IF(BT43&lt;31%,-1,IF(BT43&lt;70%,0,1))))</f>
        <v/>
      </c>
      <c r="BX43" s="54">
        <f>IF(BU43="","",IF(BU43="NP",0,IF(BU43&lt;31%,-1,IF(BU43&lt;70%,0,1))))</f>
        <v/>
      </c>
      <c r="BY43" s="131">
        <f>IF(BS43="","INCOMP",IF(OR(BV43=-1,BW43=-1,BX43=-1,BV42=1,BW42=1,BX42=1),"NO BET","BET"))</f>
        <v/>
      </c>
      <c r="BZ43" s="88" t="n"/>
      <c r="CA43" s="14" t="n"/>
      <c r="CC43" s="13" t="n"/>
      <c r="CE43" s="105">
        <f>CJ29</f>
        <v/>
      </c>
      <c r="CF43" s="57">
        <f>CI22</f>
        <v/>
      </c>
      <c r="CG43" s="106" t="n"/>
      <c r="CH43" s="106" t="n"/>
      <c r="CI43" s="128" t="n"/>
      <c r="CJ43" s="129">
        <f>IF(CG43="","",IF(CG43="NP",0,IF(CG43&lt;31%,-1,IF(CG43&lt;70%,0,1))))</f>
        <v/>
      </c>
      <c r="CK43" s="54">
        <f>IF(CH43="","",IF(CH43="NP",0,IF(CH43&lt;31%,-1,IF(CH43&lt;70%,0,1))))</f>
        <v/>
      </c>
      <c r="CL43" s="54">
        <f>IF(CI43="","",IF(CI43="NP",0,IF(CI43&lt;31%,-1,IF(CI43&lt;70%,0,1))))</f>
        <v/>
      </c>
      <c r="CM43" s="131">
        <f>IF(CG43="","INCOMP",IF(OR(CJ43=-1,CK43=-1,CL43=-1,CJ42=1,CK42=1,CL42=1),"NO BET","BET"))</f>
        <v/>
      </c>
      <c r="CN43" s="88" t="n"/>
      <c r="CO43" s="14" t="n"/>
      <c r="CQ43" s="13" t="n"/>
      <c r="CS43" s="105">
        <f>CX29</f>
        <v/>
      </c>
      <c r="CT43" s="57">
        <f>CW22</f>
        <v/>
      </c>
      <c r="CU43" s="106" t="n"/>
      <c r="CV43" s="106" t="n"/>
      <c r="CW43" s="128" t="n"/>
      <c r="CX43" s="129">
        <f>IF(CU43="","",IF(CU43="NP",0,IF(CU43&lt;31%,-1,IF(CU43&lt;70%,0,1))))</f>
        <v/>
      </c>
      <c r="CY43" s="54">
        <f>IF(CV43="","",IF(CV43="NP",0,IF(CV43&lt;31%,-1,IF(CV43&lt;70%,0,1))))</f>
        <v/>
      </c>
      <c r="CZ43" s="54">
        <f>IF(CW43="","",IF(CW43="NP",0,IF(CW43&lt;31%,-1,IF(CW43&lt;70%,0,1))))</f>
        <v/>
      </c>
      <c r="DA43" s="131">
        <f>IF(CU43="","INCOMP",IF(OR(CX43=-1,CY43=-1,CZ43=-1,CX42=1,CY42=1,CZ42=1),"NO BET","BET"))</f>
        <v/>
      </c>
      <c r="DB43" s="88" t="n"/>
      <c r="DC43" s="14" t="n"/>
      <c r="DE43" s="13" t="n"/>
      <c r="DG43" s="105">
        <f>DL29</f>
        <v/>
      </c>
      <c r="DH43" s="57">
        <f>DK22</f>
        <v/>
      </c>
      <c r="DI43" s="106" t="n"/>
      <c r="DJ43" s="106" t="n"/>
      <c r="DK43" s="128" t="n"/>
      <c r="DL43" s="129">
        <f>IF(DI43="","",IF(DI43="NP",0,IF(DI43&lt;31%,-1,IF(DI43&lt;70%,0,1))))</f>
        <v/>
      </c>
      <c r="DM43" s="54">
        <f>IF(DJ43="","",IF(DJ43="NP",0,IF(DJ43&lt;31%,-1,IF(DJ43&lt;70%,0,1))))</f>
        <v/>
      </c>
      <c r="DN43" s="54">
        <f>IF(DK43="","",IF(DK43="NP",0,IF(DK43&lt;31%,-1,IF(DK43&lt;70%,0,1))))</f>
        <v/>
      </c>
      <c r="DO43" s="131">
        <f>IF(DI43="","INCOMP",IF(OR(DL43=-1,DM43=-1,DN43=-1,DL42=1,DM42=1,DN42=1),"NO BET","BET"))</f>
        <v/>
      </c>
      <c r="DP43" s="88" t="n"/>
      <c r="DQ43" s="14" t="n"/>
    </row>
    <row r="44" spans="1:149">
      <c r="K44" s="2" t="n"/>
      <c r="L44" s="3" t="n"/>
      <c r="M44" s="3" t="n"/>
      <c r="N44" s="132" t="n"/>
      <c r="O44" s="133" t="n"/>
      <c r="P44" s="134" t="n"/>
      <c r="Q44" s="3" t="n"/>
      <c r="R44" s="132" t="n"/>
      <c r="S44" s="133" t="n"/>
      <c r="T44" s="134" t="n"/>
      <c r="U44" s="3" t="n"/>
      <c r="V44" s="3" t="n"/>
      <c r="W44" s="4" t="n"/>
      <c r="Y44" s="2" t="n"/>
      <c r="Z44" s="3" t="n"/>
      <c r="AA44" s="3" t="n"/>
      <c r="AB44" s="132" t="n"/>
      <c r="AC44" s="133" t="n"/>
      <c r="AD44" s="134" t="n"/>
      <c r="AE44" s="3" t="n"/>
      <c r="AF44" s="132" t="n"/>
      <c r="AG44" s="133" t="n"/>
      <c r="AH44" s="134" t="n"/>
      <c r="AI44" s="3" t="n"/>
      <c r="AJ44" s="3" t="n"/>
      <c r="AK44" s="4" t="n"/>
      <c r="AM44" s="2" t="n"/>
      <c r="AN44" s="3" t="n"/>
      <c r="AO44" s="3" t="n"/>
      <c r="AP44" s="132" t="n"/>
      <c r="AQ44" s="133" t="n"/>
      <c r="AR44" s="134" t="n"/>
      <c r="AS44" s="3" t="n"/>
      <c r="AT44" s="132" t="n"/>
      <c r="AU44" s="133" t="n"/>
      <c r="AV44" s="134" t="n"/>
      <c r="AW44" s="3" t="n"/>
      <c r="AX44" s="3" t="n"/>
      <c r="AY44" s="4" t="n"/>
      <c r="BA44" s="2" t="n"/>
      <c r="BB44" s="3" t="n"/>
      <c r="BC44" s="3" t="n"/>
      <c r="BD44" s="132" t="n"/>
      <c r="BE44" s="133" t="n"/>
      <c r="BF44" s="134" t="n"/>
      <c r="BG44" s="3" t="n"/>
      <c r="BH44" s="132" t="n"/>
      <c r="BI44" s="133" t="n"/>
      <c r="BJ44" s="134" t="n"/>
      <c r="BK44" s="3" t="n"/>
      <c r="BL44" s="3" t="n"/>
      <c r="BM44" s="4" t="n"/>
      <c r="BO44" s="2" t="n"/>
      <c r="BP44" s="3" t="n"/>
      <c r="BQ44" s="3" t="n"/>
      <c r="BR44" s="132" t="n"/>
      <c r="BS44" s="133" t="n"/>
      <c r="BT44" s="134" t="n"/>
      <c r="BU44" s="3" t="n"/>
      <c r="BV44" s="132" t="n"/>
      <c r="BW44" s="133" t="n"/>
      <c r="BX44" s="134" t="n"/>
      <c r="BY44" s="3" t="n"/>
      <c r="BZ44" s="3" t="n"/>
      <c r="CA44" s="4" t="n"/>
      <c r="CC44" s="2" t="n"/>
      <c r="CD44" s="3" t="n"/>
      <c r="CE44" s="3" t="n"/>
      <c r="CF44" s="132" t="n"/>
      <c r="CG44" s="133" t="n"/>
      <c r="CH44" s="134" t="n"/>
      <c r="CI44" s="3" t="n"/>
      <c r="CJ44" s="132" t="n"/>
      <c r="CK44" s="133" t="n"/>
      <c r="CL44" s="134" t="n"/>
      <c r="CM44" s="3" t="n"/>
      <c r="CN44" s="3" t="n"/>
      <c r="CO44" s="4" t="n"/>
      <c r="CQ44" s="2" t="n"/>
      <c r="CR44" s="3" t="n"/>
      <c r="CS44" s="3" t="n"/>
      <c r="CT44" s="132" t="n"/>
      <c r="CU44" s="133" t="n"/>
      <c r="CV44" s="134" t="n"/>
      <c r="CW44" s="3" t="n"/>
      <c r="CX44" s="132" t="n"/>
      <c r="CY44" s="133" t="n"/>
      <c r="CZ44" s="134" t="n"/>
      <c r="DA44" s="3" t="n"/>
      <c r="DB44" s="3" t="n"/>
      <c r="DC44" s="4" t="n"/>
      <c r="DE44" s="2" t="n"/>
      <c r="DF44" s="3" t="n"/>
      <c r="DG44" s="3" t="n"/>
      <c r="DH44" s="132" t="n"/>
      <c r="DI44" s="133" t="n"/>
      <c r="DJ44" s="134" t="n"/>
      <c r="DK44" s="3" t="n"/>
      <c r="DL44" s="132" t="n"/>
      <c r="DM44" s="133" t="n"/>
      <c r="DN44" s="134" t="n"/>
      <c r="DO44" s="3" t="n"/>
      <c r="DP44" s="3" t="n"/>
      <c r="DQ44" s="4" t="n"/>
    </row>
    <row r="45" spans="1:149">
      <c r="S45" s="33" t="n"/>
      <c r="T45" s="33" t="n"/>
      <c r="AG45" s="33" t="n"/>
      <c r="AH45" s="33" t="n"/>
      <c r="AU45" s="33" t="n"/>
      <c r="AV45" s="33" t="n"/>
      <c r="BI45" s="33" t="n"/>
      <c r="BJ45" s="33" t="n"/>
      <c r="BW45" s="33" t="n"/>
      <c r="BX45" s="33" t="n"/>
      <c r="CK45" s="33" t="n"/>
      <c r="CL45" s="33" t="n"/>
      <c r="CY45" s="33" t="n"/>
      <c r="CZ45" s="33" t="n"/>
      <c r="DM45" s="33" t="n"/>
      <c r="DN45" s="33" t="n"/>
      <c r="EA45" s="33" t="n"/>
      <c r="EB45" s="33" t="n"/>
      <c r="EJ45" s="83" t="n"/>
      <c r="EK45" s="92" t="n"/>
      <c r="EL45" s="36" t="n"/>
      <c r="EN45" s="83" t="n"/>
      <c r="EO45" s="92" t="n"/>
      <c r="EP45" s="36" t="n"/>
    </row>
    <row r="46" spans="1:149">
      <c r="S46" s="36" t="n"/>
      <c r="T46" s="92" t="n"/>
      <c r="AG46" s="36" t="n"/>
      <c r="AH46" s="92" t="n"/>
      <c r="AU46" s="36" t="n"/>
      <c r="AV46" s="92" t="n"/>
      <c r="BI46" s="36" t="n"/>
      <c r="BJ46" s="92" t="n"/>
      <c r="BW46" s="36" t="n"/>
      <c r="BX46" s="92" t="n"/>
      <c r="CK46" s="36" t="n"/>
      <c r="CL46" s="92" t="n"/>
      <c r="CY46" s="36" t="n"/>
      <c r="CZ46" s="92" t="n"/>
      <c r="DM46" s="36" t="n"/>
      <c r="DN46" s="92" t="n"/>
      <c r="EA46" s="36" t="n"/>
      <c r="EB46" s="92" t="n"/>
      <c r="EJ46" s="33" t="n"/>
      <c r="EK46" s="33" t="n"/>
      <c r="EL46" s="33" t="n"/>
      <c r="EM46" s="33" t="n"/>
      <c r="EN46" s="33" t="n"/>
      <c r="EO46" s="33" t="n"/>
      <c r="EP46" s="33" t="n"/>
    </row>
    <row r="47" spans="1:149">
      <c r="AG47" s="36" t="n"/>
      <c r="AH47" s="92" t="n"/>
      <c r="AU47" s="36" t="n"/>
      <c r="AV47" s="92" t="n"/>
      <c r="BI47" s="36" t="n"/>
      <c r="BJ47" s="92" t="n"/>
      <c r="BW47" s="36" t="n"/>
      <c r="BX47" s="92" t="n"/>
      <c r="CL47" s="92" t="n"/>
      <c r="CY47" s="36" t="n"/>
      <c r="CZ47" s="92" t="n"/>
      <c r="DM47" s="36" t="n"/>
      <c r="DN47" s="92" t="n"/>
      <c r="EA47" s="36" t="n"/>
      <c r="EB47" s="92" t="n"/>
      <c r="EJ47" s="92" t="n"/>
      <c r="EK47" s="92" t="n"/>
      <c r="EL47" s="92" t="n"/>
      <c r="EM47" s="33" t="n"/>
      <c r="EN47" s="92" t="n"/>
      <c r="EO47" s="36" t="n"/>
      <c r="EP47" s="92" t="n"/>
    </row>
    <row r="48" spans="1:149">
      <c r="EJ48" s="92" t="n"/>
      <c r="EK48" s="92" t="n"/>
      <c r="EL48" s="92" t="n"/>
      <c r="EM48" s="33" t="n"/>
      <c r="EN48" s="92" t="n"/>
      <c r="EO48" s="36" t="n"/>
      <c r="EP48" s="92" t="n"/>
    </row>
    <row r="49" spans="1:149">
      <c r="C49" s="108" t="n"/>
      <c r="D49" s="108" t="n"/>
      <c r="E49" s="108" t="n"/>
      <c r="F49" s="108" t="n"/>
      <c r="G49" s="108" t="n"/>
      <c r="H49" s="108" t="n"/>
    </row>
    <row r="50" spans="1:149">
      <c r="C50" s="108" t="n"/>
      <c r="D50" s="108" t="n"/>
      <c r="E50" s="108" t="n"/>
      <c r="F50" s="108" t="n"/>
      <c r="G50" s="108" t="n"/>
      <c r="H50" s="108" t="n"/>
    </row>
    <row r="51" spans="1:149">
      <c r="C51" s="108" t="n"/>
      <c r="D51" s="108" t="n"/>
      <c r="E51" s="108" t="n"/>
      <c r="F51" s="108" t="n"/>
      <c r="G51" s="108" t="n"/>
      <c r="H51" s="108" t="n"/>
    </row>
    <row r="52" spans="1:149">
      <c r="C52" s="108" t="n"/>
      <c r="D52" s="108" t="n"/>
      <c r="E52" s="108" t="n"/>
      <c r="F52" s="108" t="n"/>
      <c r="G52" s="108" t="n"/>
      <c r="H52" s="108" t="n"/>
    </row>
    <row r="53" spans="1:149"/>
    <row r="54" spans="1:149"/>
    <row r="55" spans="1:149"/>
    <row r="56" spans="1:149">
      <c r="K56" s="83" t="n"/>
    </row>
    <row r="57" spans="1:149">
      <c r="I57" s="82" t="n"/>
      <c r="J57" s="83" t="n"/>
      <c r="S57" s="33" t="n"/>
    </row>
    <row r="58" spans="1:149">
      <c r="I58" s="33" t="n"/>
      <c r="S58" s="92" t="n"/>
      <c r="X58" s="85" t="n"/>
    </row>
    <row r="59" spans="1:149">
      <c r="I59" s="33" t="n"/>
      <c r="K59" s="92" t="n"/>
      <c r="P59" s="112" t="n"/>
      <c r="Q59" s="33" t="n"/>
      <c r="R59" s="33" t="n"/>
      <c r="S59" s="92" t="n"/>
      <c r="U59" s="92" t="n"/>
      <c r="W59" s="87" t="n"/>
      <c r="X59" s="85" t="n"/>
      <c r="AB59" s="20" t="n"/>
      <c r="AC59" s="92" t="n"/>
    </row>
    <row r="60" spans="1:149">
      <c r="I60" s="33" t="n"/>
      <c r="J60" s="92" t="n"/>
      <c r="W60" s="87" t="n"/>
      <c r="X60" s="85" t="n"/>
      <c r="Y60" s="85" t="n"/>
      <c r="Z60" s="85" t="n"/>
      <c r="AC60" s="85" t="n"/>
      <c r="AD60" s="85" t="n"/>
      <c r="AE60" s="85" t="n"/>
    </row>
    <row r="61" spans="1:149">
      <c r="W61" s="87" t="n"/>
      <c r="X61" s="85" t="n"/>
      <c r="Y61" s="85" t="n"/>
      <c r="Z61" s="85" t="n"/>
      <c r="AC61" s="85" t="n"/>
      <c r="AD61" s="85" t="n"/>
      <c r="AE61" s="85" t="n"/>
    </row>
    <row r="62" spans="1:149">
      <c r="M62" s="87" t="n"/>
      <c r="N62" s="85" t="n"/>
      <c r="W62" s="87" t="n"/>
      <c r="X62" s="85" t="n"/>
      <c r="Y62" s="85" t="n"/>
      <c r="Z62" s="85" t="n"/>
      <c r="AC62" s="85" t="n"/>
      <c r="AD62" s="85" t="n"/>
      <c r="AE62" s="85" t="n"/>
    </row>
    <row r="63" spans="1:149">
      <c r="J63" s="108" t="n"/>
      <c r="M63" s="87" t="n"/>
      <c r="N63" s="85" t="n"/>
      <c r="W63" s="87" t="n"/>
      <c r="X63" s="85" t="n"/>
      <c r="Y63" s="85" t="n"/>
      <c r="Z63" s="85" t="n"/>
      <c r="AC63" s="85" t="n"/>
      <c r="AD63" s="85" t="n"/>
      <c r="AE63" s="85" t="n"/>
    </row>
    <row r="64" spans="1:149">
      <c r="M64" s="87" t="n"/>
      <c r="N64" s="85" t="n"/>
      <c r="W64" s="87" t="n"/>
      <c r="X64" s="85" t="n"/>
      <c r="Y64" s="85" t="n"/>
      <c r="Z64" s="85" t="n"/>
      <c r="AC64" s="85" t="n"/>
      <c r="AD64" s="85" t="n"/>
      <c r="AE64" s="85" t="n"/>
    </row>
    <row r="65" spans="1:149">
      <c r="J65" s="108" t="n"/>
      <c r="M65" s="87" t="n"/>
      <c r="N65" s="85" t="n"/>
      <c r="W65" s="87" t="n"/>
      <c r="X65" s="85" t="n"/>
      <c r="Y65" s="85" t="n"/>
      <c r="Z65" s="85" t="n"/>
      <c r="AC65" s="85" t="n"/>
      <c r="AD65" s="85" t="n"/>
      <c r="AE65" s="85" t="n"/>
    </row>
    <row r="66" spans="1:149">
      <c r="M66" s="87" t="n"/>
      <c r="N66" s="85" t="n"/>
      <c r="W66" s="87" t="n"/>
      <c r="X66" s="85" t="n"/>
      <c r="Y66" s="85" t="n"/>
      <c r="Z66" s="85" t="n"/>
      <c r="AC66" s="85" t="n"/>
      <c r="AD66" s="85" t="n"/>
      <c r="AE66" s="85" t="n"/>
    </row>
    <row r="67" spans="1:149">
      <c r="M67" s="87" t="n"/>
      <c r="N67" s="85" t="n"/>
      <c r="W67" s="87" t="n"/>
      <c r="X67" s="85" t="n"/>
      <c r="Y67" s="85" t="n"/>
      <c r="Z67" s="85" t="n"/>
      <c r="AC67" s="85" t="n"/>
      <c r="AD67" s="85" t="n"/>
      <c r="AE67" s="85" t="n"/>
    </row>
    <row r="68" spans="1:149">
      <c r="N68" s="85" t="n"/>
      <c r="O68" s="85" t="n"/>
      <c r="S68" s="85" t="n"/>
      <c r="T68" s="85" t="n"/>
      <c r="U68" s="85" t="n"/>
      <c r="X68" s="85" t="n"/>
      <c r="Y68" s="85" t="n"/>
      <c r="Z68" s="85" t="n"/>
      <c r="AC68" s="85" t="n"/>
      <c r="AD68" s="85" t="n"/>
      <c r="AE68" s="85" t="n"/>
    </row>
    <row r="69" spans="1:149">
      <c r="J69" s="108" t="n"/>
      <c r="N69" s="85" t="n"/>
      <c r="O69" s="85" t="n"/>
      <c r="S69" s="85" t="n"/>
      <c r="T69" s="85" t="n"/>
      <c r="U69" s="85" t="n"/>
      <c r="X69" s="85" t="n"/>
      <c r="Y69" s="85" t="n"/>
      <c r="Z69" s="85" t="n"/>
      <c r="AC69" s="85" t="n"/>
      <c r="AD69" s="85" t="n"/>
      <c r="AE69" s="85" t="n"/>
    </row>
    <row r="70" spans="1:149">
      <c r="N70" s="85" t="n"/>
      <c r="O70" s="85" t="n"/>
      <c r="P70" s="85" t="n"/>
    </row>
    <row r="71" spans="1:149">
      <c r="J71" s="108" t="n"/>
      <c r="S71" s="33" t="n"/>
      <c r="T71" s="85" t="n"/>
    </row>
    <row r="72" spans="1:149"/>
    <row r="73" spans="1:149"/>
    <row r="74" spans="1:149"/>
    <row r="75" spans="1:149">
      <c r="U75" s="85" t="n"/>
    </row>
    <row r="76" spans="1:149"/>
    <row r="77" spans="1:149"/>
    <row r="78" spans="1:149"/>
    <row r="79" spans="1:149">
      <c r="O79" s="24" t="n"/>
    </row>
    <row r="80" spans="1:149">
      <c r="O80" s="24" t="n"/>
    </row>
    <row r="81" spans="1:149">
      <c r="O81" s="89" t="n"/>
    </row>
    <row r="82" spans="1:149">
      <c r="O82" s="89" t="n"/>
    </row>
    <row r="83" spans="1:149">
      <c r="O83" s="89" t="n"/>
    </row>
    <row r="84" spans="1:149">
      <c r="O84" s="89" t="n"/>
    </row>
    <row r="85" spans="1:149"/>
    <row r="86" spans="1:149"/>
    <row r="87" spans="1:149"/>
  </sheetData>
  <conditionalFormatting sqref="X10">
    <cfRule dxfId="218" operator="containsText" priority="5959" text="POS/NEUT" type="containsText">
      <formula>NOT(ISERROR(SEARCH("POS/NEUT",X10)))</formula>
    </cfRule>
    <cfRule dxfId="219" operator="equal" priority="5960" type="cellIs">
      <formula>"NEUT/NEG"</formula>
    </cfRule>
    <cfRule dxfId="220" operator="equal" priority="5961" type="cellIs">
      <formula>"NEUT"</formula>
    </cfRule>
    <cfRule dxfId="221" operator="equal" priority="5962" type="cellIs">
      <formula>"NEG"</formula>
    </cfRule>
    <cfRule dxfId="222" operator="equal" priority="5963" type="cellIs">
      <formula>"POS"</formula>
    </cfRule>
  </conditionalFormatting>
  <conditionalFormatting sqref="U36:U37">
    <cfRule dxfId="223" operator="equal" priority="5945" type="cellIs">
      <formula>"NO BET"</formula>
    </cfRule>
    <cfRule dxfId="224" operator="equal" priority="5946" type="cellIs">
      <formula>"BET"</formula>
    </cfRule>
  </conditionalFormatting>
  <conditionalFormatting sqref="N42:N43">
    <cfRule dxfId="225" operator="equal" priority="5941" type="cellIs">
      <formula>"NEUT"</formula>
    </cfRule>
    <cfRule dxfId="226" operator="equal" priority="5942" type="cellIs">
      <formula>"POS"</formula>
    </cfRule>
    <cfRule dxfId="227" operator="equal" priority="5943" type="cellIs">
      <formula>"NEG"</formula>
    </cfRule>
  </conditionalFormatting>
  <conditionalFormatting sqref="G6:H6 G10:H10 G14:H14 G18:H18 G22:H22">
    <cfRule dxfId="228" operator="equal" priority="4832" type="cellIs">
      <formula>"YES"</formula>
    </cfRule>
    <cfRule dxfId="229" operator="equal" priority="4833" type="cellIs">
      <formula>"NO"</formula>
    </cfRule>
  </conditionalFormatting>
  <conditionalFormatting sqref="O18">
    <cfRule dxfId="230" operator="containsText" priority="4611" text="POS/NEUT" type="containsText">
      <formula>NOT(ISERROR(SEARCH("POS/NEUT",O18)))</formula>
    </cfRule>
    <cfRule dxfId="231" operator="equal" priority="4612" type="cellIs">
      <formula>"NEUT/NEG"</formula>
    </cfRule>
    <cfRule dxfId="232" operator="equal" priority="4613" type="cellIs">
      <formula>"NEUT"</formula>
    </cfRule>
    <cfRule dxfId="233" operator="equal" priority="4614" type="cellIs">
      <formula>"NEG"</formula>
    </cfRule>
    <cfRule dxfId="234" operator="equal" priority="4615" type="cellIs">
      <formula>"POS"</formula>
    </cfRule>
  </conditionalFormatting>
  <conditionalFormatting sqref="L18">
    <cfRule dxfId="235" operator="containsText" priority="4606" text="POS/NEUT" type="containsText">
      <formula>NOT(ISERROR(SEARCH("POS/NEUT",L18)))</formula>
    </cfRule>
    <cfRule dxfId="236" operator="equal" priority="4607" type="cellIs">
      <formula>"NEUT/NEG"</formula>
    </cfRule>
    <cfRule dxfId="237" operator="equal" priority="4608" type="cellIs">
      <formula>"NEUT"</formula>
    </cfRule>
    <cfRule dxfId="238" operator="equal" priority="4609" type="cellIs">
      <formula>"NEG"</formula>
    </cfRule>
    <cfRule dxfId="239" operator="equal" priority="4610" type="cellIs">
      <formula>"POS"</formula>
    </cfRule>
  </conditionalFormatting>
  <conditionalFormatting sqref="Q4">
    <cfRule dxfId="240" operator="containsText" priority="4568" text="POS/NEUT" type="containsText">
      <formula>NOT(ISERROR(SEARCH("POS/NEUT",Q4)))</formula>
    </cfRule>
    <cfRule dxfId="241" operator="equal" priority="4569" type="cellIs">
      <formula>"NEUT/NEG"</formula>
    </cfRule>
    <cfRule dxfId="242" operator="equal" priority="4570" type="cellIs">
      <formula>"NEUT"</formula>
    </cfRule>
    <cfRule dxfId="243" operator="equal" priority="4571" type="cellIs">
      <formula>"NEG"</formula>
    </cfRule>
    <cfRule dxfId="244" operator="equal" priority="4572" type="cellIs">
      <formula>"POS"</formula>
    </cfRule>
  </conditionalFormatting>
  <conditionalFormatting sqref="Q5">
    <cfRule dxfId="245" operator="containsText" priority="4563" text="POS/NEUT" type="containsText">
      <formula>NOT(ISERROR(SEARCH("POS/NEUT",Q5)))</formula>
    </cfRule>
    <cfRule dxfId="246" operator="equal" priority="4564" type="cellIs">
      <formula>"NEUT/NEG"</formula>
    </cfRule>
    <cfRule dxfId="247" operator="equal" priority="4565" type="cellIs">
      <formula>"NEUT"</formula>
    </cfRule>
    <cfRule dxfId="248" operator="equal" priority="4566" type="cellIs">
      <formula>"NEG"</formula>
    </cfRule>
    <cfRule dxfId="249" operator="equal" priority="4567" type="cellIs">
      <formula>"POS"</formula>
    </cfRule>
  </conditionalFormatting>
  <conditionalFormatting sqref="G26:H26 G34:H35 G30:H30">
    <cfRule dxfId="250" operator="equal" priority="3632" type="cellIs">
      <formula>"YES"</formula>
    </cfRule>
    <cfRule dxfId="251" operator="equal" priority="3633" type="cellIs">
      <formula>"NO"</formula>
    </cfRule>
  </conditionalFormatting>
  <conditionalFormatting sqref="N32">
    <cfRule dxfId="252" operator="equal" priority="3629" type="cellIs">
      <formula>"NEUT"</formula>
    </cfRule>
    <cfRule dxfId="253" operator="equal" priority="3630" type="cellIs">
      <formula>"POS"</formula>
    </cfRule>
    <cfRule dxfId="254" operator="equal" priority="3631" type="cellIs">
      <formula>"NEG"</formula>
    </cfRule>
  </conditionalFormatting>
  <conditionalFormatting sqref="O32">
    <cfRule dxfId="255" operator="equal" priority="3626" type="cellIs">
      <formula>"NEUT"</formula>
    </cfRule>
    <cfRule dxfId="256" operator="equal" priority="3627" type="cellIs">
      <formula>"POS"</formula>
    </cfRule>
    <cfRule dxfId="257" operator="equal" priority="3628" type="cellIs">
      <formula>"NEG"</formula>
    </cfRule>
  </conditionalFormatting>
  <conditionalFormatting sqref="M32">
    <cfRule dxfId="258" operator="equal" priority="3623" type="cellIs">
      <formula>"NEUT"</formula>
    </cfRule>
    <cfRule dxfId="259" operator="equal" priority="3624" type="cellIs">
      <formula>"POS"</formula>
    </cfRule>
    <cfRule dxfId="260" operator="equal" priority="3625" type="cellIs">
      <formula>"NEG"</formula>
    </cfRule>
  </conditionalFormatting>
  <conditionalFormatting sqref="Q10">
    <cfRule dxfId="261" operator="containsText" priority="3543" text="POS/NEUT" type="containsText">
      <formula>NOT(ISERROR(SEARCH("POS/NEUT",Q10)))</formula>
    </cfRule>
    <cfRule dxfId="262" operator="equal" priority="3544" type="cellIs">
      <formula>"NEUT/NEG"</formula>
    </cfRule>
    <cfRule dxfId="263" operator="equal" priority="3545" type="cellIs">
      <formula>"NEUT"</formula>
    </cfRule>
    <cfRule dxfId="264" operator="equal" priority="3546" type="cellIs">
      <formula>"NEG"</formula>
    </cfRule>
    <cfRule dxfId="265" operator="equal" priority="3547" type="cellIs">
      <formula>"POS"</formula>
    </cfRule>
  </conditionalFormatting>
  <conditionalFormatting sqref="U68">
    <cfRule bottom="1" dxfId="266" priority="3290" rank="1" type="top10"/>
    <cfRule dxfId="267" priority="3291" rank="1" type="top10"/>
  </conditionalFormatting>
  <conditionalFormatting sqref="U69">
    <cfRule bottom="1" dxfId="268" priority="3288" rank="1" type="top10"/>
    <cfRule dxfId="269" priority="3289" rank="1" type="top10"/>
  </conditionalFormatting>
  <conditionalFormatting sqref="Z60:Z68">
    <cfRule bottom="1" dxfId="270" priority="3286" rank="1" type="top10"/>
    <cfRule dxfId="271" priority="3287" rank="1" type="top10"/>
  </conditionalFormatting>
  <conditionalFormatting sqref="Z69">
    <cfRule bottom="1" dxfId="272" priority="3284" rank="1" type="top10"/>
    <cfRule dxfId="273" priority="3285" rank="1" type="top10"/>
  </conditionalFormatting>
  <conditionalFormatting sqref="AE60:AE68">
    <cfRule bottom="1" dxfId="274" priority="3282" rank="1" type="top10"/>
    <cfRule dxfId="275" priority="3283" rank="1" type="top10"/>
  </conditionalFormatting>
  <conditionalFormatting sqref="AE69">
    <cfRule bottom="1" dxfId="276" priority="3280" rank="1" type="top10"/>
    <cfRule dxfId="277" priority="3281" rank="1" type="top10"/>
  </conditionalFormatting>
  <conditionalFormatting sqref="S58">
    <cfRule dxfId="278" operator="equal" priority="3279" type="cellIs">
      <formula>"NO BET"</formula>
    </cfRule>
  </conditionalFormatting>
  <conditionalFormatting sqref="S59">
    <cfRule dxfId="279" operator="equal" priority="3278" type="cellIs">
      <formula>"NO BET"</formula>
    </cfRule>
  </conditionalFormatting>
  <conditionalFormatting sqref="V42">
    <cfRule dxfId="280" operator="equal" priority="3272" type="cellIs">
      <formula>"NO BET"</formula>
    </cfRule>
    <cfRule dxfId="281" operator="equal" priority="3273" type="cellIs">
      <formula>"BET"</formula>
    </cfRule>
  </conditionalFormatting>
  <conditionalFormatting sqref="V43">
    <cfRule dxfId="282" operator="equal" priority="3270" type="cellIs">
      <formula>"NO BET"</formula>
    </cfRule>
    <cfRule dxfId="283" operator="equal" priority="3271" type="cellIs">
      <formula>"BET"</formula>
    </cfRule>
  </conditionalFormatting>
  <conditionalFormatting sqref="U42">
    <cfRule dxfId="284" operator="equal" priority="3256" type="cellIs">
      <formula>"NO BET"</formula>
    </cfRule>
    <cfRule dxfId="285" operator="equal" priority="3257" type="cellIs">
      <formula>"BET"</formula>
    </cfRule>
  </conditionalFormatting>
  <conditionalFormatting sqref="EM47">
    <cfRule dxfId="286" operator="equal" priority="2923" type="cellIs">
      <formula>"NO BET"</formula>
    </cfRule>
    <cfRule dxfId="287" operator="equal" priority="2924" type="cellIs">
      <formula>"BET"</formula>
    </cfRule>
  </conditionalFormatting>
  <conditionalFormatting sqref="EM48">
    <cfRule dxfId="288" operator="equal" priority="2921" type="cellIs">
      <formula>"NO BET"</formula>
    </cfRule>
    <cfRule dxfId="289" operator="equal" priority="2922" type="cellIs">
      <formula>"BET"</formula>
    </cfRule>
  </conditionalFormatting>
  <conditionalFormatting sqref="H3:H5">
    <cfRule dxfId="290" operator="equal" priority="2913" type="cellIs">
      <formula>"YES"</formula>
    </cfRule>
    <cfRule dxfId="291" operator="equal" priority="2914" type="cellIs">
      <formula>"NO"</formula>
    </cfRule>
  </conditionalFormatting>
  <conditionalFormatting sqref="G3">
    <cfRule dxfId="292" operator="equal" priority="2911" type="cellIs">
      <formula>"YES"</formula>
    </cfRule>
    <cfRule dxfId="293" operator="equal" priority="2912" type="cellIs">
      <formula>"NO"</formula>
    </cfRule>
  </conditionalFormatting>
  <conditionalFormatting sqref="H8:H9">
    <cfRule dxfId="294" operator="equal" priority="2787" type="cellIs">
      <formula>"YES"</formula>
    </cfRule>
    <cfRule dxfId="295" operator="equal" priority="2788" type="cellIs">
      <formula>"NO"</formula>
    </cfRule>
  </conditionalFormatting>
  <conditionalFormatting sqref="H12:H13">
    <cfRule dxfId="296" operator="equal" priority="2785" type="cellIs">
      <formula>"YES"</formula>
    </cfRule>
    <cfRule dxfId="297" operator="equal" priority="2786" type="cellIs">
      <formula>"NO"</formula>
    </cfRule>
  </conditionalFormatting>
  <conditionalFormatting sqref="H16:H17">
    <cfRule dxfId="298" operator="equal" priority="2783" type="cellIs">
      <formula>"YES"</formula>
    </cfRule>
    <cfRule dxfId="299" operator="equal" priority="2784" type="cellIs">
      <formula>"NO"</formula>
    </cfRule>
  </conditionalFormatting>
  <conditionalFormatting sqref="H20:H21">
    <cfRule dxfId="300" operator="equal" priority="2781" type="cellIs">
      <formula>"YES"</formula>
    </cfRule>
    <cfRule dxfId="301" operator="equal" priority="2782" type="cellIs">
      <formula>"NO"</formula>
    </cfRule>
  </conditionalFormatting>
  <conditionalFormatting sqref="H24:H25">
    <cfRule dxfId="302" operator="equal" priority="2779" type="cellIs">
      <formula>"YES"</formula>
    </cfRule>
    <cfRule dxfId="303" operator="equal" priority="2780" type="cellIs">
      <formula>"NO"</formula>
    </cfRule>
  </conditionalFormatting>
  <conditionalFormatting sqref="H28:H29">
    <cfRule dxfId="304" operator="equal" priority="2777" type="cellIs">
      <formula>"YES"</formula>
    </cfRule>
    <cfRule dxfId="305" operator="equal" priority="2778" type="cellIs">
      <formula>"NO"</formula>
    </cfRule>
  </conditionalFormatting>
  <conditionalFormatting sqref="H32:H33">
    <cfRule dxfId="306" operator="equal" priority="2775" type="cellIs">
      <formula>"YES"</formula>
    </cfRule>
    <cfRule dxfId="307" operator="equal" priority="2776" type="cellIs">
      <formula>"NO"</formula>
    </cfRule>
  </conditionalFormatting>
  <conditionalFormatting sqref="BD42:BD43">
    <cfRule dxfId="308" operator="equal" priority="1809" type="cellIs">
      <formula>"NEUT"</formula>
    </cfRule>
    <cfRule dxfId="309" operator="equal" priority="1810" type="cellIs">
      <formula>"POS"</formula>
    </cfRule>
    <cfRule dxfId="310" operator="equal" priority="1811" type="cellIs">
      <formula>"NEG"</formula>
    </cfRule>
  </conditionalFormatting>
  <conditionalFormatting sqref="R4:R5">
    <cfRule dxfId="311" operator="equal" priority="2729" type="cellIs">
      <formula>"YES"</formula>
    </cfRule>
  </conditionalFormatting>
  <conditionalFormatting sqref="M18">
    <cfRule dxfId="312" operator="equal" priority="2728" type="cellIs">
      <formula>"INCOMP"</formula>
    </cfRule>
  </conditionalFormatting>
  <conditionalFormatting sqref="U18">
    <cfRule dxfId="313" operator="containsText" priority="2723" text="POS/NEUT" type="containsText">
      <formula>NOT(ISERROR(SEARCH("POS/NEUT",U18)))</formula>
    </cfRule>
    <cfRule dxfId="314" operator="equal" priority="2724" type="cellIs">
      <formula>"NEUT/NEG"</formula>
    </cfRule>
    <cfRule dxfId="315" operator="equal" priority="2725" type="cellIs">
      <formula>"NEUT"</formula>
    </cfRule>
    <cfRule dxfId="316" operator="equal" priority="2726" type="cellIs">
      <formula>"NEG"</formula>
    </cfRule>
    <cfRule dxfId="317" operator="equal" priority="2727" type="cellIs">
      <formula>"POS"</formula>
    </cfRule>
  </conditionalFormatting>
  <conditionalFormatting sqref="R18">
    <cfRule dxfId="318" operator="containsText" priority="2718" text="POS/NEUT" type="containsText">
      <formula>NOT(ISERROR(SEARCH("POS/NEUT",R18)))</formula>
    </cfRule>
    <cfRule dxfId="319" operator="equal" priority="2719" type="cellIs">
      <formula>"NEUT/NEG"</formula>
    </cfRule>
    <cfRule dxfId="320" operator="equal" priority="2720" type="cellIs">
      <formula>"NEUT"</formula>
    </cfRule>
    <cfRule dxfId="321" operator="equal" priority="2721" type="cellIs">
      <formula>"NEG"</formula>
    </cfRule>
    <cfRule dxfId="322" operator="equal" priority="2722" type="cellIs">
      <formula>"POS"</formula>
    </cfRule>
  </conditionalFormatting>
  <conditionalFormatting sqref="S18">
    <cfRule dxfId="323" operator="equal" priority="2717" type="cellIs">
      <formula>"INCOMP"</formula>
    </cfRule>
  </conditionalFormatting>
  <conditionalFormatting sqref="G4">
    <cfRule dxfId="324" operator="equal" priority="2714" type="cellIs">
      <formula>"YES"</formula>
    </cfRule>
    <cfRule dxfId="325" operator="equal" priority="2715" type="cellIs">
      <formula>"NO"</formula>
    </cfRule>
  </conditionalFormatting>
  <conditionalFormatting sqref="G5">
    <cfRule dxfId="326" operator="equal" priority="2712" type="cellIs">
      <formula>"YES"</formula>
    </cfRule>
    <cfRule dxfId="327" operator="equal" priority="2713" type="cellIs">
      <formula>"NO"</formula>
    </cfRule>
  </conditionalFormatting>
  <conditionalFormatting sqref="BG4">
    <cfRule dxfId="328" operator="containsText" priority="2010" text="POS/NEUT" type="containsText">
      <formula>NOT(ISERROR(SEARCH("POS/NEUT",BG4)))</formula>
    </cfRule>
    <cfRule dxfId="329" operator="equal" priority="2011" type="cellIs">
      <formula>"NEUT/NEG"</formula>
    </cfRule>
    <cfRule dxfId="330" operator="equal" priority="2012" type="cellIs">
      <formula>"NEUT"</formula>
    </cfRule>
    <cfRule dxfId="331" operator="equal" priority="2013" type="cellIs">
      <formula>"NEG"</formula>
    </cfRule>
    <cfRule dxfId="332" operator="equal" priority="2014" type="cellIs">
      <formula>"POS"</formula>
    </cfRule>
  </conditionalFormatting>
  <conditionalFormatting sqref="BG5">
    <cfRule dxfId="333" operator="containsText" priority="2005" text="POS/NEUT" type="containsText">
      <formula>NOT(ISERROR(SEARCH("POS/NEUT",BG5)))</formula>
    </cfRule>
    <cfRule dxfId="334" operator="equal" priority="2006" type="cellIs">
      <formula>"NEUT/NEG"</formula>
    </cfRule>
    <cfRule dxfId="335" operator="equal" priority="2007" type="cellIs">
      <formula>"NEUT"</formula>
    </cfRule>
    <cfRule dxfId="336" operator="equal" priority="2008" type="cellIs">
      <formula>"NEG"</formula>
    </cfRule>
    <cfRule dxfId="337" operator="equal" priority="2009" type="cellIs">
      <formula>"POS"</formula>
    </cfRule>
  </conditionalFormatting>
  <conditionalFormatting sqref="AE4">
    <cfRule dxfId="338" operator="containsText" priority="2032" text="POS/NEUT" type="containsText">
      <formula>NOT(ISERROR(SEARCH("POS/NEUT",AE4)))</formula>
    </cfRule>
    <cfRule dxfId="339" operator="equal" priority="2033" type="cellIs">
      <formula>"NEUT/NEG"</formula>
    </cfRule>
    <cfRule dxfId="340" operator="equal" priority="2034" type="cellIs">
      <formula>"NEUT"</formula>
    </cfRule>
    <cfRule dxfId="341" operator="equal" priority="2035" type="cellIs">
      <formula>"NEG"</formula>
    </cfRule>
    <cfRule dxfId="342" operator="equal" priority="2036" type="cellIs">
      <formula>"POS"</formula>
    </cfRule>
  </conditionalFormatting>
  <conditionalFormatting sqref="AE5">
    <cfRule dxfId="343" operator="containsText" priority="2027" text="POS/NEUT" type="containsText">
      <formula>NOT(ISERROR(SEARCH("POS/NEUT",AE5)))</formula>
    </cfRule>
    <cfRule dxfId="344" operator="equal" priority="2028" type="cellIs">
      <formula>"NEUT/NEG"</formula>
    </cfRule>
    <cfRule dxfId="345" operator="equal" priority="2029" type="cellIs">
      <formula>"NEUT"</formula>
    </cfRule>
    <cfRule dxfId="346" operator="equal" priority="2030" type="cellIs">
      <formula>"NEG"</formula>
    </cfRule>
    <cfRule dxfId="347" operator="equal" priority="2031" type="cellIs">
      <formula>"POS"</formula>
    </cfRule>
  </conditionalFormatting>
  <conditionalFormatting sqref="AF4:AF5">
    <cfRule dxfId="348" operator="equal" priority="2026" type="cellIs">
      <formula>"YES"</formula>
    </cfRule>
  </conditionalFormatting>
  <conditionalFormatting sqref="AS4">
    <cfRule dxfId="349" operator="containsText" priority="2021" text="POS/NEUT" type="containsText">
      <formula>NOT(ISERROR(SEARCH("POS/NEUT",AS4)))</formula>
    </cfRule>
    <cfRule dxfId="350" operator="equal" priority="2022" type="cellIs">
      <formula>"NEUT/NEG"</formula>
    </cfRule>
    <cfRule dxfId="351" operator="equal" priority="2023" type="cellIs">
      <formula>"NEUT"</formula>
    </cfRule>
    <cfRule dxfId="352" operator="equal" priority="2024" type="cellIs">
      <formula>"NEG"</formula>
    </cfRule>
    <cfRule dxfId="353" operator="equal" priority="2025" type="cellIs">
      <formula>"POS"</formula>
    </cfRule>
  </conditionalFormatting>
  <conditionalFormatting sqref="AS5">
    <cfRule dxfId="354" operator="containsText" priority="2016" text="POS/NEUT" type="containsText">
      <formula>NOT(ISERROR(SEARCH("POS/NEUT",AS5)))</formula>
    </cfRule>
    <cfRule dxfId="355" operator="equal" priority="2017" type="cellIs">
      <formula>"NEUT/NEG"</formula>
    </cfRule>
    <cfRule dxfId="356" operator="equal" priority="2018" type="cellIs">
      <formula>"NEUT"</formula>
    </cfRule>
    <cfRule dxfId="357" operator="equal" priority="2019" type="cellIs">
      <formula>"NEG"</formula>
    </cfRule>
    <cfRule dxfId="358" operator="equal" priority="2020" type="cellIs">
      <formula>"POS"</formula>
    </cfRule>
  </conditionalFormatting>
  <conditionalFormatting sqref="AT4:AT5">
    <cfRule dxfId="359" operator="equal" priority="2015" type="cellIs">
      <formula>"YES"</formula>
    </cfRule>
  </conditionalFormatting>
  <conditionalFormatting sqref="BH4:BH5">
    <cfRule dxfId="360" operator="equal" priority="2004" type="cellIs">
      <formula>"YES"</formula>
    </cfRule>
  </conditionalFormatting>
  <conditionalFormatting sqref="BU4">
    <cfRule dxfId="361" operator="containsText" priority="1999" text="POS/NEUT" type="containsText">
      <formula>NOT(ISERROR(SEARCH("POS/NEUT",BU4)))</formula>
    </cfRule>
    <cfRule dxfId="362" operator="equal" priority="2000" type="cellIs">
      <formula>"NEUT/NEG"</formula>
    </cfRule>
    <cfRule dxfId="363" operator="equal" priority="2001" type="cellIs">
      <formula>"NEUT"</formula>
    </cfRule>
    <cfRule dxfId="364" operator="equal" priority="2002" type="cellIs">
      <formula>"NEG"</formula>
    </cfRule>
    <cfRule dxfId="365" operator="equal" priority="2003" type="cellIs">
      <formula>"POS"</formula>
    </cfRule>
  </conditionalFormatting>
  <conditionalFormatting sqref="BU5">
    <cfRule dxfId="366" operator="containsText" priority="1994" text="POS/NEUT" type="containsText">
      <formula>NOT(ISERROR(SEARCH("POS/NEUT",BU5)))</formula>
    </cfRule>
    <cfRule dxfId="367" operator="equal" priority="1995" type="cellIs">
      <formula>"NEUT/NEG"</formula>
    </cfRule>
    <cfRule dxfId="368" operator="equal" priority="1996" type="cellIs">
      <formula>"NEUT"</formula>
    </cfRule>
    <cfRule dxfId="369" operator="equal" priority="1997" type="cellIs">
      <formula>"NEG"</formula>
    </cfRule>
    <cfRule dxfId="370" operator="equal" priority="1998" type="cellIs">
      <formula>"POS"</formula>
    </cfRule>
  </conditionalFormatting>
  <conditionalFormatting sqref="BV4:BV5">
    <cfRule dxfId="371" operator="equal" priority="1993" type="cellIs">
      <formula>"YES"</formula>
    </cfRule>
  </conditionalFormatting>
  <conditionalFormatting sqref="CI4">
    <cfRule dxfId="372" operator="containsText" priority="1988" text="POS/NEUT" type="containsText">
      <formula>NOT(ISERROR(SEARCH("POS/NEUT",CI4)))</formula>
    </cfRule>
    <cfRule dxfId="373" operator="equal" priority="1989" type="cellIs">
      <formula>"NEUT/NEG"</formula>
    </cfRule>
    <cfRule dxfId="374" operator="equal" priority="1990" type="cellIs">
      <formula>"NEUT"</formula>
    </cfRule>
    <cfRule dxfId="375" operator="equal" priority="1991" type="cellIs">
      <formula>"NEG"</formula>
    </cfRule>
    <cfRule dxfId="376" operator="equal" priority="1992" type="cellIs">
      <formula>"POS"</formula>
    </cfRule>
  </conditionalFormatting>
  <conditionalFormatting sqref="CI5">
    <cfRule dxfId="377" operator="containsText" priority="1983" text="POS/NEUT" type="containsText">
      <formula>NOT(ISERROR(SEARCH("POS/NEUT",CI5)))</formula>
    </cfRule>
    <cfRule dxfId="378" operator="equal" priority="1984" type="cellIs">
      <formula>"NEUT/NEG"</formula>
    </cfRule>
    <cfRule dxfId="379" operator="equal" priority="1985" type="cellIs">
      <formula>"NEUT"</formula>
    </cfRule>
    <cfRule dxfId="380" operator="equal" priority="1986" type="cellIs">
      <formula>"NEG"</formula>
    </cfRule>
    <cfRule dxfId="381" operator="equal" priority="1987" type="cellIs">
      <formula>"POS"</formula>
    </cfRule>
  </conditionalFormatting>
  <conditionalFormatting sqref="CJ4:CJ5">
    <cfRule dxfId="382" operator="equal" priority="1982" type="cellIs">
      <formula>"YES"</formula>
    </cfRule>
  </conditionalFormatting>
  <conditionalFormatting sqref="CW4">
    <cfRule dxfId="383" operator="containsText" priority="1977" text="POS/NEUT" type="containsText">
      <formula>NOT(ISERROR(SEARCH("POS/NEUT",CW4)))</formula>
    </cfRule>
    <cfRule dxfId="384" operator="equal" priority="1978" type="cellIs">
      <formula>"NEUT/NEG"</formula>
    </cfRule>
    <cfRule dxfId="385" operator="equal" priority="1979" type="cellIs">
      <formula>"NEUT"</formula>
    </cfRule>
    <cfRule dxfId="386" operator="equal" priority="1980" type="cellIs">
      <formula>"NEG"</formula>
    </cfRule>
    <cfRule dxfId="387" operator="equal" priority="1981" type="cellIs">
      <formula>"POS"</formula>
    </cfRule>
  </conditionalFormatting>
  <conditionalFormatting sqref="CW5">
    <cfRule dxfId="388" operator="containsText" priority="1972" text="POS/NEUT" type="containsText">
      <formula>NOT(ISERROR(SEARCH("POS/NEUT",CW5)))</formula>
    </cfRule>
    <cfRule dxfId="389" operator="equal" priority="1973" type="cellIs">
      <formula>"NEUT/NEG"</formula>
    </cfRule>
    <cfRule dxfId="390" operator="equal" priority="1974" type="cellIs">
      <formula>"NEUT"</formula>
    </cfRule>
    <cfRule dxfId="391" operator="equal" priority="1975" type="cellIs">
      <formula>"NEG"</formula>
    </cfRule>
    <cfRule dxfId="392" operator="equal" priority="1976" type="cellIs">
      <formula>"POS"</formula>
    </cfRule>
  </conditionalFormatting>
  <conditionalFormatting sqref="CX4:CX5">
    <cfRule dxfId="393" operator="equal" priority="1971" type="cellIs">
      <formula>"YES"</formula>
    </cfRule>
  </conditionalFormatting>
  <conditionalFormatting sqref="DK4">
    <cfRule dxfId="394" operator="containsText" priority="1966" text="POS/NEUT" type="containsText">
      <formula>NOT(ISERROR(SEARCH("POS/NEUT",DK4)))</formula>
    </cfRule>
    <cfRule dxfId="395" operator="equal" priority="1967" type="cellIs">
      <formula>"NEUT/NEG"</formula>
    </cfRule>
    <cfRule dxfId="396" operator="equal" priority="1968" type="cellIs">
      <formula>"NEUT"</formula>
    </cfRule>
    <cfRule dxfId="397" operator="equal" priority="1969" type="cellIs">
      <formula>"NEG"</formula>
    </cfRule>
    <cfRule dxfId="398" operator="equal" priority="1970" type="cellIs">
      <formula>"POS"</formula>
    </cfRule>
  </conditionalFormatting>
  <conditionalFormatting sqref="DK5">
    <cfRule dxfId="399" operator="containsText" priority="1961" text="POS/NEUT" type="containsText">
      <formula>NOT(ISERROR(SEARCH("POS/NEUT",DK5)))</formula>
    </cfRule>
    <cfRule dxfId="400" operator="equal" priority="1962" type="cellIs">
      <formula>"NEUT/NEG"</formula>
    </cfRule>
    <cfRule dxfId="401" operator="equal" priority="1963" type="cellIs">
      <formula>"NEUT"</formula>
    </cfRule>
    <cfRule dxfId="402" operator="equal" priority="1964" type="cellIs">
      <formula>"NEG"</formula>
    </cfRule>
    <cfRule dxfId="403" operator="equal" priority="1965" type="cellIs">
      <formula>"POS"</formula>
    </cfRule>
  </conditionalFormatting>
  <conditionalFormatting sqref="DL4:DL5">
    <cfRule dxfId="404" operator="equal" priority="1960" type="cellIs">
      <formula>"YES"</formula>
    </cfRule>
  </conditionalFormatting>
  <conditionalFormatting sqref="AB42:AB43">
    <cfRule dxfId="405" operator="equal" priority="1955" type="cellIs">
      <formula>"NEUT"</formula>
    </cfRule>
    <cfRule dxfId="406" operator="equal" priority="1956" type="cellIs">
      <formula>"POS"</formula>
    </cfRule>
    <cfRule dxfId="407" operator="equal" priority="1957" type="cellIs">
      <formula>"NEG"</formula>
    </cfRule>
  </conditionalFormatting>
  <conditionalFormatting sqref="AC18">
    <cfRule dxfId="408" operator="containsText" priority="1950" text="POS/NEUT" type="containsText">
      <formula>NOT(ISERROR(SEARCH("POS/NEUT",AC18)))</formula>
    </cfRule>
    <cfRule dxfId="409" operator="equal" priority="1951" type="cellIs">
      <formula>"NEUT/NEG"</formula>
    </cfRule>
    <cfRule dxfId="410" operator="equal" priority="1952" type="cellIs">
      <formula>"NEUT"</formula>
    </cfRule>
    <cfRule dxfId="411" operator="equal" priority="1953" type="cellIs">
      <formula>"NEG"</formula>
    </cfRule>
    <cfRule dxfId="412" operator="equal" priority="1954" type="cellIs">
      <formula>"POS"</formula>
    </cfRule>
  </conditionalFormatting>
  <conditionalFormatting sqref="Z18">
    <cfRule dxfId="413" operator="containsText" priority="1945" text="POS/NEUT" type="containsText">
      <formula>NOT(ISERROR(SEARCH("POS/NEUT",Z18)))</formula>
    </cfRule>
    <cfRule dxfId="414" operator="equal" priority="1946" type="cellIs">
      <formula>"NEUT/NEG"</formula>
    </cfRule>
    <cfRule dxfId="415" operator="equal" priority="1947" type="cellIs">
      <formula>"NEUT"</formula>
    </cfRule>
    <cfRule dxfId="416" operator="equal" priority="1948" type="cellIs">
      <formula>"NEG"</formula>
    </cfRule>
    <cfRule dxfId="417" operator="equal" priority="1949" type="cellIs">
      <formula>"POS"</formula>
    </cfRule>
  </conditionalFormatting>
  <conditionalFormatting sqref="AE10">
    <cfRule dxfId="418" operator="containsText" priority="1928" text="POS/NEUT" type="containsText">
      <formula>NOT(ISERROR(SEARCH("POS/NEUT",AE10)))</formula>
    </cfRule>
    <cfRule dxfId="419" operator="equal" priority="1929" type="cellIs">
      <formula>"NEUT/NEG"</formula>
    </cfRule>
    <cfRule dxfId="420" operator="equal" priority="1930" type="cellIs">
      <formula>"NEUT"</formula>
    </cfRule>
    <cfRule dxfId="421" operator="equal" priority="1931" type="cellIs">
      <formula>"NEG"</formula>
    </cfRule>
    <cfRule dxfId="422" operator="equal" priority="1932" type="cellIs">
      <formula>"POS"</formula>
    </cfRule>
  </conditionalFormatting>
  <conditionalFormatting sqref="AJ42">
    <cfRule dxfId="423" operator="equal" priority="1926" type="cellIs">
      <formula>"NO BET"</formula>
    </cfRule>
    <cfRule dxfId="424" operator="equal" priority="1927" type="cellIs">
      <formula>"BET"</formula>
    </cfRule>
  </conditionalFormatting>
  <conditionalFormatting sqref="AJ43">
    <cfRule dxfId="425" operator="equal" priority="1924" type="cellIs">
      <formula>"NO BET"</formula>
    </cfRule>
    <cfRule dxfId="426" operator="equal" priority="1925" type="cellIs">
      <formula>"BET"</formula>
    </cfRule>
  </conditionalFormatting>
  <conditionalFormatting sqref="AA18">
    <cfRule dxfId="427" operator="equal" priority="1902" type="cellIs">
      <formula>"INCOMP"</formula>
    </cfRule>
  </conditionalFormatting>
  <conditionalFormatting sqref="AI18">
    <cfRule dxfId="428" operator="containsText" priority="1897" text="POS/NEUT" type="containsText">
      <formula>NOT(ISERROR(SEARCH("POS/NEUT",AI18)))</formula>
    </cfRule>
    <cfRule dxfId="429" operator="equal" priority="1898" type="cellIs">
      <formula>"NEUT/NEG"</formula>
    </cfRule>
    <cfRule dxfId="430" operator="equal" priority="1899" type="cellIs">
      <formula>"NEUT"</formula>
    </cfRule>
    <cfRule dxfId="431" operator="equal" priority="1900" type="cellIs">
      <formula>"NEG"</formula>
    </cfRule>
    <cfRule dxfId="432" operator="equal" priority="1901" type="cellIs">
      <formula>"POS"</formula>
    </cfRule>
  </conditionalFormatting>
  <conditionalFormatting sqref="AF18">
    <cfRule dxfId="433" operator="containsText" priority="1892" text="POS/NEUT" type="containsText">
      <formula>NOT(ISERROR(SEARCH("POS/NEUT",AF18)))</formula>
    </cfRule>
    <cfRule dxfId="434" operator="equal" priority="1893" type="cellIs">
      <formula>"NEUT/NEG"</formula>
    </cfRule>
    <cfRule dxfId="435" operator="equal" priority="1894" type="cellIs">
      <formula>"NEUT"</formula>
    </cfRule>
    <cfRule dxfId="436" operator="equal" priority="1895" type="cellIs">
      <formula>"NEG"</formula>
    </cfRule>
    <cfRule dxfId="437" operator="equal" priority="1896" type="cellIs">
      <formula>"POS"</formula>
    </cfRule>
  </conditionalFormatting>
  <conditionalFormatting sqref="AG18">
    <cfRule dxfId="438" operator="equal" priority="1891" type="cellIs">
      <formula>"INCOMP"</formula>
    </cfRule>
  </conditionalFormatting>
  <conditionalFormatting sqref="AU18">
    <cfRule dxfId="439" operator="equal" priority="1818" type="cellIs">
      <formula>"INCOMP"</formula>
    </cfRule>
  </conditionalFormatting>
  <conditionalFormatting sqref="AP42:AP43">
    <cfRule dxfId="440" operator="equal" priority="1882" type="cellIs">
      <formula>"NEUT"</formula>
    </cfRule>
    <cfRule dxfId="441" operator="equal" priority="1883" type="cellIs">
      <formula>"POS"</formula>
    </cfRule>
    <cfRule dxfId="442" operator="equal" priority="1884" type="cellIs">
      <formula>"NEG"</formula>
    </cfRule>
  </conditionalFormatting>
  <conditionalFormatting sqref="AQ18">
    <cfRule dxfId="443" operator="containsText" priority="1877" text="POS/NEUT" type="containsText">
      <formula>NOT(ISERROR(SEARCH("POS/NEUT",AQ18)))</formula>
    </cfRule>
    <cfRule dxfId="444" operator="equal" priority="1878" type="cellIs">
      <formula>"NEUT/NEG"</formula>
    </cfRule>
    <cfRule dxfId="445" operator="equal" priority="1879" type="cellIs">
      <formula>"NEUT"</formula>
    </cfRule>
    <cfRule dxfId="446" operator="equal" priority="1880" type="cellIs">
      <formula>"NEG"</formula>
    </cfRule>
    <cfRule dxfId="447" operator="equal" priority="1881" type="cellIs">
      <formula>"POS"</formula>
    </cfRule>
  </conditionalFormatting>
  <conditionalFormatting sqref="AN18">
    <cfRule dxfId="448" operator="containsText" priority="1872" text="POS/NEUT" type="containsText">
      <formula>NOT(ISERROR(SEARCH("POS/NEUT",AN18)))</formula>
    </cfRule>
    <cfRule dxfId="449" operator="equal" priority="1873" type="cellIs">
      <formula>"NEUT/NEG"</formula>
    </cfRule>
    <cfRule dxfId="450" operator="equal" priority="1874" type="cellIs">
      <formula>"NEUT"</formula>
    </cfRule>
    <cfRule dxfId="451" operator="equal" priority="1875" type="cellIs">
      <formula>"NEG"</formula>
    </cfRule>
    <cfRule dxfId="452" operator="equal" priority="1876" type="cellIs">
      <formula>"POS"</formula>
    </cfRule>
  </conditionalFormatting>
  <conditionalFormatting sqref="AS10">
    <cfRule dxfId="453" operator="containsText" priority="1855" text="POS/NEUT" type="containsText">
      <formula>NOT(ISERROR(SEARCH("POS/NEUT",AS10)))</formula>
    </cfRule>
    <cfRule dxfId="454" operator="equal" priority="1856" type="cellIs">
      <formula>"NEUT/NEG"</formula>
    </cfRule>
    <cfRule dxfId="455" operator="equal" priority="1857" type="cellIs">
      <formula>"NEUT"</formula>
    </cfRule>
    <cfRule dxfId="456" operator="equal" priority="1858" type="cellIs">
      <formula>"NEG"</formula>
    </cfRule>
    <cfRule dxfId="457" operator="equal" priority="1859" type="cellIs">
      <formula>"POS"</formula>
    </cfRule>
  </conditionalFormatting>
  <conditionalFormatting sqref="AX42">
    <cfRule dxfId="458" operator="equal" priority="1853" type="cellIs">
      <formula>"NO BET"</formula>
    </cfRule>
    <cfRule dxfId="459" operator="equal" priority="1854" type="cellIs">
      <formula>"BET"</formula>
    </cfRule>
  </conditionalFormatting>
  <conditionalFormatting sqref="AX43">
    <cfRule dxfId="460" operator="equal" priority="1851" type="cellIs">
      <formula>"NO BET"</formula>
    </cfRule>
    <cfRule dxfId="461" operator="equal" priority="1852" type="cellIs">
      <formula>"BET"</formula>
    </cfRule>
  </conditionalFormatting>
  <conditionalFormatting sqref="AO18">
    <cfRule dxfId="462" operator="equal" priority="1829" type="cellIs">
      <formula>"INCOMP"</formula>
    </cfRule>
  </conditionalFormatting>
  <conditionalFormatting sqref="AW18">
    <cfRule dxfId="463" operator="containsText" priority="1824" text="POS/NEUT" type="containsText">
      <formula>NOT(ISERROR(SEARCH("POS/NEUT",AW18)))</formula>
    </cfRule>
    <cfRule dxfId="464" operator="equal" priority="1825" type="cellIs">
      <formula>"NEUT/NEG"</formula>
    </cfRule>
    <cfRule dxfId="465" operator="equal" priority="1826" type="cellIs">
      <formula>"NEUT"</formula>
    </cfRule>
    <cfRule dxfId="466" operator="equal" priority="1827" type="cellIs">
      <formula>"NEG"</formula>
    </cfRule>
    <cfRule dxfId="467" operator="equal" priority="1828" type="cellIs">
      <formula>"POS"</formula>
    </cfRule>
  </conditionalFormatting>
  <conditionalFormatting sqref="AT18">
    <cfRule dxfId="468" operator="containsText" priority="1819" text="POS/NEUT" type="containsText">
      <formula>NOT(ISERROR(SEARCH("POS/NEUT",AT18)))</formula>
    </cfRule>
    <cfRule dxfId="469" operator="equal" priority="1820" type="cellIs">
      <formula>"NEUT/NEG"</formula>
    </cfRule>
    <cfRule dxfId="470" operator="equal" priority="1821" type="cellIs">
      <formula>"NEUT"</formula>
    </cfRule>
    <cfRule dxfId="471" operator="equal" priority="1822" type="cellIs">
      <formula>"NEG"</formula>
    </cfRule>
    <cfRule dxfId="472" operator="equal" priority="1823" type="cellIs">
      <formula>"POS"</formula>
    </cfRule>
  </conditionalFormatting>
  <conditionalFormatting sqref="BI18">
    <cfRule dxfId="473" operator="equal" priority="1745" type="cellIs">
      <formula>"INCOMP"</formula>
    </cfRule>
  </conditionalFormatting>
  <conditionalFormatting sqref="BE18">
    <cfRule dxfId="474" operator="containsText" priority="1804" text="POS/NEUT" type="containsText">
      <formula>NOT(ISERROR(SEARCH("POS/NEUT",BE18)))</formula>
    </cfRule>
    <cfRule dxfId="475" operator="equal" priority="1805" type="cellIs">
      <formula>"NEUT/NEG"</formula>
    </cfRule>
    <cfRule dxfId="476" operator="equal" priority="1806" type="cellIs">
      <formula>"NEUT"</formula>
    </cfRule>
    <cfRule dxfId="477" operator="equal" priority="1807" type="cellIs">
      <formula>"NEG"</formula>
    </cfRule>
    <cfRule dxfId="478" operator="equal" priority="1808" type="cellIs">
      <formula>"POS"</formula>
    </cfRule>
  </conditionalFormatting>
  <conditionalFormatting sqref="BB18">
    <cfRule dxfId="479" operator="containsText" priority="1799" text="POS/NEUT" type="containsText">
      <formula>NOT(ISERROR(SEARCH("POS/NEUT",BB18)))</formula>
    </cfRule>
    <cfRule dxfId="480" operator="equal" priority="1800" type="cellIs">
      <formula>"NEUT/NEG"</formula>
    </cfRule>
    <cfRule dxfId="481" operator="equal" priority="1801" type="cellIs">
      <formula>"NEUT"</formula>
    </cfRule>
    <cfRule dxfId="482" operator="equal" priority="1802" type="cellIs">
      <formula>"NEG"</formula>
    </cfRule>
    <cfRule dxfId="483" operator="equal" priority="1803" type="cellIs">
      <formula>"POS"</formula>
    </cfRule>
  </conditionalFormatting>
  <conditionalFormatting sqref="BG10">
    <cfRule dxfId="484" operator="containsText" priority="1782" text="POS/NEUT" type="containsText">
      <formula>NOT(ISERROR(SEARCH("POS/NEUT",BG10)))</formula>
    </cfRule>
    <cfRule dxfId="485" operator="equal" priority="1783" type="cellIs">
      <formula>"NEUT/NEG"</formula>
    </cfRule>
    <cfRule dxfId="486" operator="equal" priority="1784" type="cellIs">
      <formula>"NEUT"</formula>
    </cfRule>
    <cfRule dxfId="487" operator="equal" priority="1785" type="cellIs">
      <formula>"NEG"</formula>
    </cfRule>
    <cfRule dxfId="488" operator="equal" priority="1786" type="cellIs">
      <formula>"POS"</formula>
    </cfRule>
  </conditionalFormatting>
  <conditionalFormatting sqref="BL42">
    <cfRule dxfId="489" operator="equal" priority="1780" type="cellIs">
      <formula>"NO BET"</formula>
    </cfRule>
    <cfRule dxfId="490" operator="equal" priority="1781" type="cellIs">
      <formula>"BET"</formula>
    </cfRule>
  </conditionalFormatting>
  <conditionalFormatting sqref="BL43">
    <cfRule dxfId="491" operator="equal" priority="1778" type="cellIs">
      <formula>"NO BET"</formula>
    </cfRule>
    <cfRule dxfId="492" operator="equal" priority="1779" type="cellIs">
      <formula>"BET"</formula>
    </cfRule>
  </conditionalFormatting>
  <conditionalFormatting sqref="BC18">
    <cfRule dxfId="493" operator="equal" priority="1756" type="cellIs">
      <formula>"INCOMP"</formula>
    </cfRule>
  </conditionalFormatting>
  <conditionalFormatting sqref="BK18">
    <cfRule dxfId="494" operator="containsText" priority="1751" text="POS/NEUT" type="containsText">
      <formula>NOT(ISERROR(SEARCH("POS/NEUT",BK18)))</formula>
    </cfRule>
    <cfRule dxfId="495" operator="equal" priority="1752" type="cellIs">
      <formula>"NEUT/NEG"</formula>
    </cfRule>
    <cfRule dxfId="496" operator="equal" priority="1753" type="cellIs">
      <formula>"NEUT"</formula>
    </cfRule>
    <cfRule dxfId="497" operator="equal" priority="1754" type="cellIs">
      <formula>"NEG"</formula>
    </cfRule>
    <cfRule dxfId="498" operator="equal" priority="1755" type="cellIs">
      <formula>"POS"</formula>
    </cfRule>
  </conditionalFormatting>
  <conditionalFormatting sqref="BH18">
    <cfRule dxfId="499" operator="containsText" priority="1746" text="POS/NEUT" type="containsText">
      <formula>NOT(ISERROR(SEARCH("POS/NEUT",BH18)))</formula>
    </cfRule>
    <cfRule dxfId="500" operator="equal" priority="1747" type="cellIs">
      <formula>"NEUT/NEG"</formula>
    </cfRule>
    <cfRule dxfId="501" operator="equal" priority="1748" type="cellIs">
      <formula>"NEUT"</formula>
    </cfRule>
    <cfRule dxfId="502" operator="equal" priority="1749" type="cellIs">
      <formula>"NEG"</formula>
    </cfRule>
    <cfRule dxfId="503" operator="equal" priority="1750" type="cellIs">
      <formula>"POS"</formula>
    </cfRule>
  </conditionalFormatting>
  <conditionalFormatting sqref="BW18">
    <cfRule dxfId="504" operator="equal" priority="1672" type="cellIs">
      <formula>"INCOMP"</formula>
    </cfRule>
  </conditionalFormatting>
  <conditionalFormatting sqref="BR42:BR43">
    <cfRule dxfId="505" operator="equal" priority="1736" type="cellIs">
      <formula>"NEUT"</formula>
    </cfRule>
    <cfRule dxfId="506" operator="equal" priority="1737" type="cellIs">
      <formula>"POS"</formula>
    </cfRule>
    <cfRule dxfId="507" operator="equal" priority="1738" type="cellIs">
      <formula>"NEG"</formula>
    </cfRule>
  </conditionalFormatting>
  <conditionalFormatting sqref="BS18">
    <cfRule dxfId="508" operator="containsText" priority="1731" text="POS/NEUT" type="containsText">
      <formula>NOT(ISERROR(SEARCH("POS/NEUT",BS18)))</formula>
    </cfRule>
    <cfRule dxfId="509" operator="equal" priority="1732" type="cellIs">
      <formula>"NEUT/NEG"</formula>
    </cfRule>
    <cfRule dxfId="510" operator="equal" priority="1733" type="cellIs">
      <formula>"NEUT"</formula>
    </cfRule>
    <cfRule dxfId="511" operator="equal" priority="1734" type="cellIs">
      <formula>"NEG"</formula>
    </cfRule>
    <cfRule dxfId="512" operator="equal" priority="1735" type="cellIs">
      <formula>"POS"</formula>
    </cfRule>
  </conditionalFormatting>
  <conditionalFormatting sqref="BP18">
    <cfRule dxfId="513" operator="containsText" priority="1726" text="POS/NEUT" type="containsText">
      <formula>NOT(ISERROR(SEARCH("POS/NEUT",BP18)))</formula>
    </cfRule>
    <cfRule dxfId="514" operator="equal" priority="1727" type="cellIs">
      <formula>"NEUT/NEG"</formula>
    </cfRule>
    <cfRule dxfId="515" operator="equal" priority="1728" type="cellIs">
      <formula>"NEUT"</formula>
    </cfRule>
    <cfRule dxfId="516" operator="equal" priority="1729" type="cellIs">
      <formula>"NEG"</formula>
    </cfRule>
    <cfRule dxfId="517" operator="equal" priority="1730" type="cellIs">
      <formula>"POS"</formula>
    </cfRule>
  </conditionalFormatting>
  <conditionalFormatting sqref="BU10">
    <cfRule dxfId="518" operator="containsText" priority="1709" text="POS/NEUT" type="containsText">
      <formula>NOT(ISERROR(SEARCH("POS/NEUT",BU10)))</formula>
    </cfRule>
    <cfRule dxfId="519" operator="equal" priority="1710" type="cellIs">
      <formula>"NEUT/NEG"</formula>
    </cfRule>
    <cfRule dxfId="520" operator="equal" priority="1711" type="cellIs">
      <formula>"NEUT"</formula>
    </cfRule>
    <cfRule dxfId="521" operator="equal" priority="1712" type="cellIs">
      <formula>"NEG"</formula>
    </cfRule>
    <cfRule dxfId="522" operator="equal" priority="1713" type="cellIs">
      <formula>"POS"</formula>
    </cfRule>
  </conditionalFormatting>
  <conditionalFormatting sqref="BQ18">
    <cfRule dxfId="523" operator="equal" priority="1683" type="cellIs">
      <formula>"INCOMP"</formula>
    </cfRule>
  </conditionalFormatting>
  <conditionalFormatting sqref="BY18">
    <cfRule dxfId="524" operator="containsText" priority="1678" text="POS/NEUT" type="containsText">
      <formula>NOT(ISERROR(SEARCH("POS/NEUT",BY18)))</formula>
    </cfRule>
    <cfRule dxfId="525" operator="equal" priority="1679" type="cellIs">
      <formula>"NEUT/NEG"</formula>
    </cfRule>
    <cfRule dxfId="526" operator="equal" priority="1680" type="cellIs">
      <formula>"NEUT"</formula>
    </cfRule>
    <cfRule dxfId="527" operator="equal" priority="1681" type="cellIs">
      <formula>"NEG"</formula>
    </cfRule>
    <cfRule dxfId="528" operator="equal" priority="1682" type="cellIs">
      <formula>"POS"</formula>
    </cfRule>
  </conditionalFormatting>
  <conditionalFormatting sqref="BV18">
    <cfRule dxfId="529" operator="containsText" priority="1673" text="POS/NEUT" type="containsText">
      <formula>NOT(ISERROR(SEARCH("POS/NEUT",BV18)))</formula>
    </cfRule>
    <cfRule dxfId="530" operator="equal" priority="1674" type="cellIs">
      <formula>"NEUT/NEG"</formula>
    </cfRule>
    <cfRule dxfId="531" operator="equal" priority="1675" type="cellIs">
      <formula>"NEUT"</formula>
    </cfRule>
    <cfRule dxfId="532" operator="equal" priority="1676" type="cellIs">
      <formula>"NEG"</formula>
    </cfRule>
    <cfRule dxfId="533" operator="equal" priority="1677" type="cellIs">
      <formula>"POS"</formula>
    </cfRule>
  </conditionalFormatting>
  <conditionalFormatting sqref="CK18">
    <cfRule dxfId="534" operator="equal" priority="1599" type="cellIs">
      <formula>"INCOMP"</formula>
    </cfRule>
  </conditionalFormatting>
  <conditionalFormatting sqref="CG18">
    <cfRule dxfId="535" operator="containsText" priority="1658" text="POS/NEUT" type="containsText">
      <formula>NOT(ISERROR(SEARCH("POS/NEUT",CG18)))</formula>
    </cfRule>
    <cfRule dxfId="536" operator="equal" priority="1659" type="cellIs">
      <formula>"NEUT/NEG"</formula>
    </cfRule>
    <cfRule dxfId="537" operator="equal" priority="1660" type="cellIs">
      <formula>"NEUT"</formula>
    </cfRule>
    <cfRule dxfId="538" operator="equal" priority="1661" type="cellIs">
      <formula>"NEG"</formula>
    </cfRule>
    <cfRule dxfId="539" operator="equal" priority="1662" type="cellIs">
      <formula>"POS"</formula>
    </cfRule>
  </conditionalFormatting>
  <conditionalFormatting sqref="CD18">
    <cfRule dxfId="540" operator="containsText" priority="1653" text="POS/NEUT" type="containsText">
      <formula>NOT(ISERROR(SEARCH("POS/NEUT",CD18)))</formula>
    </cfRule>
    <cfRule dxfId="541" operator="equal" priority="1654" type="cellIs">
      <formula>"NEUT/NEG"</formula>
    </cfRule>
    <cfRule dxfId="542" operator="equal" priority="1655" type="cellIs">
      <formula>"NEUT"</formula>
    </cfRule>
    <cfRule dxfId="543" operator="equal" priority="1656" type="cellIs">
      <formula>"NEG"</formula>
    </cfRule>
    <cfRule dxfId="544" operator="equal" priority="1657" type="cellIs">
      <formula>"POS"</formula>
    </cfRule>
  </conditionalFormatting>
  <conditionalFormatting sqref="CI10">
    <cfRule dxfId="545" operator="containsText" priority="1636" text="POS/NEUT" type="containsText">
      <formula>NOT(ISERROR(SEARCH("POS/NEUT",CI10)))</formula>
    </cfRule>
    <cfRule dxfId="546" operator="equal" priority="1637" type="cellIs">
      <formula>"NEUT/NEG"</formula>
    </cfRule>
    <cfRule dxfId="547" operator="equal" priority="1638" type="cellIs">
      <formula>"NEUT"</formula>
    </cfRule>
    <cfRule dxfId="548" operator="equal" priority="1639" type="cellIs">
      <formula>"NEG"</formula>
    </cfRule>
    <cfRule dxfId="549" operator="equal" priority="1640" type="cellIs">
      <formula>"POS"</formula>
    </cfRule>
  </conditionalFormatting>
  <conditionalFormatting sqref="CE18">
    <cfRule dxfId="550" operator="equal" priority="1610" type="cellIs">
      <formula>"INCOMP"</formula>
    </cfRule>
  </conditionalFormatting>
  <conditionalFormatting sqref="CM18">
    <cfRule dxfId="551" operator="containsText" priority="1605" text="POS/NEUT" type="containsText">
      <formula>NOT(ISERROR(SEARCH("POS/NEUT",CM18)))</formula>
    </cfRule>
    <cfRule dxfId="552" operator="equal" priority="1606" type="cellIs">
      <formula>"NEUT/NEG"</formula>
    </cfRule>
    <cfRule dxfId="553" operator="equal" priority="1607" type="cellIs">
      <formula>"NEUT"</formula>
    </cfRule>
    <cfRule dxfId="554" operator="equal" priority="1608" type="cellIs">
      <formula>"NEG"</formula>
    </cfRule>
    <cfRule dxfId="555" operator="equal" priority="1609" type="cellIs">
      <formula>"POS"</formula>
    </cfRule>
  </conditionalFormatting>
  <conditionalFormatting sqref="CJ18">
    <cfRule dxfId="556" operator="containsText" priority="1600" text="POS/NEUT" type="containsText">
      <formula>NOT(ISERROR(SEARCH("POS/NEUT",CJ18)))</formula>
    </cfRule>
    <cfRule dxfId="557" operator="equal" priority="1601" type="cellIs">
      <formula>"NEUT/NEG"</formula>
    </cfRule>
    <cfRule dxfId="558" operator="equal" priority="1602" type="cellIs">
      <formula>"NEUT"</formula>
    </cfRule>
    <cfRule dxfId="559" operator="equal" priority="1603" type="cellIs">
      <formula>"NEG"</formula>
    </cfRule>
    <cfRule dxfId="560" operator="equal" priority="1604" type="cellIs">
      <formula>"POS"</formula>
    </cfRule>
  </conditionalFormatting>
  <conditionalFormatting sqref="CY18">
    <cfRule dxfId="561" operator="equal" priority="1526" type="cellIs">
      <formula>"INCOMP"</formula>
    </cfRule>
  </conditionalFormatting>
  <conditionalFormatting sqref="CU18">
    <cfRule dxfId="562" operator="containsText" priority="1585" text="POS/NEUT" type="containsText">
      <formula>NOT(ISERROR(SEARCH("POS/NEUT",CU18)))</formula>
    </cfRule>
    <cfRule dxfId="563" operator="equal" priority="1586" type="cellIs">
      <formula>"NEUT/NEG"</formula>
    </cfRule>
    <cfRule dxfId="564" operator="equal" priority="1587" type="cellIs">
      <formula>"NEUT"</formula>
    </cfRule>
    <cfRule dxfId="565" operator="equal" priority="1588" type="cellIs">
      <formula>"NEG"</formula>
    </cfRule>
    <cfRule dxfId="566" operator="equal" priority="1589" type="cellIs">
      <formula>"POS"</formula>
    </cfRule>
  </conditionalFormatting>
  <conditionalFormatting sqref="CR18">
    <cfRule dxfId="567" operator="containsText" priority="1580" text="POS/NEUT" type="containsText">
      <formula>NOT(ISERROR(SEARCH("POS/NEUT",CR18)))</formula>
    </cfRule>
    <cfRule dxfId="568" operator="equal" priority="1581" type="cellIs">
      <formula>"NEUT/NEG"</formula>
    </cfRule>
    <cfRule dxfId="569" operator="equal" priority="1582" type="cellIs">
      <formula>"NEUT"</formula>
    </cfRule>
    <cfRule dxfId="570" operator="equal" priority="1583" type="cellIs">
      <formula>"NEG"</formula>
    </cfRule>
    <cfRule dxfId="571" operator="equal" priority="1584" type="cellIs">
      <formula>"POS"</formula>
    </cfRule>
  </conditionalFormatting>
  <conditionalFormatting sqref="CW10">
    <cfRule dxfId="572" operator="containsText" priority="1563" text="POS/NEUT" type="containsText">
      <formula>NOT(ISERROR(SEARCH("POS/NEUT",CW10)))</formula>
    </cfRule>
    <cfRule dxfId="573" operator="equal" priority="1564" type="cellIs">
      <formula>"NEUT/NEG"</formula>
    </cfRule>
    <cfRule dxfId="574" operator="equal" priority="1565" type="cellIs">
      <formula>"NEUT"</formula>
    </cfRule>
    <cfRule dxfId="575" operator="equal" priority="1566" type="cellIs">
      <formula>"NEG"</formula>
    </cfRule>
    <cfRule dxfId="576" operator="equal" priority="1567" type="cellIs">
      <formula>"POS"</formula>
    </cfRule>
  </conditionalFormatting>
  <conditionalFormatting sqref="CS18">
    <cfRule dxfId="577" operator="equal" priority="1537" type="cellIs">
      <formula>"INCOMP"</formula>
    </cfRule>
  </conditionalFormatting>
  <conditionalFormatting sqref="DA18">
    <cfRule dxfId="578" operator="containsText" priority="1532" text="POS/NEUT" type="containsText">
      <formula>NOT(ISERROR(SEARCH("POS/NEUT",DA18)))</formula>
    </cfRule>
    <cfRule dxfId="579" operator="equal" priority="1533" type="cellIs">
      <formula>"NEUT/NEG"</formula>
    </cfRule>
    <cfRule dxfId="580" operator="equal" priority="1534" type="cellIs">
      <formula>"NEUT"</formula>
    </cfRule>
    <cfRule dxfId="581" operator="equal" priority="1535" type="cellIs">
      <formula>"NEG"</formula>
    </cfRule>
    <cfRule dxfId="582" operator="equal" priority="1536" type="cellIs">
      <formula>"POS"</formula>
    </cfRule>
  </conditionalFormatting>
  <conditionalFormatting sqref="CX18">
    <cfRule dxfId="583" operator="containsText" priority="1527" text="POS/NEUT" type="containsText">
      <formula>NOT(ISERROR(SEARCH("POS/NEUT",CX18)))</formula>
    </cfRule>
    <cfRule dxfId="584" operator="equal" priority="1528" type="cellIs">
      <formula>"NEUT/NEG"</formula>
    </cfRule>
    <cfRule dxfId="585" operator="equal" priority="1529" type="cellIs">
      <formula>"NEUT"</formula>
    </cfRule>
    <cfRule dxfId="586" operator="equal" priority="1530" type="cellIs">
      <formula>"NEG"</formula>
    </cfRule>
    <cfRule dxfId="587" operator="equal" priority="1531" type="cellIs">
      <formula>"POS"</formula>
    </cfRule>
  </conditionalFormatting>
  <conditionalFormatting sqref="DM18">
    <cfRule dxfId="588" operator="equal" priority="1453" type="cellIs">
      <formula>"INCOMP"</formula>
    </cfRule>
  </conditionalFormatting>
  <conditionalFormatting sqref="DI18">
    <cfRule dxfId="589" operator="containsText" priority="1512" text="POS/NEUT" type="containsText">
      <formula>NOT(ISERROR(SEARCH("POS/NEUT",DI18)))</formula>
    </cfRule>
    <cfRule dxfId="590" operator="equal" priority="1513" type="cellIs">
      <formula>"NEUT/NEG"</formula>
    </cfRule>
    <cfRule dxfId="591" operator="equal" priority="1514" type="cellIs">
      <formula>"NEUT"</formula>
    </cfRule>
    <cfRule dxfId="592" operator="equal" priority="1515" type="cellIs">
      <formula>"NEG"</formula>
    </cfRule>
    <cfRule dxfId="593" operator="equal" priority="1516" type="cellIs">
      <formula>"POS"</formula>
    </cfRule>
  </conditionalFormatting>
  <conditionalFormatting sqref="DF18">
    <cfRule dxfId="594" operator="containsText" priority="1507" text="POS/NEUT" type="containsText">
      <formula>NOT(ISERROR(SEARCH("POS/NEUT",DF18)))</formula>
    </cfRule>
    <cfRule dxfId="595" operator="equal" priority="1508" type="cellIs">
      <formula>"NEUT/NEG"</formula>
    </cfRule>
    <cfRule dxfId="596" operator="equal" priority="1509" type="cellIs">
      <formula>"NEUT"</formula>
    </cfRule>
    <cfRule dxfId="597" operator="equal" priority="1510" type="cellIs">
      <formula>"NEG"</formula>
    </cfRule>
    <cfRule dxfId="598" operator="equal" priority="1511" type="cellIs">
      <formula>"POS"</formula>
    </cfRule>
  </conditionalFormatting>
  <conditionalFormatting sqref="DK10">
    <cfRule dxfId="599" operator="containsText" priority="1490" text="POS/NEUT" type="containsText">
      <formula>NOT(ISERROR(SEARCH("POS/NEUT",DK10)))</formula>
    </cfRule>
    <cfRule dxfId="600" operator="equal" priority="1491" type="cellIs">
      <formula>"NEUT/NEG"</formula>
    </cfRule>
    <cfRule dxfId="601" operator="equal" priority="1492" type="cellIs">
      <formula>"NEUT"</formula>
    </cfRule>
    <cfRule dxfId="602" operator="equal" priority="1493" type="cellIs">
      <formula>"NEG"</formula>
    </cfRule>
    <cfRule dxfId="603" operator="equal" priority="1494" type="cellIs">
      <formula>"POS"</formula>
    </cfRule>
  </conditionalFormatting>
  <conditionalFormatting sqref="DP42">
    <cfRule dxfId="604" operator="equal" priority="1488" type="cellIs">
      <formula>"NO BET"</formula>
    </cfRule>
    <cfRule dxfId="605" operator="equal" priority="1489" type="cellIs">
      <formula>"BET"</formula>
    </cfRule>
  </conditionalFormatting>
  <conditionalFormatting sqref="DP43">
    <cfRule dxfId="606" operator="equal" priority="1486" type="cellIs">
      <formula>"NO BET"</formula>
    </cfRule>
    <cfRule dxfId="607" operator="equal" priority="1487" type="cellIs">
      <formula>"BET"</formula>
    </cfRule>
  </conditionalFormatting>
  <conditionalFormatting sqref="DG18">
    <cfRule dxfId="608" operator="equal" priority="1464" type="cellIs">
      <formula>"INCOMP"</formula>
    </cfRule>
  </conditionalFormatting>
  <conditionalFormatting sqref="DO18">
    <cfRule dxfId="609" operator="containsText" priority="1459" text="POS/NEUT" type="containsText">
      <formula>NOT(ISERROR(SEARCH("POS/NEUT",DO18)))</formula>
    </cfRule>
    <cfRule dxfId="610" operator="equal" priority="1460" type="cellIs">
      <formula>"NEUT/NEG"</formula>
    </cfRule>
    <cfRule dxfId="611" operator="equal" priority="1461" type="cellIs">
      <formula>"NEUT"</formula>
    </cfRule>
    <cfRule dxfId="612" operator="equal" priority="1462" type="cellIs">
      <formula>"NEG"</formula>
    </cfRule>
    <cfRule dxfId="613" operator="equal" priority="1463" type="cellIs">
      <formula>"POS"</formula>
    </cfRule>
  </conditionalFormatting>
  <conditionalFormatting sqref="DL18">
    <cfRule dxfId="614" operator="containsText" priority="1454" text="POS/NEUT" type="containsText">
      <formula>NOT(ISERROR(SEARCH("POS/NEUT",DL18)))</formula>
    </cfRule>
    <cfRule dxfId="615" operator="equal" priority="1455" type="cellIs">
      <formula>"NEUT/NEG"</formula>
    </cfRule>
    <cfRule dxfId="616" operator="equal" priority="1456" type="cellIs">
      <formula>"NEUT"</formula>
    </cfRule>
    <cfRule dxfId="617" operator="equal" priority="1457" type="cellIs">
      <formula>"NEG"</formula>
    </cfRule>
    <cfRule dxfId="618" operator="equal" priority="1458" type="cellIs">
      <formula>"POS"</formula>
    </cfRule>
  </conditionalFormatting>
  <conditionalFormatting sqref="G25">
    <cfRule dxfId="619" operator="equal" priority="1419" type="cellIs">
      <formula>"YES"</formula>
    </cfRule>
    <cfRule dxfId="620" operator="equal" priority="1420" type="cellIs">
      <formula>"NO"</formula>
    </cfRule>
  </conditionalFormatting>
  <conditionalFormatting sqref="G8">
    <cfRule dxfId="621" operator="equal" priority="1445" type="cellIs">
      <formula>"YES"</formula>
    </cfRule>
    <cfRule dxfId="622" operator="equal" priority="1446" type="cellIs">
      <formula>"NO"</formula>
    </cfRule>
  </conditionalFormatting>
  <conditionalFormatting sqref="G9">
    <cfRule dxfId="623" operator="equal" priority="1443" type="cellIs">
      <formula>"YES"</formula>
    </cfRule>
    <cfRule dxfId="624" operator="equal" priority="1444" type="cellIs">
      <formula>"NO"</formula>
    </cfRule>
  </conditionalFormatting>
  <conditionalFormatting sqref="G28">
    <cfRule dxfId="625" operator="equal" priority="1415" type="cellIs">
      <formula>"YES"</formula>
    </cfRule>
    <cfRule dxfId="626" operator="equal" priority="1416" type="cellIs">
      <formula>"NO"</formula>
    </cfRule>
  </conditionalFormatting>
  <conditionalFormatting sqref="G12">
    <cfRule dxfId="627" operator="equal" priority="1439" type="cellIs">
      <formula>"YES"</formula>
    </cfRule>
    <cfRule dxfId="628" operator="equal" priority="1440" type="cellIs">
      <formula>"NO"</formula>
    </cfRule>
  </conditionalFormatting>
  <conditionalFormatting sqref="G13">
    <cfRule dxfId="629" operator="equal" priority="1437" type="cellIs">
      <formula>"YES"</formula>
    </cfRule>
    <cfRule dxfId="630" operator="equal" priority="1438" type="cellIs">
      <formula>"NO"</formula>
    </cfRule>
  </conditionalFormatting>
  <conditionalFormatting sqref="G16">
    <cfRule dxfId="631" operator="equal" priority="1433" type="cellIs">
      <formula>"YES"</formula>
    </cfRule>
    <cfRule dxfId="632" operator="equal" priority="1434" type="cellIs">
      <formula>"NO"</formula>
    </cfRule>
  </conditionalFormatting>
  <conditionalFormatting sqref="G17">
    <cfRule dxfId="633" operator="equal" priority="1431" type="cellIs">
      <formula>"YES"</formula>
    </cfRule>
    <cfRule dxfId="634" operator="equal" priority="1432" type="cellIs">
      <formula>"NO"</formula>
    </cfRule>
  </conditionalFormatting>
  <conditionalFormatting sqref="G33">
    <cfRule dxfId="635" operator="equal" priority="1407" type="cellIs">
      <formula>"YES"</formula>
    </cfRule>
    <cfRule dxfId="636" operator="equal" priority="1408" type="cellIs">
      <formula>"NO"</formula>
    </cfRule>
  </conditionalFormatting>
  <conditionalFormatting sqref="G20">
    <cfRule dxfId="637" operator="equal" priority="1427" type="cellIs">
      <formula>"YES"</formula>
    </cfRule>
    <cfRule dxfId="638" operator="equal" priority="1428" type="cellIs">
      <formula>"NO"</formula>
    </cfRule>
  </conditionalFormatting>
  <conditionalFormatting sqref="G21">
    <cfRule dxfId="639" operator="equal" priority="1425" type="cellIs">
      <formula>"YES"</formula>
    </cfRule>
    <cfRule dxfId="640" operator="equal" priority="1426" type="cellIs">
      <formula>"NO"</formula>
    </cfRule>
  </conditionalFormatting>
  <conditionalFormatting sqref="G24">
    <cfRule dxfId="641" operator="equal" priority="1421" type="cellIs">
      <formula>"YES"</formula>
    </cfRule>
    <cfRule dxfId="642" operator="equal" priority="1422" type="cellIs">
      <formula>"NO"</formula>
    </cfRule>
  </conditionalFormatting>
  <conditionalFormatting sqref="G29">
    <cfRule dxfId="643" operator="equal" priority="1413" type="cellIs">
      <formula>"YES"</formula>
    </cfRule>
    <cfRule dxfId="644" operator="equal" priority="1414" type="cellIs">
      <formula>"NO"</formula>
    </cfRule>
  </conditionalFormatting>
  <conditionalFormatting sqref="G32">
    <cfRule dxfId="645" operator="equal" priority="1409" type="cellIs">
      <formula>"YES"</formula>
    </cfRule>
    <cfRule dxfId="646" operator="equal" priority="1410" type="cellIs">
      <formula>"NO"</formula>
    </cfRule>
  </conditionalFormatting>
  <conditionalFormatting sqref="G7">
    <cfRule dxfId="647" operator="equal" priority="572" type="cellIs">
      <formula>"YES"</formula>
    </cfRule>
    <cfRule dxfId="648" operator="equal" priority="573" type="cellIs">
      <formula>"NO"</formula>
    </cfRule>
  </conditionalFormatting>
  <conditionalFormatting sqref="G11">
    <cfRule dxfId="649" operator="equal" priority="570" type="cellIs">
      <formula>"YES"</formula>
    </cfRule>
    <cfRule dxfId="650" operator="equal" priority="571" type="cellIs">
      <formula>"NO"</formula>
    </cfRule>
  </conditionalFormatting>
  <conditionalFormatting sqref="G15">
    <cfRule dxfId="651" operator="equal" priority="568" type="cellIs">
      <formula>"YES"</formula>
    </cfRule>
    <cfRule dxfId="652" operator="equal" priority="569" type="cellIs">
      <formula>"NO"</formula>
    </cfRule>
  </conditionalFormatting>
  <conditionalFormatting sqref="G19">
    <cfRule dxfId="653" operator="equal" priority="566" type="cellIs">
      <formula>"YES"</formula>
    </cfRule>
    <cfRule dxfId="654" operator="equal" priority="567" type="cellIs">
      <formula>"NO"</formula>
    </cfRule>
  </conditionalFormatting>
  <conditionalFormatting sqref="G23">
    <cfRule dxfId="655" operator="equal" priority="564" type="cellIs">
      <formula>"YES"</formula>
    </cfRule>
    <cfRule dxfId="656" operator="equal" priority="565" type="cellIs">
      <formula>"NO"</formula>
    </cfRule>
  </conditionalFormatting>
  <conditionalFormatting sqref="G27">
    <cfRule dxfId="657" operator="equal" priority="562" type="cellIs">
      <formula>"YES"</formula>
    </cfRule>
    <cfRule dxfId="658" operator="equal" priority="563" type="cellIs">
      <formula>"NO"</formula>
    </cfRule>
  </conditionalFormatting>
  <conditionalFormatting sqref="G31">
    <cfRule dxfId="659" operator="equal" priority="560" type="cellIs">
      <formula>"YES"</formula>
    </cfRule>
    <cfRule dxfId="660" operator="equal" priority="561" type="cellIs">
      <formula>"NO"</formula>
    </cfRule>
  </conditionalFormatting>
  <conditionalFormatting sqref="H7">
    <cfRule dxfId="661" operator="equal" priority="544" type="cellIs">
      <formula>"YES"</formula>
    </cfRule>
    <cfRule dxfId="662" operator="equal" priority="545" type="cellIs">
      <formula>"NO"</formula>
    </cfRule>
  </conditionalFormatting>
  <conditionalFormatting sqref="H11">
    <cfRule dxfId="663" operator="equal" priority="542" type="cellIs">
      <formula>"YES"</formula>
    </cfRule>
    <cfRule dxfId="664" operator="equal" priority="543" type="cellIs">
      <formula>"NO"</formula>
    </cfRule>
  </conditionalFormatting>
  <conditionalFormatting sqref="H15">
    <cfRule dxfId="665" operator="equal" priority="540" type="cellIs">
      <formula>"YES"</formula>
    </cfRule>
    <cfRule dxfId="666" operator="equal" priority="541" type="cellIs">
      <formula>"NO"</formula>
    </cfRule>
  </conditionalFormatting>
  <conditionalFormatting sqref="H19">
    <cfRule dxfId="667" operator="equal" priority="538" type="cellIs">
      <formula>"YES"</formula>
    </cfRule>
    <cfRule dxfId="668" operator="equal" priority="539" type="cellIs">
      <formula>"NO"</formula>
    </cfRule>
  </conditionalFormatting>
  <conditionalFormatting sqref="H23">
    <cfRule dxfId="669" operator="equal" priority="536" type="cellIs">
      <formula>"YES"</formula>
    </cfRule>
    <cfRule dxfId="670" operator="equal" priority="537" type="cellIs">
      <formula>"NO"</formula>
    </cfRule>
  </conditionalFormatting>
  <conditionalFormatting sqref="H27">
    <cfRule dxfId="671" operator="equal" priority="534" type="cellIs">
      <formula>"YES"</formula>
    </cfRule>
    <cfRule dxfId="672" operator="equal" priority="535" type="cellIs">
      <formula>"NO"</formula>
    </cfRule>
  </conditionalFormatting>
  <conditionalFormatting sqref="H31">
    <cfRule dxfId="673" operator="equal" priority="532" type="cellIs">
      <formula>"YES"</formula>
    </cfRule>
    <cfRule dxfId="674" operator="equal" priority="533" type="cellIs">
      <formula>"NO"</formula>
    </cfRule>
  </conditionalFormatting>
  <conditionalFormatting sqref="AI36:AI37">
    <cfRule dxfId="675" operator="equal" priority="319" type="cellIs">
      <formula>"NO BET"</formula>
    </cfRule>
    <cfRule dxfId="676" operator="equal" priority="320" type="cellIs">
      <formula>"BET"</formula>
    </cfRule>
  </conditionalFormatting>
  <conditionalFormatting sqref="AW36:AW37">
    <cfRule dxfId="677" operator="equal" priority="317" type="cellIs">
      <formula>"NO BET"</formula>
    </cfRule>
    <cfRule dxfId="678" operator="equal" priority="318" type="cellIs">
      <formula>"BET"</formula>
    </cfRule>
  </conditionalFormatting>
  <conditionalFormatting sqref="BK36:BK37">
    <cfRule dxfId="679" operator="equal" priority="315" type="cellIs">
      <formula>"NO BET"</formula>
    </cfRule>
    <cfRule dxfId="680" operator="equal" priority="316" type="cellIs">
      <formula>"BET"</formula>
    </cfRule>
  </conditionalFormatting>
  <conditionalFormatting sqref="BY36:BY37">
    <cfRule dxfId="681" operator="equal" priority="313" type="cellIs">
      <formula>"NO BET"</formula>
    </cfRule>
    <cfRule dxfId="682" operator="equal" priority="314" type="cellIs">
      <formula>"BET"</formula>
    </cfRule>
  </conditionalFormatting>
  <conditionalFormatting sqref="CM36:CM37">
    <cfRule dxfId="683" operator="equal" priority="311" type="cellIs">
      <formula>"NO BET"</formula>
    </cfRule>
    <cfRule dxfId="684" operator="equal" priority="312" type="cellIs">
      <formula>"BET"</formula>
    </cfRule>
  </conditionalFormatting>
  <conditionalFormatting sqref="DA36:DA37">
    <cfRule dxfId="685" operator="equal" priority="309" type="cellIs">
      <formula>"NO BET"</formula>
    </cfRule>
    <cfRule dxfId="686" operator="equal" priority="310" type="cellIs">
      <formula>"BET"</formula>
    </cfRule>
  </conditionalFormatting>
  <conditionalFormatting sqref="DO36:DO37">
    <cfRule dxfId="687" operator="equal" priority="307" type="cellIs">
      <formula>"NO BET"</formula>
    </cfRule>
    <cfRule dxfId="688" operator="equal" priority="308" type="cellIs">
      <formula>"BET"</formula>
    </cfRule>
  </conditionalFormatting>
  <conditionalFormatting sqref="U43">
    <cfRule dxfId="689" operator="equal" priority="289" type="cellIs">
      <formula>"NO BET"</formula>
    </cfRule>
    <cfRule dxfId="690" operator="equal" priority="290" type="cellIs">
      <formula>"BET"</formula>
    </cfRule>
  </conditionalFormatting>
  <conditionalFormatting sqref="AI42">
    <cfRule dxfId="691" operator="equal" priority="287" type="cellIs">
      <formula>"NO BET"</formula>
    </cfRule>
    <cfRule dxfId="692" operator="equal" priority="288" type="cellIs">
      <formula>"BET"</formula>
    </cfRule>
  </conditionalFormatting>
  <conditionalFormatting sqref="AI43">
    <cfRule dxfId="693" operator="equal" priority="285" type="cellIs">
      <formula>"NO BET"</formula>
    </cfRule>
    <cfRule dxfId="694" operator="equal" priority="286" type="cellIs">
      <formula>"BET"</formula>
    </cfRule>
  </conditionalFormatting>
  <conditionalFormatting sqref="AW42">
    <cfRule dxfId="695" operator="equal" priority="283" type="cellIs">
      <formula>"NO BET"</formula>
    </cfRule>
    <cfRule dxfId="696" operator="equal" priority="284" type="cellIs">
      <formula>"BET"</formula>
    </cfRule>
  </conditionalFormatting>
  <conditionalFormatting sqref="AW43">
    <cfRule dxfId="697" operator="equal" priority="281" type="cellIs">
      <formula>"NO BET"</formula>
    </cfRule>
    <cfRule dxfId="698" operator="equal" priority="282" type="cellIs">
      <formula>"BET"</formula>
    </cfRule>
  </conditionalFormatting>
  <conditionalFormatting sqref="BK42">
    <cfRule dxfId="699" operator="equal" priority="279" type="cellIs">
      <formula>"NO BET"</formula>
    </cfRule>
    <cfRule dxfId="700" operator="equal" priority="280" type="cellIs">
      <formula>"BET"</formula>
    </cfRule>
  </conditionalFormatting>
  <conditionalFormatting sqref="BK43">
    <cfRule dxfId="701" operator="equal" priority="277" type="cellIs">
      <formula>"NO BET"</formula>
    </cfRule>
    <cfRule dxfId="702" operator="equal" priority="278" type="cellIs">
      <formula>"BET"</formula>
    </cfRule>
  </conditionalFormatting>
  <conditionalFormatting sqref="BZ42">
    <cfRule dxfId="703" operator="equal" priority="275" type="cellIs">
      <formula>"NO BET"</formula>
    </cfRule>
    <cfRule dxfId="704" operator="equal" priority="276" type="cellIs">
      <formula>"BET"</formula>
    </cfRule>
  </conditionalFormatting>
  <conditionalFormatting sqref="BZ43">
    <cfRule dxfId="705" operator="equal" priority="273" type="cellIs">
      <formula>"NO BET"</formula>
    </cfRule>
    <cfRule dxfId="706" operator="equal" priority="274" type="cellIs">
      <formula>"BET"</formula>
    </cfRule>
  </conditionalFormatting>
  <conditionalFormatting sqref="BY42">
    <cfRule dxfId="707" operator="equal" priority="271" type="cellIs">
      <formula>"NO BET"</formula>
    </cfRule>
    <cfRule dxfId="708" operator="equal" priority="272" type="cellIs">
      <formula>"BET"</formula>
    </cfRule>
  </conditionalFormatting>
  <conditionalFormatting sqref="DH42:DH43">
    <cfRule dxfId="709" operator="equal" priority="254" type="cellIs">
      <formula>"NEUT"</formula>
    </cfRule>
    <cfRule dxfId="710" operator="equal" priority="255" type="cellIs">
      <formula>"POS"</formula>
    </cfRule>
    <cfRule dxfId="711" operator="equal" priority="256" type="cellIs">
      <formula>"NEG"</formula>
    </cfRule>
  </conditionalFormatting>
  <conditionalFormatting sqref="CF42:CF43">
    <cfRule dxfId="712" operator="equal" priority="268" type="cellIs">
      <formula>"NEUT"</formula>
    </cfRule>
    <cfRule dxfId="713" operator="equal" priority="269" type="cellIs">
      <formula>"POS"</formula>
    </cfRule>
    <cfRule dxfId="714" operator="equal" priority="270" type="cellIs">
      <formula>"NEG"</formula>
    </cfRule>
  </conditionalFormatting>
  <conditionalFormatting sqref="CN42">
    <cfRule dxfId="715" operator="equal" priority="266" type="cellIs">
      <formula>"NO BET"</formula>
    </cfRule>
    <cfRule dxfId="716" operator="equal" priority="267" type="cellIs">
      <formula>"BET"</formula>
    </cfRule>
  </conditionalFormatting>
  <conditionalFormatting sqref="CN43">
    <cfRule dxfId="717" operator="equal" priority="264" type="cellIs">
      <formula>"NO BET"</formula>
    </cfRule>
    <cfRule dxfId="718" operator="equal" priority="265" type="cellIs">
      <formula>"BET"</formula>
    </cfRule>
  </conditionalFormatting>
  <conditionalFormatting sqref="CT42:CT43">
    <cfRule dxfId="719" operator="equal" priority="261" type="cellIs">
      <formula>"NEUT"</formula>
    </cfRule>
    <cfRule dxfId="720" operator="equal" priority="262" type="cellIs">
      <formula>"POS"</formula>
    </cfRule>
    <cfRule dxfId="721" operator="equal" priority="263" type="cellIs">
      <formula>"NEG"</formula>
    </cfRule>
  </conditionalFormatting>
  <conditionalFormatting sqref="DB42">
    <cfRule dxfId="722" operator="equal" priority="259" type="cellIs">
      <formula>"NO BET"</formula>
    </cfRule>
    <cfRule dxfId="723" operator="equal" priority="260" type="cellIs">
      <formula>"BET"</formula>
    </cfRule>
  </conditionalFormatting>
  <conditionalFormatting sqref="DB43">
    <cfRule dxfId="724" operator="equal" priority="257" type="cellIs">
      <formula>"NO BET"</formula>
    </cfRule>
    <cfRule dxfId="725" operator="equal" priority="258" type="cellIs">
      <formula>"BET"</formula>
    </cfRule>
  </conditionalFormatting>
  <conditionalFormatting sqref="BY43">
    <cfRule dxfId="726" operator="equal" priority="252" type="cellIs">
      <formula>"NO BET"</formula>
    </cfRule>
    <cfRule dxfId="727" operator="equal" priority="253" type="cellIs">
      <formula>"BET"</formula>
    </cfRule>
  </conditionalFormatting>
  <conditionalFormatting sqref="CM42">
    <cfRule dxfId="728" operator="equal" priority="250" type="cellIs">
      <formula>"NO BET"</formula>
    </cfRule>
    <cfRule dxfId="729" operator="equal" priority="251" type="cellIs">
      <formula>"BET"</formula>
    </cfRule>
  </conditionalFormatting>
  <conditionalFormatting sqref="CM43">
    <cfRule dxfId="730" operator="equal" priority="248" type="cellIs">
      <formula>"NO BET"</formula>
    </cfRule>
    <cfRule dxfId="731" operator="equal" priority="249" type="cellIs">
      <formula>"BET"</formula>
    </cfRule>
  </conditionalFormatting>
  <conditionalFormatting sqref="DA42">
    <cfRule dxfId="732" operator="equal" priority="246" type="cellIs">
      <formula>"NO BET"</formula>
    </cfRule>
    <cfRule dxfId="733" operator="equal" priority="247" type="cellIs">
      <formula>"BET"</formula>
    </cfRule>
  </conditionalFormatting>
  <conditionalFormatting sqref="DA43">
    <cfRule dxfId="734" operator="equal" priority="244" type="cellIs">
      <formula>"NO BET"</formula>
    </cfRule>
    <cfRule dxfId="735" operator="equal" priority="245" type="cellIs">
      <formula>"BET"</formula>
    </cfRule>
  </conditionalFormatting>
  <conditionalFormatting sqref="DO42">
    <cfRule dxfId="736" operator="equal" priority="242" type="cellIs">
      <formula>"NO BET"</formula>
    </cfRule>
    <cfRule dxfId="737" operator="equal" priority="243" type="cellIs">
      <formula>"BET"</formula>
    </cfRule>
  </conditionalFormatting>
  <conditionalFormatting sqref="DO43">
    <cfRule dxfId="738" operator="equal" priority="240" type="cellIs">
      <formula>"NO BET"</formula>
    </cfRule>
    <cfRule dxfId="739" operator="equal" priority="241" type="cellIs">
      <formula>"BET"</formula>
    </cfRule>
  </conditionalFormatting>
  <conditionalFormatting sqref="BR32">
    <cfRule dxfId="740" operator="equal" priority="210" type="cellIs">
      <formula>"NEUT"</formula>
    </cfRule>
    <cfRule dxfId="741" operator="equal" priority="211" type="cellIs">
      <formula>"POS"</formula>
    </cfRule>
    <cfRule dxfId="742" operator="equal" priority="212" type="cellIs">
      <formula>"NEG"</formula>
    </cfRule>
  </conditionalFormatting>
  <conditionalFormatting sqref="BS32">
    <cfRule dxfId="743" operator="equal" priority="207" type="cellIs">
      <formula>"NEUT"</formula>
    </cfRule>
    <cfRule dxfId="744" operator="equal" priority="208" type="cellIs">
      <formula>"POS"</formula>
    </cfRule>
    <cfRule dxfId="745" operator="equal" priority="209" type="cellIs">
      <formula>"NEG"</formula>
    </cfRule>
  </conditionalFormatting>
  <conditionalFormatting sqref="BQ32">
    <cfRule dxfId="746" operator="equal" priority="204" type="cellIs">
      <formula>"NEUT"</formula>
    </cfRule>
    <cfRule dxfId="747" operator="equal" priority="205" type="cellIs">
      <formula>"POS"</formula>
    </cfRule>
    <cfRule dxfId="748" operator="equal" priority="206" type="cellIs">
      <formula>"NEG"</formula>
    </cfRule>
  </conditionalFormatting>
  <conditionalFormatting sqref="AB32">
    <cfRule dxfId="749" operator="equal" priority="237" type="cellIs">
      <formula>"NEUT"</formula>
    </cfRule>
    <cfRule dxfId="750" operator="equal" priority="238" type="cellIs">
      <formula>"POS"</formula>
    </cfRule>
    <cfRule dxfId="751" operator="equal" priority="239" type="cellIs">
      <formula>"NEG"</formula>
    </cfRule>
  </conditionalFormatting>
  <conditionalFormatting sqref="AC32">
    <cfRule dxfId="752" operator="equal" priority="234" type="cellIs">
      <formula>"NEUT"</formula>
    </cfRule>
    <cfRule dxfId="753" operator="equal" priority="235" type="cellIs">
      <formula>"POS"</formula>
    </cfRule>
    <cfRule dxfId="754" operator="equal" priority="236" type="cellIs">
      <formula>"NEG"</formula>
    </cfRule>
  </conditionalFormatting>
  <conditionalFormatting sqref="AA32">
    <cfRule dxfId="755" operator="equal" priority="231" type="cellIs">
      <formula>"NEUT"</formula>
    </cfRule>
    <cfRule dxfId="756" operator="equal" priority="232" type="cellIs">
      <formula>"POS"</formula>
    </cfRule>
    <cfRule dxfId="757" operator="equal" priority="233" type="cellIs">
      <formula>"NEG"</formula>
    </cfRule>
  </conditionalFormatting>
  <conditionalFormatting sqref="AP32">
    <cfRule dxfId="758" operator="equal" priority="228" type="cellIs">
      <formula>"NEUT"</formula>
    </cfRule>
    <cfRule dxfId="759" operator="equal" priority="229" type="cellIs">
      <formula>"POS"</formula>
    </cfRule>
    <cfRule dxfId="760" operator="equal" priority="230" type="cellIs">
      <formula>"NEG"</formula>
    </cfRule>
  </conditionalFormatting>
  <conditionalFormatting sqref="AQ32">
    <cfRule dxfId="761" operator="equal" priority="225" type="cellIs">
      <formula>"NEUT"</formula>
    </cfRule>
    <cfRule dxfId="762" operator="equal" priority="226" type="cellIs">
      <formula>"POS"</formula>
    </cfRule>
    <cfRule dxfId="763" operator="equal" priority="227" type="cellIs">
      <formula>"NEG"</formula>
    </cfRule>
  </conditionalFormatting>
  <conditionalFormatting sqref="AO32">
    <cfRule dxfId="764" operator="equal" priority="222" type="cellIs">
      <formula>"NEUT"</formula>
    </cfRule>
    <cfRule dxfId="765" operator="equal" priority="223" type="cellIs">
      <formula>"POS"</formula>
    </cfRule>
    <cfRule dxfId="766" operator="equal" priority="224" type="cellIs">
      <formula>"NEG"</formula>
    </cfRule>
  </conditionalFormatting>
  <conditionalFormatting sqref="BD32">
    <cfRule dxfId="767" operator="equal" priority="219" type="cellIs">
      <formula>"NEUT"</formula>
    </cfRule>
    <cfRule dxfId="768" operator="equal" priority="220" type="cellIs">
      <formula>"POS"</formula>
    </cfRule>
    <cfRule dxfId="769" operator="equal" priority="221" type="cellIs">
      <formula>"NEG"</formula>
    </cfRule>
  </conditionalFormatting>
  <conditionalFormatting sqref="BE32">
    <cfRule dxfId="770" operator="equal" priority="216" type="cellIs">
      <formula>"NEUT"</formula>
    </cfRule>
    <cfRule dxfId="771" operator="equal" priority="217" type="cellIs">
      <formula>"POS"</formula>
    </cfRule>
    <cfRule dxfId="772" operator="equal" priority="218" type="cellIs">
      <formula>"NEG"</formula>
    </cfRule>
  </conditionalFormatting>
  <conditionalFormatting sqref="BC32">
    <cfRule dxfId="773" operator="equal" priority="213" type="cellIs">
      <formula>"NEUT"</formula>
    </cfRule>
    <cfRule dxfId="774" operator="equal" priority="214" type="cellIs">
      <formula>"POS"</formula>
    </cfRule>
    <cfRule dxfId="775" operator="equal" priority="215" type="cellIs">
      <formula>"NEG"</formula>
    </cfRule>
  </conditionalFormatting>
  <conditionalFormatting sqref="T32">
    <cfRule dxfId="776" operator="equal" priority="201" type="cellIs">
      <formula>"NEUT"</formula>
    </cfRule>
    <cfRule dxfId="777" operator="equal" priority="202" type="cellIs">
      <formula>"POS"</formula>
    </cfRule>
    <cfRule dxfId="778" operator="equal" priority="203" type="cellIs">
      <formula>"NEG"</formula>
    </cfRule>
  </conditionalFormatting>
  <conditionalFormatting sqref="U32">
    <cfRule dxfId="779" operator="equal" priority="198" type="cellIs">
      <formula>"NEUT"</formula>
    </cfRule>
    <cfRule dxfId="780" operator="equal" priority="199" type="cellIs">
      <formula>"POS"</formula>
    </cfRule>
    <cfRule dxfId="781" operator="equal" priority="200" type="cellIs">
      <formula>"NEG"</formula>
    </cfRule>
  </conditionalFormatting>
  <conditionalFormatting sqref="S32">
    <cfRule dxfId="782" operator="equal" priority="195" type="cellIs">
      <formula>"NEUT"</formula>
    </cfRule>
    <cfRule dxfId="783" operator="equal" priority="196" type="cellIs">
      <formula>"POS"</formula>
    </cfRule>
    <cfRule dxfId="784" operator="equal" priority="197" type="cellIs">
      <formula>"NEG"</formula>
    </cfRule>
  </conditionalFormatting>
  <conditionalFormatting sqref="P32">
    <cfRule dxfId="785" operator="equal" priority="193" type="cellIs">
      <formula>"NO BET"</formula>
    </cfRule>
    <cfRule dxfId="786" operator="equal" priority="194" type="cellIs">
      <formula>"BET"</formula>
    </cfRule>
  </conditionalFormatting>
  <conditionalFormatting sqref="V32">
    <cfRule dxfId="787" operator="equal" priority="191" type="cellIs">
      <formula>"NO BET"</formula>
    </cfRule>
    <cfRule dxfId="788" operator="equal" priority="192" type="cellIs">
      <formula>"BET"</formula>
    </cfRule>
  </conditionalFormatting>
  <conditionalFormatting sqref="AH32">
    <cfRule dxfId="789" operator="equal" priority="188" type="cellIs">
      <formula>"NEUT"</formula>
    </cfRule>
    <cfRule dxfId="790" operator="equal" priority="189" type="cellIs">
      <formula>"POS"</formula>
    </cfRule>
    <cfRule dxfId="791" operator="equal" priority="190" type="cellIs">
      <formula>"NEG"</formula>
    </cfRule>
  </conditionalFormatting>
  <conditionalFormatting sqref="AI32">
    <cfRule dxfId="792" operator="equal" priority="185" type="cellIs">
      <formula>"NEUT"</formula>
    </cfRule>
    <cfRule dxfId="793" operator="equal" priority="186" type="cellIs">
      <formula>"POS"</formula>
    </cfRule>
    <cfRule dxfId="794" operator="equal" priority="187" type="cellIs">
      <formula>"NEG"</formula>
    </cfRule>
  </conditionalFormatting>
  <conditionalFormatting sqref="AG32">
    <cfRule dxfId="795" operator="equal" priority="182" type="cellIs">
      <formula>"NEUT"</formula>
    </cfRule>
    <cfRule dxfId="796" operator="equal" priority="183" type="cellIs">
      <formula>"POS"</formula>
    </cfRule>
    <cfRule dxfId="797" operator="equal" priority="184" type="cellIs">
      <formula>"NEG"</formula>
    </cfRule>
  </conditionalFormatting>
  <conditionalFormatting sqref="AD32">
    <cfRule dxfId="798" operator="equal" priority="180" type="cellIs">
      <formula>"NO BET"</formula>
    </cfRule>
    <cfRule dxfId="799" operator="equal" priority="181" type="cellIs">
      <formula>"BET"</formula>
    </cfRule>
  </conditionalFormatting>
  <conditionalFormatting sqref="AJ32">
    <cfRule dxfId="800" operator="equal" priority="178" type="cellIs">
      <formula>"NO BET"</formula>
    </cfRule>
    <cfRule dxfId="801" operator="equal" priority="179" type="cellIs">
      <formula>"BET"</formula>
    </cfRule>
  </conditionalFormatting>
  <conditionalFormatting sqref="AV32">
    <cfRule dxfId="802" operator="equal" priority="175" type="cellIs">
      <formula>"NEUT"</formula>
    </cfRule>
    <cfRule dxfId="803" operator="equal" priority="176" type="cellIs">
      <formula>"POS"</formula>
    </cfRule>
    <cfRule dxfId="804" operator="equal" priority="177" type="cellIs">
      <formula>"NEG"</formula>
    </cfRule>
  </conditionalFormatting>
  <conditionalFormatting sqref="AW32">
    <cfRule dxfId="805" operator="equal" priority="172" type="cellIs">
      <formula>"NEUT"</formula>
    </cfRule>
    <cfRule dxfId="806" operator="equal" priority="173" type="cellIs">
      <formula>"POS"</formula>
    </cfRule>
    <cfRule dxfId="807" operator="equal" priority="174" type="cellIs">
      <formula>"NEG"</formula>
    </cfRule>
  </conditionalFormatting>
  <conditionalFormatting sqref="AU32">
    <cfRule dxfId="808" operator="equal" priority="169" type="cellIs">
      <formula>"NEUT"</formula>
    </cfRule>
    <cfRule dxfId="809" operator="equal" priority="170" type="cellIs">
      <formula>"POS"</formula>
    </cfRule>
    <cfRule dxfId="810" operator="equal" priority="171" type="cellIs">
      <formula>"NEG"</formula>
    </cfRule>
  </conditionalFormatting>
  <conditionalFormatting sqref="AR32">
    <cfRule dxfId="811" operator="equal" priority="167" type="cellIs">
      <formula>"NO BET"</formula>
    </cfRule>
    <cfRule dxfId="812" operator="equal" priority="168" type="cellIs">
      <formula>"BET"</formula>
    </cfRule>
  </conditionalFormatting>
  <conditionalFormatting sqref="AX32">
    <cfRule dxfId="813" operator="equal" priority="165" type="cellIs">
      <formula>"NO BET"</formula>
    </cfRule>
    <cfRule dxfId="814" operator="equal" priority="166" type="cellIs">
      <formula>"BET"</formula>
    </cfRule>
  </conditionalFormatting>
  <conditionalFormatting sqref="BJ32">
    <cfRule dxfId="815" operator="equal" priority="162" type="cellIs">
      <formula>"NEUT"</formula>
    </cfRule>
    <cfRule dxfId="816" operator="equal" priority="163" type="cellIs">
      <formula>"POS"</formula>
    </cfRule>
    <cfRule dxfId="817" operator="equal" priority="164" type="cellIs">
      <formula>"NEG"</formula>
    </cfRule>
  </conditionalFormatting>
  <conditionalFormatting sqref="BK32">
    <cfRule dxfId="818" operator="equal" priority="159" type="cellIs">
      <formula>"NEUT"</formula>
    </cfRule>
    <cfRule dxfId="819" operator="equal" priority="160" type="cellIs">
      <formula>"POS"</formula>
    </cfRule>
    <cfRule dxfId="820" operator="equal" priority="161" type="cellIs">
      <formula>"NEG"</formula>
    </cfRule>
  </conditionalFormatting>
  <conditionalFormatting sqref="BI32">
    <cfRule dxfId="821" operator="equal" priority="156" type="cellIs">
      <formula>"NEUT"</formula>
    </cfRule>
    <cfRule dxfId="822" operator="equal" priority="157" type="cellIs">
      <formula>"POS"</formula>
    </cfRule>
    <cfRule dxfId="823" operator="equal" priority="158" type="cellIs">
      <formula>"NEG"</formula>
    </cfRule>
  </conditionalFormatting>
  <conditionalFormatting sqref="BF32">
    <cfRule dxfId="824" operator="equal" priority="154" type="cellIs">
      <formula>"NO BET"</formula>
    </cfRule>
    <cfRule dxfId="825" operator="equal" priority="155" type="cellIs">
      <formula>"BET"</formula>
    </cfRule>
  </conditionalFormatting>
  <conditionalFormatting sqref="BL32">
    <cfRule dxfId="826" operator="equal" priority="152" type="cellIs">
      <formula>"NO BET"</formula>
    </cfRule>
    <cfRule dxfId="827" operator="equal" priority="153" type="cellIs">
      <formula>"BET"</formula>
    </cfRule>
  </conditionalFormatting>
  <conditionalFormatting sqref="CF32">
    <cfRule dxfId="828" operator="equal" priority="149" type="cellIs">
      <formula>"NEUT"</formula>
    </cfRule>
    <cfRule dxfId="829" operator="equal" priority="150" type="cellIs">
      <formula>"POS"</formula>
    </cfRule>
    <cfRule dxfId="830" operator="equal" priority="151" type="cellIs">
      <formula>"NEG"</formula>
    </cfRule>
  </conditionalFormatting>
  <conditionalFormatting sqref="CG32">
    <cfRule dxfId="831" operator="equal" priority="146" type="cellIs">
      <formula>"NEUT"</formula>
    </cfRule>
    <cfRule dxfId="832" operator="equal" priority="147" type="cellIs">
      <formula>"POS"</formula>
    </cfRule>
    <cfRule dxfId="833" operator="equal" priority="148" type="cellIs">
      <formula>"NEG"</formula>
    </cfRule>
  </conditionalFormatting>
  <conditionalFormatting sqref="CE32">
    <cfRule dxfId="834" operator="equal" priority="143" type="cellIs">
      <formula>"NEUT"</formula>
    </cfRule>
    <cfRule dxfId="835" operator="equal" priority="144" type="cellIs">
      <formula>"POS"</formula>
    </cfRule>
    <cfRule dxfId="836" operator="equal" priority="145" type="cellIs">
      <formula>"NEG"</formula>
    </cfRule>
  </conditionalFormatting>
  <conditionalFormatting sqref="CT32">
    <cfRule dxfId="837" operator="equal" priority="140" type="cellIs">
      <formula>"NEUT"</formula>
    </cfRule>
    <cfRule dxfId="838" operator="equal" priority="141" type="cellIs">
      <formula>"POS"</formula>
    </cfRule>
    <cfRule dxfId="839" operator="equal" priority="142" type="cellIs">
      <formula>"NEG"</formula>
    </cfRule>
  </conditionalFormatting>
  <conditionalFormatting sqref="CU32">
    <cfRule dxfId="840" operator="equal" priority="137" type="cellIs">
      <formula>"NEUT"</formula>
    </cfRule>
    <cfRule dxfId="841" operator="equal" priority="138" type="cellIs">
      <formula>"POS"</formula>
    </cfRule>
    <cfRule dxfId="842" operator="equal" priority="139" type="cellIs">
      <formula>"NEG"</formula>
    </cfRule>
  </conditionalFormatting>
  <conditionalFormatting sqref="CS32">
    <cfRule dxfId="843" operator="equal" priority="134" type="cellIs">
      <formula>"NEUT"</formula>
    </cfRule>
    <cfRule dxfId="844" operator="equal" priority="135" type="cellIs">
      <formula>"POS"</formula>
    </cfRule>
    <cfRule dxfId="845" operator="equal" priority="136" type="cellIs">
      <formula>"NEG"</formula>
    </cfRule>
  </conditionalFormatting>
  <conditionalFormatting sqref="DH32">
    <cfRule dxfId="846" operator="equal" priority="131" type="cellIs">
      <formula>"NEUT"</formula>
    </cfRule>
    <cfRule dxfId="847" operator="equal" priority="132" type="cellIs">
      <formula>"POS"</formula>
    </cfRule>
    <cfRule dxfId="848" operator="equal" priority="133" type="cellIs">
      <formula>"NEG"</formula>
    </cfRule>
  </conditionalFormatting>
  <conditionalFormatting sqref="DI32">
    <cfRule dxfId="849" operator="equal" priority="128" type="cellIs">
      <formula>"NEUT"</formula>
    </cfRule>
    <cfRule dxfId="850" operator="equal" priority="129" type="cellIs">
      <formula>"POS"</formula>
    </cfRule>
    <cfRule dxfId="851" operator="equal" priority="130" type="cellIs">
      <formula>"NEG"</formula>
    </cfRule>
  </conditionalFormatting>
  <conditionalFormatting sqref="DG32">
    <cfRule dxfId="852" operator="equal" priority="125" type="cellIs">
      <formula>"NEUT"</formula>
    </cfRule>
    <cfRule dxfId="853" operator="equal" priority="126" type="cellIs">
      <formula>"POS"</formula>
    </cfRule>
    <cfRule dxfId="854" operator="equal" priority="127" type="cellIs">
      <formula>"NEG"</formula>
    </cfRule>
  </conditionalFormatting>
  <conditionalFormatting sqref="BX32">
    <cfRule dxfId="855" operator="equal" priority="122" type="cellIs">
      <formula>"NEUT"</formula>
    </cfRule>
    <cfRule dxfId="856" operator="equal" priority="123" type="cellIs">
      <formula>"POS"</formula>
    </cfRule>
    <cfRule dxfId="857" operator="equal" priority="124" type="cellIs">
      <formula>"NEG"</formula>
    </cfRule>
  </conditionalFormatting>
  <conditionalFormatting sqref="BY32">
    <cfRule dxfId="858" operator="equal" priority="119" type="cellIs">
      <formula>"NEUT"</formula>
    </cfRule>
    <cfRule dxfId="859" operator="equal" priority="120" type="cellIs">
      <formula>"POS"</formula>
    </cfRule>
    <cfRule dxfId="860" operator="equal" priority="121" type="cellIs">
      <formula>"NEG"</formula>
    </cfRule>
  </conditionalFormatting>
  <conditionalFormatting sqref="BW32">
    <cfRule dxfId="861" operator="equal" priority="116" type="cellIs">
      <formula>"NEUT"</formula>
    </cfRule>
    <cfRule dxfId="862" operator="equal" priority="117" type="cellIs">
      <formula>"POS"</formula>
    </cfRule>
    <cfRule dxfId="863" operator="equal" priority="118" type="cellIs">
      <formula>"NEG"</formula>
    </cfRule>
  </conditionalFormatting>
  <conditionalFormatting sqref="BT32">
    <cfRule dxfId="864" operator="equal" priority="114" type="cellIs">
      <formula>"NO BET"</formula>
    </cfRule>
    <cfRule dxfId="865" operator="equal" priority="115" type="cellIs">
      <formula>"BET"</formula>
    </cfRule>
  </conditionalFormatting>
  <conditionalFormatting sqref="BZ32">
    <cfRule dxfId="866" operator="equal" priority="112" type="cellIs">
      <formula>"NO BET"</formula>
    </cfRule>
    <cfRule dxfId="867" operator="equal" priority="113" type="cellIs">
      <formula>"BET"</formula>
    </cfRule>
  </conditionalFormatting>
  <conditionalFormatting sqref="CL32">
    <cfRule dxfId="868" operator="equal" priority="109" type="cellIs">
      <formula>"NEUT"</formula>
    </cfRule>
    <cfRule dxfId="869" operator="equal" priority="110" type="cellIs">
      <formula>"POS"</formula>
    </cfRule>
    <cfRule dxfId="870" operator="equal" priority="111" type="cellIs">
      <formula>"NEG"</formula>
    </cfRule>
  </conditionalFormatting>
  <conditionalFormatting sqref="CM32">
    <cfRule dxfId="871" operator="equal" priority="106" type="cellIs">
      <formula>"NEUT"</formula>
    </cfRule>
    <cfRule dxfId="872" operator="equal" priority="107" type="cellIs">
      <formula>"POS"</formula>
    </cfRule>
    <cfRule dxfId="873" operator="equal" priority="108" type="cellIs">
      <formula>"NEG"</formula>
    </cfRule>
  </conditionalFormatting>
  <conditionalFormatting sqref="CK32">
    <cfRule dxfId="874" operator="equal" priority="103" type="cellIs">
      <formula>"NEUT"</formula>
    </cfRule>
    <cfRule dxfId="875" operator="equal" priority="104" type="cellIs">
      <formula>"POS"</formula>
    </cfRule>
    <cfRule dxfId="876" operator="equal" priority="105" type="cellIs">
      <formula>"NEG"</formula>
    </cfRule>
  </conditionalFormatting>
  <conditionalFormatting sqref="CH32">
    <cfRule dxfId="877" operator="equal" priority="101" type="cellIs">
      <formula>"NO BET"</formula>
    </cfRule>
    <cfRule dxfId="878" operator="equal" priority="102" type="cellIs">
      <formula>"BET"</formula>
    </cfRule>
  </conditionalFormatting>
  <conditionalFormatting sqref="CN32">
    <cfRule dxfId="879" operator="equal" priority="99" type="cellIs">
      <formula>"NO BET"</formula>
    </cfRule>
    <cfRule dxfId="880" operator="equal" priority="100" type="cellIs">
      <formula>"BET"</formula>
    </cfRule>
  </conditionalFormatting>
  <conditionalFormatting sqref="CZ32">
    <cfRule dxfId="881" operator="equal" priority="96" type="cellIs">
      <formula>"NEUT"</formula>
    </cfRule>
    <cfRule dxfId="882" operator="equal" priority="97" type="cellIs">
      <formula>"POS"</formula>
    </cfRule>
    <cfRule dxfId="883" operator="equal" priority="98" type="cellIs">
      <formula>"NEG"</formula>
    </cfRule>
  </conditionalFormatting>
  <conditionalFormatting sqref="DA32">
    <cfRule dxfId="884" operator="equal" priority="93" type="cellIs">
      <formula>"NEUT"</formula>
    </cfRule>
    <cfRule dxfId="885" operator="equal" priority="94" type="cellIs">
      <formula>"POS"</formula>
    </cfRule>
    <cfRule dxfId="886" operator="equal" priority="95" type="cellIs">
      <formula>"NEG"</formula>
    </cfRule>
  </conditionalFormatting>
  <conditionalFormatting sqref="CY32">
    <cfRule dxfId="887" operator="equal" priority="90" type="cellIs">
      <formula>"NEUT"</formula>
    </cfRule>
    <cfRule dxfId="888" operator="equal" priority="91" type="cellIs">
      <formula>"POS"</formula>
    </cfRule>
    <cfRule dxfId="889" operator="equal" priority="92" type="cellIs">
      <formula>"NEG"</formula>
    </cfRule>
  </conditionalFormatting>
  <conditionalFormatting sqref="CV32">
    <cfRule dxfId="890" operator="equal" priority="88" type="cellIs">
      <formula>"NO BET"</formula>
    </cfRule>
    <cfRule dxfId="891" operator="equal" priority="89" type="cellIs">
      <formula>"BET"</formula>
    </cfRule>
  </conditionalFormatting>
  <conditionalFormatting sqref="DB32">
    <cfRule dxfId="892" operator="equal" priority="86" type="cellIs">
      <formula>"NO BET"</formula>
    </cfRule>
    <cfRule dxfId="893" operator="equal" priority="87" type="cellIs">
      <formula>"BET"</formula>
    </cfRule>
  </conditionalFormatting>
  <conditionalFormatting sqref="DN32">
    <cfRule dxfId="894" operator="equal" priority="83" type="cellIs">
      <formula>"NEUT"</formula>
    </cfRule>
    <cfRule dxfId="895" operator="equal" priority="84" type="cellIs">
      <formula>"POS"</formula>
    </cfRule>
    <cfRule dxfId="896" operator="equal" priority="85" type="cellIs">
      <formula>"NEG"</formula>
    </cfRule>
  </conditionalFormatting>
  <conditionalFormatting sqref="DO32">
    <cfRule dxfId="897" operator="equal" priority="80" type="cellIs">
      <formula>"NEUT"</formula>
    </cfRule>
    <cfRule dxfId="898" operator="equal" priority="81" type="cellIs">
      <formula>"POS"</formula>
    </cfRule>
    <cfRule dxfId="899" operator="equal" priority="82" type="cellIs">
      <formula>"NEG"</formula>
    </cfRule>
  </conditionalFormatting>
  <conditionalFormatting sqref="DM32">
    <cfRule dxfId="900" operator="equal" priority="77" type="cellIs">
      <formula>"NEUT"</formula>
    </cfRule>
    <cfRule dxfId="901" operator="equal" priority="78" type="cellIs">
      <formula>"POS"</formula>
    </cfRule>
    <cfRule dxfId="902" operator="equal" priority="79" type="cellIs">
      <formula>"NEG"</formula>
    </cfRule>
  </conditionalFormatting>
  <conditionalFormatting sqref="DJ32">
    <cfRule dxfId="903" operator="equal" priority="75" type="cellIs">
      <formula>"NO BET"</formula>
    </cfRule>
    <cfRule dxfId="904" operator="equal" priority="76" type="cellIs">
      <formula>"BET"</formula>
    </cfRule>
  </conditionalFormatting>
  <conditionalFormatting sqref="DP32">
    <cfRule dxfId="905" operator="equal" priority="73" type="cellIs">
      <formula>"NO BET"</formula>
    </cfRule>
    <cfRule dxfId="906" operator="equal" priority="74" type="cellIs">
      <formula>"BET"</formula>
    </cfRule>
  </conditionalFormatting>
  <conditionalFormatting sqref="P22">
    <cfRule dxfId="907" operator="equal" priority="70" type="cellIs">
      <formula>"NEUT"</formula>
    </cfRule>
    <cfRule dxfId="908" operator="equal" priority="71" type="cellIs">
      <formula>"POS"</formula>
    </cfRule>
    <cfRule dxfId="909" operator="equal" priority="72" type="cellIs">
      <formula>"NEG"</formula>
    </cfRule>
  </conditionalFormatting>
  <conditionalFormatting sqref="S21:S22">
    <cfRule dxfId="910" operator="equal" priority="68" type="cellIs">
      <formula>"YES"</formula>
    </cfRule>
    <cfRule dxfId="911" operator="equal" priority="69" type="cellIs">
      <formula>"NO"</formula>
    </cfRule>
  </conditionalFormatting>
  <conditionalFormatting sqref="P21">
    <cfRule dxfId="912" operator="equal" priority="65" type="cellIs">
      <formula>"NEUT"</formula>
    </cfRule>
    <cfRule dxfId="913" operator="equal" priority="66" type="cellIs">
      <formula>"POS"</formula>
    </cfRule>
    <cfRule dxfId="914" operator="equal" priority="67" type="cellIs">
      <formula>"NEG"</formula>
    </cfRule>
  </conditionalFormatting>
  <conditionalFormatting sqref="P21:P22">
    <cfRule dxfId="915" operator="equal" priority="64" type="cellIs">
      <formula>"INCOMP"</formula>
    </cfRule>
  </conditionalFormatting>
  <conditionalFormatting sqref="AG21:AG22">
    <cfRule dxfId="916" operator="equal" priority="62" type="cellIs">
      <formula>"YES"</formula>
    </cfRule>
    <cfRule dxfId="917" operator="equal" priority="63" type="cellIs">
      <formula>"NO"</formula>
    </cfRule>
  </conditionalFormatting>
  <conditionalFormatting sqref="AU21:AU22">
    <cfRule dxfId="918" operator="equal" priority="60" type="cellIs">
      <formula>"YES"</formula>
    </cfRule>
    <cfRule dxfId="919" operator="equal" priority="61" type="cellIs">
      <formula>"NO"</formula>
    </cfRule>
  </conditionalFormatting>
  <conditionalFormatting sqref="BI21:BI22">
    <cfRule dxfId="920" operator="equal" priority="58" type="cellIs">
      <formula>"YES"</formula>
    </cfRule>
    <cfRule dxfId="921" operator="equal" priority="59" type="cellIs">
      <formula>"NO"</formula>
    </cfRule>
  </conditionalFormatting>
  <conditionalFormatting sqref="BW21:BW22">
    <cfRule dxfId="922" operator="equal" priority="56" type="cellIs">
      <formula>"YES"</formula>
    </cfRule>
    <cfRule dxfId="923" operator="equal" priority="57" type="cellIs">
      <formula>"NO"</formula>
    </cfRule>
  </conditionalFormatting>
  <conditionalFormatting sqref="CK21:CK22">
    <cfRule dxfId="924" operator="equal" priority="54" type="cellIs">
      <formula>"YES"</formula>
    </cfRule>
    <cfRule dxfId="925" operator="equal" priority="55" type="cellIs">
      <formula>"NO"</formula>
    </cfRule>
  </conditionalFormatting>
  <conditionalFormatting sqref="CY21:CY22">
    <cfRule dxfId="926" operator="equal" priority="52" type="cellIs">
      <formula>"YES"</formula>
    </cfRule>
    <cfRule dxfId="927" operator="equal" priority="53" type="cellIs">
      <formula>"NO"</formula>
    </cfRule>
  </conditionalFormatting>
  <conditionalFormatting sqref="DM21:DM22">
    <cfRule dxfId="928" operator="equal" priority="50" type="cellIs">
      <formula>"YES"</formula>
    </cfRule>
    <cfRule dxfId="929" operator="equal" priority="51" type="cellIs">
      <formula>"NO"</formula>
    </cfRule>
  </conditionalFormatting>
  <conditionalFormatting sqref="AD22">
    <cfRule dxfId="930" operator="equal" priority="47" type="cellIs">
      <formula>"NEUT"</formula>
    </cfRule>
    <cfRule dxfId="931" operator="equal" priority="48" type="cellIs">
      <formula>"POS"</formula>
    </cfRule>
    <cfRule dxfId="932" operator="equal" priority="49" type="cellIs">
      <formula>"NEG"</formula>
    </cfRule>
  </conditionalFormatting>
  <conditionalFormatting sqref="AD21">
    <cfRule dxfId="933" operator="equal" priority="44" type="cellIs">
      <formula>"NEUT"</formula>
    </cfRule>
    <cfRule dxfId="934" operator="equal" priority="45" type="cellIs">
      <formula>"POS"</formula>
    </cfRule>
    <cfRule dxfId="935" operator="equal" priority="46" type="cellIs">
      <formula>"NEG"</formula>
    </cfRule>
  </conditionalFormatting>
  <conditionalFormatting sqref="AD21:AD22">
    <cfRule dxfId="936" operator="equal" priority="43" type="cellIs">
      <formula>"INCOMP"</formula>
    </cfRule>
  </conditionalFormatting>
  <conditionalFormatting sqref="AR22">
    <cfRule dxfId="937" operator="equal" priority="40" type="cellIs">
      <formula>"NEUT"</formula>
    </cfRule>
    <cfRule dxfId="938" operator="equal" priority="41" type="cellIs">
      <formula>"POS"</formula>
    </cfRule>
    <cfRule dxfId="939" operator="equal" priority="42" type="cellIs">
      <formula>"NEG"</formula>
    </cfRule>
  </conditionalFormatting>
  <conditionalFormatting sqref="AR21">
    <cfRule dxfId="940" operator="equal" priority="37" type="cellIs">
      <formula>"NEUT"</formula>
    </cfRule>
    <cfRule dxfId="941" operator="equal" priority="38" type="cellIs">
      <formula>"POS"</formula>
    </cfRule>
    <cfRule dxfId="942" operator="equal" priority="39" type="cellIs">
      <formula>"NEG"</formula>
    </cfRule>
  </conditionalFormatting>
  <conditionalFormatting sqref="AR21:AR22">
    <cfRule dxfId="943" operator="equal" priority="36" type="cellIs">
      <formula>"INCOMP"</formula>
    </cfRule>
  </conditionalFormatting>
  <conditionalFormatting sqref="BF22">
    <cfRule dxfId="944" operator="equal" priority="33" type="cellIs">
      <formula>"NEUT"</formula>
    </cfRule>
    <cfRule dxfId="945" operator="equal" priority="34" type="cellIs">
      <formula>"POS"</formula>
    </cfRule>
    <cfRule dxfId="946" operator="equal" priority="35" type="cellIs">
      <formula>"NEG"</formula>
    </cfRule>
  </conditionalFormatting>
  <conditionalFormatting sqref="BF21">
    <cfRule dxfId="947" operator="equal" priority="30" type="cellIs">
      <formula>"NEUT"</formula>
    </cfRule>
    <cfRule dxfId="948" operator="equal" priority="31" type="cellIs">
      <formula>"POS"</formula>
    </cfRule>
    <cfRule dxfId="949" operator="equal" priority="32" type="cellIs">
      <formula>"NEG"</formula>
    </cfRule>
  </conditionalFormatting>
  <conditionalFormatting sqref="BF21:BF22">
    <cfRule dxfId="950" operator="equal" priority="29" type="cellIs">
      <formula>"INCOMP"</formula>
    </cfRule>
  </conditionalFormatting>
  <conditionalFormatting sqref="BT22">
    <cfRule dxfId="951" operator="equal" priority="26" type="cellIs">
      <formula>"NEUT"</formula>
    </cfRule>
    <cfRule dxfId="952" operator="equal" priority="27" type="cellIs">
      <formula>"POS"</formula>
    </cfRule>
    <cfRule dxfId="953" operator="equal" priority="28" type="cellIs">
      <formula>"NEG"</formula>
    </cfRule>
  </conditionalFormatting>
  <conditionalFormatting sqref="BT21">
    <cfRule dxfId="954" operator="equal" priority="23" type="cellIs">
      <formula>"NEUT"</formula>
    </cfRule>
    <cfRule dxfId="955" operator="equal" priority="24" type="cellIs">
      <formula>"POS"</formula>
    </cfRule>
    <cfRule dxfId="956" operator="equal" priority="25" type="cellIs">
      <formula>"NEG"</formula>
    </cfRule>
  </conditionalFormatting>
  <conditionalFormatting sqref="BT21:BT22">
    <cfRule dxfId="957" operator="equal" priority="22" type="cellIs">
      <formula>"INCOMP"</formula>
    </cfRule>
  </conditionalFormatting>
  <conditionalFormatting sqref="CH22">
    <cfRule dxfId="958" operator="equal" priority="19" type="cellIs">
      <formula>"NEUT"</formula>
    </cfRule>
    <cfRule dxfId="959" operator="equal" priority="20" type="cellIs">
      <formula>"POS"</formula>
    </cfRule>
    <cfRule dxfId="960" operator="equal" priority="21" type="cellIs">
      <formula>"NEG"</formula>
    </cfRule>
  </conditionalFormatting>
  <conditionalFormatting sqref="CH21">
    <cfRule dxfId="961" operator="equal" priority="16" type="cellIs">
      <formula>"NEUT"</formula>
    </cfRule>
    <cfRule dxfId="962" operator="equal" priority="17" type="cellIs">
      <formula>"POS"</formula>
    </cfRule>
    <cfRule dxfId="963" operator="equal" priority="18" type="cellIs">
      <formula>"NEG"</formula>
    </cfRule>
  </conditionalFormatting>
  <conditionalFormatting sqref="CH21:CH22">
    <cfRule dxfId="964" operator="equal" priority="15" type="cellIs">
      <formula>"INCOMP"</formula>
    </cfRule>
  </conditionalFormatting>
  <conditionalFormatting sqref="CV22">
    <cfRule dxfId="965" operator="equal" priority="12" type="cellIs">
      <formula>"NEUT"</formula>
    </cfRule>
    <cfRule dxfId="966" operator="equal" priority="13" type="cellIs">
      <formula>"POS"</formula>
    </cfRule>
    <cfRule dxfId="967" operator="equal" priority="14" type="cellIs">
      <formula>"NEG"</formula>
    </cfRule>
  </conditionalFormatting>
  <conditionalFormatting sqref="CV21">
    <cfRule dxfId="968" operator="equal" priority="9" type="cellIs">
      <formula>"NEUT"</formula>
    </cfRule>
    <cfRule dxfId="969" operator="equal" priority="10" type="cellIs">
      <formula>"POS"</formula>
    </cfRule>
    <cfRule dxfId="970" operator="equal" priority="11" type="cellIs">
      <formula>"NEG"</formula>
    </cfRule>
  </conditionalFormatting>
  <conditionalFormatting sqref="CV21:CV22">
    <cfRule dxfId="971" operator="equal" priority="8" type="cellIs">
      <formula>"INCOMP"</formula>
    </cfRule>
  </conditionalFormatting>
  <conditionalFormatting sqref="DJ22">
    <cfRule dxfId="972" operator="equal" priority="5" type="cellIs">
      <formula>"NEUT"</formula>
    </cfRule>
    <cfRule dxfId="973" operator="equal" priority="6" type="cellIs">
      <formula>"POS"</formula>
    </cfRule>
    <cfRule dxfId="974" operator="equal" priority="7" type="cellIs">
      <formula>"NEG"</formula>
    </cfRule>
  </conditionalFormatting>
  <conditionalFormatting sqref="DJ21">
    <cfRule dxfId="975" operator="equal" priority="2" type="cellIs">
      <formula>"NEUT"</formula>
    </cfRule>
    <cfRule dxfId="976" operator="equal" priority="3" type="cellIs">
      <formula>"POS"</formula>
    </cfRule>
    <cfRule dxfId="977" operator="equal" priority="4" type="cellIs">
      <formula>"NEG"</formula>
    </cfRule>
  </conditionalFormatting>
  <conditionalFormatting sqref="DJ21:DJ22">
    <cfRule dxfId="978" operator="equal" priority="1" type="cellIs">
      <formula>"INCOMP"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S87"/>
  <sheetViews>
    <sheetView workbookViewId="0">
      <selection activeCell="L3" sqref="L3"/>
    </sheetView>
  </sheetViews>
  <sheetFormatPr baseColWidth="10" defaultRowHeight="15"/>
  <cols>
    <col customWidth="1" max="149" min="123" style="86" width="10.83203125"/>
  </cols>
  <sheetData>
    <row customHeight="1" ht="17" r="2" s="86" spans="1:149">
      <c r="B2" s="34" t="n"/>
      <c r="C2" s="16" t="n"/>
      <c r="D2" s="16" t="n"/>
      <c r="E2" s="16" t="n"/>
      <c r="F2" s="16" t="n"/>
      <c r="G2" s="16" t="n"/>
      <c r="H2" s="16" t="n"/>
      <c r="I2" s="35" t="n"/>
      <c r="K2" s="19" t="s">
        <v>72</v>
      </c>
      <c r="L2" s="21" t="n">
        <v>9</v>
      </c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35" t="n"/>
      <c r="Y2" s="19" t="s">
        <v>72</v>
      </c>
      <c r="Z2" s="21">
        <f>1+'RATINGS - 2'!L2</f>
        <v/>
      </c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35" t="n"/>
      <c r="AM2" s="19" t="s">
        <v>72</v>
      </c>
      <c r="AN2" s="21">
        <f>1+Z2</f>
        <v/>
      </c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35" t="n"/>
      <c r="BA2" s="19" t="s">
        <v>72</v>
      </c>
      <c r="BB2" s="21">
        <f>1+AN2</f>
        <v/>
      </c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16" t="n"/>
      <c r="BM2" s="35" t="n"/>
      <c r="BO2" s="19" t="s">
        <v>72</v>
      </c>
      <c r="BP2" s="21">
        <f>1+BB2</f>
        <v/>
      </c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16" t="n"/>
      <c r="CA2" s="35" t="n"/>
      <c r="CC2" s="19" t="s">
        <v>72</v>
      </c>
      <c r="CD2" s="21">
        <f>1+BP2</f>
        <v/>
      </c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16" t="n"/>
      <c r="CO2" s="35" t="n"/>
      <c r="CQ2" s="19" t="s">
        <v>72</v>
      </c>
      <c r="CR2" s="21">
        <f>1+CD2</f>
        <v/>
      </c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16" t="n"/>
      <c r="DC2" s="35" t="n"/>
      <c r="DE2" s="19" t="s">
        <v>72</v>
      </c>
      <c r="DF2" s="21">
        <f>1+CR2</f>
        <v/>
      </c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16" t="n"/>
      <c r="DQ2" s="35" t="n"/>
    </row>
    <row r="3" spans="1:149">
      <c r="B3" s="13" t="n"/>
      <c r="C3" s="125" t="s">
        <v>70</v>
      </c>
      <c r="D3" s="126" t="s">
        <v>1</v>
      </c>
      <c r="E3" s="110" t="s">
        <v>73</v>
      </c>
      <c r="F3" s="110" t="s">
        <v>3</v>
      </c>
      <c r="G3" s="110" t="s">
        <v>5</v>
      </c>
      <c r="H3" s="102" t="s">
        <v>74</v>
      </c>
      <c r="I3" s="14" t="n"/>
      <c r="K3" s="13" t="n"/>
      <c r="P3" s="125" t="s">
        <v>70</v>
      </c>
      <c r="Q3" s="110" t="s">
        <v>3</v>
      </c>
      <c r="R3" s="102" t="s">
        <v>75</v>
      </c>
      <c r="W3" s="14" t="n"/>
      <c r="Y3" s="13" t="n"/>
      <c r="AD3" s="125" t="s">
        <v>70</v>
      </c>
      <c r="AE3" s="110" t="s">
        <v>3</v>
      </c>
      <c r="AF3" s="102" t="s">
        <v>75</v>
      </c>
      <c r="AK3" s="14" t="n"/>
      <c r="AM3" s="13" t="n"/>
      <c r="AR3" s="125" t="s">
        <v>70</v>
      </c>
      <c r="AS3" s="110" t="s">
        <v>3</v>
      </c>
      <c r="AT3" s="102" t="s">
        <v>75</v>
      </c>
      <c r="AY3" s="14" t="n"/>
      <c r="BA3" s="13" t="n"/>
      <c r="BF3" s="125" t="s">
        <v>70</v>
      </c>
      <c r="BG3" s="110" t="s">
        <v>3</v>
      </c>
      <c r="BH3" s="102" t="s">
        <v>75</v>
      </c>
      <c r="BM3" s="14" t="n"/>
      <c r="BO3" s="13" t="n"/>
      <c r="BT3" s="125" t="s">
        <v>70</v>
      </c>
      <c r="BU3" s="110" t="s">
        <v>3</v>
      </c>
      <c r="BV3" s="102" t="s">
        <v>75</v>
      </c>
      <c r="CA3" s="14" t="n"/>
      <c r="CC3" s="13" t="n"/>
      <c r="CH3" s="125" t="s">
        <v>70</v>
      </c>
      <c r="CI3" s="110" t="s">
        <v>3</v>
      </c>
      <c r="CJ3" s="102" t="s">
        <v>75</v>
      </c>
      <c r="CO3" s="14" t="n"/>
      <c r="CQ3" s="13" t="n"/>
      <c r="CV3" s="125" t="s">
        <v>70</v>
      </c>
      <c r="CW3" s="110" t="s">
        <v>3</v>
      </c>
      <c r="CX3" s="102" t="s">
        <v>75</v>
      </c>
      <c r="DC3" s="14" t="n"/>
      <c r="DE3" s="13" t="n"/>
      <c r="DJ3" s="125" t="s">
        <v>70</v>
      </c>
      <c r="DK3" s="110" t="s">
        <v>3</v>
      </c>
      <c r="DL3" s="102" t="s">
        <v>75</v>
      </c>
      <c r="DQ3" s="14" t="n"/>
    </row>
    <row r="4" spans="1:149">
      <c r="B4" s="111" t="n">
        <v>1</v>
      </c>
      <c r="C4" s="50">
        <f>PROFILING!Q5</f>
        <v/>
      </c>
      <c r="D4" s="71">
        <f>PROFILING!R5</f>
        <v/>
      </c>
      <c r="E4" s="47">
        <f>PROFILING!Y5</f>
        <v/>
      </c>
      <c r="F4" s="28">
        <f>PROFILING!X5</f>
        <v/>
      </c>
      <c r="G4" s="92">
        <f>PROFILING!Z5</f>
        <v/>
      </c>
      <c r="H4" s="9">
        <f>'RATINGS - 2'!S21</f>
        <v/>
      </c>
      <c r="I4" s="14" t="n"/>
      <c r="K4" s="13" t="n"/>
      <c r="P4" s="50">
        <f>'RATINGS - 2'!C4</f>
        <v/>
      </c>
      <c r="Q4" s="33">
        <f>'RATINGS - 2'!F4</f>
        <v/>
      </c>
      <c r="R4" s="9">
        <f>'RATINGS - 2'!G4</f>
        <v/>
      </c>
      <c r="W4" s="14" t="n"/>
      <c r="Y4" s="13" t="n"/>
      <c r="AD4" s="50">
        <f>C8</f>
        <v/>
      </c>
      <c r="AE4" s="33">
        <f>F8</f>
        <v/>
      </c>
      <c r="AF4" s="9">
        <f>G8</f>
        <v/>
      </c>
      <c r="AK4" s="14" t="n"/>
      <c r="AM4" s="13" t="n"/>
      <c r="AR4" s="50">
        <f>C12</f>
        <v/>
      </c>
      <c r="AS4" s="33">
        <f>F12</f>
        <v/>
      </c>
      <c r="AT4" s="9">
        <f>G12</f>
        <v/>
      </c>
      <c r="AY4" s="14" t="n"/>
      <c r="BA4" s="13" t="n"/>
      <c r="BF4" s="50">
        <f>C16</f>
        <v/>
      </c>
      <c r="BG4" s="33">
        <f>F16</f>
        <v/>
      </c>
      <c r="BH4" s="9">
        <f>G16</f>
        <v/>
      </c>
      <c r="BM4" s="14" t="n"/>
      <c r="BO4" s="13" t="n"/>
      <c r="BT4" s="50">
        <f>C20</f>
        <v/>
      </c>
      <c r="BU4" s="33">
        <f>F20</f>
        <v/>
      </c>
      <c r="BV4" s="9">
        <f>G20</f>
        <v/>
      </c>
      <c r="CA4" s="14" t="n"/>
      <c r="CC4" s="13" t="n"/>
      <c r="CH4" s="50">
        <f>C24</f>
        <v/>
      </c>
      <c r="CI4" s="33">
        <f>F24</f>
        <v/>
      </c>
      <c r="CJ4" s="9">
        <f>G24</f>
        <v/>
      </c>
      <c r="CO4" s="14" t="n"/>
      <c r="CQ4" s="13" t="n"/>
      <c r="CV4" s="50">
        <f>C28</f>
        <v/>
      </c>
      <c r="CW4" s="33">
        <f>F28</f>
        <v/>
      </c>
      <c r="CX4" s="9">
        <f>G28</f>
        <v/>
      </c>
      <c r="DC4" s="14" t="n"/>
      <c r="DE4" s="13" t="n"/>
      <c r="DJ4" s="50">
        <f>C32</f>
        <v/>
      </c>
      <c r="DK4" s="33">
        <f>F32</f>
        <v/>
      </c>
      <c r="DL4" s="9">
        <f>G32</f>
        <v/>
      </c>
      <c r="DQ4" s="14" t="n"/>
    </row>
    <row customHeight="1" ht="17" r="5" s="86" spans="1:149">
      <c r="B5" s="13" t="n"/>
      <c r="C5" s="51">
        <f>PROFILING!Q6</f>
        <v/>
      </c>
      <c r="D5" s="73">
        <f>PROFILING!R6</f>
        <v/>
      </c>
      <c r="E5" s="49">
        <f>PROFILING!Y6</f>
        <v/>
      </c>
      <c r="F5" s="54">
        <f>PROFILING!X6</f>
        <v/>
      </c>
      <c r="G5" s="54">
        <f>PROFILING!Z6</f>
        <v/>
      </c>
      <c r="H5" s="10">
        <f>'RATINGS - 2'!S22</f>
        <v/>
      </c>
      <c r="I5" s="14" t="n"/>
      <c r="K5" s="13" t="n"/>
      <c r="P5" s="51">
        <f>'RATINGS - 2'!C5</f>
        <v/>
      </c>
      <c r="Q5" s="124">
        <f>'RATINGS - 2'!F5</f>
        <v/>
      </c>
      <c r="R5" s="10">
        <f>'RATINGS - 2'!G5</f>
        <v/>
      </c>
      <c r="W5" s="14" t="n"/>
      <c r="Y5" s="13" t="n"/>
      <c r="AD5" s="51">
        <f>C9</f>
        <v/>
      </c>
      <c r="AE5" s="124">
        <f>F9</f>
        <v/>
      </c>
      <c r="AF5" s="10">
        <f>G9</f>
        <v/>
      </c>
      <c r="AK5" s="14" t="n"/>
      <c r="AM5" s="13" t="n"/>
      <c r="AR5" s="51">
        <f>C13</f>
        <v/>
      </c>
      <c r="AS5" s="124">
        <f>F13</f>
        <v/>
      </c>
      <c r="AT5" s="10">
        <f>G13</f>
        <v/>
      </c>
      <c r="AY5" s="14" t="n"/>
      <c r="BA5" s="13" t="n"/>
      <c r="BF5" s="51">
        <f>C17</f>
        <v/>
      </c>
      <c r="BG5" s="124">
        <f>F17</f>
        <v/>
      </c>
      <c r="BH5" s="10">
        <f>G17</f>
        <v/>
      </c>
      <c r="BM5" s="14" t="n"/>
      <c r="BO5" s="13" t="n"/>
      <c r="BT5" s="51">
        <f>C21</f>
        <v/>
      </c>
      <c r="BU5" s="124">
        <f>F21</f>
        <v/>
      </c>
      <c r="BV5" s="10">
        <f>G21</f>
        <v/>
      </c>
      <c r="CA5" s="14" t="n"/>
      <c r="CC5" s="13" t="n"/>
      <c r="CH5" s="51">
        <f>C25</f>
        <v/>
      </c>
      <c r="CI5" s="124">
        <f>F25</f>
        <v/>
      </c>
      <c r="CJ5" s="10">
        <f>G25</f>
        <v/>
      </c>
      <c r="CO5" s="14" t="n"/>
      <c r="CQ5" s="13" t="n"/>
      <c r="CV5" s="51">
        <f>C29</f>
        <v/>
      </c>
      <c r="CW5" s="124">
        <f>F29</f>
        <v/>
      </c>
      <c r="CX5" s="10">
        <f>G29</f>
        <v/>
      </c>
      <c r="DC5" s="14" t="n"/>
      <c r="DE5" s="13" t="n"/>
      <c r="DJ5" s="51">
        <f>C33</f>
        <v/>
      </c>
      <c r="DK5" s="124">
        <f>F33</f>
        <v/>
      </c>
      <c r="DL5" s="10">
        <f>G33</f>
        <v/>
      </c>
      <c r="DQ5" s="14" t="n"/>
    </row>
    <row customHeight="1" ht="17" r="6" s="86" spans="1:149">
      <c r="B6" s="13" t="n"/>
      <c r="C6" s="52" t="n"/>
      <c r="D6" s="52" t="n"/>
      <c r="I6" s="14" t="n"/>
      <c r="K6" s="2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4" t="n"/>
      <c r="Y6" s="2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4" t="n"/>
      <c r="AM6" s="2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4" t="n"/>
      <c r="BA6" s="2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4" t="n"/>
      <c r="BO6" s="2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4" t="n"/>
      <c r="CC6" s="2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4" t="n"/>
      <c r="CQ6" s="2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4" t="n"/>
      <c r="DE6" s="2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4" t="n"/>
    </row>
    <row r="7" spans="1:149">
      <c r="B7" s="13" t="n"/>
      <c r="C7" s="125" t="s">
        <v>70</v>
      </c>
      <c r="D7" s="126" t="s">
        <v>1</v>
      </c>
      <c r="E7" s="110" t="s">
        <v>73</v>
      </c>
      <c r="F7" s="110" t="s">
        <v>3</v>
      </c>
      <c r="G7" s="110" t="s">
        <v>5</v>
      </c>
      <c r="H7" s="102" t="s">
        <v>74</v>
      </c>
      <c r="I7" s="14" t="n"/>
    </row>
    <row customHeight="1" ht="17" r="8" s="86" spans="1:149">
      <c r="B8" s="111">
        <f>B4+1</f>
        <v/>
      </c>
      <c r="C8" s="50">
        <f>PROFILING!Q9</f>
        <v/>
      </c>
      <c r="D8" s="71">
        <f>PROFILING!R9</f>
        <v/>
      </c>
      <c r="E8" s="47">
        <f>PROFILING!Y9</f>
        <v/>
      </c>
      <c r="F8" s="28">
        <f>PROFILING!X9</f>
        <v/>
      </c>
      <c r="G8" s="92">
        <f>PROFILING!Z9</f>
        <v/>
      </c>
      <c r="H8" s="9">
        <f>AG21</f>
        <v/>
      </c>
      <c r="I8" s="14" t="n"/>
      <c r="K8" s="19" t="s">
        <v>76</v>
      </c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8">
        <f>K8</f>
        <v/>
      </c>
      <c r="Y8" s="19" t="s">
        <v>76</v>
      </c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8">
        <f>Y8</f>
        <v/>
      </c>
      <c r="AM8" s="19" t="s">
        <v>76</v>
      </c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8">
        <f>AM8</f>
        <v/>
      </c>
      <c r="BA8" s="19" t="s">
        <v>76</v>
      </c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8">
        <f>BA8</f>
        <v/>
      </c>
      <c r="BO8" s="19" t="s">
        <v>76</v>
      </c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6" t="n"/>
      <c r="CA8" s="18">
        <f>BO8</f>
        <v/>
      </c>
      <c r="CC8" s="19" t="s">
        <v>76</v>
      </c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6" t="n"/>
      <c r="CO8" s="18">
        <f>CC8</f>
        <v/>
      </c>
      <c r="CQ8" s="19" t="s">
        <v>76</v>
      </c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6" t="n"/>
      <c r="DC8" s="18">
        <f>CQ8</f>
        <v/>
      </c>
      <c r="DE8" s="19" t="s">
        <v>76</v>
      </c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6" t="n"/>
      <c r="DQ8" s="18">
        <f>DE8</f>
        <v/>
      </c>
    </row>
    <row customHeight="1" ht="17" r="9" s="86" spans="1:149">
      <c r="B9" s="13" t="n"/>
      <c r="C9" s="51">
        <f>PROFILING!Q10</f>
        <v/>
      </c>
      <c r="D9" s="73">
        <f>PROFILING!R10</f>
        <v/>
      </c>
      <c r="E9" s="49">
        <f>PROFILING!Y10</f>
        <v/>
      </c>
      <c r="F9" s="54">
        <f>PROFILING!X10</f>
        <v/>
      </c>
      <c r="G9" s="54">
        <f>PROFILING!Z10</f>
        <v/>
      </c>
      <c r="H9" s="10">
        <f>AG22</f>
        <v/>
      </c>
      <c r="I9" s="14" t="n"/>
      <c r="K9" s="13" t="n"/>
      <c r="L9" s="8" t="s">
        <v>142</v>
      </c>
      <c r="M9" s="32" t="s">
        <v>78</v>
      </c>
      <c r="N9" s="32" t="s">
        <v>79</v>
      </c>
      <c r="O9" s="32" t="s">
        <v>80</v>
      </c>
      <c r="P9" s="29" t="s">
        <v>81</v>
      </c>
      <c r="Q9" s="33" t="n"/>
      <c r="R9" s="8" t="s">
        <v>143</v>
      </c>
      <c r="S9" s="32" t="s">
        <v>78</v>
      </c>
      <c r="T9" s="32" t="s">
        <v>79</v>
      </c>
      <c r="U9" s="32" t="s">
        <v>80</v>
      </c>
      <c r="V9" s="29" t="s">
        <v>81</v>
      </c>
      <c r="W9" s="14" t="n"/>
      <c r="X9" s="33" t="n"/>
      <c r="Y9" s="13" t="n"/>
      <c r="Z9" s="8" t="s">
        <v>144</v>
      </c>
      <c r="AA9" s="32" t="s">
        <v>78</v>
      </c>
      <c r="AB9" s="32" t="s">
        <v>79</v>
      </c>
      <c r="AC9" s="32" t="s">
        <v>80</v>
      </c>
      <c r="AD9" s="29" t="s">
        <v>81</v>
      </c>
      <c r="AE9" s="33" t="n"/>
      <c r="AF9" s="8" t="s">
        <v>145</v>
      </c>
      <c r="AG9" s="32" t="s">
        <v>78</v>
      </c>
      <c r="AH9" s="32" t="s">
        <v>79</v>
      </c>
      <c r="AI9" s="32" t="s">
        <v>80</v>
      </c>
      <c r="AJ9" s="29" t="s">
        <v>81</v>
      </c>
      <c r="AK9" s="14" t="n"/>
      <c r="AM9" s="13" t="n"/>
      <c r="AN9" s="8" t="s">
        <v>146</v>
      </c>
      <c r="AO9" s="32" t="s">
        <v>78</v>
      </c>
      <c r="AP9" s="32" t="s">
        <v>79</v>
      </c>
      <c r="AQ9" s="32" t="s">
        <v>80</v>
      </c>
      <c r="AR9" s="29" t="s">
        <v>81</v>
      </c>
      <c r="AS9" s="33" t="n"/>
      <c r="AT9" s="8" t="s">
        <v>147</v>
      </c>
      <c r="AU9" s="32" t="s">
        <v>78</v>
      </c>
      <c r="AV9" s="32" t="s">
        <v>79</v>
      </c>
      <c r="AW9" s="32" t="s">
        <v>80</v>
      </c>
      <c r="AX9" s="29" t="s">
        <v>81</v>
      </c>
      <c r="AY9" s="14" t="n"/>
      <c r="BA9" s="13" t="n"/>
      <c r="BB9" s="8" t="s">
        <v>148</v>
      </c>
      <c r="BC9" s="32" t="s">
        <v>78</v>
      </c>
      <c r="BD9" s="32" t="s">
        <v>79</v>
      </c>
      <c r="BE9" s="32" t="s">
        <v>80</v>
      </c>
      <c r="BF9" s="29" t="s">
        <v>81</v>
      </c>
      <c r="BG9" s="33" t="n"/>
      <c r="BH9" s="8" t="s">
        <v>149</v>
      </c>
      <c r="BI9" s="32" t="s">
        <v>78</v>
      </c>
      <c r="BJ9" s="32" t="s">
        <v>79</v>
      </c>
      <c r="BK9" s="32" t="s">
        <v>80</v>
      </c>
      <c r="BL9" s="29" t="s">
        <v>81</v>
      </c>
      <c r="BM9" s="14" t="n"/>
      <c r="BO9" s="13" t="n"/>
      <c r="BP9" s="8" t="s">
        <v>150</v>
      </c>
      <c r="BQ9" s="32" t="s">
        <v>78</v>
      </c>
      <c r="BR9" s="32" t="s">
        <v>79</v>
      </c>
      <c r="BS9" s="32" t="s">
        <v>80</v>
      </c>
      <c r="BT9" s="29" t="s">
        <v>81</v>
      </c>
      <c r="BU9" s="33" t="n"/>
      <c r="BV9" s="8" t="s">
        <v>151</v>
      </c>
      <c r="BW9" s="32" t="s">
        <v>78</v>
      </c>
      <c r="BX9" s="32" t="s">
        <v>79</v>
      </c>
      <c r="BY9" s="32" t="s">
        <v>80</v>
      </c>
      <c r="BZ9" s="29" t="s">
        <v>81</v>
      </c>
      <c r="CA9" s="14" t="n"/>
      <c r="CB9" s="33" t="n"/>
      <c r="CC9" s="13" t="n"/>
      <c r="CD9" s="8" t="s">
        <v>152</v>
      </c>
      <c r="CE9" s="32" t="s">
        <v>78</v>
      </c>
      <c r="CF9" s="32" t="s">
        <v>79</v>
      </c>
      <c r="CG9" s="32" t="s">
        <v>80</v>
      </c>
      <c r="CH9" s="29" t="s">
        <v>81</v>
      </c>
      <c r="CI9" s="33" t="n"/>
      <c r="CJ9" s="8" t="s">
        <v>153</v>
      </c>
      <c r="CK9" s="32" t="s">
        <v>78</v>
      </c>
      <c r="CL9" s="32" t="s">
        <v>79</v>
      </c>
      <c r="CM9" s="32" t="s">
        <v>80</v>
      </c>
      <c r="CN9" s="29" t="s">
        <v>81</v>
      </c>
      <c r="CO9" s="14" t="n"/>
      <c r="CQ9" s="13" t="n"/>
      <c r="CR9" s="8" t="s">
        <v>154</v>
      </c>
      <c r="CS9" s="32" t="s">
        <v>78</v>
      </c>
      <c r="CT9" s="32" t="s">
        <v>79</v>
      </c>
      <c r="CU9" s="32" t="s">
        <v>80</v>
      </c>
      <c r="CV9" s="29" t="s">
        <v>81</v>
      </c>
      <c r="CW9" s="33" t="n"/>
      <c r="CX9" s="8" t="s">
        <v>155</v>
      </c>
      <c r="CY9" s="32" t="s">
        <v>78</v>
      </c>
      <c r="CZ9" s="32" t="s">
        <v>79</v>
      </c>
      <c r="DA9" s="32" t="s">
        <v>80</v>
      </c>
      <c r="DB9" s="29" t="s">
        <v>81</v>
      </c>
      <c r="DC9" s="14" t="n"/>
      <c r="DE9" s="13" t="n"/>
      <c r="DF9" s="8">
        <f>DJ4</f>
        <v/>
      </c>
      <c r="DG9" s="32" t="s">
        <v>78</v>
      </c>
      <c r="DH9" s="32" t="s">
        <v>79</v>
      </c>
      <c r="DI9" s="32" t="s">
        <v>80</v>
      </c>
      <c r="DJ9" s="29" t="s">
        <v>81</v>
      </c>
      <c r="DK9" s="33" t="n"/>
      <c r="DL9" s="8">
        <f>DJ5</f>
        <v/>
      </c>
      <c r="DM9" s="32" t="s">
        <v>78</v>
      </c>
      <c r="DN9" s="32" t="s">
        <v>79</v>
      </c>
      <c r="DO9" s="32" t="s">
        <v>80</v>
      </c>
      <c r="DP9" s="29" t="s">
        <v>81</v>
      </c>
      <c r="DQ9" s="14" t="n"/>
    </row>
    <row customHeight="1" ht="17" r="10" s="86" spans="1:149">
      <c r="B10" s="13" t="n"/>
      <c r="C10" s="52" t="n"/>
      <c r="D10" s="52" t="n"/>
      <c r="I10" s="14" t="n"/>
      <c r="K10" s="13" t="n"/>
      <c r="L10" s="26" t="s">
        <v>97</v>
      </c>
      <c r="M10" s="15" t="s">
        <v>8</v>
      </c>
      <c r="N10" s="15" t="s">
        <v>8</v>
      </c>
      <c r="O10" s="15" t="s">
        <v>8</v>
      </c>
      <c r="P10" s="41" t="s">
        <v>10</v>
      </c>
      <c r="Q10" s="33" t="n"/>
      <c r="R10" s="26" t="s">
        <v>97</v>
      </c>
      <c r="S10" s="15" t="s">
        <v>10</v>
      </c>
      <c r="T10" s="15" t="s">
        <v>10</v>
      </c>
      <c r="U10" s="15" t="s">
        <v>8</v>
      </c>
      <c r="V10" s="41" t="s">
        <v>10</v>
      </c>
      <c r="W10" s="14" t="n"/>
      <c r="X10" s="33" t="n"/>
      <c r="Y10" s="13" t="n"/>
      <c r="Z10" s="26" t="s">
        <v>97</v>
      </c>
      <c r="AA10" s="15" t="s">
        <v>10</v>
      </c>
      <c r="AB10" s="15" t="s">
        <v>10</v>
      </c>
      <c r="AC10" s="15" t="s">
        <v>10</v>
      </c>
      <c r="AD10" s="41" t="s">
        <v>10</v>
      </c>
      <c r="AE10" s="33" t="n"/>
      <c r="AF10" s="26" t="s">
        <v>97</v>
      </c>
      <c r="AG10" s="15" t="s">
        <v>8</v>
      </c>
      <c r="AH10" s="15" t="s">
        <v>8</v>
      </c>
      <c r="AI10" s="15" t="s">
        <v>8</v>
      </c>
      <c r="AJ10" s="41" t="s">
        <v>8</v>
      </c>
      <c r="AK10" s="14" t="n"/>
      <c r="AM10" s="13" t="n"/>
      <c r="AN10" s="26" t="s">
        <v>97</v>
      </c>
      <c r="AO10" s="15" t="s">
        <v>8</v>
      </c>
      <c r="AP10" s="15" t="s">
        <v>10</v>
      </c>
      <c r="AQ10" s="15" t="s">
        <v>10</v>
      </c>
      <c r="AR10" s="41" t="s">
        <v>8</v>
      </c>
      <c r="AS10" s="33" t="n"/>
      <c r="AT10" s="26" t="s">
        <v>97</v>
      </c>
      <c r="AU10" s="15" t="s">
        <v>10</v>
      </c>
      <c r="AV10" s="15" t="s">
        <v>8</v>
      </c>
      <c r="AW10" s="15" t="s">
        <v>10</v>
      </c>
      <c r="AX10" s="41" t="s">
        <v>8</v>
      </c>
      <c r="AY10" s="14" t="n"/>
      <c r="BA10" s="13" t="n"/>
      <c r="BB10" s="26" t="s">
        <v>97</v>
      </c>
      <c r="BC10" s="15" t="s">
        <v>10</v>
      </c>
      <c r="BD10" s="15" t="s">
        <v>8</v>
      </c>
      <c r="BE10" s="15" t="s">
        <v>10</v>
      </c>
      <c r="BF10" s="41" t="s">
        <v>10</v>
      </c>
      <c r="BG10" s="33" t="n"/>
      <c r="BH10" s="26" t="s">
        <v>97</v>
      </c>
      <c r="BI10" s="15" t="s">
        <v>8</v>
      </c>
      <c r="BJ10" s="15" t="s">
        <v>10</v>
      </c>
      <c r="BK10" s="15" t="s">
        <v>8</v>
      </c>
      <c r="BL10" s="41" t="s">
        <v>10</v>
      </c>
      <c r="BM10" s="14" t="n"/>
      <c r="BO10" s="13" t="n"/>
      <c r="BP10" s="26" t="s">
        <v>97</v>
      </c>
      <c r="BQ10" s="15" t="s">
        <v>8</v>
      </c>
      <c r="BR10" s="15" t="s">
        <v>10</v>
      </c>
      <c r="BS10" s="15" t="s">
        <v>8</v>
      </c>
      <c r="BT10" s="41" t="s">
        <v>8</v>
      </c>
      <c r="BU10" s="33" t="n"/>
      <c r="BV10" s="26" t="s">
        <v>97</v>
      </c>
      <c r="BW10" s="15" t="s">
        <v>10</v>
      </c>
      <c r="BX10" s="15" t="s">
        <v>10</v>
      </c>
      <c r="BY10" s="15" t="s">
        <v>10</v>
      </c>
      <c r="BZ10" s="41" t="s">
        <v>8</v>
      </c>
      <c r="CA10" s="14" t="n"/>
      <c r="CC10" s="13" t="n"/>
      <c r="CD10" s="26" t="s">
        <v>97</v>
      </c>
      <c r="CE10" s="15" t="s">
        <v>8</v>
      </c>
      <c r="CF10" s="15" t="s">
        <v>10</v>
      </c>
      <c r="CG10" s="15" t="s">
        <v>8</v>
      </c>
      <c r="CH10" s="41" t="s">
        <v>8</v>
      </c>
      <c r="CI10" s="33" t="n"/>
      <c r="CJ10" s="26" t="s">
        <v>97</v>
      </c>
      <c r="CK10" s="15" t="s">
        <v>10</v>
      </c>
      <c r="CL10" s="15" t="s">
        <v>8</v>
      </c>
      <c r="CM10" s="15" t="s">
        <v>8</v>
      </c>
      <c r="CN10" s="41" t="s">
        <v>8</v>
      </c>
      <c r="CO10" s="14" t="n"/>
      <c r="CQ10" s="13" t="n"/>
      <c r="CR10" s="26" t="s">
        <v>97</v>
      </c>
      <c r="CS10" s="15" t="s">
        <v>8</v>
      </c>
      <c r="CT10" s="15" t="s">
        <v>10</v>
      </c>
      <c r="CU10" s="15" t="s">
        <v>10</v>
      </c>
      <c r="CV10" s="41" t="s">
        <v>10</v>
      </c>
      <c r="CW10" s="33" t="n"/>
      <c r="CX10" s="26" t="s">
        <v>97</v>
      </c>
      <c r="CY10" s="15" t="s">
        <v>10</v>
      </c>
      <c r="CZ10" s="15" t="s">
        <v>8</v>
      </c>
      <c r="DA10" s="15" t="s">
        <v>8</v>
      </c>
      <c r="DB10" s="41" t="s">
        <v>8</v>
      </c>
      <c r="DC10" s="14" t="n"/>
      <c r="DE10" s="13" t="n"/>
      <c r="DF10" s="26" t="s">
        <v>97</v>
      </c>
      <c r="DG10" s="15" t="n"/>
      <c r="DH10" s="15" t="n"/>
      <c r="DI10" s="15" t="n"/>
      <c r="DJ10" s="41" t="n"/>
      <c r="DK10" s="33" t="n"/>
      <c r="DL10" s="26" t="s">
        <v>97</v>
      </c>
      <c r="DM10" s="15" t="n"/>
      <c r="DN10" s="15" t="n"/>
      <c r="DO10" s="15" t="n"/>
      <c r="DP10" s="41" t="n"/>
      <c r="DQ10" s="14" t="n"/>
    </row>
    <row r="11" spans="1:149">
      <c r="B11" s="13" t="n"/>
      <c r="C11" s="125" t="s">
        <v>70</v>
      </c>
      <c r="D11" s="126" t="s">
        <v>1</v>
      </c>
      <c r="E11" s="110" t="s">
        <v>73</v>
      </c>
      <c r="F11" s="110" t="s">
        <v>3</v>
      </c>
      <c r="G11" s="110" t="s">
        <v>5</v>
      </c>
      <c r="H11" s="102" t="s">
        <v>74</v>
      </c>
      <c r="I11" s="14" t="n"/>
      <c r="K11" s="13" t="n"/>
      <c r="L11" s="64" t="s">
        <v>98</v>
      </c>
      <c r="M11" s="15" t="s">
        <v>156</v>
      </c>
      <c r="N11" s="15" t="s">
        <v>102</v>
      </c>
      <c r="O11" s="15" t="s">
        <v>109</v>
      </c>
      <c r="P11" s="41" t="s">
        <v>107</v>
      </c>
      <c r="Q11" s="92" t="n"/>
      <c r="R11" s="64" t="s">
        <v>98</v>
      </c>
      <c r="S11" s="15" t="s">
        <v>102</v>
      </c>
      <c r="T11" s="15" t="s">
        <v>109</v>
      </c>
      <c r="U11" s="15" t="s">
        <v>100</v>
      </c>
      <c r="V11" s="41" t="s">
        <v>108</v>
      </c>
      <c r="W11" s="14" t="n"/>
      <c r="X11" s="92" t="n"/>
      <c r="Y11" s="13" t="n"/>
      <c r="Z11" s="64" t="s">
        <v>98</v>
      </c>
      <c r="AA11" s="15" t="s">
        <v>100</v>
      </c>
      <c r="AB11" s="15" t="s">
        <v>102</v>
      </c>
      <c r="AC11" s="15" t="s">
        <v>105</v>
      </c>
      <c r="AD11" s="41" t="s">
        <v>108</v>
      </c>
      <c r="AE11" s="92" t="n"/>
      <c r="AF11" s="64" t="s">
        <v>98</v>
      </c>
      <c r="AG11" s="15" t="s">
        <v>104</v>
      </c>
      <c r="AH11" s="15" t="s">
        <v>105</v>
      </c>
      <c r="AI11" s="15" t="s">
        <v>111</v>
      </c>
      <c r="AJ11" s="41" t="s">
        <v>99</v>
      </c>
      <c r="AK11" s="14" t="n"/>
      <c r="AM11" s="13" t="n"/>
      <c r="AN11" s="64" t="s">
        <v>98</v>
      </c>
      <c r="AO11" s="15" t="s">
        <v>99</v>
      </c>
      <c r="AP11" s="15" t="s">
        <v>109</v>
      </c>
      <c r="AQ11" s="15" t="s">
        <v>107</v>
      </c>
      <c r="AR11" s="41" t="s">
        <v>109</v>
      </c>
      <c r="AS11" s="92" t="n"/>
      <c r="AT11" s="64" t="s">
        <v>98</v>
      </c>
      <c r="AU11" s="15" t="s">
        <v>109</v>
      </c>
      <c r="AV11" s="15" t="s">
        <v>99</v>
      </c>
      <c r="AW11" s="15" t="s">
        <v>107</v>
      </c>
      <c r="AX11" s="41" t="s">
        <v>107</v>
      </c>
      <c r="AY11" s="14" t="n"/>
      <c r="BA11" s="13" t="n"/>
      <c r="BB11" s="64" t="s">
        <v>98</v>
      </c>
      <c r="BC11" s="15" t="s">
        <v>102</v>
      </c>
      <c r="BD11" s="15" t="s">
        <v>157</v>
      </c>
      <c r="BE11" s="15" t="s">
        <v>107</v>
      </c>
      <c r="BF11" s="41" t="s">
        <v>99</v>
      </c>
      <c r="BG11" s="92" t="n"/>
      <c r="BH11" s="64" t="s">
        <v>98</v>
      </c>
      <c r="BI11" s="15" t="s">
        <v>105</v>
      </c>
      <c r="BJ11" s="15" t="s">
        <v>100</v>
      </c>
      <c r="BK11" s="15" t="s">
        <v>101</v>
      </c>
      <c r="BL11" s="41" t="s">
        <v>102</v>
      </c>
      <c r="BM11" s="14" t="n"/>
      <c r="BO11" s="13" t="n"/>
      <c r="BP11" s="64" t="s">
        <v>98</v>
      </c>
      <c r="BQ11" s="15" t="s">
        <v>101</v>
      </c>
      <c r="BR11" s="15" t="s">
        <v>107</v>
      </c>
      <c r="BS11" s="15" t="s">
        <v>110</v>
      </c>
      <c r="BT11" s="41" t="s">
        <v>102</v>
      </c>
      <c r="BU11" s="92" t="n"/>
      <c r="BV11" s="64" t="s">
        <v>98</v>
      </c>
      <c r="BW11" s="15" t="s">
        <v>102</v>
      </c>
      <c r="BX11" s="15" t="s">
        <v>107</v>
      </c>
      <c r="BY11" s="15" t="s">
        <v>109</v>
      </c>
      <c r="BZ11" s="41" t="s">
        <v>100</v>
      </c>
      <c r="CA11" s="14" t="n"/>
      <c r="CC11" s="13" t="n"/>
      <c r="CD11" s="64" t="s">
        <v>98</v>
      </c>
      <c r="CE11" s="15" t="s">
        <v>100</v>
      </c>
      <c r="CF11" s="15" t="s">
        <v>110</v>
      </c>
      <c r="CG11" s="15" t="s">
        <v>105</v>
      </c>
      <c r="CH11" s="41" t="s">
        <v>100</v>
      </c>
      <c r="CI11" s="92" t="n"/>
      <c r="CJ11" s="64" t="s">
        <v>98</v>
      </c>
      <c r="CK11" s="15" t="s">
        <v>107</v>
      </c>
      <c r="CL11" s="15" t="s">
        <v>100</v>
      </c>
      <c r="CM11" s="15" t="s">
        <v>109</v>
      </c>
      <c r="CN11" s="41" t="s">
        <v>102</v>
      </c>
      <c r="CO11" s="14" t="n"/>
      <c r="CQ11" s="13" t="n"/>
      <c r="CR11" s="64" t="s">
        <v>98</v>
      </c>
      <c r="CS11" s="15" t="s">
        <v>110</v>
      </c>
      <c r="CT11" s="15" t="s">
        <v>101</v>
      </c>
      <c r="CU11" s="15" t="s">
        <v>109</v>
      </c>
      <c r="CV11" s="41" t="s">
        <v>107</v>
      </c>
      <c r="CW11" s="92" t="n"/>
      <c r="CX11" s="64" t="s">
        <v>98</v>
      </c>
      <c r="CY11" s="15" t="s">
        <v>102</v>
      </c>
      <c r="CZ11" s="15" t="s">
        <v>104</v>
      </c>
      <c r="DA11" s="15" t="s">
        <v>105</v>
      </c>
      <c r="DB11" s="41" t="s">
        <v>101</v>
      </c>
      <c r="DC11" s="14" t="n"/>
      <c r="DE11" s="13" t="n"/>
      <c r="DF11" s="64" t="s">
        <v>98</v>
      </c>
      <c r="DG11" s="15" t="n"/>
      <c r="DH11" s="15" t="n"/>
      <c r="DI11" s="15" t="n"/>
      <c r="DJ11" s="41" t="n"/>
      <c r="DK11" s="92" t="n"/>
      <c r="DL11" s="64" t="s">
        <v>98</v>
      </c>
      <c r="DM11" s="15" t="n"/>
      <c r="DN11" s="15" t="n"/>
      <c r="DO11" s="15" t="n"/>
      <c r="DP11" s="41" t="n"/>
      <c r="DQ11" s="14" t="n"/>
    </row>
    <row r="12" spans="1:149">
      <c r="B12" s="111">
        <f>B8+1</f>
        <v/>
      </c>
      <c r="C12" s="50">
        <f>PROFILING!Q13</f>
        <v/>
      </c>
      <c r="D12" s="71">
        <f>PROFILING!R13</f>
        <v/>
      </c>
      <c r="E12" s="47">
        <f>PROFILING!Y13</f>
        <v/>
      </c>
      <c r="F12" s="28">
        <f>PROFILING!X13</f>
        <v/>
      </c>
      <c r="G12" s="92">
        <f>PROFILING!Z13</f>
        <v/>
      </c>
      <c r="H12" s="9">
        <f>AU21</f>
        <v/>
      </c>
      <c r="I12" s="14" t="n"/>
      <c r="K12" s="13" t="n"/>
      <c r="L12" s="26" t="s">
        <v>1</v>
      </c>
      <c r="M12" s="15" t="n">
        <v>3</v>
      </c>
      <c r="N12" s="15" t="n">
        <v>3</v>
      </c>
      <c r="O12" s="15" t="n">
        <v>3</v>
      </c>
      <c r="P12" s="41" t="n">
        <v>3</v>
      </c>
      <c r="Q12" s="92" t="n"/>
      <c r="R12" s="26" t="s">
        <v>1</v>
      </c>
      <c r="S12" s="15" t="n">
        <v>3</v>
      </c>
      <c r="T12" s="15" t="n">
        <v>3</v>
      </c>
      <c r="U12" s="15" t="n">
        <v>3</v>
      </c>
      <c r="V12" s="41" t="n">
        <v>3</v>
      </c>
      <c r="W12" s="14" t="n"/>
      <c r="X12" s="92" t="n"/>
      <c r="Y12" s="13" t="n"/>
      <c r="Z12" s="26" t="s">
        <v>1</v>
      </c>
      <c r="AA12" s="15" t="n">
        <v>3</v>
      </c>
      <c r="AB12" s="15" t="n">
        <v>3</v>
      </c>
      <c r="AC12" s="15" t="n">
        <v>3</v>
      </c>
      <c r="AD12" s="41" t="n">
        <v>3</v>
      </c>
      <c r="AE12" s="92" t="n"/>
      <c r="AF12" s="26" t="s">
        <v>1</v>
      </c>
      <c r="AG12" s="15" t="n">
        <v>3</v>
      </c>
      <c r="AH12" s="15" t="n">
        <v>3</v>
      </c>
      <c r="AI12" s="15" t="n">
        <v>3</v>
      </c>
      <c r="AJ12" s="41" t="n">
        <v>3</v>
      </c>
      <c r="AK12" s="14" t="n"/>
      <c r="AM12" s="13" t="n"/>
      <c r="AN12" s="26" t="s">
        <v>1</v>
      </c>
      <c r="AO12" s="15" t="n">
        <v>3</v>
      </c>
      <c r="AP12" s="15" t="n">
        <v>3</v>
      </c>
      <c r="AQ12" s="15" t="n">
        <v>3</v>
      </c>
      <c r="AR12" s="41" t="n">
        <v>3</v>
      </c>
      <c r="AS12" s="92" t="n"/>
      <c r="AT12" s="26" t="s">
        <v>1</v>
      </c>
      <c r="AU12" s="15" t="n">
        <v>3</v>
      </c>
      <c r="AV12" s="15" t="n">
        <v>3</v>
      </c>
      <c r="AW12" s="15" t="n">
        <v>3</v>
      </c>
      <c r="AX12" s="41" t="n">
        <v>3</v>
      </c>
      <c r="AY12" s="14" t="n"/>
      <c r="AZ12" s="92" t="n"/>
      <c r="BA12" s="13" t="n"/>
      <c r="BB12" s="26" t="s">
        <v>1</v>
      </c>
      <c r="BC12" s="15" t="n">
        <v>3</v>
      </c>
      <c r="BD12" s="15" t="n">
        <v>3</v>
      </c>
      <c r="BE12" s="15" t="n">
        <v>3</v>
      </c>
      <c r="BF12" s="41" t="n">
        <v>3</v>
      </c>
      <c r="BG12" s="92" t="n"/>
      <c r="BH12" s="26" t="s">
        <v>1</v>
      </c>
      <c r="BI12" s="15" t="n">
        <v>3</v>
      </c>
      <c r="BJ12" s="15" t="n">
        <v>3</v>
      </c>
      <c r="BK12" s="15" t="n">
        <v>3</v>
      </c>
      <c r="BL12" s="41" t="n">
        <v>3</v>
      </c>
      <c r="BM12" s="14" t="n"/>
      <c r="BO12" s="13" t="n"/>
      <c r="BP12" s="26" t="s">
        <v>1</v>
      </c>
      <c r="BQ12" s="15" t="n">
        <v>3</v>
      </c>
      <c r="BR12" s="15" t="n">
        <v>3</v>
      </c>
      <c r="BS12" s="15" t="n">
        <v>3</v>
      </c>
      <c r="BT12" s="41" t="n">
        <v>3</v>
      </c>
      <c r="BU12" s="92" t="n"/>
      <c r="BV12" s="26" t="s">
        <v>1</v>
      </c>
      <c r="BW12" s="15" t="n">
        <v>3</v>
      </c>
      <c r="BX12" s="15" t="n">
        <v>3</v>
      </c>
      <c r="BY12" s="15" t="n">
        <v>3</v>
      </c>
      <c r="BZ12" s="41" t="n">
        <v>3</v>
      </c>
      <c r="CA12" s="14" t="n"/>
      <c r="CB12" s="92" t="n"/>
      <c r="CC12" s="13" t="n"/>
      <c r="CD12" s="26" t="s">
        <v>1</v>
      </c>
      <c r="CE12" s="15" t="n">
        <v>3</v>
      </c>
      <c r="CF12" s="15" t="n">
        <v>3</v>
      </c>
      <c r="CG12" s="15" t="n">
        <v>3</v>
      </c>
      <c r="CH12" s="41" t="n">
        <v>3</v>
      </c>
      <c r="CI12" s="92" t="n"/>
      <c r="CJ12" s="26" t="s">
        <v>1</v>
      </c>
      <c r="CK12" s="15" t="n">
        <v>3</v>
      </c>
      <c r="CL12" s="15" t="n">
        <v>3</v>
      </c>
      <c r="CM12" s="15" t="n">
        <v>3</v>
      </c>
      <c r="CN12" s="41" t="n">
        <v>3</v>
      </c>
      <c r="CO12" s="14" t="n"/>
      <c r="CQ12" s="13" t="n"/>
      <c r="CR12" s="26" t="s">
        <v>1</v>
      </c>
      <c r="CS12" s="15" t="n">
        <v>3</v>
      </c>
      <c r="CT12" s="15" t="n">
        <v>3</v>
      </c>
      <c r="CU12" s="15" t="n">
        <v>3</v>
      </c>
      <c r="CV12" s="41" t="n">
        <v>3</v>
      </c>
      <c r="CW12" s="92" t="n"/>
      <c r="CX12" s="26" t="s">
        <v>1</v>
      </c>
      <c r="CY12" s="15" t="n">
        <v>3</v>
      </c>
      <c r="CZ12" s="15" t="n">
        <v>3</v>
      </c>
      <c r="DA12" s="15" t="n">
        <v>3</v>
      </c>
      <c r="DB12" s="41" t="n">
        <v>3</v>
      </c>
      <c r="DC12" s="14" t="n"/>
      <c r="DD12" s="92" t="n"/>
      <c r="DE12" s="13" t="n"/>
      <c r="DF12" s="26" t="s">
        <v>1</v>
      </c>
      <c r="DG12" s="15" t="n">
        <v>3</v>
      </c>
      <c r="DH12" s="15" t="n">
        <v>3</v>
      </c>
      <c r="DI12" s="15" t="n">
        <v>3</v>
      </c>
      <c r="DJ12" s="41" t="n">
        <v>3</v>
      </c>
      <c r="DK12" s="92" t="n"/>
      <c r="DL12" s="26" t="s">
        <v>1</v>
      </c>
      <c r="DM12" s="15" t="n">
        <v>3</v>
      </c>
      <c r="DN12" s="15" t="n">
        <v>3</v>
      </c>
      <c r="DO12" s="15" t="n">
        <v>3</v>
      </c>
      <c r="DP12" s="41" t="n">
        <v>3</v>
      </c>
      <c r="DQ12" s="14" t="n"/>
    </row>
    <row customHeight="1" ht="17" r="13" s="86" spans="1:149">
      <c r="B13" s="13" t="n"/>
      <c r="C13" s="51">
        <f>PROFILING!Q14</f>
        <v/>
      </c>
      <c r="D13" s="73">
        <f>PROFILING!R14</f>
        <v/>
      </c>
      <c r="E13" s="49">
        <f>PROFILING!Y14</f>
        <v/>
      </c>
      <c r="F13" s="54">
        <f>PROFILING!X14</f>
        <v/>
      </c>
      <c r="G13" s="54">
        <f>PROFILING!Z14</f>
        <v/>
      </c>
      <c r="H13" s="10">
        <f>AU22</f>
        <v/>
      </c>
      <c r="I13" s="14" t="n"/>
      <c r="K13" s="13" t="n"/>
      <c r="L13" s="26" t="s">
        <v>113</v>
      </c>
      <c r="M13" s="34">
        <f>IF(M11&lt;2,-1,IF(M11&lt;5,0,1))</f>
        <v/>
      </c>
      <c r="N13">
        <f>IF(N11&lt;2,-1,IF(N11&lt;5,0,1))</f>
        <v/>
      </c>
      <c r="O13">
        <f>IF(O11&lt;2,-1,IF(O11&lt;5,0,1))</f>
        <v/>
      </c>
      <c r="P13" s="42">
        <f>IF(P11&lt;2,-1,IF(P11&lt;5,0,1))</f>
        <v/>
      </c>
      <c r="Q13" s="92" t="n"/>
      <c r="R13" s="26" t="s">
        <v>113</v>
      </c>
      <c r="S13" s="34">
        <f>IF(S11&lt;2,-1,IF(S11&lt;5,0,1))</f>
        <v/>
      </c>
      <c r="T13">
        <f>IF(T11&lt;2,-1,IF(T11&lt;5,0,1))</f>
        <v/>
      </c>
      <c r="U13">
        <f>IF(U11&lt;2,-1,IF(U11&lt;5,0,1))</f>
        <v/>
      </c>
      <c r="V13" s="42">
        <f>IF(V11&lt;2,-1,IF(V11&lt;5,0,1))</f>
        <v/>
      </c>
      <c r="W13" s="14" t="n"/>
      <c r="X13" s="92" t="n"/>
      <c r="Y13" s="13" t="n"/>
      <c r="Z13" s="26" t="s">
        <v>113</v>
      </c>
      <c r="AA13" s="34">
        <f>IF(AA11&lt;2,-1,IF(AA11&lt;5,0,1))</f>
        <v/>
      </c>
      <c r="AB13">
        <f>IF(AB11&lt;2,-1,IF(AB11&lt;5,0,1))</f>
        <v/>
      </c>
      <c r="AC13">
        <f>IF(AC11&lt;2,-1,IF(AC11&lt;5,0,1))</f>
        <v/>
      </c>
      <c r="AD13" s="42">
        <f>IF(AD11&lt;2,-1,IF(AD11&lt;5,0,1))</f>
        <v/>
      </c>
      <c r="AE13" s="92" t="n"/>
      <c r="AF13" s="26" t="s">
        <v>113</v>
      </c>
      <c r="AG13" s="34">
        <f>IF(AG11&lt;2,-1,IF(AG11&lt;5,0,1))</f>
        <v/>
      </c>
      <c r="AH13">
        <f>IF(AH11&lt;2,-1,IF(AH11&lt;5,0,1))</f>
        <v/>
      </c>
      <c r="AI13">
        <f>IF(AI11&lt;2,-1,IF(AI11&lt;5,0,1))</f>
        <v/>
      </c>
      <c r="AJ13" s="42">
        <f>IF(AJ11&lt;2,-1,IF(AJ11&lt;5,0,1))</f>
        <v/>
      </c>
      <c r="AK13" s="14" t="n"/>
      <c r="AM13" s="13" t="n"/>
      <c r="AN13" s="26" t="s">
        <v>113</v>
      </c>
      <c r="AO13" s="34">
        <f>IF(AO11&lt;2,-1,IF(AO11&lt;5,0,1))</f>
        <v/>
      </c>
      <c r="AP13">
        <f>IF(AP11&lt;2,-1,IF(AP11&lt;5,0,1))</f>
        <v/>
      </c>
      <c r="AQ13">
        <f>IF(AQ11&lt;2,-1,IF(AQ11&lt;5,0,1))</f>
        <v/>
      </c>
      <c r="AR13" s="42">
        <f>IF(AR11&lt;2,-1,IF(AR11&lt;5,0,1))</f>
        <v/>
      </c>
      <c r="AS13" s="92" t="n"/>
      <c r="AT13" s="26" t="s">
        <v>113</v>
      </c>
      <c r="AU13" s="34">
        <f>IF(AU11&lt;2,-1,IF(AU11&lt;5,0,1))</f>
        <v/>
      </c>
      <c r="AV13">
        <f>IF(AV11&lt;2,-1,IF(AV11&lt;5,0,1))</f>
        <v/>
      </c>
      <c r="AW13">
        <f>IF(AW11&lt;2,-1,IF(AW11&lt;5,0,1))</f>
        <v/>
      </c>
      <c r="AX13" s="42">
        <f>IF(AX11&lt;2,-1,IF(AX11&lt;5,0,1))</f>
        <v/>
      </c>
      <c r="AY13" s="14" t="n"/>
      <c r="BA13" s="13" t="n"/>
      <c r="BB13" s="26" t="s">
        <v>113</v>
      </c>
      <c r="BC13" s="34">
        <f>IF(BC11&lt;2,-1,IF(BC11&lt;5,0,1))</f>
        <v/>
      </c>
      <c r="BD13">
        <f>IF(BD11&lt;2,-1,IF(BD11&lt;5,0,1))</f>
        <v/>
      </c>
      <c r="BE13">
        <f>IF(BE11&lt;2,-1,IF(BE11&lt;5,0,1))</f>
        <v/>
      </c>
      <c r="BF13" s="42">
        <f>IF(BF11&lt;2,-1,IF(BF11&lt;5,0,1))</f>
        <v/>
      </c>
      <c r="BG13" s="92" t="n"/>
      <c r="BH13" s="26" t="s">
        <v>113</v>
      </c>
      <c r="BI13" s="34">
        <f>IF(BI11&lt;2,-1,IF(BI11&lt;5,0,1))</f>
        <v/>
      </c>
      <c r="BJ13">
        <f>IF(BJ11&lt;2,-1,IF(BJ11&lt;5,0,1))</f>
        <v/>
      </c>
      <c r="BK13">
        <f>IF(BK11&lt;2,-1,IF(BK11&lt;5,0,1))</f>
        <v/>
      </c>
      <c r="BL13" s="42">
        <f>IF(BL11&lt;2,-1,IF(BL11&lt;5,0,1))</f>
        <v/>
      </c>
      <c r="BM13" s="14" t="n"/>
      <c r="BO13" s="13" t="n"/>
      <c r="BP13" s="26" t="s">
        <v>113</v>
      </c>
      <c r="BQ13" s="34">
        <f>IF(BQ11&lt;2,-1,IF(BQ11&lt;5,0,1))</f>
        <v/>
      </c>
      <c r="BR13">
        <f>IF(BR11&lt;2,-1,IF(BR11&lt;5,0,1))</f>
        <v/>
      </c>
      <c r="BS13">
        <f>IF(BS11&lt;2,-1,IF(BS11&lt;5,0,1))</f>
        <v/>
      </c>
      <c r="BT13" s="42">
        <f>IF(BT11&lt;2,-1,IF(BT11&lt;5,0,1))</f>
        <v/>
      </c>
      <c r="BU13" s="92" t="n"/>
      <c r="BV13" s="26" t="s">
        <v>113</v>
      </c>
      <c r="BW13" s="34">
        <f>IF(BW11&lt;2,-1,IF(BW11&lt;5,0,1))</f>
        <v/>
      </c>
      <c r="BX13">
        <f>IF(BX11&lt;2,-1,IF(BX11&lt;5,0,1))</f>
        <v/>
      </c>
      <c r="BY13">
        <f>IF(BY11&lt;2,-1,IF(BY11&lt;5,0,1))</f>
        <v/>
      </c>
      <c r="BZ13" s="42">
        <f>IF(BZ11&lt;2,-1,IF(BZ11&lt;5,0,1))</f>
        <v/>
      </c>
      <c r="CA13" s="14" t="n"/>
      <c r="CC13" s="13" t="n"/>
      <c r="CD13" s="26" t="s">
        <v>113</v>
      </c>
      <c r="CE13" s="34">
        <f>IF(CE11&lt;2,-1,IF(CE11&lt;5,0,1))</f>
        <v/>
      </c>
      <c r="CF13">
        <f>IF(CF11&lt;2,-1,IF(CF11&lt;5,0,1))</f>
        <v/>
      </c>
      <c r="CG13">
        <f>IF(CG11&lt;2,-1,IF(CG11&lt;5,0,1))</f>
        <v/>
      </c>
      <c r="CH13" s="42">
        <f>IF(CH11&lt;2,-1,IF(CH11&lt;5,0,1))</f>
        <v/>
      </c>
      <c r="CI13" s="92" t="n"/>
      <c r="CJ13" s="26" t="s">
        <v>113</v>
      </c>
      <c r="CK13" s="34">
        <f>IF(CK11&lt;2,-1,IF(CK11&lt;5,0,1))</f>
        <v/>
      </c>
      <c r="CL13">
        <f>IF(CL11&lt;2,-1,IF(CL11&lt;5,0,1))</f>
        <v/>
      </c>
      <c r="CM13">
        <f>IF(CM11&lt;2,-1,IF(CM11&lt;5,0,1))</f>
        <v/>
      </c>
      <c r="CN13" s="42">
        <f>IF(CN11&lt;2,-1,IF(CN11&lt;5,0,1))</f>
        <v/>
      </c>
      <c r="CO13" s="14" t="n"/>
      <c r="CQ13" s="13" t="n"/>
      <c r="CR13" s="26" t="s">
        <v>113</v>
      </c>
      <c r="CS13" s="34">
        <f>IF(CS11&lt;2,-1,IF(CS11&lt;5,0,1))</f>
        <v/>
      </c>
      <c r="CT13">
        <f>IF(CT11&lt;2,-1,IF(CT11&lt;5,0,1))</f>
        <v/>
      </c>
      <c r="CU13">
        <f>IF(CU11&lt;2,-1,IF(CU11&lt;5,0,1))</f>
        <v/>
      </c>
      <c r="CV13" s="42">
        <f>IF(CV11&lt;2,-1,IF(CV11&lt;5,0,1))</f>
        <v/>
      </c>
      <c r="CW13" s="92" t="n"/>
      <c r="CX13" s="26" t="s">
        <v>113</v>
      </c>
      <c r="CY13" s="34">
        <f>IF(CY11&lt;2,-1,IF(CY11&lt;5,0,1))</f>
        <v/>
      </c>
      <c r="CZ13">
        <f>IF(CZ11&lt;2,-1,IF(CZ11&lt;5,0,1))</f>
        <v/>
      </c>
      <c r="DA13">
        <f>IF(DA11&lt;2,-1,IF(DA11&lt;5,0,1))</f>
        <v/>
      </c>
      <c r="DB13" s="42">
        <f>IF(DB11&lt;2,-1,IF(DB11&lt;5,0,1))</f>
        <v/>
      </c>
      <c r="DC13" s="14" t="n"/>
      <c r="DE13" s="13" t="n"/>
      <c r="DF13" s="26" t="s">
        <v>113</v>
      </c>
      <c r="DG13" s="34">
        <f>IF(DG11&lt;2,-1,IF(DG11&lt;5,0,1))</f>
        <v/>
      </c>
      <c r="DH13">
        <f>IF(DH11&lt;2,-1,IF(DH11&lt;5,0,1))</f>
        <v/>
      </c>
      <c r="DI13">
        <f>IF(DI11&lt;2,-1,IF(DI11&lt;5,0,1))</f>
        <v/>
      </c>
      <c r="DJ13" s="42">
        <f>IF(DJ11&lt;2,-1,IF(DJ11&lt;5,0,1))</f>
        <v/>
      </c>
      <c r="DK13" s="92" t="n"/>
      <c r="DL13" s="26" t="s">
        <v>113</v>
      </c>
      <c r="DM13" s="34">
        <f>IF(DM11&lt;2,-1,IF(DM11&lt;5,0,1))</f>
        <v/>
      </c>
      <c r="DN13">
        <f>IF(DN11&lt;2,-1,IF(DN11&lt;5,0,1))</f>
        <v/>
      </c>
      <c r="DO13">
        <f>IF(DO11&lt;2,-1,IF(DO11&lt;5,0,1))</f>
        <v/>
      </c>
      <c r="DP13" s="42">
        <f>IF(DP11&lt;2,-1,IF(DP11&lt;5,0,1))</f>
        <v/>
      </c>
      <c r="DQ13" s="14" t="n"/>
    </row>
    <row customHeight="1" ht="17" r="14" s="86" spans="1:149">
      <c r="B14" s="13" t="n"/>
      <c r="C14" s="52" t="n"/>
      <c r="D14" s="52" t="n"/>
      <c r="I14" s="14" t="n"/>
      <c r="K14" s="13" t="n"/>
      <c r="L14" s="25" t="s">
        <v>114</v>
      </c>
      <c r="M14" s="65">
        <f>IF(M12=1,M13+2,IF(M12=2,M13+1,IF(M12=3,M13,IF(M12=4,M13-1,IF(M12=5,M13-2)))))</f>
        <v/>
      </c>
      <c r="N14" s="66">
        <f>IF(N12=1,N13+2,IF(N12=2,N13+1,IF(N12=3,N13,IF(N12=4,N13-1,IF(N12=5,N13-2)))))</f>
        <v/>
      </c>
      <c r="O14" s="66">
        <f>IF(O12=1,O13+2,IF(O12=2,O13+1,IF(O12=3,O13,IF(O12=4,O13-1,IF(O12=5,O13-2)))))</f>
        <v/>
      </c>
      <c r="P14" s="67">
        <f>IF(P12=1,P13+2,IF(P12=2,P13+1,IF(P12=3,P13,IF(P12=4,P13-1,IF(P12=5,P13-2)))))</f>
        <v/>
      </c>
      <c r="Q14" s="92" t="n"/>
      <c r="R14" s="25" t="s">
        <v>114</v>
      </c>
      <c r="S14" s="65">
        <f>IF(S12=1,S13+2,IF(S12=2,S13+1,IF(S12=3,S13,IF(S12=4,S13-1,IF(S12=5,S13-2)))))</f>
        <v/>
      </c>
      <c r="T14" s="66">
        <f>IF(T12=1,T13+2,IF(T12=2,T13+1,IF(T12=3,T13,IF(T12=4,T13-1,IF(T12=5,T13-2)))))</f>
        <v/>
      </c>
      <c r="U14" s="66">
        <f>IF(U12=1,U13+2,IF(U12=2,U13+1,IF(U12=3,U13,IF(U12=4,U13-1,IF(U12=5,U13-2)))))</f>
        <v/>
      </c>
      <c r="V14" s="67">
        <f>IF(V12=1,V13+2,IF(V12=2,V13+1,IF(V12=3,V13,IF(V12=4,V13-1,IF(V12=5,V13-2)))))</f>
        <v/>
      </c>
      <c r="W14" s="14" t="n"/>
      <c r="X14" s="92" t="n"/>
      <c r="Y14" s="13" t="n"/>
      <c r="Z14" s="25" t="s">
        <v>114</v>
      </c>
      <c r="AA14" s="65">
        <f>IF(AA12=1,AA13+2,IF(AA12=2,AA13+1,IF(AA12=3,AA13,IF(AA12=4,AA13-1,IF(AA12=5,AA13-2)))))</f>
        <v/>
      </c>
      <c r="AB14" s="66">
        <f>IF(AB12=1,AB13+2,IF(AB12=2,AB13+1,IF(AB12=3,AB13,IF(AB12=4,AB13-1,IF(AB12=5,AB13-2)))))</f>
        <v/>
      </c>
      <c r="AC14" s="66">
        <f>IF(AC12=1,AC13+2,IF(AC12=2,AC13+1,IF(AC12=3,AC13,IF(AC12=4,AC13-1,IF(AC12=5,AC13-2)))))</f>
        <v/>
      </c>
      <c r="AD14" s="67">
        <f>IF(AD12=1,AD13+2,IF(AD12=2,AD13+1,IF(AD12=3,AD13,IF(AD12=4,AD13-1,IF(AD12=5,AD13-2)))))</f>
        <v/>
      </c>
      <c r="AE14" s="92" t="n"/>
      <c r="AF14" s="25" t="s">
        <v>114</v>
      </c>
      <c r="AG14" s="65">
        <f>IF(AG12=1,AG13+2,IF(AG12=2,AG13+1,IF(AG12=3,AG13,IF(AG12=4,AG13-1,IF(AG12=5,AG13-2)))))</f>
        <v/>
      </c>
      <c r="AH14" s="66">
        <f>IF(AH12=1,AH13+2,IF(AH12=2,AH13+1,IF(AH12=3,AH13,IF(AH12=4,AH13-1,IF(AH12=5,AH13-2)))))</f>
        <v/>
      </c>
      <c r="AI14" s="66">
        <f>IF(AI12=1,AI13+2,IF(AI12=2,AI13+1,IF(AI12=3,AI13,IF(AI12=4,AI13-1,IF(AI12=5,AI13-2)))))</f>
        <v/>
      </c>
      <c r="AJ14" s="67">
        <f>IF(AJ12=1,AJ13+2,IF(AJ12=2,AJ13+1,IF(AJ12=3,AJ13,IF(AJ12=4,AJ13-1,IF(AJ12=5,AJ13-2)))))</f>
        <v/>
      </c>
      <c r="AK14" s="14" t="n"/>
      <c r="AM14" s="13" t="n"/>
      <c r="AN14" s="25" t="s">
        <v>114</v>
      </c>
      <c r="AO14" s="65">
        <f>IF(AO12=1,AO13+2,IF(AO12=2,AO13+1,IF(AO12=3,AO13,IF(AO12=4,AO13-1,IF(AO12=5,AO13-2)))))</f>
        <v/>
      </c>
      <c r="AP14" s="66">
        <f>IF(AP12=1,AP13+2,IF(AP12=2,AP13+1,IF(AP12=3,AP13,IF(AP12=4,AP13-1,IF(AP12=5,AP13-2)))))</f>
        <v/>
      </c>
      <c r="AQ14" s="66">
        <f>IF(AQ12=1,AQ13+2,IF(AQ12=2,AQ13+1,IF(AQ12=3,AQ13,IF(AQ12=4,AQ13-1,IF(AQ12=5,AQ13-2)))))</f>
        <v/>
      </c>
      <c r="AR14" s="67">
        <f>IF(AR12=1,AR13+2,IF(AR12=2,AR13+1,IF(AR12=3,AR13,IF(AR12=4,AR13-1,IF(AR12=5,AR13-2)))))</f>
        <v/>
      </c>
      <c r="AS14" s="92" t="n"/>
      <c r="AT14" s="25" t="s">
        <v>114</v>
      </c>
      <c r="AU14" s="65">
        <f>IF(AU12=1,AU13+2,IF(AU12=2,AU13+1,IF(AU12=3,AU13,IF(AU12=4,AU13-1,IF(AU12=5,AU13-2)))))</f>
        <v/>
      </c>
      <c r="AV14" s="66">
        <f>IF(AV12=1,AV13+2,IF(AV12=2,AV13+1,IF(AV12=3,AV13,IF(AV12=4,AV13-1,IF(AV12=5,AV13-2)))))</f>
        <v/>
      </c>
      <c r="AW14" s="66">
        <f>IF(AW12=1,AW13+2,IF(AW12=2,AW13+1,IF(AW12=3,AW13,IF(AW12=4,AW13-1,IF(AW12=5,AW13-2)))))</f>
        <v/>
      </c>
      <c r="AX14" s="67">
        <f>IF(AX12=1,AX13+2,IF(AX12=2,AX13+1,IF(AX12=3,AX13,IF(AX12=4,AX13-1,IF(AX12=5,AX13-2)))))</f>
        <v/>
      </c>
      <c r="AY14" s="14" t="n"/>
      <c r="BA14" s="13" t="n"/>
      <c r="BB14" s="25" t="s">
        <v>114</v>
      </c>
      <c r="BC14" s="65">
        <f>IF(BC12=1,BC13+2,IF(BC12=2,BC13+1,IF(BC12=3,BC13,IF(BC12=4,BC13-1,IF(BC12=5,BC13-2)))))</f>
        <v/>
      </c>
      <c r="BD14" s="66">
        <f>IF(BD12=1,BD13+2,IF(BD12=2,BD13+1,IF(BD12=3,BD13,IF(BD12=4,BD13-1,IF(BD12=5,BD13-2)))))</f>
        <v/>
      </c>
      <c r="BE14" s="66">
        <f>IF(BE12=1,BE13+2,IF(BE12=2,BE13+1,IF(BE12=3,BE13,IF(BE12=4,BE13-1,IF(BE12=5,BE13-2)))))</f>
        <v/>
      </c>
      <c r="BF14" s="67">
        <f>IF(BF12=1,BF13+2,IF(BF12=2,BF13+1,IF(BF12=3,BF13,IF(BF12=4,BF13-1,IF(BF12=5,BF13-2)))))</f>
        <v/>
      </c>
      <c r="BG14" s="92" t="n"/>
      <c r="BH14" s="25" t="s">
        <v>114</v>
      </c>
      <c r="BI14" s="65">
        <f>IF(BI12=1,BI13+2,IF(BI12=2,BI13+1,IF(BI12=3,BI13,IF(BI12=4,BI13-1,IF(BI12=5,BI13-2)))))</f>
        <v/>
      </c>
      <c r="BJ14" s="66">
        <f>IF(BJ12=1,BJ13+2,IF(BJ12=2,BJ13+1,IF(BJ12=3,BJ13,IF(BJ12=4,BJ13-1,IF(BJ12=5,BJ13-2)))))</f>
        <v/>
      </c>
      <c r="BK14" s="66">
        <f>IF(BK12=1,BK13+2,IF(BK12=2,BK13+1,IF(BK12=3,BK13,IF(BK12=4,BK13-1,IF(BK12=5,BK13-2)))))</f>
        <v/>
      </c>
      <c r="BL14" s="67">
        <f>IF(BL12=1,BL13+2,IF(BL12=2,BL13+1,IF(BL12=3,BL13,IF(BL12=4,BL13-1,IF(BL12=5,BL13-2)))))</f>
        <v/>
      </c>
      <c r="BM14" s="14" t="n"/>
      <c r="BO14" s="13" t="n"/>
      <c r="BP14" s="25" t="s">
        <v>114</v>
      </c>
      <c r="BQ14" s="65">
        <f>IF(BQ12=1,BQ13+2,IF(BQ12=2,BQ13+1,IF(BQ12=3,BQ13,IF(BQ12=4,BQ13-1,IF(BQ12=5,BQ13-2)))))</f>
        <v/>
      </c>
      <c r="BR14" s="66">
        <f>IF(BR12=1,BR13+2,IF(BR12=2,BR13+1,IF(BR12=3,BR13,IF(BR12=4,BR13-1,IF(BR12=5,BR13-2)))))</f>
        <v/>
      </c>
      <c r="BS14" s="66">
        <f>IF(BS12=1,BS13+2,IF(BS12=2,BS13+1,IF(BS12=3,BS13,IF(BS12=4,BS13-1,IF(BS12=5,BS13-2)))))</f>
        <v/>
      </c>
      <c r="BT14" s="67">
        <f>IF(BT12=1,BT13+2,IF(BT12=2,BT13+1,IF(BT12=3,BT13,IF(BT12=4,BT13-1,IF(BT12=5,BT13-2)))))</f>
        <v/>
      </c>
      <c r="BU14" s="92" t="n"/>
      <c r="BV14" s="25" t="s">
        <v>114</v>
      </c>
      <c r="BW14" s="65">
        <f>IF(BW12=1,BW13+2,IF(BW12=2,BW13+1,IF(BW12=3,BW13,IF(BW12=4,BW13-1,IF(BW12=5,BW13-2)))))</f>
        <v/>
      </c>
      <c r="BX14" s="66">
        <f>IF(BX12=1,BX13+2,IF(BX12=2,BX13+1,IF(BX12=3,BX13,IF(BX12=4,BX13-1,IF(BX12=5,BX13-2)))))</f>
        <v/>
      </c>
      <c r="BY14" s="66">
        <f>IF(BY12=1,BY13+2,IF(BY12=2,BY13+1,IF(BY12=3,BY13,IF(BY12=4,BY13-1,IF(BY12=5,BY13-2)))))</f>
        <v/>
      </c>
      <c r="BZ14" s="67">
        <f>IF(BZ12=1,BZ13+2,IF(BZ12=2,BZ13+1,IF(BZ12=3,BZ13,IF(BZ12=4,BZ13-1,IF(BZ12=5,BZ13-2)))))</f>
        <v/>
      </c>
      <c r="CA14" s="14" t="n"/>
      <c r="CC14" s="13" t="n"/>
      <c r="CD14" s="25" t="s">
        <v>114</v>
      </c>
      <c r="CE14" s="65">
        <f>IF(CE12=1,CE13+2,IF(CE12=2,CE13+1,IF(CE12=3,CE13,IF(CE12=4,CE13-1,IF(CE12=5,CE13-2)))))</f>
        <v/>
      </c>
      <c r="CF14" s="66">
        <f>IF(CF12=1,CF13+2,IF(CF12=2,CF13+1,IF(CF12=3,CF13,IF(CF12=4,CF13-1,IF(CF12=5,CF13-2)))))</f>
        <v/>
      </c>
      <c r="CG14" s="66">
        <f>IF(CG12=1,CG13+2,IF(CG12=2,CG13+1,IF(CG12=3,CG13,IF(CG12=4,CG13-1,IF(CG12=5,CG13-2)))))</f>
        <v/>
      </c>
      <c r="CH14" s="67">
        <f>IF(CH12=1,CH13+2,IF(CH12=2,CH13+1,IF(CH12=3,CH13,IF(CH12=4,CH13-1,IF(CH12=5,CH13-2)))))</f>
        <v/>
      </c>
      <c r="CI14" s="92" t="n"/>
      <c r="CJ14" s="25" t="s">
        <v>114</v>
      </c>
      <c r="CK14" s="65">
        <f>IF(CK12=1,CK13+2,IF(CK12=2,CK13+1,IF(CK12=3,CK13,IF(CK12=4,CK13-1,IF(CK12=5,CK13-2)))))</f>
        <v/>
      </c>
      <c r="CL14" s="66">
        <f>IF(CL12=1,CL13+2,IF(CL12=2,CL13+1,IF(CL12=3,CL13,IF(CL12=4,CL13-1,IF(CL12=5,CL13-2)))))</f>
        <v/>
      </c>
      <c r="CM14" s="66">
        <f>IF(CM12=1,CM13+2,IF(CM12=2,CM13+1,IF(CM12=3,CM13,IF(CM12=4,CM13-1,IF(CM12=5,CM13-2)))))</f>
        <v/>
      </c>
      <c r="CN14" s="67">
        <f>IF(CN12=1,CN13+2,IF(CN12=2,CN13+1,IF(CN12=3,CN13,IF(CN12=4,CN13-1,IF(CN12=5,CN13-2)))))</f>
        <v/>
      </c>
      <c r="CO14" s="14" t="n"/>
      <c r="CQ14" s="13" t="n"/>
      <c r="CR14" s="25" t="s">
        <v>114</v>
      </c>
      <c r="CS14" s="65">
        <f>IF(CS12=1,CS13+2,IF(CS12=2,CS13+1,IF(CS12=3,CS13,IF(CS12=4,CS13-1,IF(CS12=5,CS13-2)))))</f>
        <v/>
      </c>
      <c r="CT14" s="66">
        <f>IF(CT12=1,CT13+2,IF(CT12=2,CT13+1,IF(CT12=3,CT13,IF(CT12=4,CT13-1,IF(CT12=5,CT13-2)))))</f>
        <v/>
      </c>
      <c r="CU14" s="66">
        <f>IF(CU12=1,CU13+2,IF(CU12=2,CU13+1,IF(CU12=3,CU13,IF(CU12=4,CU13-1,IF(CU12=5,CU13-2)))))</f>
        <v/>
      </c>
      <c r="CV14" s="67">
        <f>IF(CV12=1,CV13+2,IF(CV12=2,CV13+1,IF(CV12=3,CV13,IF(CV12=4,CV13-1,IF(CV12=5,CV13-2)))))</f>
        <v/>
      </c>
      <c r="CW14" s="92" t="n"/>
      <c r="CX14" s="25" t="s">
        <v>114</v>
      </c>
      <c r="CY14" s="65">
        <f>IF(CY12=1,CY13+2,IF(CY12=2,CY13+1,IF(CY12=3,CY13,IF(CY12=4,CY13-1,IF(CY12=5,CY13-2)))))</f>
        <v/>
      </c>
      <c r="CZ14" s="66">
        <f>IF(CZ12=1,CZ13+2,IF(CZ12=2,CZ13+1,IF(CZ12=3,CZ13,IF(CZ12=4,CZ13-1,IF(CZ12=5,CZ13-2)))))</f>
        <v/>
      </c>
      <c r="DA14" s="66">
        <f>IF(DA12=1,DA13+2,IF(DA12=2,DA13+1,IF(DA12=3,DA13,IF(DA12=4,DA13-1,IF(DA12=5,DA13-2)))))</f>
        <v/>
      </c>
      <c r="DB14" s="67">
        <f>IF(DB12=1,DB13+2,IF(DB12=2,DB13+1,IF(DB12=3,DB13,IF(DB12=4,DB13-1,IF(DB12=5,DB13-2)))))</f>
        <v/>
      </c>
      <c r="DC14" s="14" t="n"/>
      <c r="DE14" s="13" t="n"/>
      <c r="DF14" s="25" t="s">
        <v>114</v>
      </c>
      <c r="DG14" s="65">
        <f>IF(DG12=1,DG13+2,IF(DG12=2,DG13+1,IF(DG12=3,DG13,IF(DG12=4,DG13-1,IF(DG12=5,DG13-2)))))</f>
        <v/>
      </c>
      <c r="DH14" s="66">
        <f>IF(DH12=1,DH13+2,IF(DH12=2,DH13+1,IF(DH12=3,DH13,IF(DH12=4,DH13-1,IF(DH12=5,DH13-2)))))</f>
        <v/>
      </c>
      <c r="DI14" s="66">
        <f>IF(DI12=1,DI13+2,IF(DI12=2,DI13+1,IF(DI12=3,DI13,IF(DI12=4,DI13-1,IF(DI12=5,DI13-2)))))</f>
        <v/>
      </c>
      <c r="DJ14" s="67">
        <f>IF(DJ12=1,DJ13+2,IF(DJ12=2,DJ13+1,IF(DJ12=3,DJ13,IF(DJ12=4,DJ13-1,IF(DJ12=5,DJ13-2)))))</f>
        <v/>
      </c>
      <c r="DK14" s="92" t="n"/>
      <c r="DL14" s="25" t="s">
        <v>114</v>
      </c>
      <c r="DM14" s="65">
        <f>IF(DM12=1,DM13+2,IF(DM12=2,DM13+1,IF(DM12=3,DM13,IF(DM12=4,DM13-1,IF(DM12=5,DM13-2)))))</f>
        <v/>
      </c>
      <c r="DN14" s="66">
        <f>IF(DN12=1,DN13+2,IF(DN12=2,DN13+1,IF(DN12=3,DN13,IF(DN12=4,DN13-1,IF(DN12=5,DN13-2)))))</f>
        <v/>
      </c>
      <c r="DO14" s="66">
        <f>IF(DO12=1,DO13+2,IF(DO12=2,DO13+1,IF(DO12=3,DO13,IF(DO12=4,DO13-1,IF(DO12=5,DO13-2)))))</f>
        <v/>
      </c>
      <c r="DP14" s="67">
        <f>IF(DP12=1,DP13+2,IF(DP12=2,DP13+1,IF(DP12=3,DP13,IF(DP12=4,DP13-1,IF(DP12=5,DP13-2)))))</f>
        <v/>
      </c>
      <c r="DQ14" s="14" t="n"/>
    </row>
    <row r="15" spans="1:149">
      <c r="B15" s="13" t="n"/>
      <c r="C15" s="125" t="s">
        <v>70</v>
      </c>
      <c r="D15" s="126" t="s">
        <v>1</v>
      </c>
      <c r="E15" s="110" t="s">
        <v>73</v>
      </c>
      <c r="F15" s="110" t="s">
        <v>3</v>
      </c>
      <c r="G15" s="110" t="s">
        <v>5</v>
      </c>
      <c r="H15" s="102" t="s">
        <v>74</v>
      </c>
      <c r="I15" s="14" t="n"/>
      <c r="K15" s="13" t="n"/>
      <c r="Q15" s="33" t="n"/>
      <c r="W15" s="14" t="n"/>
      <c r="X15" s="33" t="n"/>
      <c r="Y15" s="13" t="n"/>
      <c r="AE15" s="33" t="n"/>
      <c r="AK15" s="14" t="n"/>
      <c r="AM15" s="13" t="n"/>
      <c r="AS15" s="33" t="n"/>
      <c r="AY15" s="14" t="n"/>
      <c r="BA15" s="13" t="n"/>
      <c r="BG15" s="33" t="n"/>
      <c r="BM15" s="14" t="n"/>
      <c r="BO15" s="13" t="n"/>
      <c r="BU15" s="33" t="n"/>
      <c r="CA15" s="14" t="n"/>
      <c r="CC15" s="13" t="n"/>
      <c r="CI15" s="33" t="n"/>
      <c r="CO15" s="14" t="n"/>
      <c r="CQ15" s="13" t="n"/>
      <c r="CW15" s="33" t="n"/>
      <c r="DC15" s="14" t="n"/>
      <c r="DE15" s="13" t="n"/>
      <c r="DK15" s="33" t="n"/>
      <c r="DQ15" s="14" t="n"/>
    </row>
    <row customHeight="1" ht="17" r="16" s="86" spans="1:149">
      <c r="B16" s="111">
        <f>B12+1</f>
        <v/>
      </c>
      <c r="C16" s="50">
        <f>PROFILING!Q17</f>
        <v/>
      </c>
      <c r="D16" s="71">
        <f>PROFILING!R17</f>
        <v/>
      </c>
      <c r="E16" s="47">
        <f>PROFILING!Y17</f>
        <v/>
      </c>
      <c r="F16" s="28">
        <f>PROFILING!X17</f>
        <v/>
      </c>
      <c r="G16" s="92">
        <f>PROFILING!Z17</f>
        <v/>
      </c>
      <c r="H16" s="9">
        <f>BI21</f>
        <v/>
      </c>
      <c r="I16" s="14" t="n"/>
      <c r="K16" s="13" t="n"/>
      <c r="M16" s="92" t="n"/>
      <c r="N16" s="92" t="n"/>
      <c r="O16" s="92" t="n"/>
      <c r="P16" s="92" t="n"/>
      <c r="S16" s="92" t="n"/>
      <c r="T16" s="92" t="n"/>
      <c r="U16" s="92" t="n"/>
      <c r="V16" s="92" t="n"/>
      <c r="W16" s="14" t="n"/>
      <c r="Y16" s="13" t="n"/>
      <c r="AA16" s="92" t="n"/>
      <c r="AB16" s="92" t="n"/>
      <c r="AC16" s="92" t="n"/>
      <c r="AD16" s="92" t="n"/>
      <c r="AG16" s="92" t="n"/>
      <c r="AH16" s="92" t="n"/>
      <c r="AI16" s="92" t="n"/>
      <c r="AJ16" s="92" t="n"/>
      <c r="AK16" s="14" t="n"/>
      <c r="AM16" s="13" t="n"/>
      <c r="AO16" s="92" t="n"/>
      <c r="AP16" s="92" t="n"/>
      <c r="AQ16" s="92" t="n"/>
      <c r="AR16" s="92" t="n"/>
      <c r="AU16" s="92" t="n"/>
      <c r="AV16" s="92" t="n"/>
      <c r="AW16" s="92" t="n"/>
      <c r="AX16" s="92" t="n"/>
      <c r="AY16" s="14" t="n"/>
      <c r="BA16" s="13" t="n"/>
      <c r="BC16" s="92" t="n"/>
      <c r="BD16" s="92" t="n"/>
      <c r="BE16" s="92" t="n"/>
      <c r="BF16" s="92" t="n"/>
      <c r="BI16" s="92" t="n"/>
      <c r="BJ16" s="92" t="n"/>
      <c r="BK16" s="92" t="n"/>
      <c r="BL16" s="92" t="n"/>
      <c r="BM16" s="14" t="n"/>
      <c r="BO16" s="13" t="n"/>
      <c r="BQ16" s="92" t="n"/>
      <c r="BR16" s="92" t="n"/>
      <c r="BS16" s="92" t="n"/>
      <c r="BT16" s="92" t="n"/>
      <c r="BW16" s="92" t="n"/>
      <c r="BX16" s="92" t="n"/>
      <c r="BY16" s="92" t="n"/>
      <c r="BZ16" s="92" t="n"/>
      <c r="CA16" s="14" t="n"/>
      <c r="CC16" s="13" t="n"/>
      <c r="CE16" s="92" t="n"/>
      <c r="CF16" s="92" t="n"/>
      <c r="CG16" s="92" t="n"/>
      <c r="CH16" s="92" t="n"/>
      <c r="CK16" s="92" t="n"/>
      <c r="CL16" s="92" t="n"/>
      <c r="CM16" s="92" t="n"/>
      <c r="CN16" s="92" t="n"/>
      <c r="CO16" s="14" t="n"/>
      <c r="CQ16" s="13" t="n"/>
      <c r="CS16" s="92" t="n"/>
      <c r="CT16" s="92" t="n"/>
      <c r="CU16" s="92" t="n"/>
      <c r="CV16" s="92" t="n"/>
      <c r="CY16" s="92" t="n"/>
      <c r="CZ16" s="92" t="n"/>
      <c r="DA16" s="92" t="n"/>
      <c r="DB16" s="92" t="n"/>
      <c r="DC16" s="14" t="n"/>
      <c r="DE16" s="13" t="n"/>
      <c r="DG16" s="92" t="n"/>
      <c r="DH16" s="92" t="n"/>
      <c r="DI16" s="92" t="n"/>
      <c r="DJ16" s="92" t="n"/>
      <c r="DM16" s="92" t="n"/>
      <c r="DN16" s="92" t="n"/>
      <c r="DO16" s="92" t="n"/>
      <c r="DP16" s="92" t="n"/>
      <c r="DQ16" s="14" t="n"/>
    </row>
    <row customHeight="1" ht="17" r="17" s="86" spans="1:149">
      <c r="B17" s="13" t="n"/>
      <c r="C17" s="51">
        <f>PROFILING!Q18</f>
        <v/>
      </c>
      <c r="D17" s="73">
        <f>PROFILING!R18</f>
        <v/>
      </c>
      <c r="E17" s="49">
        <f>PROFILING!Y18</f>
        <v/>
      </c>
      <c r="F17" s="54">
        <f>PROFILING!X18</f>
        <v/>
      </c>
      <c r="G17" s="54">
        <f>PROFILING!Z18</f>
        <v/>
      </c>
      <c r="H17" s="10">
        <f>BI22</f>
        <v/>
      </c>
      <c r="I17" s="14" t="n"/>
      <c r="K17" s="13" t="n"/>
      <c r="L17" s="123" t="s">
        <v>115</v>
      </c>
      <c r="M17" s="110" t="s">
        <v>76</v>
      </c>
      <c r="N17" s="110" t="s">
        <v>116</v>
      </c>
      <c r="O17" s="110" t="s">
        <v>117</v>
      </c>
      <c r="P17" s="102" t="s">
        <v>118</v>
      </c>
      <c r="R17" s="123" t="s">
        <v>115</v>
      </c>
      <c r="S17" s="110" t="s">
        <v>76</v>
      </c>
      <c r="T17" s="110" t="s">
        <v>116</v>
      </c>
      <c r="U17" s="110" t="s">
        <v>117</v>
      </c>
      <c r="V17" s="102" t="s">
        <v>118</v>
      </c>
      <c r="W17" s="14" t="n"/>
      <c r="Y17" s="13" t="n"/>
      <c r="Z17" s="123" t="s">
        <v>115</v>
      </c>
      <c r="AA17" s="110" t="s">
        <v>76</v>
      </c>
      <c r="AB17" s="110" t="s">
        <v>116</v>
      </c>
      <c r="AC17" s="110" t="s">
        <v>117</v>
      </c>
      <c r="AD17" s="102" t="s">
        <v>118</v>
      </c>
      <c r="AF17" s="123" t="s">
        <v>115</v>
      </c>
      <c r="AG17" s="110" t="s">
        <v>76</v>
      </c>
      <c r="AH17" s="110" t="s">
        <v>116</v>
      </c>
      <c r="AI17" s="110" t="s">
        <v>117</v>
      </c>
      <c r="AJ17" s="102" t="s">
        <v>118</v>
      </c>
      <c r="AK17" s="14" t="n"/>
      <c r="AM17" s="13" t="n"/>
      <c r="AN17" s="123" t="s">
        <v>115</v>
      </c>
      <c r="AO17" s="110" t="s">
        <v>76</v>
      </c>
      <c r="AP17" s="110" t="s">
        <v>116</v>
      </c>
      <c r="AQ17" s="110" t="s">
        <v>117</v>
      </c>
      <c r="AR17" s="102" t="s">
        <v>118</v>
      </c>
      <c r="AT17" s="123" t="s">
        <v>115</v>
      </c>
      <c r="AU17" s="110" t="s">
        <v>76</v>
      </c>
      <c r="AV17" s="110" t="s">
        <v>116</v>
      </c>
      <c r="AW17" s="110" t="s">
        <v>117</v>
      </c>
      <c r="AX17" s="102" t="s">
        <v>118</v>
      </c>
      <c r="AY17" s="14" t="n"/>
      <c r="BA17" s="13" t="n"/>
      <c r="BB17" s="123" t="s">
        <v>115</v>
      </c>
      <c r="BC17" s="110" t="s">
        <v>76</v>
      </c>
      <c r="BD17" s="110" t="s">
        <v>116</v>
      </c>
      <c r="BE17" s="110" t="s">
        <v>117</v>
      </c>
      <c r="BF17" s="102" t="s">
        <v>118</v>
      </c>
      <c r="BH17" s="123" t="s">
        <v>115</v>
      </c>
      <c r="BI17" s="110" t="s">
        <v>76</v>
      </c>
      <c r="BJ17" s="110" t="s">
        <v>116</v>
      </c>
      <c r="BK17" s="110" t="s">
        <v>117</v>
      </c>
      <c r="BL17" s="102" t="s">
        <v>118</v>
      </c>
      <c r="BM17" s="14" t="n"/>
      <c r="BO17" s="13" t="n"/>
      <c r="BP17" s="123" t="s">
        <v>115</v>
      </c>
      <c r="BQ17" s="110" t="s">
        <v>76</v>
      </c>
      <c r="BR17" s="110" t="s">
        <v>116</v>
      </c>
      <c r="BS17" s="110" t="s">
        <v>117</v>
      </c>
      <c r="BT17" s="102" t="s">
        <v>118</v>
      </c>
      <c r="BV17" s="123" t="s">
        <v>115</v>
      </c>
      <c r="BW17" s="110" t="s">
        <v>76</v>
      </c>
      <c r="BX17" s="110" t="s">
        <v>116</v>
      </c>
      <c r="BY17" s="110" t="s">
        <v>117</v>
      </c>
      <c r="BZ17" s="102" t="s">
        <v>118</v>
      </c>
      <c r="CA17" s="14" t="n"/>
      <c r="CC17" s="13" t="n"/>
      <c r="CD17" s="123" t="s">
        <v>115</v>
      </c>
      <c r="CE17" s="110" t="s">
        <v>76</v>
      </c>
      <c r="CF17" s="110" t="s">
        <v>116</v>
      </c>
      <c r="CG17" s="110" t="s">
        <v>117</v>
      </c>
      <c r="CH17" s="102" t="s">
        <v>118</v>
      </c>
      <c r="CJ17" s="123" t="s">
        <v>115</v>
      </c>
      <c r="CK17" s="110" t="s">
        <v>76</v>
      </c>
      <c r="CL17" s="110" t="s">
        <v>116</v>
      </c>
      <c r="CM17" s="110" t="s">
        <v>117</v>
      </c>
      <c r="CN17" s="102" t="s">
        <v>118</v>
      </c>
      <c r="CO17" s="14" t="n"/>
      <c r="CQ17" s="13" t="n"/>
      <c r="CR17" s="123" t="s">
        <v>115</v>
      </c>
      <c r="CS17" s="110" t="s">
        <v>76</v>
      </c>
      <c r="CT17" s="110" t="s">
        <v>116</v>
      </c>
      <c r="CU17" s="110" t="s">
        <v>117</v>
      </c>
      <c r="CV17" s="102" t="s">
        <v>118</v>
      </c>
      <c r="CX17" s="123" t="s">
        <v>115</v>
      </c>
      <c r="CY17" s="110" t="s">
        <v>76</v>
      </c>
      <c r="CZ17" s="110" t="s">
        <v>116</v>
      </c>
      <c r="DA17" s="110" t="s">
        <v>117</v>
      </c>
      <c r="DB17" s="102" t="s">
        <v>118</v>
      </c>
      <c r="DC17" s="14" t="n"/>
      <c r="DE17" s="13" t="n"/>
      <c r="DF17" s="123" t="s">
        <v>115</v>
      </c>
      <c r="DG17" s="110" t="s">
        <v>76</v>
      </c>
      <c r="DH17" s="110" t="s">
        <v>116</v>
      </c>
      <c r="DI17" s="110" t="s">
        <v>117</v>
      </c>
      <c r="DJ17" s="102" t="s">
        <v>118</v>
      </c>
      <c r="DL17" s="123" t="s">
        <v>115</v>
      </c>
      <c r="DM17" s="110" t="s">
        <v>76</v>
      </c>
      <c r="DN17" s="110" t="s">
        <v>116</v>
      </c>
      <c r="DO17" s="110" t="s">
        <v>117</v>
      </c>
      <c r="DP17" s="102" t="s">
        <v>118</v>
      </c>
      <c r="DQ17" s="14" t="n"/>
    </row>
    <row customHeight="1" ht="17" r="18" s="86" spans="1:149">
      <c r="B18" s="13" t="n"/>
      <c r="C18" s="52" t="n"/>
      <c r="D18" s="52" t="n"/>
      <c r="I18" s="14" t="n"/>
      <c r="K18" s="13" t="n"/>
      <c r="L18" s="25">
        <f>IF(M18="INCOMP","",IF(M18&gt;3,"POS",IF(M18=3,"POS/NEUT",IF(AND(M18&lt;3,M18&gt;-3),"NEUT",IF(M18=-3,"NEUT/NEG",IF(M18&lt;-3,"NEG"))))))</f>
        <v/>
      </c>
      <c r="M18" s="124">
        <f>IF(M10="","INCOMP",SUM(IF(M10="W",1.5,-1.5),IF(N10="W",2,-2),IF(O10="W",3,-3),IF(P10="W",3.5,-3.5)))</f>
        <v/>
      </c>
      <c r="N18" s="54">
        <f>IF(M18="INCOMP","",SUM(M14:P14))</f>
        <v/>
      </c>
      <c r="O18" s="124">
        <f>IF(M18="INCOMP","INCOMP",IF(L18="POS",L18,IF(L18="NEUT",L18,IF(L18="NEG",L18,IF(L18="POS/NEUT",IF(N18&gt;2,"POS","NEUT"),IF(L18="NEUT/NEG",IF(N18&lt;-2,"NEG","NEUT")))))))</f>
        <v/>
      </c>
      <c r="P18" s="10">
        <f>IF(M18="INCOMP","",IF((M18+N18)&gt;17,10,IF((M18+N18)&gt;13,9,IF((M18+N18)&gt;9,8,IF((M18+N18)&gt;5,7,IF((M18+N18)&gt;0,6,IF((M18+N18)&gt;-6,5,IF((M18+N18)&gt;-10,4,IF((M18+N18)&gt;-14,3,IF((M18+N18)&gt;-18,2,1))))))))))</f>
        <v/>
      </c>
      <c r="R18" s="25">
        <f>IF(S18="INCOMP","",IF(S18&gt;3,"POS",IF(S18=3,"POS/NEUT",IF(AND(S18&lt;3,S18&gt;-3),"NEUT",IF(S18=-3,"NEUT/NEG",IF(S18&lt;-3,"NEG"))))))</f>
        <v/>
      </c>
      <c r="S18" s="124">
        <f>IF(S10="","INCOMP",SUM(IF(S10="W",1.5,-1.5),IF(T10="W",2,-2),IF(U10="W",3,-3),IF(V10="W",3.5,-3.5)))</f>
        <v/>
      </c>
      <c r="T18" s="54">
        <f>IF(S18="INCOMP","",SUM(S14:V14))</f>
        <v/>
      </c>
      <c r="U18" s="124">
        <f>IF(S18="INCOMP","INCOMP",IF(R18="POS",R18,IF(R18="NEUT",R18,IF(R18="NEG",R18,IF(R18="POS/NEUT",IF(T18&gt;2,"POS","NEUT"),IF(R18="NEUT/NEG",IF(T18&lt;-2,"NEG","NEUT")))))))</f>
        <v/>
      </c>
      <c r="V18" s="10">
        <f>IF(S18="INCOMP","",IF((S18+T18)&gt;17,10,IF((S18+T18)&gt;13,9,IF((S18+T18)&gt;9,8,IF((S18+T18)&gt;5,7,IF((S18+T18)&gt;0,6,IF((S18+T18)&gt;-6,5,IF((S18+T18)&gt;-10,4,IF((S18+T18)&gt;-14,3,IF((S18+T18)&gt;-18,2,1))))))))))</f>
        <v/>
      </c>
      <c r="W18" s="14" t="n"/>
      <c r="Y18" s="13" t="n"/>
      <c r="Z18" s="25">
        <f>IF(AA18="INCOMP","",IF(AA18&gt;3,"POS",IF(AA18=3,"POS/NEUT",IF(AND(AA18&lt;3,AA18&gt;-3),"NEUT",IF(AA18=-3,"NEUT/NEG",IF(AA18&lt;-3,"NEG"))))))</f>
        <v/>
      </c>
      <c r="AA18" s="124">
        <f>IF(AA10="","INCOMP",SUM(IF(AA10="W",1.5,-1.5),IF(AB10="W",2,-2),IF(AC10="W",3,-3),IF(AD10="W",3.5,-3.5)))</f>
        <v/>
      </c>
      <c r="AB18" s="54">
        <f>IF(AA18="INCOMP","",SUM(AA14:AD14))</f>
        <v/>
      </c>
      <c r="AC18" s="124">
        <f>IF(AA18="INCOMP","INCOMP",IF(Z18="POS",Z18,IF(Z18="NEUT",Z18,IF(Z18="NEG",Z18,IF(Z18="POS/NEUT",IF(AB18&gt;2,"POS","NEUT"),IF(Z18="NEUT/NEG",IF(AB18&lt;-2,"NEG","NEUT")))))))</f>
        <v/>
      </c>
      <c r="AD18" s="10">
        <f>IF(AA18="INCOMP","",IF((AA18+AB18)&gt;17,10,IF((AA18+AB18)&gt;13,9,IF((AA18+AB18)&gt;9,8,IF((AA18+AB18)&gt;5,7,IF((AA18+AB18)&gt;0,6,IF((AA18+AB18)&gt;-6,5,IF((AA18+AB18)&gt;-10,4,IF((AA18+AB18)&gt;-14,3,IF((AA18+AB18)&gt;-18,2,1))))))))))</f>
        <v/>
      </c>
      <c r="AF18" s="25">
        <f>IF(AG18="INCOMP","",IF(AG18&gt;3,"POS",IF(AG18=3,"POS/NEUT",IF(AND(AG18&lt;3,AG18&gt;-3),"NEUT",IF(AG18=-3,"NEUT/NEG",IF(AG18&lt;-3,"NEG"))))))</f>
        <v/>
      </c>
      <c r="AG18" s="124">
        <f>IF(AG10="","INCOMP",SUM(IF(AG10="W",1.5,-1.5),IF(AH10="W",2,-2),IF(AI10="W",3,-3),IF(AJ10="W",3.5,-3.5)))</f>
        <v/>
      </c>
      <c r="AH18" s="54">
        <f>IF(AG18="INCOMP","",SUM(AG14:AJ14))</f>
        <v/>
      </c>
      <c r="AI18" s="124">
        <f>IF(AG18="INCOMP","INCOMP",IF(AF18="POS",AF18,IF(AF18="NEUT",AF18,IF(AF18="NEG",AF18,IF(AF18="POS/NEUT",IF(AH18&gt;2,"POS","NEUT"),IF(AF18="NEUT/NEG",IF(AH18&lt;-2,"NEG","NEUT")))))))</f>
        <v/>
      </c>
      <c r="AJ18" s="10">
        <f>IF(AG18="INCOMP","",IF((AG18+AH18)&gt;17,10,IF((AG18+AH18)&gt;13,9,IF((AG18+AH18)&gt;9,8,IF((AG18+AH18)&gt;5,7,IF((AG18+AH18)&gt;0,6,IF((AG18+AH18)&gt;-6,5,IF((AG18+AH18)&gt;-10,4,IF((AG18+AH18)&gt;-14,3,IF((AG18+AH18)&gt;-18,2,1))))))))))</f>
        <v/>
      </c>
      <c r="AK18" s="14" t="n"/>
      <c r="AM18" s="13" t="n"/>
      <c r="AN18" s="25">
        <f>IF(AO18="INCOMP","",IF(AO18&gt;3,"POS",IF(AO18=3,"POS/NEUT",IF(AND(AO18&lt;3,AO18&gt;-3),"NEUT",IF(AO18=-3,"NEUT/NEG",IF(AO18&lt;-3,"NEG"))))))</f>
        <v/>
      </c>
      <c r="AO18" s="124">
        <f>IF(AO10="","INCOMP",SUM(IF(AO10="W",1.5,-1.5),IF(AP10="W",2,-2),IF(AQ10="W",3,-3),IF(AR10="W",3.5,-3.5)))</f>
        <v/>
      </c>
      <c r="AP18" s="54">
        <f>IF(AO18="INCOMP","",SUM(AO14:AR14))</f>
        <v/>
      </c>
      <c r="AQ18" s="124">
        <f>IF(AO18="INCOMP","INCOMP",IF(AN18="POS",AN18,IF(AN18="NEUT",AN18,IF(AN18="NEG",AN18,IF(AN18="POS/NEUT",IF(AP18&gt;2,"POS","NEUT"),IF(AN18="NEUT/NEG",IF(AP18&lt;-2,"NEG","NEUT")))))))</f>
        <v/>
      </c>
      <c r="AR18" s="10">
        <f>IF(AO18="INCOMP","",IF((AO18+AP18)&gt;17,10,IF((AO18+AP18)&gt;13,9,IF((AO18+AP18)&gt;9,8,IF((AO18+AP18)&gt;5,7,IF((AO18+AP18)&gt;0,6,IF((AO18+AP18)&gt;-6,5,IF((AO18+AP18)&gt;-10,4,IF((AO18+AP18)&gt;-14,3,IF((AO18+AP18)&gt;-18,2,1))))))))))</f>
        <v/>
      </c>
      <c r="AT18" s="25">
        <f>IF(AU18="INCOMP","",IF(AU18&gt;3,"POS",IF(AU18=3,"POS/NEUT",IF(AND(AU18&lt;3,AU18&gt;-3),"NEUT",IF(AU18=-3,"NEUT/NEG",IF(AU18&lt;-3,"NEG"))))))</f>
        <v/>
      </c>
      <c r="AU18" s="124">
        <f>IF(AU10="","INCOMP",SUM(IF(AU10="W",1.5,-1.5),IF(AV10="W",2,-2),IF(AW10="W",3,-3),IF(AX10="W",3.5,-3.5)))</f>
        <v/>
      </c>
      <c r="AV18" s="54">
        <f>IF(AU18="INCOMP","",SUM(AU14:AX14))</f>
        <v/>
      </c>
      <c r="AW18" s="124">
        <f>IF(AU18="INCOMP","INCOMP",IF(AT18="POS",AT18,IF(AT18="NEUT",AT18,IF(AT18="NEG",AT18,IF(AT18="POS/NEUT",IF(AV18&gt;2,"POS","NEUT"),IF(AT18="NEUT/NEG",IF(AV18&lt;-2,"NEG","NEUT")))))))</f>
        <v/>
      </c>
      <c r="AX18" s="10">
        <f>IF(AU18="INCOMP","",IF((AU18+AV18)&gt;17,10,IF((AU18+AV18)&gt;13,9,IF((AU18+AV18)&gt;9,8,IF((AU18+AV18)&gt;5,7,IF((AU18+AV18)&gt;0,6,IF((AU18+AV18)&gt;-6,5,IF((AU18+AV18)&gt;-10,4,IF((AU18+AV18)&gt;-14,3,IF((AU18+AV18)&gt;-18,2,1))))))))))</f>
        <v/>
      </c>
      <c r="AY18" s="14" t="n"/>
      <c r="BA18" s="13" t="n"/>
      <c r="BB18" s="25">
        <f>IF(BC18="INCOMP","",IF(BC18&gt;3,"POS",IF(BC18=3,"POS/NEUT",IF(AND(BC18&lt;3,BC18&gt;-3),"NEUT",IF(BC18=-3,"NEUT/NEG",IF(BC18&lt;-3,"NEG"))))))</f>
        <v/>
      </c>
      <c r="BC18" s="124">
        <f>IF(BC10="","INCOMP",SUM(IF(BC10="W",1.5,-1.5),IF(BD10="W",2,-2),IF(BE10="W",3,-3),IF(BF10="W",3.5,-3.5)))</f>
        <v/>
      </c>
      <c r="BD18" s="54">
        <f>IF(BC18="INCOMP","",SUM(BC14:BF14))</f>
        <v/>
      </c>
      <c r="BE18" s="124">
        <f>IF(BC18="INCOMP","INCOMP",IF(BB18="POS",BB18,IF(BB18="NEUT",BB18,IF(BB18="NEG",BB18,IF(BB18="POS/NEUT",IF(BD18&gt;2,"POS","NEUT"),IF(BB18="NEUT/NEG",IF(BD18&lt;-2,"NEG","NEUT")))))))</f>
        <v/>
      </c>
      <c r="BF18" s="10">
        <f>IF(BC18="INCOMP","",IF((BC18+BD18)&gt;17,10,IF((BC18+BD18)&gt;13,9,IF((BC18+BD18)&gt;9,8,IF((BC18+BD18)&gt;5,7,IF((BC18+BD18)&gt;0,6,IF((BC18+BD18)&gt;-6,5,IF((BC18+BD18)&gt;-10,4,IF((BC18+BD18)&gt;-14,3,IF((BC18+BD18)&gt;-18,2,1))))))))))</f>
        <v/>
      </c>
      <c r="BH18" s="25">
        <f>IF(BI18="INCOMP","",IF(BI18&gt;3,"POS",IF(BI18=3,"POS/NEUT",IF(AND(BI18&lt;3,BI18&gt;-3),"NEUT",IF(BI18=-3,"NEUT/NEG",IF(BI18&lt;-3,"NEG"))))))</f>
        <v/>
      </c>
      <c r="BI18" s="124">
        <f>IF(BI10="","INCOMP",SUM(IF(BI10="W",1.5,-1.5),IF(BJ10="W",2,-2),IF(BK10="W",3,-3),IF(BL10="W",3.5,-3.5)))</f>
        <v/>
      </c>
      <c r="BJ18" s="54">
        <f>IF(BI18="INCOMP","",SUM(BI14:BL14))</f>
        <v/>
      </c>
      <c r="BK18" s="124">
        <f>IF(BI18="INCOMP","INCOMP",IF(BH18="POS",BH18,IF(BH18="NEUT",BH18,IF(BH18="NEG",BH18,IF(BH18="POS/NEUT",IF(BJ18&gt;2,"POS","NEUT"),IF(BH18="NEUT/NEG",IF(BJ18&lt;-2,"NEG","NEUT")))))))</f>
        <v/>
      </c>
      <c r="BL18" s="10">
        <f>IF(BI18="INCOMP","",IF((BI18+BJ18)&gt;17,10,IF((BI18+BJ18)&gt;13,9,IF((BI18+BJ18)&gt;9,8,IF((BI18+BJ18)&gt;5,7,IF((BI18+BJ18)&gt;0,6,IF((BI18+BJ18)&gt;-6,5,IF((BI18+BJ18)&gt;-10,4,IF((BI18+BJ18)&gt;-14,3,IF((BI18+BJ18)&gt;-18,2,1))))))))))</f>
        <v/>
      </c>
      <c r="BM18" s="14" t="n"/>
      <c r="BO18" s="13" t="n"/>
      <c r="BP18" s="25">
        <f>IF(BQ18="INCOMP","",IF(BQ18&gt;3,"POS",IF(BQ18=3,"POS/NEUT",IF(AND(BQ18&lt;3,BQ18&gt;-3),"NEUT",IF(BQ18=-3,"NEUT/NEG",IF(BQ18&lt;-3,"NEG"))))))</f>
        <v/>
      </c>
      <c r="BQ18" s="124">
        <f>IF(BQ10="","INCOMP",SUM(IF(BQ10="W",1.5,-1.5),IF(BR10="W",2,-2),IF(BS10="W",3,-3),IF(BT10="W",3.5,-3.5)))</f>
        <v/>
      </c>
      <c r="BR18" s="54">
        <f>IF(BQ18="INCOMP","",SUM(BQ14:BT14))</f>
        <v/>
      </c>
      <c r="BS18" s="124">
        <f>IF(BQ18="INCOMP","INCOMP",IF(BP18="POS",BP18,IF(BP18="NEUT",BP18,IF(BP18="NEG",BP18,IF(BP18="POS/NEUT",IF(BR18&gt;2,"POS","NEUT"),IF(BP18="NEUT/NEG",IF(BR18&lt;-2,"NEG","NEUT")))))))</f>
        <v/>
      </c>
      <c r="BT18" s="10">
        <f>IF(BQ18="INCOMP","",IF((BQ18+BR18)&gt;17,10,IF((BQ18+BR18)&gt;13,9,IF((BQ18+BR18)&gt;9,8,IF((BQ18+BR18)&gt;5,7,IF((BQ18+BR18)&gt;0,6,IF((BQ18+BR18)&gt;-6,5,IF((BQ18+BR18)&gt;-10,4,IF((BQ18+BR18)&gt;-14,3,IF((BQ18+BR18)&gt;-18,2,1))))))))))</f>
        <v/>
      </c>
      <c r="BV18" s="25">
        <f>IF(BW18="INCOMP","",IF(BW18&gt;3,"POS",IF(BW18=3,"POS/NEUT",IF(AND(BW18&lt;3,BW18&gt;-3),"NEUT",IF(BW18=-3,"NEUT/NEG",IF(BW18&lt;-3,"NEG"))))))</f>
        <v/>
      </c>
      <c r="BW18" s="124">
        <f>IF(BW10="","INCOMP",SUM(IF(BW10="W",1.5,-1.5),IF(BX10="W",2,-2),IF(BY10="W",3,-3),IF(BZ10="W",3.5,-3.5)))</f>
        <v/>
      </c>
      <c r="BX18" s="54">
        <f>IF(BW18="INCOMP","",SUM(BW14:BZ14))</f>
        <v/>
      </c>
      <c r="BY18" s="124">
        <f>IF(BW18="INCOMP","INCOMP",IF(BV18="POS",BV18,IF(BV18="NEUT",BV18,IF(BV18="NEG",BV18,IF(BV18="POS/NEUT",IF(BX18&gt;2,"POS","NEUT"),IF(BV18="NEUT/NEG",IF(BX18&lt;-2,"NEG","NEUT")))))))</f>
        <v/>
      </c>
      <c r="BZ18" s="10">
        <f>IF(BW18="INCOMP","",IF((BW18+BX18)&gt;17,10,IF((BW18+BX18)&gt;13,9,IF((BW18+BX18)&gt;9,8,IF((BW18+BX18)&gt;5,7,IF((BW18+BX18)&gt;0,6,IF((BW18+BX18)&gt;-6,5,IF((BW18+BX18)&gt;-10,4,IF((BW18+BX18)&gt;-14,3,IF((BW18+BX18)&gt;-18,2,1))))))))))</f>
        <v/>
      </c>
      <c r="CA18" s="14" t="n"/>
      <c r="CC18" s="13" t="n"/>
      <c r="CD18" s="25">
        <f>IF(CE18="INCOMP","",IF(CE18&gt;3,"POS",IF(CE18=3,"POS/NEUT",IF(AND(CE18&lt;3,CE18&gt;-3),"NEUT",IF(CE18=-3,"NEUT/NEG",IF(CE18&lt;-3,"NEG"))))))</f>
        <v/>
      </c>
      <c r="CE18" s="124">
        <f>IF(CE10="","INCOMP",SUM(IF(CE10="W",1.5,-1.5),IF(CF10="W",2,-2),IF(CG10="W",3,-3),IF(CH10="W",3.5,-3.5)))</f>
        <v/>
      </c>
      <c r="CF18" s="54">
        <f>IF(CE18="INCOMP","",SUM(CE14:CH14))</f>
        <v/>
      </c>
      <c r="CG18" s="124">
        <f>IF(CE18="INCOMP","INCOMP",IF(CD18="POS",CD18,IF(CD18="NEUT",CD18,IF(CD18="NEG",CD18,IF(CD18="POS/NEUT",IF(CF18&gt;2,"POS","NEUT"),IF(CD18="NEUT/NEG",IF(CF18&lt;-2,"NEG","NEUT")))))))</f>
        <v/>
      </c>
      <c r="CH18" s="10">
        <f>IF(CE18="INCOMP","",IF((CE18+CF18)&gt;17,10,IF((CE18+CF18)&gt;13,9,IF((CE18+CF18)&gt;9,8,IF((CE18+CF18)&gt;5,7,IF((CE18+CF18)&gt;0,6,IF((CE18+CF18)&gt;-6,5,IF((CE18+CF18)&gt;-10,4,IF((CE18+CF18)&gt;-14,3,IF((CE18+CF18)&gt;-18,2,1))))))))))</f>
        <v/>
      </c>
      <c r="CJ18" s="25">
        <f>IF(CK18="INCOMP","",IF(CK18&gt;3,"POS",IF(CK18=3,"POS/NEUT",IF(AND(CK18&lt;3,CK18&gt;-3),"NEUT",IF(CK18=-3,"NEUT/NEG",IF(CK18&lt;-3,"NEG"))))))</f>
        <v/>
      </c>
      <c r="CK18" s="124">
        <f>IF(CK10="","INCOMP",SUM(IF(CK10="W",1.5,-1.5),IF(CL10="W",2,-2),IF(CM10="W",3,-3),IF(CN10="W",3.5,-3.5)))</f>
        <v/>
      </c>
      <c r="CL18" s="54">
        <f>IF(CK18="INCOMP","",SUM(CK14:CN14))</f>
        <v/>
      </c>
      <c r="CM18" s="124">
        <f>IF(CK18="INCOMP","INCOMP",IF(CJ18="POS",CJ18,IF(CJ18="NEUT",CJ18,IF(CJ18="NEG",CJ18,IF(CJ18="POS/NEUT",IF(CL18&gt;2,"POS","NEUT"),IF(CJ18="NEUT/NEG",IF(CL18&lt;-2,"NEG","NEUT")))))))</f>
        <v/>
      </c>
      <c r="CN18" s="10">
        <f>IF(CK18="INCOMP","",IF((CK18+CL18)&gt;17,10,IF((CK18+CL18)&gt;13,9,IF((CK18+CL18)&gt;9,8,IF((CK18+CL18)&gt;5,7,IF((CK18+CL18)&gt;0,6,IF((CK18+CL18)&gt;-6,5,IF((CK18+CL18)&gt;-10,4,IF((CK18+CL18)&gt;-14,3,IF((CK18+CL18)&gt;-18,2,1))))))))))</f>
        <v/>
      </c>
      <c r="CO18" s="14" t="n"/>
      <c r="CQ18" s="13" t="n"/>
      <c r="CR18" s="25">
        <f>IF(CS18="INCOMP","",IF(CS18&gt;3,"POS",IF(CS18=3,"POS/NEUT",IF(AND(CS18&lt;3,CS18&gt;-3),"NEUT",IF(CS18=-3,"NEUT/NEG",IF(CS18&lt;-3,"NEG"))))))</f>
        <v/>
      </c>
      <c r="CS18" s="124">
        <f>IF(CS10="","INCOMP",SUM(IF(CS10="W",1.5,-1.5),IF(CT10="W",2,-2),IF(CU10="W",3,-3),IF(CV10="W",3.5,-3.5)))</f>
        <v/>
      </c>
      <c r="CT18" s="54">
        <f>IF(CS18="INCOMP","",SUM(CS14:CV14))</f>
        <v/>
      </c>
      <c r="CU18" s="124">
        <f>IF(CS18="INCOMP","INCOMP",IF(CR18="POS",CR18,IF(CR18="NEUT",CR18,IF(CR18="NEG",CR18,IF(CR18="POS/NEUT",IF(CT18&gt;2,"POS","NEUT"),IF(CR18="NEUT/NEG",IF(CT18&lt;-2,"NEG","NEUT")))))))</f>
        <v/>
      </c>
      <c r="CV18" s="10">
        <f>IF(CS18="INCOMP","",IF((CS18+CT18)&gt;17,10,IF((CS18+CT18)&gt;13,9,IF((CS18+CT18)&gt;9,8,IF((CS18+CT18)&gt;5,7,IF((CS18+CT18)&gt;0,6,IF((CS18+CT18)&gt;-6,5,IF((CS18+CT18)&gt;-10,4,IF((CS18+CT18)&gt;-14,3,IF((CS18+CT18)&gt;-18,2,1))))))))))</f>
        <v/>
      </c>
      <c r="CX18" s="25">
        <f>IF(CY18="INCOMP","",IF(CY18&gt;3,"POS",IF(CY18=3,"POS/NEUT",IF(AND(CY18&lt;3,CY18&gt;-3),"NEUT",IF(CY18=-3,"NEUT/NEG",IF(CY18&lt;-3,"NEG"))))))</f>
        <v/>
      </c>
      <c r="CY18" s="124">
        <f>IF(CY10="","INCOMP",SUM(IF(CY10="W",1.5,-1.5),IF(CZ10="W",2,-2),IF(DA10="W",3,-3),IF(DB10="W",3.5,-3.5)))</f>
        <v/>
      </c>
      <c r="CZ18" s="54">
        <f>IF(CY18="INCOMP","",SUM(CY14:DB14))</f>
        <v/>
      </c>
      <c r="DA18" s="124">
        <f>IF(CY18="INCOMP","INCOMP",IF(CX18="POS",CX18,IF(CX18="NEUT",CX18,IF(CX18="NEG",CX18,IF(CX18="POS/NEUT",IF(CZ18&gt;2,"POS","NEUT"),IF(CX18="NEUT/NEG",IF(CZ18&lt;-2,"NEG","NEUT")))))))</f>
        <v/>
      </c>
      <c r="DB18" s="10">
        <f>IF(CY18="INCOMP","",IF((CY18+CZ18)&gt;17,10,IF((CY18+CZ18)&gt;13,9,IF((CY18+CZ18)&gt;9,8,IF((CY18+CZ18)&gt;5,7,IF((CY18+CZ18)&gt;0,6,IF((CY18+CZ18)&gt;-6,5,IF((CY18+CZ18)&gt;-10,4,IF((CY18+CZ18)&gt;-14,3,IF((CY18+CZ18)&gt;-18,2,1))))))))))</f>
        <v/>
      </c>
      <c r="DC18" s="14" t="n"/>
      <c r="DE18" s="13" t="n"/>
      <c r="DF18" s="25">
        <f>IF(DG18="INCOMP","",IF(DG18&gt;3,"POS",IF(DG18=3,"POS/NEUT",IF(AND(DG18&lt;3,DG18&gt;-3),"NEUT",IF(DG18=-3,"NEUT/NEG",IF(DG18&lt;-3,"NEG"))))))</f>
        <v/>
      </c>
      <c r="DG18" s="124">
        <f>IF(DG10="","INCOMP",SUM(IF(DG10="W",1.5,-1.5),IF(DH10="W",2,-2),IF(DI10="W",3,-3),IF(DJ10="W",3.5,-3.5)))</f>
        <v/>
      </c>
      <c r="DH18" s="54">
        <f>IF(DG18="INCOMP","",SUM(DG14:DJ14))</f>
        <v/>
      </c>
      <c r="DI18" s="124">
        <f>IF(DG18="INCOMP","INCOMP",IF(DF18="POS",DF18,IF(DF18="NEUT",DF18,IF(DF18="NEG",DF18,IF(DF18="POS/NEUT",IF(DH18&gt;2,"POS","NEUT"),IF(DF18="NEUT/NEG",IF(DH18&lt;-2,"NEG","NEUT")))))))</f>
        <v/>
      </c>
      <c r="DJ18" s="10">
        <f>IF(DG18="INCOMP","",IF((DG18+DH18)&gt;17,10,IF((DG18+DH18)&gt;13,9,IF((DG18+DH18)&gt;9,8,IF((DG18+DH18)&gt;5,7,IF((DG18+DH18)&gt;0,6,IF((DG18+DH18)&gt;-6,5,IF((DG18+DH18)&gt;-10,4,IF((DG18+DH18)&gt;-14,3,IF((DG18+DH18)&gt;-18,2,1))))))))))</f>
        <v/>
      </c>
      <c r="DL18" s="25">
        <f>IF(DM18="INCOMP","",IF(DM18&gt;3,"POS",IF(DM18=3,"POS/NEUT",IF(AND(DM18&lt;3,DM18&gt;-3),"NEUT",IF(DM18=-3,"NEUT/NEG",IF(DM18&lt;-3,"NEG"))))))</f>
        <v/>
      </c>
      <c r="DM18" s="124">
        <f>IF(DM10="","INCOMP",SUM(IF(DM10="W",1.5,-1.5),IF(DN10="W",2,-2),IF(DO10="W",3,-3),IF(DP10="W",3.5,-3.5)))</f>
        <v/>
      </c>
      <c r="DN18" s="54">
        <f>IF(DM18="INCOMP","",SUM(DM14:DP14))</f>
        <v/>
      </c>
      <c r="DO18" s="124">
        <f>IF(DM18="INCOMP","INCOMP",IF(DL18="POS",DL18,IF(DL18="NEUT",DL18,IF(DL18="NEG",DL18,IF(DL18="POS/NEUT",IF(DN18&gt;2,"POS","NEUT"),IF(DL18="NEUT/NEG",IF(DN18&lt;-2,"NEG","NEUT")))))))</f>
        <v/>
      </c>
      <c r="DP18" s="10">
        <f>IF(DM18="INCOMP","",IF((DM18+DN18)&gt;17,10,IF((DM18+DN18)&gt;13,9,IF((DM18+DN18)&gt;9,8,IF((DM18+DN18)&gt;5,7,IF((DM18+DN18)&gt;0,6,IF((DM18+DN18)&gt;-6,5,IF((DM18+DN18)&gt;-10,4,IF((DM18+DN18)&gt;-14,3,IF((DM18+DN18)&gt;-18,2,1))))))))))</f>
        <v/>
      </c>
      <c r="DQ18" s="14" t="n"/>
    </row>
    <row customHeight="1" ht="17" r="19" s="86" spans="1:149">
      <c r="B19" s="13" t="n"/>
      <c r="C19" s="125" t="s">
        <v>70</v>
      </c>
      <c r="D19" s="126" t="s">
        <v>1</v>
      </c>
      <c r="E19" s="110" t="s">
        <v>73</v>
      </c>
      <c r="F19" s="110" t="s">
        <v>3</v>
      </c>
      <c r="G19" s="110" t="s">
        <v>5</v>
      </c>
      <c r="H19" s="102" t="s">
        <v>74</v>
      </c>
      <c r="I19" s="14" t="n"/>
      <c r="K19" s="13" t="n"/>
      <c r="M19" s="92" t="n"/>
      <c r="N19" s="88" t="n"/>
      <c r="O19" s="92" t="n"/>
      <c r="P19" s="92" t="n"/>
      <c r="W19" s="14" t="n"/>
      <c r="Y19" s="13" t="n"/>
      <c r="AA19" s="92" t="n"/>
      <c r="AB19" s="88" t="n"/>
      <c r="AC19" s="92" t="n"/>
      <c r="AD19" s="92" t="n"/>
      <c r="AK19" s="14" t="n"/>
      <c r="AM19" s="13" t="n"/>
      <c r="AO19" s="92" t="n"/>
      <c r="AP19" s="88" t="n"/>
      <c r="AQ19" s="92" t="n"/>
      <c r="AR19" s="92" t="n"/>
      <c r="AY19" s="14" t="n"/>
      <c r="BA19" s="13" t="n"/>
      <c r="BC19" s="92" t="n"/>
      <c r="BD19" s="88" t="n"/>
      <c r="BE19" s="92" t="n"/>
      <c r="BF19" s="92" t="n"/>
      <c r="BM19" s="14" t="n"/>
      <c r="BO19" s="13" t="n"/>
      <c r="BQ19" s="92" t="n"/>
      <c r="BR19" s="88" t="n"/>
      <c r="BS19" s="92" t="n"/>
      <c r="BT19" s="92" t="n"/>
      <c r="CA19" s="14" t="n"/>
      <c r="CC19" s="13" t="n"/>
      <c r="CE19" s="92" t="n"/>
      <c r="CF19" s="88" t="n"/>
      <c r="CG19" s="92" t="n"/>
      <c r="CH19" s="92" t="n"/>
      <c r="CO19" s="14" t="n"/>
      <c r="CQ19" s="13" t="n"/>
      <c r="CS19" s="92" t="n"/>
      <c r="CT19" s="88" t="n"/>
      <c r="CU19" s="92" t="n"/>
      <c r="CV19" s="92" t="n"/>
      <c r="DC19" s="14" t="n"/>
      <c r="DE19" s="13" t="n"/>
      <c r="DG19" s="92" t="n"/>
      <c r="DH19" s="88" t="n"/>
      <c r="DI19" s="92" t="n"/>
      <c r="DJ19" s="92" t="n"/>
      <c r="DQ19" s="14" t="n"/>
    </row>
    <row r="20" spans="1:149">
      <c r="B20" s="111">
        <f>B16+1</f>
        <v/>
      </c>
      <c r="C20" s="50">
        <f>PROFILING!Q21</f>
        <v/>
      </c>
      <c r="D20" s="71">
        <f>PROFILING!R21</f>
        <v/>
      </c>
      <c r="E20" s="47">
        <f>PROFILING!Y21</f>
        <v/>
      </c>
      <c r="F20" s="28">
        <f>PROFILING!X21</f>
        <v/>
      </c>
      <c r="G20" s="92">
        <f>PROFILING!Z21</f>
        <v/>
      </c>
      <c r="H20" s="9">
        <f>BW21</f>
        <v/>
      </c>
      <c r="I20" s="14" t="n"/>
      <c r="K20" s="13" t="n"/>
      <c r="O20" s="70" t="s">
        <v>119</v>
      </c>
      <c r="P20" s="110" t="s">
        <v>117</v>
      </c>
      <c r="Q20" s="110" t="s">
        <v>120</v>
      </c>
      <c r="R20" s="110" t="s">
        <v>4</v>
      </c>
      <c r="S20" s="102" t="s">
        <v>74</v>
      </c>
      <c r="W20" s="14" t="n"/>
      <c r="Y20" s="13" t="n"/>
      <c r="AC20" s="70" t="s">
        <v>119</v>
      </c>
      <c r="AD20" s="110" t="s">
        <v>117</v>
      </c>
      <c r="AE20" s="110" t="s">
        <v>120</v>
      </c>
      <c r="AF20" s="110" t="s">
        <v>4</v>
      </c>
      <c r="AG20" s="102" t="s">
        <v>74</v>
      </c>
      <c r="AK20" s="14" t="n"/>
      <c r="AM20" s="13" t="n"/>
      <c r="AQ20" s="70" t="s">
        <v>119</v>
      </c>
      <c r="AR20" s="110" t="s">
        <v>117</v>
      </c>
      <c r="AS20" s="110" t="s">
        <v>120</v>
      </c>
      <c r="AT20" s="110" t="s">
        <v>4</v>
      </c>
      <c r="AU20" s="102" t="s">
        <v>74</v>
      </c>
      <c r="AY20" s="14" t="n"/>
      <c r="BA20" s="13" t="n"/>
      <c r="BE20" s="70" t="s">
        <v>119</v>
      </c>
      <c r="BF20" s="110" t="s">
        <v>117</v>
      </c>
      <c r="BG20" s="110" t="s">
        <v>120</v>
      </c>
      <c r="BH20" s="110" t="s">
        <v>4</v>
      </c>
      <c r="BI20" s="102" t="s">
        <v>74</v>
      </c>
      <c r="BM20" s="14" t="n"/>
      <c r="BO20" s="13" t="n"/>
      <c r="BS20" s="70" t="s">
        <v>119</v>
      </c>
      <c r="BT20" s="110" t="s">
        <v>117</v>
      </c>
      <c r="BU20" s="110" t="s">
        <v>120</v>
      </c>
      <c r="BV20" s="110" t="s">
        <v>4</v>
      </c>
      <c r="BW20" s="102" t="s">
        <v>74</v>
      </c>
      <c r="CA20" s="14" t="n"/>
      <c r="CC20" s="13" t="n"/>
      <c r="CG20" s="70" t="s">
        <v>119</v>
      </c>
      <c r="CH20" s="110" t="s">
        <v>117</v>
      </c>
      <c r="CI20" s="110" t="s">
        <v>120</v>
      </c>
      <c r="CJ20" s="110" t="s">
        <v>4</v>
      </c>
      <c r="CK20" s="102" t="s">
        <v>74</v>
      </c>
      <c r="CO20" s="14" t="n"/>
      <c r="CQ20" s="13" t="n"/>
      <c r="CU20" s="70" t="s">
        <v>119</v>
      </c>
      <c r="CV20" s="110" t="s">
        <v>117</v>
      </c>
      <c r="CW20" s="110" t="s">
        <v>120</v>
      </c>
      <c r="CX20" s="110" t="s">
        <v>4</v>
      </c>
      <c r="CY20" s="102" t="s">
        <v>74</v>
      </c>
      <c r="DC20" s="14" t="n"/>
      <c r="DE20" s="13" t="n"/>
      <c r="DI20" s="70" t="s">
        <v>119</v>
      </c>
      <c r="DJ20" s="110" t="s">
        <v>117</v>
      </c>
      <c r="DK20" s="110" t="s">
        <v>120</v>
      </c>
      <c r="DL20" s="110" t="s">
        <v>4</v>
      </c>
      <c r="DM20" s="102" t="s">
        <v>74</v>
      </c>
      <c r="DQ20" s="14" t="n"/>
    </row>
    <row customHeight="1" ht="17" r="21" s="86" spans="1:149">
      <c r="B21" s="13" t="n"/>
      <c r="C21" s="51">
        <f>PROFILING!Q22</f>
        <v/>
      </c>
      <c r="D21" s="73">
        <f>PROFILING!R22</f>
        <v/>
      </c>
      <c r="E21" s="49">
        <f>PROFILING!Y22</f>
        <v/>
      </c>
      <c r="F21" s="54">
        <f>PROFILING!X22</f>
        <v/>
      </c>
      <c r="G21" s="54">
        <f>PROFILING!Z22</f>
        <v/>
      </c>
      <c r="H21" s="10">
        <f>BW22</f>
        <v/>
      </c>
      <c r="I21" s="14" t="n"/>
      <c r="K21" s="13" t="n"/>
      <c r="O21" s="46">
        <f>Q4</f>
        <v/>
      </c>
      <c r="P21" s="117">
        <f>IF(R4="NO","",O18)</f>
        <v/>
      </c>
      <c r="Q21" s="92">
        <f>IFERROR(IF(O21&lt;&gt;"1–3",O21,IF(((IF(P21="POS",3,IF(P21="NEUT",2,IF(P21="NEG",1,""))))-(IF(P22="POS",3,IF(P22="NEUT",2,IF(P22="NEG",1,"")))))=2,1,IF(OR(((IF(P21="POS",3,IF(P21="NEUT",2,IF(P21="NEG",1,""))))-(IF(P22="POS",3,IF(P22="NEUT",2,IF(P22="NEG",1,"")))))=1,((IF(P21="POS",3,IF(P21="NEUT",2,IF(P21="NEG",1,""))))-(IF(P22="POS",3,IF(P22="NEUT",2,IF(P22="NEG",1,"")))))=0,((IF(P21="POS",3,IF(P21="NEUT",2,IF(P21="NEG",1,""))))-(IF(P22="POS",3,IF(P22="NEUT",2,IF(P22="NEG",1,"")))))=-1),2,IF(((IF(P21="POS",3,IF(P21="NEUT",2,IF(P21="NEG",1,""))))-(IF(P22="POS",3,IF(P22="NEUT",2,IF(P22="NEG",1,"")))))=-2,3)))),"")</f>
        <v/>
      </c>
      <c r="R21" s="136">
        <f>E4</f>
        <v/>
      </c>
      <c r="S21" s="9">
        <f>IF(OR(P21="INCOMP",P21=""),"",IF(Q21="NO BET","NO",IF(AND(Q21=1,R21&gt;1.49),"YES",IF(AND(Q21=2,R21&gt;1.65),"YES",IF(AND(Q21&gt;2,R21&gt;2.04),"YES","NO")))))</f>
        <v/>
      </c>
      <c r="T21" s="88" t="n"/>
      <c r="W21" s="14" t="n"/>
      <c r="Y21" s="13" t="n"/>
      <c r="AC21" s="46">
        <f>AE4</f>
        <v/>
      </c>
      <c r="AD21" s="117">
        <f>IF(AF4="NO","",AC18)</f>
        <v/>
      </c>
      <c r="AE21" s="92">
        <f>IFERROR(IF(AC21&lt;&gt;"1–3",AC21,IF(((IF(AD21="POS",3,IF(AD21="NEUT",2,IF(AD21="NEG",1,""))))-(IF(AD22="POS",3,IF(AD22="NEUT",2,IF(AD22="NEG",1,"")))))=2,1,IF(OR(((IF(AD21="POS",3,IF(AD21="NEUT",2,IF(AD21="NEG",1,""))))-(IF(AD22="POS",3,IF(AD22="NEUT",2,IF(AD22="NEG",1,"")))))=1,((IF(AD21="POS",3,IF(AD21="NEUT",2,IF(AD21="NEG",1,""))))-(IF(AD22="POS",3,IF(AD22="NEUT",2,IF(AD22="NEG",1,"")))))=0,((IF(AD21="POS",3,IF(AD21="NEUT",2,IF(AD21="NEG",1,""))))-(IF(AD22="POS",3,IF(AD22="NEUT",2,IF(AD22="NEG",1,"")))))=-1),2,IF(((IF(AD21="POS",3,IF(AD21="NEUT",2,IF(AD21="NEG",1,""))))-(IF(AD22="POS",3,IF(AD22="NEUT",2,IF(AD22="NEG",1,"")))))=-2,3)))),"")</f>
        <v/>
      </c>
      <c r="AF21" s="136">
        <f>E8</f>
        <v/>
      </c>
      <c r="AG21" s="9">
        <f>IF(OR(AD21="INCOMP",AD21=""),"",IF(AE21="NO BET","NO",IF(AND(AE21=1,AF21&gt;1.49),"YES",IF(AND(AE21=2,AF21&gt;1.65),"YES",IF(AND(AE21&gt;2,AF21&gt;2.04),"YES","NO")))))</f>
        <v/>
      </c>
      <c r="AH21" s="88" t="n"/>
      <c r="AK21" s="14" t="n"/>
      <c r="AM21" s="13" t="n"/>
      <c r="AQ21" s="46">
        <f>AS4</f>
        <v/>
      </c>
      <c r="AR21" s="117">
        <f>IF(AT4="NO","",AQ18)</f>
        <v/>
      </c>
      <c r="AS21" s="92">
        <f>IFERROR(IF(AQ21&lt;&gt;"1–3",AQ21,IF(((IF(AR21="POS",3,IF(AR21="NEUT",2,IF(AR21="NEG",1,""))))-(IF(AR22="POS",3,IF(AR22="NEUT",2,IF(AR22="NEG",1,"")))))=2,1,IF(OR(((IF(AR21="POS",3,IF(AR21="NEUT",2,IF(AR21="NEG",1,""))))-(IF(AR22="POS",3,IF(AR22="NEUT",2,IF(AR22="NEG",1,"")))))=1,((IF(AR21="POS",3,IF(AR21="NEUT",2,IF(AR21="NEG",1,""))))-(IF(AR22="POS",3,IF(AR22="NEUT",2,IF(AR22="NEG",1,"")))))=0,((IF(AR21="POS",3,IF(AR21="NEUT",2,IF(AR21="NEG",1,""))))-(IF(AR22="POS",3,IF(AR22="NEUT",2,IF(AR22="NEG",1,"")))))=-1),2,IF(((IF(AR21="POS",3,IF(AR21="NEUT",2,IF(AR21="NEG",1,""))))-(IF(AR22="POS",3,IF(AR22="NEUT",2,IF(AR22="NEG",1,"")))))=-2,3)))),"")</f>
        <v/>
      </c>
      <c r="AT21" s="136">
        <f>E12</f>
        <v/>
      </c>
      <c r="AU21" s="9">
        <f>IF(OR(AR21="INCOMP",AR21=""),"",IF(AS21="NO BET","NO",IF(AND(AS21=1,AT21&gt;1.49),"YES",IF(AND(AS21=2,AT21&gt;1.65),"YES",IF(AND(AS21&gt;2,AT21&gt;2.04),"YES","NO")))))</f>
        <v/>
      </c>
      <c r="AV21" s="88" t="n"/>
      <c r="AY21" s="14" t="n"/>
      <c r="BA21" s="13" t="n"/>
      <c r="BE21" s="46">
        <f>BG4</f>
        <v/>
      </c>
      <c r="BF21" s="117">
        <f>IF(BH4="NO","",BE18)</f>
        <v/>
      </c>
      <c r="BG21" s="92">
        <f>IFERROR(IF(BE21&lt;&gt;"1–3",BE21,IF(((IF(BF21="POS",3,IF(BF21="NEUT",2,IF(BF21="NEG",1,""))))-(IF(BF22="POS",3,IF(BF22="NEUT",2,IF(BF22="NEG",1,"")))))=2,1,IF(OR(((IF(BF21="POS",3,IF(BF21="NEUT",2,IF(BF21="NEG",1,""))))-(IF(BF22="POS",3,IF(BF22="NEUT",2,IF(BF22="NEG",1,"")))))=1,((IF(BF21="POS",3,IF(BF21="NEUT",2,IF(BF21="NEG",1,""))))-(IF(BF22="POS",3,IF(BF22="NEUT",2,IF(BF22="NEG",1,"")))))=0,((IF(BF21="POS",3,IF(BF21="NEUT",2,IF(BF21="NEG",1,""))))-(IF(BF22="POS",3,IF(BF22="NEUT",2,IF(BF22="NEG",1,"")))))=-1),2,IF(((IF(BF21="POS",3,IF(BF21="NEUT",2,IF(BF21="NEG",1,""))))-(IF(BF22="POS",3,IF(BF22="NEUT",2,IF(BF22="NEG",1,"")))))=-2,3)))),"")</f>
        <v/>
      </c>
      <c r="BH21" s="136">
        <f>E16</f>
        <v/>
      </c>
      <c r="BI21" s="9">
        <f>IF(OR(BF21="INCOMP",BF21=""),"",IF(BG21="NO BET","NO",IF(AND(BG21=1,BH21&gt;1.49),"YES",IF(AND(BG21=2,BH21&gt;1.65),"YES",IF(AND(BG21&gt;2,BH21&gt;2.04),"YES","NO")))))</f>
        <v/>
      </c>
      <c r="BJ21" s="88" t="n"/>
      <c r="BM21" s="14" t="n"/>
      <c r="BO21" s="13" t="n"/>
      <c r="BS21" s="46">
        <f>BU4</f>
        <v/>
      </c>
      <c r="BT21" s="117">
        <f>IF(BV4="NO","",BS18)</f>
        <v/>
      </c>
      <c r="BU21" s="92">
        <f>IFERROR(IF(BS21&lt;&gt;"1–3",BS21,IF(((IF(BT21="POS",3,IF(BT21="NEUT",2,IF(BT21="NEG",1,""))))-(IF(BT22="POS",3,IF(BT22="NEUT",2,IF(BT22="NEG",1,"")))))=2,1,IF(OR(((IF(BT21="POS",3,IF(BT21="NEUT",2,IF(BT21="NEG",1,""))))-(IF(BT22="POS",3,IF(BT22="NEUT",2,IF(BT22="NEG",1,"")))))=1,((IF(BT21="POS",3,IF(BT21="NEUT",2,IF(BT21="NEG",1,""))))-(IF(BT22="POS",3,IF(BT22="NEUT",2,IF(BT22="NEG",1,"")))))=0,((IF(BT21="POS",3,IF(BT21="NEUT",2,IF(BT21="NEG",1,""))))-(IF(BT22="POS",3,IF(BT22="NEUT",2,IF(BT22="NEG",1,"")))))=-1),2,IF(((IF(BT21="POS",3,IF(BT21="NEUT",2,IF(BT21="NEG",1,""))))-(IF(BT22="POS",3,IF(BT22="NEUT",2,IF(BT22="NEG",1,"")))))=-2,3)))),"")</f>
        <v/>
      </c>
      <c r="BV21" s="136">
        <f>E20</f>
        <v/>
      </c>
      <c r="BW21" s="9">
        <f>IF(OR(BT21="INCOMP",BT21=""),"",IF(BU21="NO BET","NO",IF(AND(BU21=1,BV21&gt;1.49),"YES",IF(AND(BU21=2,BV21&gt;1.65),"YES",IF(AND(BU21&gt;2,BV21&gt;2.04),"YES","NO")))))</f>
        <v/>
      </c>
      <c r="BX21" s="88" t="n"/>
      <c r="CA21" s="14" t="n"/>
      <c r="CC21" s="13" t="n"/>
      <c r="CG21" s="46">
        <f>CI4</f>
        <v/>
      </c>
      <c r="CH21" s="117">
        <f>IF(CJ4="NO","",CG18)</f>
        <v/>
      </c>
      <c r="CI21" s="92">
        <f>IFERROR(IF(CG21&lt;&gt;"1–3",CG21,IF(((IF(CH21="POS",3,IF(CH21="NEUT",2,IF(CH21="NEG",1,""))))-(IF(CH22="POS",3,IF(CH22="NEUT",2,IF(CH22="NEG",1,"")))))=2,1,IF(OR(((IF(CH21="POS",3,IF(CH21="NEUT",2,IF(CH21="NEG",1,""))))-(IF(CH22="POS",3,IF(CH22="NEUT",2,IF(CH22="NEG",1,"")))))=1,((IF(CH21="POS",3,IF(CH21="NEUT",2,IF(CH21="NEG",1,""))))-(IF(CH22="POS",3,IF(CH22="NEUT",2,IF(CH22="NEG",1,"")))))=0,((IF(CH21="POS",3,IF(CH21="NEUT",2,IF(CH21="NEG",1,""))))-(IF(CH22="POS",3,IF(CH22="NEUT",2,IF(CH22="NEG",1,"")))))=-1),2,IF(((IF(CH21="POS",3,IF(CH21="NEUT",2,IF(CH21="NEG",1,""))))-(IF(CH22="POS",3,IF(CH22="NEUT",2,IF(CH22="NEG",1,"")))))=-2,3)))),"")</f>
        <v/>
      </c>
      <c r="CJ21" s="136">
        <f>E24</f>
        <v/>
      </c>
      <c r="CK21" s="9">
        <f>IF(OR(CH21="INCOMP",CH21=""),"",IF(CI21="NO BET","NO",IF(AND(CI21=1,CJ21&gt;1.49),"YES",IF(AND(CI21=2,CJ21&gt;1.65),"YES",IF(AND(CI21&gt;2,CJ21&gt;2.04),"YES","NO")))))</f>
        <v/>
      </c>
      <c r="CL21" s="88" t="n"/>
      <c r="CO21" s="14" t="n"/>
      <c r="CQ21" s="13" t="n"/>
      <c r="CU21" s="46">
        <f>CW4</f>
        <v/>
      </c>
      <c r="CV21" s="117">
        <f>IF(CX4="NO","",CU18)</f>
        <v/>
      </c>
      <c r="CW21" s="92">
        <f>IFERROR(IF(CU21&lt;&gt;"1–3",CU21,IF(((IF(CV21="POS",3,IF(CV21="NEUT",2,IF(CV21="NEG",1,""))))-(IF(CV22="POS",3,IF(CV22="NEUT",2,IF(CV22="NEG",1,"")))))=2,1,IF(OR(((IF(CV21="POS",3,IF(CV21="NEUT",2,IF(CV21="NEG",1,""))))-(IF(CV22="POS",3,IF(CV22="NEUT",2,IF(CV22="NEG",1,"")))))=1,((IF(CV21="POS",3,IF(CV21="NEUT",2,IF(CV21="NEG",1,""))))-(IF(CV22="POS",3,IF(CV22="NEUT",2,IF(CV22="NEG",1,"")))))=0,((IF(CV21="POS",3,IF(CV21="NEUT",2,IF(CV21="NEG",1,""))))-(IF(CV22="POS",3,IF(CV22="NEUT",2,IF(CV22="NEG",1,"")))))=-1),2,IF(((IF(CV21="POS",3,IF(CV21="NEUT",2,IF(CV21="NEG",1,""))))-(IF(CV22="POS",3,IF(CV22="NEUT",2,IF(CV22="NEG",1,"")))))=-2,3)))),"")</f>
        <v/>
      </c>
      <c r="CX21" s="136">
        <f>E28</f>
        <v/>
      </c>
      <c r="CY21" s="9">
        <f>IF(OR(CV21="INCOMP",CV21=""),"",IF(CW21="NO BET","NO",IF(AND(CW21=1,CX21&gt;1.49),"YES",IF(AND(CW21=2,CX21&gt;1.65),"YES",IF(AND(CW21&gt;2,CX21&gt;2.04),"YES","NO")))))</f>
        <v/>
      </c>
      <c r="CZ21" s="88" t="n"/>
      <c r="DC21" s="14" t="n"/>
      <c r="DE21" s="13" t="n"/>
      <c r="DI21" s="46">
        <f>DK4</f>
        <v/>
      </c>
      <c r="DJ21" s="117">
        <f>IF(DL4="NO","",DI18)</f>
        <v/>
      </c>
      <c r="DK21" s="92">
        <f>IFERROR(IF(DI21&lt;&gt;"1–3",DI21,IF(((IF(DJ21="POS",3,IF(DJ21="NEUT",2,IF(DJ21="NEG",1,""))))-(IF(DJ22="POS",3,IF(DJ22="NEUT",2,IF(DJ22="NEG",1,"")))))=2,1,IF(OR(((IF(DJ21="POS",3,IF(DJ21="NEUT",2,IF(DJ21="NEG",1,""))))-(IF(DJ22="POS",3,IF(DJ22="NEUT",2,IF(DJ22="NEG",1,"")))))=1,((IF(DJ21="POS",3,IF(DJ21="NEUT",2,IF(DJ21="NEG",1,""))))-(IF(DJ22="POS",3,IF(DJ22="NEUT",2,IF(DJ22="NEG",1,"")))))=0,((IF(DJ21="POS",3,IF(DJ21="NEUT",2,IF(DJ21="NEG",1,""))))-(IF(DJ22="POS",3,IF(DJ22="NEUT",2,IF(DJ22="NEG",1,"")))))=-1),2,IF(((IF(DJ21="POS",3,IF(DJ21="NEUT",2,IF(DJ21="NEG",1,""))))-(IF(DJ22="POS",3,IF(DJ22="NEUT",2,IF(DJ22="NEG",1,"")))))=-2,3)))),"")</f>
        <v/>
      </c>
      <c r="DL21" s="136">
        <f>E32</f>
        <v/>
      </c>
      <c r="DM21" s="9">
        <f>IF(OR(DJ21="INCOMP",DJ21=""),"",IF(DK21="NO BET","NO",IF(AND(DK21=1,DL21&gt;1.49),"YES",IF(AND(DK21=2,DL21&gt;1.65),"YES",IF(AND(DK21&gt;2,DL21&gt;2.04),"YES","NO")))))</f>
        <v/>
      </c>
      <c r="DN21" s="88" t="n"/>
      <c r="DQ21" s="14" t="n"/>
    </row>
    <row customHeight="1" ht="17" r="22" s="86" spans="1:149">
      <c r="B22" s="13" t="n"/>
      <c r="C22" s="52" t="n"/>
      <c r="D22" s="52" t="n"/>
      <c r="I22" s="14" t="n"/>
      <c r="K22" s="13" t="n"/>
      <c r="O22" s="61">
        <f>Q5</f>
        <v/>
      </c>
      <c r="P22" s="124">
        <f>IF(R5="NO","",U18)</f>
        <v/>
      </c>
      <c r="Q22" s="54">
        <f>IFERROR(IF(O22&lt;&gt;"1–3",O22,IF(((IF(P22="POS",3,IF(P22="NEUT",2,IF(P22="NEG",1,""))))-(IF(P21="POS",3,IF(P21="NEUT",2,IF(P21="NEG",1,"")))))=2,1,IF(OR(((IF(P22="POS",3,IF(P22="NEUT",2,IF(P22="NEG",1,""))))-(IF(P21="POS",3,IF(P21="NEUT",2,IF(P21="NEG",1,"")))))=1,((IF(P22="POS",3,IF(P22="NEUT",2,IF(P22="NEG",1,""))))-(IF(P21="POS",3,IF(P21="NEUT",2,IF(P21="NEG",1,"")))))=0,((IF(P22="POS",3,IF(P22="NEUT",2,IF(P22="NEG",1,""))))-(IF(P21="POS",3,IF(P21="NEUT",2,IF(P21="NEG",1,"")))))=-1),2,IF(((IF(P22="POS",3,IF(P22="NEUT",2,IF(P22="NEG",1,""))))-(IF(P21="POS",3,IF(P21="NEUT",2,IF(P21="NEG",1,"")))))=-2,3)))),"")</f>
        <v/>
      </c>
      <c r="R22" s="139">
        <f>E5</f>
        <v/>
      </c>
      <c r="S22" s="10">
        <f>IF(OR(P22="INCOMP",P22=""),"",IF(Q22="NO BET","NO",IF(AND(Q22=1,R22&gt;1.49),"YES",IF(AND(Q22=2,R22&gt;1.65),"YES",IF(AND(Q22&gt;2,R22&gt;2.04),"YES","NO")))))</f>
        <v/>
      </c>
      <c r="W22" s="14" t="n"/>
      <c r="Y22" s="13" t="n"/>
      <c r="AC22" s="61">
        <f>AE5</f>
        <v/>
      </c>
      <c r="AD22" s="124">
        <f>IF(AF5="NO","",AI18)</f>
        <v/>
      </c>
      <c r="AE22" s="54">
        <f>IFERROR(IF(AC22&lt;&gt;"1–3",AC22,IF(((IF(AD22="POS",3,IF(AD22="NEUT",2,IF(AD22="NEG",1,""))))-(IF(AD21="POS",3,IF(AD21="NEUT",2,IF(AD21="NEG",1,"")))))=2,1,IF(OR(((IF(AD22="POS",3,IF(AD22="NEUT",2,IF(AD22="NEG",1,""))))-(IF(AD21="POS",3,IF(AD21="NEUT",2,IF(AD21="NEG",1,"")))))=1,((IF(AD22="POS",3,IF(AD22="NEUT",2,IF(AD22="NEG",1,""))))-(IF(AD21="POS",3,IF(AD21="NEUT",2,IF(AD21="NEG",1,"")))))=0,((IF(AD22="POS",3,IF(AD22="NEUT",2,IF(AD22="NEG",1,""))))-(IF(AD21="POS",3,IF(AD21="NEUT",2,IF(AD21="NEG",1,"")))))=-1),2,IF(((IF(AD22="POS",3,IF(AD22="NEUT",2,IF(AD22="NEG",1,""))))-(IF(AD21="POS",3,IF(AD21="NEUT",2,IF(AD21="NEG",1,"")))))=-2,3)))),"")</f>
        <v/>
      </c>
      <c r="AF22" s="139">
        <f>E9</f>
        <v/>
      </c>
      <c r="AG22" s="10">
        <f>IF(OR(AD22="INCOMP",AD22=""),"",IF(AE22="NO BET","NO",IF(AND(AE22=1,AF22&gt;1.49),"YES",IF(AND(AE22=2,AF22&gt;1.65),"YES",IF(AND(AE22&gt;2,AF22&gt;2.04),"YES","NO")))))</f>
        <v/>
      </c>
      <c r="AK22" s="14" t="n"/>
      <c r="AM22" s="13" t="n"/>
      <c r="AQ22" s="61">
        <f>AS5</f>
        <v/>
      </c>
      <c r="AR22" s="124">
        <f>IF(AT5="NO","",AW18)</f>
        <v/>
      </c>
      <c r="AS22" s="54">
        <f>IFERROR(IF(AQ22&lt;&gt;"1–3",AQ22,IF(((IF(AR22="POS",3,IF(AR22="NEUT",2,IF(AR22="NEG",1,""))))-(IF(AR21="POS",3,IF(AR21="NEUT",2,IF(AR21="NEG",1,"")))))=2,1,IF(OR(((IF(AR22="POS",3,IF(AR22="NEUT",2,IF(AR22="NEG",1,""))))-(IF(AR21="POS",3,IF(AR21="NEUT",2,IF(AR21="NEG",1,"")))))=1,((IF(AR22="POS",3,IF(AR22="NEUT",2,IF(AR22="NEG",1,""))))-(IF(AR21="POS",3,IF(AR21="NEUT",2,IF(AR21="NEG",1,"")))))=0,((IF(AR22="POS",3,IF(AR22="NEUT",2,IF(AR22="NEG",1,""))))-(IF(AR21="POS",3,IF(AR21="NEUT",2,IF(AR21="NEG",1,"")))))=-1),2,IF(((IF(AR22="POS",3,IF(AR22="NEUT",2,IF(AR22="NEG",1,""))))-(IF(AR21="POS",3,IF(AR21="NEUT",2,IF(AR21="NEG",1,"")))))=-2,3)))),"")</f>
        <v/>
      </c>
      <c r="AT22" s="139">
        <f>E13</f>
        <v/>
      </c>
      <c r="AU22" s="10">
        <f>IF(OR(AR22="INCOMP",AR22=""),"",IF(AS22="NO BET","NO",IF(AND(AS22=1,AT22&gt;1.49),"YES",IF(AND(AS22=2,AT22&gt;1.65),"YES",IF(AND(AS22&gt;2,AT22&gt;2.04),"YES","NO")))))</f>
        <v/>
      </c>
      <c r="AY22" s="14" t="n"/>
      <c r="BA22" s="13" t="n"/>
      <c r="BE22" s="61">
        <f>BG5</f>
        <v/>
      </c>
      <c r="BF22" s="124">
        <f>IF(BH5="NO","",BK18)</f>
        <v/>
      </c>
      <c r="BG22" s="54">
        <f>IFERROR(IF(BE22&lt;&gt;"1–3",BE22,IF(((IF(BF22="POS",3,IF(BF22="NEUT",2,IF(BF22="NEG",1,""))))-(IF(BF21="POS",3,IF(BF21="NEUT",2,IF(BF21="NEG",1,"")))))=2,1,IF(OR(((IF(BF22="POS",3,IF(BF22="NEUT",2,IF(BF22="NEG",1,""))))-(IF(BF21="POS",3,IF(BF21="NEUT",2,IF(BF21="NEG",1,"")))))=1,((IF(BF22="POS",3,IF(BF22="NEUT",2,IF(BF22="NEG",1,""))))-(IF(BF21="POS",3,IF(BF21="NEUT",2,IF(BF21="NEG",1,"")))))=0,((IF(BF22="POS",3,IF(BF22="NEUT",2,IF(BF22="NEG",1,""))))-(IF(BF21="POS",3,IF(BF21="NEUT",2,IF(BF21="NEG",1,"")))))=-1),2,IF(((IF(BF22="POS",3,IF(BF22="NEUT",2,IF(BF22="NEG",1,""))))-(IF(BF21="POS",3,IF(BF21="NEUT",2,IF(BF21="NEG",1,"")))))=-2,3)))),"")</f>
        <v/>
      </c>
      <c r="BH22" s="139">
        <f>E17</f>
        <v/>
      </c>
      <c r="BI22" s="10">
        <f>IF(OR(BF22="INCOMP",BF22=""),"",IF(BG22="NO BET","NO",IF(AND(BG22=1,BH22&gt;1.49),"YES",IF(AND(BG22=2,BH22&gt;1.65),"YES",IF(AND(BG22&gt;2,BH22&gt;2.04),"YES","NO")))))</f>
        <v/>
      </c>
      <c r="BM22" s="14" t="n"/>
      <c r="BO22" s="13" t="n"/>
      <c r="BS22" s="61">
        <f>BU5</f>
        <v/>
      </c>
      <c r="BT22" s="124">
        <f>IF(BV5="NO","",BY18)</f>
        <v/>
      </c>
      <c r="BU22" s="54">
        <f>IFERROR(IF(BS22&lt;&gt;"1–3",BS22,IF(((IF(BT22="POS",3,IF(BT22="NEUT",2,IF(BT22="NEG",1,""))))-(IF(BT21="POS",3,IF(BT21="NEUT",2,IF(BT21="NEG",1,"")))))=2,1,IF(OR(((IF(BT22="POS",3,IF(BT22="NEUT",2,IF(BT22="NEG",1,""))))-(IF(BT21="POS",3,IF(BT21="NEUT",2,IF(BT21="NEG",1,"")))))=1,((IF(BT22="POS",3,IF(BT22="NEUT",2,IF(BT22="NEG",1,""))))-(IF(BT21="POS",3,IF(BT21="NEUT",2,IF(BT21="NEG",1,"")))))=0,((IF(BT22="POS",3,IF(BT22="NEUT",2,IF(BT22="NEG",1,""))))-(IF(BT21="POS",3,IF(BT21="NEUT",2,IF(BT21="NEG",1,"")))))=-1),2,IF(((IF(BT22="POS",3,IF(BT22="NEUT",2,IF(BT22="NEG",1,""))))-(IF(BT21="POS",3,IF(BT21="NEUT",2,IF(BT21="NEG",1,"")))))=-2,3)))),"")</f>
        <v/>
      </c>
      <c r="BV22" s="139">
        <f>E21</f>
        <v/>
      </c>
      <c r="BW22" s="10">
        <f>IF(OR(BT22="INCOMP",BT22=""),"",IF(BU22="NO BET","NO",IF(AND(BU22=1,BV22&gt;1.49),"YES",IF(AND(BU22=2,BV22&gt;1.65),"YES",IF(AND(BU22&gt;2,BV22&gt;2.04),"YES","NO")))))</f>
        <v/>
      </c>
      <c r="CA22" s="14" t="n"/>
      <c r="CC22" s="13" t="n"/>
      <c r="CG22" s="61">
        <f>CI5</f>
        <v/>
      </c>
      <c r="CH22" s="124">
        <f>IF(CJ5="NO","",CM18)</f>
        <v/>
      </c>
      <c r="CI22" s="54">
        <f>IFERROR(IF(CG22&lt;&gt;"1–3",CG22,IF(((IF(CH22="POS",3,IF(CH22="NEUT",2,IF(CH22="NEG",1,""))))-(IF(CH21="POS",3,IF(CH21="NEUT",2,IF(CH21="NEG",1,"")))))=2,1,IF(OR(((IF(CH22="POS",3,IF(CH22="NEUT",2,IF(CH22="NEG",1,""))))-(IF(CH21="POS",3,IF(CH21="NEUT",2,IF(CH21="NEG",1,"")))))=1,((IF(CH22="POS",3,IF(CH22="NEUT",2,IF(CH22="NEG",1,""))))-(IF(CH21="POS",3,IF(CH21="NEUT",2,IF(CH21="NEG",1,"")))))=0,((IF(CH22="POS",3,IF(CH22="NEUT",2,IF(CH22="NEG",1,""))))-(IF(CH21="POS",3,IF(CH21="NEUT",2,IF(CH21="NEG",1,"")))))=-1),2,IF(((IF(CH22="POS",3,IF(CH22="NEUT",2,IF(CH22="NEG",1,""))))-(IF(CH21="POS",3,IF(CH21="NEUT",2,IF(CH21="NEG",1,"")))))=-2,3)))),"")</f>
        <v/>
      </c>
      <c r="CJ22" s="139">
        <f>E25</f>
        <v/>
      </c>
      <c r="CK22" s="10">
        <f>IF(OR(CH22="INCOMP",CH22=""),"",IF(CI22="NO BET","NO",IF(AND(CI22=1,CJ22&gt;1.49),"YES",IF(AND(CI22=2,CJ22&gt;1.65),"YES",IF(AND(CI22&gt;2,CJ22&gt;2.04),"YES","NO")))))</f>
        <v/>
      </c>
      <c r="CO22" s="14" t="n"/>
      <c r="CQ22" s="13" t="n"/>
      <c r="CU22" s="61">
        <f>CW5</f>
        <v/>
      </c>
      <c r="CV22" s="124">
        <f>IF(CX5="NO","",DA18)</f>
        <v/>
      </c>
      <c r="CW22" s="54">
        <f>IFERROR(IF(CU22&lt;&gt;"1–3",CU22,IF(((IF(CV22="POS",3,IF(CV22="NEUT",2,IF(CV22="NEG",1,""))))-(IF(CV21="POS",3,IF(CV21="NEUT",2,IF(CV21="NEG",1,"")))))=2,1,IF(OR(((IF(CV22="POS",3,IF(CV22="NEUT",2,IF(CV22="NEG",1,""))))-(IF(CV21="POS",3,IF(CV21="NEUT",2,IF(CV21="NEG",1,"")))))=1,((IF(CV22="POS",3,IF(CV22="NEUT",2,IF(CV22="NEG",1,""))))-(IF(CV21="POS",3,IF(CV21="NEUT",2,IF(CV21="NEG",1,"")))))=0,((IF(CV22="POS",3,IF(CV22="NEUT",2,IF(CV22="NEG",1,""))))-(IF(CV21="POS",3,IF(CV21="NEUT",2,IF(CV21="NEG",1,"")))))=-1),2,IF(((IF(CV22="POS",3,IF(CV22="NEUT",2,IF(CV22="NEG",1,""))))-(IF(CV21="POS",3,IF(CV21="NEUT",2,IF(CV21="NEG",1,"")))))=-2,3)))),"")</f>
        <v/>
      </c>
      <c r="CX22" s="139">
        <f>E29</f>
        <v/>
      </c>
      <c r="CY22" s="10">
        <f>IF(OR(CV22="INCOMP",CV22=""),"",IF(CW22="NO BET","NO",IF(AND(CW22=1,CX22&gt;1.49),"YES",IF(AND(CW22=2,CX22&gt;1.65),"YES",IF(AND(CW22&gt;2,CX22&gt;2.04),"YES","NO")))))</f>
        <v/>
      </c>
      <c r="DC22" s="14" t="n"/>
      <c r="DE22" s="13" t="n"/>
      <c r="DI22" s="61">
        <f>DK5</f>
        <v/>
      </c>
      <c r="DJ22" s="124">
        <f>IF(DL5="NO","",DO18)</f>
        <v/>
      </c>
      <c r="DK22" s="54">
        <f>IFERROR(IF(DI22&lt;&gt;"1–3",DI22,IF(((IF(DJ22="POS",3,IF(DJ22="NEUT",2,IF(DJ22="NEG",1,""))))-(IF(DJ21="POS",3,IF(DJ21="NEUT",2,IF(DJ21="NEG",1,"")))))=2,1,IF(OR(((IF(DJ22="POS",3,IF(DJ22="NEUT",2,IF(DJ22="NEG",1,""))))-(IF(DJ21="POS",3,IF(DJ21="NEUT",2,IF(DJ21="NEG",1,"")))))=1,((IF(DJ22="POS",3,IF(DJ22="NEUT",2,IF(DJ22="NEG",1,""))))-(IF(DJ21="POS",3,IF(DJ21="NEUT",2,IF(DJ21="NEG",1,"")))))=0,((IF(DJ22="POS",3,IF(DJ22="NEUT",2,IF(DJ22="NEG",1,""))))-(IF(DJ21="POS",3,IF(DJ21="NEUT",2,IF(DJ21="NEG",1,"")))))=-1),2,IF(((IF(DJ22="POS",3,IF(DJ22="NEUT",2,IF(DJ22="NEG",1,""))))-(IF(DJ21="POS",3,IF(DJ21="NEUT",2,IF(DJ21="NEG",1,"")))))=-2,3)))),"")</f>
        <v/>
      </c>
      <c r="DL22" s="139">
        <f>E33</f>
        <v/>
      </c>
      <c r="DM22" s="10">
        <f>IF(OR(DJ22="INCOMP",DJ22=""),"",IF(DK22="NO BET","NO",IF(AND(DK22=1,DL22&gt;1.49),"YES",IF(AND(DK22=2,DL22&gt;1.65),"YES",IF(AND(DK22&gt;2,DL22&gt;2.04),"YES","NO")))))</f>
        <v/>
      </c>
      <c r="DQ22" s="14" t="n"/>
    </row>
    <row r="23" spans="1:149">
      <c r="B23" s="13" t="n"/>
      <c r="C23" s="125" t="s">
        <v>70</v>
      </c>
      <c r="D23" s="126" t="s">
        <v>1</v>
      </c>
      <c r="E23" s="110" t="s">
        <v>73</v>
      </c>
      <c r="F23" s="110" t="s">
        <v>3</v>
      </c>
      <c r="G23" s="110" t="s">
        <v>5</v>
      </c>
      <c r="H23" s="102" t="s">
        <v>74</v>
      </c>
      <c r="I23" s="14" t="n"/>
      <c r="K23" s="2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4" t="n"/>
      <c r="Y23" s="2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4" t="n"/>
      <c r="AM23" s="2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4" t="n"/>
      <c r="BA23" s="2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4" t="n"/>
      <c r="BO23" s="2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4" t="n"/>
      <c r="CC23" s="2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4" t="n"/>
      <c r="CQ23" s="2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4" t="n"/>
      <c r="DE23" s="2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4" t="n"/>
    </row>
    <row customHeight="1" ht="17" r="24" s="86" spans="1:149">
      <c r="B24" s="111">
        <f>B20+1</f>
        <v/>
      </c>
      <c r="C24" s="50">
        <f>PROFILING!Q25</f>
        <v/>
      </c>
      <c r="D24" s="71">
        <f>PROFILING!R25</f>
        <v/>
      </c>
      <c r="E24" s="47">
        <f>PROFILING!Y25</f>
        <v/>
      </c>
      <c r="F24" s="28">
        <f>PROFILING!X25</f>
        <v/>
      </c>
      <c r="G24" s="92">
        <f>PROFILING!Z25</f>
        <v/>
      </c>
      <c r="H24" s="9">
        <f>CK21</f>
        <v/>
      </c>
      <c r="I24" s="14" t="n"/>
      <c r="K24" s="19" t="s">
        <v>121</v>
      </c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8">
        <f>K24</f>
        <v/>
      </c>
      <c r="Y24" s="19" t="s">
        <v>121</v>
      </c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8">
        <f>Y24</f>
        <v/>
      </c>
      <c r="AM24" s="19" t="s">
        <v>121</v>
      </c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8">
        <f>AM24</f>
        <v/>
      </c>
      <c r="BA24" s="19" t="s">
        <v>121</v>
      </c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8">
        <f>BA24</f>
        <v/>
      </c>
      <c r="BO24" s="19" t="s">
        <v>121</v>
      </c>
      <c r="BP24" s="16" t="n"/>
      <c r="BQ24" s="16" t="n"/>
      <c r="BR24" s="16" t="n"/>
      <c r="BS24" s="16" t="n"/>
      <c r="BT24" s="16" t="n"/>
      <c r="BU24" s="16" t="n"/>
      <c r="BV24" s="16" t="n"/>
      <c r="BW24" s="16" t="n"/>
      <c r="BX24" s="16" t="n"/>
      <c r="BY24" s="16" t="n"/>
      <c r="BZ24" s="16" t="n"/>
      <c r="CA24" s="18">
        <f>BO24</f>
        <v/>
      </c>
      <c r="CC24" s="19" t="s">
        <v>121</v>
      </c>
      <c r="CD24" s="16" t="n"/>
      <c r="CE24" s="16" t="n"/>
      <c r="CF24" s="16" t="n"/>
      <c r="CG24" s="16" t="n"/>
      <c r="CH24" s="16" t="n"/>
      <c r="CI24" s="16" t="n"/>
      <c r="CJ24" s="16" t="n"/>
      <c r="CK24" s="16" t="n"/>
      <c r="CL24" s="16" t="n"/>
      <c r="CM24" s="16" t="n"/>
      <c r="CN24" s="16" t="n"/>
      <c r="CO24" s="18">
        <f>CC24</f>
        <v/>
      </c>
      <c r="CQ24" s="19" t="s">
        <v>121</v>
      </c>
      <c r="CR24" s="16" t="n"/>
      <c r="CS24" s="16" t="n"/>
      <c r="CT24" s="16" t="n"/>
      <c r="CU24" s="16" t="n"/>
      <c r="CV24" s="16" t="n"/>
      <c r="CW24" s="16" t="n"/>
      <c r="CX24" s="16" t="n"/>
      <c r="CY24" s="16" t="n"/>
      <c r="CZ24" s="16" t="n"/>
      <c r="DA24" s="16" t="n"/>
      <c r="DB24" s="16" t="n"/>
      <c r="DC24" s="18">
        <f>CQ24</f>
        <v/>
      </c>
      <c r="DE24" s="19" t="s">
        <v>121</v>
      </c>
      <c r="DF24" s="16" t="n"/>
      <c r="DG24" s="16" t="n"/>
      <c r="DH24" s="16" t="n"/>
      <c r="DI24" s="16" t="n"/>
      <c r="DJ24" s="16" t="n"/>
      <c r="DK24" s="16" t="n"/>
      <c r="DL24" s="16" t="n"/>
      <c r="DM24" s="16" t="n"/>
      <c r="DN24" s="16" t="n"/>
      <c r="DO24" s="16" t="n"/>
      <c r="DP24" s="16" t="n"/>
      <c r="DQ24" s="18">
        <f>DE24</f>
        <v/>
      </c>
    </row>
    <row customHeight="1" ht="17" r="25" s="86" spans="1:149">
      <c r="B25" s="13" t="n"/>
      <c r="C25" s="51">
        <f>PROFILING!Q26</f>
        <v/>
      </c>
      <c r="D25" s="73">
        <f>PROFILING!R26</f>
        <v/>
      </c>
      <c r="E25" s="49">
        <f>PROFILING!Y26</f>
        <v/>
      </c>
      <c r="F25" s="54">
        <f>PROFILING!X26</f>
        <v/>
      </c>
      <c r="G25" s="54">
        <f>PROFILING!Z26</f>
        <v/>
      </c>
      <c r="H25" s="10">
        <f>CK22</f>
        <v/>
      </c>
      <c r="I25" s="14" t="n"/>
      <c r="K25" s="13" t="n"/>
      <c r="M25" s="96">
        <f>L9</f>
        <v/>
      </c>
      <c r="N25" s="32" t="s">
        <v>122</v>
      </c>
      <c r="O25" s="29" t="s">
        <v>98</v>
      </c>
      <c r="S25" s="96">
        <f>R9</f>
        <v/>
      </c>
      <c r="T25" s="32" t="s">
        <v>122</v>
      </c>
      <c r="U25" s="29" t="s">
        <v>98</v>
      </c>
      <c r="W25" s="14" t="n"/>
      <c r="Y25" s="13" t="n"/>
      <c r="AA25" s="96">
        <f>Z9</f>
        <v/>
      </c>
      <c r="AB25" s="32" t="s">
        <v>122</v>
      </c>
      <c r="AC25" s="29" t="s">
        <v>98</v>
      </c>
      <c r="AG25" s="96">
        <f>AF9</f>
        <v/>
      </c>
      <c r="AH25" s="32" t="s">
        <v>122</v>
      </c>
      <c r="AI25" s="29" t="s">
        <v>98</v>
      </c>
      <c r="AK25" s="14" t="n"/>
      <c r="AM25" s="13" t="n"/>
      <c r="AO25" s="96">
        <f>AN9</f>
        <v/>
      </c>
      <c r="AP25" s="32" t="s">
        <v>122</v>
      </c>
      <c r="AQ25" s="29" t="s">
        <v>98</v>
      </c>
      <c r="AU25" s="96">
        <f>AT9</f>
        <v/>
      </c>
      <c r="AV25" s="32" t="s">
        <v>122</v>
      </c>
      <c r="AW25" s="29" t="s">
        <v>98</v>
      </c>
      <c r="AY25" s="14" t="n"/>
      <c r="BA25" s="13" t="n"/>
      <c r="BC25" s="96">
        <f>BB9</f>
        <v/>
      </c>
      <c r="BD25" s="32" t="s">
        <v>122</v>
      </c>
      <c r="BE25" s="29" t="s">
        <v>98</v>
      </c>
      <c r="BI25" s="96">
        <f>BH9</f>
        <v/>
      </c>
      <c r="BJ25" s="32" t="s">
        <v>122</v>
      </c>
      <c r="BK25" s="29" t="s">
        <v>98</v>
      </c>
      <c r="BM25" s="14" t="n"/>
      <c r="BO25" s="13" t="n"/>
      <c r="BQ25" s="96">
        <f>BP9</f>
        <v/>
      </c>
      <c r="BR25" s="32" t="s">
        <v>122</v>
      </c>
      <c r="BS25" s="29" t="s">
        <v>98</v>
      </c>
      <c r="BW25" s="96">
        <f>BV9</f>
        <v/>
      </c>
      <c r="BX25" s="32" t="s">
        <v>122</v>
      </c>
      <c r="BY25" s="29" t="s">
        <v>98</v>
      </c>
      <c r="CA25" s="14" t="n"/>
      <c r="CC25" s="13" t="n"/>
      <c r="CE25" s="96">
        <f>CD9</f>
        <v/>
      </c>
      <c r="CF25" s="32" t="s">
        <v>122</v>
      </c>
      <c r="CG25" s="29" t="s">
        <v>98</v>
      </c>
      <c r="CK25" s="96">
        <f>CJ9</f>
        <v/>
      </c>
      <c r="CL25" s="32" t="s">
        <v>122</v>
      </c>
      <c r="CM25" s="29" t="s">
        <v>98</v>
      </c>
      <c r="CO25" s="14" t="n"/>
      <c r="CQ25" s="13" t="n"/>
      <c r="CS25" s="96">
        <f>CR9</f>
        <v/>
      </c>
      <c r="CT25" s="32" t="s">
        <v>122</v>
      </c>
      <c r="CU25" s="29" t="s">
        <v>98</v>
      </c>
      <c r="CY25" s="96">
        <f>CX9</f>
        <v/>
      </c>
      <c r="CZ25" s="32" t="s">
        <v>122</v>
      </c>
      <c r="DA25" s="29" t="s">
        <v>98</v>
      </c>
      <c r="DC25" s="14" t="n"/>
      <c r="DE25" s="13" t="n"/>
      <c r="DG25" s="96">
        <f>DF9</f>
        <v/>
      </c>
      <c r="DH25" s="32" t="s">
        <v>122</v>
      </c>
      <c r="DI25" s="29" t="s">
        <v>98</v>
      </c>
      <c r="DM25" s="96">
        <f>DL9</f>
        <v/>
      </c>
      <c r="DN25" s="32" t="s">
        <v>122</v>
      </c>
      <c r="DO25" s="29" t="s">
        <v>98</v>
      </c>
      <c r="DQ25" s="14" t="n"/>
    </row>
    <row customHeight="1" ht="17" r="26" s="86" spans="1:149">
      <c r="B26" s="13" t="n"/>
      <c r="C26" s="52" t="n"/>
      <c r="D26" s="52" t="n"/>
      <c r="I26" s="14" t="n"/>
      <c r="K26" s="13" t="n"/>
      <c r="M26" s="26" t="s">
        <v>114</v>
      </c>
      <c r="N26" s="91" t="n"/>
      <c r="O26" s="79" t="n"/>
      <c r="S26" s="26" t="s">
        <v>114</v>
      </c>
      <c r="T26" s="91" t="n"/>
      <c r="U26" s="79" t="n"/>
      <c r="W26" s="14" t="n"/>
      <c r="Y26" s="13" t="n"/>
      <c r="AA26" s="26" t="s">
        <v>114</v>
      </c>
      <c r="AB26" s="91" t="n"/>
      <c r="AC26" s="79" t="n"/>
      <c r="AG26" s="26" t="s">
        <v>114</v>
      </c>
      <c r="AH26" s="91" t="n"/>
      <c r="AI26" s="79" t="n"/>
      <c r="AK26" s="14" t="n"/>
      <c r="AM26" s="13" t="n"/>
      <c r="AO26" s="26" t="s">
        <v>114</v>
      </c>
      <c r="AP26" s="91" t="n"/>
      <c r="AQ26" s="79" t="n"/>
      <c r="AU26" s="26" t="s">
        <v>114</v>
      </c>
      <c r="AV26" s="91" t="n"/>
      <c r="AW26" s="79" t="n"/>
      <c r="AY26" s="14" t="n"/>
      <c r="BA26" s="13" t="n"/>
      <c r="BC26" s="26" t="s">
        <v>114</v>
      </c>
      <c r="BD26" s="91" t="n"/>
      <c r="BE26" s="79" t="n"/>
      <c r="BI26" s="26" t="s">
        <v>114</v>
      </c>
      <c r="BJ26" s="91" t="n"/>
      <c r="BK26" s="79" t="n"/>
      <c r="BM26" s="14" t="n"/>
      <c r="BO26" s="13" t="n"/>
      <c r="BQ26" s="26" t="s">
        <v>114</v>
      </c>
      <c r="BR26" s="91" t="n"/>
      <c r="BS26" s="79" t="n"/>
      <c r="BW26" s="26" t="s">
        <v>114</v>
      </c>
      <c r="BX26" s="91" t="n"/>
      <c r="BY26" s="79" t="n"/>
      <c r="CA26" s="14" t="n"/>
      <c r="CC26" s="13" t="n"/>
      <c r="CE26" s="26" t="s">
        <v>114</v>
      </c>
      <c r="CF26" s="91" t="n"/>
      <c r="CG26" s="79" t="n"/>
      <c r="CK26" s="26" t="s">
        <v>114</v>
      </c>
      <c r="CL26" s="91" t="n"/>
      <c r="CM26" s="79" t="n"/>
      <c r="CO26" s="14" t="n"/>
      <c r="CQ26" s="13" t="n"/>
      <c r="CS26" s="26" t="s">
        <v>114</v>
      </c>
      <c r="CT26" s="91" t="n"/>
      <c r="CU26" s="79" t="n"/>
      <c r="CY26" s="26" t="s">
        <v>114</v>
      </c>
      <c r="CZ26" s="91" t="n"/>
      <c r="DA26" s="79" t="n"/>
      <c r="DC26" s="14" t="n"/>
      <c r="DE26" s="13" t="n"/>
      <c r="DG26" s="26" t="s">
        <v>114</v>
      </c>
      <c r="DH26" s="91" t="n"/>
      <c r="DI26" s="79" t="n"/>
      <c r="DM26" s="26" t="s">
        <v>114</v>
      </c>
      <c r="DN26" s="91" t="n"/>
      <c r="DO26" s="79" t="n"/>
      <c r="DQ26" s="14" t="n"/>
    </row>
    <row customHeight="1" ht="17" r="27" s="86" spans="1:149">
      <c r="B27" s="13" t="n"/>
      <c r="C27" s="125" t="s">
        <v>70</v>
      </c>
      <c r="D27" s="126" t="s">
        <v>1</v>
      </c>
      <c r="E27" s="110" t="s">
        <v>73</v>
      </c>
      <c r="F27" s="110" t="s">
        <v>3</v>
      </c>
      <c r="G27" s="110" t="s">
        <v>5</v>
      </c>
      <c r="H27" s="102" t="s">
        <v>74</v>
      </c>
      <c r="I27" s="14" t="n"/>
      <c r="K27" s="13" t="n"/>
      <c r="M27" s="25" t="s">
        <v>123</v>
      </c>
      <c r="N27" s="95" t="n"/>
      <c r="O27" s="80" t="n"/>
      <c r="S27" s="25" t="s">
        <v>123</v>
      </c>
      <c r="T27" s="95" t="n"/>
      <c r="U27" s="80" t="n"/>
      <c r="W27" s="14" t="n"/>
      <c r="Y27" s="13" t="n"/>
      <c r="AA27" s="25" t="s">
        <v>123</v>
      </c>
      <c r="AB27" s="95" t="n"/>
      <c r="AC27" s="80" t="n"/>
      <c r="AG27" s="25" t="s">
        <v>123</v>
      </c>
      <c r="AH27" s="95" t="n"/>
      <c r="AI27" s="80" t="n"/>
      <c r="AK27" s="14" t="n"/>
      <c r="AM27" s="13" t="n"/>
      <c r="AO27" s="25" t="s">
        <v>123</v>
      </c>
      <c r="AP27" s="95" t="n"/>
      <c r="AQ27" s="80" t="n"/>
      <c r="AU27" s="25" t="s">
        <v>123</v>
      </c>
      <c r="AV27" s="95" t="n"/>
      <c r="AW27" s="80" t="n"/>
      <c r="AY27" s="14" t="n"/>
      <c r="BA27" s="13" t="n"/>
      <c r="BC27" s="25" t="s">
        <v>123</v>
      </c>
      <c r="BD27" s="95" t="n"/>
      <c r="BE27" s="80" t="n"/>
      <c r="BI27" s="25" t="s">
        <v>123</v>
      </c>
      <c r="BJ27" s="95" t="n"/>
      <c r="BK27" s="80" t="n"/>
      <c r="BM27" s="14" t="n"/>
      <c r="BO27" s="13" t="n"/>
      <c r="BQ27" s="25" t="s">
        <v>123</v>
      </c>
      <c r="BR27" s="95" t="n"/>
      <c r="BS27" s="80" t="n"/>
      <c r="BW27" s="25" t="s">
        <v>123</v>
      </c>
      <c r="BX27" s="95" t="n"/>
      <c r="BY27" s="80" t="n"/>
      <c r="CA27" s="14" t="n"/>
      <c r="CC27" s="13" t="n"/>
      <c r="CE27" s="25" t="s">
        <v>123</v>
      </c>
      <c r="CF27" s="95" t="n"/>
      <c r="CG27" s="80" t="n"/>
      <c r="CK27" s="25" t="s">
        <v>123</v>
      </c>
      <c r="CL27" s="95" t="n"/>
      <c r="CM27" s="80" t="n"/>
      <c r="CO27" s="14" t="n"/>
      <c r="CQ27" s="13" t="n"/>
      <c r="CS27" s="25" t="s">
        <v>123</v>
      </c>
      <c r="CT27" s="95" t="n"/>
      <c r="CU27" s="80" t="n"/>
      <c r="CY27" s="25" t="s">
        <v>123</v>
      </c>
      <c r="CZ27" s="95" t="n"/>
      <c r="DA27" s="80" t="n"/>
      <c r="DC27" s="14" t="n"/>
      <c r="DE27" s="13" t="n"/>
      <c r="DG27" s="25" t="s">
        <v>123</v>
      </c>
      <c r="DH27" s="95" t="n"/>
      <c r="DI27" s="80" t="n"/>
      <c r="DM27" s="25" t="s">
        <v>123</v>
      </c>
      <c r="DN27" s="95" t="n"/>
      <c r="DO27" s="80" t="n"/>
      <c r="DQ27" s="14" t="n"/>
    </row>
    <row customHeight="1" ht="17" r="28" s="86" spans="1:149">
      <c r="B28" s="111">
        <f>B24+1</f>
        <v/>
      </c>
      <c r="C28" s="50">
        <f>PROFILING!Q29</f>
        <v/>
      </c>
      <c r="D28" s="71">
        <f>PROFILING!R29</f>
        <v/>
      </c>
      <c r="E28" s="47">
        <f>PROFILING!Y29</f>
        <v/>
      </c>
      <c r="F28" s="28">
        <f>PROFILING!X29</f>
        <v/>
      </c>
      <c r="G28" s="92">
        <f>PROFILING!Z29</f>
        <v/>
      </c>
      <c r="H28" s="9">
        <f>CY21</f>
        <v/>
      </c>
      <c r="I28" s="14" t="n"/>
      <c r="K28" s="13" t="n"/>
      <c r="W28" s="14" t="n"/>
      <c r="Y28" s="13" t="n"/>
      <c r="AK28" s="14" t="n"/>
      <c r="AM28" s="13" t="n"/>
      <c r="AY28" s="14" t="n"/>
      <c r="BA28" s="13" t="n"/>
      <c r="BM28" s="14" t="n"/>
      <c r="BO28" s="13" t="n"/>
      <c r="CA28" s="14" t="n"/>
      <c r="CC28" s="13" t="n"/>
      <c r="CO28" s="14" t="n"/>
      <c r="CQ28" s="13" t="n"/>
      <c r="DC28" s="14" t="n"/>
      <c r="DE28" s="13" t="n"/>
      <c r="DQ28" s="14" t="n"/>
    </row>
    <row customHeight="1" ht="17" r="29" s="86" spans="1:149">
      <c r="B29" s="13" t="n"/>
      <c r="C29" s="51">
        <f>PROFILING!Q30</f>
        <v/>
      </c>
      <c r="D29" s="73">
        <f>PROFILING!R30</f>
        <v/>
      </c>
      <c r="E29" s="49">
        <f>PROFILING!Y30</f>
        <v/>
      </c>
      <c r="F29" s="54">
        <f>PROFILING!X30</f>
        <v/>
      </c>
      <c r="G29" s="54">
        <f>PROFILING!Z30</f>
        <v/>
      </c>
      <c r="H29" s="10">
        <f>CY22</f>
        <v/>
      </c>
      <c r="I29" s="14" t="n"/>
      <c r="K29" s="13" t="n"/>
      <c r="L29" s="96">
        <f>L9</f>
        <v/>
      </c>
      <c r="M29" s="32" t="s">
        <v>124</v>
      </c>
      <c r="N29" s="32" t="s">
        <v>70</v>
      </c>
      <c r="O29" s="32" t="s">
        <v>1</v>
      </c>
      <c r="P29" s="102" t="s">
        <v>125</v>
      </c>
      <c r="Q29" s="33" t="n"/>
      <c r="R29" s="96">
        <f>R9</f>
        <v/>
      </c>
      <c r="S29" s="32" t="s">
        <v>124</v>
      </c>
      <c r="T29" s="32" t="s">
        <v>70</v>
      </c>
      <c r="U29" s="32" t="s">
        <v>1</v>
      </c>
      <c r="V29" s="102" t="s">
        <v>125</v>
      </c>
      <c r="W29" s="14" t="n"/>
      <c r="Y29" s="13" t="n"/>
      <c r="Z29" s="96">
        <f>Z9</f>
        <v/>
      </c>
      <c r="AA29" s="32" t="s">
        <v>124</v>
      </c>
      <c r="AB29" s="32" t="s">
        <v>70</v>
      </c>
      <c r="AC29" s="32" t="s">
        <v>1</v>
      </c>
      <c r="AD29" s="102" t="s">
        <v>125</v>
      </c>
      <c r="AE29" s="33" t="n"/>
      <c r="AF29" s="96">
        <f>AF9</f>
        <v/>
      </c>
      <c r="AG29" s="32" t="s">
        <v>124</v>
      </c>
      <c r="AH29" s="32" t="s">
        <v>70</v>
      </c>
      <c r="AI29" s="32" t="s">
        <v>1</v>
      </c>
      <c r="AJ29" s="102" t="s">
        <v>125</v>
      </c>
      <c r="AK29" s="14" t="n"/>
      <c r="AM29" s="13" t="n"/>
      <c r="AN29" s="96">
        <f>AN9</f>
        <v/>
      </c>
      <c r="AO29" s="32" t="s">
        <v>124</v>
      </c>
      <c r="AP29" s="32" t="s">
        <v>70</v>
      </c>
      <c r="AQ29" s="32" t="s">
        <v>1</v>
      </c>
      <c r="AR29" s="102" t="s">
        <v>125</v>
      </c>
      <c r="AS29" s="33" t="n"/>
      <c r="AT29" s="96">
        <f>AT9</f>
        <v/>
      </c>
      <c r="AU29" s="32" t="s">
        <v>124</v>
      </c>
      <c r="AV29" s="32" t="s">
        <v>70</v>
      </c>
      <c r="AW29" s="32" t="s">
        <v>1</v>
      </c>
      <c r="AX29" s="102" t="s">
        <v>125</v>
      </c>
      <c r="AY29" s="14" t="n"/>
      <c r="BA29" s="13" t="n"/>
      <c r="BB29" s="96">
        <f>BB9</f>
        <v/>
      </c>
      <c r="BC29" s="32" t="s">
        <v>124</v>
      </c>
      <c r="BD29" s="32" t="s">
        <v>70</v>
      </c>
      <c r="BE29" s="32" t="s">
        <v>1</v>
      </c>
      <c r="BF29" s="102" t="s">
        <v>125</v>
      </c>
      <c r="BG29" s="33" t="n"/>
      <c r="BH29" s="96">
        <f>BH9</f>
        <v/>
      </c>
      <c r="BI29" s="32" t="s">
        <v>124</v>
      </c>
      <c r="BJ29" s="32" t="s">
        <v>70</v>
      </c>
      <c r="BK29" s="32" t="s">
        <v>1</v>
      </c>
      <c r="BL29" s="102" t="s">
        <v>125</v>
      </c>
      <c r="BM29" s="14" t="n"/>
      <c r="BO29" s="13" t="n"/>
      <c r="BP29" s="96">
        <f>BP9</f>
        <v/>
      </c>
      <c r="BQ29" s="32" t="s">
        <v>124</v>
      </c>
      <c r="BR29" s="32" t="s">
        <v>70</v>
      </c>
      <c r="BS29" s="32" t="s">
        <v>1</v>
      </c>
      <c r="BT29" s="102" t="s">
        <v>125</v>
      </c>
      <c r="BU29" s="33" t="n"/>
      <c r="BV29" s="96">
        <f>BV9</f>
        <v/>
      </c>
      <c r="BW29" s="32" t="s">
        <v>124</v>
      </c>
      <c r="BX29" s="32" t="s">
        <v>70</v>
      </c>
      <c r="BY29" s="32" t="s">
        <v>1</v>
      </c>
      <c r="BZ29" s="102" t="s">
        <v>125</v>
      </c>
      <c r="CA29" s="14" t="n"/>
      <c r="CC29" s="13" t="n"/>
      <c r="CD29" s="96">
        <f>CD9</f>
        <v/>
      </c>
      <c r="CE29" s="32" t="s">
        <v>124</v>
      </c>
      <c r="CF29" s="32" t="s">
        <v>70</v>
      </c>
      <c r="CG29" s="32" t="s">
        <v>1</v>
      </c>
      <c r="CH29" s="102" t="s">
        <v>125</v>
      </c>
      <c r="CI29" s="33" t="n"/>
      <c r="CJ29" s="96">
        <f>CJ9</f>
        <v/>
      </c>
      <c r="CK29" s="32" t="s">
        <v>124</v>
      </c>
      <c r="CL29" s="32" t="s">
        <v>70</v>
      </c>
      <c r="CM29" s="32" t="s">
        <v>1</v>
      </c>
      <c r="CN29" s="102" t="s">
        <v>125</v>
      </c>
      <c r="CO29" s="14" t="n"/>
      <c r="CQ29" s="13" t="n"/>
      <c r="CR29" s="96">
        <f>CR9</f>
        <v/>
      </c>
      <c r="CS29" s="32" t="s">
        <v>124</v>
      </c>
      <c r="CT29" s="32" t="s">
        <v>70</v>
      </c>
      <c r="CU29" s="32" t="s">
        <v>1</v>
      </c>
      <c r="CV29" s="102" t="s">
        <v>125</v>
      </c>
      <c r="CW29" s="33" t="n"/>
      <c r="CX29" s="96">
        <f>CX9</f>
        <v/>
      </c>
      <c r="CY29" s="32" t="s">
        <v>124</v>
      </c>
      <c r="CZ29" s="32" t="s">
        <v>70</v>
      </c>
      <c r="DA29" s="32" t="s">
        <v>1</v>
      </c>
      <c r="DB29" s="102" t="s">
        <v>125</v>
      </c>
      <c r="DC29" s="14" t="n"/>
      <c r="DE29" s="13" t="n"/>
      <c r="DF29" s="96">
        <f>DF9</f>
        <v/>
      </c>
      <c r="DG29" s="32" t="s">
        <v>124</v>
      </c>
      <c r="DH29" s="32" t="s">
        <v>70</v>
      </c>
      <c r="DI29" s="32" t="s">
        <v>1</v>
      </c>
      <c r="DJ29" s="102" t="s">
        <v>125</v>
      </c>
      <c r="DK29" s="33" t="n"/>
      <c r="DL29" s="96">
        <f>DL9</f>
        <v/>
      </c>
      <c r="DM29" s="32" t="s">
        <v>124</v>
      </c>
      <c r="DN29" s="32" t="s">
        <v>70</v>
      </c>
      <c r="DO29" s="32" t="s">
        <v>1</v>
      </c>
      <c r="DP29" s="102" t="s">
        <v>125</v>
      </c>
      <c r="DQ29" s="14" t="n"/>
    </row>
    <row customHeight="1" ht="17" r="30" s="86" spans="1:149">
      <c r="B30" s="13" t="n"/>
      <c r="C30" s="52" t="n"/>
      <c r="D30" s="52" t="n"/>
      <c r="I30" s="14" t="n"/>
      <c r="K30" s="13" t="n"/>
      <c r="L30" s="26" t="s">
        <v>126</v>
      </c>
      <c r="M30" s="103">
        <f>((O27/N27)-(O26/N26))/(O26/N26)</f>
        <v/>
      </c>
      <c r="N30" s="62" t="n"/>
      <c r="O30" s="62" t="n"/>
      <c r="P30" s="9" t="s">
        <v>127</v>
      </c>
      <c r="R30" s="26" t="s">
        <v>126</v>
      </c>
      <c r="S30" s="103">
        <f>((U27/T27)-(U26/T26))/(U26/T26)</f>
        <v/>
      </c>
      <c r="T30" s="62" t="n"/>
      <c r="U30" s="62" t="n"/>
      <c r="V30" s="9" t="s">
        <v>127</v>
      </c>
      <c r="W30" s="14" t="n"/>
      <c r="Y30" s="13" t="n"/>
      <c r="Z30" s="26" t="s">
        <v>126</v>
      </c>
      <c r="AA30" s="103">
        <f>((AC27/AB27)-(AC26/AB26))/(AC26/AB26)</f>
        <v/>
      </c>
      <c r="AB30" s="62" t="n"/>
      <c r="AC30" s="62" t="n"/>
      <c r="AD30" s="9" t="s">
        <v>127</v>
      </c>
      <c r="AF30" s="26" t="s">
        <v>126</v>
      </c>
      <c r="AG30" s="103">
        <f>((AI27/AH27)-(AI26/AH26))/(AI26/AH26)</f>
        <v/>
      </c>
      <c r="AH30" s="62" t="n"/>
      <c r="AI30" s="62" t="n"/>
      <c r="AJ30" s="9" t="s">
        <v>127</v>
      </c>
      <c r="AK30" s="14" t="n"/>
      <c r="AM30" s="13" t="n"/>
      <c r="AN30" s="26" t="s">
        <v>126</v>
      </c>
      <c r="AO30" s="103">
        <f>((AQ27/AP27)-(AQ26/AP26))/(AQ26/AP26)</f>
        <v/>
      </c>
      <c r="AP30" s="62" t="n"/>
      <c r="AQ30" s="62" t="n"/>
      <c r="AR30" s="9" t="s">
        <v>127</v>
      </c>
      <c r="AT30" s="26" t="s">
        <v>126</v>
      </c>
      <c r="AU30" s="103">
        <f>((AW27/AV27)-(AW26/AV26))/(AW26/AV26)</f>
        <v/>
      </c>
      <c r="AV30" s="62" t="n"/>
      <c r="AW30" s="62" t="n"/>
      <c r="AX30" s="9" t="s">
        <v>127</v>
      </c>
      <c r="AY30" s="14" t="n"/>
      <c r="BA30" s="13" t="n"/>
      <c r="BB30" s="26" t="s">
        <v>126</v>
      </c>
      <c r="BC30" s="103">
        <f>((BE27/BD27)-(BE26/BD26))/(BE26/BD26)</f>
        <v/>
      </c>
      <c r="BD30" s="62" t="n"/>
      <c r="BE30" s="62" t="n"/>
      <c r="BF30" s="9" t="s">
        <v>127</v>
      </c>
      <c r="BH30" s="26" t="s">
        <v>126</v>
      </c>
      <c r="BI30" s="103">
        <f>((BK27/BJ27)-(BK26/BJ26))/(BK26/BJ26)</f>
        <v/>
      </c>
      <c r="BJ30" s="62" t="n"/>
      <c r="BK30" s="62" t="n"/>
      <c r="BL30" s="9" t="s">
        <v>127</v>
      </c>
      <c r="BM30" s="14" t="n"/>
      <c r="BO30" s="13" t="n"/>
      <c r="BP30" s="26" t="s">
        <v>126</v>
      </c>
      <c r="BQ30" s="103">
        <f>((BS27/BR27)-(BS26/BR26))/(BS26/BR26)</f>
        <v/>
      </c>
      <c r="BR30" s="62" t="n"/>
      <c r="BS30" s="62" t="n"/>
      <c r="BT30" s="9" t="s">
        <v>127</v>
      </c>
      <c r="BV30" s="26" t="s">
        <v>126</v>
      </c>
      <c r="BW30" s="103">
        <f>((BY27/BX27)-(BY26/BX26))/(BY26/BX26)</f>
        <v/>
      </c>
      <c r="BX30" s="62" t="n"/>
      <c r="BY30" s="62" t="n"/>
      <c r="BZ30" s="9" t="s">
        <v>127</v>
      </c>
      <c r="CA30" s="14" t="n"/>
      <c r="CC30" s="13" t="n"/>
      <c r="CD30" s="26" t="s">
        <v>126</v>
      </c>
      <c r="CE30" s="103">
        <f>((CG27/CF27)-(CG26/CF26))/(CG26/CF26)</f>
        <v/>
      </c>
      <c r="CF30" s="62" t="n"/>
      <c r="CG30" s="62" t="n"/>
      <c r="CH30" s="9" t="s">
        <v>127</v>
      </c>
      <c r="CJ30" s="26" t="s">
        <v>126</v>
      </c>
      <c r="CK30" s="103">
        <f>((CM27/CL27)-(CM26/CL26))/(CM26/CL26)</f>
        <v/>
      </c>
      <c r="CL30" s="62" t="n"/>
      <c r="CM30" s="62" t="n"/>
      <c r="CN30" s="9" t="s">
        <v>127</v>
      </c>
      <c r="CO30" s="14" t="n"/>
      <c r="CQ30" s="13" t="n"/>
      <c r="CR30" s="26" t="s">
        <v>126</v>
      </c>
      <c r="CS30" s="103">
        <f>((CU27/CT27)-(CU26/CT26))/(CU26/CT26)</f>
        <v/>
      </c>
      <c r="CT30" s="62" t="n"/>
      <c r="CU30" s="62" t="n"/>
      <c r="CV30" s="9" t="s">
        <v>127</v>
      </c>
      <c r="CX30" s="26" t="s">
        <v>126</v>
      </c>
      <c r="CY30" s="103">
        <f>((DA27/CZ27)-(DA26/CZ26))/(DA26/CZ26)</f>
        <v/>
      </c>
      <c r="CZ30" s="62" t="n"/>
      <c r="DA30" s="62" t="n"/>
      <c r="DB30" s="9" t="s">
        <v>127</v>
      </c>
      <c r="DC30" s="14" t="n"/>
      <c r="DE30" s="13" t="n"/>
      <c r="DF30" s="26" t="s">
        <v>126</v>
      </c>
      <c r="DG30" s="103">
        <f>((DI27/DH27)-(DI26/DH26))/(DI26/DH26)</f>
        <v/>
      </c>
      <c r="DH30" s="62" t="n"/>
      <c r="DI30" s="62" t="n"/>
      <c r="DJ30" s="9" t="s">
        <v>127</v>
      </c>
      <c r="DL30" s="26" t="s">
        <v>126</v>
      </c>
      <c r="DM30" s="103">
        <f>((DO27/DN27)-(DO26/DN26))/(DO26/DN26)</f>
        <v/>
      </c>
      <c r="DN30" s="62" t="n"/>
      <c r="DO30" s="62" t="n"/>
      <c r="DP30" s="9" t="s">
        <v>127</v>
      </c>
      <c r="DQ30" s="14" t="n"/>
    </row>
    <row r="31" spans="1:149">
      <c r="B31" s="13" t="n"/>
      <c r="C31" s="125" t="s">
        <v>70</v>
      </c>
      <c r="D31" s="126" t="s">
        <v>1</v>
      </c>
      <c r="E31" s="110" t="s">
        <v>73</v>
      </c>
      <c r="F31" s="110" t="s">
        <v>3</v>
      </c>
      <c r="G31" s="110" t="s">
        <v>5</v>
      </c>
      <c r="H31" s="102" t="s">
        <v>74</v>
      </c>
      <c r="I31" s="14" t="n"/>
      <c r="K31" s="13" t="n"/>
      <c r="L31" s="26" t="s">
        <v>128</v>
      </c>
      <c r="M31" s="101">
        <f>IF(M30&lt;-0.2,1,IF(M30&lt;-0.15,2,IF(M30&lt;-0.1,3,IF(M30&lt;-0.05,4,IF(M30&lt;0,5,IF(M30&lt;0.06,6,IF(M30&lt;0.11,7,IF(M30&lt;0.16,8,IF(M30&lt;0.21,9,10)))))))))</f>
        <v/>
      </c>
      <c r="N31" s="63">
        <f>N30*10</f>
        <v/>
      </c>
      <c r="O31" s="63">
        <f>O30*10</f>
        <v/>
      </c>
      <c r="P31" s="30">
        <f>(N31+O31+M31)/3</f>
        <v/>
      </c>
      <c r="R31" s="26" t="s">
        <v>128</v>
      </c>
      <c r="S31" s="101">
        <f>IF(S30&lt;-0.2,1,IF(S30&lt;-0.15,2,IF(S30&lt;-0.1,3,IF(S30&lt;-0.05,4,IF(S30&lt;0,5,IF(S30&lt;0.06,6,IF(S30&lt;0.11,7,IF(S30&lt;0.16,8,IF(S30&lt;0.21,9,10)))))))))</f>
        <v/>
      </c>
      <c r="T31" s="63">
        <f>T30*10</f>
        <v/>
      </c>
      <c r="U31" s="63">
        <f>U30*10</f>
        <v/>
      </c>
      <c r="V31" s="30">
        <f>(T31+U31+S31)/3</f>
        <v/>
      </c>
      <c r="W31" s="14" t="n"/>
      <c r="Y31" s="13" t="n"/>
      <c r="Z31" s="26" t="s">
        <v>128</v>
      </c>
      <c r="AA31" s="101">
        <f>IF(AA30&lt;-0.2,1,IF(AA30&lt;-0.15,2,IF(AA30&lt;-0.1,3,IF(AA30&lt;-0.05,4,IF(AA30&lt;0,5,IF(AA30&lt;0.06,6,IF(AA30&lt;0.11,7,IF(AA30&lt;0.16,8,IF(AA30&lt;0.21,9,10)))))))))</f>
        <v/>
      </c>
      <c r="AB31" s="63">
        <f>AB30*10</f>
        <v/>
      </c>
      <c r="AC31" s="63">
        <f>AC30*10</f>
        <v/>
      </c>
      <c r="AD31" s="30">
        <f>(AB31+AC31+AA31)/3</f>
        <v/>
      </c>
      <c r="AF31" s="26" t="s">
        <v>128</v>
      </c>
      <c r="AG31" s="101">
        <f>IF(AG30&lt;-0.2,1,IF(AG30&lt;-0.15,2,IF(AG30&lt;-0.1,3,IF(AG30&lt;-0.05,4,IF(AG30&lt;0,5,IF(AG30&lt;0.06,6,IF(AG30&lt;0.11,7,IF(AG30&lt;0.16,8,IF(AG30&lt;0.21,9,10)))))))))</f>
        <v/>
      </c>
      <c r="AH31" s="63">
        <f>AH30*10</f>
        <v/>
      </c>
      <c r="AI31" s="63">
        <f>AI30*10</f>
        <v/>
      </c>
      <c r="AJ31" s="30">
        <f>(AH31+AI31+AG31)/3</f>
        <v/>
      </c>
      <c r="AK31" s="14" t="n"/>
      <c r="AM31" s="13" t="n"/>
      <c r="AN31" s="26" t="s">
        <v>128</v>
      </c>
      <c r="AO31" s="101">
        <f>IF(AO30&lt;-0.2,1,IF(AO30&lt;-0.15,2,IF(AO30&lt;-0.1,3,IF(AO30&lt;-0.05,4,IF(AO30&lt;0,5,IF(AO30&lt;0.06,6,IF(AO30&lt;0.11,7,IF(AO30&lt;0.16,8,IF(AO30&lt;0.21,9,10)))))))))</f>
        <v/>
      </c>
      <c r="AP31" s="63">
        <f>AP30*10</f>
        <v/>
      </c>
      <c r="AQ31" s="63">
        <f>AQ30*10</f>
        <v/>
      </c>
      <c r="AR31" s="30">
        <f>(AP31+AQ31+AO31)/3</f>
        <v/>
      </c>
      <c r="AT31" s="26" t="s">
        <v>128</v>
      </c>
      <c r="AU31" s="101">
        <f>IF(AU30&lt;-0.2,1,IF(AU30&lt;-0.15,2,IF(AU30&lt;-0.1,3,IF(AU30&lt;-0.05,4,IF(AU30&lt;0,5,IF(AU30&lt;0.06,6,IF(AU30&lt;0.11,7,IF(AU30&lt;0.16,8,IF(AU30&lt;0.21,9,10)))))))))</f>
        <v/>
      </c>
      <c r="AV31" s="63">
        <f>AV30*10</f>
        <v/>
      </c>
      <c r="AW31" s="63">
        <f>AW30*10</f>
        <v/>
      </c>
      <c r="AX31" s="30">
        <f>(AV31+AW31+AU31)/3</f>
        <v/>
      </c>
      <c r="AY31" s="14" t="n"/>
      <c r="BA31" s="13" t="n"/>
      <c r="BB31" s="26" t="s">
        <v>128</v>
      </c>
      <c r="BC31" s="101">
        <f>IF(BC30&lt;-0.2,1,IF(BC30&lt;-0.15,2,IF(BC30&lt;-0.1,3,IF(BC30&lt;-0.05,4,IF(BC30&lt;0,5,IF(BC30&lt;0.06,6,IF(BC30&lt;0.11,7,IF(BC30&lt;0.16,8,IF(BC30&lt;0.21,9,10)))))))))</f>
        <v/>
      </c>
      <c r="BD31" s="63">
        <f>BD30*10</f>
        <v/>
      </c>
      <c r="BE31" s="63">
        <f>BE30*10</f>
        <v/>
      </c>
      <c r="BF31" s="30">
        <f>(BD31+BE31+BC31)/3</f>
        <v/>
      </c>
      <c r="BH31" s="26" t="s">
        <v>128</v>
      </c>
      <c r="BI31" s="101">
        <f>IF(BI30&lt;-0.2,1,IF(BI30&lt;-0.15,2,IF(BI30&lt;-0.1,3,IF(BI30&lt;-0.05,4,IF(BI30&lt;0,5,IF(BI30&lt;0.06,6,IF(BI30&lt;0.11,7,IF(BI30&lt;0.16,8,IF(BI30&lt;0.21,9,10)))))))))</f>
        <v/>
      </c>
      <c r="BJ31" s="63">
        <f>BJ30*10</f>
        <v/>
      </c>
      <c r="BK31" s="63">
        <f>BK30*10</f>
        <v/>
      </c>
      <c r="BL31" s="30">
        <f>(BJ31+BK31+BI31)/3</f>
        <v/>
      </c>
      <c r="BM31" s="14" t="n"/>
      <c r="BO31" s="13" t="n"/>
      <c r="BP31" s="26" t="s">
        <v>128</v>
      </c>
      <c r="BQ31" s="101">
        <f>IF(BQ30&lt;-0.2,1,IF(BQ30&lt;-0.15,2,IF(BQ30&lt;-0.1,3,IF(BQ30&lt;-0.05,4,IF(BQ30&lt;0,5,IF(BQ30&lt;0.06,6,IF(BQ30&lt;0.11,7,IF(BQ30&lt;0.16,8,IF(BQ30&lt;0.21,9,10)))))))))</f>
        <v/>
      </c>
      <c r="BR31" s="63">
        <f>BR30*10</f>
        <v/>
      </c>
      <c r="BS31" s="63">
        <f>BS30*10</f>
        <v/>
      </c>
      <c r="BT31" s="30">
        <f>(BR31+BS31+BQ31)/3</f>
        <v/>
      </c>
      <c r="BV31" s="26" t="s">
        <v>128</v>
      </c>
      <c r="BW31" s="101">
        <f>IF(BW30&lt;-0.2,1,IF(BW30&lt;-0.15,2,IF(BW30&lt;-0.1,3,IF(BW30&lt;-0.05,4,IF(BW30&lt;0,5,IF(BW30&lt;0.06,6,IF(BW30&lt;0.11,7,IF(BW30&lt;0.16,8,IF(BW30&lt;0.21,9,10)))))))))</f>
        <v/>
      </c>
      <c r="BX31" s="63">
        <f>BX30*10</f>
        <v/>
      </c>
      <c r="BY31" s="63">
        <f>BY30*10</f>
        <v/>
      </c>
      <c r="BZ31" s="30">
        <f>(BX31+BY31+BW31)/3</f>
        <v/>
      </c>
      <c r="CA31" s="14" t="n"/>
      <c r="CC31" s="13" t="n"/>
      <c r="CD31" s="26" t="s">
        <v>128</v>
      </c>
      <c r="CE31" s="101">
        <f>IF(CE30&lt;-0.2,1,IF(CE30&lt;-0.15,2,IF(CE30&lt;-0.1,3,IF(CE30&lt;-0.05,4,IF(CE30&lt;0,5,IF(CE30&lt;0.06,6,IF(CE30&lt;0.11,7,IF(CE30&lt;0.16,8,IF(CE30&lt;0.21,9,10)))))))))</f>
        <v/>
      </c>
      <c r="CF31" s="63">
        <f>CF30*10</f>
        <v/>
      </c>
      <c r="CG31" s="63">
        <f>CG30*10</f>
        <v/>
      </c>
      <c r="CH31" s="30">
        <f>(CF31+CG31+CE31)/3</f>
        <v/>
      </c>
      <c r="CJ31" s="26" t="s">
        <v>128</v>
      </c>
      <c r="CK31" s="101">
        <f>IF(CK30&lt;-0.2,1,IF(CK30&lt;-0.15,2,IF(CK30&lt;-0.1,3,IF(CK30&lt;-0.05,4,IF(CK30&lt;0,5,IF(CK30&lt;0.06,6,IF(CK30&lt;0.11,7,IF(CK30&lt;0.16,8,IF(CK30&lt;0.21,9,10)))))))))</f>
        <v/>
      </c>
      <c r="CL31" s="63">
        <f>CL30*10</f>
        <v/>
      </c>
      <c r="CM31" s="63">
        <f>CM30*10</f>
        <v/>
      </c>
      <c r="CN31" s="30">
        <f>(CL31+CM31+CK31)/3</f>
        <v/>
      </c>
      <c r="CO31" s="14" t="n"/>
      <c r="CQ31" s="13" t="n"/>
      <c r="CR31" s="26" t="s">
        <v>128</v>
      </c>
      <c r="CS31" s="101">
        <f>IF(CS30&lt;-0.2,1,IF(CS30&lt;-0.15,2,IF(CS30&lt;-0.1,3,IF(CS30&lt;-0.05,4,IF(CS30&lt;0,5,IF(CS30&lt;0.06,6,IF(CS30&lt;0.11,7,IF(CS30&lt;0.16,8,IF(CS30&lt;0.21,9,10)))))))))</f>
        <v/>
      </c>
      <c r="CT31" s="63">
        <f>CT30*10</f>
        <v/>
      </c>
      <c r="CU31" s="63">
        <f>CU30*10</f>
        <v/>
      </c>
      <c r="CV31" s="30">
        <f>(CT31+CU31+CS31)/3</f>
        <v/>
      </c>
      <c r="CX31" s="26" t="s">
        <v>128</v>
      </c>
      <c r="CY31" s="101">
        <f>IF(CY30&lt;-0.2,1,IF(CY30&lt;-0.15,2,IF(CY30&lt;-0.1,3,IF(CY30&lt;-0.05,4,IF(CY30&lt;0,5,IF(CY30&lt;0.06,6,IF(CY30&lt;0.11,7,IF(CY30&lt;0.16,8,IF(CY30&lt;0.21,9,10)))))))))</f>
        <v/>
      </c>
      <c r="CZ31" s="63">
        <f>CZ30*10</f>
        <v/>
      </c>
      <c r="DA31" s="63">
        <f>DA30*10</f>
        <v/>
      </c>
      <c r="DB31" s="30">
        <f>(CZ31+DA31+CY31)/3</f>
        <v/>
      </c>
      <c r="DC31" s="14" t="n"/>
      <c r="DE31" s="13" t="n"/>
      <c r="DF31" s="26" t="s">
        <v>128</v>
      </c>
      <c r="DG31" s="101">
        <f>IF(DG30&lt;-0.2,1,IF(DG30&lt;-0.15,2,IF(DG30&lt;-0.1,3,IF(DG30&lt;-0.05,4,IF(DG30&lt;0,5,IF(DG30&lt;0.06,6,IF(DG30&lt;0.11,7,IF(DG30&lt;0.16,8,IF(DG30&lt;0.21,9,10)))))))))</f>
        <v/>
      </c>
      <c r="DH31" s="63">
        <f>DH30*10</f>
        <v/>
      </c>
      <c r="DI31" s="63">
        <f>DI30*10</f>
        <v/>
      </c>
      <c r="DJ31" s="30">
        <f>(DH31+DI31+DG31)/3</f>
        <v/>
      </c>
      <c r="DL31" s="26" t="s">
        <v>128</v>
      </c>
      <c r="DM31" s="101">
        <f>IF(DM30&lt;-0.2,1,IF(DM30&lt;-0.15,2,IF(DM30&lt;-0.1,3,IF(DM30&lt;-0.05,4,IF(DM30&lt;0,5,IF(DM30&lt;0.06,6,IF(DM30&lt;0.11,7,IF(DM30&lt;0.16,8,IF(DM30&lt;0.21,9,10)))))))))</f>
        <v/>
      </c>
      <c r="DN31" s="63">
        <f>DN30*10</f>
        <v/>
      </c>
      <c r="DO31" s="63">
        <f>DO30*10</f>
        <v/>
      </c>
      <c r="DP31" s="30">
        <f>(DN31+DO31+DM31)/3</f>
        <v/>
      </c>
      <c r="DQ31" s="14" t="n"/>
    </row>
    <row customHeight="1" ht="17" r="32" s="86" spans="1:149">
      <c r="B32" s="111">
        <f>B28+1</f>
        <v/>
      </c>
      <c r="C32" s="50">
        <f>PROFILING!Q33</f>
        <v/>
      </c>
      <c r="D32" s="71">
        <f>PROFILING!R33</f>
        <v/>
      </c>
      <c r="E32" s="47">
        <f>PROFILING!Y33</f>
        <v/>
      </c>
      <c r="F32" s="28">
        <f>PROFILING!X33</f>
        <v/>
      </c>
      <c r="G32" s="92">
        <f>PROFILING!Z33</f>
        <v/>
      </c>
      <c r="H32" s="9">
        <f>DM21</f>
        <v/>
      </c>
      <c r="I32" s="14" t="n"/>
      <c r="K32" s="13" t="n"/>
      <c r="L32" s="25" t="s">
        <v>2</v>
      </c>
      <c r="M32" s="129">
        <f>IF(M31&lt;4,"NEG",IF(M31&lt;8,"NEUT","POS"))</f>
        <v/>
      </c>
      <c r="N32" s="54">
        <f>IF(N30="","",IF(N31&lt;2,"NEG",IF(N31&lt;6.9,"NEUT",IF(N31&lt;10.1,"POS"))))</f>
        <v/>
      </c>
      <c r="O32" s="54">
        <f>IF(O30="","",IF(O31&lt;2,"NEG",IF(O31&lt;6.9,"NEUT",IF(O31&lt;10.1,"POS"))))</f>
        <v/>
      </c>
      <c r="P32" s="131">
        <f>IF(OR(N30="",O30=""),"INCOMP",IF(OR(N31&lt;2,O31&lt;2,M31&lt;2,P31&lt;3.1),"NO BET","BET"))</f>
        <v/>
      </c>
      <c r="R32" s="25" t="s">
        <v>2</v>
      </c>
      <c r="S32" s="129">
        <f>IF(S31&lt;4,"NEG",IF(S31&lt;8,"NEUT","POS"))</f>
        <v/>
      </c>
      <c r="T32" s="54">
        <f>IF(T30="","",IF(T31&lt;2,"NEG",IF(T31&lt;6.9,"NEUT",IF(T31&lt;10.1,"POS"))))</f>
        <v/>
      </c>
      <c r="U32" s="54">
        <f>IF(U30="","",IF(U31&lt;2,"NEG",IF(U31&lt;6.9,"NEUT",IF(U31&lt;10.1,"POS"))))</f>
        <v/>
      </c>
      <c r="V32" s="131">
        <f>IF(OR(T30="",U30=""),"INCOMP",IF(OR(T31&lt;2,U31&lt;2,S31&lt;2,V31&lt;3.1),"NO BET","BET"))</f>
        <v/>
      </c>
      <c r="W32" s="14" t="n"/>
      <c r="Y32" s="13" t="n"/>
      <c r="Z32" s="25" t="s">
        <v>2</v>
      </c>
      <c r="AA32" s="129">
        <f>IF(AA31&lt;4,"NEG",IF(AA31&lt;8,"NEUT","POS"))</f>
        <v/>
      </c>
      <c r="AB32" s="54">
        <f>IF(AB30="","",IF(AB31&lt;2,"NEG",IF(AB31&lt;6.9,"NEUT",IF(AB31&lt;10.1,"POS"))))</f>
        <v/>
      </c>
      <c r="AC32" s="54">
        <f>IF(AC30="","",IF(AC31&lt;2,"NEG",IF(AC31&lt;6.9,"NEUT",IF(AC31&lt;10.1,"POS"))))</f>
        <v/>
      </c>
      <c r="AD32" s="131">
        <f>IF(OR(AB30="",AC30=""),"INCOMP",IF(OR(AB31&lt;2,AC31&lt;2,AA31&lt;2,AD31&lt;3.1),"NO BET","BET"))</f>
        <v/>
      </c>
      <c r="AF32" s="25" t="s">
        <v>2</v>
      </c>
      <c r="AG32" s="129">
        <f>IF(AG31&lt;4,"NEG",IF(AG31&lt;8,"NEUT","POS"))</f>
        <v/>
      </c>
      <c r="AH32" s="54">
        <f>IF(AH30="","",IF(AH31&lt;2,"NEG",IF(AH31&lt;6.9,"NEUT",IF(AH31&lt;10.1,"POS"))))</f>
        <v/>
      </c>
      <c r="AI32" s="54">
        <f>IF(AI30="","",IF(AI31&lt;2,"NEG",IF(AI31&lt;6.9,"NEUT",IF(AI31&lt;10.1,"POS"))))</f>
        <v/>
      </c>
      <c r="AJ32" s="131">
        <f>IF(OR(AH30="",AI30=""),"INCOMP",IF(OR(AH31&lt;2,AI31&lt;2,AG31&lt;2,AJ31&lt;3.1),"NO BET","BET"))</f>
        <v/>
      </c>
      <c r="AK32" s="14" t="n"/>
      <c r="AM32" s="13" t="n"/>
      <c r="AN32" s="25" t="s">
        <v>2</v>
      </c>
      <c r="AO32" s="129">
        <f>IF(AO31&lt;4,"NEG",IF(AO31&lt;8,"NEUT","POS"))</f>
        <v/>
      </c>
      <c r="AP32" s="54">
        <f>IF(AP30="","",IF(AP31&lt;2,"NEG",IF(AP31&lt;6.9,"NEUT",IF(AP31&lt;10.1,"POS"))))</f>
        <v/>
      </c>
      <c r="AQ32" s="54">
        <f>IF(AQ30="","",IF(AQ31&lt;2,"NEG",IF(AQ31&lt;6.9,"NEUT",IF(AQ31&lt;10.1,"POS"))))</f>
        <v/>
      </c>
      <c r="AR32" s="131">
        <f>IF(OR(AP30="",AQ30=""),"INCOMP",IF(OR(AP31&lt;2,AQ31&lt;2,AO31&lt;2,AR31&lt;3.1),"NO BET","BET"))</f>
        <v/>
      </c>
      <c r="AT32" s="25" t="s">
        <v>2</v>
      </c>
      <c r="AU32" s="129">
        <f>IF(AU31&lt;4,"NEG",IF(AU31&lt;8,"NEUT","POS"))</f>
        <v/>
      </c>
      <c r="AV32" s="54">
        <f>IF(AV30="","",IF(AV31&lt;2,"NEG",IF(AV31&lt;6.9,"NEUT",IF(AV31&lt;10.1,"POS"))))</f>
        <v/>
      </c>
      <c r="AW32" s="54">
        <f>IF(AW30="","",IF(AW31&lt;2,"NEG",IF(AW31&lt;6.9,"NEUT",IF(AW31&lt;10.1,"POS"))))</f>
        <v/>
      </c>
      <c r="AX32" s="131">
        <f>IF(OR(AV30="",AW30=""),"INCOMP",IF(OR(AV31&lt;2,AW31&lt;2,AU31&lt;2,AX31&lt;3.1),"NO BET","BET"))</f>
        <v/>
      </c>
      <c r="AY32" s="14" t="n"/>
      <c r="BA32" s="13" t="n"/>
      <c r="BB32" s="25" t="s">
        <v>2</v>
      </c>
      <c r="BC32" s="129">
        <f>IF(BC31&lt;4,"NEG",IF(BC31&lt;8,"NEUT","POS"))</f>
        <v/>
      </c>
      <c r="BD32" s="54">
        <f>IF(BD30="","",IF(BD31&lt;2,"NEG",IF(BD31&lt;6.9,"NEUT",IF(BD31&lt;10.1,"POS"))))</f>
        <v/>
      </c>
      <c r="BE32" s="54">
        <f>IF(BE30="","",IF(BE31&lt;2,"NEG",IF(BE31&lt;6.9,"NEUT",IF(BE31&lt;10.1,"POS"))))</f>
        <v/>
      </c>
      <c r="BF32" s="131">
        <f>IF(OR(BD30="",BE30=""),"INCOMP",IF(OR(BD31&lt;2,BE31&lt;2,BC31&lt;2,BF31&lt;3.1),"NO BET","BET"))</f>
        <v/>
      </c>
      <c r="BH32" s="25" t="s">
        <v>2</v>
      </c>
      <c r="BI32" s="129">
        <f>IF(BI31&lt;4,"NEG",IF(BI31&lt;8,"NEUT","POS"))</f>
        <v/>
      </c>
      <c r="BJ32" s="54">
        <f>IF(BJ30="","",IF(BJ31&lt;2,"NEG",IF(BJ31&lt;6.9,"NEUT",IF(BJ31&lt;10.1,"POS"))))</f>
        <v/>
      </c>
      <c r="BK32" s="54">
        <f>IF(BK30="","",IF(BK31&lt;2,"NEG",IF(BK31&lt;6.9,"NEUT",IF(BK31&lt;10.1,"POS"))))</f>
        <v/>
      </c>
      <c r="BL32" s="131">
        <f>IF(OR(BJ30="",BK30=""),"INCOMP",IF(OR(BJ31&lt;2,BK31&lt;2,BI31&lt;2,BL31&lt;3.1),"NO BET","BET"))</f>
        <v/>
      </c>
      <c r="BM32" s="14" t="n"/>
      <c r="BO32" s="13" t="n"/>
      <c r="BP32" s="25" t="s">
        <v>2</v>
      </c>
      <c r="BQ32" s="129">
        <f>IF(BQ31&lt;4,"NEG",IF(BQ31&lt;8,"NEUT","POS"))</f>
        <v/>
      </c>
      <c r="BR32" s="54">
        <f>IF(BR30="","",IF(BR31&lt;2,"NEG",IF(BR31&lt;6.9,"NEUT",IF(BR31&lt;10.1,"POS"))))</f>
        <v/>
      </c>
      <c r="BS32" s="54">
        <f>IF(BS30="","",IF(BS31&lt;2,"NEG",IF(BS31&lt;6.9,"NEUT",IF(BS31&lt;10.1,"POS"))))</f>
        <v/>
      </c>
      <c r="BT32" s="131">
        <f>IF(OR(BR30="",BS30=""),"INCOMP",IF(OR(BR31&lt;2,BS31&lt;2,BQ31&lt;2,BT31&lt;3.1),"NO BET","BET"))</f>
        <v/>
      </c>
      <c r="BV32" s="25" t="s">
        <v>2</v>
      </c>
      <c r="BW32" s="129">
        <f>IF(BW31&lt;4,"NEG",IF(BW31&lt;8,"NEUT","POS"))</f>
        <v/>
      </c>
      <c r="BX32" s="54">
        <f>IF(BX30="","",IF(BX31&lt;2,"NEG",IF(BX31&lt;6.9,"NEUT",IF(BX31&lt;10.1,"POS"))))</f>
        <v/>
      </c>
      <c r="BY32" s="54">
        <f>IF(BY30="","",IF(BY31&lt;2,"NEG",IF(BY31&lt;6.9,"NEUT",IF(BY31&lt;10.1,"POS"))))</f>
        <v/>
      </c>
      <c r="BZ32" s="131">
        <f>IF(OR(BX30="",BY30=""),"INCOMP",IF(OR(BX31&lt;2,BY31&lt;2,BW31&lt;2,BZ31&lt;3.1),"NO BET","BET"))</f>
        <v/>
      </c>
      <c r="CA32" s="14" t="n"/>
      <c r="CC32" s="13" t="n"/>
      <c r="CD32" s="25" t="s">
        <v>2</v>
      </c>
      <c r="CE32" s="129">
        <f>IF(CE31&lt;4,"NEG",IF(CE31&lt;8,"NEUT","POS"))</f>
        <v/>
      </c>
      <c r="CF32" s="54">
        <f>IF(CF30="","",IF(CF31&lt;2,"NEG",IF(CF31&lt;6.9,"NEUT",IF(CF31&lt;10.1,"POS"))))</f>
        <v/>
      </c>
      <c r="CG32" s="54">
        <f>IF(CG30="","",IF(CG31&lt;2,"NEG",IF(CG31&lt;6.9,"NEUT",IF(CG31&lt;10.1,"POS"))))</f>
        <v/>
      </c>
      <c r="CH32" s="131">
        <f>IF(OR(CF30="",CG30=""),"INCOMP",IF(OR(CF31&lt;2,CG31&lt;2,CE31&lt;2,CH31&lt;3.1),"NO BET","BET"))</f>
        <v/>
      </c>
      <c r="CJ32" s="25" t="s">
        <v>2</v>
      </c>
      <c r="CK32" s="129">
        <f>IF(CK31&lt;4,"NEG",IF(CK31&lt;8,"NEUT","POS"))</f>
        <v/>
      </c>
      <c r="CL32" s="54">
        <f>IF(CL30="","",IF(CL31&lt;2,"NEG",IF(CL31&lt;6.9,"NEUT",IF(CL31&lt;10.1,"POS"))))</f>
        <v/>
      </c>
      <c r="CM32" s="54">
        <f>IF(CM30="","",IF(CM31&lt;2,"NEG",IF(CM31&lt;6.9,"NEUT",IF(CM31&lt;10.1,"POS"))))</f>
        <v/>
      </c>
      <c r="CN32" s="131">
        <f>IF(OR(CL30="",CM30=""),"INCOMP",IF(OR(CL31&lt;2,CM31&lt;2,CK31&lt;2,CN31&lt;3.1),"NO BET","BET"))</f>
        <v/>
      </c>
      <c r="CO32" s="14" t="n"/>
      <c r="CQ32" s="13" t="n"/>
      <c r="CR32" s="25" t="s">
        <v>2</v>
      </c>
      <c r="CS32" s="129">
        <f>IF(CS31&lt;4,"NEG",IF(CS31&lt;8,"NEUT","POS"))</f>
        <v/>
      </c>
      <c r="CT32" s="54">
        <f>IF(CT30="","",IF(CT31&lt;2,"NEG",IF(CT31&lt;6.9,"NEUT",IF(CT31&lt;10.1,"POS"))))</f>
        <v/>
      </c>
      <c r="CU32" s="54">
        <f>IF(CU30="","",IF(CU31&lt;2,"NEG",IF(CU31&lt;6.9,"NEUT",IF(CU31&lt;10.1,"POS"))))</f>
        <v/>
      </c>
      <c r="CV32" s="131">
        <f>IF(OR(CT30="",CU30=""),"INCOMP",IF(OR(CT31&lt;2,CU31&lt;2,CS31&lt;2,CV31&lt;3.1),"NO BET","BET"))</f>
        <v/>
      </c>
      <c r="CX32" s="25" t="s">
        <v>2</v>
      </c>
      <c r="CY32" s="129">
        <f>IF(CY31&lt;4,"NEG",IF(CY31&lt;8,"NEUT","POS"))</f>
        <v/>
      </c>
      <c r="CZ32" s="54">
        <f>IF(CZ30="","",IF(CZ31&lt;2,"NEG",IF(CZ31&lt;6.9,"NEUT",IF(CZ31&lt;10.1,"POS"))))</f>
        <v/>
      </c>
      <c r="DA32" s="54">
        <f>IF(DA30="","",IF(DA31&lt;2,"NEG",IF(DA31&lt;6.9,"NEUT",IF(DA31&lt;10.1,"POS"))))</f>
        <v/>
      </c>
      <c r="DB32" s="131">
        <f>IF(OR(CZ30="",DA30=""),"INCOMP",IF(OR(CZ31&lt;2,DA31&lt;2,CY31&lt;2,DB31&lt;3.1),"NO BET","BET"))</f>
        <v/>
      </c>
      <c r="DC32" s="14" t="n"/>
      <c r="DE32" s="13" t="n"/>
      <c r="DF32" s="25" t="s">
        <v>2</v>
      </c>
      <c r="DG32" s="129">
        <f>IF(DG31&lt;4,"NEG",IF(DG31&lt;8,"NEUT","POS"))</f>
        <v/>
      </c>
      <c r="DH32" s="54">
        <f>IF(DH30="","",IF(DH31&lt;2,"NEG",IF(DH31&lt;6.9,"NEUT",IF(DH31&lt;10.1,"POS"))))</f>
        <v/>
      </c>
      <c r="DI32" s="54">
        <f>IF(DI30="","",IF(DI31&lt;2,"NEG",IF(DI31&lt;6.9,"NEUT",IF(DI31&lt;10.1,"POS"))))</f>
        <v/>
      </c>
      <c r="DJ32" s="131">
        <f>IF(OR(DH30="",DI30=""),"INCOMP",IF(OR(DH31&lt;2,DI31&lt;2,DG31&lt;2,DJ31&lt;3.1),"NO BET","BET"))</f>
        <v/>
      </c>
      <c r="DL32" s="25" t="s">
        <v>2</v>
      </c>
      <c r="DM32" s="129">
        <f>IF(DM31&lt;4,"NEG",IF(DM31&lt;8,"NEUT","POS"))</f>
        <v/>
      </c>
      <c r="DN32" s="54">
        <f>IF(DN30="","",IF(DN31&lt;2,"NEG",IF(DN31&lt;6.9,"NEUT",IF(DN31&lt;10.1,"POS"))))</f>
        <v/>
      </c>
      <c r="DO32" s="54">
        <f>IF(DO30="","",IF(DO31&lt;2,"NEG",IF(DO31&lt;6.9,"NEUT",IF(DO31&lt;10.1,"POS"))))</f>
        <v/>
      </c>
      <c r="DP32" s="131">
        <f>IF(OR(DN30="",DO30=""),"INCOMP",IF(OR(DN31&lt;2,DO31&lt;2,DM31&lt;2,DP31&lt;3.1),"NO BET","BET"))</f>
        <v/>
      </c>
      <c r="DQ32" s="14" t="n"/>
    </row>
    <row customHeight="1" ht="17" r="33" s="86" spans="1:149">
      <c r="B33" s="13" t="n"/>
      <c r="C33" s="51">
        <f>PROFILING!Q34</f>
        <v/>
      </c>
      <c r="D33" s="73">
        <f>PROFILING!R34</f>
        <v/>
      </c>
      <c r="E33" s="49">
        <f>PROFILING!Y34</f>
        <v/>
      </c>
      <c r="F33" s="54">
        <f>PROFILING!X34</f>
        <v/>
      </c>
      <c r="G33" s="54">
        <f>PROFILING!Z34</f>
        <v/>
      </c>
      <c r="H33" s="10">
        <f>DM22</f>
        <v/>
      </c>
      <c r="I33" s="14" t="n"/>
      <c r="K33" s="2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4" t="n"/>
      <c r="Y33" s="2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4" t="n"/>
      <c r="AM33" s="2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4" t="n"/>
      <c r="BA33" s="2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4" t="n"/>
      <c r="BO33" s="2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4" t="n"/>
      <c r="CC33" s="2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4" t="n"/>
      <c r="CQ33" s="2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4" t="n"/>
      <c r="DE33" s="2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4" t="n"/>
    </row>
    <row customHeight="1" ht="17" r="34" s="86" spans="1:149">
      <c r="B34" s="2" t="n"/>
      <c r="C34" s="53" t="n"/>
      <c r="D34" s="53" t="n"/>
      <c r="E34" s="48" t="n"/>
      <c r="F34" s="3" t="n"/>
      <c r="G34" s="3" t="n"/>
      <c r="H34" s="3" t="n"/>
      <c r="I34" s="4" t="n"/>
      <c r="K34" s="19" t="s">
        <v>129</v>
      </c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8">
        <f>K34</f>
        <v/>
      </c>
      <c r="Y34" s="19" t="s">
        <v>129</v>
      </c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8">
        <f>Y34</f>
        <v/>
      </c>
      <c r="AM34" s="19" t="s">
        <v>129</v>
      </c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8">
        <f>AM34</f>
        <v/>
      </c>
      <c r="BA34" s="19" t="s">
        <v>129</v>
      </c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8">
        <f>BA34</f>
        <v/>
      </c>
      <c r="BO34" s="19" t="s">
        <v>129</v>
      </c>
      <c r="BP34" s="16" t="n"/>
      <c r="BQ34" s="16" t="n"/>
      <c r="BR34" s="16" t="n"/>
      <c r="BS34" s="16" t="n"/>
      <c r="BT34" s="16" t="n"/>
      <c r="BU34" s="16" t="n"/>
      <c r="BV34" s="16" t="n"/>
      <c r="BW34" s="16" t="n"/>
      <c r="BX34" s="16" t="n"/>
      <c r="BY34" s="16" t="n"/>
      <c r="BZ34" s="16" t="n"/>
      <c r="CA34" s="18">
        <f>BO34</f>
        <v/>
      </c>
      <c r="CC34" s="19" t="s">
        <v>129</v>
      </c>
      <c r="CD34" s="16" t="n"/>
      <c r="CE34" s="16" t="n"/>
      <c r="CF34" s="16" t="n"/>
      <c r="CG34" s="16" t="n"/>
      <c r="CH34" s="16" t="n"/>
      <c r="CI34" s="16" t="n"/>
      <c r="CJ34" s="16" t="n"/>
      <c r="CK34" s="16" t="n"/>
      <c r="CL34" s="16" t="n"/>
      <c r="CM34" s="16" t="n"/>
      <c r="CN34" s="16" t="n"/>
      <c r="CO34" s="18">
        <f>CC34</f>
        <v/>
      </c>
      <c r="CQ34" s="19" t="s">
        <v>129</v>
      </c>
      <c r="CR34" s="16" t="n"/>
      <c r="CS34" s="16" t="n"/>
      <c r="CT34" s="16" t="n"/>
      <c r="CU34" s="16" t="n"/>
      <c r="CV34" s="16" t="n"/>
      <c r="CW34" s="16" t="n"/>
      <c r="CX34" s="16" t="n"/>
      <c r="CY34" s="16" t="n"/>
      <c r="CZ34" s="16" t="n"/>
      <c r="DA34" s="16" t="n"/>
      <c r="DB34" s="16" t="n"/>
      <c r="DC34" s="18">
        <f>CQ34</f>
        <v/>
      </c>
      <c r="DE34" s="19" t="s">
        <v>129</v>
      </c>
      <c r="DF34" s="16" t="n"/>
      <c r="DG34" s="16" t="n"/>
      <c r="DH34" s="16" t="n"/>
      <c r="DI34" s="16" t="n"/>
      <c r="DJ34" s="16" t="n"/>
      <c r="DK34" s="16" t="n"/>
      <c r="DL34" s="16" t="n"/>
      <c r="DM34" s="16" t="n"/>
      <c r="DN34" s="16" t="n"/>
      <c r="DO34" s="16" t="n"/>
      <c r="DP34" s="16" t="n"/>
      <c r="DQ34" s="18">
        <f>DE34</f>
        <v/>
      </c>
    </row>
    <row r="35" spans="1:149">
      <c r="C35" s="20" t="n"/>
      <c r="D35" s="20" t="n"/>
      <c r="E35" s="33" t="n"/>
      <c r="F35" s="33" t="n"/>
      <c r="G35" s="33" t="n"/>
      <c r="H35" s="33" t="n"/>
      <c r="K35" s="76" t="n"/>
      <c r="L35" s="43" t="s">
        <v>130</v>
      </c>
      <c r="M35" s="93" t="s">
        <v>131</v>
      </c>
      <c r="N35" s="93" t="s">
        <v>132</v>
      </c>
      <c r="O35" s="93" t="s">
        <v>133</v>
      </c>
      <c r="P35" s="29" t="s">
        <v>134</v>
      </c>
      <c r="R35" s="43" t="s">
        <v>70</v>
      </c>
      <c r="S35" s="32" t="s">
        <v>76</v>
      </c>
      <c r="T35" s="32" t="s">
        <v>135</v>
      </c>
      <c r="U35" s="32" t="s">
        <v>2</v>
      </c>
      <c r="V35" s="29" t="s">
        <v>128</v>
      </c>
      <c r="W35" s="14" t="n"/>
      <c r="Y35" s="76" t="n"/>
      <c r="Z35" s="43" t="s">
        <v>130</v>
      </c>
      <c r="AA35" s="93" t="s">
        <v>131</v>
      </c>
      <c r="AB35" s="93" t="s">
        <v>132</v>
      </c>
      <c r="AC35" s="93" t="s">
        <v>133</v>
      </c>
      <c r="AD35" s="29" t="s">
        <v>134</v>
      </c>
      <c r="AF35" s="43" t="s">
        <v>70</v>
      </c>
      <c r="AG35" s="32" t="s">
        <v>76</v>
      </c>
      <c r="AH35" s="32" t="s">
        <v>135</v>
      </c>
      <c r="AI35" s="32" t="s">
        <v>2</v>
      </c>
      <c r="AJ35" s="29" t="s">
        <v>128</v>
      </c>
      <c r="AK35" s="14" t="n"/>
      <c r="AM35" s="76" t="n"/>
      <c r="AN35" s="43" t="s">
        <v>130</v>
      </c>
      <c r="AO35" s="93" t="s">
        <v>131</v>
      </c>
      <c r="AP35" s="93" t="s">
        <v>132</v>
      </c>
      <c r="AQ35" s="93" t="s">
        <v>133</v>
      </c>
      <c r="AR35" s="29" t="s">
        <v>134</v>
      </c>
      <c r="AT35" s="43" t="s">
        <v>70</v>
      </c>
      <c r="AU35" s="32" t="s">
        <v>76</v>
      </c>
      <c r="AV35" s="32" t="s">
        <v>135</v>
      </c>
      <c r="AW35" s="32" t="s">
        <v>2</v>
      </c>
      <c r="AX35" s="29" t="s">
        <v>128</v>
      </c>
      <c r="AY35" s="14" t="n"/>
      <c r="BA35" s="76" t="n"/>
      <c r="BB35" s="43" t="s">
        <v>130</v>
      </c>
      <c r="BC35" s="93" t="s">
        <v>131</v>
      </c>
      <c r="BD35" s="93" t="s">
        <v>132</v>
      </c>
      <c r="BE35" s="93" t="s">
        <v>133</v>
      </c>
      <c r="BF35" s="29" t="s">
        <v>134</v>
      </c>
      <c r="BH35" s="43" t="s">
        <v>70</v>
      </c>
      <c r="BI35" s="32" t="s">
        <v>76</v>
      </c>
      <c r="BJ35" s="32" t="s">
        <v>135</v>
      </c>
      <c r="BK35" s="32" t="s">
        <v>2</v>
      </c>
      <c r="BL35" s="29" t="s">
        <v>128</v>
      </c>
      <c r="BM35" s="14" t="n"/>
      <c r="BO35" s="76" t="n"/>
      <c r="BP35" s="43" t="s">
        <v>130</v>
      </c>
      <c r="BQ35" s="93" t="s">
        <v>131</v>
      </c>
      <c r="BR35" s="93" t="s">
        <v>132</v>
      </c>
      <c r="BS35" s="93" t="s">
        <v>133</v>
      </c>
      <c r="BT35" s="29" t="s">
        <v>134</v>
      </c>
      <c r="BV35" s="43" t="s">
        <v>70</v>
      </c>
      <c r="BW35" s="32" t="s">
        <v>76</v>
      </c>
      <c r="BX35" s="32" t="s">
        <v>135</v>
      </c>
      <c r="BY35" s="32" t="s">
        <v>2</v>
      </c>
      <c r="BZ35" s="29" t="s">
        <v>128</v>
      </c>
      <c r="CA35" s="14" t="n"/>
      <c r="CC35" s="76" t="n"/>
      <c r="CD35" s="43" t="s">
        <v>130</v>
      </c>
      <c r="CE35" s="93" t="s">
        <v>131</v>
      </c>
      <c r="CF35" s="93" t="s">
        <v>132</v>
      </c>
      <c r="CG35" s="93" t="s">
        <v>133</v>
      </c>
      <c r="CH35" s="29" t="s">
        <v>134</v>
      </c>
      <c r="CJ35" s="43" t="s">
        <v>70</v>
      </c>
      <c r="CK35" s="32" t="s">
        <v>76</v>
      </c>
      <c r="CL35" s="32" t="s">
        <v>135</v>
      </c>
      <c r="CM35" s="32" t="s">
        <v>2</v>
      </c>
      <c r="CN35" s="29" t="s">
        <v>128</v>
      </c>
      <c r="CO35" s="14" t="n"/>
      <c r="CQ35" s="76" t="n"/>
      <c r="CR35" s="43" t="s">
        <v>130</v>
      </c>
      <c r="CS35" s="93" t="s">
        <v>131</v>
      </c>
      <c r="CT35" s="93" t="s">
        <v>132</v>
      </c>
      <c r="CU35" s="93" t="s">
        <v>133</v>
      </c>
      <c r="CV35" s="29" t="s">
        <v>134</v>
      </c>
      <c r="CX35" s="43" t="s">
        <v>70</v>
      </c>
      <c r="CY35" s="32" t="s">
        <v>76</v>
      </c>
      <c r="CZ35" s="32" t="s">
        <v>135</v>
      </c>
      <c r="DA35" s="32" t="s">
        <v>2</v>
      </c>
      <c r="DB35" s="29" t="s">
        <v>128</v>
      </c>
      <c r="DC35" s="14" t="n"/>
      <c r="DE35" s="76" t="n"/>
      <c r="DF35" s="43" t="s">
        <v>130</v>
      </c>
      <c r="DG35" s="93" t="s">
        <v>131</v>
      </c>
      <c r="DH35" s="93" t="s">
        <v>132</v>
      </c>
      <c r="DI35" s="93" t="s">
        <v>133</v>
      </c>
      <c r="DJ35" s="29" t="s">
        <v>134</v>
      </c>
      <c r="DL35" s="43" t="s">
        <v>70</v>
      </c>
      <c r="DM35" s="32" t="s">
        <v>76</v>
      </c>
      <c r="DN35" s="32" t="s">
        <v>135</v>
      </c>
      <c r="DO35" s="32" t="s">
        <v>2</v>
      </c>
      <c r="DP35" s="29" t="s">
        <v>128</v>
      </c>
      <c r="DQ35" s="14" t="n"/>
    </row>
    <row r="36" spans="1:149">
      <c r="K36" s="13" t="n"/>
      <c r="L36" s="50">
        <f>D4</f>
        <v/>
      </c>
      <c r="M36" s="90" t="n"/>
      <c r="N36" s="91" t="n"/>
      <c r="O36" s="90" t="n"/>
      <c r="P36" s="9">
        <f>IF(N36&lt;10,3,IF(((M36-O36)/M36)&lt;-100%,1,IF(((M36-O36)/M36)&lt;-50%,2,IF(((M36-O36)/M36)&lt;50%,3,IF(((M36-O36)/M36)&lt;100%,4,5)))))</f>
        <v/>
      </c>
      <c r="R36" s="98">
        <f>L9</f>
        <v/>
      </c>
      <c r="S36" s="170">
        <f>P18</f>
        <v/>
      </c>
      <c r="T36" s="31">
        <f>P31</f>
        <v/>
      </c>
      <c r="U36" s="28">
        <f>IF(M36="","INCOMP",IF(P36=1,"NO BET",IF(P37=5,"NO BET",IF((T36-T37)&lt;-4,"NO BET","BET"))))</f>
        <v/>
      </c>
      <c r="V36" s="56">
        <f>(3-P37)+(S36-S37)+(T36-T37)</f>
        <v/>
      </c>
      <c r="W36" s="14" t="n"/>
      <c r="Y36" s="13" t="n"/>
      <c r="Z36" s="50">
        <f>D8</f>
        <v/>
      </c>
      <c r="AA36" s="90" t="n"/>
      <c r="AB36" s="91" t="n"/>
      <c r="AC36" s="90" t="n"/>
      <c r="AD36" s="9">
        <f>IF(AB36&lt;10,3,IF(((AA36-AC36)/AA36)&lt;-100%,1,IF(((AA36-AC36)/AA36)&lt;-50%,2,IF(((AA36-AC36)/AA36)&lt;50%,3,IF(((AA36-AC36)/AA36)&lt;100%,4,5)))))</f>
        <v/>
      </c>
      <c r="AF36" s="98">
        <f>Z9</f>
        <v/>
      </c>
      <c r="AG36" s="170">
        <f>AD18</f>
        <v/>
      </c>
      <c r="AH36" s="31">
        <f>AD31</f>
        <v/>
      </c>
      <c r="AI36" s="28">
        <f>IF(AA36="","INCOMP",IF(AD36=1,"NO BET",IF(AD37=5,"NO BET",IF((AH36-AH37)&lt;-4,"NO BET","BET"))))</f>
        <v/>
      </c>
      <c r="AJ36" s="56">
        <f>(3-AD37)+(AG36-AG37)+(AH36-AH37)</f>
        <v/>
      </c>
      <c r="AK36" s="14" t="n"/>
      <c r="AM36" s="13" t="n"/>
      <c r="AN36" s="50">
        <f>D12</f>
        <v/>
      </c>
      <c r="AO36" s="90" t="n"/>
      <c r="AP36" s="91" t="n"/>
      <c r="AQ36" s="90" t="n"/>
      <c r="AR36" s="9">
        <f>IF(AP36&lt;10,3,IF(((AO36-AQ36)/AO36)&lt;-100%,1,IF(((AO36-AQ36)/AO36)&lt;-50%,2,IF(((AO36-AQ36)/AO36)&lt;50%,3,IF(((AO36-AQ36)/AO36)&lt;100%,4,5)))))</f>
        <v/>
      </c>
      <c r="AT36" s="98">
        <f>AN9</f>
        <v/>
      </c>
      <c r="AU36" s="170">
        <f>AR18</f>
        <v/>
      </c>
      <c r="AV36" s="31">
        <f>AR31</f>
        <v/>
      </c>
      <c r="AW36" s="28">
        <f>IF(AO36="","INCOMP",IF(AR36=1,"NO BET",IF(AR37=5,"NO BET",IF((AV36-AV37)&lt;-4,"NO BET","BET"))))</f>
        <v/>
      </c>
      <c r="AX36" s="56">
        <f>(3-AR37)+(AU36-AU37)+(AV36-AV37)</f>
        <v/>
      </c>
      <c r="AY36" s="14" t="n"/>
      <c r="BA36" s="13" t="n"/>
      <c r="BB36" s="50">
        <f>D16</f>
        <v/>
      </c>
      <c r="BC36" s="90" t="n"/>
      <c r="BD36" s="91" t="n"/>
      <c r="BE36" s="90" t="n"/>
      <c r="BF36" s="9">
        <f>IF(BD36&lt;10,3,IF(((BC36-BE36)/BC36)&lt;-100%,1,IF(((BC36-BE36)/BC36)&lt;-50%,2,IF(((BC36-BE36)/BC36)&lt;50%,3,IF(((BC36-BE36)/BC36)&lt;100%,4,5)))))</f>
        <v/>
      </c>
      <c r="BH36" s="98">
        <f>BB9</f>
        <v/>
      </c>
      <c r="BI36" s="170">
        <f>BF18</f>
        <v/>
      </c>
      <c r="BJ36" s="31">
        <f>BF31</f>
        <v/>
      </c>
      <c r="BK36" s="28">
        <f>IF(BC36="","INCOMP",IF(BF36=1,"NO BET",IF(BF37=5,"NO BET",IF((BJ36-BJ37)&lt;-4,"NO BET","BET"))))</f>
        <v/>
      </c>
      <c r="BL36" s="56">
        <f>(3-BF37)+(BI36-BI37)+(BJ36-BJ37)</f>
        <v/>
      </c>
      <c r="BM36" s="14" t="n"/>
      <c r="BO36" s="13" t="n"/>
      <c r="BP36" s="50">
        <f>D20</f>
        <v/>
      </c>
      <c r="BQ36" s="90" t="n"/>
      <c r="BR36" s="91" t="n"/>
      <c r="BS36" s="90" t="n"/>
      <c r="BT36" s="9">
        <f>IF(BR36&lt;10,3,IF(((BQ36-BS36)/BQ36)&lt;-100%,1,IF(((BQ36-BS36)/BQ36)&lt;-50%,2,IF(((BQ36-BS36)/BQ36)&lt;50%,3,IF(((BQ36-BS36)/BQ36)&lt;100%,4,5)))))</f>
        <v/>
      </c>
      <c r="BV36" s="98">
        <f>BP9</f>
        <v/>
      </c>
      <c r="BW36" s="170">
        <f>BT18</f>
        <v/>
      </c>
      <c r="BX36" s="31">
        <f>BT31</f>
        <v/>
      </c>
      <c r="BY36" s="28">
        <f>IF(BQ36="","INCOMP",IF(BT36=1,"NO BET",IF(BT37=5,"NO BET",IF((BX36-BX37)&lt;-4,"NO BET","BET"))))</f>
        <v/>
      </c>
      <c r="BZ36" s="56">
        <f>(3-BT37)+(BW36-BW37)+(BX36-BX37)</f>
        <v/>
      </c>
      <c r="CA36" s="14" t="n"/>
      <c r="CC36" s="13" t="n"/>
      <c r="CD36" s="50">
        <f>D24</f>
        <v/>
      </c>
      <c r="CE36" s="90" t="n"/>
      <c r="CF36" s="91" t="n"/>
      <c r="CG36" s="90" t="n"/>
      <c r="CH36" s="9">
        <f>IF(CF36&lt;10,3,IF(((CE36-CG36)/CE36)&lt;-100%,1,IF(((CE36-CG36)/CE36)&lt;-50%,2,IF(((CE36-CG36)/CE36)&lt;50%,3,IF(((CE36-CG36)/CE36)&lt;100%,4,5)))))</f>
        <v/>
      </c>
      <c r="CJ36" s="98">
        <f>CD9</f>
        <v/>
      </c>
      <c r="CK36" s="170">
        <f>CH18</f>
        <v/>
      </c>
      <c r="CL36" s="31">
        <f>CH31</f>
        <v/>
      </c>
      <c r="CM36" s="28">
        <f>IF(CE36="","INCOMP",IF(CH36=1,"NO BET",IF(CH37=5,"NO BET",IF((CL36-CL37)&lt;-4,"NO BET","BET"))))</f>
        <v/>
      </c>
      <c r="CN36" s="56">
        <f>(3-CH37)+(CK36-CK37)+(CL36-CL37)</f>
        <v/>
      </c>
      <c r="CO36" s="14" t="n"/>
      <c r="CQ36" s="13" t="n"/>
      <c r="CR36" s="50">
        <f>D28</f>
        <v/>
      </c>
      <c r="CS36" s="90" t="n"/>
      <c r="CT36" s="91" t="n"/>
      <c r="CU36" s="90" t="n"/>
      <c r="CV36" s="9">
        <f>IF(CT36&lt;10,3,IF(((CS36-CU36)/CS36)&lt;-100%,1,IF(((CS36-CU36)/CS36)&lt;-50%,2,IF(((CS36-CU36)/CS36)&lt;50%,3,IF(((CS36-CU36)/CS36)&lt;100%,4,5)))))</f>
        <v/>
      </c>
      <c r="CX36" s="98">
        <f>CR9</f>
        <v/>
      </c>
      <c r="CY36" s="170">
        <f>CV18</f>
        <v/>
      </c>
      <c r="CZ36" s="31">
        <f>CV31</f>
        <v/>
      </c>
      <c r="DA36" s="28">
        <f>IF(CS36="","INCOMP",IF(CV36=1,"NO BET",IF(CV37=5,"NO BET",IF((CZ36-CZ37)&lt;-4,"NO BET","BET"))))</f>
        <v/>
      </c>
      <c r="DB36" s="56">
        <f>(3-CV37)+(CY36-CY37)+(CZ36-CZ37)</f>
        <v/>
      </c>
      <c r="DC36" s="14" t="n"/>
      <c r="DE36" s="13" t="n"/>
      <c r="DF36" s="50">
        <f>D32</f>
        <v/>
      </c>
      <c r="DG36" s="90" t="n"/>
      <c r="DH36" s="91" t="n"/>
      <c r="DI36" s="90" t="n"/>
      <c r="DJ36" s="9">
        <f>IF(DH36&lt;10,3,IF(((DG36-DI36)/DG36)&lt;-100%,1,IF(((DG36-DI36)/DG36)&lt;-50%,2,IF(((DG36-DI36)/DG36)&lt;50%,3,IF(((DG36-DI36)/DG36)&lt;100%,4,5)))))</f>
        <v/>
      </c>
      <c r="DL36" s="98">
        <f>DF9</f>
        <v/>
      </c>
      <c r="DM36" s="170">
        <f>DJ18</f>
        <v/>
      </c>
      <c r="DN36" s="31">
        <f>DJ31</f>
        <v/>
      </c>
      <c r="DO36" s="28">
        <f>IF(DG36="","INCOMP",IF(DJ36=1,"NO BET",IF(DJ37=5,"NO BET",IF((DN36-DN37)&lt;-4,"NO BET","BET"))))</f>
        <v/>
      </c>
      <c r="DP36" s="56">
        <f>(3-DJ37)+(DM36-DM37)+(DN36-DN37)</f>
        <v/>
      </c>
      <c r="DQ36" s="14" t="n"/>
    </row>
    <row customHeight="1" ht="17" r="37" s="86" spans="1:149">
      <c r="K37" s="13" t="n"/>
      <c r="L37" s="51">
        <f>D5</f>
        <v/>
      </c>
      <c r="M37" s="94" t="n"/>
      <c r="N37" s="95" t="n"/>
      <c r="O37" s="94" t="n"/>
      <c r="P37" s="10">
        <f>IF(N37&lt;10,3,IF(((M37-O37)/M37)&lt;-100%,1,IF(((M37-O37)/M37)&lt;-50%,2,IF(((M37-O37)/M37)&lt;50%,3,IF(((M37-O37)/M37)&lt;100%,4,5)))))</f>
        <v/>
      </c>
      <c r="R37" s="99">
        <f>S25</f>
        <v/>
      </c>
      <c r="S37" s="129">
        <f>V18</f>
        <v/>
      </c>
      <c r="T37" s="37">
        <f>V31</f>
        <v/>
      </c>
      <c r="U37" s="54">
        <f>IF(M37="","INCOMP",IF(P37=1,"NO BET",IF(P36=5,"NO BET",IF((T37-T36)&lt;-4,"NO BET","BET"))))</f>
        <v/>
      </c>
      <c r="V37" s="39">
        <f>(3-P36)+(S37-S36)+(T37-T36)</f>
        <v/>
      </c>
      <c r="W37" s="14" t="n"/>
      <c r="Y37" s="13" t="n"/>
      <c r="Z37" s="51">
        <f>D9</f>
        <v/>
      </c>
      <c r="AA37" s="94" t="n"/>
      <c r="AB37" s="95" t="n"/>
      <c r="AC37" s="94" t="n"/>
      <c r="AD37" s="10">
        <f>IF(AB37&lt;10,3,IF(((AA37-AC37)/AA37)&lt;-100%,1,IF(((AA37-AC37)/AA37)&lt;-50%,2,IF(((AA37-AC37)/AA37)&lt;50%,3,IF(((AA37-AC37)/AA37)&lt;100%,4,5)))))</f>
        <v/>
      </c>
      <c r="AF37" s="99">
        <f>AG25</f>
        <v/>
      </c>
      <c r="AG37" s="129">
        <f>AJ18</f>
        <v/>
      </c>
      <c r="AH37" s="37">
        <f>AJ31</f>
        <v/>
      </c>
      <c r="AI37" s="54">
        <f>IF(AA37="","INCOMP",IF(AD37=1,"NO BET",IF(AD36=5,"NO BET",IF((AH37-AH36)&lt;-4,"NO BET","BET"))))</f>
        <v/>
      </c>
      <c r="AJ37" s="39">
        <f>(3-AD36)+(AG37-AG36)+(AH37-AH36)</f>
        <v/>
      </c>
      <c r="AK37" s="14" t="n"/>
      <c r="AM37" s="13" t="n"/>
      <c r="AN37" s="51">
        <f>D13</f>
        <v/>
      </c>
      <c r="AO37" s="94" t="n"/>
      <c r="AP37" s="95" t="n"/>
      <c r="AQ37" s="94" t="n"/>
      <c r="AR37" s="10">
        <f>IF(AP37&lt;10,3,IF(((AO37-AQ37)/AO37)&lt;-100%,1,IF(((AO37-AQ37)/AO37)&lt;-50%,2,IF(((AO37-AQ37)/AO37)&lt;50%,3,IF(((AO37-AQ37)/AO37)&lt;100%,4,5)))))</f>
        <v/>
      </c>
      <c r="AT37" s="99">
        <f>AU25</f>
        <v/>
      </c>
      <c r="AU37" s="129">
        <f>AX18</f>
        <v/>
      </c>
      <c r="AV37" s="37">
        <f>AX31</f>
        <v/>
      </c>
      <c r="AW37" s="54">
        <f>IF(AO37="","INCOMP",IF(AR37=1,"NO BET",IF(AR36=5,"NO BET",IF((AV37-AV36)&lt;-4,"NO BET","BET"))))</f>
        <v/>
      </c>
      <c r="AX37" s="39">
        <f>(3-AR36)+(AU37-AU36)+(AV37-AV36)</f>
        <v/>
      </c>
      <c r="AY37" s="14" t="n"/>
      <c r="BA37" s="13" t="n"/>
      <c r="BB37" s="51">
        <f>D17</f>
        <v/>
      </c>
      <c r="BC37" s="94" t="n"/>
      <c r="BD37" s="95" t="n"/>
      <c r="BE37" s="94" t="n"/>
      <c r="BF37" s="10">
        <f>IF(BD37&lt;10,3,IF(((BC37-BE37)/BC37)&lt;-100%,1,IF(((BC37-BE37)/BC37)&lt;-50%,2,IF(((BC37-BE37)/BC37)&lt;50%,3,IF(((BC37-BE37)/BC37)&lt;100%,4,5)))))</f>
        <v/>
      </c>
      <c r="BH37" s="99">
        <f>BI25</f>
        <v/>
      </c>
      <c r="BI37" s="129">
        <f>BL18</f>
        <v/>
      </c>
      <c r="BJ37" s="37">
        <f>BL31</f>
        <v/>
      </c>
      <c r="BK37" s="54">
        <f>IF(BC37="","INCOMP",IF(BF37=1,"NO BET",IF(BF36=5,"NO BET",IF((BJ37-BJ36)&lt;-4,"NO BET","BET"))))</f>
        <v/>
      </c>
      <c r="BL37" s="39">
        <f>(3-BF36)+(BI37-BI36)+(BJ37-BJ36)</f>
        <v/>
      </c>
      <c r="BM37" s="14" t="n"/>
      <c r="BO37" s="13" t="n"/>
      <c r="BP37" s="51">
        <f>D21</f>
        <v/>
      </c>
      <c r="BQ37" s="94" t="n"/>
      <c r="BR37" s="95" t="n"/>
      <c r="BS37" s="94" t="n"/>
      <c r="BT37" s="10">
        <f>IF(BR37&lt;10,3,IF(((BQ37-BS37)/BQ37)&lt;-100%,1,IF(((BQ37-BS37)/BQ37)&lt;-50%,2,IF(((BQ37-BS37)/BQ37)&lt;50%,3,IF(((BQ37-BS37)/BQ37)&lt;100%,4,5)))))</f>
        <v/>
      </c>
      <c r="BV37" s="99">
        <f>BW25</f>
        <v/>
      </c>
      <c r="BW37" s="129">
        <f>BZ18</f>
        <v/>
      </c>
      <c r="BX37" s="37">
        <f>BZ31</f>
        <v/>
      </c>
      <c r="BY37" s="54">
        <f>IF(BQ37="","INCOMP",IF(BT37=1,"NO BET",IF(BT36=5,"NO BET",IF((BX37-BX36)&lt;-4,"NO BET","BET"))))</f>
        <v/>
      </c>
      <c r="BZ37" s="39">
        <f>(3-BT36)+(BW37-BW36)+(BX37-BX36)</f>
        <v/>
      </c>
      <c r="CA37" s="14" t="n"/>
      <c r="CC37" s="13" t="n"/>
      <c r="CD37" s="51">
        <f>D25</f>
        <v/>
      </c>
      <c r="CE37" s="94" t="n"/>
      <c r="CF37" s="95" t="n"/>
      <c r="CG37" s="94" t="n"/>
      <c r="CH37" s="10">
        <f>IF(CF37&lt;10,3,IF(((CE37-CG37)/CE37)&lt;-100%,1,IF(((CE37-CG37)/CE37)&lt;-50%,2,IF(((CE37-CG37)/CE37)&lt;50%,3,IF(((CE37-CG37)/CE37)&lt;100%,4,5)))))</f>
        <v/>
      </c>
      <c r="CJ37" s="99">
        <f>CK25</f>
        <v/>
      </c>
      <c r="CK37" s="129">
        <f>CN18</f>
        <v/>
      </c>
      <c r="CL37" s="37">
        <f>CN31</f>
        <v/>
      </c>
      <c r="CM37" s="54">
        <f>IF(CE37="","INCOMP",IF(CH37=1,"NO BET",IF(CH36=5,"NO BET",IF((CL37-CL36)&lt;-4,"NO BET","BET"))))</f>
        <v/>
      </c>
      <c r="CN37" s="39">
        <f>(3-CH36)+(CK37-CK36)+(CL37-CL36)</f>
        <v/>
      </c>
      <c r="CO37" s="14" t="n"/>
      <c r="CQ37" s="13" t="n"/>
      <c r="CR37" s="51">
        <f>D29</f>
        <v/>
      </c>
      <c r="CS37" s="94" t="n"/>
      <c r="CT37" s="95" t="n"/>
      <c r="CU37" s="94" t="n"/>
      <c r="CV37" s="10">
        <f>IF(CT37&lt;10,3,IF(((CS37-CU37)/CS37)&lt;-100%,1,IF(((CS37-CU37)/CS37)&lt;-50%,2,IF(((CS37-CU37)/CS37)&lt;50%,3,IF(((CS37-CU37)/CS37)&lt;100%,4,5)))))</f>
        <v/>
      </c>
      <c r="CX37" s="99">
        <f>CY25</f>
        <v/>
      </c>
      <c r="CY37" s="129">
        <f>DB18</f>
        <v/>
      </c>
      <c r="CZ37" s="37">
        <f>DB31</f>
        <v/>
      </c>
      <c r="DA37" s="54">
        <f>IF(CS37="","INCOMP",IF(CV37=1,"NO BET",IF(CV36=5,"NO BET",IF((CZ37-CZ36)&lt;-4,"NO BET","BET"))))</f>
        <v/>
      </c>
      <c r="DB37" s="39">
        <f>(3-CV36)+(CY37-CY36)+(CZ37-CZ36)</f>
        <v/>
      </c>
      <c r="DC37" s="14" t="n"/>
      <c r="DE37" s="13" t="n"/>
      <c r="DF37" s="51">
        <f>D33</f>
        <v/>
      </c>
      <c r="DG37" s="94" t="n"/>
      <c r="DH37" s="95" t="n"/>
      <c r="DI37" s="94" t="n"/>
      <c r="DJ37" s="10">
        <f>IF(DH37&lt;10,3,IF(((DG37-DI37)/DG37)&lt;-100%,1,IF(((DG37-DI37)/DG37)&lt;-50%,2,IF(((DG37-DI37)/DG37)&lt;50%,3,IF(((DG37-DI37)/DG37)&lt;100%,4,5)))))</f>
        <v/>
      </c>
      <c r="DL37" s="99">
        <f>DM25</f>
        <v/>
      </c>
      <c r="DM37" s="129">
        <f>DP18</f>
        <v/>
      </c>
      <c r="DN37" s="37">
        <f>DP31</f>
        <v/>
      </c>
      <c r="DO37" s="54">
        <f>IF(DG37="","INCOMP",IF(DJ37=1,"NO BET",IF(DJ36=5,"NO BET",IF((DN37-DN36)&lt;-4,"NO BET","BET"))))</f>
        <v/>
      </c>
      <c r="DP37" s="39">
        <f>(3-DJ36)+(DM37-DM36)+(DN37-DN36)</f>
        <v/>
      </c>
      <c r="DQ37" s="14" t="n"/>
    </row>
    <row r="38" spans="1:149">
      <c r="K38" s="13" t="n"/>
      <c r="P38" s="92" t="n"/>
      <c r="S38" s="92" t="n"/>
      <c r="T38" s="92" t="n"/>
      <c r="U38" s="92" t="n"/>
      <c r="W38" s="14" t="n"/>
      <c r="Y38" s="13" t="n"/>
      <c r="AD38" s="92" t="n"/>
      <c r="AG38" s="92" t="n"/>
      <c r="AH38" s="92" t="n"/>
      <c r="AI38" s="92" t="n"/>
      <c r="AK38" s="14" t="n"/>
      <c r="AM38" s="13" t="n"/>
      <c r="AR38" s="92" t="n"/>
      <c r="AU38" s="92" t="n"/>
      <c r="AV38" s="92" t="n"/>
      <c r="AW38" s="92" t="n"/>
      <c r="AY38" s="14" t="n"/>
      <c r="BA38" s="13" t="n"/>
      <c r="BF38" s="92" t="n"/>
      <c r="BI38" s="92" t="n"/>
      <c r="BJ38" s="92" t="n"/>
      <c r="BK38" s="92" t="n"/>
      <c r="BM38" s="14" t="n"/>
      <c r="BO38" s="13" t="n"/>
      <c r="BT38" s="92" t="n"/>
      <c r="BW38" s="92" t="n"/>
      <c r="BX38" s="92" t="n"/>
      <c r="BY38" s="92" t="n"/>
      <c r="CA38" s="14" t="n"/>
      <c r="CC38" s="13" t="n"/>
      <c r="CH38" s="92" t="n"/>
      <c r="CK38" s="92" t="n"/>
      <c r="CL38" s="92" t="n"/>
      <c r="CM38" s="92" t="n"/>
      <c r="CO38" s="14" t="n"/>
      <c r="CQ38" s="13" t="n"/>
      <c r="CV38" s="92" t="n"/>
      <c r="CY38" s="92" t="n"/>
      <c r="CZ38" s="92" t="n"/>
      <c r="DA38" s="92" t="n"/>
      <c r="DC38" s="14" t="n"/>
      <c r="DE38" s="13" t="n"/>
      <c r="DJ38" s="92" t="n"/>
      <c r="DM38" s="92" t="n"/>
      <c r="DN38" s="92" t="n"/>
      <c r="DO38" s="92" t="n"/>
      <c r="DQ38" s="14" t="n"/>
    </row>
    <row r="39" spans="1:149">
      <c r="K39" s="2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4" t="n"/>
      <c r="Y39" s="2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4" t="n"/>
      <c r="AM39" s="2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4" t="n"/>
      <c r="BA39" s="2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4" t="n"/>
      <c r="BO39" s="2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4" t="n"/>
      <c r="CC39" s="2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4" t="n"/>
      <c r="CQ39" s="2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4" t="n"/>
      <c r="DE39" s="2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4" t="n"/>
    </row>
    <row customHeight="1" ht="17" r="40" s="86" spans="1:149">
      <c r="K40" s="19" t="s">
        <v>136</v>
      </c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97" t="n"/>
      <c r="W40" s="18">
        <f>K40</f>
        <v/>
      </c>
      <c r="Y40" s="19" t="s">
        <v>136</v>
      </c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97" t="n"/>
      <c r="AK40" s="18">
        <f>Y40</f>
        <v/>
      </c>
      <c r="AM40" s="19" t="s">
        <v>136</v>
      </c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97" t="n"/>
      <c r="AY40" s="18">
        <f>AM40</f>
        <v/>
      </c>
      <c r="BA40" s="19" t="s">
        <v>136</v>
      </c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97" t="n"/>
      <c r="BM40" s="18">
        <f>BA40</f>
        <v/>
      </c>
      <c r="BO40" s="19" t="s">
        <v>136</v>
      </c>
      <c r="BP40" s="16" t="n"/>
      <c r="BQ40" s="16" t="n"/>
      <c r="BR40" s="16" t="n"/>
      <c r="BS40" s="16" t="n"/>
      <c r="BT40" s="16" t="n"/>
      <c r="BU40" s="16" t="n"/>
      <c r="BV40" s="16" t="n"/>
      <c r="BW40" s="16" t="n"/>
      <c r="BX40" s="16" t="n"/>
      <c r="BY40" s="16" t="n"/>
      <c r="BZ40" s="97" t="n"/>
      <c r="CA40" s="18">
        <f>BO40</f>
        <v/>
      </c>
      <c r="CC40" s="19" t="s">
        <v>136</v>
      </c>
      <c r="CD40" s="16" t="n"/>
      <c r="CE40" s="16" t="n"/>
      <c r="CF40" s="16" t="n"/>
      <c r="CG40" s="16" t="n"/>
      <c r="CH40" s="16" t="n"/>
      <c r="CI40" s="16" t="n"/>
      <c r="CJ40" s="16" t="n"/>
      <c r="CK40" s="16" t="n"/>
      <c r="CL40" s="16" t="n"/>
      <c r="CM40" s="16" t="n"/>
      <c r="CN40" s="97" t="n"/>
      <c r="CO40" s="18">
        <f>CC40</f>
        <v/>
      </c>
      <c r="CQ40" s="19" t="s">
        <v>136</v>
      </c>
      <c r="CR40" s="16" t="n"/>
      <c r="CS40" s="16" t="n"/>
      <c r="CT40" s="16" t="n"/>
      <c r="CU40" s="16" t="n"/>
      <c r="CV40" s="16" t="n"/>
      <c r="CW40" s="16" t="n"/>
      <c r="CX40" s="16" t="n"/>
      <c r="CY40" s="16" t="n"/>
      <c r="CZ40" s="16" t="n"/>
      <c r="DA40" s="16" t="n"/>
      <c r="DB40" s="97" t="n"/>
      <c r="DC40" s="18">
        <f>CQ40</f>
        <v/>
      </c>
      <c r="DE40" s="19" t="s">
        <v>136</v>
      </c>
      <c r="DF40" s="16" t="n"/>
      <c r="DG40" s="16" t="n"/>
      <c r="DH40" s="16" t="n"/>
      <c r="DI40" s="16" t="n"/>
      <c r="DJ40" s="16" t="n"/>
      <c r="DK40" s="16" t="n"/>
      <c r="DL40" s="16" t="n"/>
      <c r="DM40" s="16" t="n"/>
      <c r="DN40" s="16" t="n"/>
      <c r="DO40" s="16" t="n"/>
      <c r="DP40" s="97" t="n"/>
      <c r="DQ40" s="18">
        <f>DE40</f>
        <v/>
      </c>
    </row>
    <row r="41" spans="1:149">
      <c r="K41" s="13" t="n"/>
      <c r="M41" s="8" t="s">
        <v>137</v>
      </c>
      <c r="N41" s="32" t="s">
        <v>3</v>
      </c>
      <c r="O41" s="32" t="s">
        <v>138</v>
      </c>
      <c r="P41" s="32" t="s">
        <v>139</v>
      </c>
      <c r="Q41" s="32" t="s">
        <v>140</v>
      </c>
      <c r="R41" s="32" t="s">
        <v>138</v>
      </c>
      <c r="S41" s="32" t="s">
        <v>139</v>
      </c>
      <c r="T41" s="32" t="s">
        <v>140</v>
      </c>
      <c r="U41" s="102" t="s">
        <v>141</v>
      </c>
      <c r="W41" s="14" t="n"/>
      <c r="Y41" s="13" t="n"/>
      <c r="AA41" s="8" t="s">
        <v>137</v>
      </c>
      <c r="AB41" s="32" t="s">
        <v>3</v>
      </c>
      <c r="AC41" s="32" t="s">
        <v>138</v>
      </c>
      <c r="AD41" s="32" t="s">
        <v>139</v>
      </c>
      <c r="AE41" s="32" t="s">
        <v>140</v>
      </c>
      <c r="AF41" s="32" t="s">
        <v>138</v>
      </c>
      <c r="AG41" s="32" t="s">
        <v>139</v>
      </c>
      <c r="AH41" s="32" t="s">
        <v>140</v>
      </c>
      <c r="AI41" s="102" t="s">
        <v>141</v>
      </c>
      <c r="AK41" s="14" t="n"/>
      <c r="AM41" s="13" t="n"/>
      <c r="AO41" s="8" t="s">
        <v>137</v>
      </c>
      <c r="AP41" s="32" t="s">
        <v>3</v>
      </c>
      <c r="AQ41" s="32" t="s">
        <v>138</v>
      </c>
      <c r="AR41" s="32" t="s">
        <v>139</v>
      </c>
      <c r="AS41" s="32" t="s">
        <v>140</v>
      </c>
      <c r="AT41" s="32" t="s">
        <v>138</v>
      </c>
      <c r="AU41" s="32" t="s">
        <v>139</v>
      </c>
      <c r="AV41" s="32" t="s">
        <v>140</v>
      </c>
      <c r="AW41" s="102" t="s">
        <v>141</v>
      </c>
      <c r="AY41" s="14" t="n"/>
      <c r="BA41" s="13" t="n"/>
      <c r="BC41" s="8" t="s">
        <v>137</v>
      </c>
      <c r="BD41" s="32" t="s">
        <v>3</v>
      </c>
      <c r="BE41" s="32" t="s">
        <v>138</v>
      </c>
      <c r="BF41" s="32" t="s">
        <v>139</v>
      </c>
      <c r="BG41" s="32" t="s">
        <v>140</v>
      </c>
      <c r="BH41" s="32" t="s">
        <v>138</v>
      </c>
      <c r="BI41" s="32" t="s">
        <v>139</v>
      </c>
      <c r="BJ41" s="32" t="s">
        <v>140</v>
      </c>
      <c r="BK41" s="102" t="s">
        <v>141</v>
      </c>
      <c r="BM41" s="14" t="n"/>
      <c r="BO41" s="13" t="n"/>
      <c r="BQ41" s="8" t="s">
        <v>137</v>
      </c>
      <c r="BR41" s="32" t="s">
        <v>3</v>
      </c>
      <c r="BS41" s="32" t="s">
        <v>138</v>
      </c>
      <c r="BT41" s="32" t="s">
        <v>139</v>
      </c>
      <c r="BU41" s="32" t="s">
        <v>140</v>
      </c>
      <c r="BV41" s="32" t="s">
        <v>138</v>
      </c>
      <c r="BW41" s="32" t="s">
        <v>139</v>
      </c>
      <c r="BX41" s="32" t="s">
        <v>140</v>
      </c>
      <c r="BY41" s="102" t="s">
        <v>141</v>
      </c>
      <c r="CA41" s="14" t="n"/>
      <c r="CC41" s="13" t="n"/>
      <c r="CE41" s="8" t="s">
        <v>137</v>
      </c>
      <c r="CF41" s="32" t="s">
        <v>3</v>
      </c>
      <c r="CG41" s="32" t="s">
        <v>138</v>
      </c>
      <c r="CH41" s="32" t="s">
        <v>139</v>
      </c>
      <c r="CI41" s="32" t="s">
        <v>140</v>
      </c>
      <c r="CJ41" s="32" t="s">
        <v>138</v>
      </c>
      <c r="CK41" s="32" t="s">
        <v>139</v>
      </c>
      <c r="CL41" s="32" t="s">
        <v>140</v>
      </c>
      <c r="CM41" s="102" t="s">
        <v>141</v>
      </c>
      <c r="CO41" s="14" t="n"/>
      <c r="CQ41" s="13" t="n"/>
      <c r="CS41" s="8" t="s">
        <v>137</v>
      </c>
      <c r="CT41" s="32" t="s">
        <v>3</v>
      </c>
      <c r="CU41" s="32" t="s">
        <v>138</v>
      </c>
      <c r="CV41" s="32" t="s">
        <v>139</v>
      </c>
      <c r="CW41" s="32" t="s">
        <v>140</v>
      </c>
      <c r="CX41" s="32" t="s">
        <v>138</v>
      </c>
      <c r="CY41" s="32" t="s">
        <v>139</v>
      </c>
      <c r="CZ41" s="32" t="s">
        <v>140</v>
      </c>
      <c r="DA41" s="102" t="s">
        <v>141</v>
      </c>
      <c r="DC41" s="14" t="n"/>
      <c r="DE41" s="13" t="n"/>
      <c r="DG41" s="8" t="s">
        <v>137</v>
      </c>
      <c r="DH41" s="32" t="s">
        <v>3</v>
      </c>
      <c r="DI41" s="32" t="s">
        <v>138</v>
      </c>
      <c r="DJ41" s="32" t="s">
        <v>139</v>
      </c>
      <c r="DK41" s="32" t="s">
        <v>140</v>
      </c>
      <c r="DL41" s="32" t="s">
        <v>138</v>
      </c>
      <c r="DM41" s="32" t="s">
        <v>139</v>
      </c>
      <c r="DN41" s="32" t="s">
        <v>140</v>
      </c>
      <c r="DO41" s="102" t="s">
        <v>141</v>
      </c>
      <c r="DQ41" s="14" t="n"/>
    </row>
    <row r="42" spans="1:149">
      <c r="K42" s="13" t="n"/>
      <c r="M42" s="104">
        <f>L29</f>
        <v/>
      </c>
      <c r="N42" s="107">
        <f>Q21</f>
        <v/>
      </c>
      <c r="O42" s="62" t="n"/>
      <c r="P42" s="62" t="n"/>
      <c r="Q42" s="127" t="n"/>
      <c r="R42" s="170">
        <f>IF(O42="","",IF(O42="NP",0,IF(O42&lt;31%,-1,IF(O42&lt;70%,0,1))))</f>
        <v/>
      </c>
      <c r="S42" s="92">
        <f>IF(P42="","",IF(P42="NP",0,IF(P42&lt;31%,-1,IF(P42&lt;70%,0,1))))</f>
        <v/>
      </c>
      <c r="T42" s="92">
        <f>IF(Q42="","",IF(Q42="NP",0,IF(Q42&lt;31%,-1,IF(Q42&lt;70%,0,1))))</f>
        <v/>
      </c>
      <c r="U42" s="130">
        <f>IF(O42="","INCOMP",IF(OR(R42=-1,S42=-1,T42=-1,R43=1,S43=1,T43=1),"NO BET","BET"))</f>
        <v/>
      </c>
      <c r="V42" s="88" t="n"/>
      <c r="W42" s="14" t="n"/>
      <c r="Y42" s="13" t="n"/>
      <c r="AA42" s="104">
        <f>Z29</f>
        <v/>
      </c>
      <c r="AB42" s="107">
        <f>AE21</f>
        <v/>
      </c>
      <c r="AC42" s="62" t="n"/>
      <c r="AD42" s="62" t="n"/>
      <c r="AE42" s="127" t="n"/>
      <c r="AF42" s="170">
        <f>IF(AC42="","",IF(AC42="NP",0,IF(AC42&lt;31%,-1,IF(AC42&lt;70%,0,1))))</f>
        <v/>
      </c>
      <c r="AG42" s="92">
        <f>IF(AD42="","",IF(AD42="NP",0,IF(AD42&lt;31%,-1,IF(AD42&lt;70%,0,1))))</f>
        <v/>
      </c>
      <c r="AH42" s="92">
        <f>IF(AE42="","",IF(AE42="NP",0,IF(AE42&lt;31%,-1,IF(AE42&lt;70%,0,1))))</f>
        <v/>
      </c>
      <c r="AI42" s="130">
        <f>IF(AC42="","INCOMP",IF(OR(AF42=-1,AG42=-1,AH42=-1,AF43=1,AG43=1,AH43=1),"NO BET","BET"))</f>
        <v/>
      </c>
      <c r="AJ42" s="88" t="n"/>
      <c r="AK42" s="14" t="n"/>
      <c r="AM42" s="13" t="n"/>
      <c r="AO42" s="104">
        <f>AN29</f>
        <v/>
      </c>
      <c r="AP42" s="107">
        <f>AS21</f>
        <v/>
      </c>
      <c r="AQ42" s="62" t="n"/>
      <c r="AR42" s="62" t="n"/>
      <c r="AS42" s="127" t="n"/>
      <c r="AT42" s="170">
        <f>IF(AQ42="","",IF(AQ42="NP",0,IF(AQ42&lt;31%,-1,IF(AQ42&lt;70%,0,1))))</f>
        <v/>
      </c>
      <c r="AU42" s="92">
        <f>IF(AR42="","",IF(AR42="NP",0,IF(AR42&lt;31%,-1,IF(AR42&lt;70%,0,1))))</f>
        <v/>
      </c>
      <c r="AV42" s="92">
        <f>IF(AS42="","",IF(AS42="NP",0,IF(AS42&lt;31%,-1,IF(AS42&lt;70%,0,1))))</f>
        <v/>
      </c>
      <c r="AW42" s="130">
        <f>IF(AQ42="","INCOMP",IF(OR(AT42=-1,AU42=-1,AV42=-1,AT43=1,AU43=1,AV43=1),"NO BET","BET"))</f>
        <v/>
      </c>
      <c r="AX42" s="88" t="n"/>
      <c r="AY42" s="14" t="n"/>
      <c r="BA42" s="13" t="n"/>
      <c r="BC42" s="104">
        <f>BB29</f>
        <v/>
      </c>
      <c r="BD42" s="107">
        <f>BG21</f>
        <v/>
      </c>
      <c r="BE42" s="62" t="n"/>
      <c r="BF42" s="62" t="n"/>
      <c r="BG42" s="127" t="n"/>
      <c r="BH42" s="170">
        <f>IF(BE42="","",IF(BE42="NP",0,IF(BE42&lt;31%,-1,IF(BE42&lt;70%,0,1))))</f>
        <v/>
      </c>
      <c r="BI42" s="92">
        <f>IF(BF42="","",IF(BF42="NP",0,IF(BF42&lt;31%,-1,IF(BF42&lt;70%,0,1))))</f>
        <v/>
      </c>
      <c r="BJ42" s="92">
        <f>IF(BG42="","",IF(BG42="NP",0,IF(BG42&lt;31%,-1,IF(BG42&lt;70%,0,1))))</f>
        <v/>
      </c>
      <c r="BK42" s="130">
        <f>IF(BE42="","INCOMP",IF(OR(BH42=-1,BI42=-1,BJ42=-1,BH43=1,BI43=1,BJ43=1),"NO BET","BET"))</f>
        <v/>
      </c>
      <c r="BL42" s="88" t="n"/>
      <c r="BM42" s="14" t="n"/>
      <c r="BO42" s="13" t="n"/>
      <c r="BQ42" s="104">
        <f>BP29</f>
        <v/>
      </c>
      <c r="BR42" s="107">
        <f>BU21</f>
        <v/>
      </c>
      <c r="BS42" s="62" t="n"/>
      <c r="BT42" s="62" t="n"/>
      <c r="BU42" s="127" t="n"/>
      <c r="BV42" s="170">
        <f>IF(BS42="","",IF(BS42="NP",0,IF(BS42&lt;31%,-1,IF(BS42&lt;70%,0,1))))</f>
        <v/>
      </c>
      <c r="BW42" s="92">
        <f>IF(BT42="","",IF(BT42="NP",0,IF(BT42&lt;31%,-1,IF(BT42&lt;70%,0,1))))</f>
        <v/>
      </c>
      <c r="BX42" s="92">
        <f>IF(BU42="","",IF(BU42="NP",0,IF(BU42&lt;31%,-1,IF(BU42&lt;70%,0,1))))</f>
        <v/>
      </c>
      <c r="BY42" s="130">
        <f>IF(BS42="","INCOMP",IF(OR(BV42=-1,BW42=-1,BX42=-1,BV43=1,BW43=1,BX43=1),"NO BET","BET"))</f>
        <v/>
      </c>
      <c r="BZ42" s="88" t="n"/>
      <c r="CA42" s="14" t="n"/>
      <c r="CC42" s="13" t="n"/>
      <c r="CE42" s="104">
        <f>CD29</f>
        <v/>
      </c>
      <c r="CF42" s="107">
        <f>CI21</f>
        <v/>
      </c>
      <c r="CG42" s="62" t="n"/>
      <c r="CH42" s="62" t="n"/>
      <c r="CI42" s="127" t="n"/>
      <c r="CJ42" s="170">
        <f>IF(CG42="","",IF(CG42="NP",0,IF(CG42&lt;31%,-1,IF(CG42&lt;70%,0,1))))</f>
        <v/>
      </c>
      <c r="CK42" s="92">
        <f>IF(CH42="","",IF(CH42="NP",0,IF(CH42&lt;31%,-1,IF(CH42&lt;70%,0,1))))</f>
        <v/>
      </c>
      <c r="CL42" s="92">
        <f>IF(CI42="","",IF(CI42="NP",0,IF(CI42&lt;31%,-1,IF(CI42&lt;70%,0,1))))</f>
        <v/>
      </c>
      <c r="CM42" s="130">
        <f>IF(CG42="","INCOMP",IF(OR(CJ42=-1,CK42=-1,CL42=-1,CJ43=1,CK43=1,CL43=1),"NO BET","BET"))</f>
        <v/>
      </c>
      <c r="CN42" s="88" t="n"/>
      <c r="CO42" s="14" t="n"/>
      <c r="CQ42" s="13" t="n"/>
      <c r="CS42" s="104">
        <f>CR29</f>
        <v/>
      </c>
      <c r="CT42" s="107">
        <f>CW21</f>
        <v/>
      </c>
      <c r="CU42" s="62" t="n"/>
      <c r="CV42" s="62" t="n"/>
      <c r="CW42" s="127" t="n"/>
      <c r="CX42" s="170">
        <f>IF(CU42="","",IF(CU42="NP",0,IF(CU42&lt;31%,-1,IF(CU42&lt;70%,0,1))))</f>
        <v/>
      </c>
      <c r="CY42" s="92">
        <f>IF(CV42="","",IF(CV42="NP",0,IF(CV42&lt;31%,-1,IF(CV42&lt;70%,0,1))))</f>
        <v/>
      </c>
      <c r="CZ42" s="92">
        <f>IF(CW42="","",IF(CW42="NP",0,IF(CW42&lt;31%,-1,IF(CW42&lt;70%,0,1))))</f>
        <v/>
      </c>
      <c r="DA42" s="130">
        <f>IF(CU42="","INCOMP",IF(OR(CX42=-1,CY42=-1,CZ42=-1,CX43=1,CY43=1,CZ43=1),"NO BET","BET"))</f>
        <v/>
      </c>
      <c r="DB42" s="88" t="n"/>
      <c r="DC42" s="14" t="n"/>
      <c r="DE42" s="13" t="n"/>
      <c r="DG42" s="104">
        <f>DF29</f>
        <v/>
      </c>
      <c r="DH42" s="107">
        <f>DK21</f>
        <v/>
      </c>
      <c r="DI42" s="62" t="n"/>
      <c r="DJ42" s="62" t="n"/>
      <c r="DK42" s="127" t="n"/>
      <c r="DL42" s="170">
        <f>IF(DI42="","",IF(DI42="NP",0,IF(DI42&lt;31%,-1,IF(DI42&lt;70%,0,1))))</f>
        <v/>
      </c>
      <c r="DM42" s="92">
        <f>IF(DJ42="","",IF(DJ42="NP",0,IF(DJ42&lt;31%,-1,IF(DJ42&lt;70%,0,1))))</f>
        <v/>
      </c>
      <c r="DN42" s="92">
        <f>IF(DK42="","",IF(DK42="NP",0,IF(DK42&lt;31%,-1,IF(DK42&lt;70%,0,1))))</f>
        <v/>
      </c>
      <c r="DO42" s="130">
        <f>IF(DI42="","INCOMP",IF(OR(DL42=-1,DM42=-1,DN42=-1,DL43=1,DM43=1,DN43=1),"NO BET","BET"))</f>
        <v/>
      </c>
      <c r="DP42" s="88" t="n"/>
      <c r="DQ42" s="14" t="n"/>
    </row>
    <row customHeight="1" ht="17" r="43" s="86" spans="1:149">
      <c r="K43" s="13" t="n"/>
      <c r="M43" s="105">
        <f>R29</f>
        <v/>
      </c>
      <c r="N43" s="57">
        <f>Q22</f>
        <v/>
      </c>
      <c r="O43" s="106" t="n"/>
      <c r="P43" s="106" t="n"/>
      <c r="Q43" s="128" t="n"/>
      <c r="R43" s="129">
        <f>IF(O43="","",IF(O43="NP",0,IF(O43&lt;31%,-1,IF(O43&lt;70%,0,1))))</f>
        <v/>
      </c>
      <c r="S43" s="54">
        <f>IF(P43="","",IF(P43="NP",0,IF(P43&lt;31%,-1,IF(P43&lt;70%,0,1))))</f>
        <v/>
      </c>
      <c r="T43" s="54">
        <f>IF(Q43="","",IF(Q43="NP",0,IF(Q43&lt;31%,-1,IF(Q43&lt;70%,0,1))))</f>
        <v/>
      </c>
      <c r="U43" s="131">
        <f>IF(O43="","INCOMP",IF(OR(R43=-1,S43=-1,T43=-1,R42=1,S42=1,T42=1),"NO BET","BET"))</f>
        <v/>
      </c>
      <c r="V43" s="88" t="n"/>
      <c r="W43" s="14" t="n"/>
      <c r="Y43" s="13" t="n"/>
      <c r="AA43" s="105">
        <f>AF29</f>
        <v/>
      </c>
      <c r="AB43" s="57">
        <f>AE22</f>
        <v/>
      </c>
      <c r="AC43" s="106" t="n"/>
      <c r="AD43" s="106" t="n"/>
      <c r="AE43" s="128" t="n"/>
      <c r="AF43" s="129">
        <f>IF(AC43="","",IF(AC43="NP",0,IF(AC43&lt;31%,-1,IF(AC43&lt;70%,0,1))))</f>
        <v/>
      </c>
      <c r="AG43" s="54">
        <f>IF(AD43="","",IF(AD43="NP",0,IF(AD43&lt;31%,-1,IF(AD43&lt;70%,0,1))))</f>
        <v/>
      </c>
      <c r="AH43" s="54">
        <f>IF(AE43="","",IF(AE43="NP",0,IF(AE43&lt;31%,-1,IF(AE43&lt;70%,0,1))))</f>
        <v/>
      </c>
      <c r="AI43" s="131">
        <f>IF(AC43="","INCOMP",IF(OR(AF43=-1,AG43=-1,AH43=-1,AF42=1,AG42=1,AH42=1),"NO BET","BET"))</f>
        <v/>
      </c>
      <c r="AJ43" s="88" t="n"/>
      <c r="AK43" s="14" t="n"/>
      <c r="AM43" s="13" t="n"/>
      <c r="AO43" s="105">
        <f>AT29</f>
        <v/>
      </c>
      <c r="AP43" s="57">
        <f>AS22</f>
        <v/>
      </c>
      <c r="AQ43" s="106" t="n"/>
      <c r="AR43" s="106" t="n"/>
      <c r="AS43" s="128" t="n"/>
      <c r="AT43" s="129">
        <f>IF(AQ43="","",IF(AQ43="NP",0,IF(AQ43&lt;31%,-1,IF(AQ43&lt;70%,0,1))))</f>
        <v/>
      </c>
      <c r="AU43" s="54">
        <f>IF(AR43="","",IF(AR43="NP",0,IF(AR43&lt;31%,-1,IF(AR43&lt;70%,0,1))))</f>
        <v/>
      </c>
      <c r="AV43" s="54">
        <f>IF(AS43="","",IF(AS43="NP",0,IF(AS43&lt;31%,-1,IF(AS43&lt;70%,0,1))))</f>
        <v/>
      </c>
      <c r="AW43" s="131">
        <f>IF(AQ43="","INCOMP",IF(OR(AT43=-1,AU43=-1,AV43=-1,AT42=1,AU42=1,AV42=1),"NO BET","BET"))</f>
        <v/>
      </c>
      <c r="AX43" s="88" t="n"/>
      <c r="AY43" s="14" t="n"/>
      <c r="BA43" s="13" t="n"/>
      <c r="BC43" s="105">
        <f>BH29</f>
        <v/>
      </c>
      <c r="BD43" s="57">
        <f>BG22</f>
        <v/>
      </c>
      <c r="BE43" s="106" t="n"/>
      <c r="BF43" s="106" t="n"/>
      <c r="BG43" s="128" t="n"/>
      <c r="BH43" s="129">
        <f>IF(BE43="","",IF(BE43="NP",0,IF(BE43&lt;31%,-1,IF(BE43&lt;70%,0,1))))</f>
        <v/>
      </c>
      <c r="BI43" s="54">
        <f>IF(BF43="","",IF(BF43="NP",0,IF(BF43&lt;31%,-1,IF(BF43&lt;70%,0,1))))</f>
        <v/>
      </c>
      <c r="BJ43" s="54">
        <f>IF(BG43="","",IF(BG43="NP",0,IF(BG43&lt;31%,-1,IF(BG43&lt;70%,0,1))))</f>
        <v/>
      </c>
      <c r="BK43" s="131">
        <f>IF(BE43="","INCOMP",IF(OR(BH43=-1,BI43=-1,BJ43=-1,BH42=1,BI42=1,BJ42=1),"NO BET","BET"))</f>
        <v/>
      </c>
      <c r="BL43" s="88" t="n"/>
      <c r="BM43" s="14" t="n"/>
      <c r="BO43" s="13" t="n"/>
      <c r="BQ43" s="105">
        <f>BV29</f>
        <v/>
      </c>
      <c r="BR43" s="57">
        <f>BU22</f>
        <v/>
      </c>
      <c r="BS43" s="106" t="n"/>
      <c r="BT43" s="106" t="n"/>
      <c r="BU43" s="128" t="n"/>
      <c r="BV43" s="129">
        <f>IF(BS43="","",IF(BS43="NP",0,IF(BS43&lt;31%,-1,IF(BS43&lt;70%,0,1))))</f>
        <v/>
      </c>
      <c r="BW43" s="54">
        <f>IF(BT43="","",IF(BT43="NP",0,IF(BT43&lt;31%,-1,IF(BT43&lt;70%,0,1))))</f>
        <v/>
      </c>
      <c r="BX43" s="54">
        <f>IF(BU43="","",IF(BU43="NP",0,IF(BU43&lt;31%,-1,IF(BU43&lt;70%,0,1))))</f>
        <v/>
      </c>
      <c r="BY43" s="131">
        <f>IF(BS43="","INCOMP",IF(OR(BV43=-1,BW43=-1,BX43=-1,BV42=1,BW42=1,BX42=1),"NO BET","BET"))</f>
        <v/>
      </c>
      <c r="BZ43" s="88" t="n"/>
      <c r="CA43" s="14" t="n"/>
      <c r="CC43" s="13" t="n"/>
      <c r="CE43" s="105">
        <f>CJ29</f>
        <v/>
      </c>
      <c r="CF43" s="57">
        <f>CI22</f>
        <v/>
      </c>
      <c r="CG43" s="106" t="n"/>
      <c r="CH43" s="106" t="n"/>
      <c r="CI43" s="128" t="n"/>
      <c r="CJ43" s="129">
        <f>IF(CG43="","",IF(CG43="NP",0,IF(CG43&lt;31%,-1,IF(CG43&lt;70%,0,1))))</f>
        <v/>
      </c>
      <c r="CK43" s="54">
        <f>IF(CH43="","",IF(CH43="NP",0,IF(CH43&lt;31%,-1,IF(CH43&lt;70%,0,1))))</f>
        <v/>
      </c>
      <c r="CL43" s="54">
        <f>IF(CI43="","",IF(CI43="NP",0,IF(CI43&lt;31%,-1,IF(CI43&lt;70%,0,1))))</f>
        <v/>
      </c>
      <c r="CM43" s="131">
        <f>IF(CG43="","INCOMP",IF(OR(CJ43=-1,CK43=-1,CL43=-1,CJ42=1,CK42=1,CL42=1),"NO BET","BET"))</f>
        <v/>
      </c>
      <c r="CN43" s="88" t="n"/>
      <c r="CO43" s="14" t="n"/>
      <c r="CQ43" s="13" t="n"/>
      <c r="CS43" s="105">
        <f>CX29</f>
        <v/>
      </c>
      <c r="CT43" s="57">
        <f>CW22</f>
        <v/>
      </c>
      <c r="CU43" s="106" t="n"/>
      <c r="CV43" s="106" t="n"/>
      <c r="CW43" s="128" t="n"/>
      <c r="CX43" s="129">
        <f>IF(CU43="","",IF(CU43="NP",0,IF(CU43&lt;31%,-1,IF(CU43&lt;70%,0,1))))</f>
        <v/>
      </c>
      <c r="CY43" s="54">
        <f>IF(CV43="","",IF(CV43="NP",0,IF(CV43&lt;31%,-1,IF(CV43&lt;70%,0,1))))</f>
        <v/>
      </c>
      <c r="CZ43" s="54">
        <f>IF(CW43="","",IF(CW43="NP",0,IF(CW43&lt;31%,-1,IF(CW43&lt;70%,0,1))))</f>
        <v/>
      </c>
      <c r="DA43" s="131">
        <f>IF(CU43="","INCOMP",IF(OR(CX43=-1,CY43=-1,CZ43=-1,CX42=1,CY42=1,CZ42=1),"NO BET","BET"))</f>
        <v/>
      </c>
      <c r="DB43" s="88" t="n"/>
      <c r="DC43" s="14" t="n"/>
      <c r="DE43" s="13" t="n"/>
      <c r="DG43" s="105">
        <f>DL29</f>
        <v/>
      </c>
      <c r="DH43" s="57">
        <f>DK22</f>
        <v/>
      </c>
      <c r="DI43" s="106" t="n"/>
      <c r="DJ43" s="106" t="n"/>
      <c r="DK43" s="128" t="n"/>
      <c r="DL43" s="129">
        <f>IF(DI43="","",IF(DI43="NP",0,IF(DI43&lt;31%,-1,IF(DI43&lt;70%,0,1))))</f>
        <v/>
      </c>
      <c r="DM43" s="54">
        <f>IF(DJ43="","",IF(DJ43="NP",0,IF(DJ43&lt;31%,-1,IF(DJ43&lt;70%,0,1))))</f>
        <v/>
      </c>
      <c r="DN43" s="54">
        <f>IF(DK43="","",IF(DK43="NP",0,IF(DK43&lt;31%,-1,IF(DK43&lt;70%,0,1))))</f>
        <v/>
      </c>
      <c r="DO43" s="131">
        <f>IF(DI43="","INCOMP",IF(OR(DL43=-1,DM43=-1,DN43=-1,DL42=1,DM42=1,DN42=1),"NO BET","BET"))</f>
        <v/>
      </c>
      <c r="DP43" s="88" t="n"/>
      <c r="DQ43" s="14" t="n"/>
    </row>
    <row r="44" spans="1:149">
      <c r="K44" s="2" t="n"/>
      <c r="L44" s="3" t="n"/>
      <c r="M44" s="3" t="n"/>
      <c r="N44" s="132" t="n"/>
      <c r="O44" s="133" t="n"/>
      <c r="P44" s="134" t="n"/>
      <c r="Q44" s="3" t="n"/>
      <c r="R44" s="132" t="n"/>
      <c r="S44" s="133" t="n"/>
      <c r="T44" s="134" t="n"/>
      <c r="U44" s="3" t="n"/>
      <c r="V44" s="3" t="n"/>
      <c r="W44" s="4" t="n"/>
      <c r="Y44" s="2" t="n"/>
      <c r="Z44" s="3" t="n"/>
      <c r="AA44" s="3" t="n"/>
      <c r="AB44" s="132" t="n"/>
      <c r="AC44" s="133" t="n"/>
      <c r="AD44" s="134" t="n"/>
      <c r="AE44" s="3" t="n"/>
      <c r="AF44" s="132" t="n"/>
      <c r="AG44" s="133" t="n"/>
      <c r="AH44" s="134" t="n"/>
      <c r="AI44" s="3" t="n"/>
      <c r="AJ44" s="3" t="n"/>
      <c r="AK44" s="4" t="n"/>
      <c r="AM44" s="2" t="n"/>
      <c r="AN44" s="3" t="n"/>
      <c r="AO44" s="3" t="n"/>
      <c r="AP44" s="132" t="n"/>
      <c r="AQ44" s="133" t="n"/>
      <c r="AR44" s="134" t="n"/>
      <c r="AS44" s="3" t="n"/>
      <c r="AT44" s="132" t="n"/>
      <c r="AU44" s="133" t="n"/>
      <c r="AV44" s="134" t="n"/>
      <c r="AW44" s="3" t="n"/>
      <c r="AX44" s="3" t="n"/>
      <c r="AY44" s="4" t="n"/>
      <c r="BA44" s="2" t="n"/>
      <c r="BB44" s="3" t="n"/>
      <c r="BC44" s="3" t="n"/>
      <c r="BD44" s="132" t="n"/>
      <c r="BE44" s="133" t="n"/>
      <c r="BF44" s="134" t="n"/>
      <c r="BG44" s="3" t="n"/>
      <c r="BH44" s="132" t="n"/>
      <c r="BI44" s="133" t="n"/>
      <c r="BJ44" s="134" t="n"/>
      <c r="BK44" s="3" t="n"/>
      <c r="BL44" s="3" t="n"/>
      <c r="BM44" s="4" t="n"/>
      <c r="BO44" s="2" t="n"/>
      <c r="BP44" s="3" t="n"/>
      <c r="BQ44" s="3" t="n"/>
      <c r="BR44" s="132" t="n"/>
      <c r="BS44" s="133" t="n"/>
      <c r="BT44" s="134" t="n"/>
      <c r="BU44" s="3" t="n"/>
      <c r="BV44" s="132" t="n"/>
      <c r="BW44" s="133" t="n"/>
      <c r="BX44" s="134" t="n"/>
      <c r="BY44" s="3" t="n"/>
      <c r="BZ44" s="3" t="n"/>
      <c r="CA44" s="4" t="n"/>
      <c r="CC44" s="2" t="n"/>
      <c r="CD44" s="3" t="n"/>
      <c r="CE44" s="3" t="n"/>
      <c r="CF44" s="132" t="n"/>
      <c r="CG44" s="133" t="n"/>
      <c r="CH44" s="134" t="n"/>
      <c r="CI44" s="3" t="n"/>
      <c r="CJ44" s="132" t="n"/>
      <c r="CK44" s="133" t="n"/>
      <c r="CL44" s="134" t="n"/>
      <c r="CM44" s="3" t="n"/>
      <c r="CN44" s="3" t="n"/>
      <c r="CO44" s="4" t="n"/>
      <c r="CQ44" s="2" t="n"/>
      <c r="CR44" s="3" t="n"/>
      <c r="CS44" s="3" t="n"/>
      <c r="CT44" s="132" t="n"/>
      <c r="CU44" s="133" t="n"/>
      <c r="CV44" s="134" t="n"/>
      <c r="CW44" s="3" t="n"/>
      <c r="CX44" s="132" t="n"/>
      <c r="CY44" s="133" t="n"/>
      <c r="CZ44" s="134" t="n"/>
      <c r="DA44" s="3" t="n"/>
      <c r="DB44" s="3" t="n"/>
      <c r="DC44" s="4" t="n"/>
      <c r="DE44" s="2" t="n"/>
      <c r="DF44" s="3" t="n"/>
      <c r="DG44" s="3" t="n"/>
      <c r="DH44" s="132" t="n"/>
      <c r="DI44" s="133" t="n"/>
      <c r="DJ44" s="134" t="n"/>
      <c r="DK44" s="3" t="n"/>
      <c r="DL44" s="132" t="n"/>
      <c r="DM44" s="133" t="n"/>
      <c r="DN44" s="134" t="n"/>
      <c r="DO44" s="3" t="n"/>
      <c r="DP44" s="3" t="n"/>
      <c r="DQ44" s="4" t="n"/>
    </row>
    <row r="45" spans="1:149">
      <c r="S45" s="33" t="n"/>
      <c r="T45" s="33" t="n"/>
      <c r="AG45" s="33" t="n"/>
      <c r="AH45" s="33" t="n"/>
      <c r="AU45" s="33" t="n"/>
      <c r="AV45" s="33" t="n"/>
      <c r="BI45" s="33" t="n"/>
      <c r="BJ45" s="33" t="n"/>
      <c r="BW45" s="33" t="n"/>
      <c r="BX45" s="33" t="n"/>
      <c r="CK45" s="33" t="n"/>
      <c r="CL45" s="33" t="n"/>
      <c r="CY45" s="33" t="n"/>
      <c r="CZ45" s="33" t="n"/>
      <c r="DM45" s="33" t="n"/>
      <c r="DN45" s="33" t="n"/>
      <c r="EA45" s="33" t="n"/>
      <c r="EB45" s="33" t="n"/>
      <c r="EJ45" s="83" t="n"/>
      <c r="EK45" s="92" t="n"/>
      <c r="EL45" s="36" t="n"/>
      <c r="EN45" s="83" t="n"/>
      <c r="EO45" s="92" t="n"/>
      <c r="EP45" s="36" t="n"/>
    </row>
    <row r="46" spans="1:149">
      <c r="S46" s="36" t="n"/>
      <c r="T46" s="92" t="n"/>
      <c r="AG46" s="36" t="n"/>
      <c r="AH46" s="92" t="n"/>
      <c r="AU46" s="36" t="n"/>
      <c r="AV46" s="92" t="n"/>
      <c r="BI46" s="36" t="n"/>
      <c r="BJ46" s="92" t="n"/>
      <c r="BW46" s="36" t="n"/>
      <c r="BX46" s="92" t="n"/>
      <c r="CK46" s="36" t="n"/>
      <c r="CL46" s="92" t="n"/>
      <c r="CY46" s="36" t="n"/>
      <c r="CZ46" s="92" t="n"/>
      <c r="DM46" s="36" t="n"/>
      <c r="DN46" s="92" t="n"/>
      <c r="EA46" s="36" t="n"/>
      <c r="EB46" s="92" t="n"/>
      <c r="EJ46" s="33" t="n"/>
      <c r="EK46" s="33" t="n"/>
      <c r="EL46" s="33" t="n"/>
      <c r="EM46" s="33" t="n"/>
      <c r="EN46" s="33" t="n"/>
      <c r="EO46" s="33" t="n"/>
      <c r="EP46" s="33" t="n"/>
    </row>
    <row r="47" spans="1:149">
      <c r="S47" s="36" t="n"/>
      <c r="T47" s="92" t="n"/>
      <c r="AG47" s="36" t="n"/>
      <c r="AH47" s="92" t="n"/>
      <c r="AU47" s="36" t="n"/>
      <c r="AV47" s="92" t="n"/>
      <c r="BI47" s="36" t="n"/>
      <c r="BJ47" s="92" t="n"/>
      <c r="BW47" s="36" t="n"/>
      <c r="BX47" s="92" t="n"/>
      <c r="CL47" s="92" t="n"/>
      <c r="CY47" s="36" t="n"/>
      <c r="CZ47" s="92" t="n"/>
      <c r="DM47" s="36" t="n"/>
      <c r="DN47" s="92" t="n"/>
      <c r="EA47" s="36" t="n"/>
      <c r="EB47" s="92" t="n"/>
      <c r="EJ47" s="92" t="n"/>
      <c r="EK47" s="92" t="n"/>
      <c r="EL47" s="92" t="n"/>
      <c r="EM47" s="33" t="n"/>
      <c r="EN47" s="92" t="n"/>
      <c r="EO47" s="36" t="n"/>
      <c r="EP47" s="92" t="n"/>
    </row>
    <row r="48" spans="1:149">
      <c r="EJ48" s="92" t="n"/>
      <c r="EK48" s="92" t="n"/>
      <c r="EL48" s="92" t="n"/>
      <c r="EM48" s="33" t="n"/>
      <c r="EN48" s="92" t="n"/>
      <c r="EO48" s="36" t="n"/>
      <c r="EP48" s="92" t="n"/>
    </row>
    <row r="49" spans="1:149">
      <c r="C49" s="108" t="n"/>
      <c r="D49" s="108" t="n"/>
      <c r="E49" s="108" t="n"/>
      <c r="F49" s="108" t="n"/>
      <c r="G49" s="108" t="n"/>
      <c r="H49" s="108" t="n"/>
    </row>
    <row r="50" spans="1:149">
      <c r="C50" s="108" t="n"/>
      <c r="D50" s="108" t="n"/>
      <c r="E50" s="108" t="n"/>
      <c r="F50" s="108" t="n"/>
      <c r="G50" s="108" t="n"/>
      <c r="H50" s="108" t="n"/>
    </row>
    <row r="51" spans="1:149">
      <c r="C51" s="108" t="n"/>
      <c r="D51" s="108" t="n"/>
      <c r="E51" s="108" t="n"/>
      <c r="F51" s="108" t="n"/>
      <c r="G51" s="108" t="n"/>
      <c r="H51" s="108" t="n"/>
    </row>
    <row r="52" spans="1:149">
      <c r="C52" s="108" t="n"/>
      <c r="D52" s="108" t="n"/>
      <c r="E52" s="108" t="n"/>
      <c r="F52" s="108" t="n"/>
      <c r="G52" s="108" t="n"/>
      <c r="H52" s="108" t="n"/>
    </row>
    <row r="53" spans="1:149"/>
    <row r="54" spans="1:149"/>
    <row r="55" spans="1:149"/>
    <row r="56" spans="1:149">
      <c r="K56" s="83" t="n"/>
    </row>
    <row r="57" spans="1:149">
      <c r="I57" s="82" t="n"/>
      <c r="J57" s="83" t="n"/>
      <c r="S57" s="33" t="n"/>
    </row>
    <row r="58" spans="1:149">
      <c r="I58" s="33" t="n"/>
      <c r="S58" s="92" t="n"/>
      <c r="X58" s="85" t="n"/>
    </row>
    <row r="59" spans="1:149">
      <c r="I59" s="33" t="n"/>
      <c r="K59" s="92" t="n"/>
      <c r="P59" s="112" t="n"/>
      <c r="Q59" s="33" t="n"/>
      <c r="R59" s="33" t="n"/>
      <c r="S59" s="92" t="n"/>
      <c r="U59" s="92" t="n"/>
      <c r="W59" s="87" t="n"/>
      <c r="X59" s="85" t="n"/>
      <c r="AB59" s="20" t="n"/>
      <c r="AC59" s="92" t="n"/>
    </row>
    <row r="60" spans="1:149">
      <c r="I60" s="33" t="n"/>
      <c r="J60" s="92" t="n"/>
      <c r="W60" s="87" t="n"/>
      <c r="X60" s="85" t="n"/>
      <c r="Y60" s="85" t="n"/>
      <c r="Z60" s="85" t="n"/>
      <c r="AC60" s="85" t="n"/>
      <c r="AD60" s="85" t="n"/>
      <c r="AE60" s="85" t="n"/>
    </row>
    <row r="61" spans="1:149">
      <c r="W61" s="87" t="n"/>
      <c r="X61" s="85" t="n"/>
      <c r="Y61" s="85" t="n"/>
      <c r="Z61" s="85" t="n"/>
      <c r="AC61" s="85" t="n"/>
      <c r="AD61" s="85" t="n"/>
      <c r="AE61" s="85" t="n"/>
    </row>
    <row r="62" spans="1:149">
      <c r="M62" s="87" t="n"/>
      <c r="N62" s="85" t="n"/>
      <c r="W62" s="87" t="n"/>
      <c r="X62" s="85" t="n"/>
      <c r="Y62" s="85" t="n"/>
      <c r="Z62" s="85" t="n"/>
      <c r="AC62" s="85" t="n"/>
      <c r="AD62" s="85" t="n"/>
      <c r="AE62" s="85" t="n"/>
    </row>
    <row r="63" spans="1:149">
      <c r="J63" s="108" t="n"/>
      <c r="M63" s="87" t="n"/>
      <c r="N63" s="85" t="n"/>
      <c r="W63" s="87" t="n"/>
      <c r="X63" s="85" t="n"/>
      <c r="Y63" s="85" t="n"/>
      <c r="Z63" s="85" t="n"/>
      <c r="AC63" s="85" t="n"/>
      <c r="AD63" s="85" t="n"/>
      <c r="AE63" s="85" t="n"/>
    </row>
    <row r="64" spans="1:149">
      <c r="M64" s="87" t="n"/>
      <c r="N64" s="85" t="n"/>
      <c r="W64" s="87" t="n"/>
      <c r="X64" s="85" t="n"/>
      <c r="Y64" s="85" t="n"/>
      <c r="Z64" s="85" t="n"/>
      <c r="AC64" s="85" t="n"/>
      <c r="AD64" s="85" t="n"/>
      <c r="AE64" s="85" t="n"/>
    </row>
    <row r="65" spans="1:149">
      <c r="J65" s="108" t="n"/>
      <c r="M65" s="87" t="n"/>
      <c r="N65" s="85" t="n"/>
      <c r="W65" s="87" t="n"/>
      <c r="X65" s="85" t="n"/>
      <c r="Y65" s="85" t="n"/>
      <c r="Z65" s="85" t="n"/>
      <c r="AC65" s="85" t="n"/>
      <c r="AD65" s="85" t="n"/>
      <c r="AE65" s="85" t="n"/>
    </row>
    <row r="66" spans="1:149">
      <c r="M66" s="87" t="n"/>
      <c r="N66" s="85" t="n"/>
      <c r="W66" s="87" t="n"/>
      <c r="X66" s="85" t="n"/>
      <c r="Y66" s="85" t="n"/>
      <c r="Z66" s="85" t="n"/>
      <c r="AC66" s="85" t="n"/>
      <c r="AD66" s="85" t="n"/>
      <c r="AE66" s="85" t="n"/>
    </row>
    <row r="67" spans="1:149">
      <c r="M67" s="87" t="n"/>
      <c r="N67" s="85" t="n"/>
      <c r="W67" s="87" t="n"/>
      <c r="X67" s="85" t="n"/>
      <c r="Y67" s="85" t="n"/>
      <c r="Z67" s="85" t="n"/>
      <c r="AC67" s="85" t="n"/>
      <c r="AD67" s="85" t="n"/>
      <c r="AE67" s="85" t="n"/>
    </row>
    <row r="68" spans="1:149">
      <c r="N68" s="85" t="n"/>
      <c r="O68" s="85" t="n"/>
      <c r="S68" s="85" t="n"/>
      <c r="T68" s="85" t="n"/>
      <c r="U68" s="85" t="n"/>
      <c r="X68" s="85" t="n"/>
      <c r="Y68" s="85" t="n"/>
      <c r="Z68" s="85" t="n"/>
      <c r="AC68" s="85" t="n"/>
      <c r="AD68" s="85" t="n"/>
      <c r="AE68" s="85" t="n"/>
    </row>
    <row r="69" spans="1:149">
      <c r="J69" s="108" t="n"/>
      <c r="N69" s="85" t="n"/>
      <c r="O69" s="85" t="n"/>
      <c r="S69" s="85" t="n"/>
      <c r="T69" s="85" t="n"/>
      <c r="U69" s="85" t="n"/>
      <c r="X69" s="85" t="n"/>
      <c r="Y69" s="85" t="n"/>
      <c r="Z69" s="85" t="n"/>
      <c r="AC69" s="85" t="n"/>
      <c r="AD69" s="85" t="n"/>
      <c r="AE69" s="85" t="n"/>
    </row>
    <row r="70" spans="1:149">
      <c r="N70" s="85" t="n"/>
      <c r="O70" s="85" t="n"/>
      <c r="P70" s="85" t="n"/>
    </row>
    <row r="71" spans="1:149">
      <c r="J71" s="108" t="n"/>
      <c r="S71" s="33" t="n"/>
      <c r="T71" s="85" t="n"/>
    </row>
    <row r="72" spans="1:149"/>
    <row r="73" spans="1:149"/>
    <row r="74" spans="1:149"/>
    <row r="75" spans="1:149">
      <c r="U75" s="85" t="n"/>
    </row>
    <row r="76" spans="1:149"/>
    <row r="77" spans="1:149"/>
    <row r="78" spans="1:149"/>
    <row r="79" spans="1:149">
      <c r="O79" s="24" t="n"/>
    </row>
    <row r="80" spans="1:149">
      <c r="O80" s="24" t="n"/>
    </row>
    <row r="81" spans="1:149">
      <c r="O81" s="89" t="n"/>
    </row>
    <row r="82" spans="1:149">
      <c r="O82" s="89" t="n"/>
    </row>
    <row r="83" spans="1:149">
      <c r="O83" s="89" t="n"/>
    </row>
    <row r="84" spans="1:149">
      <c r="O84" s="89" t="n"/>
    </row>
    <row r="85" spans="1:149"/>
    <row r="86" spans="1:149"/>
    <row r="87" spans="1:149"/>
  </sheetData>
  <conditionalFormatting sqref="DK4">
    <cfRule dxfId="979" operator="containsText" priority="1574" text="POS/NEUT" type="containsText">
      <formula>NOT(ISERROR(SEARCH("POS/NEUT",DK4)))</formula>
    </cfRule>
    <cfRule dxfId="980" operator="equal" priority="1575" type="cellIs">
      <formula>"NEUT/NEG"</formula>
    </cfRule>
    <cfRule dxfId="981" operator="equal" priority="1576" type="cellIs">
      <formula>"NEUT"</formula>
    </cfRule>
    <cfRule dxfId="982" operator="equal" priority="1577" type="cellIs">
      <formula>"NEG"</formula>
    </cfRule>
    <cfRule dxfId="983" operator="equal" priority="1578" type="cellIs">
      <formula>"POS"</formula>
    </cfRule>
  </conditionalFormatting>
  <conditionalFormatting sqref="AI18">
    <cfRule dxfId="984" operator="containsText" priority="1505" text="POS/NEUT" type="containsText">
      <formula>NOT(ISERROR(SEARCH("POS/NEUT",AI18)))</formula>
    </cfRule>
    <cfRule dxfId="985" operator="equal" priority="1506" type="cellIs">
      <formula>"NEUT/NEG"</formula>
    </cfRule>
    <cfRule dxfId="986" operator="equal" priority="1507" type="cellIs">
      <formula>"NEUT"</formula>
    </cfRule>
    <cfRule dxfId="987" operator="equal" priority="1508" type="cellIs">
      <formula>"NEG"</formula>
    </cfRule>
    <cfRule dxfId="988" operator="equal" priority="1509" type="cellIs">
      <formula>"POS"</formula>
    </cfRule>
  </conditionalFormatting>
  <conditionalFormatting sqref="AS10">
    <cfRule dxfId="989" operator="containsText" priority="1463" text="POS/NEUT" type="containsText">
      <formula>NOT(ISERROR(SEARCH("POS/NEUT",AS10)))</formula>
    </cfRule>
    <cfRule dxfId="990" operator="equal" priority="1464" type="cellIs">
      <formula>"NEUT/NEG"</formula>
    </cfRule>
    <cfRule dxfId="991" operator="equal" priority="1465" type="cellIs">
      <formula>"NEUT"</formula>
    </cfRule>
    <cfRule dxfId="992" operator="equal" priority="1466" type="cellIs">
      <formula>"NEG"</formula>
    </cfRule>
    <cfRule dxfId="993" operator="equal" priority="1467" type="cellIs">
      <formula>"POS"</formula>
    </cfRule>
  </conditionalFormatting>
  <conditionalFormatting sqref="BG10">
    <cfRule dxfId="994" operator="containsText" priority="1390" text="POS/NEUT" type="containsText">
      <formula>NOT(ISERROR(SEARCH("POS/NEUT",BG10)))</formula>
    </cfRule>
    <cfRule dxfId="995" operator="equal" priority="1391" type="cellIs">
      <formula>"NEUT/NEG"</formula>
    </cfRule>
    <cfRule dxfId="996" operator="equal" priority="1392" type="cellIs">
      <formula>"NEUT"</formula>
    </cfRule>
    <cfRule dxfId="997" operator="equal" priority="1393" type="cellIs">
      <formula>"NEG"</formula>
    </cfRule>
    <cfRule dxfId="998" operator="equal" priority="1394" type="cellIs">
      <formula>"POS"</formula>
    </cfRule>
  </conditionalFormatting>
  <conditionalFormatting sqref="BU10">
    <cfRule dxfId="999" operator="containsText" priority="1317" text="POS/NEUT" type="containsText">
      <formula>NOT(ISERROR(SEARCH("POS/NEUT",BU10)))</formula>
    </cfRule>
    <cfRule dxfId="1000" operator="equal" priority="1318" type="cellIs">
      <formula>"NEUT/NEG"</formula>
    </cfRule>
    <cfRule dxfId="1001" operator="equal" priority="1319" type="cellIs">
      <formula>"NEUT"</formula>
    </cfRule>
    <cfRule dxfId="1002" operator="equal" priority="1320" type="cellIs">
      <formula>"NEG"</formula>
    </cfRule>
    <cfRule dxfId="1003" operator="equal" priority="1321" type="cellIs">
      <formula>"POS"</formula>
    </cfRule>
  </conditionalFormatting>
  <conditionalFormatting sqref="CI10">
    <cfRule dxfId="1004" operator="containsText" priority="1244" text="POS/NEUT" type="containsText">
      <formula>NOT(ISERROR(SEARCH("POS/NEUT",CI10)))</formula>
    </cfRule>
    <cfRule dxfId="1005" operator="equal" priority="1245" type="cellIs">
      <formula>"NEUT/NEG"</formula>
    </cfRule>
    <cfRule dxfId="1006" operator="equal" priority="1246" type="cellIs">
      <formula>"NEUT"</formula>
    </cfRule>
    <cfRule dxfId="1007" operator="equal" priority="1247" type="cellIs">
      <formula>"NEG"</formula>
    </cfRule>
    <cfRule dxfId="1008" operator="equal" priority="1248" type="cellIs">
      <formula>"POS"</formula>
    </cfRule>
  </conditionalFormatting>
  <conditionalFormatting sqref="CW10">
    <cfRule dxfId="1009" operator="containsText" priority="1171" text="POS/NEUT" type="containsText">
      <formula>NOT(ISERROR(SEARCH("POS/NEUT",CW10)))</formula>
    </cfRule>
    <cfRule dxfId="1010" operator="equal" priority="1172" type="cellIs">
      <formula>"NEUT/NEG"</formula>
    </cfRule>
    <cfRule dxfId="1011" operator="equal" priority="1173" type="cellIs">
      <formula>"NEUT"</formula>
    </cfRule>
    <cfRule dxfId="1012" operator="equal" priority="1174" type="cellIs">
      <formula>"NEG"</formula>
    </cfRule>
    <cfRule dxfId="1013" operator="equal" priority="1175" type="cellIs">
      <formula>"POS"</formula>
    </cfRule>
  </conditionalFormatting>
  <conditionalFormatting sqref="DK10">
    <cfRule dxfId="1014" operator="containsText" priority="1098" text="POS/NEUT" type="containsText">
      <formula>NOT(ISERROR(SEARCH("POS/NEUT",DK10)))</formula>
    </cfRule>
    <cfRule dxfId="1015" operator="equal" priority="1099" type="cellIs">
      <formula>"NEUT/NEG"</formula>
    </cfRule>
    <cfRule dxfId="1016" operator="equal" priority="1100" type="cellIs">
      <formula>"NEUT"</formula>
    </cfRule>
    <cfRule dxfId="1017" operator="equal" priority="1101" type="cellIs">
      <formula>"NEG"</formula>
    </cfRule>
    <cfRule dxfId="1018" operator="equal" priority="1102" type="cellIs">
      <formula>"POS"</formula>
    </cfRule>
  </conditionalFormatting>
  <conditionalFormatting sqref="X10">
    <cfRule dxfId="1019" operator="containsText" priority="1777" text="POS/NEUT" type="containsText">
      <formula>NOT(ISERROR(SEARCH("POS/NEUT",X10)))</formula>
    </cfRule>
    <cfRule dxfId="1020" operator="equal" priority="1778" type="cellIs">
      <formula>"NEUT/NEG"</formula>
    </cfRule>
    <cfRule dxfId="1021" operator="equal" priority="1779" type="cellIs">
      <formula>"NEUT"</formula>
    </cfRule>
    <cfRule dxfId="1022" operator="equal" priority="1780" type="cellIs">
      <formula>"NEG"</formula>
    </cfRule>
    <cfRule dxfId="1023" operator="equal" priority="1781" type="cellIs">
      <formula>"POS"</formula>
    </cfRule>
  </conditionalFormatting>
  <conditionalFormatting sqref="G6 G10 G14 G18 G22">
    <cfRule dxfId="1024" operator="equal" priority="1770" type="cellIs">
      <formula>"YES"</formula>
    </cfRule>
    <cfRule dxfId="1025" operator="equal" priority="1771" type="cellIs">
      <formula>"NO"</formula>
    </cfRule>
  </conditionalFormatting>
  <conditionalFormatting sqref="G26 G34:H35 G30">
    <cfRule dxfId="1026" operator="equal" priority="1738" type="cellIs">
      <formula>"YES"</formula>
    </cfRule>
    <cfRule dxfId="1027" operator="equal" priority="1739" type="cellIs">
      <formula>"NO"</formula>
    </cfRule>
  </conditionalFormatting>
  <conditionalFormatting sqref="U68">
    <cfRule bottom="1" dxfId="1028" priority="1722" rank="1" type="top10"/>
    <cfRule dxfId="1029" priority="1723" rank="1" type="top10"/>
  </conditionalFormatting>
  <conditionalFormatting sqref="U69">
    <cfRule bottom="1" dxfId="1030" priority="1720" rank="1" type="top10"/>
    <cfRule dxfId="1031" priority="1721" rank="1" type="top10"/>
  </conditionalFormatting>
  <conditionalFormatting sqref="Z60:Z68">
    <cfRule bottom="1" dxfId="1032" priority="1718" rank="1" type="top10"/>
    <cfRule dxfId="1033" priority="1719" rank="1" type="top10"/>
  </conditionalFormatting>
  <conditionalFormatting sqref="Z69">
    <cfRule bottom="1" dxfId="1034" priority="1716" rank="1" type="top10"/>
    <cfRule dxfId="1035" priority="1717" rank="1" type="top10"/>
  </conditionalFormatting>
  <conditionalFormatting sqref="AE60:AE68">
    <cfRule bottom="1" dxfId="1036" priority="1714" rank="1" type="top10"/>
    <cfRule dxfId="1037" priority="1715" rank="1" type="top10"/>
  </conditionalFormatting>
  <conditionalFormatting sqref="AE69">
    <cfRule bottom="1" dxfId="1038" priority="1712" rank="1" type="top10"/>
    <cfRule dxfId="1039" priority="1713" rank="1" type="top10"/>
  </conditionalFormatting>
  <conditionalFormatting sqref="S58">
    <cfRule dxfId="1040" operator="equal" priority="1711" type="cellIs">
      <formula>"NO BET"</formula>
    </cfRule>
  </conditionalFormatting>
  <conditionalFormatting sqref="S59">
    <cfRule dxfId="1041" operator="equal" priority="1710" type="cellIs">
      <formula>"NO BET"</formula>
    </cfRule>
  </conditionalFormatting>
  <conditionalFormatting sqref="EM47">
    <cfRule dxfId="1042" operator="equal" priority="1691" type="cellIs">
      <formula>"NO BET"</formula>
    </cfRule>
    <cfRule dxfId="1043" operator="equal" priority="1692" type="cellIs">
      <formula>"BET"</formula>
    </cfRule>
  </conditionalFormatting>
  <conditionalFormatting sqref="EM48">
    <cfRule dxfId="1044" operator="equal" priority="1689" type="cellIs">
      <formula>"NO BET"</formula>
    </cfRule>
    <cfRule dxfId="1045" operator="equal" priority="1690" type="cellIs">
      <formula>"BET"</formula>
    </cfRule>
  </conditionalFormatting>
  <conditionalFormatting sqref="DK5">
    <cfRule dxfId="1046" operator="containsText" priority="1569" text="POS/NEUT" type="containsText">
      <formula>NOT(ISERROR(SEARCH("POS/NEUT",DK5)))</formula>
    </cfRule>
    <cfRule dxfId="1047" operator="equal" priority="1570" type="cellIs">
      <formula>"NEUT/NEG"</formula>
    </cfRule>
    <cfRule dxfId="1048" operator="equal" priority="1571" type="cellIs">
      <formula>"NEUT"</formula>
    </cfRule>
    <cfRule dxfId="1049" operator="equal" priority="1572" type="cellIs">
      <formula>"NEG"</formula>
    </cfRule>
    <cfRule dxfId="1050" operator="equal" priority="1573" type="cellIs">
      <formula>"POS"</formula>
    </cfRule>
  </conditionalFormatting>
  <conditionalFormatting sqref="G4">
    <cfRule dxfId="1051" operator="equal" priority="1647" type="cellIs">
      <formula>"YES"</formula>
    </cfRule>
    <cfRule dxfId="1052" operator="equal" priority="1648" type="cellIs">
      <formula>"NO"</formula>
    </cfRule>
  </conditionalFormatting>
  <conditionalFormatting sqref="BG4">
    <cfRule dxfId="1053" operator="containsText" priority="1618" text="POS/NEUT" type="containsText">
      <formula>NOT(ISERROR(SEARCH("POS/NEUT",BG4)))</formula>
    </cfRule>
    <cfRule dxfId="1054" operator="equal" priority="1619" type="cellIs">
      <formula>"NEUT/NEG"</formula>
    </cfRule>
    <cfRule dxfId="1055" operator="equal" priority="1620" type="cellIs">
      <formula>"NEUT"</formula>
    </cfRule>
    <cfRule dxfId="1056" operator="equal" priority="1621" type="cellIs">
      <formula>"NEG"</formula>
    </cfRule>
    <cfRule dxfId="1057" operator="equal" priority="1622" type="cellIs">
      <formula>"POS"</formula>
    </cfRule>
  </conditionalFormatting>
  <conditionalFormatting sqref="BG5">
    <cfRule dxfId="1058" operator="containsText" priority="1613" text="POS/NEUT" type="containsText">
      <formula>NOT(ISERROR(SEARCH("POS/NEUT",BG5)))</formula>
    </cfRule>
    <cfRule dxfId="1059" operator="equal" priority="1614" type="cellIs">
      <formula>"NEUT/NEG"</formula>
    </cfRule>
    <cfRule dxfId="1060" operator="equal" priority="1615" type="cellIs">
      <formula>"NEUT"</formula>
    </cfRule>
    <cfRule dxfId="1061" operator="equal" priority="1616" type="cellIs">
      <formula>"NEG"</formula>
    </cfRule>
    <cfRule dxfId="1062" operator="equal" priority="1617" type="cellIs">
      <formula>"POS"</formula>
    </cfRule>
  </conditionalFormatting>
  <conditionalFormatting sqref="AE4">
    <cfRule dxfId="1063" operator="containsText" priority="1640" text="POS/NEUT" type="containsText">
      <formula>NOT(ISERROR(SEARCH("POS/NEUT",AE4)))</formula>
    </cfRule>
    <cfRule dxfId="1064" operator="equal" priority="1641" type="cellIs">
      <formula>"NEUT/NEG"</formula>
    </cfRule>
    <cfRule dxfId="1065" operator="equal" priority="1642" type="cellIs">
      <formula>"NEUT"</formula>
    </cfRule>
    <cfRule dxfId="1066" operator="equal" priority="1643" type="cellIs">
      <formula>"NEG"</formula>
    </cfRule>
    <cfRule dxfId="1067" operator="equal" priority="1644" type="cellIs">
      <formula>"POS"</formula>
    </cfRule>
  </conditionalFormatting>
  <conditionalFormatting sqref="AE5">
    <cfRule dxfId="1068" operator="containsText" priority="1635" text="POS/NEUT" type="containsText">
      <formula>NOT(ISERROR(SEARCH("POS/NEUT",AE5)))</formula>
    </cfRule>
    <cfRule dxfId="1069" operator="equal" priority="1636" type="cellIs">
      <formula>"NEUT/NEG"</formula>
    </cfRule>
    <cfRule dxfId="1070" operator="equal" priority="1637" type="cellIs">
      <formula>"NEUT"</formula>
    </cfRule>
    <cfRule dxfId="1071" operator="equal" priority="1638" type="cellIs">
      <formula>"NEG"</formula>
    </cfRule>
    <cfRule dxfId="1072" operator="equal" priority="1639" type="cellIs">
      <formula>"POS"</formula>
    </cfRule>
  </conditionalFormatting>
  <conditionalFormatting sqref="AF4:AF5">
    <cfRule dxfId="1073" operator="equal" priority="1634" type="cellIs">
      <formula>"YES"</formula>
    </cfRule>
  </conditionalFormatting>
  <conditionalFormatting sqref="AS4">
    <cfRule dxfId="1074" operator="containsText" priority="1629" text="POS/NEUT" type="containsText">
      <formula>NOT(ISERROR(SEARCH("POS/NEUT",AS4)))</formula>
    </cfRule>
    <cfRule dxfId="1075" operator="equal" priority="1630" type="cellIs">
      <formula>"NEUT/NEG"</formula>
    </cfRule>
    <cfRule dxfId="1076" operator="equal" priority="1631" type="cellIs">
      <formula>"NEUT"</formula>
    </cfRule>
    <cfRule dxfId="1077" operator="equal" priority="1632" type="cellIs">
      <formula>"NEG"</formula>
    </cfRule>
    <cfRule dxfId="1078" operator="equal" priority="1633" type="cellIs">
      <formula>"POS"</formula>
    </cfRule>
  </conditionalFormatting>
  <conditionalFormatting sqref="AS5">
    <cfRule dxfId="1079" operator="containsText" priority="1624" text="POS/NEUT" type="containsText">
      <formula>NOT(ISERROR(SEARCH("POS/NEUT",AS5)))</formula>
    </cfRule>
    <cfRule dxfId="1080" operator="equal" priority="1625" type="cellIs">
      <formula>"NEUT/NEG"</formula>
    </cfRule>
    <cfRule dxfId="1081" operator="equal" priority="1626" type="cellIs">
      <formula>"NEUT"</formula>
    </cfRule>
    <cfRule dxfId="1082" operator="equal" priority="1627" type="cellIs">
      <formula>"NEG"</formula>
    </cfRule>
    <cfRule dxfId="1083" operator="equal" priority="1628" type="cellIs">
      <formula>"POS"</formula>
    </cfRule>
  </conditionalFormatting>
  <conditionalFormatting sqref="AT4:AT5">
    <cfRule dxfId="1084" operator="equal" priority="1623" type="cellIs">
      <formula>"YES"</formula>
    </cfRule>
  </conditionalFormatting>
  <conditionalFormatting sqref="BH4:BH5">
    <cfRule dxfId="1085" operator="equal" priority="1612" type="cellIs">
      <formula>"YES"</formula>
    </cfRule>
  </conditionalFormatting>
  <conditionalFormatting sqref="BU4">
    <cfRule dxfId="1086" operator="containsText" priority="1607" text="POS/NEUT" type="containsText">
      <formula>NOT(ISERROR(SEARCH("POS/NEUT",BU4)))</formula>
    </cfRule>
    <cfRule dxfId="1087" operator="equal" priority="1608" type="cellIs">
      <formula>"NEUT/NEG"</formula>
    </cfRule>
    <cfRule dxfId="1088" operator="equal" priority="1609" type="cellIs">
      <formula>"NEUT"</formula>
    </cfRule>
    <cfRule dxfId="1089" operator="equal" priority="1610" type="cellIs">
      <formula>"NEG"</formula>
    </cfRule>
    <cfRule dxfId="1090" operator="equal" priority="1611" type="cellIs">
      <formula>"POS"</formula>
    </cfRule>
  </conditionalFormatting>
  <conditionalFormatting sqref="BU5">
    <cfRule dxfId="1091" operator="containsText" priority="1602" text="POS/NEUT" type="containsText">
      <formula>NOT(ISERROR(SEARCH("POS/NEUT",BU5)))</formula>
    </cfRule>
    <cfRule dxfId="1092" operator="equal" priority="1603" type="cellIs">
      <formula>"NEUT/NEG"</formula>
    </cfRule>
    <cfRule dxfId="1093" operator="equal" priority="1604" type="cellIs">
      <formula>"NEUT"</formula>
    </cfRule>
    <cfRule dxfId="1094" operator="equal" priority="1605" type="cellIs">
      <formula>"NEG"</formula>
    </cfRule>
    <cfRule dxfId="1095" operator="equal" priority="1606" type="cellIs">
      <formula>"POS"</formula>
    </cfRule>
  </conditionalFormatting>
  <conditionalFormatting sqref="BV4:BV5">
    <cfRule dxfId="1096" operator="equal" priority="1601" type="cellIs">
      <formula>"YES"</formula>
    </cfRule>
  </conditionalFormatting>
  <conditionalFormatting sqref="CI4">
    <cfRule dxfId="1097" operator="containsText" priority="1596" text="POS/NEUT" type="containsText">
      <formula>NOT(ISERROR(SEARCH("POS/NEUT",CI4)))</formula>
    </cfRule>
    <cfRule dxfId="1098" operator="equal" priority="1597" type="cellIs">
      <formula>"NEUT/NEG"</formula>
    </cfRule>
    <cfRule dxfId="1099" operator="equal" priority="1598" type="cellIs">
      <formula>"NEUT"</formula>
    </cfRule>
    <cfRule dxfId="1100" operator="equal" priority="1599" type="cellIs">
      <formula>"NEG"</formula>
    </cfRule>
    <cfRule dxfId="1101" operator="equal" priority="1600" type="cellIs">
      <formula>"POS"</formula>
    </cfRule>
  </conditionalFormatting>
  <conditionalFormatting sqref="CI5">
    <cfRule dxfId="1102" operator="containsText" priority="1591" text="POS/NEUT" type="containsText">
      <formula>NOT(ISERROR(SEARCH("POS/NEUT",CI5)))</formula>
    </cfRule>
    <cfRule dxfId="1103" operator="equal" priority="1592" type="cellIs">
      <formula>"NEUT/NEG"</formula>
    </cfRule>
    <cfRule dxfId="1104" operator="equal" priority="1593" type="cellIs">
      <formula>"NEUT"</formula>
    </cfRule>
    <cfRule dxfId="1105" operator="equal" priority="1594" type="cellIs">
      <formula>"NEG"</formula>
    </cfRule>
    <cfRule dxfId="1106" operator="equal" priority="1595" type="cellIs">
      <formula>"POS"</formula>
    </cfRule>
  </conditionalFormatting>
  <conditionalFormatting sqref="CJ4:CJ5">
    <cfRule dxfId="1107" operator="equal" priority="1590" type="cellIs">
      <formula>"YES"</formula>
    </cfRule>
  </conditionalFormatting>
  <conditionalFormatting sqref="CW4">
    <cfRule dxfId="1108" operator="containsText" priority="1585" text="POS/NEUT" type="containsText">
      <formula>NOT(ISERROR(SEARCH("POS/NEUT",CW4)))</formula>
    </cfRule>
    <cfRule dxfId="1109" operator="equal" priority="1586" type="cellIs">
      <formula>"NEUT/NEG"</formula>
    </cfRule>
    <cfRule dxfId="1110" operator="equal" priority="1587" type="cellIs">
      <formula>"NEUT"</formula>
    </cfRule>
    <cfRule dxfId="1111" operator="equal" priority="1588" type="cellIs">
      <formula>"NEG"</formula>
    </cfRule>
    <cfRule dxfId="1112" operator="equal" priority="1589" type="cellIs">
      <formula>"POS"</formula>
    </cfRule>
  </conditionalFormatting>
  <conditionalFormatting sqref="CW5">
    <cfRule dxfId="1113" operator="containsText" priority="1580" text="POS/NEUT" type="containsText">
      <formula>NOT(ISERROR(SEARCH("POS/NEUT",CW5)))</formula>
    </cfRule>
    <cfRule dxfId="1114" operator="equal" priority="1581" type="cellIs">
      <formula>"NEUT/NEG"</formula>
    </cfRule>
    <cfRule dxfId="1115" operator="equal" priority="1582" type="cellIs">
      <formula>"NEUT"</formula>
    </cfRule>
    <cfRule dxfId="1116" operator="equal" priority="1583" type="cellIs">
      <formula>"NEG"</formula>
    </cfRule>
    <cfRule dxfId="1117" operator="equal" priority="1584" type="cellIs">
      <formula>"POS"</formula>
    </cfRule>
  </conditionalFormatting>
  <conditionalFormatting sqref="CX4:CX5">
    <cfRule dxfId="1118" operator="equal" priority="1579" type="cellIs">
      <formula>"YES"</formula>
    </cfRule>
  </conditionalFormatting>
  <conditionalFormatting sqref="DL4:DL5">
    <cfRule dxfId="1119" operator="equal" priority="1568" type="cellIs">
      <formula>"YES"</formula>
    </cfRule>
  </conditionalFormatting>
  <conditionalFormatting sqref="AC18">
    <cfRule dxfId="1120" operator="containsText" priority="1558" text="POS/NEUT" type="containsText">
      <formula>NOT(ISERROR(SEARCH("POS/NEUT",AC18)))</formula>
    </cfRule>
    <cfRule dxfId="1121" operator="equal" priority="1559" type="cellIs">
      <formula>"NEUT/NEG"</formula>
    </cfRule>
    <cfRule dxfId="1122" operator="equal" priority="1560" type="cellIs">
      <formula>"NEUT"</formula>
    </cfRule>
    <cfRule dxfId="1123" operator="equal" priority="1561" type="cellIs">
      <formula>"NEG"</formula>
    </cfRule>
    <cfRule dxfId="1124" operator="equal" priority="1562" type="cellIs">
      <formula>"POS"</formula>
    </cfRule>
  </conditionalFormatting>
  <conditionalFormatting sqref="Z18">
    <cfRule dxfId="1125" operator="containsText" priority="1553" text="POS/NEUT" type="containsText">
      <formula>NOT(ISERROR(SEARCH("POS/NEUT",Z18)))</formula>
    </cfRule>
    <cfRule dxfId="1126" operator="equal" priority="1554" type="cellIs">
      <formula>"NEUT/NEG"</formula>
    </cfRule>
    <cfRule dxfId="1127" operator="equal" priority="1555" type="cellIs">
      <formula>"NEUT"</formula>
    </cfRule>
    <cfRule dxfId="1128" operator="equal" priority="1556" type="cellIs">
      <formula>"NEG"</formula>
    </cfRule>
    <cfRule dxfId="1129" operator="equal" priority="1557" type="cellIs">
      <formula>"POS"</formula>
    </cfRule>
  </conditionalFormatting>
  <conditionalFormatting sqref="AE10">
    <cfRule dxfId="1130" operator="containsText" priority="1536" text="POS/NEUT" type="containsText">
      <formula>NOT(ISERROR(SEARCH("POS/NEUT",AE10)))</formula>
    </cfRule>
    <cfRule dxfId="1131" operator="equal" priority="1537" type="cellIs">
      <formula>"NEUT/NEG"</formula>
    </cfRule>
    <cfRule dxfId="1132" operator="equal" priority="1538" type="cellIs">
      <formula>"NEUT"</formula>
    </cfRule>
    <cfRule dxfId="1133" operator="equal" priority="1539" type="cellIs">
      <formula>"NEG"</formula>
    </cfRule>
    <cfRule dxfId="1134" operator="equal" priority="1540" type="cellIs">
      <formula>"POS"</formula>
    </cfRule>
  </conditionalFormatting>
  <conditionalFormatting sqref="AA18">
    <cfRule dxfId="1135" operator="equal" priority="1510" type="cellIs">
      <formula>"INCOMP"</formula>
    </cfRule>
  </conditionalFormatting>
  <conditionalFormatting sqref="AF18">
    <cfRule dxfId="1136" operator="containsText" priority="1500" text="POS/NEUT" type="containsText">
      <formula>NOT(ISERROR(SEARCH("POS/NEUT",AF18)))</formula>
    </cfRule>
    <cfRule dxfId="1137" operator="equal" priority="1501" type="cellIs">
      <formula>"NEUT/NEG"</formula>
    </cfRule>
    <cfRule dxfId="1138" operator="equal" priority="1502" type="cellIs">
      <formula>"NEUT"</formula>
    </cfRule>
    <cfRule dxfId="1139" operator="equal" priority="1503" type="cellIs">
      <formula>"NEG"</formula>
    </cfRule>
    <cfRule dxfId="1140" operator="equal" priority="1504" type="cellIs">
      <formula>"POS"</formula>
    </cfRule>
  </conditionalFormatting>
  <conditionalFormatting sqref="AG18">
    <cfRule dxfId="1141" operator="equal" priority="1499" type="cellIs">
      <formula>"INCOMP"</formula>
    </cfRule>
  </conditionalFormatting>
  <conditionalFormatting sqref="AU18">
    <cfRule dxfId="1142" operator="equal" priority="1426" type="cellIs">
      <formula>"INCOMP"</formula>
    </cfRule>
  </conditionalFormatting>
  <conditionalFormatting sqref="AQ18">
    <cfRule dxfId="1143" operator="containsText" priority="1485" text="POS/NEUT" type="containsText">
      <formula>NOT(ISERROR(SEARCH("POS/NEUT",AQ18)))</formula>
    </cfRule>
    <cfRule dxfId="1144" operator="equal" priority="1486" type="cellIs">
      <formula>"NEUT/NEG"</formula>
    </cfRule>
    <cfRule dxfId="1145" operator="equal" priority="1487" type="cellIs">
      <formula>"NEUT"</formula>
    </cfRule>
    <cfRule dxfId="1146" operator="equal" priority="1488" type="cellIs">
      <formula>"NEG"</formula>
    </cfRule>
    <cfRule dxfId="1147" operator="equal" priority="1489" type="cellIs">
      <formula>"POS"</formula>
    </cfRule>
  </conditionalFormatting>
  <conditionalFormatting sqref="AN18">
    <cfRule dxfId="1148" operator="containsText" priority="1480" text="POS/NEUT" type="containsText">
      <formula>NOT(ISERROR(SEARCH("POS/NEUT",AN18)))</formula>
    </cfRule>
    <cfRule dxfId="1149" operator="equal" priority="1481" type="cellIs">
      <formula>"NEUT/NEG"</formula>
    </cfRule>
    <cfRule dxfId="1150" operator="equal" priority="1482" type="cellIs">
      <formula>"NEUT"</formula>
    </cfRule>
    <cfRule dxfId="1151" operator="equal" priority="1483" type="cellIs">
      <formula>"NEG"</formula>
    </cfRule>
    <cfRule dxfId="1152" operator="equal" priority="1484" type="cellIs">
      <formula>"POS"</formula>
    </cfRule>
  </conditionalFormatting>
  <conditionalFormatting sqref="AO18">
    <cfRule dxfId="1153" operator="equal" priority="1437" type="cellIs">
      <formula>"INCOMP"</formula>
    </cfRule>
  </conditionalFormatting>
  <conditionalFormatting sqref="AW18">
    <cfRule dxfId="1154" operator="containsText" priority="1432" text="POS/NEUT" type="containsText">
      <formula>NOT(ISERROR(SEARCH("POS/NEUT",AW18)))</formula>
    </cfRule>
    <cfRule dxfId="1155" operator="equal" priority="1433" type="cellIs">
      <formula>"NEUT/NEG"</formula>
    </cfRule>
    <cfRule dxfId="1156" operator="equal" priority="1434" type="cellIs">
      <formula>"NEUT"</formula>
    </cfRule>
    <cfRule dxfId="1157" operator="equal" priority="1435" type="cellIs">
      <formula>"NEG"</formula>
    </cfRule>
    <cfRule dxfId="1158" operator="equal" priority="1436" type="cellIs">
      <formula>"POS"</formula>
    </cfRule>
  </conditionalFormatting>
  <conditionalFormatting sqref="AT18">
    <cfRule dxfId="1159" operator="containsText" priority="1427" text="POS/NEUT" type="containsText">
      <formula>NOT(ISERROR(SEARCH("POS/NEUT",AT18)))</formula>
    </cfRule>
    <cfRule dxfId="1160" operator="equal" priority="1428" type="cellIs">
      <formula>"NEUT/NEG"</formula>
    </cfRule>
    <cfRule dxfId="1161" operator="equal" priority="1429" type="cellIs">
      <formula>"NEUT"</formula>
    </cfRule>
    <cfRule dxfId="1162" operator="equal" priority="1430" type="cellIs">
      <formula>"NEG"</formula>
    </cfRule>
    <cfRule dxfId="1163" operator="equal" priority="1431" type="cellIs">
      <formula>"POS"</formula>
    </cfRule>
  </conditionalFormatting>
  <conditionalFormatting sqref="BI18">
    <cfRule dxfId="1164" operator="equal" priority="1353" type="cellIs">
      <formula>"INCOMP"</formula>
    </cfRule>
  </conditionalFormatting>
  <conditionalFormatting sqref="BE18">
    <cfRule dxfId="1165" operator="containsText" priority="1412" text="POS/NEUT" type="containsText">
      <formula>NOT(ISERROR(SEARCH("POS/NEUT",BE18)))</formula>
    </cfRule>
    <cfRule dxfId="1166" operator="equal" priority="1413" type="cellIs">
      <formula>"NEUT/NEG"</formula>
    </cfRule>
    <cfRule dxfId="1167" operator="equal" priority="1414" type="cellIs">
      <formula>"NEUT"</formula>
    </cfRule>
    <cfRule dxfId="1168" operator="equal" priority="1415" type="cellIs">
      <formula>"NEG"</formula>
    </cfRule>
    <cfRule dxfId="1169" operator="equal" priority="1416" type="cellIs">
      <formula>"POS"</formula>
    </cfRule>
  </conditionalFormatting>
  <conditionalFormatting sqref="BB18">
    <cfRule dxfId="1170" operator="containsText" priority="1407" text="POS/NEUT" type="containsText">
      <formula>NOT(ISERROR(SEARCH("POS/NEUT",BB18)))</formula>
    </cfRule>
    <cfRule dxfId="1171" operator="equal" priority="1408" type="cellIs">
      <formula>"NEUT/NEG"</formula>
    </cfRule>
    <cfRule dxfId="1172" operator="equal" priority="1409" type="cellIs">
      <formula>"NEUT"</formula>
    </cfRule>
    <cfRule dxfId="1173" operator="equal" priority="1410" type="cellIs">
      <formula>"NEG"</formula>
    </cfRule>
    <cfRule dxfId="1174" operator="equal" priority="1411" type="cellIs">
      <formula>"POS"</formula>
    </cfRule>
  </conditionalFormatting>
  <conditionalFormatting sqref="BC18">
    <cfRule dxfId="1175" operator="equal" priority="1364" type="cellIs">
      <formula>"INCOMP"</formula>
    </cfRule>
  </conditionalFormatting>
  <conditionalFormatting sqref="BK18">
    <cfRule dxfId="1176" operator="containsText" priority="1359" text="POS/NEUT" type="containsText">
      <formula>NOT(ISERROR(SEARCH("POS/NEUT",BK18)))</formula>
    </cfRule>
    <cfRule dxfId="1177" operator="equal" priority="1360" type="cellIs">
      <formula>"NEUT/NEG"</formula>
    </cfRule>
    <cfRule dxfId="1178" operator="equal" priority="1361" type="cellIs">
      <formula>"NEUT"</formula>
    </cfRule>
    <cfRule dxfId="1179" operator="equal" priority="1362" type="cellIs">
      <formula>"NEG"</formula>
    </cfRule>
    <cfRule dxfId="1180" operator="equal" priority="1363" type="cellIs">
      <formula>"POS"</formula>
    </cfRule>
  </conditionalFormatting>
  <conditionalFormatting sqref="BH18">
    <cfRule dxfId="1181" operator="containsText" priority="1354" text="POS/NEUT" type="containsText">
      <formula>NOT(ISERROR(SEARCH("POS/NEUT",BH18)))</formula>
    </cfRule>
    <cfRule dxfId="1182" operator="equal" priority="1355" type="cellIs">
      <formula>"NEUT/NEG"</formula>
    </cfRule>
    <cfRule dxfId="1183" operator="equal" priority="1356" type="cellIs">
      <formula>"NEUT"</formula>
    </cfRule>
    <cfRule dxfId="1184" operator="equal" priority="1357" type="cellIs">
      <formula>"NEG"</formula>
    </cfRule>
    <cfRule dxfId="1185" operator="equal" priority="1358" type="cellIs">
      <formula>"POS"</formula>
    </cfRule>
  </conditionalFormatting>
  <conditionalFormatting sqref="BW18">
    <cfRule dxfId="1186" operator="equal" priority="1280" type="cellIs">
      <formula>"INCOMP"</formula>
    </cfRule>
  </conditionalFormatting>
  <conditionalFormatting sqref="BS18">
    <cfRule dxfId="1187" operator="containsText" priority="1339" text="POS/NEUT" type="containsText">
      <formula>NOT(ISERROR(SEARCH("POS/NEUT",BS18)))</formula>
    </cfRule>
    <cfRule dxfId="1188" operator="equal" priority="1340" type="cellIs">
      <formula>"NEUT/NEG"</formula>
    </cfRule>
    <cfRule dxfId="1189" operator="equal" priority="1341" type="cellIs">
      <formula>"NEUT"</formula>
    </cfRule>
    <cfRule dxfId="1190" operator="equal" priority="1342" type="cellIs">
      <formula>"NEG"</formula>
    </cfRule>
    <cfRule dxfId="1191" operator="equal" priority="1343" type="cellIs">
      <formula>"POS"</formula>
    </cfRule>
  </conditionalFormatting>
  <conditionalFormatting sqref="BP18">
    <cfRule dxfId="1192" operator="containsText" priority="1334" text="POS/NEUT" type="containsText">
      <formula>NOT(ISERROR(SEARCH("POS/NEUT",BP18)))</formula>
    </cfRule>
    <cfRule dxfId="1193" operator="equal" priority="1335" type="cellIs">
      <formula>"NEUT/NEG"</formula>
    </cfRule>
    <cfRule dxfId="1194" operator="equal" priority="1336" type="cellIs">
      <formula>"NEUT"</formula>
    </cfRule>
    <cfRule dxfId="1195" operator="equal" priority="1337" type="cellIs">
      <formula>"NEG"</formula>
    </cfRule>
    <cfRule dxfId="1196" operator="equal" priority="1338" type="cellIs">
      <formula>"POS"</formula>
    </cfRule>
  </conditionalFormatting>
  <conditionalFormatting sqref="BQ18">
    <cfRule dxfId="1197" operator="equal" priority="1291" type="cellIs">
      <formula>"INCOMP"</formula>
    </cfRule>
  </conditionalFormatting>
  <conditionalFormatting sqref="BY18">
    <cfRule dxfId="1198" operator="containsText" priority="1286" text="POS/NEUT" type="containsText">
      <formula>NOT(ISERROR(SEARCH("POS/NEUT",BY18)))</formula>
    </cfRule>
    <cfRule dxfId="1199" operator="equal" priority="1287" type="cellIs">
      <formula>"NEUT/NEG"</formula>
    </cfRule>
    <cfRule dxfId="1200" operator="equal" priority="1288" type="cellIs">
      <formula>"NEUT"</formula>
    </cfRule>
    <cfRule dxfId="1201" operator="equal" priority="1289" type="cellIs">
      <formula>"NEG"</formula>
    </cfRule>
    <cfRule dxfId="1202" operator="equal" priority="1290" type="cellIs">
      <formula>"POS"</formula>
    </cfRule>
  </conditionalFormatting>
  <conditionalFormatting sqref="BV18">
    <cfRule dxfId="1203" operator="containsText" priority="1281" text="POS/NEUT" type="containsText">
      <formula>NOT(ISERROR(SEARCH("POS/NEUT",BV18)))</formula>
    </cfRule>
    <cfRule dxfId="1204" operator="equal" priority="1282" type="cellIs">
      <formula>"NEUT/NEG"</formula>
    </cfRule>
    <cfRule dxfId="1205" operator="equal" priority="1283" type="cellIs">
      <formula>"NEUT"</formula>
    </cfRule>
    <cfRule dxfId="1206" operator="equal" priority="1284" type="cellIs">
      <formula>"NEG"</formula>
    </cfRule>
    <cfRule dxfId="1207" operator="equal" priority="1285" type="cellIs">
      <formula>"POS"</formula>
    </cfRule>
  </conditionalFormatting>
  <conditionalFormatting sqref="CK18">
    <cfRule dxfId="1208" operator="equal" priority="1207" type="cellIs">
      <formula>"INCOMP"</formula>
    </cfRule>
  </conditionalFormatting>
  <conditionalFormatting sqref="CG18">
    <cfRule dxfId="1209" operator="containsText" priority="1266" text="POS/NEUT" type="containsText">
      <formula>NOT(ISERROR(SEARCH("POS/NEUT",CG18)))</formula>
    </cfRule>
    <cfRule dxfId="1210" operator="equal" priority="1267" type="cellIs">
      <formula>"NEUT/NEG"</formula>
    </cfRule>
    <cfRule dxfId="1211" operator="equal" priority="1268" type="cellIs">
      <formula>"NEUT"</formula>
    </cfRule>
    <cfRule dxfId="1212" operator="equal" priority="1269" type="cellIs">
      <formula>"NEG"</formula>
    </cfRule>
    <cfRule dxfId="1213" operator="equal" priority="1270" type="cellIs">
      <formula>"POS"</formula>
    </cfRule>
  </conditionalFormatting>
  <conditionalFormatting sqref="CD18">
    <cfRule dxfId="1214" operator="containsText" priority="1261" text="POS/NEUT" type="containsText">
      <formula>NOT(ISERROR(SEARCH("POS/NEUT",CD18)))</formula>
    </cfRule>
    <cfRule dxfId="1215" operator="equal" priority="1262" type="cellIs">
      <formula>"NEUT/NEG"</formula>
    </cfRule>
    <cfRule dxfId="1216" operator="equal" priority="1263" type="cellIs">
      <formula>"NEUT"</formula>
    </cfRule>
    <cfRule dxfId="1217" operator="equal" priority="1264" type="cellIs">
      <formula>"NEG"</formula>
    </cfRule>
    <cfRule dxfId="1218" operator="equal" priority="1265" type="cellIs">
      <formula>"POS"</formula>
    </cfRule>
  </conditionalFormatting>
  <conditionalFormatting sqref="CE18">
    <cfRule dxfId="1219" operator="equal" priority="1218" type="cellIs">
      <formula>"INCOMP"</formula>
    </cfRule>
  </conditionalFormatting>
  <conditionalFormatting sqref="CM18">
    <cfRule dxfId="1220" operator="containsText" priority="1213" text="POS/NEUT" type="containsText">
      <formula>NOT(ISERROR(SEARCH("POS/NEUT",CM18)))</formula>
    </cfRule>
    <cfRule dxfId="1221" operator="equal" priority="1214" type="cellIs">
      <formula>"NEUT/NEG"</formula>
    </cfRule>
    <cfRule dxfId="1222" operator="equal" priority="1215" type="cellIs">
      <formula>"NEUT"</formula>
    </cfRule>
    <cfRule dxfId="1223" operator="equal" priority="1216" type="cellIs">
      <formula>"NEG"</formula>
    </cfRule>
    <cfRule dxfId="1224" operator="equal" priority="1217" type="cellIs">
      <formula>"POS"</formula>
    </cfRule>
  </conditionalFormatting>
  <conditionalFormatting sqref="CJ18">
    <cfRule dxfId="1225" operator="containsText" priority="1208" text="POS/NEUT" type="containsText">
      <formula>NOT(ISERROR(SEARCH("POS/NEUT",CJ18)))</formula>
    </cfRule>
    <cfRule dxfId="1226" operator="equal" priority="1209" type="cellIs">
      <formula>"NEUT/NEG"</formula>
    </cfRule>
    <cfRule dxfId="1227" operator="equal" priority="1210" type="cellIs">
      <formula>"NEUT"</formula>
    </cfRule>
    <cfRule dxfId="1228" operator="equal" priority="1211" type="cellIs">
      <formula>"NEG"</formula>
    </cfRule>
    <cfRule dxfId="1229" operator="equal" priority="1212" type="cellIs">
      <formula>"POS"</formula>
    </cfRule>
  </conditionalFormatting>
  <conditionalFormatting sqref="CY18">
    <cfRule dxfId="1230" operator="equal" priority="1134" type="cellIs">
      <formula>"INCOMP"</formula>
    </cfRule>
  </conditionalFormatting>
  <conditionalFormatting sqref="CU18">
    <cfRule dxfId="1231" operator="containsText" priority="1193" text="POS/NEUT" type="containsText">
      <formula>NOT(ISERROR(SEARCH("POS/NEUT",CU18)))</formula>
    </cfRule>
    <cfRule dxfId="1232" operator="equal" priority="1194" type="cellIs">
      <formula>"NEUT/NEG"</formula>
    </cfRule>
    <cfRule dxfId="1233" operator="equal" priority="1195" type="cellIs">
      <formula>"NEUT"</formula>
    </cfRule>
    <cfRule dxfId="1234" operator="equal" priority="1196" type="cellIs">
      <formula>"NEG"</formula>
    </cfRule>
    <cfRule dxfId="1235" operator="equal" priority="1197" type="cellIs">
      <formula>"POS"</formula>
    </cfRule>
  </conditionalFormatting>
  <conditionalFormatting sqref="CR18">
    <cfRule dxfId="1236" operator="containsText" priority="1188" text="POS/NEUT" type="containsText">
      <formula>NOT(ISERROR(SEARCH("POS/NEUT",CR18)))</formula>
    </cfRule>
    <cfRule dxfId="1237" operator="equal" priority="1189" type="cellIs">
      <formula>"NEUT/NEG"</formula>
    </cfRule>
    <cfRule dxfId="1238" operator="equal" priority="1190" type="cellIs">
      <formula>"NEUT"</formula>
    </cfRule>
    <cfRule dxfId="1239" operator="equal" priority="1191" type="cellIs">
      <formula>"NEG"</formula>
    </cfRule>
    <cfRule dxfId="1240" operator="equal" priority="1192" type="cellIs">
      <formula>"POS"</formula>
    </cfRule>
  </conditionalFormatting>
  <conditionalFormatting sqref="CS18">
    <cfRule dxfId="1241" operator="equal" priority="1145" type="cellIs">
      <formula>"INCOMP"</formula>
    </cfRule>
  </conditionalFormatting>
  <conditionalFormatting sqref="DA18">
    <cfRule dxfId="1242" operator="containsText" priority="1140" text="POS/NEUT" type="containsText">
      <formula>NOT(ISERROR(SEARCH("POS/NEUT",DA18)))</formula>
    </cfRule>
    <cfRule dxfId="1243" operator="equal" priority="1141" type="cellIs">
      <formula>"NEUT/NEG"</formula>
    </cfRule>
    <cfRule dxfId="1244" operator="equal" priority="1142" type="cellIs">
      <formula>"NEUT"</formula>
    </cfRule>
    <cfRule dxfId="1245" operator="equal" priority="1143" type="cellIs">
      <formula>"NEG"</formula>
    </cfRule>
    <cfRule dxfId="1246" operator="equal" priority="1144" type="cellIs">
      <formula>"POS"</formula>
    </cfRule>
  </conditionalFormatting>
  <conditionalFormatting sqref="CX18">
    <cfRule dxfId="1247" operator="containsText" priority="1135" text="POS/NEUT" type="containsText">
      <formula>NOT(ISERROR(SEARCH("POS/NEUT",CX18)))</formula>
    </cfRule>
    <cfRule dxfId="1248" operator="equal" priority="1136" type="cellIs">
      <formula>"NEUT/NEG"</formula>
    </cfRule>
    <cfRule dxfId="1249" operator="equal" priority="1137" type="cellIs">
      <formula>"NEUT"</formula>
    </cfRule>
    <cfRule dxfId="1250" operator="equal" priority="1138" type="cellIs">
      <formula>"NEG"</formula>
    </cfRule>
    <cfRule dxfId="1251" operator="equal" priority="1139" type="cellIs">
      <formula>"POS"</formula>
    </cfRule>
  </conditionalFormatting>
  <conditionalFormatting sqref="DM18">
    <cfRule dxfId="1252" operator="equal" priority="1061" type="cellIs">
      <formula>"INCOMP"</formula>
    </cfRule>
  </conditionalFormatting>
  <conditionalFormatting sqref="DI18">
    <cfRule dxfId="1253" operator="containsText" priority="1120" text="POS/NEUT" type="containsText">
      <formula>NOT(ISERROR(SEARCH("POS/NEUT",DI18)))</formula>
    </cfRule>
    <cfRule dxfId="1254" operator="equal" priority="1121" type="cellIs">
      <formula>"NEUT/NEG"</formula>
    </cfRule>
    <cfRule dxfId="1255" operator="equal" priority="1122" type="cellIs">
      <formula>"NEUT"</formula>
    </cfRule>
    <cfRule dxfId="1256" operator="equal" priority="1123" type="cellIs">
      <formula>"NEG"</formula>
    </cfRule>
    <cfRule dxfId="1257" operator="equal" priority="1124" type="cellIs">
      <formula>"POS"</formula>
    </cfRule>
  </conditionalFormatting>
  <conditionalFormatting sqref="DF18">
    <cfRule dxfId="1258" operator="containsText" priority="1115" text="POS/NEUT" type="containsText">
      <formula>NOT(ISERROR(SEARCH("POS/NEUT",DF18)))</formula>
    </cfRule>
    <cfRule dxfId="1259" operator="equal" priority="1116" type="cellIs">
      <formula>"NEUT/NEG"</formula>
    </cfRule>
    <cfRule dxfId="1260" operator="equal" priority="1117" type="cellIs">
      <formula>"NEUT"</formula>
    </cfRule>
    <cfRule dxfId="1261" operator="equal" priority="1118" type="cellIs">
      <formula>"NEG"</formula>
    </cfRule>
    <cfRule dxfId="1262" operator="equal" priority="1119" type="cellIs">
      <formula>"POS"</formula>
    </cfRule>
  </conditionalFormatting>
  <conditionalFormatting sqref="DP42">
    <cfRule dxfId="1263" operator="equal" priority="1096" type="cellIs">
      <formula>"NO BET"</formula>
    </cfRule>
    <cfRule dxfId="1264" operator="equal" priority="1097" type="cellIs">
      <formula>"BET"</formula>
    </cfRule>
  </conditionalFormatting>
  <conditionalFormatting sqref="DP43">
    <cfRule dxfId="1265" operator="equal" priority="1094" type="cellIs">
      <formula>"NO BET"</formula>
    </cfRule>
    <cfRule dxfId="1266" operator="equal" priority="1095" type="cellIs">
      <formula>"BET"</formula>
    </cfRule>
  </conditionalFormatting>
  <conditionalFormatting sqref="DG18">
    <cfRule dxfId="1267" operator="equal" priority="1072" type="cellIs">
      <formula>"INCOMP"</formula>
    </cfRule>
  </conditionalFormatting>
  <conditionalFormatting sqref="DO18">
    <cfRule dxfId="1268" operator="containsText" priority="1067" text="POS/NEUT" type="containsText">
      <formula>NOT(ISERROR(SEARCH("POS/NEUT",DO18)))</formula>
    </cfRule>
    <cfRule dxfId="1269" operator="equal" priority="1068" type="cellIs">
      <formula>"NEUT/NEG"</formula>
    </cfRule>
    <cfRule dxfId="1270" operator="equal" priority="1069" type="cellIs">
      <formula>"NEUT"</formula>
    </cfRule>
    <cfRule dxfId="1271" operator="equal" priority="1070" type="cellIs">
      <formula>"NEG"</formula>
    </cfRule>
    <cfRule dxfId="1272" operator="equal" priority="1071" type="cellIs">
      <formula>"POS"</formula>
    </cfRule>
  </conditionalFormatting>
  <conditionalFormatting sqref="DL18">
    <cfRule dxfId="1273" operator="containsText" priority="1062" text="POS/NEUT" type="containsText">
      <formula>NOT(ISERROR(SEARCH("POS/NEUT",DL18)))</formula>
    </cfRule>
    <cfRule dxfId="1274" operator="equal" priority="1063" type="cellIs">
      <formula>"NEUT/NEG"</formula>
    </cfRule>
    <cfRule dxfId="1275" operator="equal" priority="1064" type="cellIs">
      <formula>"NEUT"</formula>
    </cfRule>
    <cfRule dxfId="1276" operator="equal" priority="1065" type="cellIs">
      <formula>"NEG"</formula>
    </cfRule>
    <cfRule dxfId="1277" operator="equal" priority="1066" type="cellIs">
      <formula>"POS"</formula>
    </cfRule>
  </conditionalFormatting>
  <conditionalFormatting sqref="G5">
    <cfRule dxfId="1278" operator="equal" priority="1009" type="cellIs">
      <formula>"YES"</formula>
    </cfRule>
    <cfRule dxfId="1279" operator="equal" priority="1010" type="cellIs">
      <formula>"NO"</formula>
    </cfRule>
  </conditionalFormatting>
  <conditionalFormatting sqref="G16">
    <cfRule dxfId="1280" operator="equal" priority="993" type="cellIs">
      <formula>"YES"</formula>
    </cfRule>
    <cfRule dxfId="1281" operator="equal" priority="994" type="cellIs">
      <formula>"NO"</formula>
    </cfRule>
  </conditionalFormatting>
  <conditionalFormatting sqref="G8">
    <cfRule dxfId="1282" operator="equal" priority="1005" type="cellIs">
      <formula>"YES"</formula>
    </cfRule>
    <cfRule dxfId="1283" operator="equal" priority="1006" type="cellIs">
      <formula>"NO"</formula>
    </cfRule>
  </conditionalFormatting>
  <conditionalFormatting sqref="G9">
    <cfRule dxfId="1284" operator="equal" priority="1003" type="cellIs">
      <formula>"YES"</formula>
    </cfRule>
    <cfRule dxfId="1285" operator="equal" priority="1004" type="cellIs">
      <formula>"NO"</formula>
    </cfRule>
  </conditionalFormatting>
  <conditionalFormatting sqref="G12">
    <cfRule dxfId="1286" operator="equal" priority="999" type="cellIs">
      <formula>"YES"</formula>
    </cfRule>
    <cfRule dxfId="1287" operator="equal" priority="1000" type="cellIs">
      <formula>"NO"</formula>
    </cfRule>
  </conditionalFormatting>
  <conditionalFormatting sqref="G13">
    <cfRule dxfId="1288" operator="equal" priority="997" type="cellIs">
      <formula>"YES"</formula>
    </cfRule>
    <cfRule dxfId="1289" operator="equal" priority="998" type="cellIs">
      <formula>"NO"</formula>
    </cfRule>
  </conditionalFormatting>
  <conditionalFormatting sqref="G21">
    <cfRule dxfId="1290" operator="equal" priority="985" type="cellIs">
      <formula>"YES"</formula>
    </cfRule>
    <cfRule dxfId="1291" operator="equal" priority="986" type="cellIs">
      <formula>"NO"</formula>
    </cfRule>
  </conditionalFormatting>
  <conditionalFormatting sqref="G17">
    <cfRule dxfId="1292" operator="equal" priority="991" type="cellIs">
      <formula>"YES"</formula>
    </cfRule>
    <cfRule dxfId="1293" operator="equal" priority="992" type="cellIs">
      <formula>"NO"</formula>
    </cfRule>
  </conditionalFormatting>
  <conditionalFormatting sqref="G24">
    <cfRule dxfId="1294" operator="equal" priority="981" type="cellIs">
      <formula>"YES"</formula>
    </cfRule>
    <cfRule dxfId="1295" operator="equal" priority="982" type="cellIs">
      <formula>"NO"</formula>
    </cfRule>
  </conditionalFormatting>
  <conditionalFormatting sqref="G20">
    <cfRule dxfId="1296" operator="equal" priority="987" type="cellIs">
      <formula>"YES"</formula>
    </cfRule>
    <cfRule dxfId="1297" operator="equal" priority="988" type="cellIs">
      <formula>"NO"</formula>
    </cfRule>
  </conditionalFormatting>
  <conditionalFormatting sqref="G25">
    <cfRule dxfId="1298" operator="equal" priority="979" type="cellIs">
      <formula>"YES"</formula>
    </cfRule>
    <cfRule dxfId="1299" operator="equal" priority="980" type="cellIs">
      <formula>"NO"</formula>
    </cfRule>
  </conditionalFormatting>
  <conditionalFormatting sqref="G29">
    <cfRule dxfId="1300" operator="equal" priority="973" type="cellIs">
      <formula>"YES"</formula>
    </cfRule>
    <cfRule dxfId="1301" operator="equal" priority="974" type="cellIs">
      <formula>"NO"</formula>
    </cfRule>
  </conditionalFormatting>
  <conditionalFormatting sqref="G28">
    <cfRule dxfId="1302" operator="equal" priority="975" type="cellIs">
      <formula>"YES"</formula>
    </cfRule>
    <cfRule dxfId="1303" operator="equal" priority="976" type="cellIs">
      <formula>"NO"</formula>
    </cfRule>
  </conditionalFormatting>
  <conditionalFormatting sqref="G32">
    <cfRule dxfId="1304" operator="equal" priority="969" type="cellIs">
      <formula>"YES"</formula>
    </cfRule>
    <cfRule dxfId="1305" operator="equal" priority="970" type="cellIs">
      <formula>"NO"</formula>
    </cfRule>
  </conditionalFormatting>
  <conditionalFormatting sqref="G33">
    <cfRule dxfId="1306" operator="equal" priority="967" type="cellIs">
      <formula>"YES"</formula>
    </cfRule>
    <cfRule dxfId="1307" operator="equal" priority="968" type="cellIs">
      <formula>"NO"</formula>
    </cfRule>
  </conditionalFormatting>
  <conditionalFormatting sqref="BR32">
    <cfRule dxfId="1308" operator="equal" priority="876" type="cellIs">
      <formula>"NEUT"</formula>
    </cfRule>
    <cfRule dxfId="1309" operator="equal" priority="877" type="cellIs">
      <formula>"POS"</formula>
    </cfRule>
    <cfRule dxfId="1310" operator="equal" priority="878" type="cellIs">
      <formula>"NEG"</formula>
    </cfRule>
  </conditionalFormatting>
  <conditionalFormatting sqref="BS32">
    <cfRule dxfId="1311" operator="equal" priority="873" type="cellIs">
      <formula>"NEUT"</formula>
    </cfRule>
    <cfRule dxfId="1312" operator="equal" priority="874" type="cellIs">
      <formula>"POS"</formula>
    </cfRule>
    <cfRule dxfId="1313" operator="equal" priority="875" type="cellIs">
      <formula>"NEG"</formula>
    </cfRule>
  </conditionalFormatting>
  <conditionalFormatting sqref="BQ32">
    <cfRule dxfId="1314" operator="equal" priority="870" type="cellIs">
      <formula>"NEUT"</formula>
    </cfRule>
    <cfRule dxfId="1315" operator="equal" priority="871" type="cellIs">
      <formula>"POS"</formula>
    </cfRule>
    <cfRule dxfId="1316" operator="equal" priority="872" type="cellIs">
      <formula>"NEG"</formula>
    </cfRule>
  </conditionalFormatting>
  <conditionalFormatting sqref="AB32">
    <cfRule dxfId="1317" operator="equal" priority="942" type="cellIs">
      <formula>"NEUT"</formula>
    </cfRule>
    <cfRule dxfId="1318" operator="equal" priority="943" type="cellIs">
      <formula>"POS"</formula>
    </cfRule>
    <cfRule dxfId="1319" operator="equal" priority="944" type="cellIs">
      <formula>"NEG"</formula>
    </cfRule>
  </conditionalFormatting>
  <conditionalFormatting sqref="AC32">
    <cfRule dxfId="1320" operator="equal" priority="939" type="cellIs">
      <formula>"NEUT"</formula>
    </cfRule>
    <cfRule dxfId="1321" operator="equal" priority="940" type="cellIs">
      <formula>"POS"</formula>
    </cfRule>
    <cfRule dxfId="1322" operator="equal" priority="941" type="cellIs">
      <formula>"NEG"</formula>
    </cfRule>
  </conditionalFormatting>
  <conditionalFormatting sqref="AA32">
    <cfRule dxfId="1323" operator="equal" priority="936" type="cellIs">
      <formula>"NEUT"</formula>
    </cfRule>
    <cfRule dxfId="1324" operator="equal" priority="937" type="cellIs">
      <formula>"POS"</formula>
    </cfRule>
    <cfRule dxfId="1325" operator="equal" priority="938" type="cellIs">
      <formula>"NEG"</formula>
    </cfRule>
  </conditionalFormatting>
  <conditionalFormatting sqref="AP32">
    <cfRule dxfId="1326" operator="equal" priority="920" type="cellIs">
      <formula>"NEUT"</formula>
    </cfRule>
    <cfRule dxfId="1327" operator="equal" priority="921" type="cellIs">
      <formula>"POS"</formula>
    </cfRule>
    <cfRule dxfId="1328" operator="equal" priority="922" type="cellIs">
      <formula>"NEG"</formula>
    </cfRule>
  </conditionalFormatting>
  <conditionalFormatting sqref="AQ32">
    <cfRule dxfId="1329" operator="equal" priority="917" type="cellIs">
      <formula>"NEUT"</formula>
    </cfRule>
    <cfRule dxfId="1330" operator="equal" priority="918" type="cellIs">
      <formula>"POS"</formula>
    </cfRule>
    <cfRule dxfId="1331" operator="equal" priority="919" type="cellIs">
      <formula>"NEG"</formula>
    </cfRule>
  </conditionalFormatting>
  <conditionalFormatting sqref="AO32">
    <cfRule dxfId="1332" operator="equal" priority="914" type="cellIs">
      <formula>"NEUT"</formula>
    </cfRule>
    <cfRule dxfId="1333" operator="equal" priority="915" type="cellIs">
      <formula>"POS"</formula>
    </cfRule>
    <cfRule dxfId="1334" operator="equal" priority="916" type="cellIs">
      <formula>"NEG"</formula>
    </cfRule>
  </conditionalFormatting>
  <conditionalFormatting sqref="BD32">
    <cfRule dxfId="1335" operator="equal" priority="898" type="cellIs">
      <formula>"NEUT"</formula>
    </cfRule>
    <cfRule dxfId="1336" operator="equal" priority="899" type="cellIs">
      <formula>"POS"</formula>
    </cfRule>
    <cfRule dxfId="1337" operator="equal" priority="900" type="cellIs">
      <formula>"NEG"</formula>
    </cfRule>
  </conditionalFormatting>
  <conditionalFormatting sqref="BE32">
    <cfRule dxfId="1338" operator="equal" priority="895" type="cellIs">
      <formula>"NEUT"</formula>
    </cfRule>
    <cfRule dxfId="1339" operator="equal" priority="896" type="cellIs">
      <formula>"POS"</formula>
    </cfRule>
    <cfRule dxfId="1340" operator="equal" priority="897" type="cellIs">
      <formula>"NEG"</formula>
    </cfRule>
  </conditionalFormatting>
  <conditionalFormatting sqref="BC32">
    <cfRule dxfId="1341" operator="equal" priority="892" type="cellIs">
      <formula>"NEUT"</formula>
    </cfRule>
    <cfRule dxfId="1342" operator="equal" priority="893" type="cellIs">
      <formula>"POS"</formula>
    </cfRule>
    <cfRule dxfId="1343" operator="equal" priority="894" type="cellIs">
      <formula>"NEG"</formula>
    </cfRule>
  </conditionalFormatting>
  <conditionalFormatting sqref="H6 H10 H14 H18 H22">
    <cfRule dxfId="1344" operator="equal" priority="717" type="cellIs">
      <formula>"YES"</formula>
    </cfRule>
    <cfRule dxfId="1345" operator="equal" priority="718" type="cellIs">
      <formula>"NO"</formula>
    </cfRule>
  </conditionalFormatting>
  <conditionalFormatting sqref="H26 H30">
    <cfRule dxfId="1346" operator="equal" priority="715" type="cellIs">
      <formula>"YES"</formula>
    </cfRule>
    <cfRule dxfId="1347" operator="equal" priority="716" type="cellIs">
      <formula>"NO"</formula>
    </cfRule>
  </conditionalFormatting>
  <conditionalFormatting sqref="H3:H5">
    <cfRule dxfId="1348" operator="equal" priority="713" type="cellIs">
      <formula>"YES"</formula>
    </cfRule>
    <cfRule dxfId="1349" operator="equal" priority="714" type="cellIs">
      <formula>"NO"</formula>
    </cfRule>
  </conditionalFormatting>
  <conditionalFormatting sqref="H8:H9">
    <cfRule dxfId="1350" operator="equal" priority="711" type="cellIs">
      <formula>"YES"</formula>
    </cfRule>
    <cfRule dxfId="1351" operator="equal" priority="712" type="cellIs">
      <formula>"NO"</formula>
    </cfRule>
  </conditionalFormatting>
  <conditionalFormatting sqref="H12:H13">
    <cfRule dxfId="1352" operator="equal" priority="709" type="cellIs">
      <formula>"YES"</formula>
    </cfRule>
    <cfRule dxfId="1353" operator="equal" priority="710" type="cellIs">
      <formula>"NO"</formula>
    </cfRule>
  </conditionalFormatting>
  <conditionalFormatting sqref="H16:H17">
    <cfRule dxfId="1354" operator="equal" priority="707" type="cellIs">
      <formula>"YES"</formula>
    </cfRule>
    <cfRule dxfId="1355" operator="equal" priority="708" type="cellIs">
      <formula>"NO"</formula>
    </cfRule>
  </conditionalFormatting>
  <conditionalFormatting sqref="H20:H21">
    <cfRule dxfId="1356" operator="equal" priority="705" type="cellIs">
      <formula>"YES"</formula>
    </cfRule>
    <cfRule dxfId="1357" operator="equal" priority="706" type="cellIs">
      <formula>"NO"</formula>
    </cfRule>
  </conditionalFormatting>
  <conditionalFormatting sqref="H24:H25">
    <cfRule dxfId="1358" operator="equal" priority="703" type="cellIs">
      <formula>"YES"</formula>
    </cfRule>
    <cfRule dxfId="1359" operator="equal" priority="704" type="cellIs">
      <formula>"NO"</formula>
    </cfRule>
  </conditionalFormatting>
  <conditionalFormatting sqref="H28:H29">
    <cfRule dxfId="1360" operator="equal" priority="701" type="cellIs">
      <formula>"YES"</formula>
    </cfRule>
    <cfRule dxfId="1361" operator="equal" priority="702" type="cellIs">
      <formula>"NO"</formula>
    </cfRule>
  </conditionalFormatting>
  <conditionalFormatting sqref="H32:H33">
    <cfRule dxfId="1362" operator="equal" priority="699" type="cellIs">
      <formula>"YES"</formula>
    </cfRule>
    <cfRule dxfId="1363" operator="equal" priority="700" type="cellIs">
      <formula>"NO"</formula>
    </cfRule>
  </conditionalFormatting>
  <conditionalFormatting sqref="H7">
    <cfRule dxfId="1364" operator="equal" priority="697" type="cellIs">
      <formula>"YES"</formula>
    </cfRule>
    <cfRule dxfId="1365" operator="equal" priority="698" type="cellIs">
      <formula>"NO"</formula>
    </cfRule>
  </conditionalFormatting>
  <conditionalFormatting sqref="H11">
    <cfRule dxfId="1366" operator="equal" priority="695" type="cellIs">
      <formula>"YES"</formula>
    </cfRule>
    <cfRule dxfId="1367" operator="equal" priority="696" type="cellIs">
      <formula>"NO"</formula>
    </cfRule>
  </conditionalFormatting>
  <conditionalFormatting sqref="H15">
    <cfRule dxfId="1368" operator="equal" priority="693" type="cellIs">
      <formula>"YES"</formula>
    </cfRule>
    <cfRule dxfId="1369" operator="equal" priority="694" type="cellIs">
      <formula>"NO"</formula>
    </cfRule>
  </conditionalFormatting>
  <conditionalFormatting sqref="H19">
    <cfRule dxfId="1370" operator="equal" priority="691" type="cellIs">
      <formula>"YES"</formula>
    </cfRule>
    <cfRule dxfId="1371" operator="equal" priority="692" type="cellIs">
      <formula>"NO"</formula>
    </cfRule>
  </conditionalFormatting>
  <conditionalFormatting sqref="H23">
    <cfRule dxfId="1372" operator="equal" priority="689" type="cellIs">
      <formula>"YES"</formula>
    </cfRule>
    <cfRule dxfId="1373" operator="equal" priority="690" type="cellIs">
      <formula>"NO"</formula>
    </cfRule>
  </conditionalFormatting>
  <conditionalFormatting sqref="H27">
    <cfRule dxfId="1374" operator="equal" priority="687" type="cellIs">
      <formula>"YES"</formula>
    </cfRule>
    <cfRule dxfId="1375" operator="equal" priority="688" type="cellIs">
      <formula>"NO"</formula>
    </cfRule>
  </conditionalFormatting>
  <conditionalFormatting sqref="H31">
    <cfRule dxfId="1376" operator="equal" priority="685" type="cellIs">
      <formula>"YES"</formula>
    </cfRule>
    <cfRule dxfId="1377" operator="equal" priority="686" type="cellIs">
      <formula>"NO"</formula>
    </cfRule>
  </conditionalFormatting>
  <conditionalFormatting sqref="U18">
    <cfRule dxfId="1378" operator="containsText" priority="558" text="POS/NEUT" type="containsText">
      <formula>NOT(ISERROR(SEARCH("POS/NEUT",U18)))</formula>
    </cfRule>
    <cfRule dxfId="1379" operator="equal" priority="559" type="cellIs">
      <formula>"NEUT/NEG"</formula>
    </cfRule>
    <cfRule dxfId="1380" operator="equal" priority="560" type="cellIs">
      <formula>"NEUT"</formula>
    </cfRule>
    <cfRule dxfId="1381" operator="equal" priority="561" type="cellIs">
      <formula>"NEG"</formula>
    </cfRule>
    <cfRule dxfId="1382" operator="equal" priority="562" type="cellIs">
      <formula>"POS"</formula>
    </cfRule>
  </conditionalFormatting>
  <conditionalFormatting sqref="O18">
    <cfRule dxfId="1383" operator="containsText" priority="593" text="POS/NEUT" type="containsText">
      <formula>NOT(ISERROR(SEARCH("POS/NEUT",O18)))</formula>
    </cfRule>
    <cfRule dxfId="1384" operator="equal" priority="594" type="cellIs">
      <formula>"NEUT/NEG"</formula>
    </cfRule>
    <cfRule dxfId="1385" operator="equal" priority="595" type="cellIs">
      <formula>"NEUT"</formula>
    </cfRule>
    <cfRule dxfId="1386" operator="equal" priority="596" type="cellIs">
      <formula>"NEG"</formula>
    </cfRule>
    <cfRule dxfId="1387" operator="equal" priority="597" type="cellIs">
      <formula>"POS"</formula>
    </cfRule>
  </conditionalFormatting>
  <conditionalFormatting sqref="L18">
    <cfRule dxfId="1388" operator="containsText" priority="588" text="POS/NEUT" type="containsText">
      <formula>NOT(ISERROR(SEARCH("POS/NEUT",L18)))</formula>
    </cfRule>
    <cfRule dxfId="1389" operator="equal" priority="589" type="cellIs">
      <formula>"NEUT/NEG"</formula>
    </cfRule>
    <cfRule dxfId="1390" operator="equal" priority="590" type="cellIs">
      <formula>"NEUT"</formula>
    </cfRule>
    <cfRule dxfId="1391" operator="equal" priority="591" type="cellIs">
      <formula>"NEG"</formula>
    </cfRule>
    <cfRule dxfId="1392" operator="equal" priority="592" type="cellIs">
      <formula>"POS"</formula>
    </cfRule>
  </conditionalFormatting>
  <conditionalFormatting sqref="Q4">
    <cfRule dxfId="1393" operator="containsText" priority="583" text="POS/NEUT" type="containsText">
      <formula>NOT(ISERROR(SEARCH("POS/NEUT",Q4)))</formula>
    </cfRule>
    <cfRule dxfId="1394" operator="equal" priority="584" type="cellIs">
      <formula>"NEUT/NEG"</formula>
    </cfRule>
    <cfRule dxfId="1395" operator="equal" priority="585" type="cellIs">
      <formula>"NEUT"</formula>
    </cfRule>
    <cfRule dxfId="1396" operator="equal" priority="586" type="cellIs">
      <formula>"NEG"</formula>
    </cfRule>
    <cfRule dxfId="1397" operator="equal" priority="587" type="cellIs">
      <formula>"POS"</formula>
    </cfRule>
  </conditionalFormatting>
  <conditionalFormatting sqref="Q5">
    <cfRule dxfId="1398" operator="containsText" priority="578" text="POS/NEUT" type="containsText">
      <formula>NOT(ISERROR(SEARCH("POS/NEUT",Q5)))</formula>
    </cfRule>
    <cfRule dxfId="1399" operator="equal" priority="579" type="cellIs">
      <formula>"NEUT/NEG"</formula>
    </cfRule>
    <cfRule dxfId="1400" operator="equal" priority="580" type="cellIs">
      <formula>"NEUT"</formula>
    </cfRule>
    <cfRule dxfId="1401" operator="equal" priority="581" type="cellIs">
      <formula>"NEG"</formula>
    </cfRule>
    <cfRule dxfId="1402" operator="equal" priority="582" type="cellIs">
      <formula>"POS"</formula>
    </cfRule>
  </conditionalFormatting>
  <conditionalFormatting sqref="Q10">
    <cfRule dxfId="1403" operator="containsText" priority="573" text="POS/NEUT" type="containsText">
      <formula>NOT(ISERROR(SEARCH("POS/NEUT",Q10)))</formula>
    </cfRule>
    <cfRule dxfId="1404" operator="equal" priority="574" type="cellIs">
      <formula>"NEUT/NEG"</formula>
    </cfRule>
    <cfRule dxfId="1405" operator="equal" priority="575" type="cellIs">
      <formula>"NEUT"</formula>
    </cfRule>
    <cfRule dxfId="1406" operator="equal" priority="576" type="cellIs">
      <formula>"NEG"</formula>
    </cfRule>
    <cfRule dxfId="1407" operator="equal" priority="577" type="cellIs">
      <formula>"POS"</formula>
    </cfRule>
  </conditionalFormatting>
  <conditionalFormatting sqref="R4:R5">
    <cfRule dxfId="1408" operator="equal" priority="564" type="cellIs">
      <formula>"YES"</formula>
    </cfRule>
  </conditionalFormatting>
  <conditionalFormatting sqref="M18">
    <cfRule dxfId="1409" operator="equal" priority="563" type="cellIs">
      <formula>"INCOMP"</formula>
    </cfRule>
  </conditionalFormatting>
  <conditionalFormatting sqref="R18">
    <cfRule dxfId="1410" operator="containsText" priority="553" text="POS/NEUT" type="containsText">
      <formula>NOT(ISERROR(SEARCH("POS/NEUT",R18)))</formula>
    </cfRule>
    <cfRule dxfId="1411" operator="equal" priority="554" type="cellIs">
      <formula>"NEUT/NEG"</formula>
    </cfRule>
    <cfRule dxfId="1412" operator="equal" priority="555" type="cellIs">
      <formula>"NEUT"</formula>
    </cfRule>
    <cfRule dxfId="1413" operator="equal" priority="556" type="cellIs">
      <formula>"NEG"</formula>
    </cfRule>
    <cfRule dxfId="1414" operator="equal" priority="557" type="cellIs">
      <formula>"POS"</formula>
    </cfRule>
  </conditionalFormatting>
  <conditionalFormatting sqref="S18">
    <cfRule dxfId="1415" operator="equal" priority="552" type="cellIs">
      <formula>"INCOMP"</formula>
    </cfRule>
  </conditionalFormatting>
  <conditionalFormatting sqref="N32">
    <cfRule dxfId="1416" operator="equal" priority="549" type="cellIs">
      <formula>"NEUT"</formula>
    </cfRule>
    <cfRule dxfId="1417" operator="equal" priority="550" type="cellIs">
      <formula>"POS"</formula>
    </cfRule>
    <cfRule dxfId="1418" operator="equal" priority="551" type="cellIs">
      <formula>"NEG"</formula>
    </cfRule>
  </conditionalFormatting>
  <conditionalFormatting sqref="O32">
    <cfRule dxfId="1419" operator="equal" priority="546" type="cellIs">
      <formula>"NEUT"</formula>
    </cfRule>
    <cfRule dxfId="1420" operator="equal" priority="547" type="cellIs">
      <formula>"POS"</formula>
    </cfRule>
    <cfRule dxfId="1421" operator="equal" priority="548" type="cellIs">
      <formula>"NEG"</formula>
    </cfRule>
  </conditionalFormatting>
  <conditionalFormatting sqref="M32">
    <cfRule dxfId="1422" operator="equal" priority="543" type="cellIs">
      <formula>"NEUT"</formula>
    </cfRule>
    <cfRule dxfId="1423" operator="equal" priority="544" type="cellIs">
      <formula>"POS"</formula>
    </cfRule>
    <cfRule dxfId="1424" operator="equal" priority="545" type="cellIs">
      <formula>"NEG"</formula>
    </cfRule>
  </conditionalFormatting>
  <conditionalFormatting sqref="T32">
    <cfRule dxfId="1425" operator="equal" priority="540" type="cellIs">
      <formula>"NEUT"</formula>
    </cfRule>
    <cfRule dxfId="1426" operator="equal" priority="541" type="cellIs">
      <formula>"POS"</formula>
    </cfRule>
    <cfRule dxfId="1427" operator="equal" priority="542" type="cellIs">
      <formula>"NEG"</formula>
    </cfRule>
  </conditionalFormatting>
  <conditionalFormatting sqref="U32">
    <cfRule dxfId="1428" operator="equal" priority="537" type="cellIs">
      <formula>"NEUT"</formula>
    </cfRule>
    <cfRule dxfId="1429" operator="equal" priority="538" type="cellIs">
      <formula>"POS"</formula>
    </cfRule>
    <cfRule dxfId="1430" operator="equal" priority="539" type="cellIs">
      <formula>"NEG"</formula>
    </cfRule>
  </conditionalFormatting>
  <conditionalFormatting sqref="S32">
    <cfRule dxfId="1431" operator="equal" priority="534" type="cellIs">
      <formula>"NEUT"</formula>
    </cfRule>
    <cfRule dxfId="1432" operator="equal" priority="535" type="cellIs">
      <formula>"POS"</formula>
    </cfRule>
    <cfRule dxfId="1433" operator="equal" priority="536" type="cellIs">
      <formula>"NEG"</formula>
    </cfRule>
  </conditionalFormatting>
  <conditionalFormatting sqref="P32">
    <cfRule dxfId="1434" operator="equal" priority="532" type="cellIs">
      <formula>"NO BET"</formula>
    </cfRule>
    <cfRule dxfId="1435" operator="equal" priority="533" type="cellIs">
      <formula>"BET"</formula>
    </cfRule>
  </conditionalFormatting>
  <conditionalFormatting sqref="G3">
    <cfRule dxfId="1436" operator="equal" priority="519" type="cellIs">
      <formula>"YES"</formula>
    </cfRule>
    <cfRule dxfId="1437" operator="equal" priority="520" type="cellIs">
      <formula>"NO"</formula>
    </cfRule>
  </conditionalFormatting>
  <conditionalFormatting sqref="G7">
    <cfRule dxfId="1438" operator="equal" priority="517" type="cellIs">
      <formula>"YES"</formula>
    </cfRule>
    <cfRule dxfId="1439" operator="equal" priority="518" type="cellIs">
      <formula>"NO"</formula>
    </cfRule>
  </conditionalFormatting>
  <conditionalFormatting sqref="G11">
    <cfRule dxfId="1440" operator="equal" priority="515" type="cellIs">
      <formula>"YES"</formula>
    </cfRule>
    <cfRule dxfId="1441" operator="equal" priority="516" type="cellIs">
      <formula>"NO"</formula>
    </cfRule>
  </conditionalFormatting>
  <conditionalFormatting sqref="G15">
    <cfRule dxfId="1442" operator="equal" priority="513" type="cellIs">
      <formula>"YES"</formula>
    </cfRule>
    <cfRule dxfId="1443" operator="equal" priority="514" type="cellIs">
      <formula>"NO"</formula>
    </cfRule>
  </conditionalFormatting>
  <conditionalFormatting sqref="G19">
    <cfRule dxfId="1444" operator="equal" priority="511" type="cellIs">
      <formula>"YES"</formula>
    </cfRule>
    <cfRule dxfId="1445" operator="equal" priority="512" type="cellIs">
      <formula>"NO"</formula>
    </cfRule>
  </conditionalFormatting>
  <conditionalFormatting sqref="G23">
    <cfRule dxfId="1446" operator="equal" priority="509" type="cellIs">
      <formula>"YES"</formula>
    </cfRule>
    <cfRule dxfId="1447" operator="equal" priority="510" type="cellIs">
      <formula>"NO"</formula>
    </cfRule>
  </conditionalFormatting>
  <conditionalFormatting sqref="G27">
    <cfRule dxfId="1448" operator="equal" priority="507" type="cellIs">
      <formula>"YES"</formula>
    </cfRule>
    <cfRule dxfId="1449" operator="equal" priority="508" type="cellIs">
      <formula>"NO"</formula>
    </cfRule>
  </conditionalFormatting>
  <conditionalFormatting sqref="G31">
    <cfRule dxfId="1450" operator="equal" priority="505" type="cellIs">
      <formula>"YES"</formula>
    </cfRule>
    <cfRule dxfId="1451" operator="equal" priority="506" type="cellIs">
      <formula>"NO"</formula>
    </cfRule>
  </conditionalFormatting>
  <conditionalFormatting sqref="U36:U37">
    <cfRule dxfId="1452" operator="equal" priority="354" type="cellIs">
      <formula>"NO BET"</formula>
    </cfRule>
    <cfRule dxfId="1453" operator="equal" priority="355" type="cellIs">
      <formula>"BET"</formula>
    </cfRule>
  </conditionalFormatting>
  <conditionalFormatting sqref="AI36:AI37">
    <cfRule dxfId="1454" operator="equal" priority="352" type="cellIs">
      <formula>"NO BET"</formula>
    </cfRule>
    <cfRule dxfId="1455" operator="equal" priority="353" type="cellIs">
      <formula>"BET"</formula>
    </cfRule>
  </conditionalFormatting>
  <conditionalFormatting sqref="AW36:AW37">
    <cfRule dxfId="1456" operator="equal" priority="350" type="cellIs">
      <formula>"NO BET"</formula>
    </cfRule>
    <cfRule dxfId="1457" operator="equal" priority="351" type="cellIs">
      <formula>"BET"</formula>
    </cfRule>
  </conditionalFormatting>
  <conditionalFormatting sqref="BK36:BK37">
    <cfRule dxfId="1458" operator="equal" priority="348" type="cellIs">
      <formula>"NO BET"</formula>
    </cfRule>
    <cfRule dxfId="1459" operator="equal" priority="349" type="cellIs">
      <formula>"BET"</formula>
    </cfRule>
  </conditionalFormatting>
  <conditionalFormatting sqref="BY36:BY37">
    <cfRule dxfId="1460" operator="equal" priority="346" type="cellIs">
      <formula>"NO BET"</formula>
    </cfRule>
    <cfRule dxfId="1461" operator="equal" priority="347" type="cellIs">
      <formula>"BET"</formula>
    </cfRule>
  </conditionalFormatting>
  <conditionalFormatting sqref="CM36:CM37">
    <cfRule dxfId="1462" operator="equal" priority="344" type="cellIs">
      <formula>"NO BET"</formula>
    </cfRule>
    <cfRule dxfId="1463" operator="equal" priority="345" type="cellIs">
      <formula>"BET"</formula>
    </cfRule>
  </conditionalFormatting>
  <conditionalFormatting sqref="DA36:DA37">
    <cfRule dxfId="1464" operator="equal" priority="342" type="cellIs">
      <formula>"NO BET"</formula>
    </cfRule>
    <cfRule dxfId="1465" operator="equal" priority="343" type="cellIs">
      <formula>"BET"</formula>
    </cfRule>
  </conditionalFormatting>
  <conditionalFormatting sqref="DO36:DO37">
    <cfRule dxfId="1466" operator="equal" priority="340" type="cellIs">
      <formula>"NO BET"</formula>
    </cfRule>
    <cfRule dxfId="1467" operator="equal" priority="341" type="cellIs">
      <formula>"BET"</formula>
    </cfRule>
  </conditionalFormatting>
  <conditionalFormatting sqref="P22">
    <cfRule dxfId="1468" operator="equal" priority="337" type="cellIs">
      <formula>"NEUT"</formula>
    </cfRule>
    <cfRule dxfId="1469" operator="equal" priority="338" type="cellIs">
      <formula>"POS"</formula>
    </cfRule>
    <cfRule dxfId="1470" operator="equal" priority="339" type="cellIs">
      <formula>"NEG"</formula>
    </cfRule>
  </conditionalFormatting>
  <conditionalFormatting sqref="S21:S22">
    <cfRule dxfId="1471" operator="equal" priority="335" type="cellIs">
      <formula>"YES"</formula>
    </cfRule>
    <cfRule dxfId="1472" operator="equal" priority="336" type="cellIs">
      <formula>"NO"</formula>
    </cfRule>
  </conditionalFormatting>
  <conditionalFormatting sqref="P21">
    <cfRule dxfId="1473" operator="equal" priority="332" type="cellIs">
      <formula>"NEUT"</formula>
    </cfRule>
    <cfRule dxfId="1474" operator="equal" priority="333" type="cellIs">
      <formula>"POS"</formula>
    </cfRule>
    <cfRule dxfId="1475" operator="equal" priority="334" type="cellIs">
      <formula>"NEG"</formula>
    </cfRule>
  </conditionalFormatting>
  <conditionalFormatting sqref="P21:P22">
    <cfRule dxfId="1476" operator="equal" priority="331" type="cellIs">
      <formula>"INCOMP"</formula>
    </cfRule>
  </conditionalFormatting>
  <conditionalFormatting sqref="N42:N43">
    <cfRule dxfId="1477" operator="equal" priority="265" type="cellIs">
      <formula>"NEUT"</formula>
    </cfRule>
    <cfRule dxfId="1478" operator="equal" priority="266" type="cellIs">
      <formula>"POS"</formula>
    </cfRule>
    <cfRule dxfId="1479" operator="equal" priority="267" type="cellIs">
      <formula>"NEG"</formula>
    </cfRule>
  </conditionalFormatting>
  <conditionalFormatting sqref="V42">
    <cfRule dxfId="1480" operator="equal" priority="263" type="cellIs">
      <formula>"NO BET"</formula>
    </cfRule>
    <cfRule dxfId="1481" operator="equal" priority="264" type="cellIs">
      <formula>"BET"</formula>
    </cfRule>
  </conditionalFormatting>
  <conditionalFormatting sqref="V43">
    <cfRule dxfId="1482" operator="equal" priority="261" type="cellIs">
      <formula>"NO BET"</formula>
    </cfRule>
    <cfRule dxfId="1483" operator="equal" priority="262" type="cellIs">
      <formula>"BET"</formula>
    </cfRule>
  </conditionalFormatting>
  <conditionalFormatting sqref="U42">
    <cfRule dxfId="1484" operator="equal" priority="259" type="cellIs">
      <formula>"NO BET"</formula>
    </cfRule>
    <cfRule dxfId="1485" operator="equal" priority="260" type="cellIs">
      <formula>"BET"</formula>
    </cfRule>
  </conditionalFormatting>
  <conditionalFormatting sqref="BD42:BD43">
    <cfRule dxfId="1486" operator="equal" priority="242" type="cellIs">
      <formula>"NEUT"</formula>
    </cfRule>
    <cfRule dxfId="1487" operator="equal" priority="243" type="cellIs">
      <formula>"POS"</formula>
    </cfRule>
    <cfRule dxfId="1488" operator="equal" priority="244" type="cellIs">
      <formula>"NEG"</formula>
    </cfRule>
  </conditionalFormatting>
  <conditionalFormatting sqref="AB42:AB43">
    <cfRule dxfId="1489" operator="equal" priority="256" type="cellIs">
      <formula>"NEUT"</formula>
    </cfRule>
    <cfRule dxfId="1490" operator="equal" priority="257" type="cellIs">
      <formula>"POS"</formula>
    </cfRule>
    <cfRule dxfId="1491" operator="equal" priority="258" type="cellIs">
      <formula>"NEG"</formula>
    </cfRule>
  </conditionalFormatting>
  <conditionalFormatting sqref="AJ42">
    <cfRule dxfId="1492" operator="equal" priority="254" type="cellIs">
      <formula>"NO BET"</formula>
    </cfRule>
    <cfRule dxfId="1493" operator="equal" priority="255" type="cellIs">
      <formula>"BET"</formula>
    </cfRule>
  </conditionalFormatting>
  <conditionalFormatting sqref="AJ43">
    <cfRule dxfId="1494" operator="equal" priority="252" type="cellIs">
      <formula>"NO BET"</formula>
    </cfRule>
    <cfRule dxfId="1495" operator="equal" priority="253" type="cellIs">
      <formula>"BET"</formula>
    </cfRule>
  </conditionalFormatting>
  <conditionalFormatting sqref="AP42:AP43">
    <cfRule dxfId="1496" operator="equal" priority="249" type="cellIs">
      <formula>"NEUT"</formula>
    </cfRule>
    <cfRule dxfId="1497" operator="equal" priority="250" type="cellIs">
      <formula>"POS"</formula>
    </cfRule>
    <cfRule dxfId="1498" operator="equal" priority="251" type="cellIs">
      <formula>"NEG"</formula>
    </cfRule>
  </conditionalFormatting>
  <conditionalFormatting sqref="AX42">
    <cfRule dxfId="1499" operator="equal" priority="247" type="cellIs">
      <formula>"NO BET"</formula>
    </cfRule>
    <cfRule dxfId="1500" operator="equal" priority="248" type="cellIs">
      <formula>"BET"</formula>
    </cfRule>
  </conditionalFormatting>
  <conditionalFormatting sqref="AX43">
    <cfRule dxfId="1501" operator="equal" priority="245" type="cellIs">
      <formula>"NO BET"</formula>
    </cfRule>
    <cfRule dxfId="1502" operator="equal" priority="246" type="cellIs">
      <formula>"BET"</formula>
    </cfRule>
  </conditionalFormatting>
  <conditionalFormatting sqref="BL42">
    <cfRule dxfId="1503" operator="equal" priority="240" type="cellIs">
      <formula>"NO BET"</formula>
    </cfRule>
    <cfRule dxfId="1504" operator="equal" priority="241" type="cellIs">
      <formula>"BET"</formula>
    </cfRule>
  </conditionalFormatting>
  <conditionalFormatting sqref="BL43">
    <cfRule dxfId="1505" operator="equal" priority="238" type="cellIs">
      <formula>"NO BET"</formula>
    </cfRule>
    <cfRule dxfId="1506" operator="equal" priority="239" type="cellIs">
      <formula>"BET"</formula>
    </cfRule>
  </conditionalFormatting>
  <conditionalFormatting sqref="BR42:BR43">
    <cfRule dxfId="1507" operator="equal" priority="235" type="cellIs">
      <formula>"NEUT"</formula>
    </cfRule>
    <cfRule dxfId="1508" operator="equal" priority="236" type="cellIs">
      <formula>"POS"</formula>
    </cfRule>
    <cfRule dxfId="1509" operator="equal" priority="237" type="cellIs">
      <formula>"NEG"</formula>
    </cfRule>
  </conditionalFormatting>
  <conditionalFormatting sqref="U43">
    <cfRule dxfId="1510" operator="equal" priority="233" type="cellIs">
      <formula>"NO BET"</formula>
    </cfRule>
    <cfRule dxfId="1511" operator="equal" priority="234" type="cellIs">
      <formula>"BET"</formula>
    </cfRule>
  </conditionalFormatting>
  <conditionalFormatting sqref="AI42">
    <cfRule dxfId="1512" operator="equal" priority="231" type="cellIs">
      <formula>"NO BET"</formula>
    </cfRule>
    <cfRule dxfId="1513" operator="equal" priority="232" type="cellIs">
      <formula>"BET"</formula>
    </cfRule>
  </conditionalFormatting>
  <conditionalFormatting sqref="AI43">
    <cfRule dxfId="1514" operator="equal" priority="229" type="cellIs">
      <formula>"NO BET"</formula>
    </cfRule>
    <cfRule dxfId="1515" operator="equal" priority="230" type="cellIs">
      <formula>"BET"</formula>
    </cfRule>
  </conditionalFormatting>
  <conditionalFormatting sqref="AW42">
    <cfRule dxfId="1516" operator="equal" priority="227" type="cellIs">
      <formula>"NO BET"</formula>
    </cfRule>
    <cfRule dxfId="1517" operator="equal" priority="228" type="cellIs">
      <formula>"BET"</formula>
    </cfRule>
  </conditionalFormatting>
  <conditionalFormatting sqref="AW43">
    <cfRule dxfId="1518" operator="equal" priority="225" type="cellIs">
      <formula>"NO BET"</formula>
    </cfRule>
    <cfRule dxfId="1519" operator="equal" priority="226" type="cellIs">
      <formula>"BET"</formula>
    </cfRule>
  </conditionalFormatting>
  <conditionalFormatting sqref="BK42">
    <cfRule dxfId="1520" operator="equal" priority="223" type="cellIs">
      <formula>"NO BET"</formula>
    </cfRule>
    <cfRule dxfId="1521" operator="equal" priority="224" type="cellIs">
      <formula>"BET"</formula>
    </cfRule>
  </conditionalFormatting>
  <conditionalFormatting sqref="BK43">
    <cfRule dxfId="1522" operator="equal" priority="221" type="cellIs">
      <formula>"NO BET"</formula>
    </cfRule>
    <cfRule dxfId="1523" operator="equal" priority="222" type="cellIs">
      <formula>"BET"</formula>
    </cfRule>
  </conditionalFormatting>
  <conditionalFormatting sqref="BZ42">
    <cfRule dxfId="1524" operator="equal" priority="219" type="cellIs">
      <formula>"NO BET"</formula>
    </cfRule>
    <cfRule dxfId="1525" operator="equal" priority="220" type="cellIs">
      <formula>"BET"</formula>
    </cfRule>
  </conditionalFormatting>
  <conditionalFormatting sqref="BZ43">
    <cfRule dxfId="1526" operator="equal" priority="217" type="cellIs">
      <formula>"NO BET"</formula>
    </cfRule>
    <cfRule dxfId="1527" operator="equal" priority="218" type="cellIs">
      <formula>"BET"</formula>
    </cfRule>
  </conditionalFormatting>
  <conditionalFormatting sqref="BY42">
    <cfRule dxfId="1528" operator="equal" priority="215" type="cellIs">
      <formula>"NO BET"</formula>
    </cfRule>
    <cfRule dxfId="1529" operator="equal" priority="216" type="cellIs">
      <formula>"BET"</formula>
    </cfRule>
  </conditionalFormatting>
  <conditionalFormatting sqref="DH42:DH43">
    <cfRule dxfId="1530" operator="equal" priority="198" type="cellIs">
      <formula>"NEUT"</formula>
    </cfRule>
    <cfRule dxfId="1531" operator="equal" priority="199" type="cellIs">
      <formula>"POS"</formula>
    </cfRule>
    <cfRule dxfId="1532" operator="equal" priority="200" type="cellIs">
      <formula>"NEG"</formula>
    </cfRule>
  </conditionalFormatting>
  <conditionalFormatting sqref="CF42:CF43">
    <cfRule dxfId="1533" operator="equal" priority="212" type="cellIs">
      <formula>"NEUT"</formula>
    </cfRule>
    <cfRule dxfId="1534" operator="equal" priority="213" type="cellIs">
      <formula>"POS"</formula>
    </cfRule>
    <cfRule dxfId="1535" operator="equal" priority="214" type="cellIs">
      <formula>"NEG"</formula>
    </cfRule>
  </conditionalFormatting>
  <conditionalFormatting sqref="CN42">
    <cfRule dxfId="1536" operator="equal" priority="210" type="cellIs">
      <formula>"NO BET"</formula>
    </cfRule>
    <cfRule dxfId="1537" operator="equal" priority="211" type="cellIs">
      <formula>"BET"</formula>
    </cfRule>
  </conditionalFormatting>
  <conditionalFormatting sqref="CN43">
    <cfRule dxfId="1538" operator="equal" priority="208" type="cellIs">
      <formula>"NO BET"</formula>
    </cfRule>
    <cfRule dxfId="1539" operator="equal" priority="209" type="cellIs">
      <formula>"BET"</formula>
    </cfRule>
  </conditionalFormatting>
  <conditionalFormatting sqref="CT42:CT43">
    <cfRule dxfId="1540" operator="equal" priority="205" type="cellIs">
      <formula>"NEUT"</formula>
    </cfRule>
    <cfRule dxfId="1541" operator="equal" priority="206" type="cellIs">
      <formula>"POS"</formula>
    </cfRule>
    <cfRule dxfId="1542" operator="equal" priority="207" type="cellIs">
      <formula>"NEG"</formula>
    </cfRule>
  </conditionalFormatting>
  <conditionalFormatting sqref="DB42">
    <cfRule dxfId="1543" operator="equal" priority="203" type="cellIs">
      <formula>"NO BET"</formula>
    </cfRule>
    <cfRule dxfId="1544" operator="equal" priority="204" type="cellIs">
      <formula>"BET"</formula>
    </cfRule>
  </conditionalFormatting>
  <conditionalFormatting sqref="DB43">
    <cfRule dxfId="1545" operator="equal" priority="201" type="cellIs">
      <formula>"NO BET"</formula>
    </cfRule>
    <cfRule dxfId="1546" operator="equal" priority="202" type="cellIs">
      <formula>"BET"</formula>
    </cfRule>
  </conditionalFormatting>
  <conditionalFormatting sqref="BY43">
    <cfRule dxfId="1547" operator="equal" priority="196" type="cellIs">
      <formula>"NO BET"</formula>
    </cfRule>
    <cfRule dxfId="1548" operator="equal" priority="197" type="cellIs">
      <formula>"BET"</formula>
    </cfRule>
  </conditionalFormatting>
  <conditionalFormatting sqref="CM42">
    <cfRule dxfId="1549" operator="equal" priority="194" type="cellIs">
      <formula>"NO BET"</formula>
    </cfRule>
    <cfRule dxfId="1550" operator="equal" priority="195" type="cellIs">
      <formula>"BET"</formula>
    </cfRule>
  </conditionalFormatting>
  <conditionalFormatting sqref="CM43">
    <cfRule dxfId="1551" operator="equal" priority="192" type="cellIs">
      <formula>"NO BET"</formula>
    </cfRule>
    <cfRule dxfId="1552" operator="equal" priority="193" type="cellIs">
      <formula>"BET"</formula>
    </cfRule>
  </conditionalFormatting>
  <conditionalFormatting sqref="DA42">
    <cfRule dxfId="1553" operator="equal" priority="190" type="cellIs">
      <formula>"NO BET"</formula>
    </cfRule>
    <cfRule dxfId="1554" operator="equal" priority="191" type="cellIs">
      <formula>"BET"</formula>
    </cfRule>
  </conditionalFormatting>
  <conditionalFormatting sqref="DA43">
    <cfRule dxfId="1555" operator="equal" priority="188" type="cellIs">
      <formula>"NO BET"</formula>
    </cfRule>
    <cfRule dxfId="1556" operator="equal" priority="189" type="cellIs">
      <formula>"BET"</formula>
    </cfRule>
  </conditionalFormatting>
  <conditionalFormatting sqref="DO42">
    <cfRule dxfId="1557" operator="equal" priority="186" type="cellIs">
      <formula>"NO BET"</formula>
    </cfRule>
    <cfRule dxfId="1558" operator="equal" priority="187" type="cellIs">
      <formula>"BET"</formula>
    </cfRule>
  </conditionalFormatting>
  <conditionalFormatting sqref="DO43">
    <cfRule dxfId="1559" operator="equal" priority="184" type="cellIs">
      <formula>"NO BET"</formula>
    </cfRule>
    <cfRule dxfId="1560" operator="equal" priority="185" type="cellIs">
      <formula>"BET"</formula>
    </cfRule>
  </conditionalFormatting>
  <conditionalFormatting sqref="V32">
    <cfRule dxfId="1561" operator="equal" priority="182" type="cellIs">
      <formula>"NO BET"</formula>
    </cfRule>
    <cfRule dxfId="1562" operator="equal" priority="183" type="cellIs">
      <formula>"BET"</formula>
    </cfRule>
  </conditionalFormatting>
  <conditionalFormatting sqref="AH32">
    <cfRule dxfId="1563" operator="equal" priority="179" type="cellIs">
      <formula>"NEUT"</formula>
    </cfRule>
    <cfRule dxfId="1564" operator="equal" priority="180" type="cellIs">
      <formula>"POS"</formula>
    </cfRule>
    <cfRule dxfId="1565" operator="equal" priority="181" type="cellIs">
      <formula>"NEG"</formula>
    </cfRule>
  </conditionalFormatting>
  <conditionalFormatting sqref="AI32">
    <cfRule dxfId="1566" operator="equal" priority="176" type="cellIs">
      <formula>"NEUT"</formula>
    </cfRule>
    <cfRule dxfId="1567" operator="equal" priority="177" type="cellIs">
      <formula>"POS"</formula>
    </cfRule>
    <cfRule dxfId="1568" operator="equal" priority="178" type="cellIs">
      <formula>"NEG"</formula>
    </cfRule>
  </conditionalFormatting>
  <conditionalFormatting sqref="AG32">
    <cfRule dxfId="1569" operator="equal" priority="173" type="cellIs">
      <formula>"NEUT"</formula>
    </cfRule>
    <cfRule dxfId="1570" operator="equal" priority="174" type="cellIs">
      <formula>"POS"</formula>
    </cfRule>
    <cfRule dxfId="1571" operator="equal" priority="175" type="cellIs">
      <formula>"NEG"</formula>
    </cfRule>
  </conditionalFormatting>
  <conditionalFormatting sqref="AD32">
    <cfRule dxfId="1572" operator="equal" priority="171" type="cellIs">
      <formula>"NO BET"</formula>
    </cfRule>
    <cfRule dxfId="1573" operator="equal" priority="172" type="cellIs">
      <formula>"BET"</formula>
    </cfRule>
  </conditionalFormatting>
  <conditionalFormatting sqref="AJ32">
    <cfRule dxfId="1574" operator="equal" priority="169" type="cellIs">
      <formula>"NO BET"</formula>
    </cfRule>
    <cfRule dxfId="1575" operator="equal" priority="170" type="cellIs">
      <formula>"BET"</formula>
    </cfRule>
  </conditionalFormatting>
  <conditionalFormatting sqref="AV32">
    <cfRule dxfId="1576" operator="equal" priority="166" type="cellIs">
      <formula>"NEUT"</formula>
    </cfRule>
    <cfRule dxfId="1577" operator="equal" priority="167" type="cellIs">
      <formula>"POS"</formula>
    </cfRule>
    <cfRule dxfId="1578" operator="equal" priority="168" type="cellIs">
      <formula>"NEG"</formula>
    </cfRule>
  </conditionalFormatting>
  <conditionalFormatting sqref="AW32">
    <cfRule dxfId="1579" operator="equal" priority="163" type="cellIs">
      <formula>"NEUT"</formula>
    </cfRule>
    <cfRule dxfId="1580" operator="equal" priority="164" type="cellIs">
      <formula>"POS"</formula>
    </cfRule>
    <cfRule dxfId="1581" operator="equal" priority="165" type="cellIs">
      <formula>"NEG"</formula>
    </cfRule>
  </conditionalFormatting>
  <conditionalFormatting sqref="AU32">
    <cfRule dxfId="1582" operator="equal" priority="160" type="cellIs">
      <formula>"NEUT"</formula>
    </cfRule>
    <cfRule dxfId="1583" operator="equal" priority="161" type="cellIs">
      <formula>"POS"</formula>
    </cfRule>
    <cfRule dxfId="1584" operator="equal" priority="162" type="cellIs">
      <formula>"NEG"</formula>
    </cfRule>
  </conditionalFormatting>
  <conditionalFormatting sqref="AR32">
    <cfRule dxfId="1585" operator="equal" priority="158" type="cellIs">
      <formula>"NO BET"</formula>
    </cfRule>
    <cfRule dxfId="1586" operator="equal" priority="159" type="cellIs">
      <formula>"BET"</formula>
    </cfRule>
  </conditionalFormatting>
  <conditionalFormatting sqref="AX32">
    <cfRule dxfId="1587" operator="equal" priority="156" type="cellIs">
      <formula>"NO BET"</formula>
    </cfRule>
    <cfRule dxfId="1588" operator="equal" priority="157" type="cellIs">
      <formula>"BET"</formula>
    </cfRule>
  </conditionalFormatting>
  <conditionalFormatting sqref="BJ32">
    <cfRule dxfId="1589" operator="equal" priority="153" type="cellIs">
      <formula>"NEUT"</formula>
    </cfRule>
    <cfRule dxfId="1590" operator="equal" priority="154" type="cellIs">
      <formula>"POS"</formula>
    </cfRule>
    <cfRule dxfId="1591" operator="equal" priority="155" type="cellIs">
      <formula>"NEG"</formula>
    </cfRule>
  </conditionalFormatting>
  <conditionalFormatting sqref="BK32">
    <cfRule dxfId="1592" operator="equal" priority="150" type="cellIs">
      <formula>"NEUT"</formula>
    </cfRule>
    <cfRule dxfId="1593" operator="equal" priority="151" type="cellIs">
      <formula>"POS"</formula>
    </cfRule>
    <cfRule dxfId="1594" operator="equal" priority="152" type="cellIs">
      <formula>"NEG"</formula>
    </cfRule>
  </conditionalFormatting>
  <conditionalFormatting sqref="BI32">
    <cfRule dxfId="1595" operator="equal" priority="147" type="cellIs">
      <formula>"NEUT"</formula>
    </cfRule>
    <cfRule dxfId="1596" operator="equal" priority="148" type="cellIs">
      <formula>"POS"</formula>
    </cfRule>
    <cfRule dxfId="1597" operator="equal" priority="149" type="cellIs">
      <formula>"NEG"</formula>
    </cfRule>
  </conditionalFormatting>
  <conditionalFormatting sqref="BF32">
    <cfRule dxfId="1598" operator="equal" priority="145" type="cellIs">
      <formula>"NO BET"</formula>
    </cfRule>
    <cfRule dxfId="1599" operator="equal" priority="146" type="cellIs">
      <formula>"BET"</formula>
    </cfRule>
  </conditionalFormatting>
  <conditionalFormatting sqref="BL32">
    <cfRule dxfId="1600" operator="equal" priority="143" type="cellIs">
      <formula>"NO BET"</formula>
    </cfRule>
    <cfRule dxfId="1601" operator="equal" priority="144" type="cellIs">
      <formula>"BET"</formula>
    </cfRule>
  </conditionalFormatting>
  <conditionalFormatting sqref="CF32">
    <cfRule dxfId="1602" operator="equal" priority="140" type="cellIs">
      <formula>"NEUT"</formula>
    </cfRule>
    <cfRule dxfId="1603" operator="equal" priority="141" type="cellIs">
      <formula>"POS"</formula>
    </cfRule>
    <cfRule dxfId="1604" operator="equal" priority="142" type="cellIs">
      <formula>"NEG"</formula>
    </cfRule>
  </conditionalFormatting>
  <conditionalFormatting sqref="CG32">
    <cfRule dxfId="1605" operator="equal" priority="137" type="cellIs">
      <formula>"NEUT"</formula>
    </cfRule>
    <cfRule dxfId="1606" operator="equal" priority="138" type="cellIs">
      <formula>"POS"</formula>
    </cfRule>
    <cfRule dxfId="1607" operator="equal" priority="139" type="cellIs">
      <formula>"NEG"</formula>
    </cfRule>
  </conditionalFormatting>
  <conditionalFormatting sqref="CE32">
    <cfRule dxfId="1608" operator="equal" priority="134" type="cellIs">
      <formula>"NEUT"</formula>
    </cfRule>
    <cfRule dxfId="1609" operator="equal" priority="135" type="cellIs">
      <formula>"POS"</formula>
    </cfRule>
    <cfRule dxfId="1610" operator="equal" priority="136" type="cellIs">
      <formula>"NEG"</formula>
    </cfRule>
  </conditionalFormatting>
  <conditionalFormatting sqref="CT32">
    <cfRule dxfId="1611" operator="equal" priority="131" type="cellIs">
      <formula>"NEUT"</formula>
    </cfRule>
    <cfRule dxfId="1612" operator="equal" priority="132" type="cellIs">
      <formula>"POS"</formula>
    </cfRule>
    <cfRule dxfId="1613" operator="equal" priority="133" type="cellIs">
      <formula>"NEG"</formula>
    </cfRule>
  </conditionalFormatting>
  <conditionalFormatting sqref="CU32">
    <cfRule dxfId="1614" operator="equal" priority="128" type="cellIs">
      <formula>"NEUT"</formula>
    </cfRule>
    <cfRule dxfId="1615" operator="equal" priority="129" type="cellIs">
      <formula>"POS"</formula>
    </cfRule>
    <cfRule dxfId="1616" operator="equal" priority="130" type="cellIs">
      <formula>"NEG"</formula>
    </cfRule>
  </conditionalFormatting>
  <conditionalFormatting sqref="CS32">
    <cfRule dxfId="1617" operator="equal" priority="125" type="cellIs">
      <formula>"NEUT"</formula>
    </cfRule>
    <cfRule dxfId="1618" operator="equal" priority="126" type="cellIs">
      <formula>"POS"</formula>
    </cfRule>
    <cfRule dxfId="1619" operator="equal" priority="127" type="cellIs">
      <formula>"NEG"</formula>
    </cfRule>
  </conditionalFormatting>
  <conditionalFormatting sqref="DH32">
    <cfRule dxfId="1620" operator="equal" priority="122" type="cellIs">
      <formula>"NEUT"</formula>
    </cfRule>
    <cfRule dxfId="1621" operator="equal" priority="123" type="cellIs">
      <formula>"POS"</formula>
    </cfRule>
    <cfRule dxfId="1622" operator="equal" priority="124" type="cellIs">
      <formula>"NEG"</formula>
    </cfRule>
  </conditionalFormatting>
  <conditionalFormatting sqref="DI32">
    <cfRule dxfId="1623" operator="equal" priority="119" type="cellIs">
      <formula>"NEUT"</formula>
    </cfRule>
    <cfRule dxfId="1624" operator="equal" priority="120" type="cellIs">
      <formula>"POS"</formula>
    </cfRule>
    <cfRule dxfId="1625" operator="equal" priority="121" type="cellIs">
      <formula>"NEG"</formula>
    </cfRule>
  </conditionalFormatting>
  <conditionalFormatting sqref="DG32">
    <cfRule dxfId="1626" operator="equal" priority="116" type="cellIs">
      <formula>"NEUT"</formula>
    </cfRule>
    <cfRule dxfId="1627" operator="equal" priority="117" type="cellIs">
      <formula>"POS"</formula>
    </cfRule>
    <cfRule dxfId="1628" operator="equal" priority="118" type="cellIs">
      <formula>"NEG"</formula>
    </cfRule>
  </conditionalFormatting>
  <conditionalFormatting sqref="BX32">
    <cfRule dxfId="1629" operator="equal" priority="113" type="cellIs">
      <formula>"NEUT"</formula>
    </cfRule>
    <cfRule dxfId="1630" operator="equal" priority="114" type="cellIs">
      <formula>"POS"</formula>
    </cfRule>
    <cfRule dxfId="1631" operator="equal" priority="115" type="cellIs">
      <formula>"NEG"</formula>
    </cfRule>
  </conditionalFormatting>
  <conditionalFormatting sqref="BY32">
    <cfRule dxfId="1632" operator="equal" priority="110" type="cellIs">
      <formula>"NEUT"</formula>
    </cfRule>
    <cfRule dxfId="1633" operator="equal" priority="111" type="cellIs">
      <formula>"POS"</formula>
    </cfRule>
    <cfRule dxfId="1634" operator="equal" priority="112" type="cellIs">
      <formula>"NEG"</formula>
    </cfRule>
  </conditionalFormatting>
  <conditionalFormatting sqref="BW32">
    <cfRule dxfId="1635" operator="equal" priority="107" type="cellIs">
      <formula>"NEUT"</formula>
    </cfRule>
    <cfRule dxfId="1636" operator="equal" priority="108" type="cellIs">
      <formula>"POS"</formula>
    </cfRule>
    <cfRule dxfId="1637" operator="equal" priority="109" type="cellIs">
      <formula>"NEG"</formula>
    </cfRule>
  </conditionalFormatting>
  <conditionalFormatting sqref="BT32">
    <cfRule dxfId="1638" operator="equal" priority="105" type="cellIs">
      <formula>"NO BET"</formula>
    </cfRule>
    <cfRule dxfId="1639" operator="equal" priority="106" type="cellIs">
      <formula>"BET"</formula>
    </cfRule>
  </conditionalFormatting>
  <conditionalFormatting sqref="BZ32">
    <cfRule dxfId="1640" operator="equal" priority="103" type="cellIs">
      <formula>"NO BET"</formula>
    </cfRule>
    <cfRule dxfId="1641" operator="equal" priority="104" type="cellIs">
      <formula>"BET"</formula>
    </cfRule>
  </conditionalFormatting>
  <conditionalFormatting sqref="CL32">
    <cfRule dxfId="1642" operator="equal" priority="100" type="cellIs">
      <formula>"NEUT"</formula>
    </cfRule>
    <cfRule dxfId="1643" operator="equal" priority="101" type="cellIs">
      <formula>"POS"</formula>
    </cfRule>
    <cfRule dxfId="1644" operator="equal" priority="102" type="cellIs">
      <formula>"NEG"</formula>
    </cfRule>
  </conditionalFormatting>
  <conditionalFormatting sqref="CM32">
    <cfRule dxfId="1645" operator="equal" priority="97" type="cellIs">
      <formula>"NEUT"</formula>
    </cfRule>
    <cfRule dxfId="1646" operator="equal" priority="98" type="cellIs">
      <formula>"POS"</formula>
    </cfRule>
    <cfRule dxfId="1647" operator="equal" priority="99" type="cellIs">
      <formula>"NEG"</formula>
    </cfRule>
  </conditionalFormatting>
  <conditionalFormatting sqref="CK32">
    <cfRule dxfId="1648" operator="equal" priority="94" type="cellIs">
      <formula>"NEUT"</formula>
    </cfRule>
    <cfRule dxfId="1649" operator="equal" priority="95" type="cellIs">
      <formula>"POS"</formula>
    </cfRule>
    <cfRule dxfId="1650" operator="equal" priority="96" type="cellIs">
      <formula>"NEG"</formula>
    </cfRule>
  </conditionalFormatting>
  <conditionalFormatting sqref="CH32">
    <cfRule dxfId="1651" operator="equal" priority="92" type="cellIs">
      <formula>"NO BET"</formula>
    </cfRule>
    <cfRule dxfId="1652" operator="equal" priority="93" type="cellIs">
      <formula>"BET"</formula>
    </cfRule>
  </conditionalFormatting>
  <conditionalFormatting sqref="CN32">
    <cfRule dxfId="1653" operator="equal" priority="90" type="cellIs">
      <formula>"NO BET"</formula>
    </cfRule>
    <cfRule dxfId="1654" operator="equal" priority="91" type="cellIs">
      <formula>"BET"</formula>
    </cfRule>
  </conditionalFormatting>
  <conditionalFormatting sqref="CZ32">
    <cfRule dxfId="1655" operator="equal" priority="87" type="cellIs">
      <formula>"NEUT"</formula>
    </cfRule>
    <cfRule dxfId="1656" operator="equal" priority="88" type="cellIs">
      <formula>"POS"</formula>
    </cfRule>
    <cfRule dxfId="1657" operator="equal" priority="89" type="cellIs">
      <formula>"NEG"</formula>
    </cfRule>
  </conditionalFormatting>
  <conditionalFormatting sqref="DA32">
    <cfRule dxfId="1658" operator="equal" priority="84" type="cellIs">
      <formula>"NEUT"</formula>
    </cfRule>
    <cfRule dxfId="1659" operator="equal" priority="85" type="cellIs">
      <formula>"POS"</formula>
    </cfRule>
    <cfRule dxfId="1660" operator="equal" priority="86" type="cellIs">
      <formula>"NEG"</formula>
    </cfRule>
  </conditionalFormatting>
  <conditionalFormatting sqref="CY32">
    <cfRule dxfId="1661" operator="equal" priority="81" type="cellIs">
      <formula>"NEUT"</formula>
    </cfRule>
    <cfRule dxfId="1662" operator="equal" priority="82" type="cellIs">
      <formula>"POS"</formula>
    </cfRule>
    <cfRule dxfId="1663" operator="equal" priority="83" type="cellIs">
      <formula>"NEG"</formula>
    </cfRule>
  </conditionalFormatting>
  <conditionalFormatting sqref="CV32">
    <cfRule dxfId="1664" operator="equal" priority="79" type="cellIs">
      <formula>"NO BET"</formula>
    </cfRule>
    <cfRule dxfId="1665" operator="equal" priority="80" type="cellIs">
      <formula>"BET"</formula>
    </cfRule>
  </conditionalFormatting>
  <conditionalFormatting sqref="DB32">
    <cfRule dxfId="1666" operator="equal" priority="77" type="cellIs">
      <formula>"NO BET"</formula>
    </cfRule>
    <cfRule dxfId="1667" operator="equal" priority="78" type="cellIs">
      <formula>"BET"</formula>
    </cfRule>
  </conditionalFormatting>
  <conditionalFormatting sqref="DN32">
    <cfRule dxfId="1668" operator="equal" priority="74" type="cellIs">
      <formula>"NEUT"</formula>
    </cfRule>
    <cfRule dxfId="1669" operator="equal" priority="75" type="cellIs">
      <formula>"POS"</formula>
    </cfRule>
    <cfRule dxfId="1670" operator="equal" priority="76" type="cellIs">
      <formula>"NEG"</formula>
    </cfRule>
  </conditionalFormatting>
  <conditionalFormatting sqref="DO32">
    <cfRule dxfId="1671" operator="equal" priority="71" type="cellIs">
      <formula>"NEUT"</formula>
    </cfRule>
    <cfRule dxfId="1672" operator="equal" priority="72" type="cellIs">
      <formula>"POS"</formula>
    </cfRule>
    <cfRule dxfId="1673" operator="equal" priority="73" type="cellIs">
      <formula>"NEG"</formula>
    </cfRule>
  </conditionalFormatting>
  <conditionalFormatting sqref="DM32">
    <cfRule dxfId="1674" operator="equal" priority="68" type="cellIs">
      <formula>"NEUT"</formula>
    </cfRule>
    <cfRule dxfId="1675" operator="equal" priority="69" type="cellIs">
      <formula>"POS"</formula>
    </cfRule>
    <cfRule dxfId="1676" operator="equal" priority="70" type="cellIs">
      <formula>"NEG"</formula>
    </cfRule>
  </conditionalFormatting>
  <conditionalFormatting sqref="DJ32">
    <cfRule dxfId="1677" operator="equal" priority="66" type="cellIs">
      <formula>"NO BET"</formula>
    </cfRule>
    <cfRule dxfId="1678" operator="equal" priority="67" type="cellIs">
      <formula>"BET"</formula>
    </cfRule>
  </conditionalFormatting>
  <conditionalFormatting sqref="DP32">
    <cfRule dxfId="1679" operator="equal" priority="64" type="cellIs">
      <formula>"NO BET"</formula>
    </cfRule>
    <cfRule dxfId="1680" operator="equal" priority="65" type="cellIs">
      <formula>"BET"</formula>
    </cfRule>
  </conditionalFormatting>
  <conditionalFormatting sqref="AG21:AG22">
    <cfRule dxfId="1681" operator="equal" priority="62" type="cellIs">
      <formula>"YES"</formula>
    </cfRule>
    <cfRule dxfId="1682" operator="equal" priority="63" type="cellIs">
      <formula>"NO"</formula>
    </cfRule>
  </conditionalFormatting>
  <conditionalFormatting sqref="AU21:AU22">
    <cfRule dxfId="1683" operator="equal" priority="60" type="cellIs">
      <formula>"YES"</formula>
    </cfRule>
    <cfRule dxfId="1684" operator="equal" priority="61" type="cellIs">
      <formula>"NO"</formula>
    </cfRule>
  </conditionalFormatting>
  <conditionalFormatting sqref="BI21:BI22">
    <cfRule dxfId="1685" operator="equal" priority="58" type="cellIs">
      <formula>"YES"</formula>
    </cfRule>
    <cfRule dxfId="1686" operator="equal" priority="59" type="cellIs">
      <formula>"NO"</formula>
    </cfRule>
  </conditionalFormatting>
  <conditionalFormatting sqref="BW21:BW22">
    <cfRule dxfId="1687" operator="equal" priority="56" type="cellIs">
      <formula>"YES"</formula>
    </cfRule>
    <cfRule dxfId="1688" operator="equal" priority="57" type="cellIs">
      <formula>"NO"</formula>
    </cfRule>
  </conditionalFormatting>
  <conditionalFormatting sqref="CK21:CK22">
    <cfRule dxfId="1689" operator="equal" priority="54" type="cellIs">
      <formula>"YES"</formula>
    </cfRule>
    <cfRule dxfId="1690" operator="equal" priority="55" type="cellIs">
      <formula>"NO"</formula>
    </cfRule>
  </conditionalFormatting>
  <conditionalFormatting sqref="CY21:CY22">
    <cfRule dxfId="1691" operator="equal" priority="52" type="cellIs">
      <formula>"YES"</formula>
    </cfRule>
    <cfRule dxfId="1692" operator="equal" priority="53" type="cellIs">
      <formula>"NO"</formula>
    </cfRule>
  </conditionalFormatting>
  <conditionalFormatting sqref="DM21:DM22">
    <cfRule dxfId="1693" operator="equal" priority="50" type="cellIs">
      <formula>"YES"</formula>
    </cfRule>
    <cfRule dxfId="1694" operator="equal" priority="51" type="cellIs">
      <formula>"NO"</formula>
    </cfRule>
  </conditionalFormatting>
  <conditionalFormatting sqref="AD22">
    <cfRule dxfId="1695" operator="equal" priority="47" type="cellIs">
      <formula>"NEUT"</formula>
    </cfRule>
    <cfRule dxfId="1696" operator="equal" priority="48" type="cellIs">
      <formula>"POS"</formula>
    </cfRule>
    <cfRule dxfId="1697" operator="equal" priority="49" type="cellIs">
      <formula>"NEG"</formula>
    </cfRule>
  </conditionalFormatting>
  <conditionalFormatting sqref="AD21">
    <cfRule dxfId="1698" operator="equal" priority="44" type="cellIs">
      <formula>"NEUT"</formula>
    </cfRule>
    <cfRule dxfId="1699" operator="equal" priority="45" type="cellIs">
      <formula>"POS"</formula>
    </cfRule>
    <cfRule dxfId="1700" operator="equal" priority="46" type="cellIs">
      <formula>"NEG"</formula>
    </cfRule>
  </conditionalFormatting>
  <conditionalFormatting sqref="AD21:AD22">
    <cfRule dxfId="1701" operator="equal" priority="43" type="cellIs">
      <formula>"INCOMP"</formula>
    </cfRule>
  </conditionalFormatting>
  <conditionalFormatting sqref="AR22">
    <cfRule dxfId="1702" operator="equal" priority="40" type="cellIs">
      <formula>"NEUT"</formula>
    </cfRule>
    <cfRule dxfId="1703" operator="equal" priority="41" type="cellIs">
      <formula>"POS"</formula>
    </cfRule>
    <cfRule dxfId="1704" operator="equal" priority="42" type="cellIs">
      <formula>"NEG"</formula>
    </cfRule>
  </conditionalFormatting>
  <conditionalFormatting sqref="AR21">
    <cfRule dxfId="1705" operator="equal" priority="37" type="cellIs">
      <formula>"NEUT"</formula>
    </cfRule>
    <cfRule dxfId="1706" operator="equal" priority="38" type="cellIs">
      <formula>"POS"</formula>
    </cfRule>
    <cfRule dxfId="1707" operator="equal" priority="39" type="cellIs">
      <formula>"NEG"</formula>
    </cfRule>
  </conditionalFormatting>
  <conditionalFormatting sqref="AR21:AR22">
    <cfRule dxfId="1708" operator="equal" priority="36" type="cellIs">
      <formula>"INCOMP"</formula>
    </cfRule>
  </conditionalFormatting>
  <conditionalFormatting sqref="BF22">
    <cfRule dxfId="1709" operator="equal" priority="33" type="cellIs">
      <formula>"NEUT"</formula>
    </cfRule>
    <cfRule dxfId="1710" operator="equal" priority="34" type="cellIs">
      <formula>"POS"</formula>
    </cfRule>
    <cfRule dxfId="1711" operator="equal" priority="35" type="cellIs">
      <formula>"NEG"</formula>
    </cfRule>
  </conditionalFormatting>
  <conditionalFormatting sqref="BF21">
    <cfRule dxfId="1712" operator="equal" priority="30" type="cellIs">
      <formula>"NEUT"</formula>
    </cfRule>
    <cfRule dxfId="1713" operator="equal" priority="31" type="cellIs">
      <formula>"POS"</formula>
    </cfRule>
    <cfRule dxfId="1714" operator="equal" priority="32" type="cellIs">
      <formula>"NEG"</formula>
    </cfRule>
  </conditionalFormatting>
  <conditionalFormatting sqref="BF21:BF22">
    <cfRule dxfId="1715" operator="equal" priority="29" type="cellIs">
      <formula>"INCOMP"</formula>
    </cfRule>
  </conditionalFormatting>
  <conditionalFormatting sqref="BT22">
    <cfRule dxfId="1716" operator="equal" priority="26" type="cellIs">
      <formula>"NEUT"</formula>
    </cfRule>
    <cfRule dxfId="1717" operator="equal" priority="27" type="cellIs">
      <formula>"POS"</formula>
    </cfRule>
    <cfRule dxfId="1718" operator="equal" priority="28" type="cellIs">
      <formula>"NEG"</formula>
    </cfRule>
  </conditionalFormatting>
  <conditionalFormatting sqref="BT21">
    <cfRule dxfId="1719" operator="equal" priority="23" type="cellIs">
      <formula>"NEUT"</formula>
    </cfRule>
    <cfRule dxfId="1720" operator="equal" priority="24" type="cellIs">
      <formula>"POS"</formula>
    </cfRule>
    <cfRule dxfId="1721" operator="equal" priority="25" type="cellIs">
      <formula>"NEG"</formula>
    </cfRule>
  </conditionalFormatting>
  <conditionalFormatting sqref="BT21:BT22">
    <cfRule dxfId="1722" operator="equal" priority="22" type="cellIs">
      <formula>"INCOMP"</formula>
    </cfRule>
  </conditionalFormatting>
  <conditionalFormatting sqref="CH22">
    <cfRule dxfId="1723" operator="equal" priority="19" type="cellIs">
      <formula>"NEUT"</formula>
    </cfRule>
    <cfRule dxfId="1724" operator="equal" priority="20" type="cellIs">
      <formula>"POS"</formula>
    </cfRule>
    <cfRule dxfId="1725" operator="equal" priority="21" type="cellIs">
      <formula>"NEG"</formula>
    </cfRule>
  </conditionalFormatting>
  <conditionalFormatting sqref="CH21">
    <cfRule dxfId="1726" operator="equal" priority="16" type="cellIs">
      <formula>"NEUT"</formula>
    </cfRule>
    <cfRule dxfId="1727" operator="equal" priority="17" type="cellIs">
      <formula>"POS"</formula>
    </cfRule>
    <cfRule dxfId="1728" operator="equal" priority="18" type="cellIs">
      <formula>"NEG"</formula>
    </cfRule>
  </conditionalFormatting>
  <conditionalFormatting sqref="CH21:CH22">
    <cfRule dxfId="1729" operator="equal" priority="15" type="cellIs">
      <formula>"INCOMP"</formula>
    </cfRule>
  </conditionalFormatting>
  <conditionalFormatting sqref="CV22">
    <cfRule dxfId="1730" operator="equal" priority="12" type="cellIs">
      <formula>"NEUT"</formula>
    </cfRule>
    <cfRule dxfId="1731" operator="equal" priority="13" type="cellIs">
      <formula>"POS"</formula>
    </cfRule>
    <cfRule dxfId="1732" operator="equal" priority="14" type="cellIs">
      <formula>"NEG"</formula>
    </cfRule>
  </conditionalFormatting>
  <conditionalFormatting sqref="CV21">
    <cfRule dxfId="1733" operator="equal" priority="9" type="cellIs">
      <formula>"NEUT"</formula>
    </cfRule>
    <cfRule dxfId="1734" operator="equal" priority="10" type="cellIs">
      <formula>"POS"</formula>
    </cfRule>
    <cfRule dxfId="1735" operator="equal" priority="11" type="cellIs">
      <formula>"NEG"</formula>
    </cfRule>
  </conditionalFormatting>
  <conditionalFormatting sqref="CV21:CV22">
    <cfRule dxfId="1736" operator="equal" priority="8" type="cellIs">
      <formula>"INCOMP"</formula>
    </cfRule>
  </conditionalFormatting>
  <conditionalFormatting sqref="DJ22">
    <cfRule dxfId="1737" operator="equal" priority="5" type="cellIs">
      <formula>"NEUT"</formula>
    </cfRule>
    <cfRule dxfId="1738" operator="equal" priority="6" type="cellIs">
      <formula>"POS"</formula>
    </cfRule>
    <cfRule dxfId="1739" operator="equal" priority="7" type="cellIs">
      <formula>"NEG"</formula>
    </cfRule>
  </conditionalFormatting>
  <conditionalFormatting sqref="DJ21">
    <cfRule dxfId="1740" operator="equal" priority="2" type="cellIs">
      <formula>"NEUT"</formula>
    </cfRule>
    <cfRule dxfId="1741" operator="equal" priority="3" type="cellIs">
      <formula>"POS"</formula>
    </cfRule>
    <cfRule dxfId="1742" operator="equal" priority="4" type="cellIs">
      <formula>"NEG"</formula>
    </cfRule>
  </conditionalFormatting>
  <conditionalFormatting sqref="DJ21:DJ22">
    <cfRule dxfId="1743" operator="equal" priority="1" type="cellIs">
      <formula>"INCOMP"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I66"/>
  <sheetViews>
    <sheetView workbookViewId="0">
      <selection activeCell="S37" sqref="S37"/>
    </sheetView>
  </sheetViews>
  <sheetFormatPr baseColWidth="10" defaultRowHeight="15"/>
  <sheetData>
    <row r="2" spans="1:35">
      <c r="B2" s="34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35" t="n"/>
      <c r="S2" s="34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35" t="n"/>
    </row>
    <row customHeight="1" ht="17" r="3" s="86" spans="1:35">
      <c r="B3" s="13" t="n"/>
      <c r="R3" s="14" t="n"/>
      <c r="S3" s="13" t="n"/>
      <c r="AI3" s="14" t="n"/>
    </row>
    <row r="4" spans="1:35">
      <c r="B4" s="13" t="n"/>
      <c r="C4" s="123" t="s">
        <v>70</v>
      </c>
      <c r="D4" s="110" t="s">
        <v>1</v>
      </c>
      <c r="E4" s="110" t="s">
        <v>0</v>
      </c>
      <c r="F4" s="110" t="s">
        <v>117</v>
      </c>
      <c r="G4" s="110" t="s">
        <v>4</v>
      </c>
      <c r="H4" s="110" t="s">
        <v>3</v>
      </c>
      <c r="I4" s="102" t="s">
        <v>115</v>
      </c>
      <c r="J4" s="110" t="s">
        <v>121</v>
      </c>
      <c r="K4" s="110" t="s">
        <v>158</v>
      </c>
      <c r="L4" s="110" t="s">
        <v>129</v>
      </c>
      <c r="M4" s="110" t="s">
        <v>159</v>
      </c>
      <c r="N4" s="110" t="s">
        <v>141</v>
      </c>
      <c r="O4" s="123" t="s">
        <v>160</v>
      </c>
      <c r="P4" s="110" t="s">
        <v>161</v>
      </c>
      <c r="Q4" s="102" t="s">
        <v>162</v>
      </c>
      <c r="R4" s="14" t="n"/>
      <c r="S4" s="13" t="n"/>
      <c r="T4" s="123" t="s">
        <v>70</v>
      </c>
      <c r="U4" s="110" t="s">
        <v>1</v>
      </c>
      <c r="V4" s="110" t="s">
        <v>0</v>
      </c>
      <c r="W4" s="110" t="s">
        <v>117</v>
      </c>
      <c r="X4" s="110" t="s">
        <v>4</v>
      </c>
      <c r="Y4" s="110" t="s">
        <v>3</v>
      </c>
      <c r="Z4" s="102" t="s">
        <v>115</v>
      </c>
      <c r="AA4" s="123" t="s">
        <v>121</v>
      </c>
      <c r="AB4" s="110" t="s">
        <v>158</v>
      </c>
      <c r="AC4" s="110" t="s">
        <v>129</v>
      </c>
      <c r="AD4" s="110" t="s">
        <v>159</v>
      </c>
      <c r="AE4" s="110" t="s">
        <v>141</v>
      </c>
      <c r="AF4" s="123" t="s">
        <v>160</v>
      </c>
      <c r="AG4" s="110" t="s">
        <v>161</v>
      </c>
      <c r="AH4" s="102" t="s">
        <v>162</v>
      </c>
      <c r="AI4" s="14" t="n"/>
    </row>
    <row r="5" spans="1:35">
      <c r="B5" s="111" t="n">
        <v>1</v>
      </c>
      <c r="C5" s="135">
        <f>PROFILING!D5</f>
        <v/>
      </c>
      <c r="D5" s="83">
        <f>PROFILING!E5</f>
        <v/>
      </c>
      <c r="E5" s="33">
        <f>PROFILING!J5</f>
        <v/>
      </c>
      <c r="F5" s="33">
        <f>'RATINGS - 1'!P21</f>
        <v/>
      </c>
      <c r="G5" s="136">
        <f>PROFILING!L5</f>
        <v/>
      </c>
      <c r="H5" s="33">
        <f>'RATINGS - 1'!Q21</f>
        <v/>
      </c>
      <c r="I5" s="130">
        <f>IF(E5="","",IF(F5="INCOMP","INCOMP",IF(H5="NO BET","NO BET",IF(AND(H5=1,G5&gt;1.49),"BET",IF(AND(H5=2,G5&gt;1.65),"BET",IF(AND(H5&gt;2,G5&gt;2.04),"BET","NO BET"))))))</f>
        <v/>
      </c>
      <c r="J5" s="92">
        <f>IF(OR(I5="NO BET",I5=""),"",'RATINGS - 1'!P32)</f>
        <v/>
      </c>
      <c r="K5" s="36">
        <f>IF(OR(I5="NO BET",I5=""),"",'RATINGS - 1'!P31)</f>
        <v/>
      </c>
      <c r="L5" s="92">
        <f>IF(OR(I5="NO BET",I5=""),"",'RATINGS - 1'!U36)</f>
        <v/>
      </c>
      <c r="M5" s="36">
        <f>IF(OR(I5="NO BET",I5=""),"",'RATINGS - 1'!V36)</f>
        <v/>
      </c>
      <c r="N5" s="92">
        <f>IF(OR(I5="NO BET",I5=""),"",'RATINGS - 1'!U42)</f>
        <v/>
      </c>
      <c r="O5" s="152">
        <f>IF(OR(H5="",I5=""),"",IF(AND(J5="BET",L5="BET",N5="BET"),"BET","NO BET"))</f>
        <v/>
      </c>
      <c r="P5" s="36">
        <f>IF(O5="BET",IF(H5=1,4,IF(H5=2,2,IF(OR(H5=3,H5=4),1,0))),"")</f>
        <v/>
      </c>
      <c r="Q5" s="142">
        <f>IF(O5="BET",IF(AND(H5=1,G5&gt;1.99),1,IF(AND(H5=2,G5&gt;1.99),0.5,0))+SUM(IF(AND(K5&lt;&gt;"",K5&gt;6.5),0.5,0),IF(AND(M5&lt;&gt;"",M5&gt;6.5),0.5,0)),"")</f>
        <v/>
      </c>
      <c r="R5" s="14" t="n"/>
      <c r="S5" s="111">
        <f>B33+1</f>
        <v/>
      </c>
      <c r="T5" s="135">
        <f>PROFILING!Q5</f>
        <v/>
      </c>
      <c r="U5" s="83">
        <f>PROFILING!R5</f>
        <v/>
      </c>
      <c r="V5" s="33">
        <f>PROFILING!W5</f>
        <v/>
      </c>
      <c r="W5" s="33">
        <f>'RATINGS - 2'!P21</f>
        <v/>
      </c>
      <c r="X5" s="136">
        <f>PROFILING!Y5</f>
        <v/>
      </c>
      <c r="Y5" s="33">
        <f>'RATINGS - 2'!Q21</f>
        <v/>
      </c>
      <c r="Z5" s="130">
        <f>IF(V5="","",IF(W5="INCOMP","INCOMP",IF(Y5="NO BET","NO BET",IF(AND(Y5=1,X5&gt;1.49),"BET",IF(AND(Y5=2,X5&gt;1.65),"BET",IF(AND(Y5&gt;2,X5&gt;2.04),"BET","NO BET"))))))</f>
        <v/>
      </c>
      <c r="AA5" s="151">
        <f>IF(OR(Z5="NO BET",Z5=""),"",'RATINGS - 2'!P32)</f>
        <v/>
      </c>
      <c r="AB5" s="36">
        <f>IF(OR(Z5="NO BET",Z5=""),"",'RATINGS - 2'!P31)</f>
        <v/>
      </c>
      <c r="AC5" s="92">
        <f>IF(OR(Z5="NO BET",Z5=""),"",'RATINGS - 2'!U36)</f>
        <v/>
      </c>
      <c r="AD5" s="36">
        <f>IF(OR(Z5="NO BET",Z5=""),"",'RATINGS - 2'!V36)</f>
        <v/>
      </c>
      <c r="AE5" s="92">
        <f>IF(OR(Z5="NO BET",Z5=""),"",'RATINGS - 2'!U42)</f>
        <v/>
      </c>
      <c r="AF5" s="152">
        <f>IF(OR(Y5="",Z5=""),"",IF(AND(AA5="BET",AC5="BET",AE5="BET"),"BET","NO BET"))</f>
        <v/>
      </c>
      <c r="AG5" s="36">
        <f>IF(AF5="BET",IF(Y5=1,4,IF(Y5=2,2,IF(OR(Y5=3,Y5=4),1,0))),"")</f>
        <v/>
      </c>
      <c r="AH5" s="142">
        <f>IF(AF5="BET",IF(AND(Y5=1,X5&gt;1.99),1,IF(AND(Y5=2,X5&gt;1.99),0.5,0))+SUM(IF(AND(AB5&lt;&gt;"",AB5&gt;6.5),0.5,0),IF(AND(AD5&lt;&gt;"",AD5&gt;6.5),0.5,0)),"")</f>
        <v/>
      </c>
      <c r="AI5" s="14" t="n"/>
    </row>
    <row customHeight="1" ht="17" r="6" s="86" spans="1:35">
      <c r="B6" s="13" t="n"/>
      <c r="C6" s="137">
        <f>PROFILING!D6</f>
        <v/>
      </c>
      <c r="D6" s="138">
        <f>PROFILING!E6</f>
        <v/>
      </c>
      <c r="E6" s="124">
        <f>PROFILING!J6</f>
        <v/>
      </c>
      <c r="F6" s="124">
        <f>'RATINGS - 1'!P22</f>
        <v/>
      </c>
      <c r="G6" s="139">
        <f>PROFILING!L6</f>
        <v/>
      </c>
      <c r="H6" s="124">
        <f>'RATINGS - 1'!Q22</f>
        <v/>
      </c>
      <c r="I6" s="131">
        <f>IF(E6="","",IF(F6="INCOMP","INCOMP",IF(H6="NO BET","NO BET",IF(AND(H6=1,G6&gt;1.49),"BET",IF(AND(H6=2,G6&gt;1.65),"BET",IF(AND(H6&gt;2,G6&gt;2.04),"BET","NO BET"))))))</f>
        <v/>
      </c>
      <c r="J6" s="54">
        <f>IF(OR(I6="NO BET",I6=""),"",'RATINGS - 1'!V32)</f>
        <v/>
      </c>
      <c r="K6" s="37">
        <f>IF(OR(I6="NO BET",I6=""),"",'RATINGS - 1'!V31)</f>
        <v/>
      </c>
      <c r="L6" s="54">
        <f>IF(OR(I6="NO BET",I6=""),"",'RATINGS - 1'!U37)</f>
        <v/>
      </c>
      <c r="M6" s="37">
        <f>IF(OR(I6="NO BET",I6=""),"",'RATINGS - 1'!V37)</f>
        <v/>
      </c>
      <c r="N6" s="54">
        <f>IF(OR(I6="NO BET",I6=""),"",'RATINGS - 1'!U43)</f>
        <v/>
      </c>
      <c r="O6" s="25">
        <f>IF(OR(H6="",I6=""),"",IF(AND(J6="BET",L6="BET",N6="BET"),"BET","NO BET"))</f>
        <v/>
      </c>
      <c r="P6" s="37">
        <f>IF(O6="BET",IF(H6=1,4,IF(H6=2,2,IF(OR(H6=3,H6=4),1,0))),"")</f>
        <v/>
      </c>
      <c r="Q6" s="39">
        <f>IF(O6="BET",IF(AND(H6=1,G6&gt;1.99),1,IF(AND(H6=2,G6&gt;1.99),0.5,0))+SUM(IF(AND(K6&lt;&gt;"",K6&gt;6.5),0.5,0),IF(AND(M6&lt;&gt;"",M6&gt;6.5),0.5,0)),"")</f>
        <v/>
      </c>
      <c r="R6" s="14" t="n"/>
      <c r="S6" s="13" t="n"/>
      <c r="T6" s="137">
        <f>PROFILING!Q6</f>
        <v/>
      </c>
      <c r="U6" s="138">
        <f>PROFILING!R6</f>
        <v/>
      </c>
      <c r="V6" s="124">
        <f>PROFILING!W6</f>
        <v/>
      </c>
      <c r="W6" s="124">
        <f>'RATINGS - 2'!P22</f>
        <v/>
      </c>
      <c r="X6" s="139">
        <f>PROFILING!Y6</f>
        <v/>
      </c>
      <c r="Y6" s="124">
        <f>'RATINGS - 2'!Q22</f>
        <v/>
      </c>
      <c r="Z6" s="131">
        <f>IF(V6="","",IF(W6="INCOMP","INCOMP",IF(Y6="NO BET","NO BET",IF(AND(Y6=1,X6&gt;1.49),"BET",IF(AND(Y6=2,X6&gt;1.65),"BET",IF(AND(Y6&gt;2,X6&gt;2.04),"BET","NO BET"))))))</f>
        <v/>
      </c>
      <c r="AA6" s="61">
        <f>IF(OR(Z6="NO BET",Z6=""),"",'RATINGS - 2'!V32)</f>
        <v/>
      </c>
      <c r="AB6" s="37">
        <f>IF(OR(Z6="NO BET",Z6=""),"",'RATINGS - 2'!V31)</f>
        <v/>
      </c>
      <c r="AC6" s="54">
        <f>IF(OR(Z6="NO BET",Z6=""),"",'RATINGS - 2'!U37)</f>
        <v/>
      </c>
      <c r="AD6" s="37">
        <f>IF(OR(Z6="NO BET",Z6=""),"",'RATINGS - 2'!V37)</f>
        <v/>
      </c>
      <c r="AE6" s="54">
        <f>IF(OR(Z6="NO BET",Z6=""),"",'RATINGS - 2'!U43)</f>
        <v/>
      </c>
      <c r="AF6" s="25">
        <f>IF(OR(Y6="",Z6=""),"",IF(AND(AA6="BET",AC6="BET",AE6="BET"),"BET","NO BET"))</f>
        <v/>
      </c>
      <c r="AG6" s="37">
        <f>IF(AF6="BET",IF(Y6=1,4,IF(Y6=2,2,IF(OR(Y6=3,Y6=4),1,0))),"")</f>
        <v/>
      </c>
      <c r="AH6" s="39">
        <f>IF(AF6="BET",IF(AND(Y6=1,X6&gt;1.99),1,IF(AND(Y6=2,X6&gt;1.99),0.5,0))+SUM(IF(AND(AB6&lt;&gt;"",AB6&gt;6.5),0.5,0),IF(AND(AD6&lt;&gt;"",AD6&gt;6.5),0.5,0)),"")</f>
        <v/>
      </c>
      <c r="AI6" s="14" t="n"/>
    </row>
    <row customHeight="1" ht="17" r="7" s="86" spans="1:35">
      <c r="B7" s="13" t="n"/>
      <c r="J7" s="153" t="n"/>
      <c r="K7" s="153" t="n"/>
      <c r="L7" s="153" t="n"/>
      <c r="M7" s="153" t="n"/>
      <c r="N7" s="153" t="n"/>
      <c r="R7" s="14" t="n"/>
      <c r="S7" s="13" t="n"/>
      <c r="AI7" s="14" t="n"/>
    </row>
    <row r="8" spans="1:35">
      <c r="B8" s="13" t="n"/>
      <c r="C8" s="123" t="s">
        <v>70</v>
      </c>
      <c r="D8" s="110" t="s">
        <v>1</v>
      </c>
      <c r="E8" s="110" t="s">
        <v>0</v>
      </c>
      <c r="F8" s="110" t="s">
        <v>117</v>
      </c>
      <c r="G8" s="110" t="s">
        <v>4</v>
      </c>
      <c r="H8" s="110" t="s">
        <v>3</v>
      </c>
      <c r="I8" s="102" t="s">
        <v>115</v>
      </c>
      <c r="J8" s="123" t="s">
        <v>121</v>
      </c>
      <c r="K8" s="110" t="s">
        <v>158</v>
      </c>
      <c r="L8" s="110" t="s">
        <v>129</v>
      </c>
      <c r="M8" s="110" t="s">
        <v>159</v>
      </c>
      <c r="N8" s="110" t="s">
        <v>141</v>
      </c>
      <c r="O8" s="123" t="s">
        <v>160</v>
      </c>
      <c r="P8" s="110" t="s">
        <v>161</v>
      </c>
      <c r="Q8" s="102" t="s">
        <v>162</v>
      </c>
      <c r="R8" s="14" t="n"/>
      <c r="S8" s="13" t="n"/>
      <c r="T8" s="123" t="s">
        <v>70</v>
      </c>
      <c r="U8" s="110" t="s">
        <v>1</v>
      </c>
      <c r="V8" s="110" t="s">
        <v>0</v>
      </c>
      <c r="W8" s="110" t="s">
        <v>117</v>
      </c>
      <c r="X8" s="110" t="s">
        <v>4</v>
      </c>
      <c r="Y8" s="110" t="s">
        <v>3</v>
      </c>
      <c r="Z8" s="102" t="s">
        <v>115</v>
      </c>
      <c r="AA8" s="123" t="s">
        <v>121</v>
      </c>
      <c r="AB8" s="110" t="s">
        <v>158</v>
      </c>
      <c r="AC8" s="110" t="s">
        <v>129</v>
      </c>
      <c r="AD8" s="110" t="s">
        <v>159</v>
      </c>
      <c r="AE8" s="110" t="s">
        <v>141</v>
      </c>
      <c r="AF8" s="123" t="s">
        <v>160</v>
      </c>
      <c r="AG8" s="110" t="s">
        <v>161</v>
      </c>
      <c r="AH8" s="102" t="s">
        <v>162</v>
      </c>
      <c r="AI8" s="14" t="n"/>
    </row>
    <row r="9" spans="1:35">
      <c r="B9" s="111">
        <f>B5+1</f>
        <v/>
      </c>
      <c r="C9" s="135">
        <f>PROFILING!D9</f>
        <v/>
      </c>
      <c r="D9" s="83">
        <f>PROFILING!E9</f>
        <v/>
      </c>
      <c r="E9" s="33">
        <f>PROFILING!J9</f>
        <v/>
      </c>
      <c r="F9" s="33">
        <f>'RATINGS - 1'!AD21</f>
        <v/>
      </c>
      <c r="G9" s="136">
        <f>PROFILING!L9</f>
        <v/>
      </c>
      <c r="H9" s="33">
        <f>'RATINGS - 1'!AE21</f>
        <v/>
      </c>
      <c r="I9" s="130">
        <f>IF(E9="","",IF(F9="INCOMP","INCOMP",IF(H9="NO BET","NO BET",IF(AND(H9=1,G9&gt;1.49),"BET",IF(AND(H9=2,G9&gt;1.65),"BET",IF(AND(H9&gt;2,G9&gt;2.04),"BET","NO BET"))))))</f>
        <v/>
      </c>
      <c r="J9" s="151">
        <f>IF(OR(I9="NO BET",I9=""),"",'RATINGS - 1'!AD32)</f>
        <v/>
      </c>
      <c r="K9" s="36">
        <f>IF(OR(I9="NO BET",I9=""),"",'RATINGS - 1'!AD31)</f>
        <v/>
      </c>
      <c r="L9" s="92">
        <f>IF(OR(I9="NO BET",I9=""),"",'RATINGS - 1'!AI36)</f>
        <v/>
      </c>
      <c r="M9" s="36">
        <f>IF(OR(I9="NO BET",I9=""),"",'RATINGS - 1'!AJ36)</f>
        <v/>
      </c>
      <c r="N9" s="92">
        <f>IF(OR(I9="NO BET",I9=""),"",'RATINGS - 1'!AI42)</f>
        <v/>
      </c>
      <c r="O9" s="152">
        <f>IF(OR(H9="",I9=""),"",IF(AND(J9="BET",L9="BET",N9="BET"),"BET","NO BET"))</f>
        <v/>
      </c>
      <c r="P9" s="36">
        <f>IF(O9="BET",IF(H9=1,4,IF(H9=2,2,IF(OR(H9=3,H9=4),1,0))),"")</f>
        <v/>
      </c>
      <c r="Q9" s="142">
        <f>IF(O9="BET",IF(AND(H9=1,G9&gt;1.99),1,IF(AND(H9=2,G9&gt;1.99),0.5,0))+SUM(IF(AND(K9&lt;&gt;"",K9&gt;6.5),0.5,0),IF(AND(M9&lt;&gt;"",M9&gt;6.5),0.5,0)),"")</f>
        <v/>
      </c>
      <c r="R9" s="14" t="n"/>
      <c r="S9" s="111">
        <f>S5+1</f>
        <v/>
      </c>
      <c r="T9" s="135">
        <f>PROFILING!Q9</f>
        <v/>
      </c>
      <c r="U9" s="83">
        <f>PROFILING!R9</f>
        <v/>
      </c>
      <c r="V9" s="33">
        <f>PROFILING!W9</f>
        <v/>
      </c>
      <c r="W9" s="33">
        <f>'RATINGS - 2'!AD21</f>
        <v/>
      </c>
      <c r="X9" s="136">
        <f>PROFILING!Y9</f>
        <v/>
      </c>
      <c r="Y9" s="33">
        <f>'RATINGS - 2'!AE21</f>
        <v/>
      </c>
      <c r="Z9" s="130">
        <f>IF(V9="","",IF(W9="INCOMP","INCOMP",IF(Y9="NO BET","NO BET",IF(AND(Y9=1,X9&gt;1.49),"BET",IF(AND(Y9=2,X9&gt;1.65),"BET",IF(AND(Y9&gt;2,X9&gt;2.04),"BET","NO BET"))))))</f>
        <v/>
      </c>
      <c r="AA9" s="151">
        <f>IF(OR(Z9="NO BET",Z9=""),"",'RATINGS - 2'!AD32)</f>
        <v/>
      </c>
      <c r="AB9" s="36">
        <f>IF(OR(Z9="NO BET",Z9=""),"",'RATINGS - 2'!AD31)</f>
        <v/>
      </c>
      <c r="AC9" s="92">
        <f>IF(OR(Z9="NO BET",Z9=""),"",'RATINGS - 2'!AI36)</f>
        <v/>
      </c>
      <c r="AD9" s="36">
        <f>IF(OR(Z9="NO BET",Z9=""),"",'RATINGS - 2'!AJ36)</f>
        <v/>
      </c>
      <c r="AE9" s="92">
        <f>IF(OR(Z9="NO BET",Z9=""),"",'RATINGS - 2'!AI42)</f>
        <v/>
      </c>
      <c r="AF9" s="152">
        <f>IF(OR(Y9="",Z9=""),"",IF(AND(AA9="BET",AC9="BET",AE9="BET"),"BET","NO BET"))</f>
        <v/>
      </c>
      <c r="AG9" s="36">
        <f>IF(AF9="BET",IF(Y9=1,4,IF(Y9=2,2,IF(OR(Y9=3,Y9=4),1,0))),"")</f>
        <v/>
      </c>
      <c r="AH9" s="142">
        <f>IF(AF9="BET",IF(AND(Y9=1,X9&gt;1.99),1,IF(AND(Y9=2,X9&gt;1.99),0.5,0))+SUM(IF(AND(AB9&lt;&gt;"",AB9&gt;6.5),0.5,0),IF(AND(AD9&lt;&gt;"",AD9&gt;6.5),0.5,0)),"")</f>
        <v/>
      </c>
      <c r="AI9" s="14" t="n"/>
    </row>
    <row customHeight="1" ht="17" r="10" s="86" spans="1:35">
      <c r="B10" s="13" t="n"/>
      <c r="C10" s="137">
        <f>PROFILING!D10</f>
        <v/>
      </c>
      <c r="D10" s="138">
        <f>PROFILING!E10</f>
        <v/>
      </c>
      <c r="E10" s="124">
        <f>PROFILING!J10</f>
        <v/>
      </c>
      <c r="F10" s="124">
        <f>'RATINGS - 1'!AD22</f>
        <v/>
      </c>
      <c r="G10" s="139">
        <f>PROFILING!L10</f>
        <v/>
      </c>
      <c r="H10" s="124">
        <f>'RATINGS - 1'!AE22</f>
        <v/>
      </c>
      <c r="I10" s="131">
        <f>IF(E10="","",IF(F10="INCOMP","INCOMP",IF(H10="NO BET","NO BET",IF(AND(H10=1,G10&gt;1.49),"BET",IF(AND(H10=2,G10&gt;1.65),"BET",IF(AND(H10&gt;2,G10&gt;2.04),"BET","NO BET"))))))</f>
        <v/>
      </c>
      <c r="J10" s="61">
        <f>IF(OR(I10="NO BET",I10=""),"",'RATINGS - 1'!AJ32)</f>
        <v/>
      </c>
      <c r="K10" s="37">
        <f>IF(OR(I10="NO BET",I10=""),"",'RATINGS - 1'!AJ31)</f>
        <v/>
      </c>
      <c r="L10" s="54">
        <f>IF(OR(I10="NO BET",I10=""),"",'RATINGS - 1'!AI37)</f>
        <v/>
      </c>
      <c r="M10" s="37">
        <f>IF(OR(I10="NO BET",I10=""),"",'RATINGS - 1'!AJ37)</f>
        <v/>
      </c>
      <c r="N10" s="54">
        <f>IF(OR(I10="NO BET",I10=""),"",'RATINGS - 1'!AI43)</f>
        <v/>
      </c>
      <c r="O10" s="25">
        <f>IF(OR(H10="",I10=""),"",IF(AND(J10="BET",L10="BET",N10="BET"),"BET","NO BET"))</f>
        <v/>
      </c>
      <c r="P10" s="37">
        <f>IF(O10="BET",IF(H10=1,4,IF(H10=2,2,IF(OR(H10=3,H10=4),1,0))),"")</f>
        <v/>
      </c>
      <c r="Q10" s="39">
        <f>IF(O10="BET",IF(AND(H10=1,G10&gt;1.99),1,IF(AND(H10=2,G10&gt;1.99),0.5,0))+SUM(IF(AND(K10&lt;&gt;"",K10&gt;6.5),0.5,0),IF(AND(M10&lt;&gt;"",M10&gt;6.5),0.5,0)),"")</f>
        <v/>
      </c>
      <c r="R10" s="14" t="n"/>
      <c r="S10" s="13" t="n"/>
      <c r="T10" s="137">
        <f>PROFILING!Q10</f>
        <v/>
      </c>
      <c r="U10" s="138">
        <f>PROFILING!R10</f>
        <v/>
      </c>
      <c r="V10" s="124">
        <f>PROFILING!W10</f>
        <v/>
      </c>
      <c r="W10" s="124">
        <f>'RATINGS - 2'!AD22</f>
        <v/>
      </c>
      <c r="X10" s="139">
        <f>PROFILING!Y10</f>
        <v/>
      </c>
      <c r="Y10" s="124">
        <f>'RATINGS - 2'!AE22</f>
        <v/>
      </c>
      <c r="Z10" s="131">
        <f>IF(V10="","",IF(W10="INCOMP","INCOMP",IF(Y10="NO BET","NO BET",IF(AND(Y10=1,X10&gt;1.49),"BET",IF(AND(Y10=2,X10&gt;1.65),"BET",IF(AND(Y10&gt;2,X10&gt;2.04),"BET","NO BET"))))))</f>
        <v/>
      </c>
      <c r="AA10" s="61">
        <f>IF(OR(Z10="NO BET",Z10=""),"",'RATINGS - 2'!AJ32)</f>
        <v/>
      </c>
      <c r="AB10" s="37">
        <f>IF(OR(Z10="NO BET",Z10=""),"",'RATINGS - 2'!AJ31)</f>
        <v/>
      </c>
      <c r="AC10" s="54">
        <f>IF(OR(Z10="NO BET",Z10=""),"",'RATINGS - 2'!AI37)</f>
        <v/>
      </c>
      <c r="AD10" s="37">
        <f>IF(OR(Z10="NO BET",Z10=""),"",'RATINGS - 2'!AJ37)</f>
        <v/>
      </c>
      <c r="AE10" s="54">
        <f>IF(OR(Z10="NO BET",Z10=""),"",'RATINGS - 2'!AI43)</f>
        <v/>
      </c>
      <c r="AF10" s="25">
        <f>IF(OR(Y10="",Z10=""),"",IF(AND(AA10="BET",AC10="BET",AE10="BET"),"BET","NO BET"))</f>
        <v/>
      </c>
      <c r="AG10" s="37">
        <f>IF(AF10="BET",IF(Y10=1,4,IF(Y10=2,2,IF(OR(Y10=3,Y10=4),1,0))),"")</f>
        <v/>
      </c>
      <c r="AH10" s="39">
        <f>IF(AF10="BET",IF(AND(Y10=1,X10&gt;1.99),1,IF(AND(Y10=2,X10&gt;1.99),0.5,0))+SUM(IF(AND(AB10&lt;&gt;"",AB10&gt;6.5),0.5,0),IF(AND(AD10&lt;&gt;"",AD10&gt;6.5),0.5,0)),"")</f>
        <v/>
      </c>
      <c r="AI10" s="14" t="n"/>
    </row>
    <row customHeight="1" ht="17" r="11" s="86" spans="1:35">
      <c r="B11" s="1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4" t="n"/>
      <c r="S11" s="13" t="n"/>
      <c r="Z11" s="153" t="n"/>
      <c r="AF11" s="153" t="n"/>
      <c r="AG11" s="153" t="n"/>
      <c r="AH11" s="153" t="n"/>
      <c r="AI11" s="14" t="n"/>
    </row>
    <row r="12" spans="1:35">
      <c r="B12" s="13" t="n"/>
      <c r="C12" s="123" t="s">
        <v>70</v>
      </c>
      <c r="D12" s="110" t="s">
        <v>1</v>
      </c>
      <c r="E12" s="110" t="s">
        <v>0</v>
      </c>
      <c r="F12" s="110" t="s">
        <v>117</v>
      </c>
      <c r="G12" s="110" t="s">
        <v>4</v>
      </c>
      <c r="H12" s="110" t="s">
        <v>3</v>
      </c>
      <c r="I12" s="102" t="s">
        <v>115</v>
      </c>
      <c r="J12" s="123" t="s">
        <v>121</v>
      </c>
      <c r="K12" s="110" t="s">
        <v>158</v>
      </c>
      <c r="L12" s="110" t="s">
        <v>129</v>
      </c>
      <c r="M12" s="110" t="s">
        <v>159</v>
      </c>
      <c r="N12" s="110" t="s">
        <v>141</v>
      </c>
      <c r="O12" s="123" t="s">
        <v>160</v>
      </c>
      <c r="P12" s="110" t="s">
        <v>161</v>
      </c>
      <c r="Q12" s="102" t="s">
        <v>162</v>
      </c>
      <c r="R12" s="14" t="n"/>
      <c r="S12" s="13" t="n"/>
      <c r="T12" s="123" t="s">
        <v>70</v>
      </c>
      <c r="U12" s="110" t="s">
        <v>1</v>
      </c>
      <c r="V12" s="110" t="s">
        <v>0</v>
      </c>
      <c r="W12" s="110" t="s">
        <v>117</v>
      </c>
      <c r="X12" s="110" t="s">
        <v>4</v>
      </c>
      <c r="Y12" s="110" t="s">
        <v>3</v>
      </c>
      <c r="Z12" s="102" t="s">
        <v>115</v>
      </c>
      <c r="AA12" s="123" t="s">
        <v>121</v>
      </c>
      <c r="AB12" s="110" t="s">
        <v>158</v>
      </c>
      <c r="AC12" s="110" t="s">
        <v>129</v>
      </c>
      <c r="AD12" s="110" t="s">
        <v>159</v>
      </c>
      <c r="AE12" s="110" t="s">
        <v>141</v>
      </c>
      <c r="AF12" s="123" t="s">
        <v>160</v>
      </c>
      <c r="AG12" s="110" t="s">
        <v>161</v>
      </c>
      <c r="AH12" s="102" t="s">
        <v>162</v>
      </c>
      <c r="AI12" s="14" t="n"/>
    </row>
    <row r="13" spans="1:35">
      <c r="B13" s="111">
        <f>B9+1</f>
        <v/>
      </c>
      <c r="C13" s="135">
        <f>PROFILING!D13</f>
        <v/>
      </c>
      <c r="D13" s="83">
        <f>PROFILING!E13</f>
        <v/>
      </c>
      <c r="E13" s="33">
        <f>PROFILING!J13</f>
        <v/>
      </c>
      <c r="F13" s="33">
        <f>'RATINGS - 1'!AR21</f>
        <v/>
      </c>
      <c r="G13" s="136">
        <f>PROFILING!L13</f>
        <v/>
      </c>
      <c r="H13" s="33">
        <f>'RATINGS - 1'!AS21</f>
        <v/>
      </c>
      <c r="I13" s="130">
        <f>IF(E13="","",IF(F13="INCOMP","INCOMP",IF(H13="NO BET","NO BET",IF(AND(H13=1,G13&gt;1.49),"BET",IF(AND(H13=2,G13&gt;1.65),"BET",IF(AND(H13&gt;2,G13&gt;2.04),"BET","NO BET"))))))</f>
        <v/>
      </c>
      <c r="J13" s="151">
        <f>IF(OR(I13="NO BET",I13=""),"",'RATINGS - 1'!AR32)</f>
        <v/>
      </c>
      <c r="K13" s="36">
        <f>IF(OR(I13="NO BET",I13=""),"",'RATINGS - 1'!AR31)</f>
        <v/>
      </c>
      <c r="L13" s="92">
        <f>IF(OR(I13="NO BET",I13=""),"",'RATINGS - 1'!AW36)</f>
        <v/>
      </c>
      <c r="M13" s="36">
        <f>IF(OR(I13="NO BET",I13=""),"",'RATINGS - 1'!AX36)</f>
        <v/>
      </c>
      <c r="N13" s="92">
        <f>IF(OR(I13="NO BET",I13=""),"",'RATINGS - 1'!AW42)</f>
        <v/>
      </c>
      <c r="O13" s="152">
        <f>IF(OR(H13="",I13=""),"",IF(AND(J13="BET",L13="BET",N13="BET"),"BET","NO BET"))</f>
        <v/>
      </c>
      <c r="P13" s="36">
        <f>IF(O13="BET",IF(H13=1,4,IF(H13=2,2,IF(OR(H13=3,H13=4),1,0))),"")</f>
        <v/>
      </c>
      <c r="Q13" s="142">
        <f>IF(O13="BET",IF(AND(H13=1,G13&gt;1.99),1,IF(AND(H13=2,G13&gt;1.99),0.5,0))+SUM(IF(AND(K13&lt;&gt;"",K13&gt;6.5),0.5,0),IF(AND(M13&lt;&gt;"",M13&gt;6.5),0.5,0)),"")</f>
        <v/>
      </c>
      <c r="R13" s="14" t="n"/>
      <c r="S13" s="111">
        <f>S9+1</f>
        <v/>
      </c>
      <c r="T13" s="135">
        <f>PROFILING!Q13</f>
        <v/>
      </c>
      <c r="U13" s="83">
        <f>PROFILING!R13</f>
        <v/>
      </c>
      <c r="V13" s="33">
        <f>PROFILING!W13</f>
        <v/>
      </c>
      <c r="W13" s="33">
        <f>'RATINGS - 2'!AR21</f>
        <v/>
      </c>
      <c r="X13" s="136">
        <f>PROFILING!Y13</f>
        <v/>
      </c>
      <c r="Y13" s="33">
        <f>'RATINGS - 2'!AS21</f>
        <v/>
      </c>
      <c r="Z13" s="130">
        <f>IF(V13="","",IF(W13="INCOMP","INCOMP",IF(Y13="NO BET","NO BET",IF(AND(Y13=1,X13&gt;1.49),"BET",IF(AND(Y13=2,X13&gt;1.65),"BET",IF(AND(Y13&gt;2,X13&gt;2.04),"BET","NO BET"))))))</f>
        <v/>
      </c>
      <c r="AA13" s="151">
        <f>IF(OR(Z13="NO BET",Z13=""),"",'RATINGS - 2'!AR32)</f>
        <v/>
      </c>
      <c r="AB13" s="36">
        <f>IF(OR(Z13="NO BET",Z13=""),"",'RATINGS - 2'!AR31)</f>
        <v/>
      </c>
      <c r="AC13" s="92">
        <f>IF(OR(Z13="NO BET",Z13=""),"",'RATINGS - 2'!AW36)</f>
        <v/>
      </c>
      <c r="AD13" s="36">
        <f>IF(OR(Z13="NO BET",Z13=""),"",'RATINGS - 2'!AX36)</f>
        <v/>
      </c>
      <c r="AE13" s="92">
        <f>IF(OR(Z13="NO BET",Z13=""),"",'RATINGS - 2'!AW42)</f>
        <v/>
      </c>
      <c r="AF13" s="152">
        <f>IF(OR(Y13="",Z13=""),"",IF(AND(AA13="BET",AC13="BET",AE13="BET"),"BET","NO BET"))</f>
        <v/>
      </c>
      <c r="AG13" s="36">
        <f>IF(AF13="BET",IF(Y13=1,4,IF(Y13=2,2,IF(OR(Y13=3,Y13=4),1,0))),"")</f>
        <v/>
      </c>
      <c r="AH13" s="142">
        <f>IF(AF13="BET",IF(AND(Y13=1,X13&gt;1.99),1,IF(AND(Y13=2,X13&gt;1.99),0.5,0))+SUM(IF(AND(AB13&lt;&gt;"",AB13&gt;6.5),0.5,0),IF(AND(AD13&lt;&gt;"",AD13&gt;6.5),0.5,0)),"")</f>
        <v/>
      </c>
      <c r="AI13" s="14" t="n"/>
    </row>
    <row customHeight="1" ht="17" r="14" s="86" spans="1:35">
      <c r="B14" s="13" t="n"/>
      <c r="C14" s="137">
        <f>PROFILING!D14</f>
        <v/>
      </c>
      <c r="D14" s="138">
        <f>PROFILING!E14</f>
        <v/>
      </c>
      <c r="E14" s="124">
        <f>PROFILING!J14</f>
        <v/>
      </c>
      <c r="F14" s="124">
        <f>'RATINGS - 1'!AR22</f>
        <v/>
      </c>
      <c r="G14" s="139">
        <f>PROFILING!L14</f>
        <v/>
      </c>
      <c r="H14" s="124">
        <f>'RATINGS - 1'!AS22</f>
        <v/>
      </c>
      <c r="I14" s="131">
        <f>IF(E14="","",IF(F14="INCOMP","INCOMP",IF(H14="NO BET","NO BET",IF(AND(H14=1,G14&gt;1.49),"BET",IF(AND(H14=2,G14&gt;1.65),"BET",IF(AND(H14&gt;2,G14&gt;2.04),"BET","NO BET"))))))</f>
        <v/>
      </c>
      <c r="J14" s="61">
        <f>IF(OR(I14="NO BET",I14=""),"",'RATINGS - 1'!AX32)</f>
        <v/>
      </c>
      <c r="K14" s="37">
        <f>IF(OR(I14="NO BET",I14=""),"",'RATINGS - 1'!AX31)</f>
        <v/>
      </c>
      <c r="L14" s="54">
        <f>IF(OR(I14="NO BET",I14=""),"",'RATINGS - 1'!AW37)</f>
        <v/>
      </c>
      <c r="M14" s="37">
        <f>IF(OR(I14="NO BET",I14=""),"",'RATINGS - 1'!AX37)</f>
        <v/>
      </c>
      <c r="N14" s="54">
        <f>IF(OR(I14="NO BET",I14=""),"",'RATINGS - 1'!AW43)</f>
        <v/>
      </c>
      <c r="O14" s="25">
        <f>IF(OR(H14="",I14=""),"",IF(AND(J14="BET",L14="BET",N14="BET"),"BET","NO BET"))</f>
        <v/>
      </c>
      <c r="P14" s="37">
        <f>IF(O14="BET",IF(H14=1,4,IF(H14=2,2,IF(OR(H14=3,H14=4),1,0))),"")</f>
        <v/>
      </c>
      <c r="Q14" s="39">
        <f>IF(O14="BET",IF(AND(H14=1,G14&gt;1.99),1,IF(AND(H14=2,G14&gt;1.99),0.5,0))+SUM(IF(AND(K14&lt;&gt;"",K14&gt;6.5),0.5,0),IF(AND(M14&lt;&gt;"",M14&gt;6.5),0.5,0)),"")</f>
        <v/>
      </c>
      <c r="R14" s="14" t="n"/>
      <c r="S14" s="13" t="n"/>
      <c r="T14" s="137">
        <f>PROFILING!Q14</f>
        <v/>
      </c>
      <c r="U14" s="138">
        <f>PROFILING!R14</f>
        <v/>
      </c>
      <c r="V14" s="124">
        <f>PROFILING!W14</f>
        <v/>
      </c>
      <c r="W14" s="124">
        <f>'RATINGS - 2'!AR22</f>
        <v/>
      </c>
      <c r="X14" s="139">
        <f>PROFILING!Y14</f>
        <v/>
      </c>
      <c r="Y14" s="124">
        <f>'RATINGS - 2'!AS22</f>
        <v/>
      </c>
      <c r="Z14" s="131">
        <f>IF(V14="","",IF(W14="INCOMP","INCOMP",IF(Y14="NO BET","NO BET",IF(AND(Y14=1,X14&gt;1.49),"BET",IF(AND(Y14=2,X14&gt;1.65),"BET",IF(AND(Y14&gt;2,X14&gt;2.04),"BET","NO BET"))))))</f>
        <v/>
      </c>
      <c r="AA14" s="61">
        <f>IF(OR(Z14="NO BET",Z14=""),"",'RATINGS - 2'!AX32)</f>
        <v/>
      </c>
      <c r="AB14" s="37">
        <f>IF(OR(Z14="NO BET",Z14=""),"",'RATINGS - 2'!AX31)</f>
        <v/>
      </c>
      <c r="AC14" s="54">
        <f>IF(OR(Z14="NO BET",Z14=""),"",'RATINGS - 2'!AW37)</f>
        <v/>
      </c>
      <c r="AD14" s="37">
        <f>IF(OR(Z14="NO BET",Z14=""),"",'RATINGS - 2'!AX37)</f>
        <v/>
      </c>
      <c r="AE14" s="54">
        <f>IF(OR(Z14="NO BET",Z14=""),"",'RATINGS - 2'!AW43)</f>
        <v/>
      </c>
      <c r="AF14" s="25">
        <f>IF(OR(Y14="",Z14=""),"",IF(AND(AA14="BET",AC14="BET",AE14="BET"),"BET","NO BET"))</f>
        <v/>
      </c>
      <c r="AG14" s="37">
        <f>IF(AF14="BET",IF(Y14=1,4,IF(Y14=2,2,IF(OR(Y14=3,Y14=4),1,0))),"")</f>
        <v/>
      </c>
      <c r="AH14" s="39">
        <f>IF(AF14="BET",IF(AND(Y14=1,X14&gt;1.99),1,IF(AND(Y14=2,X14&gt;1.99),0.5,0))+SUM(IF(AND(AB14&lt;&gt;"",AB14&gt;6.5),0.5,0),IF(AND(AD14&lt;&gt;"",AD14&gt;6.5),0.5,0)),"")</f>
        <v/>
      </c>
      <c r="AI14" s="14" t="n"/>
    </row>
    <row customHeight="1" ht="17" r="15" s="86" spans="1:35">
      <c r="B15" s="1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4" t="n"/>
      <c r="S15" s="13" t="n"/>
      <c r="Z15" s="153" t="n"/>
      <c r="AF15" s="153" t="n"/>
      <c r="AG15" s="153" t="n"/>
      <c r="AH15" s="153" t="n"/>
      <c r="AI15" s="14" t="n"/>
    </row>
    <row r="16" spans="1:35">
      <c r="B16" s="13" t="n"/>
      <c r="C16" s="123" t="s">
        <v>70</v>
      </c>
      <c r="D16" s="110" t="s">
        <v>1</v>
      </c>
      <c r="E16" s="110" t="s">
        <v>0</v>
      </c>
      <c r="F16" s="110" t="s">
        <v>117</v>
      </c>
      <c r="G16" s="110" t="s">
        <v>4</v>
      </c>
      <c r="H16" s="110" t="s">
        <v>3</v>
      </c>
      <c r="I16" s="102" t="s">
        <v>115</v>
      </c>
      <c r="J16" s="123" t="s">
        <v>121</v>
      </c>
      <c r="K16" s="110" t="s">
        <v>158</v>
      </c>
      <c r="L16" s="110" t="s">
        <v>129</v>
      </c>
      <c r="M16" s="110" t="s">
        <v>159</v>
      </c>
      <c r="N16" s="110" t="s">
        <v>141</v>
      </c>
      <c r="O16" s="123" t="s">
        <v>160</v>
      </c>
      <c r="P16" s="110" t="s">
        <v>161</v>
      </c>
      <c r="Q16" s="102" t="s">
        <v>162</v>
      </c>
      <c r="R16" s="14" t="n"/>
      <c r="S16" s="13" t="n"/>
      <c r="T16" s="123" t="s">
        <v>70</v>
      </c>
      <c r="U16" s="110" t="s">
        <v>1</v>
      </c>
      <c r="V16" s="110" t="s">
        <v>0</v>
      </c>
      <c r="W16" s="110" t="s">
        <v>117</v>
      </c>
      <c r="X16" s="110" t="s">
        <v>4</v>
      </c>
      <c r="Y16" s="110" t="s">
        <v>3</v>
      </c>
      <c r="Z16" s="102" t="s">
        <v>115</v>
      </c>
      <c r="AA16" s="123" t="s">
        <v>121</v>
      </c>
      <c r="AB16" s="110" t="s">
        <v>158</v>
      </c>
      <c r="AC16" s="110" t="s">
        <v>129</v>
      </c>
      <c r="AD16" s="110" t="s">
        <v>159</v>
      </c>
      <c r="AE16" s="110" t="s">
        <v>141</v>
      </c>
      <c r="AF16" s="123" t="s">
        <v>160</v>
      </c>
      <c r="AG16" s="110" t="s">
        <v>161</v>
      </c>
      <c r="AH16" s="102" t="s">
        <v>162</v>
      </c>
      <c r="AI16" s="14" t="n"/>
    </row>
    <row r="17" spans="1:35">
      <c r="B17" s="111">
        <f>B13+1</f>
        <v/>
      </c>
      <c r="C17" s="135">
        <f>PROFILING!D17</f>
        <v/>
      </c>
      <c r="D17" s="83">
        <f>PROFILING!E17</f>
        <v/>
      </c>
      <c r="E17" s="33">
        <f>PROFILING!J17</f>
        <v/>
      </c>
      <c r="F17" s="33">
        <f>'RATINGS - 1'!BF21</f>
        <v/>
      </c>
      <c r="G17" s="136">
        <f>PROFILING!L17</f>
        <v/>
      </c>
      <c r="H17" s="33">
        <f>'RATINGS - 1'!BG21</f>
        <v/>
      </c>
      <c r="I17" s="130">
        <f>IF(E17="","",IF(F17="INCOMP","INCOMP",IF(H17="NO BET","NO BET",IF(AND(H17=1,G17&gt;1.49),"BET",IF(AND(H17=2,G17&gt;1.65),"BET",IF(AND(H17&gt;2,G17&gt;2.04),"BET","NO BET"))))))</f>
        <v/>
      </c>
      <c r="J17" s="151">
        <f>IF(OR(I17="NO BET",I17=""),"",'RATINGS - 1'!BF32)</f>
        <v/>
      </c>
      <c r="K17" s="36">
        <f>IF(OR(I17="NO BET",I17=""),"",'RATINGS - 1'!BF31)</f>
        <v/>
      </c>
      <c r="L17" s="92">
        <f>IF(OR(I17="NO BET",I17=""),"",'RATINGS - 1'!BK36)</f>
        <v/>
      </c>
      <c r="M17" s="36">
        <f>IF(OR(I17="NO BET",I17=""),"",'RATINGS - 1'!BL36)</f>
        <v/>
      </c>
      <c r="N17" s="92">
        <f>IF(OR(I17="NO BET",I17=""),"",'RATINGS - 1'!BK42)</f>
        <v/>
      </c>
      <c r="O17" s="152">
        <f>IF(OR(H17="",I17=""),"",IF(AND(J17="BET",L17="BET",N17="BET"),"BET","NO BET"))</f>
        <v/>
      </c>
      <c r="P17" s="36">
        <f>IF(O17="BET",IF(H17=1,4,IF(H17=2,2,IF(OR(H17=3,H17=4),1,0))),"")</f>
        <v/>
      </c>
      <c r="Q17" s="142">
        <f>IF(O17="BET",IF(AND(H17=1,G17&gt;1.99),1,IF(AND(H17=2,G17&gt;1.99),0.5,0))+SUM(IF(AND(K17&lt;&gt;"",K17&gt;6.5),0.5,0),IF(AND(M17&lt;&gt;"",M17&gt;6.5),0.5,0)),"")</f>
        <v/>
      </c>
      <c r="R17" s="14" t="n"/>
      <c r="S17" s="111">
        <f>S13+1</f>
        <v/>
      </c>
      <c r="T17" s="135">
        <f>PROFILING!Q17</f>
        <v/>
      </c>
      <c r="U17" s="83">
        <f>PROFILING!R17</f>
        <v/>
      </c>
      <c r="V17" s="33">
        <f>PROFILING!W17</f>
        <v/>
      </c>
      <c r="W17" s="33">
        <f>'RATINGS - 2'!BF21</f>
        <v/>
      </c>
      <c r="X17" s="136">
        <f>PROFILING!Y17</f>
        <v/>
      </c>
      <c r="Y17" s="33">
        <f>'RATINGS - 2'!BG21</f>
        <v/>
      </c>
      <c r="Z17" s="130">
        <f>IF(V17="","",IF(W17="INCOMP","INCOMP",IF(Y17="NO BET","NO BET",IF(AND(Y17=1,X17&gt;1.49),"BET",IF(AND(Y17=2,X17&gt;1.65),"BET",IF(AND(Y17&gt;2,X17&gt;2.04),"BET","NO BET"))))))</f>
        <v/>
      </c>
      <c r="AA17" s="151">
        <f>IF(OR(Z17="NO BET",Z17=""),"",'RATINGS - 2'!BF32)</f>
        <v/>
      </c>
      <c r="AB17" s="36">
        <f>IF(OR(Z17="NO BET",Z17=""),"",'RATINGS - 2'!BF31)</f>
        <v/>
      </c>
      <c r="AC17" s="92">
        <f>IF(OR(Z17="NO BET",Z17=""),"",'RATINGS - 2'!BK36)</f>
        <v/>
      </c>
      <c r="AD17" s="36">
        <f>IF(OR(Z17="NO BET",Z17=""),"",'RATINGS - 2'!BL36)</f>
        <v/>
      </c>
      <c r="AE17" s="92">
        <f>IF(OR(Z17="NO BET",Z17=""),"",'RATINGS - 2'!BK42)</f>
        <v/>
      </c>
      <c r="AF17" s="152">
        <f>IF(OR(Y17="",Z17=""),"",IF(AND(AA17="BET",AC17="BET",AE17="BET"),"BET","NO BET"))</f>
        <v/>
      </c>
      <c r="AG17" s="36">
        <f>IF(AF17="BET",IF(Y17=1,4,IF(Y17=2,2,IF(OR(Y17=3,Y17=4),1,0))),"")</f>
        <v/>
      </c>
      <c r="AH17" s="142">
        <f>IF(AF17="BET",IF(AND(Y17=1,X17&gt;1.99),1,IF(AND(Y17=2,X17&gt;1.99),0.5,0))+SUM(IF(AND(AB17&lt;&gt;"",AB17&gt;6.5),0.5,0),IF(AND(AD17&lt;&gt;"",AD17&gt;6.5),0.5,0)),"")</f>
        <v/>
      </c>
      <c r="AI17" s="14" t="n"/>
    </row>
    <row customHeight="1" ht="17" r="18" s="86" spans="1:35">
      <c r="B18" s="13" t="n"/>
      <c r="C18" s="137">
        <f>PROFILING!D18</f>
        <v/>
      </c>
      <c r="D18" s="138">
        <f>PROFILING!E18</f>
        <v/>
      </c>
      <c r="E18" s="124">
        <f>PROFILING!J18</f>
        <v/>
      </c>
      <c r="F18" s="124">
        <f>'RATINGS - 1'!BF22</f>
        <v/>
      </c>
      <c r="G18" s="139">
        <f>PROFILING!L18</f>
        <v/>
      </c>
      <c r="H18" s="124">
        <f>'RATINGS - 1'!BG22</f>
        <v/>
      </c>
      <c r="I18" s="131">
        <f>IF(E18="","",IF(F18="INCOMP","INCOMP",IF(H18="NO BET","NO BET",IF(AND(H18=1,G18&gt;1.49),"BET",IF(AND(H18=2,G18&gt;1.65),"BET",IF(AND(H18&gt;2,G18&gt;2.04),"BET","NO BET"))))))</f>
        <v/>
      </c>
      <c r="J18" s="61">
        <f>IF(OR(I18="NO BET",I18=""),"",'RATINGS - 1'!BL32)</f>
        <v/>
      </c>
      <c r="K18" s="37">
        <f>IF(OR(I18="NO BET",I18=""),"",'RATINGS - 1'!BL31)</f>
        <v/>
      </c>
      <c r="L18" s="54">
        <f>IF(OR(I18="NO BET",I18=""),"",'RATINGS - 1'!BK37)</f>
        <v/>
      </c>
      <c r="M18" s="37">
        <f>IF(OR(I18="NO BET",I18=""),"",'RATINGS - 1'!BL37)</f>
        <v/>
      </c>
      <c r="N18" s="54">
        <f>IF(OR(I18="NO BET",I18=""),"",'RATINGS - 1'!BK43)</f>
        <v/>
      </c>
      <c r="O18" s="25">
        <f>IF(OR(H18="",I18=""),"",IF(AND(J18="BET",L18="BET",N18="BET"),"BET","NO BET"))</f>
        <v/>
      </c>
      <c r="P18" s="37">
        <f>IF(O18="BET",IF(H18=1,4,IF(H18=2,2,IF(OR(H18=3,H18=4),1,0))),"")</f>
        <v/>
      </c>
      <c r="Q18" s="39">
        <f>IF(O18="BET",IF(AND(H18=1,G18&gt;1.99),1,IF(AND(H18=2,G18&gt;1.99),0.5,0))+SUM(IF(AND(K18&lt;&gt;"",K18&gt;6.5),0.5,0),IF(AND(M18&lt;&gt;"",M18&gt;6.5),0.5,0)),"")</f>
        <v/>
      </c>
      <c r="R18" s="14" t="n"/>
      <c r="S18" s="13" t="n"/>
      <c r="T18" s="137">
        <f>PROFILING!Q18</f>
        <v/>
      </c>
      <c r="U18" s="138">
        <f>PROFILING!R18</f>
        <v/>
      </c>
      <c r="V18" s="124">
        <f>PROFILING!W18</f>
        <v/>
      </c>
      <c r="W18" s="124">
        <f>'RATINGS - 2'!BF22</f>
        <v/>
      </c>
      <c r="X18" s="139">
        <f>PROFILING!Y18</f>
        <v/>
      </c>
      <c r="Y18" s="124">
        <f>'RATINGS - 2'!BG22</f>
        <v/>
      </c>
      <c r="Z18" s="131">
        <f>IF(V18="","",IF(W18="INCOMP","INCOMP",IF(Y18="NO BET","NO BET",IF(AND(Y18=1,X18&gt;1.49),"BET",IF(AND(Y18=2,X18&gt;1.65),"BET",IF(AND(Y18&gt;2,X18&gt;2.04),"BET","NO BET"))))))</f>
        <v/>
      </c>
      <c r="AA18" s="61">
        <f>IF(OR(Z18="NO BET",Z18=""),"",'RATINGS - 2'!BL32)</f>
        <v/>
      </c>
      <c r="AB18" s="37">
        <f>IF(OR(Z18="NO BET",Z18=""),"",'RATINGS - 2'!BL31)</f>
        <v/>
      </c>
      <c r="AC18" s="54">
        <f>IF(OR(Z18="NO BET",Z18=""),"",'RATINGS - 2'!BK37)</f>
        <v/>
      </c>
      <c r="AD18" s="37">
        <f>IF(OR(Z18="NO BET",Z18=""),"",'RATINGS - 2'!BL37)</f>
        <v/>
      </c>
      <c r="AE18" s="54">
        <f>IF(OR(Z18="NO BET",Z18=""),"",'RATINGS - 2'!BK43)</f>
        <v/>
      </c>
      <c r="AF18" s="25">
        <f>IF(OR(Y18="",Z18=""),"",IF(AND(AA18="BET",AC18="BET",AE18="BET"),"BET","NO BET"))</f>
        <v/>
      </c>
      <c r="AG18" s="37">
        <f>IF(AF18="BET",IF(Y18=1,4,IF(Y18=2,2,IF(OR(Y18=3,Y18=4),1,0))),"")</f>
        <v/>
      </c>
      <c r="AH18" s="39">
        <f>IF(AF18="BET",IF(AND(Y18=1,X18&gt;1.99),1,IF(AND(Y18=2,X18&gt;1.99),0.5,0))+SUM(IF(AND(AB18&lt;&gt;"",AB18&gt;6.5),0.5,0),IF(AND(AD18&lt;&gt;"",AD18&gt;6.5),0.5,0)),"")</f>
        <v/>
      </c>
      <c r="AI18" s="14" t="n"/>
    </row>
    <row customHeight="1" ht="17" r="19" s="86" spans="1:35">
      <c r="B19" s="1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4" t="n"/>
      <c r="S19" s="13" t="n"/>
      <c r="Z19" s="153" t="n"/>
      <c r="AF19" s="153" t="n"/>
      <c r="AG19" s="153" t="n"/>
      <c r="AH19" s="153" t="n"/>
      <c r="AI19" s="14" t="n"/>
    </row>
    <row r="20" spans="1:35">
      <c r="B20" s="13" t="n"/>
      <c r="C20" s="123" t="s">
        <v>70</v>
      </c>
      <c r="D20" s="110" t="s">
        <v>1</v>
      </c>
      <c r="E20" s="110" t="s">
        <v>0</v>
      </c>
      <c r="F20" s="110" t="s">
        <v>117</v>
      </c>
      <c r="G20" s="110" t="s">
        <v>4</v>
      </c>
      <c r="H20" s="110" t="s">
        <v>3</v>
      </c>
      <c r="I20" s="102" t="s">
        <v>115</v>
      </c>
      <c r="J20" s="123" t="s">
        <v>121</v>
      </c>
      <c r="K20" s="110" t="s">
        <v>158</v>
      </c>
      <c r="L20" s="110" t="s">
        <v>129</v>
      </c>
      <c r="M20" s="110" t="s">
        <v>159</v>
      </c>
      <c r="N20" s="110" t="s">
        <v>141</v>
      </c>
      <c r="O20" s="123" t="s">
        <v>160</v>
      </c>
      <c r="P20" s="110" t="s">
        <v>161</v>
      </c>
      <c r="Q20" s="102" t="s">
        <v>162</v>
      </c>
      <c r="R20" s="14" t="n"/>
      <c r="S20" s="13" t="n"/>
      <c r="T20" s="123" t="s">
        <v>70</v>
      </c>
      <c r="U20" s="110" t="s">
        <v>1</v>
      </c>
      <c r="V20" s="110" t="s">
        <v>0</v>
      </c>
      <c r="W20" s="110" t="s">
        <v>117</v>
      </c>
      <c r="X20" s="110" t="s">
        <v>4</v>
      </c>
      <c r="Y20" s="110" t="s">
        <v>3</v>
      </c>
      <c r="Z20" s="102" t="s">
        <v>115</v>
      </c>
      <c r="AA20" s="123" t="s">
        <v>121</v>
      </c>
      <c r="AB20" s="110" t="s">
        <v>158</v>
      </c>
      <c r="AC20" s="110" t="s">
        <v>129</v>
      </c>
      <c r="AD20" s="110" t="s">
        <v>159</v>
      </c>
      <c r="AE20" s="110" t="s">
        <v>141</v>
      </c>
      <c r="AF20" s="123" t="s">
        <v>160</v>
      </c>
      <c r="AG20" s="110" t="s">
        <v>161</v>
      </c>
      <c r="AH20" s="102" t="s">
        <v>162</v>
      </c>
      <c r="AI20" s="14" t="n"/>
    </row>
    <row r="21" spans="1:35">
      <c r="B21" s="111">
        <f>B17+1</f>
        <v/>
      </c>
      <c r="C21" s="135">
        <f>PROFILING!D21</f>
        <v/>
      </c>
      <c r="D21" s="83">
        <f>PROFILING!E21</f>
        <v/>
      </c>
      <c r="E21" s="33">
        <f>PROFILING!J21</f>
        <v/>
      </c>
      <c r="F21" s="33">
        <f>'RATINGS - 1'!BT21</f>
        <v/>
      </c>
      <c r="G21" s="136">
        <f>PROFILING!L21</f>
        <v/>
      </c>
      <c r="H21" s="33">
        <f>'RATINGS - 1'!BU21</f>
        <v/>
      </c>
      <c r="I21" s="130">
        <f>IF(E21="","",IF(F21="INCOMP","INCOMP",IF(H21="NO BET","NO BET",IF(AND(H21=1,G21&gt;1.49),"BET",IF(AND(H21=2,G21&gt;1.65),"BET",IF(AND(H21&gt;2,G21&gt;2.04),"BET","NO BET"))))))</f>
        <v/>
      </c>
      <c r="J21" s="151">
        <f>IF(OR(I21="NO BET",I21=""),"",'RATINGS - 1'!BT32)</f>
        <v/>
      </c>
      <c r="K21" s="36">
        <f>IF(OR(I21="NO BET",I21=""),"",'RATINGS - 1'!BT31)</f>
        <v/>
      </c>
      <c r="L21" s="92">
        <f>IF(OR(I21="NO BET",I21=""),"",'RATINGS - 1'!BY36)</f>
        <v/>
      </c>
      <c r="M21" s="36">
        <f>IF(OR(I21="NO BET",I21=""),"",'RATINGS - 1'!BZ36)</f>
        <v/>
      </c>
      <c r="N21" s="92">
        <f>IF(OR(I21="NO BET",I21=""),"",'RATINGS - 1'!BY42)</f>
        <v/>
      </c>
      <c r="O21" s="152">
        <f>IF(OR(H21="",I21=""),"",IF(AND(J21="BET",L21="BET",N21="BET"),"BET","NO BET"))</f>
        <v/>
      </c>
      <c r="P21" s="36">
        <f>IF(O21="BET",IF(H21=1,4,IF(H21=2,2,IF(OR(H21=3,H21=4),1,0))),"")</f>
        <v/>
      </c>
      <c r="Q21" s="142">
        <f>IF(O21="BET",IF(AND(H21=1,G21&gt;1.99),1,IF(AND(H21=2,G21&gt;1.99),0.5,0))+SUM(IF(AND(K21&lt;&gt;"",K21&gt;6.5),0.5,0),IF(AND(M21&lt;&gt;"",M21&gt;6.5),0.5,0)),"")</f>
        <v/>
      </c>
      <c r="R21" s="14" t="n"/>
      <c r="S21" s="111">
        <f>S17+1</f>
        <v/>
      </c>
      <c r="T21" s="135">
        <f>PROFILING!Q21</f>
        <v/>
      </c>
      <c r="U21" s="83">
        <f>PROFILING!R21</f>
        <v/>
      </c>
      <c r="V21" s="33">
        <f>PROFILING!W21</f>
        <v/>
      </c>
      <c r="W21" s="33">
        <f>'RATINGS - 2'!BT21</f>
        <v/>
      </c>
      <c r="X21" s="136">
        <f>PROFILING!Y21</f>
        <v/>
      </c>
      <c r="Y21" s="33">
        <f>'RATINGS - 2'!BU21</f>
        <v/>
      </c>
      <c r="Z21" s="130">
        <f>IF(V21="","",IF(W21="INCOMP","INCOMP",IF(Y21="NO BET","NO BET",IF(AND(Y21=1,X21&gt;1.49),"BET",IF(AND(Y21=2,X21&gt;1.65),"BET",IF(AND(Y21&gt;2,X21&gt;2.04),"BET","NO BET"))))))</f>
        <v/>
      </c>
      <c r="AA21" s="151">
        <f>IF(OR(Z21="NO BET",Z21=""),"",'RATINGS - 2'!BT32)</f>
        <v/>
      </c>
      <c r="AB21" s="36">
        <f>IF(OR(Z21="NO BET",Z21=""),"",'RATINGS - 2'!BT31)</f>
        <v/>
      </c>
      <c r="AC21" s="92">
        <f>IF(OR(Z21="NO BET",Z21=""),"",'RATINGS - 2'!BY36)</f>
        <v/>
      </c>
      <c r="AD21" s="36">
        <f>IF(OR(Z21="NO BET",Z21=""),"",'RATINGS - 2'!BZ36)</f>
        <v/>
      </c>
      <c r="AE21" s="92">
        <f>IF(OR(Z21="NO BET",Z21=""),"",'RATINGS - 2'!BY42)</f>
        <v/>
      </c>
      <c r="AF21" s="152">
        <f>IF(OR(Y21="",Z21=""),"",IF(AND(AA21="BET",AC21="BET",AE21="BET"),"BET","NO BET"))</f>
        <v/>
      </c>
      <c r="AG21" s="36">
        <f>IF(AF21="BET",IF(Y21=1,4,IF(Y21=2,2,IF(OR(Y21=3,Y21=4),1,0))),"")</f>
        <v/>
      </c>
      <c r="AH21" s="142">
        <f>IF(AF21="BET",IF(AND(Y21=1,X21&gt;1.99),1,IF(AND(Y21=2,X21&gt;1.99),0.5,0))+SUM(IF(AND(AB21&lt;&gt;"",AB21&gt;6.5),0.5,0),IF(AND(AD21&lt;&gt;"",AD21&gt;6.5),0.5,0)),"")</f>
        <v/>
      </c>
      <c r="AI21" s="14" t="n"/>
    </row>
    <row customHeight="1" ht="17" r="22" s="86" spans="1:35">
      <c r="B22" s="13" t="n"/>
      <c r="C22" s="137">
        <f>PROFILING!D22</f>
        <v/>
      </c>
      <c r="D22" s="138">
        <f>PROFILING!E22</f>
        <v/>
      </c>
      <c r="E22" s="124">
        <f>PROFILING!J22</f>
        <v/>
      </c>
      <c r="F22" s="124">
        <f>'RATINGS - 1'!BT22</f>
        <v/>
      </c>
      <c r="G22" s="139">
        <f>PROFILING!L22</f>
        <v/>
      </c>
      <c r="H22" s="124">
        <f>'RATINGS - 1'!BU22</f>
        <v/>
      </c>
      <c r="I22" s="131">
        <f>IF(E22="","",IF(F22="INCOMP","INCOMP",IF(H22="NO BET","NO BET",IF(AND(H22=1,G22&gt;1.49),"BET",IF(AND(H22=2,G22&gt;1.65),"BET",IF(AND(H22&gt;2,G22&gt;2.04),"BET","NO BET"))))))</f>
        <v/>
      </c>
      <c r="J22" s="61">
        <f>IF(OR(I22="NO BET",I22=""),"",'RATINGS - 1'!BZ32)</f>
        <v/>
      </c>
      <c r="K22" s="37">
        <f>IF(OR(I22="NO BET",I22=""),"",'RATINGS - 1'!BZ31)</f>
        <v/>
      </c>
      <c r="L22" s="54">
        <f>IF(OR(I22="NO BET",I22=""),"",'RATINGS - 1'!BY37)</f>
        <v/>
      </c>
      <c r="M22" s="37">
        <f>IF(OR(I22="NO BET",I22=""),"",'RATINGS - 1'!BZ37)</f>
        <v/>
      </c>
      <c r="N22" s="54">
        <f>IF(OR(I22="NO BET",I22=""),"",'RATINGS - 1'!BY43)</f>
        <v/>
      </c>
      <c r="O22" s="25">
        <f>IF(OR(H22="",I22=""),"",IF(AND(J22="BET",L22="BET",N22="BET"),"BET","NO BET"))</f>
        <v/>
      </c>
      <c r="P22" s="37">
        <f>IF(O22="BET",IF(H22=1,4,IF(H22=2,2,IF(OR(H22=3,H22=4),1,0))),"")</f>
        <v/>
      </c>
      <c r="Q22" s="39">
        <f>IF(O22="BET",IF(AND(H22=1,G22&gt;1.99),1,IF(AND(H22=2,G22&gt;1.99),0.5,0))+SUM(IF(AND(K22&lt;&gt;"",K22&gt;6.5),0.5,0),IF(AND(M22&lt;&gt;"",M22&gt;6.5),0.5,0)),"")</f>
        <v/>
      </c>
      <c r="R22" s="14" t="n"/>
      <c r="S22" s="13" t="n"/>
      <c r="T22" s="137">
        <f>PROFILING!Q22</f>
        <v/>
      </c>
      <c r="U22" s="138">
        <f>PROFILING!R22</f>
        <v/>
      </c>
      <c r="V22" s="124">
        <f>PROFILING!W22</f>
        <v/>
      </c>
      <c r="W22" s="124">
        <f>'RATINGS - 2'!BT22</f>
        <v/>
      </c>
      <c r="X22" s="139">
        <f>PROFILING!Y22</f>
        <v/>
      </c>
      <c r="Y22" s="124">
        <f>'RATINGS - 2'!BU22</f>
        <v/>
      </c>
      <c r="Z22" s="131">
        <f>IF(V22="","",IF(W22="INCOMP","INCOMP",IF(Y22="NO BET","NO BET",IF(AND(Y22=1,X22&gt;1.49),"BET",IF(AND(Y22=2,X22&gt;1.65),"BET",IF(AND(Y22&gt;2,X22&gt;2.04),"BET","NO BET"))))))</f>
        <v/>
      </c>
      <c r="AA22" s="61">
        <f>IF(OR(Z22="NO BET",Z22=""),"",'RATINGS - 2'!BZ32)</f>
        <v/>
      </c>
      <c r="AB22" s="37">
        <f>IF(OR(Z22="NO BET",Z22=""),"",'RATINGS - 2'!BZ31)</f>
        <v/>
      </c>
      <c r="AC22" s="54">
        <f>IF(OR(Z22="NO BET",Z22=""),"",'RATINGS - 2'!BY37)</f>
        <v/>
      </c>
      <c r="AD22" s="37">
        <f>IF(OR(Z22="NO BET",Z22=""),"",'RATINGS - 2'!BZ37)</f>
        <v/>
      </c>
      <c r="AE22" s="54">
        <f>IF(OR(Z22="NO BET",Z22=""),"",'RATINGS - 2'!BY43)</f>
        <v/>
      </c>
      <c r="AF22" s="25">
        <f>IF(OR(Y22="",Z22=""),"",IF(AND(AA22="BET",AC22="BET",AE22="BET"),"BET","NO BET"))</f>
        <v/>
      </c>
      <c r="AG22" s="37">
        <f>IF(AF22="BET",IF(Y22=1,4,IF(Y22=2,2,IF(OR(Y22=3,Y22=4),1,0))),"")</f>
        <v/>
      </c>
      <c r="AH22" s="39">
        <f>IF(AF22="BET",IF(AND(Y22=1,X22&gt;1.99),1,IF(AND(Y22=2,X22&gt;1.99),0.5,0))+SUM(IF(AND(AB22&lt;&gt;"",AB22&gt;6.5),0.5,0),IF(AND(AD22&lt;&gt;"",AD22&gt;6.5),0.5,0)),"")</f>
        <v/>
      </c>
      <c r="AI22" s="14" t="n"/>
    </row>
    <row customHeight="1" ht="17" r="23" s="86" spans="1:35">
      <c r="B23" s="1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4" t="n"/>
      <c r="S23" s="13" t="n"/>
      <c r="Z23" s="153" t="n"/>
      <c r="AF23" s="153" t="n"/>
      <c r="AG23" s="153" t="n"/>
      <c r="AH23" s="153" t="n"/>
      <c r="AI23" s="14" t="n"/>
    </row>
    <row r="24" spans="1:35">
      <c r="B24" s="13" t="n"/>
      <c r="C24" s="123" t="s">
        <v>70</v>
      </c>
      <c r="D24" s="110" t="s">
        <v>1</v>
      </c>
      <c r="E24" s="110" t="s">
        <v>0</v>
      </c>
      <c r="F24" s="110" t="s">
        <v>117</v>
      </c>
      <c r="G24" s="110" t="s">
        <v>4</v>
      </c>
      <c r="H24" s="110" t="s">
        <v>3</v>
      </c>
      <c r="I24" s="102" t="s">
        <v>115</v>
      </c>
      <c r="J24" s="123" t="s">
        <v>121</v>
      </c>
      <c r="K24" s="110" t="s">
        <v>158</v>
      </c>
      <c r="L24" s="110" t="s">
        <v>129</v>
      </c>
      <c r="M24" s="110" t="s">
        <v>159</v>
      </c>
      <c r="N24" s="110" t="s">
        <v>141</v>
      </c>
      <c r="O24" s="123" t="s">
        <v>160</v>
      </c>
      <c r="P24" s="110" t="s">
        <v>161</v>
      </c>
      <c r="Q24" s="102" t="s">
        <v>162</v>
      </c>
      <c r="R24" s="14" t="n"/>
      <c r="S24" s="13" t="n"/>
      <c r="T24" s="123" t="s">
        <v>70</v>
      </c>
      <c r="U24" s="110" t="s">
        <v>1</v>
      </c>
      <c r="V24" s="110" t="s">
        <v>0</v>
      </c>
      <c r="W24" s="110" t="s">
        <v>117</v>
      </c>
      <c r="X24" s="110" t="s">
        <v>4</v>
      </c>
      <c r="Y24" s="110" t="s">
        <v>3</v>
      </c>
      <c r="Z24" s="102" t="s">
        <v>115</v>
      </c>
      <c r="AA24" s="123" t="s">
        <v>121</v>
      </c>
      <c r="AB24" s="110" t="s">
        <v>158</v>
      </c>
      <c r="AC24" s="110" t="s">
        <v>129</v>
      </c>
      <c r="AD24" s="110" t="s">
        <v>159</v>
      </c>
      <c r="AE24" s="110" t="s">
        <v>141</v>
      </c>
      <c r="AF24" s="123" t="s">
        <v>160</v>
      </c>
      <c r="AG24" s="110" t="s">
        <v>161</v>
      </c>
      <c r="AH24" s="102" t="s">
        <v>162</v>
      </c>
      <c r="AI24" s="14" t="n"/>
    </row>
    <row r="25" spans="1:35">
      <c r="B25" s="111">
        <f>B21+1</f>
        <v/>
      </c>
      <c r="C25" s="135">
        <f>PROFILING!D25</f>
        <v/>
      </c>
      <c r="D25" s="83">
        <f>PROFILING!E25</f>
        <v/>
      </c>
      <c r="E25" s="33">
        <f>PROFILING!J25</f>
        <v/>
      </c>
      <c r="F25" s="33">
        <f>'RATINGS - 1'!CH21</f>
        <v/>
      </c>
      <c r="G25" s="136">
        <f>PROFILING!L25</f>
        <v/>
      </c>
      <c r="H25" s="33">
        <f>'RATINGS - 1'!CI21</f>
        <v/>
      </c>
      <c r="I25" s="130">
        <f>IF(E25="","",IF(F25="INCOMP","INCOMP",IF(H25="NO BET","NO BET",IF(AND(H25=1,G25&gt;1.49),"BET",IF(AND(H25=2,G25&gt;1.65),"BET",IF(AND(H25&gt;2,G25&gt;2.04),"BET","NO BET"))))))</f>
        <v/>
      </c>
      <c r="J25" s="151">
        <f>IF(OR(I25="NO BET",I25=""),"",'RATINGS - 1'!CH32)</f>
        <v/>
      </c>
      <c r="K25" s="36">
        <f>IF(OR(I25="NO BET",I25=""),"",'RATINGS - 1'!CH31)</f>
        <v/>
      </c>
      <c r="L25" s="92">
        <f>IF(OR(I25="NO BET",I25=""),"",'RATINGS - 1'!CM36)</f>
        <v/>
      </c>
      <c r="M25" s="36">
        <f>IF(OR(I25="NO BET",I25=""),"",'RATINGS - 1'!CN36)</f>
        <v/>
      </c>
      <c r="N25" s="92">
        <f>IF(OR(I25="NO BET",I25=""),"",'RATINGS - 1'!CM42)</f>
        <v/>
      </c>
      <c r="O25" s="152">
        <f>IF(OR(H25="",I25=""),"",IF(AND(J25="BET",L25="BET",N25="BET"),"BET","NO BET"))</f>
        <v/>
      </c>
      <c r="P25" s="36">
        <f>IF(O25="BET",IF(H25=1,4,IF(H25=2,2,IF(OR(H25=3,H25=4),1,0))),"")</f>
        <v/>
      </c>
      <c r="Q25" s="142">
        <f>IF(O25="BET",IF(AND(H25=1,G25&gt;1.99),1,IF(AND(H25=2,G25&gt;1.99),0.5,0))+SUM(IF(AND(K25&lt;&gt;"",K25&gt;6.5),0.5,0),IF(AND(M25&lt;&gt;"",M25&gt;6.5),0.5,0)),"")</f>
        <v/>
      </c>
      <c r="R25" s="14" t="n"/>
      <c r="S25" s="111">
        <f>S21+1</f>
        <v/>
      </c>
      <c r="T25" s="135">
        <f>PROFILING!Q25</f>
        <v/>
      </c>
      <c r="U25" s="83">
        <f>PROFILING!R25</f>
        <v/>
      </c>
      <c r="V25" s="33">
        <f>PROFILING!W25</f>
        <v/>
      </c>
      <c r="W25" s="33">
        <f>'RATINGS - 2'!CH21</f>
        <v/>
      </c>
      <c r="X25" s="136">
        <f>PROFILING!Y25</f>
        <v/>
      </c>
      <c r="Y25" s="33">
        <f>'RATINGS - 2'!CI21</f>
        <v/>
      </c>
      <c r="Z25" s="130">
        <f>IF(V25="","",IF(W25="INCOMP","INCOMP",IF(Y25="NO BET","NO BET",IF(AND(Y25=1,X25&gt;1.49),"BET",IF(AND(Y25=2,X25&gt;1.65),"BET",IF(AND(Y25&gt;2,X25&gt;2.04),"BET","NO BET"))))))</f>
        <v/>
      </c>
      <c r="AA25" s="151">
        <f>IF(OR(Z25="NO BET",Z25=""),"",'RATINGS - 2'!CH32)</f>
        <v/>
      </c>
      <c r="AB25" s="36">
        <f>IF(OR(Z25="NO BET",Z25=""),"",'RATINGS - 2'!CH31)</f>
        <v/>
      </c>
      <c r="AC25" s="92">
        <f>IF(OR(Z25="NO BET",Z25=""),"",'RATINGS - 2'!CM36)</f>
        <v/>
      </c>
      <c r="AD25" s="36">
        <f>IF(OR(Z25="NO BET",Z25=""),"",'RATINGS - 2'!CN36)</f>
        <v/>
      </c>
      <c r="AE25" s="92">
        <f>IF(OR(Z25="NO BET",Z25=""),"",'RATINGS - 2'!CM42)</f>
        <v/>
      </c>
      <c r="AF25" s="152">
        <f>IF(OR(Y25="",Z25=""),"",IF(AND(AA25="BET",AC25="BET",AE25="BET"),"BET","NO BET"))</f>
        <v/>
      </c>
      <c r="AG25" s="36">
        <f>IF(AF25="BET",IF(Y25=1,4,IF(Y25=2,2,IF(OR(Y25=3,Y25=4),1,0))),"")</f>
        <v/>
      </c>
      <c r="AH25" s="142">
        <f>IF(AF25="BET",IF(AND(Y25=1,X25&gt;1.99),1,IF(AND(Y25=2,X25&gt;1.99),0.5,0))+SUM(IF(AND(AB25&lt;&gt;"",AB25&gt;6.5),0.5,0),IF(AND(AD25&lt;&gt;"",AD25&gt;6.5),0.5,0)),"")</f>
        <v/>
      </c>
      <c r="AI25" s="14" t="n"/>
    </row>
    <row customHeight="1" ht="17" r="26" s="86" spans="1:35">
      <c r="B26" s="13" t="n"/>
      <c r="C26" s="137">
        <f>PROFILING!D26</f>
        <v/>
      </c>
      <c r="D26" s="138">
        <f>PROFILING!E26</f>
        <v/>
      </c>
      <c r="E26" s="124">
        <f>PROFILING!J26</f>
        <v/>
      </c>
      <c r="F26" s="124">
        <f>'RATINGS - 1'!CH22</f>
        <v/>
      </c>
      <c r="G26" s="139">
        <f>PROFILING!L26</f>
        <v/>
      </c>
      <c r="H26" s="124">
        <f>'RATINGS - 1'!CI22</f>
        <v/>
      </c>
      <c r="I26" s="131">
        <f>IF(E26="","",IF(F26="INCOMP","INCOMP",IF(H26="NO BET","NO BET",IF(AND(H26=1,G26&gt;1.49),"BET",IF(AND(H26=2,G26&gt;1.65),"BET",IF(AND(H26&gt;2,G26&gt;2.04),"BET","NO BET"))))))</f>
        <v/>
      </c>
      <c r="J26" s="61">
        <f>IF(OR(I26="NO BET",I26=""),"",'RATINGS - 1'!CN32)</f>
        <v/>
      </c>
      <c r="K26" s="37">
        <f>IF(OR(I26="NO BET",I26=""),"",'RATINGS - 1'!CN31)</f>
        <v/>
      </c>
      <c r="L26" s="54">
        <f>IF(OR(I26="NO BET",I26=""),"",'RATINGS - 1'!CM37)</f>
        <v/>
      </c>
      <c r="M26" s="37">
        <f>IF(OR(I26="NO BET",I26=""),"",'RATINGS - 1'!CN37)</f>
        <v/>
      </c>
      <c r="N26" s="54">
        <f>IF(OR(I26="NO BET",I26=""),"",'RATINGS - 1'!CM43)</f>
        <v/>
      </c>
      <c r="O26" s="25">
        <f>IF(OR(H26="",I26=""),"",IF(AND(J26="BET",L26="BET",N26="BET"),"BET","NO BET"))</f>
        <v/>
      </c>
      <c r="P26" s="37">
        <f>IF(O26="BET",IF(H26=1,4,IF(H26=2,2,IF(OR(H26=3,H26=4),1,0))),"")</f>
        <v/>
      </c>
      <c r="Q26" s="39">
        <f>IF(O26="BET",IF(AND(H26=1,G26&gt;1.99),1,IF(AND(H26=2,G26&gt;1.99),0.5,0))+SUM(IF(AND(K26&lt;&gt;"",K26&gt;6.5),0.5,0),IF(AND(M26&lt;&gt;"",M26&gt;6.5),0.5,0)),"")</f>
        <v/>
      </c>
      <c r="R26" s="14" t="n"/>
      <c r="S26" s="13" t="n"/>
      <c r="T26" s="137">
        <f>PROFILING!Q26</f>
        <v/>
      </c>
      <c r="U26" s="138">
        <f>PROFILING!R26</f>
        <v/>
      </c>
      <c r="V26" s="124">
        <f>PROFILING!W26</f>
        <v/>
      </c>
      <c r="W26" s="124">
        <f>'RATINGS - 2'!CH22</f>
        <v/>
      </c>
      <c r="X26" s="139">
        <f>PROFILING!Y26</f>
        <v/>
      </c>
      <c r="Y26" s="124">
        <f>'RATINGS - 2'!CI22</f>
        <v/>
      </c>
      <c r="Z26" s="131">
        <f>IF(V26="","",IF(W26="INCOMP","INCOMP",IF(Y26="NO BET","NO BET",IF(AND(Y26=1,X26&gt;1.49),"BET",IF(AND(Y26=2,X26&gt;1.65),"BET",IF(AND(Y26&gt;2,X26&gt;2.04),"BET","NO BET"))))))</f>
        <v/>
      </c>
      <c r="AA26" s="61">
        <f>IF(OR(Z26="NO BET",Z26=""),"",'RATINGS - 2'!CN32)</f>
        <v/>
      </c>
      <c r="AB26" s="37">
        <f>IF(OR(Z26="NO BET",Z26=""),"",'RATINGS - 2'!CN31)</f>
        <v/>
      </c>
      <c r="AC26" s="54">
        <f>IF(OR(Z26="NO BET",Z26=""),"",'RATINGS - 2'!CM37)</f>
        <v/>
      </c>
      <c r="AD26" s="37">
        <f>IF(OR(Z26="NO BET",Z26=""),"",'RATINGS - 2'!CN37)</f>
        <v/>
      </c>
      <c r="AE26" s="54">
        <f>IF(OR(Z26="NO BET",Z26=""),"",'RATINGS - 2'!CM43)</f>
        <v/>
      </c>
      <c r="AF26" s="25">
        <f>IF(OR(Y26="",Z26=""),"",IF(AND(AA26="BET",AC26="BET",AE26="BET"),"BET","NO BET"))</f>
        <v/>
      </c>
      <c r="AG26" s="37">
        <f>IF(AF26="BET",IF(Y26=1,4,IF(Y26=2,2,IF(OR(Y26=3,Y26=4),1,0))),"")</f>
        <v/>
      </c>
      <c r="AH26" s="39">
        <f>IF(AF26="BET",IF(AND(Y26=1,X26&gt;1.99),1,IF(AND(Y26=2,X26&gt;1.99),0.5,0))+SUM(IF(AND(AB26&lt;&gt;"",AB26&gt;6.5),0.5,0),IF(AND(AD26&lt;&gt;"",AD26&gt;6.5),0.5,0)),"")</f>
        <v/>
      </c>
      <c r="AI26" s="14" t="n"/>
    </row>
    <row customHeight="1" ht="17" r="27" s="86" spans="1:35">
      <c r="B27" s="13" t="n"/>
      <c r="C27" s="153" t="n"/>
      <c r="D27" s="153" t="n"/>
      <c r="E27" s="153" t="n"/>
      <c r="F27" s="153" t="n"/>
      <c r="G27" s="153" t="n"/>
      <c r="H27" s="153" t="n"/>
      <c r="I27" s="153" t="n"/>
      <c r="J27" s="153" t="n"/>
      <c r="K27" s="153" t="n"/>
      <c r="L27" s="153" t="n"/>
      <c r="M27" s="153" t="n"/>
      <c r="N27" s="153" t="n"/>
      <c r="O27" s="153" t="n"/>
      <c r="P27" s="153" t="n"/>
      <c r="Q27" s="153" t="n"/>
      <c r="R27" s="14" t="n"/>
      <c r="S27" s="13" t="n"/>
      <c r="Z27" s="153" t="n"/>
      <c r="AF27" s="153" t="n"/>
      <c r="AG27" s="153" t="n"/>
      <c r="AH27" s="153" t="n"/>
      <c r="AI27" s="14" t="n"/>
    </row>
    <row r="28" spans="1:35">
      <c r="B28" s="13" t="n"/>
      <c r="C28" s="123" t="s">
        <v>70</v>
      </c>
      <c r="D28" s="110" t="s">
        <v>1</v>
      </c>
      <c r="E28" s="110" t="s">
        <v>0</v>
      </c>
      <c r="F28" s="110" t="s">
        <v>117</v>
      </c>
      <c r="G28" s="110" t="s">
        <v>4</v>
      </c>
      <c r="H28" s="110" t="s">
        <v>3</v>
      </c>
      <c r="I28" s="102" t="s">
        <v>115</v>
      </c>
      <c r="J28" s="123" t="s">
        <v>121</v>
      </c>
      <c r="K28" s="110" t="s">
        <v>158</v>
      </c>
      <c r="L28" s="110" t="s">
        <v>129</v>
      </c>
      <c r="M28" s="110" t="s">
        <v>159</v>
      </c>
      <c r="N28" s="110" t="s">
        <v>141</v>
      </c>
      <c r="O28" s="123" t="s">
        <v>160</v>
      </c>
      <c r="P28" s="110" t="s">
        <v>161</v>
      </c>
      <c r="Q28" s="102" t="s">
        <v>162</v>
      </c>
      <c r="R28" s="14" t="n"/>
      <c r="S28" s="13" t="n"/>
      <c r="T28" s="123" t="s">
        <v>70</v>
      </c>
      <c r="U28" s="110" t="s">
        <v>1</v>
      </c>
      <c r="V28" s="110" t="s">
        <v>0</v>
      </c>
      <c r="W28" s="110" t="s">
        <v>117</v>
      </c>
      <c r="X28" s="110" t="s">
        <v>4</v>
      </c>
      <c r="Y28" s="110" t="s">
        <v>3</v>
      </c>
      <c r="Z28" s="102" t="s">
        <v>115</v>
      </c>
      <c r="AA28" s="123" t="s">
        <v>121</v>
      </c>
      <c r="AB28" s="110" t="s">
        <v>158</v>
      </c>
      <c r="AC28" s="110" t="s">
        <v>129</v>
      </c>
      <c r="AD28" s="110" t="s">
        <v>159</v>
      </c>
      <c r="AE28" s="110" t="s">
        <v>141</v>
      </c>
      <c r="AF28" s="123" t="s">
        <v>160</v>
      </c>
      <c r="AG28" s="110" t="s">
        <v>161</v>
      </c>
      <c r="AH28" s="102" t="s">
        <v>162</v>
      </c>
      <c r="AI28" s="14" t="n"/>
    </row>
    <row r="29" spans="1:35">
      <c r="B29" s="111">
        <f>B25+1</f>
        <v/>
      </c>
      <c r="C29" s="135">
        <f>PROFILING!D29</f>
        <v/>
      </c>
      <c r="D29" s="83">
        <f>PROFILING!E29</f>
        <v/>
      </c>
      <c r="E29" s="33">
        <f>PROFILING!J29</f>
        <v/>
      </c>
      <c r="F29" s="33">
        <f>'RATINGS - 1'!CV21</f>
        <v/>
      </c>
      <c r="G29" s="136">
        <f>PROFILING!L29</f>
        <v/>
      </c>
      <c r="H29" s="33">
        <f>'RATINGS - 1'!CW21</f>
        <v/>
      </c>
      <c r="I29" s="130">
        <f>IF(E29="","",IF(F29="INCOMP","INCOMP",IF(H29="NO BET","NO BET",IF(AND(H29=1,G29&gt;1.49),"BET",IF(AND(H29=2,G29&gt;1.65),"BET",IF(AND(H29&gt;2,G29&gt;2.04),"BET","NO BET"))))))</f>
        <v/>
      </c>
      <c r="J29" s="151">
        <f>IF(OR(I29="NO BET",I29=""),"",'RATINGS - 1'!CV32)</f>
        <v/>
      </c>
      <c r="K29" s="36">
        <f>IF(OR(I29="NO BET",I29=""),"",'RATINGS - 1'!CV31)</f>
        <v/>
      </c>
      <c r="L29" s="92">
        <f>IF(OR(I29="NO BET",I29=""),"",'RATINGS - 1'!DA36)</f>
        <v/>
      </c>
      <c r="M29" s="36">
        <f>IF(OR(I29="NO BET",I29=""),"",'RATINGS - 1'!DB36)</f>
        <v/>
      </c>
      <c r="N29" s="92">
        <f>IF(OR(I29="NO BET",I29=""),"",'RATINGS - 1'!DA42)</f>
        <v/>
      </c>
      <c r="O29" s="152">
        <f>IF(OR(H29="",I29=""),"",IF(AND(J29="BET",L29="BET",N29="BET"),"BET","NO BET"))</f>
        <v/>
      </c>
      <c r="P29" s="36">
        <f>IF(O29="BET",IF(H29=1,4,IF(H29=2,2,IF(OR(H29=3,H29=4),1,0))),"")</f>
        <v/>
      </c>
      <c r="Q29" s="142">
        <f>IF(O29="BET",IF(AND(H29=1,G29&gt;1.99),1,IF(AND(H29=2,G29&gt;1.99),0.5,0))+SUM(IF(AND(K29&lt;&gt;"",K29&gt;6.5),0.5,0),IF(AND(M29&lt;&gt;"",M29&gt;6.5),0.5,0)),"")</f>
        <v/>
      </c>
      <c r="R29" s="14" t="n"/>
      <c r="S29" s="111">
        <f>S25+1</f>
        <v/>
      </c>
      <c r="T29" s="135">
        <f>PROFILING!Q29</f>
        <v/>
      </c>
      <c r="U29" s="83">
        <f>PROFILING!R29</f>
        <v/>
      </c>
      <c r="V29" s="33">
        <f>PROFILING!W29</f>
        <v/>
      </c>
      <c r="W29" s="33">
        <f>'RATINGS - 2'!CV21</f>
        <v/>
      </c>
      <c r="X29" s="136">
        <f>PROFILING!Y29</f>
        <v/>
      </c>
      <c r="Y29" s="33">
        <f>'RATINGS - 2'!CW21</f>
        <v/>
      </c>
      <c r="Z29" s="130">
        <f>IF(V29="","",IF(W29="INCOMP","INCOMP",IF(Y29="NO BET","NO BET",IF(AND(Y29=1,X29&gt;1.49),"BET",IF(AND(Y29=2,X29&gt;1.65),"BET",IF(AND(Y29&gt;2,X29&gt;2.04),"BET","NO BET"))))))</f>
        <v/>
      </c>
      <c r="AA29" s="151">
        <f>IF(OR(Z29="NO BET",Z29=""),"",'RATINGS - 2'!CV32)</f>
        <v/>
      </c>
      <c r="AB29" s="36">
        <f>IF(OR(Z29="NO BET",Z29=""),"",'RATINGS - 2'!CV31)</f>
        <v/>
      </c>
      <c r="AC29" s="92">
        <f>IF(OR(Z29="NO BET",Z29=""),"",'RATINGS - 2'!DA36)</f>
        <v/>
      </c>
      <c r="AD29" s="36">
        <f>IF(OR(Z29="NO BET",Z29=""),"",'RATINGS - 2'!DB36)</f>
        <v/>
      </c>
      <c r="AE29" s="92">
        <f>IF(OR(Z29="NO BET",Z29=""),"",'RATINGS - 2'!DA42)</f>
        <v/>
      </c>
      <c r="AF29" s="152">
        <f>IF(OR(Y29="",Z29=""),"",IF(AND(AA29="BET",AC29="BET",AE29="BET"),"BET","NO BET"))</f>
        <v/>
      </c>
      <c r="AG29" s="36">
        <f>IF(AF29="BET",IF(Y29=1,4,IF(Y29=2,2,IF(OR(Y29=3,Y29=4),1,0))),"")</f>
        <v/>
      </c>
      <c r="AH29" s="142">
        <f>IF(AF29="BET",IF(AND(Y29=1,X29&gt;1.99),1,IF(AND(Y29=2,X29&gt;1.99),0.5,0))+SUM(IF(AND(AB29&lt;&gt;"",AB29&gt;6.5),0.5,0),IF(AND(AD29&lt;&gt;"",AD29&gt;6.5),0.5,0)),"")</f>
        <v/>
      </c>
      <c r="AI29" s="14" t="n"/>
    </row>
    <row customHeight="1" ht="17" r="30" s="86" spans="1:35">
      <c r="B30" s="13" t="n"/>
      <c r="C30" s="137">
        <f>PROFILING!D30</f>
        <v/>
      </c>
      <c r="D30" s="138">
        <f>PROFILING!E30</f>
        <v/>
      </c>
      <c r="E30" s="124">
        <f>PROFILING!J30</f>
        <v/>
      </c>
      <c r="F30" s="124">
        <f>'RATINGS - 1'!CV22</f>
        <v/>
      </c>
      <c r="G30" s="139">
        <f>PROFILING!L30</f>
        <v/>
      </c>
      <c r="H30" s="124">
        <f>'RATINGS - 1'!CW22</f>
        <v/>
      </c>
      <c r="I30" s="131">
        <f>IF(E30="","",IF(F30="INCOMP","INCOMP",IF(H30="NO BET","NO BET",IF(AND(H30=1,G30&gt;1.49),"BET",IF(AND(H30=2,G30&gt;1.65),"BET",IF(AND(H30&gt;2,G30&gt;2.04),"BET","NO BET"))))))</f>
        <v/>
      </c>
      <c r="J30" s="61">
        <f>IF(OR(I30="NO BET",I30=""),"",'RATINGS - 1'!DB32)</f>
        <v/>
      </c>
      <c r="K30" s="37">
        <f>IF(OR(I30="NO BET",I30=""),"",'RATINGS - 1'!DB31)</f>
        <v/>
      </c>
      <c r="L30" s="54">
        <f>IF(OR(I30="NO BET",I30=""),"",'RATINGS - 1'!DA37)</f>
        <v/>
      </c>
      <c r="M30" s="37">
        <f>IF(OR(I30="NO BET",I30=""),"",'RATINGS - 1'!DB37)</f>
        <v/>
      </c>
      <c r="N30" s="54">
        <f>IF(OR(I30="NO BET",I30=""),"",'RATINGS - 1'!DA43)</f>
        <v/>
      </c>
      <c r="O30" s="25">
        <f>IF(OR(H30="",I30=""),"",IF(AND(J30="BET",L30="BET",N30="BET"),"BET","NO BET"))</f>
        <v/>
      </c>
      <c r="P30" s="37">
        <f>IF(O30="BET",IF(H30=1,4,IF(H30=2,2,IF(OR(H30=3,H30=4),1,0))),"")</f>
        <v/>
      </c>
      <c r="Q30" s="39">
        <f>IF(O30="BET",IF(AND(H30=1,G30&gt;1.99),1,IF(AND(H30=2,G30&gt;1.99),0.5,0))+SUM(IF(AND(K30&lt;&gt;"",K30&gt;6.5),0.5,0),IF(AND(M30&lt;&gt;"",M30&gt;6.5),0.5,0)),"")</f>
        <v/>
      </c>
      <c r="R30" s="14" t="n"/>
      <c r="S30" s="13" t="n"/>
      <c r="T30" s="137">
        <f>PROFILING!Q30</f>
        <v/>
      </c>
      <c r="U30" s="138">
        <f>PROFILING!R30</f>
        <v/>
      </c>
      <c r="V30" s="124">
        <f>PROFILING!W30</f>
        <v/>
      </c>
      <c r="W30" s="124">
        <f>'RATINGS - 2'!CV22</f>
        <v/>
      </c>
      <c r="X30" s="139">
        <f>PROFILING!Y30</f>
        <v/>
      </c>
      <c r="Y30" s="124">
        <f>'RATINGS - 2'!CW22</f>
        <v/>
      </c>
      <c r="Z30" s="131">
        <f>IF(V30="","",IF(W30="INCOMP","INCOMP",IF(Y30="NO BET","NO BET",IF(AND(Y30=1,X30&gt;1.49),"BET",IF(AND(Y30=2,X30&gt;1.65),"BET",IF(AND(Y30&gt;2,X30&gt;2.04),"BET","NO BET"))))))</f>
        <v/>
      </c>
      <c r="AA30" s="61">
        <f>IF(OR(Z30="NO BET",Z30=""),"",'RATINGS - 2'!DB32)</f>
        <v/>
      </c>
      <c r="AB30" s="37">
        <f>IF(OR(Z30="NO BET",Z30=""),"",'RATINGS - 2'!DB31)</f>
        <v/>
      </c>
      <c r="AC30" s="54">
        <f>IF(OR(Z30="NO BET",Z30=""),"",'RATINGS - 2'!DA37)</f>
        <v/>
      </c>
      <c r="AD30" s="37">
        <f>IF(OR(Z30="NO BET",Z30=""),"",'RATINGS - 2'!DB37)</f>
        <v/>
      </c>
      <c r="AE30" s="54">
        <f>IF(OR(Z30="NO BET",Z30=""),"",'RATINGS - 2'!DA43)</f>
        <v/>
      </c>
      <c r="AF30" s="25">
        <f>IF(OR(Y30="",Z30=""),"",IF(AND(AA30="BET",AC30="BET",AE30="BET"),"BET","NO BET"))</f>
        <v/>
      </c>
      <c r="AG30" s="37">
        <f>IF(AF30="BET",IF(Y30=1,4,IF(Y30=2,2,IF(OR(Y30=3,Y30=4),1,0))),"")</f>
        <v/>
      </c>
      <c r="AH30" s="39">
        <f>IF(AF30="BET",IF(AND(Y30=1,X30&gt;1.99),1,IF(AND(Y30=2,X30&gt;1.99),0.5,0))+SUM(IF(AND(AB30&lt;&gt;"",AB30&gt;6.5),0.5,0),IF(AND(AD30&lt;&gt;"",AD30&gt;6.5),0.5,0)),"")</f>
        <v/>
      </c>
      <c r="AI30" s="14" t="n"/>
    </row>
    <row customHeight="1" ht="17" r="31" s="86" spans="1:35">
      <c r="B31" s="13" t="n"/>
      <c r="C31" s="153" t="n"/>
      <c r="D31" s="153" t="n"/>
      <c r="E31" s="153" t="n"/>
      <c r="F31" s="153" t="n"/>
      <c r="G31" s="153" t="n"/>
      <c r="H31" s="153" t="n"/>
      <c r="I31" s="153" t="n"/>
      <c r="J31" s="153" t="n"/>
      <c r="K31" s="153" t="n"/>
      <c r="L31" s="153" t="n"/>
      <c r="M31" s="153" t="n"/>
      <c r="N31" s="153" t="n"/>
      <c r="O31" s="153" t="n"/>
      <c r="P31" s="153" t="n"/>
      <c r="Q31" s="153" t="n"/>
      <c r="R31" s="14" t="n"/>
      <c r="S31" s="13" t="n"/>
      <c r="Z31" s="153" t="n"/>
      <c r="AF31" s="153" t="n"/>
      <c r="AG31" s="153" t="n"/>
      <c r="AH31" s="153" t="n"/>
      <c r="AI31" s="14" t="n"/>
    </row>
    <row r="32" spans="1:35">
      <c r="B32" s="13" t="n"/>
      <c r="C32" s="123" t="s">
        <v>70</v>
      </c>
      <c r="D32" s="110" t="s">
        <v>1</v>
      </c>
      <c r="E32" s="110" t="s">
        <v>0</v>
      </c>
      <c r="F32" s="110" t="s">
        <v>117</v>
      </c>
      <c r="G32" s="110" t="s">
        <v>4</v>
      </c>
      <c r="H32" s="110" t="s">
        <v>3</v>
      </c>
      <c r="I32" s="102" t="s">
        <v>115</v>
      </c>
      <c r="J32" s="123" t="s">
        <v>121</v>
      </c>
      <c r="K32" s="110" t="s">
        <v>158</v>
      </c>
      <c r="L32" s="110" t="s">
        <v>129</v>
      </c>
      <c r="M32" s="110" t="s">
        <v>159</v>
      </c>
      <c r="N32" s="110" t="s">
        <v>141</v>
      </c>
      <c r="O32" s="123" t="s">
        <v>160</v>
      </c>
      <c r="P32" s="110" t="s">
        <v>161</v>
      </c>
      <c r="Q32" s="102" t="s">
        <v>162</v>
      </c>
      <c r="R32" s="14" t="n"/>
      <c r="S32" s="13" t="n"/>
      <c r="T32" s="123" t="s">
        <v>70</v>
      </c>
      <c r="U32" s="110" t="s">
        <v>1</v>
      </c>
      <c r="V32" s="110" t="s">
        <v>0</v>
      </c>
      <c r="W32" s="110" t="s">
        <v>117</v>
      </c>
      <c r="X32" s="110" t="s">
        <v>4</v>
      </c>
      <c r="Y32" s="110" t="s">
        <v>3</v>
      </c>
      <c r="Z32" s="102" t="s">
        <v>115</v>
      </c>
      <c r="AA32" s="123" t="s">
        <v>121</v>
      </c>
      <c r="AB32" s="110" t="s">
        <v>158</v>
      </c>
      <c r="AC32" s="110" t="s">
        <v>129</v>
      </c>
      <c r="AD32" s="110" t="s">
        <v>159</v>
      </c>
      <c r="AE32" s="110" t="s">
        <v>141</v>
      </c>
      <c r="AF32" s="123" t="s">
        <v>160</v>
      </c>
      <c r="AG32" s="110" t="s">
        <v>161</v>
      </c>
      <c r="AH32" s="102" t="s">
        <v>162</v>
      </c>
      <c r="AI32" s="14" t="n"/>
    </row>
    <row r="33" spans="1:35">
      <c r="B33" s="111">
        <f>B29+1</f>
        <v/>
      </c>
      <c r="C33" s="135">
        <f>PROFILING!D33</f>
        <v/>
      </c>
      <c r="D33" s="83">
        <f>PROFILING!E33</f>
        <v/>
      </c>
      <c r="E33" s="33">
        <f>PROFILING!J33</f>
        <v/>
      </c>
      <c r="F33" s="33">
        <f>'RATINGS - 1'!DJ21</f>
        <v/>
      </c>
      <c r="G33" s="136">
        <f>PROFILING!L33</f>
        <v/>
      </c>
      <c r="H33" s="33">
        <f>'RATINGS - 1'!DK21</f>
        <v/>
      </c>
      <c r="I33" s="130">
        <f>IF(E33="","",IF(F33="INCOMP","INCOMP",IF(H33="NO BET","NO BET",IF(AND(H33=1,G33&gt;1.49),"BET",IF(AND(H33=2,G33&gt;1.65),"BET",IF(AND(H33&gt;2,G33&gt;2.04),"BET","NO BET"))))))</f>
        <v/>
      </c>
      <c r="J33" s="151">
        <f>IF(OR(I33="NO BET",I33=""),"",'RATINGS - 1'!DJ32)</f>
        <v/>
      </c>
      <c r="K33" s="36">
        <f>IF(OR(I33="NO BET",I33=""),"",'RATINGS - 1'!DJ31)</f>
        <v/>
      </c>
      <c r="L33" s="92">
        <f>IF(OR(I33="NO BET",I33=""),"",'RATINGS - 1'!DO36)</f>
        <v/>
      </c>
      <c r="M33" s="36">
        <f>IF(OR(I33="NO BET",I33=""),"",'RATINGS - 1'!DP36)</f>
        <v/>
      </c>
      <c r="N33" s="92">
        <f>IF(OR(I33="NO BET",I33=""),"",'RATINGS - 1'!DO42)</f>
        <v/>
      </c>
      <c r="O33" s="152">
        <f>IF(OR(H33="",I33=""),"",IF(AND(J33="BET",L33="BET",N33="BET"),"BET","NO BET"))</f>
        <v/>
      </c>
      <c r="P33" s="36">
        <f>IF(O33="BET",IF(H33=1,4,IF(H33=2,2,IF(OR(H33=3,H33=4),1,0))),"")</f>
        <v/>
      </c>
      <c r="Q33" s="142">
        <f>IF(O33="BET",IF(AND(H33=1,G33&gt;1.99),1,IF(AND(H33=2,G33&gt;1.99),0.5,0))+SUM(IF(AND(K33&lt;&gt;"",K33&gt;6.5),0.5,0),IF(AND(M33&lt;&gt;"",M33&gt;6.5),0.5,0)),"")</f>
        <v/>
      </c>
      <c r="R33" s="14" t="n"/>
      <c r="S33" s="111">
        <f>S29+1</f>
        <v/>
      </c>
      <c r="T33" s="135">
        <f>PROFILING!Q33</f>
        <v/>
      </c>
      <c r="U33" s="83">
        <f>PROFILING!R33</f>
        <v/>
      </c>
      <c r="V33" s="33">
        <f>PROFILING!W33</f>
        <v/>
      </c>
      <c r="W33" s="33">
        <f>'RATINGS - 2'!DJ21</f>
        <v/>
      </c>
      <c r="X33" s="136">
        <f>PROFILING!Y33</f>
        <v/>
      </c>
      <c r="Y33" s="33">
        <f>'RATINGS - 2'!DK21</f>
        <v/>
      </c>
      <c r="Z33" s="130">
        <f>IF(V33="","",IF(W33="INCOMP","INCOMP",IF(Y33="NO BET","NO BET",IF(AND(Y33=1,X33&gt;1.49),"BET",IF(AND(Y33=2,X33&gt;1.65),"BET",IF(AND(Y33&gt;2,X33&gt;2.04),"BET","NO BET"))))))</f>
        <v/>
      </c>
      <c r="AA33" s="151">
        <f>IF(OR(Z33="NO BET",Z33=""),"",'RATINGS - 2'!DJ32)</f>
        <v/>
      </c>
      <c r="AB33" s="36">
        <f>IF(OR(Z33="NO BET",Z33=""),"",'RATINGS - 2'!DJ31)</f>
        <v/>
      </c>
      <c r="AC33" s="92">
        <f>IF(OR(Z33="NO BET",Z33=""),"",'RATINGS - 2'!DO36)</f>
        <v/>
      </c>
      <c r="AD33" s="36">
        <f>IF(OR(Z33="NO BET",Z33=""),"",'RATINGS - 2'!DP36)</f>
        <v/>
      </c>
      <c r="AE33" s="92">
        <f>IF(OR(Z33="NO BET",Z33=""),"",'RATINGS - 2'!DO42)</f>
        <v/>
      </c>
      <c r="AF33" s="152">
        <f>IF(OR(Y33="",Z33=""),"",IF(AND(AA33="BET",AC33="BET",AE33="BET"),"BET","NO BET"))</f>
        <v/>
      </c>
      <c r="AG33" s="36">
        <f>IF(AF33="BET",IF(Y33=1,4,IF(Y33=2,2,IF(OR(Y33=3,Y33=4),1,0))),"")</f>
        <v/>
      </c>
      <c r="AH33" s="142">
        <f>IF(AF33="BET",IF(AND(Y33=1,X33&gt;1.99),1,IF(AND(Y33=2,X33&gt;1.99),0.5,0))+SUM(IF(AND(AB33&lt;&gt;"",AB33&gt;6.5),0.5,0),IF(AND(AD33&lt;&gt;"",AD33&gt;6.5),0.5,0)),"")</f>
        <v/>
      </c>
      <c r="AI33" s="14" t="n"/>
    </row>
    <row customHeight="1" ht="17" r="34" s="86" spans="1:35">
      <c r="B34" s="13" t="n"/>
      <c r="C34" s="137">
        <f>PROFILING!D34</f>
        <v/>
      </c>
      <c r="D34" s="138">
        <f>PROFILING!E34</f>
        <v/>
      </c>
      <c r="E34" s="124">
        <f>PROFILING!J34</f>
        <v/>
      </c>
      <c r="F34" s="124">
        <f>'RATINGS - 1'!DJ22</f>
        <v/>
      </c>
      <c r="G34" s="139">
        <f>PROFILING!L34</f>
        <v/>
      </c>
      <c r="H34" s="124">
        <f>'RATINGS - 1'!DK22</f>
        <v/>
      </c>
      <c r="I34" s="131">
        <f>IF(E34="","",IF(F34="INCOMP","INCOMP",IF(H34="NO BET","NO BET",IF(AND(H34=1,G34&gt;1.49),"BET",IF(AND(H34=2,G34&gt;1.65),"BET",IF(AND(H34&gt;2,G34&gt;2.04),"BET","NO BET"))))))</f>
        <v/>
      </c>
      <c r="J34" s="61">
        <f>IF(OR(I34="NO BET",I34=""),"",'RATINGS - 1'!DP32)</f>
        <v/>
      </c>
      <c r="K34" s="37">
        <f>IF(OR(I34="NO BET",I34=""),"",'RATINGS - 1'!DP31)</f>
        <v/>
      </c>
      <c r="L34" s="54">
        <f>IF(OR(I34="NO BET",I34=""),"",'RATINGS - 1'!DO37)</f>
        <v/>
      </c>
      <c r="M34" s="37">
        <f>IF(OR(I34="NO BET",I34=""),"",'RATINGS - 1'!DP37)</f>
        <v/>
      </c>
      <c r="N34" s="54">
        <f>IF(OR(I34="NO BET",I34=""),"",'RATINGS - 1'!DO43)</f>
        <v/>
      </c>
      <c r="O34" s="25">
        <f>IF(OR(H34="",I34=""),"",IF(AND(J34="BET",L34="BET",N34="BET"),"BET","NO BET"))</f>
        <v/>
      </c>
      <c r="P34" s="37">
        <f>IF(O34="BET",IF(H34=1,4,IF(H34=2,2,IF(OR(H34=3,H34=4),1,0))),"")</f>
        <v/>
      </c>
      <c r="Q34" s="39">
        <f>IF(O34="BET",IF(AND(H34=1,G34&gt;1.99),1,IF(AND(H34=2,G34&gt;1.99),0.5,0))+SUM(IF(AND(K34&lt;&gt;"",K34&gt;6.5),0.5,0),IF(AND(M34&lt;&gt;"",M34&gt;6.5),0.5,0)),"")</f>
        <v/>
      </c>
      <c r="R34" s="14" t="n"/>
      <c r="S34" s="13" t="n"/>
      <c r="T34" s="137">
        <f>PROFILING!Q34</f>
        <v/>
      </c>
      <c r="U34" s="138">
        <f>PROFILING!R34</f>
        <v/>
      </c>
      <c r="V34" s="124">
        <f>PROFILING!W34</f>
        <v/>
      </c>
      <c r="W34" s="124">
        <f>'RATINGS - 2'!DJ22</f>
        <v/>
      </c>
      <c r="X34" s="139">
        <f>PROFILING!Y34</f>
        <v/>
      </c>
      <c r="Y34" s="124">
        <f>'RATINGS - 2'!DK22</f>
        <v/>
      </c>
      <c r="Z34" s="131">
        <f>IF(V34="","",IF(W34="INCOMP","INCOMP",IF(Y34="NO BET","NO BET",IF(AND(Y34=1,X34&gt;1.49),"BET",IF(AND(Y34=2,X34&gt;1.65),"BET",IF(AND(Y34&gt;2,X34&gt;2.04),"BET","NO BET"))))))</f>
        <v/>
      </c>
      <c r="AA34" s="61">
        <f>IF(OR(Z34="NO BET",Z34=""),"",'RATINGS - 2'!DP32)</f>
        <v/>
      </c>
      <c r="AB34" s="37">
        <f>IF(OR(Z34="NO BET",Z34=""),"",'RATINGS - 2'!DP31)</f>
        <v/>
      </c>
      <c r="AC34" s="54">
        <f>IF(OR(Z34="NO BET",Z34=""),"",'RATINGS - 2'!DO37)</f>
        <v/>
      </c>
      <c r="AD34" s="37">
        <f>IF(OR(Z34="NO BET",Z34=""),"",'RATINGS - 2'!DP37)</f>
        <v/>
      </c>
      <c r="AE34" s="54">
        <f>IF(OR(Z34="NO BET",Z34=""),"",'RATINGS - 2'!DO43)</f>
        <v/>
      </c>
      <c r="AF34" s="25">
        <f>IF(OR(Y34="",Z34=""),"",IF(AND(AA34="BET",AC34="BET",AE34="BET"),"BET","NO BET"))</f>
        <v/>
      </c>
      <c r="AG34" s="37">
        <f>IF(AF34="BET",IF(Y34=1,4,IF(Y34=2,2,IF(OR(Y34=3,Y34=4),1,0))),"")</f>
        <v/>
      </c>
      <c r="AH34" s="39">
        <f>IF(AF34="BET",IF(AND(Y34=1,X34&gt;1.99),1,IF(AND(Y34=2,X34&gt;1.99),0.5,0))+SUM(IF(AND(AB34&lt;&gt;"",AB34&gt;6.5),0.5,0),IF(AND(AD34&lt;&gt;"",AD34&gt;6.5),0.5,0)),"")</f>
        <v/>
      </c>
      <c r="AI34" s="14" t="n"/>
    </row>
    <row r="35" spans="1:35">
      <c r="B35" s="13" t="n"/>
      <c r="R35" s="14" t="n"/>
      <c r="S35" s="13" t="n"/>
      <c r="AI35" s="14" t="n"/>
    </row>
    <row r="36" spans="1:35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4" t="n"/>
      <c r="S36" s="2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4" t="n"/>
    </row>
    <row r="38" spans="1:35">
      <c r="M38" s="34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35" t="n"/>
    </row>
    <row customHeight="1" ht="17" r="39" s="86" spans="1:35">
      <c r="M39" s="13" t="n"/>
      <c r="T39" s="33" t="n"/>
      <c r="X39" s="14" t="n"/>
    </row>
    <row r="40" spans="1:35">
      <c r="M40" s="13" t="n"/>
      <c r="N40" s="43" t="s">
        <v>72</v>
      </c>
      <c r="O40" s="110" t="s">
        <v>70</v>
      </c>
      <c r="P40" s="110" t="s">
        <v>3</v>
      </c>
      <c r="Q40" s="110" t="s">
        <v>163</v>
      </c>
      <c r="R40" s="110" t="s">
        <v>164</v>
      </c>
      <c r="S40" s="110" t="s">
        <v>165</v>
      </c>
      <c r="T40" s="110" t="s">
        <v>97</v>
      </c>
      <c r="U40" s="110" t="s">
        <v>166</v>
      </c>
      <c r="V40" s="110" t="s">
        <v>167</v>
      </c>
      <c r="W40" s="110" t="s">
        <v>168</v>
      </c>
      <c r="X40" s="14" t="n"/>
    </row>
    <row r="41" spans="1:35">
      <c r="M41" s="13" t="n"/>
      <c r="N41" s="26" t="n">
        <v>1</v>
      </c>
      <c r="O41" s="143">
        <f>IF(O5="BET",C5,IF(O6="BET",C6,""))</f>
        <v/>
      </c>
      <c r="P41" s="33">
        <f>IF(O41=C5,H5,IF(O41=C6,H6,""))</f>
        <v/>
      </c>
      <c r="Q41" s="36">
        <f>IF(O5="BET",(P5+Q5),IF(O6="BET",(P6+Q6),""))</f>
        <v/>
      </c>
      <c r="R41" s="168">
        <f>IFERROR(Q41*O59,"")</f>
        <v/>
      </c>
      <c r="S41" s="154" t="n"/>
      <c r="T41" s="15" t="n"/>
      <c r="U41" s="36">
        <f>IFERROR(IF(T41=1,(Q41*(S41-1)),-Q41),"")</f>
        <v/>
      </c>
      <c r="V41" s="136">
        <f>IFERROR(IF(U41=1,(R41*(S41-1)),-R41),"")</f>
        <v/>
      </c>
      <c r="X41" s="14" t="n"/>
    </row>
    <row r="42" spans="1:35">
      <c r="M42" s="13" t="n"/>
      <c r="N42" s="26" t="n">
        <v>2</v>
      </c>
      <c r="O42" s="143">
        <f>IF(O9="BET",C9,IF(O10="BET",C10,""))</f>
        <v/>
      </c>
      <c r="P42" s="33">
        <f>IF(O42=C9,H9,IF(O42=C10,H10,""))</f>
        <v/>
      </c>
      <c r="Q42" s="36">
        <f>IF(O9="BET",(P9+Q9),IF(O10="BET",(P10+Q10),""))</f>
        <v/>
      </c>
      <c r="R42" s="168">
        <f>IFERROR(Q42*O59,"")</f>
        <v/>
      </c>
      <c r="S42" s="154" t="n"/>
      <c r="T42" s="15" t="n"/>
      <c r="U42" s="36">
        <f>IFERROR(IF(T42=1,(Q42*(S42-1)),-Q42),"")</f>
        <v/>
      </c>
      <c r="V42" s="136">
        <f>IFERROR(IF(U42=1,(R42*(S42-1)),-R42),"")</f>
        <v/>
      </c>
      <c r="X42" s="14" t="n"/>
    </row>
    <row r="43" spans="1:35">
      <c r="M43" s="13" t="n"/>
      <c r="N43" s="26" t="n">
        <v>3</v>
      </c>
      <c r="O43" s="143">
        <f>IF(O13="BET",C13,IF(O14="BET",C14,""))</f>
        <v/>
      </c>
      <c r="P43" s="33">
        <f>IF(O43=C13,H13,IF(O43=C14,H14,""))</f>
        <v/>
      </c>
      <c r="Q43" s="36">
        <f>IF(O13="BET",(P13+Q13),IF(O14="BET",(P14+Q14),""))</f>
        <v/>
      </c>
      <c r="R43" s="168">
        <f>IFERROR(Q43*O59,"")</f>
        <v/>
      </c>
      <c r="S43" s="154" t="n"/>
      <c r="T43" s="15" t="n"/>
      <c r="U43" s="36">
        <f>IFERROR(IF(T43=1,(Q43*(S43-1)),-Q43),"")</f>
        <v/>
      </c>
      <c r="V43" s="136">
        <f>IFERROR(IF(U43=1,(R43*(S43-1)),-R43),"")</f>
        <v/>
      </c>
      <c r="X43" s="14" t="n"/>
    </row>
    <row r="44" spans="1:35">
      <c r="M44" s="13" t="n"/>
      <c r="N44" s="26" t="n">
        <v>4</v>
      </c>
      <c r="O44" s="143">
        <f>IF(O17="BET",C17,IF(O18="BET",C18,""))</f>
        <v/>
      </c>
      <c r="P44" s="33">
        <f>IF(O44=C17,H17,IF(O44=C18,H18,""))</f>
        <v/>
      </c>
      <c r="Q44" s="36">
        <f>IF(O17="BET",(P17+Q17),IF(O18="BET",(P18+Q18),""))</f>
        <v/>
      </c>
      <c r="R44" s="168">
        <f>IFERROR(Q44*O59,"")</f>
        <v/>
      </c>
      <c r="S44" s="154" t="n"/>
      <c r="T44" s="15" t="n"/>
      <c r="U44" s="36">
        <f>IFERROR(IF(T44=1,(Q44*(S44-1)),-Q44),"")</f>
        <v/>
      </c>
      <c r="V44" s="136">
        <f>IFERROR(IF(U44=1,(R44*(S44-1)),-R44),"")</f>
        <v/>
      </c>
      <c r="X44" s="14" t="n"/>
    </row>
    <row r="45" spans="1:35">
      <c r="M45" s="13" t="n"/>
      <c r="N45" s="26" t="n">
        <v>5</v>
      </c>
      <c r="O45" s="143">
        <f>IF(O21="BET",C21,IF(O22="BET",C22,""))</f>
        <v/>
      </c>
      <c r="P45" s="33">
        <f>IF(O45=C21,H21,IF(O45=C22,H22,""))</f>
        <v/>
      </c>
      <c r="Q45" s="36">
        <f>IF(O21="BET",(P21+Q21),IF(O22="BET",(P22+Q22),""))</f>
        <v/>
      </c>
      <c r="R45" s="168">
        <f>IFERROR(Q45*O59,"")</f>
        <v/>
      </c>
      <c r="S45" s="154" t="n"/>
      <c r="T45" s="15" t="n"/>
      <c r="U45" s="36">
        <f>IFERROR(IF(T45=1,(Q45*(S45-1)),-Q45),"")</f>
        <v/>
      </c>
      <c r="V45" s="136">
        <f>IFERROR(IF(U45=1,(R45*(S45-1)),-R45),"")</f>
        <v/>
      </c>
      <c r="X45" s="14" t="n"/>
    </row>
    <row r="46" spans="1:35">
      <c r="M46" s="13" t="n"/>
      <c r="N46" s="26" t="n">
        <v>6</v>
      </c>
      <c r="O46" s="143">
        <f>IF(O25="BET",C25,IF(O26="BET",C26,""))</f>
        <v/>
      </c>
      <c r="P46" s="33">
        <f>IF(O46=C25,H25,IF(O46=C26,H26,""))</f>
        <v/>
      </c>
      <c r="Q46" s="36">
        <f>IF(O25="BET",(P25+Q25),IF(O26="BET",(P26+Q26),""))</f>
        <v/>
      </c>
      <c r="R46" s="168">
        <f>IFERROR(Q46*O59,"")</f>
        <v/>
      </c>
      <c r="S46" s="154" t="n"/>
      <c r="T46" s="15" t="n"/>
      <c r="U46" s="36">
        <f>IFERROR(IF(T46=1,(Q46*(S46-1)),-Q46),"")</f>
        <v/>
      </c>
      <c r="V46" s="136">
        <f>IFERROR(IF(U46=1,(R46*(S46-1)),-R46),"")</f>
        <v/>
      </c>
      <c r="X46" s="171" t="n"/>
    </row>
    <row r="47" spans="1:35">
      <c r="M47" s="13" t="n"/>
      <c r="N47" s="26" t="n">
        <v>7</v>
      </c>
      <c r="O47" s="143">
        <f>IF(O29="BET",C29,IF(O30="BET",C30,""))</f>
        <v/>
      </c>
      <c r="P47" s="33">
        <f>IF(O47=C29,H29,IF(O47=C30,H30,""))</f>
        <v/>
      </c>
      <c r="Q47" s="36">
        <f>IF(O29="BET",(P29+Q29),IF(O30="BET",(P30+Q30),""))</f>
        <v/>
      </c>
      <c r="R47" s="168">
        <f>IFERROR(Q47*O59,"")</f>
        <v/>
      </c>
      <c r="S47" s="154" t="n"/>
      <c r="T47" s="15" t="n"/>
      <c r="U47" s="36">
        <f>IFERROR(IF(T47=1,(Q47*(S47-1)),-Q47),"")</f>
        <v/>
      </c>
      <c r="V47" s="136">
        <f>IFERROR(IF(U47=1,(R47*(S47-1)),-R47),"")</f>
        <v/>
      </c>
      <c r="X47" s="172" t="n"/>
    </row>
    <row r="48" spans="1:35">
      <c r="M48" s="13" t="n"/>
      <c r="N48" s="26" t="n">
        <v>8</v>
      </c>
      <c r="O48" s="143">
        <f>IF(O33="BET",C33,IF(O34="BET",C34,""))</f>
        <v/>
      </c>
      <c r="P48" s="33">
        <f>IF(O48=C33,H33,IF(O48=C34,H34,""))</f>
        <v/>
      </c>
      <c r="Q48" s="36">
        <f>IF(O33="BET",(P33+Q33),IF(O34="BET",(P34+Q34),""))</f>
        <v/>
      </c>
      <c r="R48" s="168">
        <f>IFERROR(Q48*O59,"")</f>
        <v/>
      </c>
      <c r="S48" s="154" t="n"/>
      <c r="T48" s="15" t="n"/>
      <c r="U48" s="36">
        <f>IFERROR(IF(T48=1,(Q48*(S48-1)),-Q48),"")</f>
        <v/>
      </c>
      <c r="V48" s="136">
        <f>IFERROR(IF(U48=1,(R48*(S48-1)),-R48),"")</f>
        <v/>
      </c>
      <c r="X48" s="172" t="n"/>
    </row>
    <row r="49" spans="1:35">
      <c r="M49" s="13" t="n"/>
      <c r="N49" s="26" t="n">
        <v>9</v>
      </c>
      <c r="O49" s="143">
        <f>IF(AF5="BET",T5,IF(AF6="BET",T6,""))</f>
        <v/>
      </c>
      <c r="P49" s="33">
        <f>IF(O49=T5,Y5,IF(O49=T6,Y6,""))</f>
        <v/>
      </c>
      <c r="Q49" s="36">
        <f>IF(AF5="BET",(AG5+AH5),IF(AF6="BET",(AG6+AH6),""))</f>
        <v/>
      </c>
      <c r="R49" s="168">
        <f>IFERROR(Q49*O59,"")</f>
        <v/>
      </c>
      <c r="S49" s="154" t="n"/>
      <c r="T49" s="15" t="n"/>
      <c r="U49" s="36">
        <f>IFERROR(IF(T49=1,(Q49*(S49-1)),-Q49),"")</f>
        <v/>
      </c>
      <c r="V49" s="136">
        <f>IFERROR(IF(U49=1,(R49*(S49-1)),-R49),"")</f>
        <v/>
      </c>
      <c r="X49" s="172" t="n"/>
    </row>
    <row r="50" spans="1:35">
      <c r="M50" s="13" t="n"/>
      <c r="N50" s="26" t="n">
        <v>10</v>
      </c>
      <c r="O50" s="143">
        <f>IF(AF9="BET",T9,IF(AF10="BET",T10,""))</f>
        <v/>
      </c>
      <c r="P50" s="33">
        <f>IF(O50=T9,Y9,IF(O50=T10,Y10,""))</f>
        <v/>
      </c>
      <c r="Q50" s="36">
        <f>IF(AF9="BET",(AG9+AH9),IF(AF10="BET",(AG10+AH10),""))</f>
        <v/>
      </c>
      <c r="R50" s="168">
        <f>IFERROR(Q50*O59,"")</f>
        <v/>
      </c>
      <c r="S50" s="154" t="n"/>
      <c r="T50" s="15" t="n"/>
      <c r="U50" s="36">
        <f>IFERROR(IF(T50=1,(Q50*(S50-1)),-Q50),"")</f>
        <v/>
      </c>
      <c r="V50" s="136">
        <f>IFERROR(IF(U50=1,(R50*(S50-1)),-R50),"")</f>
        <v/>
      </c>
      <c r="X50" s="172" t="n"/>
    </row>
    <row r="51" spans="1:35">
      <c r="M51" s="13" t="n"/>
      <c r="N51" s="26" t="n">
        <v>11</v>
      </c>
      <c r="O51" s="143">
        <f>IF(AF13="BET",T13,IF(AF14="BET",T14,""))</f>
        <v/>
      </c>
      <c r="P51" s="33">
        <f>IF(O51=T13,Y13,IF(O51=T14,Y14,""))</f>
        <v/>
      </c>
      <c r="Q51" s="36">
        <f>IF(AF13="BET",(AG13+AH13),IF(AF14="BET",(AG14+AH14),""))</f>
        <v/>
      </c>
      <c r="R51" s="168">
        <f>IFERROR(Q51*O59,"")</f>
        <v/>
      </c>
      <c r="S51" s="154" t="n"/>
      <c r="T51" s="15" t="n"/>
      <c r="U51" s="36">
        <f>IFERROR(IF(T51=1,(Q51*(S51-1)),-Q51),"")</f>
        <v/>
      </c>
      <c r="V51" s="136">
        <f>IFERROR(IF(U51=1,(R51*(S51-1)),-R51),"")</f>
        <v/>
      </c>
      <c r="X51" s="172" t="n"/>
    </row>
    <row r="52" spans="1:35">
      <c r="M52" s="13" t="n"/>
      <c r="N52" s="26" t="n">
        <v>12</v>
      </c>
      <c r="O52" s="143">
        <f>IF(AF17="BET",T17,IF(AF18="BET",T18,""))</f>
        <v/>
      </c>
      <c r="P52" s="33">
        <f>IF(O52=T17,Y17,IF(O52=T18,Y18,""))</f>
        <v/>
      </c>
      <c r="Q52" s="36">
        <f>IF(AF17="BET",(AG17+AH17),IF(AF18="BET",(AG18+AH18),""))</f>
        <v/>
      </c>
      <c r="R52" s="168">
        <f>IFERROR(Q52*O59,"")</f>
        <v/>
      </c>
      <c r="S52" s="154" t="n"/>
      <c r="T52" s="15" t="n"/>
      <c r="U52" s="36">
        <f>IFERROR(IF(T52=1,(Q52*(S52-1)),-Q52),"")</f>
        <v/>
      </c>
      <c r="V52" s="136">
        <f>IFERROR(IF(U52=1,(R52*(S52-1)),-R52),"")</f>
        <v/>
      </c>
      <c r="X52" s="172" t="n"/>
    </row>
    <row r="53" spans="1:35">
      <c r="M53" s="13" t="n"/>
      <c r="N53" s="26" t="n">
        <v>13</v>
      </c>
      <c r="O53" s="143">
        <f>IF(AF21="BET",T21,IF(AF22="BET",T22,""))</f>
        <v/>
      </c>
      <c r="P53" s="33">
        <f>IF(O53=T21,Y21,IF(O53=T22,Y22,""))</f>
        <v/>
      </c>
      <c r="Q53" s="36">
        <f>IF(AF21="BET",(AG21+AH21),IF(AF22="BET",(AG22+AH22),""))</f>
        <v/>
      </c>
      <c r="R53" s="168">
        <f>IFERROR(Q53*O59,"")</f>
        <v/>
      </c>
      <c r="S53" s="154" t="n"/>
      <c r="T53" s="15" t="n"/>
      <c r="U53" s="36">
        <f>IFERROR(IF(T53=1,(Q53*(S53-1)),-Q53),"")</f>
        <v/>
      </c>
      <c r="V53" s="136">
        <f>IFERROR(IF(U53=1,(R53*(S53-1)),-R53),"")</f>
        <v/>
      </c>
      <c r="W53" s="33" t="n"/>
      <c r="X53" s="172" t="n"/>
    </row>
    <row r="54" spans="1:35">
      <c r="M54" s="13" t="n"/>
      <c r="N54" s="26" t="n">
        <v>14</v>
      </c>
      <c r="O54" s="143">
        <f>IF(AF25="BET",T25,IF(AF26="BET",T26,""))</f>
        <v/>
      </c>
      <c r="P54" s="33">
        <f>IF(O54=T25,Y25,IF(O54=T26,Y26,""))</f>
        <v/>
      </c>
      <c r="Q54" s="36">
        <f>IF(AF25="BET",(AG25+AH25),IF(AF26="BET",(AG26+AH26),""))</f>
        <v/>
      </c>
      <c r="R54" s="168">
        <f>IFERROR(Q54*O59,"")</f>
        <v/>
      </c>
      <c r="S54" s="154" t="n"/>
      <c r="T54" s="15" t="n"/>
      <c r="U54" s="36">
        <f>IFERROR(IF(T54=1,(Q54*(S54-1)),-Q54),"")</f>
        <v/>
      </c>
      <c r="V54" s="136">
        <f>IFERROR(IF(U54=1,(R54*(S54-1)),-R54),"")</f>
        <v/>
      </c>
      <c r="X54" s="172" t="n"/>
    </row>
    <row r="55" spans="1:35">
      <c r="M55" s="13" t="n"/>
      <c r="N55" s="26" t="n">
        <v>15</v>
      </c>
      <c r="O55" s="143">
        <f>IF(AF29="BET",T29,IF(AF30="BET",T30,""))</f>
        <v/>
      </c>
      <c r="P55" s="33">
        <f>IF(O55=T29,Y29,IF(O55=T30,Y30,""))</f>
        <v/>
      </c>
      <c r="Q55" s="36">
        <f>IF(AF29="BET",(AG29+AH29),IF(AF30="BET",(AG30+AH30),""))</f>
        <v/>
      </c>
      <c r="R55" s="168">
        <f>IFERROR(Q55*O59,"")</f>
        <v/>
      </c>
      <c r="S55" s="154" t="n"/>
      <c r="T55" s="15" t="n"/>
      <c r="U55" s="36">
        <f>IFERROR(IF(T55=1,(Q55*(S55-1)),-Q55),"")</f>
        <v/>
      </c>
      <c r="V55" s="136">
        <f>IFERROR(IF(U55=1,(R55*(S55-1)),-R55),"")</f>
        <v/>
      </c>
      <c r="X55" s="172" t="n"/>
    </row>
    <row customHeight="1" ht="17" r="56" s="86" spans="1:35">
      <c r="M56" s="13" t="n"/>
      <c r="N56" s="25" t="n">
        <v>16</v>
      </c>
      <c r="O56" s="144">
        <f>IF(AF33="BET",T33,IF(AF34="BET",T34,""))</f>
        <v/>
      </c>
      <c r="P56" s="124">
        <f>IF(O56=T33,Y33,IF(O56=T34,Y34,""))</f>
        <v/>
      </c>
      <c r="Q56" s="37">
        <f>IF(AF33="BET",(AG33+AH33),IF(AF34="BET",(AG34+AH34),""))</f>
        <v/>
      </c>
      <c r="R56" s="169">
        <f>IFERROR(Q56*O59,"")</f>
        <v/>
      </c>
      <c r="S56" s="157" t="n"/>
      <c r="T56" s="23" t="n"/>
      <c r="U56" s="37">
        <f>IFERROR(IF(T56=1,(Q56*(S56-1)),-Q56),"")</f>
        <v/>
      </c>
      <c r="V56" s="139">
        <f>IFERROR(IF(U56=1,(R56*(S56-1)),-R56),"")</f>
        <v/>
      </c>
      <c r="W56" s="141" t="n"/>
      <c r="X56" s="172" t="n"/>
    </row>
    <row customHeight="1" ht="17" r="57" s="86" spans="1:35">
      <c r="M57" s="13" t="n"/>
      <c r="X57" s="14" t="n"/>
    </row>
    <row r="58" spans="1:35">
      <c r="M58" s="13" t="n"/>
      <c r="N58" s="123" t="s">
        <v>169</v>
      </c>
      <c r="O58" s="102" t="s">
        <v>170</v>
      </c>
      <c r="Q58" s="123" t="s">
        <v>171</v>
      </c>
      <c r="R58" s="110" t="s">
        <v>172</v>
      </c>
      <c r="S58" s="110" t="s">
        <v>173</v>
      </c>
      <c r="T58" s="110" t="s">
        <v>166</v>
      </c>
      <c r="U58" s="110" t="s">
        <v>174</v>
      </c>
      <c r="V58" s="102" t="s">
        <v>167</v>
      </c>
      <c r="X58" s="14" t="n"/>
    </row>
    <row customHeight="1" ht="17" r="59" s="86" spans="1:35">
      <c r="M59" s="13" t="n"/>
      <c r="N59" s="147" t="n"/>
      <c r="O59" s="148">
        <f>N59/100</f>
        <v/>
      </c>
      <c r="Q59" s="145">
        <f>16-COUNTIF(O41:O56,"")</f>
        <v/>
      </c>
      <c r="R59" s="141">
        <f>SUM(T41:T56)</f>
        <v/>
      </c>
      <c r="S59" s="165">
        <f>SUM(Q41:Q56)</f>
        <v/>
      </c>
      <c r="T59" s="165">
        <f>SUM(U41:U56)</f>
        <v/>
      </c>
      <c r="U59" s="49">
        <f>SUM(R41:R56)</f>
        <v/>
      </c>
      <c r="V59" s="156">
        <f>SUM(V41:V56)</f>
        <v/>
      </c>
      <c r="X59" s="14" t="n"/>
    </row>
    <row customHeight="1" ht="17" r="60" s="86" spans="1:35">
      <c r="M60" s="13" t="n"/>
      <c r="X60" s="14" t="n"/>
    </row>
    <row r="61" spans="1:35">
      <c r="M61" s="13" t="n"/>
      <c r="N61" s="173" t="s">
        <v>175</v>
      </c>
      <c r="O61" s="159" t="s">
        <v>176</v>
      </c>
      <c r="P61" s="159" t="s">
        <v>177</v>
      </c>
      <c r="Q61" s="160" t="s">
        <v>178</v>
      </c>
      <c r="R61" s="160" t="s">
        <v>179</v>
      </c>
      <c r="S61" s="159" t="s">
        <v>180</v>
      </c>
      <c r="T61" s="161" t="s">
        <v>181</v>
      </c>
      <c r="U61" s="161" t="s">
        <v>182</v>
      </c>
      <c r="V61" s="110" t="s">
        <v>183</v>
      </c>
      <c r="W61" s="102" t="s">
        <v>184</v>
      </c>
      <c r="X61" s="14" t="n"/>
    </row>
    <row customHeight="1" ht="17" r="62" s="86" spans="1:35">
      <c r="M62" s="13" t="n"/>
      <c r="N62" s="174" t="n"/>
      <c r="O62" s="163" t="n"/>
      <c r="P62" s="163" t="n"/>
      <c r="Q62" s="164">
        <f>IF(O62="",0,((1/(1+1/(P62-1)))/(1/O62)-1))</f>
        <v/>
      </c>
      <c r="R62" s="162" t="n"/>
      <c r="S62" s="165">
        <f>(N62*(O62+(R62-1)))/(R62*P62-(R62-1))</f>
        <v/>
      </c>
      <c r="T62" s="166">
        <f>(N62*(O62-1))-S62</f>
        <v/>
      </c>
      <c r="U62" s="166">
        <f>(S62*(P62-1))-N62</f>
        <v/>
      </c>
      <c r="V62" s="165">
        <f>N62*(O62-1)</f>
        <v/>
      </c>
      <c r="W62" s="167">
        <f>T62/V62</f>
        <v/>
      </c>
      <c r="X62" s="14" t="n"/>
    </row>
    <row r="63" spans="1:35">
      <c r="M63" s="13" t="n"/>
      <c r="X63" s="14" t="n"/>
    </row>
    <row r="64" spans="1:35">
      <c r="M64" s="2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4" t="n"/>
    </row>
    <row r="65" spans="1:35">
      <c r="L65" s="155" t="n"/>
      <c r="M65" s="33" t="n"/>
      <c r="N65" s="36" t="n"/>
    </row>
    <row r="66" spans="1:35">
      <c r="L66" s="155" t="n"/>
      <c r="M66" s="33" t="n"/>
      <c r="N66" s="36" t="n"/>
    </row>
  </sheetData>
  <conditionalFormatting sqref="E5">
    <cfRule dxfId="1744" operator="containsText" priority="907" text="POS/NEUT" type="containsText">
      <formula>NOT(ISERROR(SEARCH("POS/NEUT",E5)))</formula>
    </cfRule>
    <cfRule dxfId="1745" operator="equal" priority="908" type="cellIs">
      <formula>"NEUT/NEG"</formula>
    </cfRule>
    <cfRule dxfId="1746" operator="equal" priority="909" type="cellIs">
      <formula>"NEUT"</formula>
    </cfRule>
    <cfRule dxfId="1747" operator="equal" priority="910" type="cellIs">
      <formula>"NEG"</formula>
    </cfRule>
    <cfRule dxfId="1748" operator="equal" priority="911" type="cellIs">
      <formula>"POS"</formula>
    </cfRule>
  </conditionalFormatting>
  <conditionalFormatting sqref="E6">
    <cfRule dxfId="1749" operator="containsText" priority="897" text="POS/NEUT" type="containsText">
      <formula>NOT(ISERROR(SEARCH("POS/NEUT",E6)))</formula>
    </cfRule>
    <cfRule dxfId="1750" operator="equal" priority="898" type="cellIs">
      <formula>"NEUT/NEG"</formula>
    </cfRule>
    <cfRule dxfId="1751" operator="equal" priority="899" type="cellIs">
      <formula>"NEUT"</formula>
    </cfRule>
    <cfRule dxfId="1752" operator="equal" priority="900" type="cellIs">
      <formula>"NEG"</formula>
    </cfRule>
    <cfRule dxfId="1753" operator="equal" priority="901" type="cellIs">
      <formula>"POS"</formula>
    </cfRule>
  </conditionalFormatting>
  <conditionalFormatting sqref="F5">
    <cfRule dxfId="1754" operator="containsText" priority="892" text="POS/NEUT" type="containsText">
      <formula>NOT(ISERROR(SEARCH("POS/NEUT",F5)))</formula>
    </cfRule>
    <cfRule dxfId="1755" operator="equal" priority="893" type="cellIs">
      <formula>"NEUT/NEG"</formula>
    </cfRule>
    <cfRule dxfId="1756" operator="equal" priority="894" type="cellIs">
      <formula>"NEUT"</formula>
    </cfRule>
    <cfRule dxfId="1757" operator="equal" priority="895" type="cellIs">
      <formula>"NEG"</formula>
    </cfRule>
    <cfRule dxfId="1758" operator="equal" priority="896" type="cellIs">
      <formula>"POS"</formula>
    </cfRule>
  </conditionalFormatting>
  <conditionalFormatting sqref="F6">
    <cfRule dxfId="1759" operator="containsText" priority="887" text="POS/NEUT" type="containsText">
      <formula>NOT(ISERROR(SEARCH("POS/NEUT",F6)))</formula>
    </cfRule>
    <cfRule dxfId="1760" operator="equal" priority="888" type="cellIs">
      <formula>"NEUT/NEG"</formula>
    </cfRule>
    <cfRule dxfId="1761" operator="equal" priority="889" type="cellIs">
      <formula>"NEUT"</formula>
    </cfRule>
    <cfRule dxfId="1762" operator="equal" priority="890" type="cellIs">
      <formula>"NEG"</formula>
    </cfRule>
    <cfRule dxfId="1763" operator="equal" priority="891" type="cellIs">
      <formula>"POS"</formula>
    </cfRule>
  </conditionalFormatting>
  <conditionalFormatting sqref="E9">
    <cfRule dxfId="1764" operator="containsText" priority="872" text="POS/NEUT" type="containsText">
      <formula>NOT(ISERROR(SEARCH("POS/NEUT",E9)))</formula>
    </cfRule>
    <cfRule dxfId="1765" operator="equal" priority="873" type="cellIs">
      <formula>"NEUT/NEG"</formula>
    </cfRule>
    <cfRule dxfId="1766" operator="equal" priority="874" type="cellIs">
      <formula>"NEUT"</formula>
    </cfRule>
    <cfRule dxfId="1767" operator="equal" priority="875" type="cellIs">
      <formula>"NEG"</formula>
    </cfRule>
    <cfRule dxfId="1768" operator="equal" priority="876" type="cellIs">
      <formula>"POS"</formula>
    </cfRule>
  </conditionalFormatting>
  <conditionalFormatting sqref="E10">
    <cfRule dxfId="1769" operator="containsText" priority="867" text="POS/NEUT" type="containsText">
      <formula>NOT(ISERROR(SEARCH("POS/NEUT",E10)))</formula>
    </cfRule>
    <cfRule dxfId="1770" operator="equal" priority="868" type="cellIs">
      <formula>"NEUT/NEG"</formula>
    </cfRule>
    <cfRule dxfId="1771" operator="equal" priority="869" type="cellIs">
      <formula>"NEUT"</formula>
    </cfRule>
    <cfRule dxfId="1772" operator="equal" priority="870" type="cellIs">
      <formula>"NEG"</formula>
    </cfRule>
    <cfRule dxfId="1773" operator="equal" priority="871" type="cellIs">
      <formula>"POS"</formula>
    </cfRule>
  </conditionalFormatting>
  <conditionalFormatting sqref="E13">
    <cfRule dxfId="1774" operator="containsText" priority="852" text="POS/NEUT" type="containsText">
      <formula>NOT(ISERROR(SEARCH("POS/NEUT",E13)))</formula>
    </cfRule>
    <cfRule dxfId="1775" operator="equal" priority="853" type="cellIs">
      <formula>"NEUT/NEG"</formula>
    </cfRule>
    <cfRule dxfId="1776" operator="equal" priority="854" type="cellIs">
      <formula>"NEUT"</formula>
    </cfRule>
    <cfRule dxfId="1777" operator="equal" priority="855" type="cellIs">
      <formula>"NEG"</formula>
    </cfRule>
    <cfRule dxfId="1778" operator="equal" priority="856" type="cellIs">
      <formula>"POS"</formula>
    </cfRule>
  </conditionalFormatting>
  <conditionalFormatting sqref="E14">
    <cfRule dxfId="1779" operator="containsText" priority="847" text="POS/NEUT" type="containsText">
      <formula>NOT(ISERROR(SEARCH("POS/NEUT",E14)))</formula>
    </cfRule>
    <cfRule dxfId="1780" operator="equal" priority="848" type="cellIs">
      <formula>"NEUT/NEG"</formula>
    </cfRule>
    <cfRule dxfId="1781" operator="equal" priority="849" type="cellIs">
      <formula>"NEUT"</formula>
    </cfRule>
    <cfRule dxfId="1782" operator="equal" priority="850" type="cellIs">
      <formula>"NEG"</formula>
    </cfRule>
    <cfRule dxfId="1783" operator="equal" priority="851" type="cellIs">
      <formula>"POS"</formula>
    </cfRule>
  </conditionalFormatting>
  <conditionalFormatting sqref="E17">
    <cfRule dxfId="1784" operator="containsText" priority="842" text="POS/NEUT" type="containsText">
      <formula>NOT(ISERROR(SEARCH("POS/NEUT",E17)))</formula>
    </cfRule>
    <cfRule dxfId="1785" operator="equal" priority="843" type="cellIs">
      <formula>"NEUT/NEG"</formula>
    </cfRule>
    <cfRule dxfId="1786" operator="equal" priority="844" type="cellIs">
      <formula>"NEUT"</formula>
    </cfRule>
    <cfRule dxfId="1787" operator="equal" priority="845" type="cellIs">
      <formula>"NEG"</formula>
    </cfRule>
    <cfRule dxfId="1788" operator="equal" priority="846" type="cellIs">
      <formula>"POS"</formula>
    </cfRule>
  </conditionalFormatting>
  <conditionalFormatting sqref="E18">
    <cfRule dxfId="1789" operator="containsText" priority="837" text="POS/NEUT" type="containsText">
      <formula>NOT(ISERROR(SEARCH("POS/NEUT",E18)))</formula>
    </cfRule>
    <cfRule dxfId="1790" operator="equal" priority="838" type="cellIs">
      <formula>"NEUT/NEG"</formula>
    </cfRule>
    <cfRule dxfId="1791" operator="equal" priority="839" type="cellIs">
      <formula>"NEUT"</formula>
    </cfRule>
    <cfRule dxfId="1792" operator="equal" priority="840" type="cellIs">
      <formula>"NEG"</formula>
    </cfRule>
    <cfRule dxfId="1793" operator="equal" priority="841" type="cellIs">
      <formula>"POS"</formula>
    </cfRule>
  </conditionalFormatting>
  <conditionalFormatting sqref="E21">
    <cfRule dxfId="1794" operator="containsText" priority="832" text="POS/NEUT" type="containsText">
      <formula>NOT(ISERROR(SEARCH("POS/NEUT",E21)))</formula>
    </cfRule>
    <cfRule dxfId="1795" operator="equal" priority="833" type="cellIs">
      <formula>"NEUT/NEG"</formula>
    </cfRule>
    <cfRule dxfId="1796" operator="equal" priority="834" type="cellIs">
      <formula>"NEUT"</formula>
    </cfRule>
    <cfRule dxfId="1797" operator="equal" priority="835" type="cellIs">
      <formula>"NEG"</formula>
    </cfRule>
    <cfRule dxfId="1798" operator="equal" priority="836" type="cellIs">
      <formula>"POS"</formula>
    </cfRule>
  </conditionalFormatting>
  <conditionalFormatting sqref="E22">
    <cfRule dxfId="1799" operator="containsText" priority="827" text="POS/NEUT" type="containsText">
      <formula>NOT(ISERROR(SEARCH("POS/NEUT",E22)))</formula>
    </cfRule>
    <cfRule dxfId="1800" operator="equal" priority="828" type="cellIs">
      <formula>"NEUT/NEG"</formula>
    </cfRule>
    <cfRule dxfId="1801" operator="equal" priority="829" type="cellIs">
      <formula>"NEUT"</formula>
    </cfRule>
    <cfRule dxfId="1802" operator="equal" priority="830" type="cellIs">
      <formula>"NEG"</formula>
    </cfRule>
    <cfRule dxfId="1803" operator="equal" priority="831" type="cellIs">
      <formula>"POS"</formula>
    </cfRule>
  </conditionalFormatting>
  <conditionalFormatting sqref="E25">
    <cfRule dxfId="1804" operator="containsText" priority="822" text="POS/NEUT" type="containsText">
      <formula>NOT(ISERROR(SEARCH("POS/NEUT",E25)))</formula>
    </cfRule>
    <cfRule dxfId="1805" operator="equal" priority="823" type="cellIs">
      <formula>"NEUT/NEG"</formula>
    </cfRule>
    <cfRule dxfId="1806" operator="equal" priority="824" type="cellIs">
      <formula>"NEUT"</formula>
    </cfRule>
    <cfRule dxfId="1807" operator="equal" priority="825" type="cellIs">
      <formula>"NEG"</formula>
    </cfRule>
    <cfRule dxfId="1808" operator="equal" priority="826" type="cellIs">
      <formula>"POS"</formula>
    </cfRule>
  </conditionalFormatting>
  <conditionalFormatting sqref="E26">
    <cfRule dxfId="1809" operator="containsText" priority="817" text="POS/NEUT" type="containsText">
      <formula>NOT(ISERROR(SEARCH("POS/NEUT",E26)))</formula>
    </cfRule>
    <cfRule dxfId="1810" operator="equal" priority="818" type="cellIs">
      <formula>"NEUT/NEG"</formula>
    </cfRule>
    <cfRule dxfId="1811" operator="equal" priority="819" type="cellIs">
      <formula>"NEUT"</formula>
    </cfRule>
    <cfRule dxfId="1812" operator="equal" priority="820" type="cellIs">
      <formula>"NEG"</formula>
    </cfRule>
    <cfRule dxfId="1813" operator="equal" priority="821" type="cellIs">
      <formula>"POS"</formula>
    </cfRule>
  </conditionalFormatting>
  <conditionalFormatting sqref="E29">
    <cfRule dxfId="1814" operator="containsText" priority="812" text="POS/NEUT" type="containsText">
      <formula>NOT(ISERROR(SEARCH("POS/NEUT",E29)))</formula>
    </cfRule>
    <cfRule dxfId="1815" operator="equal" priority="813" type="cellIs">
      <formula>"NEUT/NEG"</formula>
    </cfRule>
    <cfRule dxfId="1816" operator="equal" priority="814" type="cellIs">
      <formula>"NEUT"</formula>
    </cfRule>
    <cfRule dxfId="1817" operator="equal" priority="815" type="cellIs">
      <formula>"NEG"</formula>
    </cfRule>
    <cfRule dxfId="1818" operator="equal" priority="816" type="cellIs">
      <formula>"POS"</formula>
    </cfRule>
  </conditionalFormatting>
  <conditionalFormatting sqref="E30">
    <cfRule dxfId="1819" operator="containsText" priority="807" text="POS/NEUT" type="containsText">
      <formula>NOT(ISERROR(SEARCH("POS/NEUT",E30)))</formula>
    </cfRule>
    <cfRule dxfId="1820" operator="equal" priority="808" type="cellIs">
      <formula>"NEUT/NEG"</formula>
    </cfRule>
    <cfRule dxfId="1821" operator="equal" priority="809" type="cellIs">
      <formula>"NEUT"</formula>
    </cfRule>
    <cfRule dxfId="1822" operator="equal" priority="810" type="cellIs">
      <formula>"NEG"</formula>
    </cfRule>
    <cfRule dxfId="1823" operator="equal" priority="811" type="cellIs">
      <formula>"POS"</formula>
    </cfRule>
  </conditionalFormatting>
  <conditionalFormatting sqref="E33">
    <cfRule dxfId="1824" operator="containsText" priority="802" text="POS/NEUT" type="containsText">
      <formula>NOT(ISERROR(SEARCH("POS/NEUT",E33)))</formula>
    </cfRule>
    <cfRule dxfId="1825" operator="equal" priority="803" type="cellIs">
      <formula>"NEUT/NEG"</formula>
    </cfRule>
    <cfRule dxfId="1826" operator="equal" priority="804" type="cellIs">
      <formula>"NEUT"</formula>
    </cfRule>
    <cfRule dxfId="1827" operator="equal" priority="805" type="cellIs">
      <formula>"NEG"</formula>
    </cfRule>
    <cfRule dxfId="1828" operator="equal" priority="806" type="cellIs">
      <formula>"POS"</formula>
    </cfRule>
  </conditionalFormatting>
  <conditionalFormatting sqref="E34">
    <cfRule dxfId="1829" operator="containsText" priority="797" text="POS/NEUT" type="containsText">
      <formula>NOT(ISERROR(SEARCH("POS/NEUT",E34)))</formula>
    </cfRule>
    <cfRule dxfId="1830" operator="equal" priority="798" type="cellIs">
      <formula>"NEUT/NEG"</formula>
    </cfRule>
    <cfRule dxfId="1831" operator="equal" priority="799" type="cellIs">
      <formula>"NEUT"</formula>
    </cfRule>
    <cfRule dxfId="1832" operator="equal" priority="800" type="cellIs">
      <formula>"NEG"</formula>
    </cfRule>
    <cfRule dxfId="1833" operator="equal" priority="801" type="cellIs">
      <formula>"POS"</formula>
    </cfRule>
  </conditionalFormatting>
  <conditionalFormatting sqref="F17">
    <cfRule dxfId="1834" operator="containsText" priority="594" text="POS/NEUT" type="containsText">
      <formula>NOT(ISERROR(SEARCH("POS/NEUT",F17)))</formula>
    </cfRule>
    <cfRule dxfId="1835" operator="equal" priority="595" type="cellIs">
      <formula>"NEUT/NEG"</formula>
    </cfRule>
    <cfRule dxfId="1836" operator="equal" priority="596" type="cellIs">
      <formula>"NEUT"</formula>
    </cfRule>
    <cfRule dxfId="1837" operator="equal" priority="597" type="cellIs">
      <formula>"NEG"</formula>
    </cfRule>
    <cfRule dxfId="1838" operator="equal" priority="598" type="cellIs">
      <formula>"POS"</formula>
    </cfRule>
  </conditionalFormatting>
  <conditionalFormatting sqref="F18">
    <cfRule dxfId="1839" operator="containsText" priority="589" text="POS/NEUT" type="containsText">
      <formula>NOT(ISERROR(SEARCH("POS/NEUT",F18)))</formula>
    </cfRule>
    <cfRule dxfId="1840" operator="equal" priority="590" type="cellIs">
      <formula>"NEUT/NEG"</formula>
    </cfRule>
    <cfRule dxfId="1841" operator="equal" priority="591" type="cellIs">
      <formula>"NEUT"</formula>
    </cfRule>
    <cfRule dxfId="1842" operator="equal" priority="592" type="cellIs">
      <formula>"NEG"</formula>
    </cfRule>
    <cfRule dxfId="1843" operator="equal" priority="593" type="cellIs">
      <formula>"POS"</formula>
    </cfRule>
  </conditionalFormatting>
  <conditionalFormatting sqref="F9">
    <cfRule dxfId="1844" operator="containsText" priority="620" text="POS/NEUT" type="containsText">
      <formula>NOT(ISERROR(SEARCH("POS/NEUT",F9)))</formula>
    </cfRule>
    <cfRule dxfId="1845" operator="equal" priority="621" type="cellIs">
      <formula>"NEUT/NEG"</formula>
    </cfRule>
    <cfRule dxfId="1846" operator="equal" priority="622" type="cellIs">
      <formula>"NEUT"</formula>
    </cfRule>
    <cfRule dxfId="1847" operator="equal" priority="623" type="cellIs">
      <formula>"NEG"</formula>
    </cfRule>
    <cfRule dxfId="1848" operator="equal" priority="624" type="cellIs">
      <formula>"POS"</formula>
    </cfRule>
  </conditionalFormatting>
  <conditionalFormatting sqref="F10">
    <cfRule dxfId="1849" operator="containsText" priority="615" text="POS/NEUT" type="containsText">
      <formula>NOT(ISERROR(SEARCH("POS/NEUT",F10)))</formula>
    </cfRule>
    <cfRule dxfId="1850" operator="equal" priority="616" type="cellIs">
      <formula>"NEUT/NEG"</formula>
    </cfRule>
    <cfRule dxfId="1851" operator="equal" priority="617" type="cellIs">
      <formula>"NEUT"</formula>
    </cfRule>
    <cfRule dxfId="1852" operator="equal" priority="618" type="cellIs">
      <formula>"NEG"</formula>
    </cfRule>
    <cfRule dxfId="1853" operator="equal" priority="619" type="cellIs">
      <formula>"POS"</formula>
    </cfRule>
  </conditionalFormatting>
  <conditionalFormatting sqref="V5">
    <cfRule dxfId="1854" operator="containsText" priority="712" text="POS/NEUT" type="containsText">
      <formula>NOT(ISERROR(SEARCH("POS/NEUT",V5)))</formula>
    </cfRule>
    <cfRule dxfId="1855" operator="equal" priority="713" type="cellIs">
      <formula>"NEUT/NEG"</formula>
    </cfRule>
    <cfRule dxfId="1856" operator="equal" priority="714" type="cellIs">
      <formula>"NEUT"</formula>
    </cfRule>
    <cfRule dxfId="1857" operator="equal" priority="715" type="cellIs">
      <formula>"NEG"</formula>
    </cfRule>
    <cfRule dxfId="1858" operator="equal" priority="716" type="cellIs">
      <formula>"POS"</formula>
    </cfRule>
  </conditionalFormatting>
  <conditionalFormatting sqref="V6">
    <cfRule dxfId="1859" operator="containsText" priority="707" text="POS/NEUT" type="containsText">
      <formula>NOT(ISERROR(SEARCH("POS/NEUT",V6)))</formula>
    </cfRule>
    <cfRule dxfId="1860" operator="equal" priority="708" type="cellIs">
      <formula>"NEUT/NEG"</formula>
    </cfRule>
    <cfRule dxfId="1861" operator="equal" priority="709" type="cellIs">
      <formula>"NEUT"</formula>
    </cfRule>
    <cfRule dxfId="1862" operator="equal" priority="710" type="cellIs">
      <formula>"NEG"</formula>
    </cfRule>
    <cfRule dxfId="1863" operator="equal" priority="711" type="cellIs">
      <formula>"POS"</formula>
    </cfRule>
  </conditionalFormatting>
  <conditionalFormatting sqref="V9">
    <cfRule dxfId="1864" operator="containsText" priority="702" text="POS/NEUT" type="containsText">
      <formula>NOT(ISERROR(SEARCH("POS/NEUT",V9)))</formula>
    </cfRule>
    <cfRule dxfId="1865" operator="equal" priority="703" type="cellIs">
      <formula>"NEUT/NEG"</formula>
    </cfRule>
    <cfRule dxfId="1866" operator="equal" priority="704" type="cellIs">
      <formula>"NEUT"</formula>
    </cfRule>
    <cfRule dxfId="1867" operator="equal" priority="705" type="cellIs">
      <formula>"NEG"</formula>
    </cfRule>
    <cfRule dxfId="1868" operator="equal" priority="706" type="cellIs">
      <formula>"POS"</formula>
    </cfRule>
  </conditionalFormatting>
  <conditionalFormatting sqref="V10">
    <cfRule dxfId="1869" operator="containsText" priority="697" text="POS/NEUT" type="containsText">
      <formula>NOT(ISERROR(SEARCH("POS/NEUT",V10)))</formula>
    </cfRule>
    <cfRule dxfId="1870" operator="equal" priority="698" type="cellIs">
      <formula>"NEUT/NEG"</formula>
    </cfRule>
    <cfRule dxfId="1871" operator="equal" priority="699" type="cellIs">
      <formula>"NEUT"</formula>
    </cfRule>
    <cfRule dxfId="1872" operator="equal" priority="700" type="cellIs">
      <formula>"NEG"</formula>
    </cfRule>
    <cfRule dxfId="1873" operator="equal" priority="701" type="cellIs">
      <formula>"POS"</formula>
    </cfRule>
  </conditionalFormatting>
  <conditionalFormatting sqref="V13">
    <cfRule dxfId="1874" operator="containsText" priority="692" text="POS/NEUT" type="containsText">
      <formula>NOT(ISERROR(SEARCH("POS/NEUT",V13)))</formula>
    </cfRule>
    <cfRule dxfId="1875" operator="equal" priority="693" type="cellIs">
      <formula>"NEUT/NEG"</formula>
    </cfRule>
    <cfRule dxfId="1876" operator="equal" priority="694" type="cellIs">
      <formula>"NEUT"</formula>
    </cfRule>
    <cfRule dxfId="1877" operator="equal" priority="695" type="cellIs">
      <formula>"NEG"</formula>
    </cfRule>
    <cfRule dxfId="1878" operator="equal" priority="696" type="cellIs">
      <formula>"POS"</formula>
    </cfRule>
  </conditionalFormatting>
  <conditionalFormatting sqref="V14">
    <cfRule dxfId="1879" operator="containsText" priority="687" text="POS/NEUT" type="containsText">
      <formula>NOT(ISERROR(SEARCH("POS/NEUT",V14)))</formula>
    </cfRule>
    <cfRule dxfId="1880" operator="equal" priority="688" type="cellIs">
      <formula>"NEUT/NEG"</formula>
    </cfRule>
    <cfRule dxfId="1881" operator="equal" priority="689" type="cellIs">
      <formula>"NEUT"</formula>
    </cfRule>
    <cfRule dxfId="1882" operator="equal" priority="690" type="cellIs">
      <formula>"NEG"</formula>
    </cfRule>
    <cfRule dxfId="1883" operator="equal" priority="691" type="cellIs">
      <formula>"POS"</formula>
    </cfRule>
  </conditionalFormatting>
  <conditionalFormatting sqref="V17">
    <cfRule dxfId="1884" operator="containsText" priority="682" text="POS/NEUT" type="containsText">
      <formula>NOT(ISERROR(SEARCH("POS/NEUT",V17)))</formula>
    </cfRule>
    <cfRule dxfId="1885" operator="equal" priority="683" type="cellIs">
      <formula>"NEUT/NEG"</formula>
    </cfRule>
    <cfRule dxfId="1886" operator="equal" priority="684" type="cellIs">
      <formula>"NEUT"</formula>
    </cfRule>
    <cfRule dxfId="1887" operator="equal" priority="685" type="cellIs">
      <formula>"NEG"</formula>
    </cfRule>
    <cfRule dxfId="1888" operator="equal" priority="686" type="cellIs">
      <formula>"POS"</formula>
    </cfRule>
  </conditionalFormatting>
  <conditionalFormatting sqref="V18">
    <cfRule dxfId="1889" operator="containsText" priority="677" text="POS/NEUT" type="containsText">
      <formula>NOT(ISERROR(SEARCH("POS/NEUT",V18)))</formula>
    </cfRule>
    <cfRule dxfId="1890" operator="equal" priority="678" type="cellIs">
      <formula>"NEUT/NEG"</formula>
    </cfRule>
    <cfRule dxfId="1891" operator="equal" priority="679" type="cellIs">
      <formula>"NEUT"</formula>
    </cfRule>
    <cfRule dxfId="1892" operator="equal" priority="680" type="cellIs">
      <formula>"NEG"</formula>
    </cfRule>
    <cfRule dxfId="1893" operator="equal" priority="681" type="cellIs">
      <formula>"POS"</formula>
    </cfRule>
  </conditionalFormatting>
  <conditionalFormatting sqref="V21">
    <cfRule dxfId="1894" operator="containsText" priority="672" text="POS/NEUT" type="containsText">
      <formula>NOT(ISERROR(SEARCH("POS/NEUT",V21)))</formula>
    </cfRule>
    <cfRule dxfId="1895" operator="equal" priority="673" type="cellIs">
      <formula>"NEUT/NEG"</formula>
    </cfRule>
    <cfRule dxfId="1896" operator="equal" priority="674" type="cellIs">
      <formula>"NEUT"</formula>
    </cfRule>
    <cfRule dxfId="1897" operator="equal" priority="675" type="cellIs">
      <formula>"NEG"</formula>
    </cfRule>
    <cfRule dxfId="1898" operator="equal" priority="676" type="cellIs">
      <formula>"POS"</formula>
    </cfRule>
  </conditionalFormatting>
  <conditionalFormatting sqref="V22">
    <cfRule dxfId="1899" operator="containsText" priority="667" text="POS/NEUT" type="containsText">
      <formula>NOT(ISERROR(SEARCH("POS/NEUT",V22)))</formula>
    </cfRule>
    <cfRule dxfId="1900" operator="equal" priority="668" type="cellIs">
      <formula>"NEUT/NEG"</formula>
    </cfRule>
    <cfRule dxfId="1901" operator="equal" priority="669" type="cellIs">
      <formula>"NEUT"</formula>
    </cfRule>
    <cfRule dxfId="1902" operator="equal" priority="670" type="cellIs">
      <formula>"NEG"</formula>
    </cfRule>
    <cfRule dxfId="1903" operator="equal" priority="671" type="cellIs">
      <formula>"POS"</formula>
    </cfRule>
  </conditionalFormatting>
  <conditionalFormatting sqref="V25">
    <cfRule dxfId="1904" operator="containsText" priority="662" text="POS/NEUT" type="containsText">
      <formula>NOT(ISERROR(SEARCH("POS/NEUT",V25)))</formula>
    </cfRule>
    <cfRule dxfId="1905" operator="equal" priority="663" type="cellIs">
      <formula>"NEUT/NEG"</formula>
    </cfRule>
    <cfRule dxfId="1906" operator="equal" priority="664" type="cellIs">
      <formula>"NEUT"</formula>
    </cfRule>
    <cfRule dxfId="1907" operator="equal" priority="665" type="cellIs">
      <formula>"NEG"</formula>
    </cfRule>
    <cfRule dxfId="1908" operator="equal" priority="666" type="cellIs">
      <formula>"POS"</formula>
    </cfRule>
  </conditionalFormatting>
  <conditionalFormatting sqref="V26">
    <cfRule dxfId="1909" operator="containsText" priority="657" text="POS/NEUT" type="containsText">
      <formula>NOT(ISERROR(SEARCH("POS/NEUT",V26)))</formula>
    </cfRule>
    <cfRule dxfId="1910" operator="equal" priority="658" type="cellIs">
      <formula>"NEUT/NEG"</formula>
    </cfRule>
    <cfRule dxfId="1911" operator="equal" priority="659" type="cellIs">
      <formula>"NEUT"</formula>
    </cfRule>
    <cfRule dxfId="1912" operator="equal" priority="660" type="cellIs">
      <formula>"NEG"</formula>
    </cfRule>
    <cfRule dxfId="1913" operator="equal" priority="661" type="cellIs">
      <formula>"POS"</formula>
    </cfRule>
  </conditionalFormatting>
  <conditionalFormatting sqref="V29">
    <cfRule dxfId="1914" operator="containsText" priority="652" text="POS/NEUT" type="containsText">
      <formula>NOT(ISERROR(SEARCH("POS/NEUT",V29)))</formula>
    </cfRule>
    <cfRule dxfId="1915" operator="equal" priority="653" type="cellIs">
      <formula>"NEUT/NEG"</formula>
    </cfRule>
    <cfRule dxfId="1916" operator="equal" priority="654" type="cellIs">
      <formula>"NEUT"</formula>
    </cfRule>
    <cfRule dxfId="1917" operator="equal" priority="655" type="cellIs">
      <formula>"NEG"</formula>
    </cfRule>
    <cfRule dxfId="1918" operator="equal" priority="656" type="cellIs">
      <formula>"POS"</formula>
    </cfRule>
  </conditionalFormatting>
  <conditionalFormatting sqref="V30">
    <cfRule dxfId="1919" operator="containsText" priority="647" text="POS/NEUT" type="containsText">
      <formula>NOT(ISERROR(SEARCH("POS/NEUT",V30)))</formula>
    </cfRule>
    <cfRule dxfId="1920" operator="equal" priority="648" type="cellIs">
      <formula>"NEUT/NEG"</formula>
    </cfRule>
    <cfRule dxfId="1921" operator="equal" priority="649" type="cellIs">
      <formula>"NEUT"</formula>
    </cfRule>
    <cfRule dxfId="1922" operator="equal" priority="650" type="cellIs">
      <formula>"NEG"</formula>
    </cfRule>
    <cfRule dxfId="1923" operator="equal" priority="651" type="cellIs">
      <formula>"POS"</formula>
    </cfRule>
  </conditionalFormatting>
  <conditionalFormatting sqref="V33">
    <cfRule dxfId="1924" operator="containsText" priority="642" text="POS/NEUT" type="containsText">
      <formula>NOT(ISERROR(SEARCH("POS/NEUT",V33)))</formula>
    </cfRule>
    <cfRule dxfId="1925" operator="equal" priority="643" type="cellIs">
      <formula>"NEUT/NEG"</formula>
    </cfRule>
    <cfRule dxfId="1926" operator="equal" priority="644" type="cellIs">
      <formula>"NEUT"</formula>
    </cfRule>
    <cfRule dxfId="1927" operator="equal" priority="645" type="cellIs">
      <formula>"NEG"</formula>
    </cfRule>
    <cfRule dxfId="1928" operator="equal" priority="646" type="cellIs">
      <formula>"POS"</formula>
    </cfRule>
  </conditionalFormatting>
  <conditionalFormatting sqref="V34">
    <cfRule dxfId="1929" operator="containsText" priority="637" text="POS/NEUT" type="containsText">
      <formula>NOT(ISERROR(SEARCH("POS/NEUT",V34)))</formula>
    </cfRule>
    <cfRule dxfId="1930" operator="equal" priority="638" type="cellIs">
      <formula>"NEUT/NEG"</formula>
    </cfRule>
    <cfRule dxfId="1931" operator="equal" priority="639" type="cellIs">
      <formula>"NEUT"</formula>
    </cfRule>
    <cfRule dxfId="1932" operator="equal" priority="640" type="cellIs">
      <formula>"NEG"</formula>
    </cfRule>
    <cfRule dxfId="1933" operator="equal" priority="641" type="cellIs">
      <formula>"POS"</formula>
    </cfRule>
  </conditionalFormatting>
  <conditionalFormatting sqref="F33">
    <cfRule dxfId="1934" operator="containsText" priority="542" text="POS/NEUT" type="containsText">
      <formula>NOT(ISERROR(SEARCH("POS/NEUT",F33)))</formula>
    </cfRule>
    <cfRule dxfId="1935" operator="equal" priority="543" type="cellIs">
      <formula>"NEUT/NEG"</formula>
    </cfRule>
    <cfRule dxfId="1936" operator="equal" priority="544" type="cellIs">
      <formula>"NEUT"</formula>
    </cfRule>
    <cfRule dxfId="1937" operator="equal" priority="545" type="cellIs">
      <formula>"NEG"</formula>
    </cfRule>
    <cfRule dxfId="1938" operator="equal" priority="546" type="cellIs">
      <formula>"POS"</formula>
    </cfRule>
  </conditionalFormatting>
  <conditionalFormatting sqref="F34">
    <cfRule dxfId="1939" operator="containsText" priority="537" text="POS/NEUT" type="containsText">
      <formula>NOT(ISERROR(SEARCH("POS/NEUT",F34)))</formula>
    </cfRule>
    <cfRule dxfId="1940" operator="equal" priority="538" type="cellIs">
      <formula>"NEUT/NEG"</formula>
    </cfRule>
    <cfRule dxfId="1941" operator="equal" priority="539" type="cellIs">
      <formula>"NEUT"</formula>
    </cfRule>
    <cfRule dxfId="1942" operator="equal" priority="540" type="cellIs">
      <formula>"NEG"</formula>
    </cfRule>
    <cfRule dxfId="1943" operator="equal" priority="541" type="cellIs">
      <formula>"POS"</formula>
    </cfRule>
  </conditionalFormatting>
  <conditionalFormatting sqref="F13">
    <cfRule dxfId="1944" operator="containsText" priority="608" text="POS/NEUT" type="containsText">
      <formula>NOT(ISERROR(SEARCH("POS/NEUT",F13)))</formula>
    </cfRule>
    <cfRule dxfId="1945" operator="equal" priority="609" type="cellIs">
      <formula>"NEUT/NEG"</formula>
    </cfRule>
    <cfRule dxfId="1946" operator="equal" priority="610" type="cellIs">
      <formula>"NEUT"</formula>
    </cfRule>
    <cfRule dxfId="1947" operator="equal" priority="611" type="cellIs">
      <formula>"NEG"</formula>
    </cfRule>
    <cfRule dxfId="1948" operator="equal" priority="612" type="cellIs">
      <formula>"POS"</formula>
    </cfRule>
  </conditionalFormatting>
  <conditionalFormatting sqref="F14">
    <cfRule dxfId="1949" operator="containsText" priority="603" text="POS/NEUT" type="containsText">
      <formula>NOT(ISERROR(SEARCH("POS/NEUT",F14)))</formula>
    </cfRule>
    <cfRule dxfId="1950" operator="equal" priority="604" type="cellIs">
      <formula>"NEUT/NEG"</formula>
    </cfRule>
    <cfRule dxfId="1951" operator="equal" priority="605" type="cellIs">
      <formula>"NEUT"</formula>
    </cfRule>
    <cfRule dxfId="1952" operator="equal" priority="606" type="cellIs">
      <formula>"NEG"</formula>
    </cfRule>
    <cfRule dxfId="1953" operator="equal" priority="607" type="cellIs">
      <formula>"POS"</formula>
    </cfRule>
  </conditionalFormatting>
  <conditionalFormatting sqref="F21">
    <cfRule dxfId="1954" operator="containsText" priority="582" text="POS/NEUT" type="containsText">
      <formula>NOT(ISERROR(SEARCH("POS/NEUT",F21)))</formula>
    </cfRule>
    <cfRule dxfId="1955" operator="equal" priority="583" type="cellIs">
      <formula>"NEUT/NEG"</formula>
    </cfRule>
    <cfRule dxfId="1956" operator="equal" priority="584" type="cellIs">
      <formula>"NEUT"</formula>
    </cfRule>
    <cfRule dxfId="1957" operator="equal" priority="585" type="cellIs">
      <formula>"NEG"</formula>
    </cfRule>
    <cfRule dxfId="1958" operator="equal" priority="586" type="cellIs">
      <formula>"POS"</formula>
    </cfRule>
  </conditionalFormatting>
  <conditionalFormatting sqref="F22">
    <cfRule dxfId="1959" operator="containsText" priority="577" text="POS/NEUT" type="containsText">
      <formula>NOT(ISERROR(SEARCH("POS/NEUT",F22)))</formula>
    </cfRule>
    <cfRule dxfId="1960" operator="equal" priority="578" type="cellIs">
      <formula>"NEUT/NEG"</formula>
    </cfRule>
    <cfRule dxfId="1961" operator="equal" priority="579" type="cellIs">
      <formula>"NEUT"</formula>
    </cfRule>
    <cfRule dxfId="1962" operator="equal" priority="580" type="cellIs">
      <formula>"NEG"</formula>
    </cfRule>
    <cfRule dxfId="1963" operator="equal" priority="581" type="cellIs">
      <formula>"POS"</formula>
    </cfRule>
  </conditionalFormatting>
  <conditionalFormatting sqref="F25">
    <cfRule dxfId="1964" operator="containsText" priority="568" text="POS/NEUT" type="containsText">
      <formula>NOT(ISERROR(SEARCH("POS/NEUT",F25)))</formula>
    </cfRule>
    <cfRule dxfId="1965" operator="equal" priority="569" type="cellIs">
      <formula>"NEUT/NEG"</formula>
    </cfRule>
    <cfRule dxfId="1966" operator="equal" priority="570" type="cellIs">
      <formula>"NEUT"</formula>
    </cfRule>
    <cfRule dxfId="1967" operator="equal" priority="571" type="cellIs">
      <formula>"NEG"</formula>
    </cfRule>
    <cfRule dxfId="1968" operator="equal" priority="572" type="cellIs">
      <formula>"POS"</formula>
    </cfRule>
  </conditionalFormatting>
  <conditionalFormatting sqref="F26">
    <cfRule dxfId="1969" operator="containsText" priority="563" text="POS/NEUT" type="containsText">
      <formula>NOT(ISERROR(SEARCH("POS/NEUT",F26)))</formula>
    </cfRule>
    <cfRule dxfId="1970" operator="equal" priority="564" type="cellIs">
      <formula>"NEUT/NEG"</formula>
    </cfRule>
    <cfRule dxfId="1971" operator="equal" priority="565" type="cellIs">
      <formula>"NEUT"</formula>
    </cfRule>
    <cfRule dxfId="1972" operator="equal" priority="566" type="cellIs">
      <formula>"NEG"</formula>
    </cfRule>
    <cfRule dxfId="1973" operator="equal" priority="567" type="cellIs">
      <formula>"POS"</formula>
    </cfRule>
  </conditionalFormatting>
  <conditionalFormatting sqref="F29">
    <cfRule dxfId="1974" operator="containsText" priority="556" text="POS/NEUT" type="containsText">
      <formula>NOT(ISERROR(SEARCH("POS/NEUT",F29)))</formula>
    </cfRule>
    <cfRule dxfId="1975" operator="equal" priority="557" type="cellIs">
      <formula>"NEUT/NEG"</formula>
    </cfRule>
    <cfRule dxfId="1976" operator="equal" priority="558" type="cellIs">
      <formula>"NEUT"</formula>
    </cfRule>
    <cfRule dxfId="1977" operator="equal" priority="559" type="cellIs">
      <formula>"NEG"</formula>
    </cfRule>
    <cfRule dxfId="1978" operator="equal" priority="560" type="cellIs">
      <formula>"POS"</formula>
    </cfRule>
  </conditionalFormatting>
  <conditionalFormatting sqref="F30">
    <cfRule dxfId="1979" operator="containsText" priority="551" text="POS/NEUT" type="containsText">
      <formula>NOT(ISERROR(SEARCH("POS/NEUT",F30)))</formula>
    </cfRule>
    <cfRule dxfId="1980" operator="equal" priority="552" type="cellIs">
      <formula>"NEUT/NEG"</formula>
    </cfRule>
    <cfRule dxfId="1981" operator="equal" priority="553" type="cellIs">
      <formula>"NEUT"</formula>
    </cfRule>
    <cfRule dxfId="1982" operator="equal" priority="554" type="cellIs">
      <formula>"NEG"</formula>
    </cfRule>
    <cfRule dxfId="1983" operator="equal" priority="555" type="cellIs">
      <formula>"POS"</formula>
    </cfRule>
  </conditionalFormatting>
  <conditionalFormatting sqref="W33">
    <cfRule dxfId="1984" operator="containsText" priority="446" text="POS/NEUT" type="containsText">
      <formula>NOT(ISERROR(SEARCH("POS/NEUT",W33)))</formula>
    </cfRule>
    <cfRule dxfId="1985" operator="equal" priority="447" type="cellIs">
      <formula>"NEUT/NEG"</formula>
    </cfRule>
    <cfRule dxfId="1986" operator="equal" priority="448" type="cellIs">
      <formula>"NEUT"</formula>
    </cfRule>
    <cfRule dxfId="1987" operator="equal" priority="449" type="cellIs">
      <formula>"NEG"</formula>
    </cfRule>
    <cfRule dxfId="1988" operator="equal" priority="450" type="cellIs">
      <formula>"POS"</formula>
    </cfRule>
  </conditionalFormatting>
  <conditionalFormatting sqref="W34">
    <cfRule dxfId="1989" operator="containsText" priority="441" text="POS/NEUT" type="containsText">
      <formula>NOT(ISERROR(SEARCH("POS/NEUT",W34)))</formula>
    </cfRule>
    <cfRule dxfId="1990" operator="equal" priority="442" type="cellIs">
      <formula>"NEUT/NEG"</formula>
    </cfRule>
    <cfRule dxfId="1991" operator="equal" priority="443" type="cellIs">
      <formula>"NEUT"</formula>
    </cfRule>
    <cfRule dxfId="1992" operator="equal" priority="444" type="cellIs">
      <formula>"NEG"</formula>
    </cfRule>
    <cfRule dxfId="1993" operator="equal" priority="445" type="cellIs">
      <formula>"POS"</formula>
    </cfRule>
  </conditionalFormatting>
  <conditionalFormatting sqref="W5">
    <cfRule dxfId="1994" operator="containsText" priority="530" text="POS/NEUT" type="containsText">
      <formula>NOT(ISERROR(SEARCH("POS/NEUT",W5)))</formula>
    </cfRule>
    <cfRule dxfId="1995" operator="equal" priority="531" type="cellIs">
      <formula>"NEUT/NEG"</formula>
    </cfRule>
    <cfRule dxfId="1996" operator="equal" priority="532" type="cellIs">
      <formula>"NEUT"</formula>
    </cfRule>
    <cfRule dxfId="1997" operator="equal" priority="533" type="cellIs">
      <formula>"NEG"</formula>
    </cfRule>
    <cfRule dxfId="1998" operator="equal" priority="534" type="cellIs">
      <formula>"POS"</formula>
    </cfRule>
  </conditionalFormatting>
  <conditionalFormatting sqref="W6">
    <cfRule dxfId="1999" operator="containsText" priority="525" text="POS/NEUT" type="containsText">
      <formula>NOT(ISERROR(SEARCH("POS/NEUT",W6)))</formula>
    </cfRule>
    <cfRule dxfId="2000" operator="equal" priority="526" type="cellIs">
      <formula>"NEUT/NEG"</formula>
    </cfRule>
    <cfRule dxfId="2001" operator="equal" priority="527" type="cellIs">
      <formula>"NEUT"</formula>
    </cfRule>
    <cfRule dxfId="2002" operator="equal" priority="528" type="cellIs">
      <formula>"NEG"</formula>
    </cfRule>
    <cfRule dxfId="2003" operator="equal" priority="529" type="cellIs">
      <formula>"POS"</formula>
    </cfRule>
  </conditionalFormatting>
  <conditionalFormatting sqref="W9">
    <cfRule dxfId="2004" operator="containsText" priority="518" text="POS/NEUT" type="containsText">
      <formula>NOT(ISERROR(SEARCH("POS/NEUT",W9)))</formula>
    </cfRule>
    <cfRule dxfId="2005" operator="equal" priority="519" type="cellIs">
      <formula>"NEUT/NEG"</formula>
    </cfRule>
    <cfRule dxfId="2006" operator="equal" priority="520" type="cellIs">
      <formula>"NEUT"</formula>
    </cfRule>
    <cfRule dxfId="2007" operator="equal" priority="521" type="cellIs">
      <formula>"NEG"</formula>
    </cfRule>
    <cfRule dxfId="2008" operator="equal" priority="522" type="cellIs">
      <formula>"POS"</formula>
    </cfRule>
  </conditionalFormatting>
  <conditionalFormatting sqref="W10">
    <cfRule dxfId="2009" operator="containsText" priority="513" text="POS/NEUT" type="containsText">
      <formula>NOT(ISERROR(SEARCH("POS/NEUT",W10)))</formula>
    </cfRule>
    <cfRule dxfId="2010" operator="equal" priority="514" type="cellIs">
      <formula>"NEUT/NEG"</formula>
    </cfRule>
    <cfRule dxfId="2011" operator="equal" priority="515" type="cellIs">
      <formula>"NEUT"</formula>
    </cfRule>
    <cfRule dxfId="2012" operator="equal" priority="516" type="cellIs">
      <formula>"NEG"</formula>
    </cfRule>
    <cfRule dxfId="2013" operator="equal" priority="517" type="cellIs">
      <formula>"POS"</formula>
    </cfRule>
  </conditionalFormatting>
  <conditionalFormatting sqref="W13">
    <cfRule dxfId="2014" operator="containsText" priority="506" text="POS/NEUT" type="containsText">
      <formula>NOT(ISERROR(SEARCH("POS/NEUT",W13)))</formula>
    </cfRule>
    <cfRule dxfId="2015" operator="equal" priority="507" type="cellIs">
      <formula>"NEUT/NEG"</formula>
    </cfRule>
    <cfRule dxfId="2016" operator="equal" priority="508" type="cellIs">
      <formula>"NEUT"</formula>
    </cfRule>
    <cfRule dxfId="2017" operator="equal" priority="509" type="cellIs">
      <formula>"NEG"</formula>
    </cfRule>
    <cfRule dxfId="2018" operator="equal" priority="510" type="cellIs">
      <formula>"POS"</formula>
    </cfRule>
  </conditionalFormatting>
  <conditionalFormatting sqref="W14">
    <cfRule dxfId="2019" operator="containsText" priority="501" text="POS/NEUT" type="containsText">
      <formula>NOT(ISERROR(SEARCH("POS/NEUT",W14)))</formula>
    </cfRule>
    <cfRule dxfId="2020" operator="equal" priority="502" type="cellIs">
      <formula>"NEUT/NEG"</formula>
    </cfRule>
    <cfRule dxfId="2021" operator="equal" priority="503" type="cellIs">
      <formula>"NEUT"</formula>
    </cfRule>
    <cfRule dxfId="2022" operator="equal" priority="504" type="cellIs">
      <formula>"NEG"</formula>
    </cfRule>
    <cfRule dxfId="2023" operator="equal" priority="505" type="cellIs">
      <formula>"POS"</formula>
    </cfRule>
  </conditionalFormatting>
  <conditionalFormatting sqref="W17">
    <cfRule dxfId="2024" operator="containsText" priority="494" text="POS/NEUT" type="containsText">
      <formula>NOT(ISERROR(SEARCH("POS/NEUT",W17)))</formula>
    </cfRule>
    <cfRule dxfId="2025" operator="equal" priority="495" type="cellIs">
      <formula>"NEUT/NEG"</formula>
    </cfRule>
    <cfRule dxfId="2026" operator="equal" priority="496" type="cellIs">
      <formula>"NEUT"</formula>
    </cfRule>
    <cfRule dxfId="2027" operator="equal" priority="497" type="cellIs">
      <formula>"NEG"</formula>
    </cfRule>
    <cfRule dxfId="2028" operator="equal" priority="498" type="cellIs">
      <formula>"POS"</formula>
    </cfRule>
  </conditionalFormatting>
  <conditionalFormatting sqref="W18">
    <cfRule dxfId="2029" operator="containsText" priority="489" text="POS/NEUT" type="containsText">
      <formula>NOT(ISERROR(SEARCH("POS/NEUT",W18)))</formula>
    </cfRule>
    <cfRule dxfId="2030" operator="equal" priority="490" type="cellIs">
      <formula>"NEUT/NEG"</formula>
    </cfRule>
    <cfRule dxfId="2031" operator="equal" priority="491" type="cellIs">
      <formula>"NEUT"</formula>
    </cfRule>
    <cfRule dxfId="2032" operator="equal" priority="492" type="cellIs">
      <formula>"NEG"</formula>
    </cfRule>
    <cfRule dxfId="2033" operator="equal" priority="493" type="cellIs">
      <formula>"POS"</formula>
    </cfRule>
  </conditionalFormatting>
  <conditionalFormatting sqref="W21">
    <cfRule dxfId="2034" operator="containsText" priority="482" text="POS/NEUT" type="containsText">
      <formula>NOT(ISERROR(SEARCH("POS/NEUT",W21)))</formula>
    </cfRule>
    <cfRule dxfId="2035" operator="equal" priority="483" type="cellIs">
      <formula>"NEUT/NEG"</formula>
    </cfRule>
    <cfRule dxfId="2036" operator="equal" priority="484" type="cellIs">
      <formula>"NEUT"</formula>
    </cfRule>
    <cfRule dxfId="2037" operator="equal" priority="485" type="cellIs">
      <formula>"NEG"</formula>
    </cfRule>
    <cfRule dxfId="2038" operator="equal" priority="486" type="cellIs">
      <formula>"POS"</formula>
    </cfRule>
  </conditionalFormatting>
  <conditionalFormatting sqref="W22">
    <cfRule dxfId="2039" operator="containsText" priority="477" text="POS/NEUT" type="containsText">
      <formula>NOT(ISERROR(SEARCH("POS/NEUT",W22)))</formula>
    </cfRule>
    <cfRule dxfId="2040" operator="equal" priority="478" type="cellIs">
      <formula>"NEUT/NEG"</formula>
    </cfRule>
    <cfRule dxfId="2041" operator="equal" priority="479" type="cellIs">
      <formula>"NEUT"</formula>
    </cfRule>
    <cfRule dxfId="2042" operator="equal" priority="480" type="cellIs">
      <formula>"NEG"</formula>
    </cfRule>
    <cfRule dxfId="2043" operator="equal" priority="481" type="cellIs">
      <formula>"POS"</formula>
    </cfRule>
  </conditionalFormatting>
  <conditionalFormatting sqref="W25">
    <cfRule dxfId="2044" operator="containsText" priority="470" text="POS/NEUT" type="containsText">
      <formula>NOT(ISERROR(SEARCH("POS/NEUT",W25)))</formula>
    </cfRule>
    <cfRule dxfId="2045" operator="equal" priority="471" type="cellIs">
      <formula>"NEUT/NEG"</formula>
    </cfRule>
    <cfRule dxfId="2046" operator="equal" priority="472" type="cellIs">
      <formula>"NEUT"</formula>
    </cfRule>
    <cfRule dxfId="2047" operator="equal" priority="473" type="cellIs">
      <formula>"NEG"</formula>
    </cfRule>
    <cfRule dxfId="2048" operator="equal" priority="474" type="cellIs">
      <formula>"POS"</formula>
    </cfRule>
  </conditionalFormatting>
  <conditionalFormatting sqref="W26">
    <cfRule dxfId="2049" operator="containsText" priority="465" text="POS/NEUT" type="containsText">
      <formula>NOT(ISERROR(SEARCH("POS/NEUT",W26)))</formula>
    </cfRule>
    <cfRule dxfId="2050" operator="equal" priority="466" type="cellIs">
      <formula>"NEUT/NEG"</formula>
    </cfRule>
    <cfRule dxfId="2051" operator="equal" priority="467" type="cellIs">
      <formula>"NEUT"</formula>
    </cfRule>
    <cfRule dxfId="2052" operator="equal" priority="468" type="cellIs">
      <formula>"NEG"</formula>
    </cfRule>
    <cfRule dxfId="2053" operator="equal" priority="469" type="cellIs">
      <formula>"POS"</formula>
    </cfRule>
  </conditionalFormatting>
  <conditionalFormatting sqref="W29">
    <cfRule dxfId="2054" operator="containsText" priority="458" text="POS/NEUT" type="containsText">
      <formula>NOT(ISERROR(SEARCH("POS/NEUT",W29)))</formula>
    </cfRule>
    <cfRule dxfId="2055" operator="equal" priority="459" type="cellIs">
      <formula>"NEUT/NEG"</formula>
    </cfRule>
    <cfRule dxfId="2056" operator="equal" priority="460" type="cellIs">
      <formula>"NEUT"</formula>
    </cfRule>
    <cfRule dxfId="2057" operator="equal" priority="461" type="cellIs">
      <formula>"NEG"</formula>
    </cfRule>
    <cfRule dxfId="2058" operator="equal" priority="462" type="cellIs">
      <formula>"POS"</formula>
    </cfRule>
  </conditionalFormatting>
  <conditionalFormatting sqref="W30">
    <cfRule dxfId="2059" operator="containsText" priority="453" text="POS/NEUT" type="containsText">
      <formula>NOT(ISERROR(SEARCH("POS/NEUT",W30)))</formula>
    </cfRule>
    <cfRule dxfId="2060" operator="equal" priority="454" type="cellIs">
      <formula>"NEUT/NEG"</formula>
    </cfRule>
    <cfRule dxfId="2061" operator="equal" priority="455" type="cellIs">
      <formula>"NEUT"</formula>
    </cfRule>
    <cfRule dxfId="2062" operator="equal" priority="456" type="cellIs">
      <formula>"NEG"</formula>
    </cfRule>
    <cfRule dxfId="2063" operator="equal" priority="457" type="cellIs">
      <formula>"POS"</formula>
    </cfRule>
  </conditionalFormatting>
  <conditionalFormatting sqref="H5:H6 J4:N7">
    <cfRule dxfId="2064" operator="equal" priority="438" type="cellIs">
      <formula>"INCOMP"</formula>
    </cfRule>
  </conditionalFormatting>
  <conditionalFormatting sqref="H4:H14 H16:H18 H20:H22 H24:H26 H28:H30 H32:H34">
    <cfRule dxfId="2065" operator="equal" priority="437" type="cellIs">
      <formula>"INCOMP"</formula>
    </cfRule>
  </conditionalFormatting>
  <conditionalFormatting sqref="Y4:Y34">
    <cfRule dxfId="2066" operator="equal" priority="434" type="cellIs">
      <formula>"INCOMP"</formula>
    </cfRule>
    <cfRule dxfId="2067" operator="equal" priority="435" type="cellIs">
      <formula>"BET"</formula>
    </cfRule>
  </conditionalFormatting>
  <conditionalFormatting sqref="O5:O6">
    <cfRule dxfId="2068" operator="equal" priority="417" type="cellIs">
      <formula>"BET"</formula>
    </cfRule>
  </conditionalFormatting>
  <conditionalFormatting sqref="O11 O4:O7">
    <cfRule dxfId="2069" operator="equal" priority="409" type="cellIs">
      <formula>"NO BET"</formula>
    </cfRule>
  </conditionalFormatting>
  <conditionalFormatting sqref="I4:I7">
    <cfRule dxfId="2070" operator="equal" priority="399" type="cellIs">
      <formula>"BET"</formula>
    </cfRule>
    <cfRule dxfId="2071" operator="equal" priority="400" type="cellIs">
      <formula>"NO BET"</formula>
    </cfRule>
    <cfRule dxfId="2072" operator="equal" priority="401" type="cellIs">
      <formula>"INCOMP"</formula>
    </cfRule>
  </conditionalFormatting>
  <conditionalFormatting sqref="J8:N10">
    <cfRule dxfId="2073" operator="equal" priority="389" type="cellIs">
      <formula>"INCOMP"</formula>
    </cfRule>
  </conditionalFormatting>
  <conditionalFormatting sqref="J12:N14">
    <cfRule dxfId="2074" operator="equal" priority="383" type="cellIs">
      <formula>"INCOMP"</formula>
    </cfRule>
  </conditionalFormatting>
  <conditionalFormatting sqref="J16:N18">
    <cfRule dxfId="2075" operator="equal" priority="377" type="cellIs">
      <formula>"INCOMP"</formula>
    </cfRule>
  </conditionalFormatting>
  <conditionalFormatting sqref="J20:N22">
    <cfRule dxfId="2076" operator="equal" priority="371" type="cellIs">
      <formula>"INCOMP"</formula>
    </cfRule>
  </conditionalFormatting>
  <conditionalFormatting sqref="J24:N26">
    <cfRule dxfId="2077" operator="equal" priority="365" type="cellIs">
      <formula>"INCOMP"</formula>
    </cfRule>
  </conditionalFormatting>
  <conditionalFormatting sqref="J28:N30">
    <cfRule dxfId="2078" operator="equal" priority="359" type="cellIs">
      <formula>"INCOMP"</formula>
    </cfRule>
  </conditionalFormatting>
  <conditionalFormatting sqref="J32:N34">
    <cfRule dxfId="2079" operator="equal" priority="353" type="cellIs">
      <formula>"INCOMP"</formula>
    </cfRule>
  </conditionalFormatting>
  <conditionalFormatting sqref="O9">
    <cfRule dxfId="2080" operator="equal" priority="328" type="cellIs">
      <formula>"BET"</formula>
    </cfRule>
  </conditionalFormatting>
  <conditionalFormatting sqref="O8:O9">
    <cfRule dxfId="2081" operator="equal" priority="327" type="cellIs">
      <formula>"NO BET"</formula>
    </cfRule>
  </conditionalFormatting>
  <conditionalFormatting sqref="O13">
    <cfRule dxfId="2082" operator="equal" priority="326" type="cellIs">
      <formula>"BET"</formula>
    </cfRule>
  </conditionalFormatting>
  <conditionalFormatting sqref="O12:O13">
    <cfRule dxfId="2083" operator="equal" priority="325" type="cellIs">
      <formula>"NO BET"</formula>
    </cfRule>
  </conditionalFormatting>
  <conditionalFormatting sqref="O17">
    <cfRule dxfId="2084" operator="equal" priority="324" type="cellIs">
      <formula>"BET"</formula>
    </cfRule>
  </conditionalFormatting>
  <conditionalFormatting sqref="O16:O17">
    <cfRule dxfId="2085" operator="equal" priority="323" type="cellIs">
      <formula>"NO BET"</formula>
    </cfRule>
  </conditionalFormatting>
  <conditionalFormatting sqref="O21">
    <cfRule dxfId="2086" operator="equal" priority="322" type="cellIs">
      <formula>"BET"</formula>
    </cfRule>
  </conditionalFormatting>
  <conditionalFormatting sqref="O20:O21">
    <cfRule dxfId="2087" operator="equal" priority="321" type="cellIs">
      <formula>"NO BET"</formula>
    </cfRule>
  </conditionalFormatting>
  <conditionalFormatting sqref="O25">
    <cfRule dxfId="2088" operator="equal" priority="320" type="cellIs">
      <formula>"BET"</formula>
    </cfRule>
  </conditionalFormatting>
  <conditionalFormatting sqref="O24:O25">
    <cfRule dxfId="2089" operator="equal" priority="319" type="cellIs">
      <formula>"NO BET"</formula>
    </cfRule>
  </conditionalFormatting>
  <conditionalFormatting sqref="O29">
    <cfRule dxfId="2090" operator="equal" priority="318" type="cellIs">
      <formula>"BET"</formula>
    </cfRule>
  </conditionalFormatting>
  <conditionalFormatting sqref="O28:O29">
    <cfRule dxfId="2091" operator="equal" priority="317" type="cellIs">
      <formula>"NO BET"</formula>
    </cfRule>
  </conditionalFormatting>
  <conditionalFormatting sqref="O33">
    <cfRule dxfId="2092" operator="equal" priority="316" type="cellIs">
      <formula>"BET"</formula>
    </cfRule>
  </conditionalFormatting>
  <conditionalFormatting sqref="O32:O33">
    <cfRule dxfId="2093" operator="equal" priority="315" type="cellIs">
      <formula>"NO BET"</formula>
    </cfRule>
  </conditionalFormatting>
  <conditionalFormatting sqref="J11:N11">
    <cfRule dxfId="2094" operator="equal" priority="314" type="cellIs">
      <formula>"INCOMP"</formula>
    </cfRule>
  </conditionalFormatting>
  <conditionalFormatting sqref="H15">
    <cfRule dxfId="2095" operator="equal" priority="312" type="cellIs">
      <formula>"INCOMP"</formula>
    </cfRule>
  </conditionalFormatting>
  <conditionalFormatting sqref="O15">
    <cfRule dxfId="2096" operator="equal" priority="311" type="cellIs">
      <formula>"NO BET"</formula>
    </cfRule>
  </conditionalFormatting>
  <conditionalFormatting sqref="J15:N15">
    <cfRule dxfId="2097" operator="equal" priority="310" type="cellIs">
      <formula>"INCOMP"</formula>
    </cfRule>
  </conditionalFormatting>
  <conditionalFormatting sqref="H19">
    <cfRule dxfId="2098" operator="equal" priority="309" type="cellIs">
      <formula>"INCOMP"</formula>
    </cfRule>
  </conditionalFormatting>
  <conditionalFormatting sqref="O19">
    <cfRule dxfId="2099" operator="equal" priority="308" type="cellIs">
      <formula>"NO BET"</formula>
    </cfRule>
  </conditionalFormatting>
  <conditionalFormatting sqref="J19:N19">
    <cfRule dxfId="2100" operator="equal" priority="307" type="cellIs">
      <formula>"INCOMP"</formula>
    </cfRule>
  </conditionalFormatting>
  <conditionalFormatting sqref="H23">
    <cfRule dxfId="2101" operator="equal" priority="306" type="cellIs">
      <formula>"INCOMP"</formula>
    </cfRule>
  </conditionalFormatting>
  <conditionalFormatting sqref="O23">
    <cfRule dxfId="2102" operator="equal" priority="305" type="cellIs">
      <formula>"NO BET"</formula>
    </cfRule>
  </conditionalFormatting>
  <conditionalFormatting sqref="J23:N23">
    <cfRule dxfId="2103" operator="equal" priority="304" type="cellIs">
      <formula>"INCOMP"</formula>
    </cfRule>
  </conditionalFormatting>
  <conditionalFormatting sqref="H27">
    <cfRule dxfId="2104" operator="equal" priority="303" type="cellIs">
      <formula>"INCOMP"</formula>
    </cfRule>
  </conditionalFormatting>
  <conditionalFormatting sqref="O27">
    <cfRule dxfId="2105" operator="equal" priority="302" type="cellIs">
      <formula>"NO BET"</formula>
    </cfRule>
  </conditionalFormatting>
  <conditionalFormatting sqref="J27:N27">
    <cfRule dxfId="2106" operator="equal" priority="301" type="cellIs">
      <formula>"INCOMP"</formula>
    </cfRule>
  </conditionalFormatting>
  <conditionalFormatting sqref="H31">
    <cfRule dxfId="2107" operator="equal" priority="300" type="cellIs">
      <formula>"INCOMP"</formula>
    </cfRule>
  </conditionalFormatting>
  <conditionalFormatting sqref="O31">
    <cfRule dxfId="2108" operator="equal" priority="299" type="cellIs">
      <formula>"NO BET"</formula>
    </cfRule>
  </conditionalFormatting>
  <conditionalFormatting sqref="J31:N31">
    <cfRule dxfId="2109" operator="equal" priority="298" type="cellIs">
      <formula>"INCOMP"</formula>
    </cfRule>
  </conditionalFormatting>
  <conditionalFormatting sqref="AA4:AE6">
    <cfRule dxfId="2110" operator="equal" priority="230" type="cellIs">
      <formula>"INCOMP"</formula>
    </cfRule>
  </conditionalFormatting>
  <conditionalFormatting sqref="AA8:AE10">
    <cfRule dxfId="2111" operator="equal" priority="224" type="cellIs">
      <formula>"INCOMP"</formula>
    </cfRule>
  </conditionalFormatting>
  <conditionalFormatting sqref="AA12:AE14">
    <cfRule dxfId="2112" operator="equal" priority="218" type="cellIs">
      <formula>"INCOMP"</formula>
    </cfRule>
  </conditionalFormatting>
  <conditionalFormatting sqref="AA16:AE18">
    <cfRule dxfId="2113" operator="equal" priority="212" type="cellIs">
      <formula>"INCOMP"</formula>
    </cfRule>
  </conditionalFormatting>
  <conditionalFormatting sqref="AA20:AE22">
    <cfRule dxfId="2114" operator="equal" priority="206" type="cellIs">
      <formula>"INCOMP"</formula>
    </cfRule>
  </conditionalFormatting>
  <conditionalFormatting sqref="AA24:AE26">
    <cfRule dxfId="2115" operator="equal" priority="200" type="cellIs">
      <formula>"INCOMP"</formula>
    </cfRule>
  </conditionalFormatting>
  <conditionalFormatting sqref="AA28:AE30">
    <cfRule dxfId="2116" operator="equal" priority="194" type="cellIs">
      <formula>"INCOMP"</formula>
    </cfRule>
  </conditionalFormatting>
  <conditionalFormatting sqref="AA32:AE34">
    <cfRule dxfId="2117" operator="equal" priority="188" type="cellIs">
      <formula>"INCOMP"</formula>
    </cfRule>
  </conditionalFormatting>
  <conditionalFormatting sqref="O10">
    <cfRule dxfId="2118" operator="equal" priority="93" type="cellIs">
      <formula>"NO BET"</formula>
    </cfRule>
  </conditionalFormatting>
  <conditionalFormatting sqref="O14">
    <cfRule dxfId="2119" operator="equal" priority="91" type="cellIs">
      <formula>"NO BET"</formula>
    </cfRule>
  </conditionalFormatting>
  <conditionalFormatting sqref="O18">
    <cfRule dxfId="2120" operator="equal" priority="89" type="cellIs">
      <formula>"NO BET"</formula>
    </cfRule>
  </conditionalFormatting>
  <conditionalFormatting sqref="O22">
    <cfRule dxfId="2121" operator="equal" priority="87" type="cellIs">
      <formula>"NO BET"</formula>
    </cfRule>
  </conditionalFormatting>
  <conditionalFormatting sqref="O26">
    <cfRule dxfId="2122" operator="equal" priority="85" type="cellIs">
      <formula>"NO BET"</formula>
    </cfRule>
  </conditionalFormatting>
  <conditionalFormatting sqref="O30">
    <cfRule dxfId="2123" operator="equal" priority="83" type="cellIs">
      <formula>"NO BET"</formula>
    </cfRule>
  </conditionalFormatting>
  <conditionalFormatting sqref="O34">
    <cfRule dxfId="2124" operator="equal" priority="81" type="cellIs">
      <formula>"NO BET"</formula>
    </cfRule>
  </conditionalFormatting>
  <conditionalFormatting sqref="AF5:AF6">
    <cfRule dxfId="2125" operator="equal" priority="80" type="cellIs">
      <formula>"BET"</formula>
    </cfRule>
  </conditionalFormatting>
  <conditionalFormatting sqref="AF11 AF4:AF7">
    <cfRule dxfId="2126" operator="equal" priority="79" type="cellIs">
      <formula>"NO BET"</formula>
    </cfRule>
  </conditionalFormatting>
  <conditionalFormatting sqref="AF9">
    <cfRule dxfId="2127" operator="equal" priority="78" type="cellIs">
      <formula>"BET"</formula>
    </cfRule>
  </conditionalFormatting>
  <conditionalFormatting sqref="AF8:AF9">
    <cfRule dxfId="2128" operator="equal" priority="77" type="cellIs">
      <formula>"NO BET"</formula>
    </cfRule>
  </conditionalFormatting>
  <conditionalFormatting sqref="AF13">
    <cfRule dxfId="2129" operator="equal" priority="76" type="cellIs">
      <formula>"BET"</formula>
    </cfRule>
  </conditionalFormatting>
  <conditionalFormatting sqref="AF12:AF13">
    <cfRule dxfId="2130" operator="equal" priority="75" type="cellIs">
      <formula>"NO BET"</formula>
    </cfRule>
  </conditionalFormatting>
  <conditionalFormatting sqref="AF17">
    <cfRule dxfId="2131" operator="equal" priority="74" type="cellIs">
      <formula>"BET"</formula>
    </cfRule>
  </conditionalFormatting>
  <conditionalFormatting sqref="AF16:AF17">
    <cfRule dxfId="2132" operator="equal" priority="73" type="cellIs">
      <formula>"NO BET"</formula>
    </cfRule>
  </conditionalFormatting>
  <conditionalFormatting sqref="AF21">
    <cfRule dxfId="2133" operator="equal" priority="72" type="cellIs">
      <formula>"BET"</formula>
    </cfRule>
  </conditionalFormatting>
  <conditionalFormatting sqref="AF20:AF21">
    <cfRule dxfId="2134" operator="equal" priority="71" type="cellIs">
      <formula>"NO BET"</formula>
    </cfRule>
  </conditionalFormatting>
  <conditionalFormatting sqref="AF25">
    <cfRule dxfId="2135" operator="equal" priority="70" type="cellIs">
      <formula>"BET"</formula>
    </cfRule>
  </conditionalFormatting>
  <conditionalFormatting sqref="AF24:AF25">
    <cfRule dxfId="2136" operator="equal" priority="69" type="cellIs">
      <formula>"NO BET"</formula>
    </cfRule>
  </conditionalFormatting>
  <conditionalFormatting sqref="AF29">
    <cfRule dxfId="2137" operator="equal" priority="68" type="cellIs">
      <formula>"BET"</formula>
    </cfRule>
  </conditionalFormatting>
  <conditionalFormatting sqref="AF28:AF29">
    <cfRule dxfId="2138" operator="equal" priority="67" type="cellIs">
      <formula>"NO BET"</formula>
    </cfRule>
  </conditionalFormatting>
  <conditionalFormatting sqref="AF33">
    <cfRule dxfId="2139" operator="equal" priority="66" type="cellIs">
      <formula>"BET"</formula>
    </cfRule>
  </conditionalFormatting>
  <conditionalFormatting sqref="AF32:AF33">
    <cfRule dxfId="2140" operator="equal" priority="65" type="cellIs">
      <formula>"NO BET"</formula>
    </cfRule>
  </conditionalFormatting>
  <conditionalFormatting sqref="AF15">
    <cfRule dxfId="2141" operator="equal" priority="64" type="cellIs">
      <formula>"NO BET"</formula>
    </cfRule>
  </conditionalFormatting>
  <conditionalFormatting sqref="AF19">
    <cfRule dxfId="2142" operator="equal" priority="63" type="cellIs">
      <formula>"NO BET"</formula>
    </cfRule>
  </conditionalFormatting>
  <conditionalFormatting sqref="AF23">
    <cfRule dxfId="2143" operator="equal" priority="62" type="cellIs">
      <formula>"NO BET"</formula>
    </cfRule>
  </conditionalFormatting>
  <conditionalFormatting sqref="AF27">
    <cfRule dxfId="2144" operator="equal" priority="61" type="cellIs">
      <formula>"NO BET"</formula>
    </cfRule>
  </conditionalFormatting>
  <conditionalFormatting sqref="AF31">
    <cfRule dxfId="2145" operator="equal" priority="60" type="cellIs">
      <formula>"NO BET"</formula>
    </cfRule>
  </conditionalFormatting>
  <conditionalFormatting sqref="AF10">
    <cfRule dxfId="2146" operator="equal" priority="58" type="cellIs">
      <formula>"NO BET"</formula>
    </cfRule>
  </conditionalFormatting>
  <conditionalFormatting sqref="AF14">
    <cfRule dxfId="2147" operator="equal" priority="56" type="cellIs">
      <formula>"NO BET"</formula>
    </cfRule>
  </conditionalFormatting>
  <conditionalFormatting sqref="AF18">
    <cfRule dxfId="2148" operator="equal" priority="54" type="cellIs">
      <formula>"NO BET"</formula>
    </cfRule>
  </conditionalFormatting>
  <conditionalFormatting sqref="AF22">
    <cfRule dxfId="2149" operator="equal" priority="52" type="cellIs">
      <formula>"NO BET"</formula>
    </cfRule>
  </conditionalFormatting>
  <conditionalFormatting sqref="AF26">
    <cfRule dxfId="2150" operator="equal" priority="50" type="cellIs">
      <formula>"NO BET"</formula>
    </cfRule>
  </conditionalFormatting>
  <conditionalFormatting sqref="AF30">
    <cfRule dxfId="2151" operator="equal" priority="48" type="cellIs">
      <formula>"NO BET"</formula>
    </cfRule>
  </conditionalFormatting>
  <conditionalFormatting sqref="AF34">
    <cfRule dxfId="2152" operator="equal" priority="46" type="cellIs">
      <formula>"NO BET"</formula>
    </cfRule>
  </conditionalFormatting>
  <conditionalFormatting sqref="I8:I10">
    <cfRule dxfId="2153" operator="equal" priority="43" type="cellIs">
      <formula>"BET"</formula>
    </cfRule>
    <cfRule dxfId="2154" operator="equal" priority="44" type="cellIs">
      <formula>"NO BET"</formula>
    </cfRule>
    <cfRule dxfId="2155" operator="equal" priority="45" type="cellIs">
      <formula>"INCOMP"</formula>
    </cfRule>
  </conditionalFormatting>
  <conditionalFormatting sqref="I12:I14">
    <cfRule dxfId="2156" operator="equal" priority="40" type="cellIs">
      <formula>"BET"</formula>
    </cfRule>
    <cfRule dxfId="2157" operator="equal" priority="41" type="cellIs">
      <formula>"NO BET"</formula>
    </cfRule>
    <cfRule dxfId="2158" operator="equal" priority="42" type="cellIs">
      <formula>"INCOMP"</formula>
    </cfRule>
  </conditionalFormatting>
  <conditionalFormatting sqref="I16:I18">
    <cfRule dxfId="2159" operator="equal" priority="37" type="cellIs">
      <formula>"BET"</formula>
    </cfRule>
    <cfRule dxfId="2160" operator="equal" priority="38" type="cellIs">
      <formula>"NO BET"</formula>
    </cfRule>
    <cfRule dxfId="2161" operator="equal" priority="39" type="cellIs">
      <formula>"INCOMP"</formula>
    </cfRule>
  </conditionalFormatting>
  <conditionalFormatting sqref="I20:I22">
    <cfRule dxfId="2162" operator="equal" priority="34" type="cellIs">
      <formula>"BET"</formula>
    </cfRule>
    <cfRule dxfId="2163" operator="equal" priority="35" type="cellIs">
      <formula>"NO BET"</formula>
    </cfRule>
    <cfRule dxfId="2164" operator="equal" priority="36" type="cellIs">
      <formula>"INCOMP"</formula>
    </cfRule>
  </conditionalFormatting>
  <conditionalFormatting sqref="I24:I26">
    <cfRule dxfId="2165" operator="equal" priority="31" type="cellIs">
      <formula>"BET"</formula>
    </cfRule>
    <cfRule dxfId="2166" operator="equal" priority="32" type="cellIs">
      <formula>"NO BET"</formula>
    </cfRule>
    <cfRule dxfId="2167" operator="equal" priority="33" type="cellIs">
      <formula>"INCOMP"</formula>
    </cfRule>
  </conditionalFormatting>
  <conditionalFormatting sqref="I28:I30">
    <cfRule dxfId="2168" operator="equal" priority="28" type="cellIs">
      <formula>"BET"</formula>
    </cfRule>
    <cfRule dxfId="2169" operator="equal" priority="29" type="cellIs">
      <formula>"NO BET"</formula>
    </cfRule>
    <cfRule dxfId="2170" operator="equal" priority="30" type="cellIs">
      <formula>"INCOMP"</formula>
    </cfRule>
  </conditionalFormatting>
  <conditionalFormatting sqref="I32:I34">
    <cfRule dxfId="2171" operator="equal" priority="25" type="cellIs">
      <formula>"BET"</formula>
    </cfRule>
    <cfRule dxfId="2172" operator="equal" priority="26" type="cellIs">
      <formula>"NO BET"</formula>
    </cfRule>
    <cfRule dxfId="2173" operator="equal" priority="27" type="cellIs">
      <formula>"INCOMP"</formula>
    </cfRule>
  </conditionalFormatting>
  <conditionalFormatting sqref="Z4:Z7">
    <cfRule dxfId="2174" operator="equal" priority="22" type="cellIs">
      <formula>"BET"</formula>
    </cfRule>
    <cfRule dxfId="2175" operator="equal" priority="23" type="cellIs">
      <formula>"NO BET"</formula>
    </cfRule>
    <cfRule dxfId="2176" operator="equal" priority="24" type="cellIs">
      <formula>"INCOMP"</formula>
    </cfRule>
  </conditionalFormatting>
  <conditionalFormatting sqref="Z8:Z10">
    <cfRule dxfId="2177" operator="equal" priority="19" type="cellIs">
      <formula>"BET"</formula>
    </cfRule>
    <cfRule dxfId="2178" operator="equal" priority="20" type="cellIs">
      <formula>"NO BET"</formula>
    </cfRule>
    <cfRule dxfId="2179" operator="equal" priority="21" type="cellIs">
      <formula>"INCOMP"</formula>
    </cfRule>
  </conditionalFormatting>
  <conditionalFormatting sqref="Z12:Z14">
    <cfRule dxfId="2180" operator="equal" priority="16" type="cellIs">
      <formula>"BET"</formula>
    </cfRule>
    <cfRule dxfId="2181" operator="equal" priority="17" type="cellIs">
      <formula>"NO BET"</formula>
    </cfRule>
    <cfRule dxfId="2182" operator="equal" priority="18" type="cellIs">
      <formula>"INCOMP"</formula>
    </cfRule>
  </conditionalFormatting>
  <conditionalFormatting sqref="Z16:Z18">
    <cfRule dxfId="2183" operator="equal" priority="13" type="cellIs">
      <formula>"BET"</formula>
    </cfRule>
    <cfRule dxfId="2184" operator="equal" priority="14" type="cellIs">
      <formula>"NO BET"</formula>
    </cfRule>
    <cfRule dxfId="2185" operator="equal" priority="15" type="cellIs">
      <formula>"INCOMP"</formula>
    </cfRule>
  </conditionalFormatting>
  <conditionalFormatting sqref="Z20:Z22">
    <cfRule dxfId="2186" operator="equal" priority="10" type="cellIs">
      <formula>"BET"</formula>
    </cfRule>
    <cfRule dxfId="2187" operator="equal" priority="11" type="cellIs">
      <formula>"NO BET"</formula>
    </cfRule>
    <cfRule dxfId="2188" operator="equal" priority="12" type="cellIs">
      <formula>"INCOMP"</formula>
    </cfRule>
  </conditionalFormatting>
  <conditionalFormatting sqref="Z24:Z26">
    <cfRule dxfId="2189" operator="equal" priority="7" type="cellIs">
      <formula>"BET"</formula>
    </cfRule>
    <cfRule dxfId="2190" operator="equal" priority="8" type="cellIs">
      <formula>"NO BET"</formula>
    </cfRule>
    <cfRule dxfId="2191" operator="equal" priority="9" type="cellIs">
      <formula>"INCOMP"</formula>
    </cfRule>
  </conditionalFormatting>
  <conditionalFormatting sqref="Z28:Z30">
    <cfRule dxfId="2192" operator="equal" priority="4" type="cellIs">
      <formula>"BET"</formula>
    </cfRule>
    <cfRule dxfId="2193" operator="equal" priority="5" type="cellIs">
      <formula>"NO BET"</formula>
    </cfRule>
    <cfRule dxfId="2194" operator="equal" priority="6" type="cellIs">
      <formula>"INCOMP"</formula>
    </cfRule>
  </conditionalFormatting>
  <conditionalFormatting sqref="Z32:Z34">
    <cfRule dxfId="2195" operator="equal" priority="1" type="cellIs">
      <formula>"BET"</formula>
    </cfRule>
    <cfRule dxfId="2196" operator="equal" priority="2" type="cellIs">
      <formula>"NO BET"</formula>
    </cfRule>
    <cfRule dxfId="2197" operator="equal" priority="3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2017-08-02T22:07:19Z</dcterms:modified>
  <cp:lastModifiedBy>Aneyrin Lloyd</cp:lastModifiedBy>
  <cp:category/>
  <cp:contentStatus/>
  <cp:version/>
  <cp:revision/>
  <cp:keywords/>
</cp:coreProperties>
</file>