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faculty2\FACULTY-2\Kaif Sheikh Documentations 2024\MS Office Projects\MS Excel Practice Section\"/>
    </mc:Choice>
  </mc:AlternateContent>
  <xr:revisionPtr revIDLastSave="0" documentId="13_ncr:1_{F0E8648F-7AC5-4DFC-8937-B94A0924E118}" xr6:coauthVersionLast="47" xr6:coauthVersionMax="47" xr10:uidLastSave="{00000000-0000-0000-0000-000000000000}"/>
  <bookViews>
    <workbookView xWindow="-120" yWindow="-120" windowWidth="24240" windowHeight="13140" activeTab="5" xr2:uid="{00000000-000D-0000-FFFF-FFFF00000000}"/>
  </bookViews>
  <sheets>
    <sheet name="IF " sheetId="16" r:id="rId1"/>
    <sheet name="Sheet1" sheetId="23" r:id="rId2"/>
    <sheet name="Vlookup" sheetId="1" r:id="rId3"/>
    <sheet name="Hlookup" sheetId="17" r:id="rId4"/>
    <sheet name="Attendence Sheet" sheetId="22" r:id="rId5"/>
    <sheet name="SumIf" sheetId="18" r:id="rId6"/>
  </sheets>
  <definedNames>
    <definedName name="_xlnm._FilterDatabase" localSheetId="5" hidden="1">SumIf!$A$26:$C$36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8" l="1"/>
  <c r="G7" i="18"/>
  <c r="D13" i="17"/>
  <c r="B13" i="17"/>
  <c r="C13" i="17"/>
  <c r="E39" i="18"/>
  <c r="F27" i="18"/>
  <c r="B41" i="18"/>
  <c r="B42" i="18"/>
  <c r="O2" i="22"/>
  <c r="O3" i="22"/>
  <c r="P3" i="22"/>
  <c r="Q3" i="22"/>
  <c r="R3" i="22"/>
  <c r="O4" i="22"/>
  <c r="P4" i="22"/>
  <c r="Q4" i="22"/>
  <c r="R4" i="22"/>
  <c r="O5" i="22"/>
  <c r="P5" i="22"/>
  <c r="Q5" i="22"/>
  <c r="R5" i="22"/>
  <c r="O6" i="22"/>
  <c r="P6" i="22"/>
  <c r="Q6" i="22"/>
  <c r="R6" i="22"/>
  <c r="O7" i="22"/>
  <c r="P7" i="22"/>
  <c r="Q7" i="22"/>
  <c r="R7" i="22"/>
  <c r="O8" i="22"/>
  <c r="P8" i="22"/>
  <c r="Q8" i="22"/>
  <c r="R8" i="22"/>
  <c r="O9" i="22"/>
  <c r="P9" i="22"/>
  <c r="Q9" i="22"/>
  <c r="R9" i="22"/>
  <c r="O10" i="22"/>
  <c r="P10" i="22"/>
  <c r="Q10" i="22"/>
  <c r="R10" i="22"/>
  <c r="O11" i="22"/>
  <c r="P11" i="22"/>
  <c r="Q11" i="22"/>
  <c r="R11" i="22"/>
  <c r="R2" i="22"/>
  <c r="Q2" i="22"/>
  <c r="P2" i="22"/>
  <c r="L12" i="22"/>
  <c r="J12" i="22"/>
  <c r="H12" i="22"/>
  <c r="F12" i="22"/>
  <c r="D12" i="22"/>
  <c r="G13" i="18"/>
  <c r="G10" i="18"/>
  <c r="E24" i="1"/>
  <c r="D24" i="1"/>
  <c r="C24" i="1"/>
  <c r="B24" i="1"/>
  <c r="I16" i="16"/>
  <c r="D21" i="16"/>
  <c r="D22" i="16"/>
  <c r="D23" i="16"/>
  <c r="D24" i="16"/>
  <c r="D25" i="16"/>
  <c r="D20" i="16"/>
  <c r="D19" i="16"/>
  <c r="D18" i="16"/>
  <c r="D16" i="16"/>
  <c r="D17" i="16"/>
  <c r="I4" i="16"/>
  <c r="I5" i="16"/>
  <c r="I6" i="16"/>
  <c r="I7" i="16"/>
  <c r="I8" i="16"/>
  <c r="I9" i="16"/>
  <c r="I10" i="16"/>
  <c r="I11" i="16"/>
  <c r="I12" i="16"/>
  <c r="I3" i="16"/>
  <c r="D3" i="16"/>
  <c r="D4" i="16"/>
  <c r="D5" i="16"/>
  <c r="D6" i="16"/>
  <c r="D7" i="16"/>
  <c r="D8" i="16"/>
  <c r="D9" i="16"/>
  <c r="D10" i="16"/>
  <c r="D11" i="16"/>
  <c r="D12" i="16"/>
  <c r="B16" i="17"/>
  <c r="D40" i="1"/>
  <c r="C40" i="1"/>
  <c r="H51" i="16"/>
  <c r="H52" i="16"/>
  <c r="H53" i="16"/>
  <c r="H54" i="16"/>
  <c r="H55" i="16"/>
  <c r="I22" i="16"/>
  <c r="I30" i="16"/>
  <c r="I31" i="16"/>
  <c r="I32" i="16"/>
  <c r="I33" i="16"/>
  <c r="I34" i="16"/>
  <c r="I29" i="16"/>
  <c r="B46" i="18"/>
  <c r="B45" i="18"/>
  <c r="B44" i="18"/>
  <c r="B43" i="18"/>
  <c r="B47" i="18"/>
  <c r="B48" i="18"/>
  <c r="B49" i="18"/>
  <c r="B50" i="18"/>
  <c r="F28" i="18"/>
  <c r="D42" i="16"/>
  <c r="D29" i="1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G48" i="16"/>
  <c r="G47" i="16"/>
  <c r="G46" i="16"/>
  <c r="G45" i="16"/>
  <c r="G44" i="16"/>
  <c r="D43" i="16"/>
  <c r="D44" i="16"/>
  <c r="D45" i="16"/>
  <c r="D46" i="16"/>
  <c r="D47" i="16"/>
  <c r="D48" i="16"/>
  <c r="D49" i="16"/>
  <c r="D50" i="16"/>
  <c r="D51" i="16"/>
  <c r="D30" i="16"/>
  <c r="D31" i="16"/>
  <c r="D32" i="16"/>
  <c r="D33" i="16"/>
  <c r="D34" i="16"/>
  <c r="D35" i="16"/>
  <c r="D36" i="16"/>
  <c r="D37" i="16"/>
  <c r="D38" i="16"/>
  <c r="I18" i="16"/>
  <c r="I19" i="16"/>
  <c r="I20" i="16"/>
  <c r="I21" i="16"/>
  <c r="I23" i="16"/>
  <c r="I24" i="16"/>
  <c r="I25" i="16"/>
  <c r="I17" i="16"/>
</calcChain>
</file>

<file path=xl/sharedStrings.xml><?xml version="1.0" encoding="utf-8"?>
<sst xmlns="http://schemas.openxmlformats.org/spreadsheetml/2006/main" count="621" uniqueCount="156">
  <si>
    <t>ID</t>
  </si>
  <si>
    <t>Name</t>
  </si>
  <si>
    <t>Age</t>
  </si>
  <si>
    <t>Gender</t>
  </si>
  <si>
    <t>Salary</t>
  </si>
  <si>
    <t>Department</t>
  </si>
  <si>
    <t>Years Worked</t>
  </si>
  <si>
    <t>Performance</t>
  </si>
  <si>
    <t>Region</t>
  </si>
  <si>
    <t>Bonus</t>
  </si>
  <si>
    <t>Ali</t>
  </si>
  <si>
    <t>Male</t>
  </si>
  <si>
    <t>IT</t>
  </si>
  <si>
    <t>Excellent</t>
  </si>
  <si>
    <t>North</t>
  </si>
  <si>
    <t>Sara</t>
  </si>
  <si>
    <t>Female</t>
  </si>
  <si>
    <t>HR</t>
  </si>
  <si>
    <t>Good</t>
  </si>
  <si>
    <t>South</t>
  </si>
  <si>
    <t>John</t>
  </si>
  <si>
    <t>Sales</t>
  </si>
  <si>
    <t>East</t>
  </si>
  <si>
    <t>Maya</t>
  </si>
  <si>
    <t>Finance</t>
  </si>
  <si>
    <t>Average</t>
  </si>
  <si>
    <t>West</t>
  </si>
  <si>
    <t>Ayesha</t>
  </si>
  <si>
    <t>Marketing</t>
  </si>
  <si>
    <t>Omar</t>
  </si>
  <si>
    <t>Saad</t>
  </si>
  <si>
    <t>Nida</t>
  </si>
  <si>
    <t>Zain</t>
  </si>
  <si>
    <t>Fatima</t>
  </si>
  <si>
    <t>Hasan</t>
  </si>
  <si>
    <t>Rida</t>
  </si>
  <si>
    <t>Usman</t>
  </si>
  <si>
    <t>Rabia</t>
  </si>
  <si>
    <t>Bilal</t>
  </si>
  <si>
    <t>Hina</t>
  </si>
  <si>
    <t>Adeel</t>
  </si>
  <si>
    <t>Yasmin</t>
  </si>
  <si>
    <t>Asif</t>
  </si>
  <si>
    <t>Neha</t>
  </si>
  <si>
    <t>Imran</t>
  </si>
  <si>
    <t>SR NO.</t>
  </si>
  <si>
    <t>Commission</t>
  </si>
  <si>
    <t>Sales Base Commission</t>
  </si>
  <si>
    <t>Sales of the Month</t>
  </si>
  <si>
    <t>IF Formula</t>
  </si>
  <si>
    <t>Marks</t>
  </si>
  <si>
    <t>Status</t>
  </si>
  <si>
    <t>Mr / Miss</t>
  </si>
  <si>
    <t>Password</t>
  </si>
  <si>
    <t>Confirm Password</t>
  </si>
  <si>
    <t>is Match?</t>
  </si>
  <si>
    <t>tech78</t>
  </si>
  <si>
    <t>gdfh</t>
  </si>
  <si>
    <t>tech7877</t>
  </si>
  <si>
    <t>Computer</t>
  </si>
  <si>
    <t>Product Name</t>
  </si>
  <si>
    <t>Laptop</t>
  </si>
  <si>
    <t>Mobile</t>
  </si>
  <si>
    <t>Tablet</t>
  </si>
  <si>
    <t>Processor</t>
  </si>
  <si>
    <t>Ipad</t>
  </si>
  <si>
    <t>SSD</t>
  </si>
  <si>
    <t>Mouse</t>
  </si>
  <si>
    <t>Increment Only Computer</t>
  </si>
  <si>
    <t>Accual Price</t>
  </si>
  <si>
    <t>Sales 1</t>
  </si>
  <si>
    <t>Sales 2</t>
  </si>
  <si>
    <t>Ans</t>
  </si>
  <si>
    <t>Formula</t>
  </si>
  <si>
    <t>True , False</t>
  </si>
  <si>
    <t>1 , 0</t>
  </si>
  <si>
    <t>Pass , Fail</t>
  </si>
  <si>
    <t>PASS , FAIL</t>
  </si>
  <si>
    <t>Plus</t>
  </si>
  <si>
    <t>Result</t>
  </si>
  <si>
    <t>Smith</t>
  </si>
  <si>
    <t>Karlie</t>
  </si>
  <si>
    <t>Joen</t>
  </si>
  <si>
    <t>Work Exeprience</t>
  </si>
  <si>
    <t>Class</t>
  </si>
  <si>
    <t>Mid Term</t>
  </si>
  <si>
    <t xml:space="preserve">Weekly Test </t>
  </si>
  <si>
    <t>Final Term</t>
  </si>
  <si>
    <t>Sallary</t>
  </si>
  <si>
    <t>Joining Date</t>
  </si>
  <si>
    <t>admin123</t>
  </si>
  <si>
    <t>Sales Record</t>
  </si>
  <si>
    <t>State</t>
  </si>
  <si>
    <t>John Doe</t>
  </si>
  <si>
    <t>Texas</t>
  </si>
  <si>
    <t>Alice Lee</t>
  </si>
  <si>
    <t>California</t>
  </si>
  <si>
    <t>Bob Smith</t>
  </si>
  <si>
    <t>New York</t>
  </si>
  <si>
    <t>Sarah Brown</t>
  </si>
  <si>
    <t>Florida</t>
  </si>
  <si>
    <t>James White</t>
  </si>
  <si>
    <t>Maria Green</t>
  </si>
  <si>
    <t>David Black</t>
  </si>
  <si>
    <t>Linda Clark</t>
  </si>
  <si>
    <t>Michael King</t>
  </si>
  <si>
    <t>Laura Grey</t>
  </si>
  <si>
    <t>Kevin Blue</t>
  </si>
  <si>
    <t>Emma Scott</t>
  </si>
  <si>
    <t>Andrew White</t>
  </si>
  <si>
    <t>Jessica Ray</t>
  </si>
  <si>
    <t>Richard Long</t>
  </si>
  <si>
    <t>Sophie Hill</t>
  </si>
  <si>
    <t>Henry Adams</t>
  </si>
  <si>
    <t>Olivia Stone</t>
  </si>
  <si>
    <t>Daniel Fox</t>
  </si>
  <si>
    <t>William Shaw</t>
  </si>
  <si>
    <t>Dep</t>
  </si>
  <si>
    <t>Total Sales</t>
  </si>
  <si>
    <t>SR No.</t>
  </si>
  <si>
    <t>Trasaction</t>
  </si>
  <si>
    <t>Amount</t>
  </si>
  <si>
    <t>online</t>
  </si>
  <si>
    <t>cash</t>
  </si>
  <si>
    <t>Online</t>
  </si>
  <si>
    <t>Number</t>
  </si>
  <si>
    <t xml:space="preserve">Date </t>
  </si>
  <si>
    <t>marketing</t>
  </si>
  <si>
    <t xml:space="preserve">ali </t>
  </si>
  <si>
    <t>Aarav Sharma</t>
  </si>
  <si>
    <t>Priya Patel</t>
  </si>
  <si>
    <t>Rahul Verma</t>
  </si>
  <si>
    <t>Simran Kaur</t>
  </si>
  <si>
    <t>Arjun Yadav</t>
  </si>
  <si>
    <t>Neha Gupta</t>
  </si>
  <si>
    <t>Raj Kumar</t>
  </si>
  <si>
    <t>Sanya Mehta</t>
  </si>
  <si>
    <t>Rohan Joshi</t>
  </si>
  <si>
    <t>Pooja Rani</t>
  </si>
  <si>
    <t>p</t>
  </si>
  <si>
    <t>A</t>
  </si>
  <si>
    <t>P</t>
  </si>
  <si>
    <t>Present</t>
  </si>
  <si>
    <t>Absent</t>
  </si>
  <si>
    <t xml:space="preserve">Leave </t>
  </si>
  <si>
    <t xml:space="preserve">Late </t>
  </si>
  <si>
    <t>Total Classes</t>
  </si>
  <si>
    <t>STUDENT NAMES</t>
  </si>
  <si>
    <t>INTROLLMENT COURSE</t>
  </si>
  <si>
    <t xml:space="preserve">DISM </t>
  </si>
  <si>
    <t>CISM</t>
  </si>
  <si>
    <t>CPISM</t>
  </si>
  <si>
    <t>Late</t>
  </si>
  <si>
    <t>L</t>
  </si>
  <si>
    <t>Cash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</si>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</sst>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[$PKR]\ * #,##0.00_);_([$PKR]\ * \(#,##0.00\);_([$PKR]\ * &quot;-&quot;??_);_(@_)"/>
    <numFmt numFmtId="165" formatCode="_([$PKR]\ * #,##0_);_([$PKR]\ * \(#,##0\);_([$PKR]\ * &quot;-&quot;??_);_(@_)"/>
    <numFmt numFmtId="166" formatCode="[$-F800]dddd\,\ mmmm\ dd\,\ yyyy"/>
    <numFmt numFmtId="167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0" fontId="1" fillId="2" borderId="7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/>
    <xf numFmtId="1" fontId="0" fillId="0" borderId="0" xfId="0" applyNumberFormat="1"/>
    <xf numFmtId="9" fontId="0" fillId="0" borderId="0" xfId="1" applyFont="1"/>
    <xf numFmtId="167" fontId="0" fillId="0" borderId="0" xfId="0" applyNumberFormat="1"/>
    <xf numFmtId="0" fontId="0" fillId="0" borderId="7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3" borderId="1" xfId="0" applyFont="1" applyFill="1" applyBorder="1" applyAlignment="1">
      <alignment horizontal="center" vertical="center" wrapText="1"/>
    </xf>
    <xf numFmtId="16" fontId="8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  <fill>
        <patternFill>
          <bgColor rgb="FF9966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629.724631828707" createdVersion="8" refreshedVersion="8" minRefreshableVersion="3" recordCount="19" xr:uid="{B438BD62-BE08-474C-96C5-B1668E6FBBD3}">
  <cacheSource type="worksheet">
    <worksheetSource ref="A1:L20" sheet="Vlookup"/>
  </cacheSource>
  <cacheFields count="12">
    <cacheField name="ID" numFmtId="0">
      <sharedItems containsSemiMixedTypes="0" containsString="0" containsNumber="1" containsInteger="1" minValue="1" maxValue="19"/>
    </cacheField>
    <cacheField name="Name" numFmtId="0">
      <sharedItems/>
    </cacheField>
    <cacheField name="Age" numFmtId="0">
      <sharedItems containsSemiMixedTypes="0" containsString="0" containsNumber="1" containsInteger="1" minValue="25" maxValue="45"/>
    </cacheField>
    <cacheField name="Gender" numFmtId="0">
      <sharedItems/>
    </cacheField>
    <cacheField name="Salary" numFmtId="0">
      <sharedItems containsSemiMixedTypes="0" containsString="0" containsNumber="1" containsInteger="1" minValue="45000" maxValue="72000"/>
    </cacheField>
    <cacheField name="Department" numFmtId="0">
      <sharedItems/>
    </cacheField>
    <cacheField name="Work Exeprience" numFmtId="0">
      <sharedItems containsSemiMixedTypes="0" containsString="0" containsNumber="1" containsInteger="1" minValue="3" maxValue="12"/>
    </cacheField>
    <cacheField name="Performance" numFmtId="0">
      <sharedItems/>
    </cacheField>
    <cacheField name="Region" numFmtId="0">
      <sharedItems/>
    </cacheField>
    <cacheField name="Bonus" numFmtId="0">
      <sharedItems containsSemiMixedTypes="0" containsString="0" containsNumber="1" containsInteger="1" minValue="1500" maxValue="59856"/>
    </cacheField>
    <cacheField name="Joining Date" numFmtId="14">
      <sharedItems containsSemiMixedTypes="0" containsNonDate="0" containsDate="1" containsString="0" minDate="2024-05-04T00:00:00" maxDate="2024-05-05T00:00:00"/>
    </cacheField>
    <cacheField name="new column" numFmtId="0">
      <sharedItems containsSemiMixedTypes="0" containsString="0" containsNumber="1" containsInteger="1" minValue="12" maxValue="30" count="19"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"/>
    <s v="Ali"/>
    <n v="28"/>
    <s v="Male"/>
    <n v="50000"/>
    <s v="IT"/>
    <n v="5"/>
    <s v="Excellent"/>
    <s v="North"/>
    <n v="3000"/>
    <d v="2024-05-04T00:00:00"/>
    <x v="0"/>
  </r>
  <r>
    <n v="2"/>
    <s v="Sara"/>
    <n v="34"/>
    <s v="Female"/>
    <n v="55000"/>
    <s v="HR"/>
    <n v="6"/>
    <s v="Good"/>
    <s v="South"/>
    <n v="2500"/>
    <d v="2024-05-04T00:00:00"/>
    <x v="1"/>
  </r>
  <r>
    <n v="3"/>
    <s v="John"/>
    <n v="30"/>
    <s v="Male"/>
    <n v="60000"/>
    <s v="Sales"/>
    <n v="8"/>
    <s v="Excellent"/>
    <s v="East"/>
    <n v="3000"/>
    <d v="2024-05-04T00:00:00"/>
    <x v="2"/>
  </r>
  <r>
    <n v="4"/>
    <s v="Maya"/>
    <n v="26"/>
    <s v="Female"/>
    <n v="48000"/>
    <s v="Finance"/>
    <n v="4"/>
    <s v="Average"/>
    <s v="West"/>
    <n v="1500"/>
    <d v="2024-05-04T00:00:00"/>
    <x v="3"/>
  </r>
  <r>
    <n v="5"/>
    <s v="Ayesha"/>
    <n v="25"/>
    <s v="Female"/>
    <n v="45000"/>
    <s v="Marketing"/>
    <n v="3"/>
    <s v="Good"/>
    <s v="North"/>
    <n v="59856"/>
    <d v="2024-05-04T00:00:00"/>
    <x v="4"/>
  </r>
  <r>
    <n v="6"/>
    <s v="Omar"/>
    <n v="40"/>
    <s v="Male"/>
    <n v="70000"/>
    <s v="IT"/>
    <n v="10"/>
    <s v="Excellent"/>
    <s v="South"/>
    <n v="34343"/>
    <d v="2024-05-04T00:00:00"/>
    <x v="5"/>
  </r>
  <r>
    <n v="7"/>
    <s v="Saad"/>
    <n v="33"/>
    <s v="Male"/>
    <n v="60000"/>
    <s v="HR"/>
    <n v="7"/>
    <s v="Good"/>
    <s v="East"/>
    <n v="2200"/>
    <d v="2024-05-04T00:00:00"/>
    <x v="6"/>
  </r>
  <r>
    <n v="8"/>
    <s v="Nida"/>
    <n v="29"/>
    <s v="Female"/>
    <n v="52000"/>
    <s v="Sales"/>
    <n v="5"/>
    <s v="Excellent"/>
    <s v="West"/>
    <n v="2800"/>
    <d v="2024-05-04T00:00:00"/>
    <x v="7"/>
  </r>
  <r>
    <n v="9"/>
    <s v="Zain"/>
    <n v="38"/>
    <s v="Male"/>
    <n v="65000"/>
    <s v="Marketing"/>
    <n v="9"/>
    <s v="Average"/>
    <s v="North"/>
    <n v="6787"/>
    <d v="2024-05-04T00:00:00"/>
    <x v="8"/>
  </r>
  <r>
    <n v="10"/>
    <s v="Fatima"/>
    <n v="32"/>
    <s v="Female"/>
    <n v="55000"/>
    <s v="Finance"/>
    <n v="6"/>
    <s v="Good"/>
    <s v="South"/>
    <n v="2300"/>
    <d v="2024-05-04T00:00:00"/>
    <x v="9"/>
  </r>
  <r>
    <n v="11"/>
    <s v="Hasan"/>
    <n v="45"/>
    <s v="Male"/>
    <n v="72000"/>
    <s v="IT"/>
    <n v="12"/>
    <s v="Excellent"/>
    <s v="East"/>
    <n v="4000"/>
    <d v="2024-05-04T00:00:00"/>
    <x v="10"/>
  </r>
  <r>
    <n v="12"/>
    <s v="Rida"/>
    <n v="27"/>
    <s v="Female"/>
    <n v="48000"/>
    <s v="HR"/>
    <n v="4"/>
    <s v="Good"/>
    <s v="North"/>
    <n v="1500"/>
    <d v="2024-05-04T00:00:00"/>
    <x v="11"/>
  </r>
  <r>
    <n v="13"/>
    <s v="Usman"/>
    <n v="36"/>
    <s v="Male"/>
    <n v="60000"/>
    <s v="Sales"/>
    <n v="8"/>
    <s v="Excellent"/>
    <s v="South"/>
    <n v="3100"/>
    <d v="2024-05-04T00:00:00"/>
    <x v="12"/>
  </r>
  <r>
    <n v="14"/>
    <s v="Rabia"/>
    <n v="29"/>
    <s v="Female"/>
    <n v="53000"/>
    <s v="Marketing"/>
    <n v="5"/>
    <s v="Average"/>
    <s v="East"/>
    <n v="1900"/>
    <d v="2024-05-04T00:00:00"/>
    <x v="13"/>
  </r>
  <r>
    <n v="15"/>
    <s v="Bilal"/>
    <n v="31"/>
    <s v="Male"/>
    <n v="62000"/>
    <s v="Finance"/>
    <n v="7"/>
    <s v="Good"/>
    <s v="West"/>
    <n v="2400"/>
    <d v="2024-05-04T00:00:00"/>
    <x v="14"/>
  </r>
  <r>
    <n v="16"/>
    <s v="Hina"/>
    <n v="42"/>
    <s v="Female"/>
    <n v="67000"/>
    <s v="IT"/>
    <n v="11"/>
    <s v="Excellent"/>
    <s v="North"/>
    <n v="3700"/>
    <d v="2024-05-04T00:00:00"/>
    <x v="15"/>
  </r>
  <r>
    <n v="17"/>
    <s v="Adeel"/>
    <n v="33"/>
    <s v="Male"/>
    <n v="59000"/>
    <s v="HR"/>
    <n v="6"/>
    <s v="Good"/>
    <s v="South"/>
    <n v="2100"/>
    <d v="2024-05-04T00:00:00"/>
    <x v="16"/>
  </r>
  <r>
    <n v="18"/>
    <s v="Yasmin"/>
    <n v="28"/>
    <s v="Female"/>
    <n v="54000"/>
    <s v="Sales"/>
    <n v="5"/>
    <s v="Excellent"/>
    <s v="East"/>
    <n v="2600"/>
    <d v="2024-05-04T00:00:00"/>
    <x v="17"/>
  </r>
  <r>
    <n v="19"/>
    <s v="Asif"/>
    <n v="39"/>
    <s v="Male"/>
    <n v="65000"/>
    <s v="Marketing"/>
    <n v="9"/>
    <s v="Average"/>
    <s v="West"/>
    <n v="1700"/>
    <d v="2024-05-04T00:00:0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EBCF7-A03B-4A8C-9DD9-F638E532680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BD28-19CA-4039-A8D4-84EAE34B3706}">
  <dimension ref="A1:I55"/>
  <sheetViews>
    <sheetView zoomScale="130" zoomScaleNormal="130" workbookViewId="0">
      <selection activeCell="I17" sqref="I17"/>
    </sheetView>
  </sheetViews>
  <sheetFormatPr defaultRowHeight="15" x14ac:dyDescent="0.25"/>
  <cols>
    <col min="1" max="1" width="8.140625" customWidth="1"/>
    <col min="2" max="2" width="15.85546875" customWidth="1"/>
    <col min="3" max="3" width="22" customWidth="1"/>
    <col min="4" max="4" width="27" bestFit="1" customWidth="1"/>
    <col min="5" max="5" width="10.140625" bestFit="1" customWidth="1"/>
    <col min="6" max="6" width="11.28515625" customWidth="1"/>
    <col min="7" max="7" width="12" customWidth="1"/>
    <col min="8" max="8" width="17.28515625" customWidth="1"/>
    <col min="9" max="9" width="15.140625" customWidth="1"/>
  </cols>
  <sheetData>
    <row r="1" spans="1:9" ht="21" x14ac:dyDescent="0.35">
      <c r="A1" s="44" t="s">
        <v>47</v>
      </c>
      <c r="B1" s="44"/>
      <c r="C1" s="44"/>
      <c r="D1" s="44"/>
      <c r="F1" s="45" t="s">
        <v>49</v>
      </c>
      <c r="G1" s="45"/>
      <c r="H1" s="45"/>
      <c r="I1" s="45"/>
    </row>
    <row r="2" spans="1:9" ht="15.75" customHeight="1" x14ac:dyDescent="0.25">
      <c r="A2" s="5" t="s">
        <v>45</v>
      </c>
      <c r="B2" s="5" t="s">
        <v>1</v>
      </c>
      <c r="C2" s="6" t="s">
        <v>48</v>
      </c>
      <c r="D2" s="6" t="s">
        <v>46</v>
      </c>
      <c r="F2" s="5" t="s">
        <v>45</v>
      </c>
      <c r="G2" s="5" t="s">
        <v>1</v>
      </c>
      <c r="H2" s="6" t="s">
        <v>50</v>
      </c>
      <c r="I2" s="6" t="s">
        <v>51</v>
      </c>
    </row>
    <row r="3" spans="1:9" ht="15.75" customHeight="1" x14ac:dyDescent="0.25">
      <c r="A3" s="2">
        <v>1</v>
      </c>
      <c r="B3" s="2" t="s">
        <v>15</v>
      </c>
      <c r="C3" s="9">
        <v>30000</v>
      </c>
      <c r="D3" s="9">
        <f>IF(C3&gt;=20000,C3*4%,"No Commission")</f>
        <v>1200</v>
      </c>
      <c r="F3" s="2">
        <v>1</v>
      </c>
      <c r="G3" s="2" t="s">
        <v>15</v>
      </c>
      <c r="H3" s="8">
        <v>80</v>
      </c>
      <c r="I3" s="7" t="str">
        <f>IF(H3&gt;=50,"Pass","Not pass")</f>
        <v>Pass</v>
      </c>
    </row>
    <row r="4" spans="1:9" ht="15.75" customHeight="1" x14ac:dyDescent="0.25">
      <c r="A4" s="2">
        <v>2</v>
      </c>
      <c r="B4" s="2" t="s">
        <v>10</v>
      </c>
      <c r="C4" s="9">
        <v>20000</v>
      </c>
      <c r="D4" s="9">
        <f t="shared" ref="D4:D12" si="0">IF(C4&gt;=20000,C4*4%,"No Commission")</f>
        <v>800</v>
      </c>
      <c r="F4" s="2">
        <v>2</v>
      </c>
      <c r="G4" s="2" t="s">
        <v>10</v>
      </c>
      <c r="H4" s="8">
        <v>50</v>
      </c>
      <c r="I4" s="7" t="str">
        <f t="shared" ref="I4:I12" si="1">IF(H4&gt;=50,"Pass","Not pass")</f>
        <v>Pass</v>
      </c>
    </row>
    <row r="5" spans="1:9" x14ac:dyDescent="0.25">
      <c r="A5" s="2">
        <v>3</v>
      </c>
      <c r="B5" s="2" t="s">
        <v>44</v>
      </c>
      <c r="C5" s="9">
        <v>39999</v>
      </c>
      <c r="D5" s="9">
        <f t="shared" si="0"/>
        <v>1599.96</v>
      </c>
      <c r="F5" s="2">
        <v>3</v>
      </c>
      <c r="G5" s="2" t="s">
        <v>44</v>
      </c>
      <c r="H5" s="8">
        <v>80</v>
      </c>
      <c r="I5" s="7" t="str">
        <f t="shared" si="1"/>
        <v>Pass</v>
      </c>
    </row>
    <row r="6" spans="1:9" x14ac:dyDescent="0.25">
      <c r="A6" s="2">
        <v>4</v>
      </c>
      <c r="B6" s="2" t="s">
        <v>27</v>
      </c>
      <c r="C6" s="9">
        <v>50000</v>
      </c>
      <c r="D6" s="9">
        <f t="shared" si="0"/>
        <v>2000</v>
      </c>
      <c r="F6" s="2">
        <v>4</v>
      </c>
      <c r="G6" s="2" t="s">
        <v>27</v>
      </c>
      <c r="H6" s="8">
        <v>50</v>
      </c>
      <c r="I6" s="7" t="str">
        <f t="shared" si="1"/>
        <v>Pass</v>
      </c>
    </row>
    <row r="7" spans="1:9" x14ac:dyDescent="0.25">
      <c r="A7" s="2">
        <v>5</v>
      </c>
      <c r="B7" s="2" t="s">
        <v>32</v>
      </c>
      <c r="C7" s="9">
        <v>30000</v>
      </c>
      <c r="D7" s="9">
        <f t="shared" si="0"/>
        <v>1200</v>
      </c>
      <c r="F7" s="2">
        <v>5</v>
      </c>
      <c r="G7" s="2" t="s">
        <v>32</v>
      </c>
      <c r="H7" s="8">
        <v>51</v>
      </c>
      <c r="I7" s="7" t="str">
        <f t="shared" si="1"/>
        <v>Pass</v>
      </c>
    </row>
    <row r="8" spans="1:9" x14ac:dyDescent="0.25">
      <c r="A8" s="2">
        <v>6</v>
      </c>
      <c r="B8" s="2" t="s">
        <v>10</v>
      </c>
      <c r="C8" s="9">
        <v>30000</v>
      </c>
      <c r="D8" s="9">
        <f t="shared" si="0"/>
        <v>1200</v>
      </c>
      <c r="F8" s="2">
        <v>6</v>
      </c>
      <c r="G8" s="2" t="s">
        <v>10</v>
      </c>
      <c r="H8" s="8">
        <v>49</v>
      </c>
      <c r="I8" s="7" t="str">
        <f t="shared" si="1"/>
        <v>Not pass</v>
      </c>
    </row>
    <row r="9" spans="1:9" x14ac:dyDescent="0.25">
      <c r="A9" s="2">
        <v>7</v>
      </c>
      <c r="B9" s="2" t="s">
        <v>15</v>
      </c>
      <c r="C9" s="9">
        <v>10000</v>
      </c>
      <c r="D9" s="9" t="str">
        <f t="shared" si="0"/>
        <v>No Commission</v>
      </c>
      <c r="F9" s="2">
        <v>7</v>
      </c>
      <c r="G9" s="2" t="s">
        <v>15</v>
      </c>
      <c r="H9" s="8">
        <v>50</v>
      </c>
      <c r="I9" s="7" t="str">
        <f t="shared" si="1"/>
        <v>Pass</v>
      </c>
    </row>
    <row r="10" spans="1:9" x14ac:dyDescent="0.25">
      <c r="A10" s="2">
        <v>8</v>
      </c>
      <c r="B10" s="2" t="s">
        <v>27</v>
      </c>
      <c r="C10" s="9">
        <v>200000</v>
      </c>
      <c r="D10" s="9">
        <f t="shared" si="0"/>
        <v>8000</v>
      </c>
      <c r="F10" s="2">
        <v>8</v>
      </c>
      <c r="G10" s="2" t="s">
        <v>27</v>
      </c>
      <c r="H10" s="8">
        <v>90</v>
      </c>
      <c r="I10" s="7" t="str">
        <f t="shared" si="1"/>
        <v>Pass</v>
      </c>
    </row>
    <row r="11" spans="1:9" x14ac:dyDescent="0.25">
      <c r="A11" s="2">
        <v>9</v>
      </c>
      <c r="B11" s="2" t="s">
        <v>44</v>
      </c>
      <c r="C11" s="9">
        <v>30000</v>
      </c>
      <c r="D11" s="9">
        <f t="shared" si="0"/>
        <v>1200</v>
      </c>
      <c r="F11" s="2">
        <v>9</v>
      </c>
      <c r="G11" s="2" t="s">
        <v>44</v>
      </c>
      <c r="H11" s="8">
        <v>20</v>
      </c>
      <c r="I11" s="7" t="str">
        <f t="shared" si="1"/>
        <v>Not pass</v>
      </c>
    </row>
    <row r="12" spans="1:9" x14ac:dyDescent="0.25">
      <c r="A12" s="2">
        <v>10</v>
      </c>
      <c r="B12" s="2" t="s">
        <v>32</v>
      </c>
      <c r="C12" s="9">
        <v>30000</v>
      </c>
      <c r="D12" s="9">
        <f t="shared" si="0"/>
        <v>1200</v>
      </c>
      <c r="F12" s="2">
        <v>10</v>
      </c>
      <c r="G12" s="2" t="s">
        <v>32</v>
      </c>
      <c r="H12" s="8">
        <v>58</v>
      </c>
      <c r="I12" s="7" t="str">
        <f t="shared" si="1"/>
        <v>Pass</v>
      </c>
    </row>
    <row r="14" spans="1:9" ht="21" x14ac:dyDescent="0.35">
      <c r="A14" s="41" t="s">
        <v>49</v>
      </c>
      <c r="B14" s="42"/>
      <c r="C14" s="42"/>
      <c r="D14" s="43"/>
      <c r="F14" s="41" t="s">
        <v>49</v>
      </c>
      <c r="G14" s="42"/>
      <c r="H14" s="42"/>
      <c r="I14" s="43"/>
    </row>
    <row r="15" spans="1:9" ht="15.75" x14ac:dyDescent="0.25">
      <c r="A15" s="5" t="s">
        <v>45</v>
      </c>
      <c r="B15" s="5" t="s">
        <v>1</v>
      </c>
      <c r="C15" s="6" t="s">
        <v>50</v>
      </c>
      <c r="D15" s="6" t="s">
        <v>51</v>
      </c>
      <c r="F15" s="5" t="s">
        <v>45</v>
      </c>
      <c r="G15" s="5" t="s">
        <v>1</v>
      </c>
      <c r="H15" s="6" t="s">
        <v>50</v>
      </c>
      <c r="I15" s="6" t="s">
        <v>51</v>
      </c>
    </row>
    <row r="16" spans="1:9" x14ac:dyDescent="0.25">
      <c r="A16" s="2">
        <v>1</v>
      </c>
      <c r="B16" s="2" t="s">
        <v>15</v>
      </c>
      <c r="C16" s="8">
        <v>60</v>
      </c>
      <c r="D16" t="b">
        <f>IF(C16&gt;=70,"Excellent", IF(C16&lt;40,"Failed"))</f>
        <v>0</v>
      </c>
      <c r="F16" s="2">
        <v>1</v>
      </c>
      <c r="G16" s="2" t="s">
        <v>15</v>
      </c>
      <c r="H16" s="8">
        <v>80</v>
      </c>
      <c r="I16" s="7" t="str">
        <f>IF(H16&lt;=50,G16&amp;"("&amp;H16&amp;")","")</f>
        <v/>
      </c>
    </row>
    <row r="17" spans="1:9" x14ac:dyDescent="0.25">
      <c r="A17" s="2">
        <v>2</v>
      </c>
      <c r="B17" s="2" t="s">
        <v>10</v>
      </c>
      <c r="C17" s="8">
        <v>70</v>
      </c>
      <c r="D17" t="str">
        <f t="shared" ref="D17" si="2">IF(C17&gt;=70,"Excellent", IF(C17&lt;40,"Failed"))</f>
        <v>Excellent</v>
      </c>
      <c r="F17" s="2">
        <v>2</v>
      </c>
      <c r="G17" s="2" t="s">
        <v>10</v>
      </c>
      <c r="H17" s="8">
        <v>70</v>
      </c>
      <c r="I17" s="7" t="str">
        <f>IF(H17&lt;=50,G17&amp;"("&amp;H17&amp;")","")</f>
        <v/>
      </c>
    </row>
    <row r="18" spans="1:9" x14ac:dyDescent="0.25">
      <c r="A18" s="2">
        <v>3</v>
      </c>
      <c r="B18" s="2" t="s">
        <v>44</v>
      </c>
      <c r="C18" s="8">
        <v>67</v>
      </c>
      <c r="D18" t="b">
        <f>IF(C18&gt;=70,"Excellent", IF(C18&lt;40,"Failed"))</f>
        <v>0</v>
      </c>
      <c r="F18" s="2">
        <v>3</v>
      </c>
      <c r="G18" s="2" t="s">
        <v>44</v>
      </c>
      <c r="H18" s="8">
        <v>67</v>
      </c>
      <c r="I18" s="7" t="str">
        <f t="shared" ref="I18:I25" si="3">IF(H18&lt;=50,G18&amp;"("&amp;H18&amp;")","")</f>
        <v/>
      </c>
    </row>
    <row r="19" spans="1:9" x14ac:dyDescent="0.25">
      <c r="A19" s="2">
        <v>4</v>
      </c>
      <c r="B19" s="2" t="s">
        <v>27</v>
      </c>
      <c r="C19" s="8">
        <v>65</v>
      </c>
      <c r="D19" t="b">
        <f>IF(C19&gt;=70,"Excellent", IF(C19&lt;=40,"Failed"))</f>
        <v>0</v>
      </c>
      <c r="F19" s="2">
        <v>4</v>
      </c>
      <c r="G19" s="2" t="s">
        <v>27</v>
      </c>
      <c r="H19" s="8">
        <v>65</v>
      </c>
      <c r="I19" s="7" t="str">
        <f t="shared" si="3"/>
        <v/>
      </c>
    </row>
    <row r="20" spans="1:9" x14ac:dyDescent="0.25">
      <c r="A20" s="2">
        <v>5</v>
      </c>
      <c r="B20" s="2" t="s">
        <v>32</v>
      </c>
      <c r="C20" s="8">
        <v>40</v>
      </c>
      <c r="D20" t="str">
        <f>IF(C20&gt;=70,"Excellent", IF(C20&lt;=40,"Failed"))</f>
        <v>Failed</v>
      </c>
      <c r="F20" s="2">
        <v>5</v>
      </c>
      <c r="G20" s="2" t="s">
        <v>32</v>
      </c>
      <c r="H20" s="8">
        <v>51</v>
      </c>
      <c r="I20" s="7" t="str">
        <f t="shared" si="3"/>
        <v/>
      </c>
    </row>
    <row r="21" spans="1:9" x14ac:dyDescent="0.25">
      <c r="A21" s="2">
        <v>6</v>
      </c>
      <c r="B21" s="2" t="s">
        <v>10</v>
      </c>
      <c r="C21" s="8">
        <v>53</v>
      </c>
      <c r="D21" t="b">
        <f t="shared" ref="D21:D25" si="4">IF(C21&gt;=70,"Excellent", IF(C21&lt;=40,"Failed"))</f>
        <v>0</v>
      </c>
      <c r="F21" s="2">
        <v>6</v>
      </c>
      <c r="G21" s="2" t="s">
        <v>10</v>
      </c>
      <c r="H21" s="8">
        <v>53</v>
      </c>
      <c r="I21" s="7" t="str">
        <f t="shared" si="3"/>
        <v/>
      </c>
    </row>
    <row r="22" spans="1:9" x14ac:dyDescent="0.25">
      <c r="A22" s="2">
        <v>7</v>
      </c>
      <c r="B22" s="2" t="s">
        <v>15</v>
      </c>
      <c r="C22" s="8">
        <v>29</v>
      </c>
      <c r="D22" t="str">
        <f t="shared" si="4"/>
        <v>Failed</v>
      </c>
      <c r="F22" s="2">
        <v>7</v>
      </c>
      <c r="G22" s="2" t="s">
        <v>15</v>
      </c>
      <c r="H22" s="8">
        <v>50</v>
      </c>
      <c r="I22" s="7" t="str">
        <f>IF(H22&lt;=50,G22&amp;"("&amp;H22&amp;")","")</f>
        <v>Sara(50)</v>
      </c>
    </row>
    <row r="23" spans="1:9" x14ac:dyDescent="0.25">
      <c r="A23" s="2">
        <v>8</v>
      </c>
      <c r="B23" s="2" t="s">
        <v>27</v>
      </c>
      <c r="C23" s="8">
        <v>90</v>
      </c>
      <c r="D23" t="str">
        <f t="shared" si="4"/>
        <v>Excellent</v>
      </c>
      <c r="F23" s="2">
        <v>8</v>
      </c>
      <c r="G23" s="2" t="s">
        <v>27</v>
      </c>
      <c r="H23" s="8">
        <v>90</v>
      </c>
      <c r="I23" s="7" t="str">
        <f t="shared" si="3"/>
        <v/>
      </c>
    </row>
    <row r="24" spans="1:9" x14ac:dyDescent="0.25">
      <c r="A24" s="2">
        <v>9</v>
      </c>
      <c r="B24" s="2" t="s">
        <v>44</v>
      </c>
      <c r="C24" s="8">
        <v>50</v>
      </c>
      <c r="D24" t="b">
        <f t="shared" si="4"/>
        <v>0</v>
      </c>
      <c r="F24" s="2">
        <v>9</v>
      </c>
      <c r="G24" s="2" t="s">
        <v>44</v>
      </c>
      <c r="H24" s="8">
        <v>50</v>
      </c>
      <c r="I24" s="7" t="str">
        <f t="shared" si="3"/>
        <v>Imran(50)</v>
      </c>
    </row>
    <row r="25" spans="1:9" x14ac:dyDescent="0.25">
      <c r="A25" s="2">
        <v>10</v>
      </c>
      <c r="B25" s="2" t="s">
        <v>32</v>
      </c>
      <c r="C25" s="8">
        <v>58</v>
      </c>
      <c r="D25" t="b">
        <f t="shared" si="4"/>
        <v>0</v>
      </c>
      <c r="F25" s="2">
        <v>10</v>
      </c>
      <c r="G25" s="2" t="s">
        <v>32</v>
      </c>
      <c r="H25" s="8">
        <v>58</v>
      </c>
      <c r="I25" s="7" t="str">
        <f t="shared" si="3"/>
        <v/>
      </c>
    </row>
    <row r="27" spans="1:9" ht="21" x14ac:dyDescent="0.35">
      <c r="A27" s="41" t="s">
        <v>49</v>
      </c>
      <c r="B27" s="42"/>
      <c r="C27" s="42"/>
      <c r="D27" s="43"/>
      <c r="G27" s="44" t="s">
        <v>49</v>
      </c>
      <c r="H27" s="44"/>
      <c r="I27" s="46"/>
    </row>
    <row r="28" spans="1:9" ht="15.75" x14ac:dyDescent="0.25">
      <c r="A28" s="5" t="s">
        <v>45</v>
      </c>
      <c r="B28" s="5" t="s">
        <v>1</v>
      </c>
      <c r="C28" s="6" t="s">
        <v>3</v>
      </c>
      <c r="D28" s="6" t="s">
        <v>52</v>
      </c>
      <c r="G28" s="5" t="s">
        <v>53</v>
      </c>
      <c r="H28" s="6" t="s">
        <v>54</v>
      </c>
      <c r="I28" s="6" t="s">
        <v>55</v>
      </c>
    </row>
    <row r="29" spans="1:9" x14ac:dyDescent="0.25">
      <c r="A29" s="2">
        <v>1</v>
      </c>
      <c r="B29" s="2" t="s">
        <v>15</v>
      </c>
      <c r="C29" s="8" t="s">
        <v>16</v>
      </c>
      <c r="D29" s="7" t="str">
        <f>IF(C29 = "Female", "Miss " &amp;B29, "Mr "&amp;B29)</f>
        <v>Miss Sara</v>
      </c>
      <c r="G29" s="8" t="s">
        <v>90</v>
      </c>
      <c r="H29" s="8" t="s">
        <v>90</v>
      </c>
      <c r="I29" s="7" t="str">
        <f>IF(G29=H29,"✅","❌")</f>
        <v>✅</v>
      </c>
    </row>
    <row r="30" spans="1:9" x14ac:dyDescent="0.25">
      <c r="A30" s="2">
        <v>2</v>
      </c>
      <c r="B30" s="2" t="s">
        <v>10</v>
      </c>
      <c r="C30" s="8" t="s">
        <v>11</v>
      </c>
      <c r="D30" s="7" t="str">
        <f t="shared" ref="D30:D38" si="5">IF(C30 = "Female", "Miss " &amp;B30, "Mr "&amp;B30)</f>
        <v>Mr Ali</v>
      </c>
      <c r="G30" s="8">
        <v>1234556</v>
      </c>
      <c r="H30" s="8">
        <v>12345</v>
      </c>
      <c r="I30" s="7" t="str">
        <f t="shared" ref="I30:I34" si="6">IF(G30=H30,"✅","❌")</f>
        <v>❌</v>
      </c>
    </row>
    <row r="31" spans="1:9" x14ac:dyDescent="0.25">
      <c r="A31" s="2">
        <v>3</v>
      </c>
      <c r="B31" s="2" t="s">
        <v>44</v>
      </c>
      <c r="C31" s="8" t="s">
        <v>11</v>
      </c>
      <c r="D31" s="7" t="str">
        <f t="shared" si="5"/>
        <v>Mr Imran</v>
      </c>
      <c r="G31" s="8">
        <v>9090</v>
      </c>
      <c r="H31" s="8">
        <v>9090</v>
      </c>
      <c r="I31" s="7" t="str">
        <f t="shared" si="6"/>
        <v>✅</v>
      </c>
    </row>
    <row r="32" spans="1:9" x14ac:dyDescent="0.25">
      <c r="A32" s="2">
        <v>4</v>
      </c>
      <c r="B32" s="2" t="s">
        <v>27</v>
      </c>
      <c r="C32" s="8" t="s">
        <v>16</v>
      </c>
      <c r="D32" s="7" t="str">
        <f t="shared" si="5"/>
        <v>Miss Ayesha</v>
      </c>
      <c r="G32" s="8" t="s">
        <v>58</v>
      </c>
      <c r="H32" s="8" t="s">
        <v>56</v>
      </c>
      <c r="I32" s="7" t="str">
        <f t="shared" si="6"/>
        <v>❌</v>
      </c>
    </row>
    <row r="33" spans="1:9" x14ac:dyDescent="0.25">
      <c r="A33" s="2">
        <v>5</v>
      </c>
      <c r="B33" s="2" t="s">
        <v>32</v>
      </c>
      <c r="C33" s="8" t="s">
        <v>11</v>
      </c>
      <c r="D33" s="7" t="str">
        <f t="shared" si="5"/>
        <v>Mr Zain</v>
      </c>
      <c r="G33" s="8" t="s">
        <v>57</v>
      </c>
      <c r="H33" s="8" t="s">
        <v>57</v>
      </c>
      <c r="I33" s="7" t="str">
        <f t="shared" si="6"/>
        <v>✅</v>
      </c>
    </row>
    <row r="34" spans="1:9" x14ac:dyDescent="0.25">
      <c r="A34" s="2">
        <v>6</v>
      </c>
      <c r="B34" s="2" t="s">
        <v>10</v>
      </c>
      <c r="C34" s="8" t="s">
        <v>11</v>
      </c>
      <c r="D34" s="7" t="str">
        <f t="shared" si="5"/>
        <v>Mr Ali</v>
      </c>
      <c r="G34" s="8">
        <v>2948735</v>
      </c>
      <c r="H34" s="8">
        <v>2948735</v>
      </c>
      <c r="I34" s="7" t="str">
        <f t="shared" si="6"/>
        <v>✅</v>
      </c>
    </row>
    <row r="35" spans="1:9" x14ac:dyDescent="0.25">
      <c r="A35" s="2">
        <v>7</v>
      </c>
      <c r="B35" s="2" t="s">
        <v>15</v>
      </c>
      <c r="C35" s="8" t="s">
        <v>16</v>
      </c>
      <c r="D35" s="7" t="str">
        <f t="shared" si="5"/>
        <v>Miss Sara</v>
      </c>
    </row>
    <row r="36" spans="1:9" x14ac:dyDescent="0.25">
      <c r="A36" s="2">
        <v>8</v>
      </c>
      <c r="B36" s="2" t="s">
        <v>27</v>
      </c>
      <c r="C36" s="8" t="s">
        <v>16</v>
      </c>
      <c r="D36" s="7" t="str">
        <f t="shared" si="5"/>
        <v>Miss Ayesha</v>
      </c>
    </row>
    <row r="37" spans="1:9" x14ac:dyDescent="0.25">
      <c r="A37" s="2">
        <v>9</v>
      </c>
      <c r="B37" s="2" t="s">
        <v>44</v>
      </c>
      <c r="C37" s="8" t="s">
        <v>11</v>
      </c>
      <c r="D37" s="7" t="str">
        <f t="shared" si="5"/>
        <v>Mr Imran</v>
      </c>
    </row>
    <row r="38" spans="1:9" x14ac:dyDescent="0.25">
      <c r="A38" s="2">
        <v>10</v>
      </c>
      <c r="B38" s="2" t="s">
        <v>32</v>
      </c>
      <c r="C38" s="8" t="s">
        <v>11</v>
      </c>
      <c r="D38" s="7" t="str">
        <f t="shared" si="5"/>
        <v>Mr Zain</v>
      </c>
    </row>
    <row r="40" spans="1:9" ht="21" x14ac:dyDescent="0.35">
      <c r="A40" s="41" t="s">
        <v>49</v>
      </c>
      <c r="B40" s="42"/>
      <c r="C40" s="42"/>
      <c r="D40" s="43"/>
      <c r="F40" s="6" t="s">
        <v>70</v>
      </c>
      <c r="G40" s="6" t="s">
        <v>71</v>
      </c>
    </row>
    <row r="41" spans="1:9" ht="15.75" x14ac:dyDescent="0.25">
      <c r="A41" s="5" t="s">
        <v>45</v>
      </c>
      <c r="B41" s="5" t="s">
        <v>60</v>
      </c>
      <c r="C41" s="6" t="s">
        <v>69</v>
      </c>
      <c r="D41" s="6" t="s">
        <v>68</v>
      </c>
      <c r="F41" s="8">
        <v>50</v>
      </c>
      <c r="G41" s="8">
        <v>20</v>
      </c>
    </row>
    <row r="42" spans="1:9" x14ac:dyDescent="0.25">
      <c r="A42" s="2">
        <v>1</v>
      </c>
      <c r="B42" s="2" t="s">
        <v>59</v>
      </c>
      <c r="C42" s="4">
        <v>9000</v>
      </c>
      <c r="D42" s="9">
        <f>IF(B42="Computer",C42+C42*5%,C42)</f>
        <v>9450</v>
      </c>
    </row>
    <row r="43" spans="1:9" ht="15.75" x14ac:dyDescent="0.25">
      <c r="A43" s="2">
        <v>2</v>
      </c>
      <c r="B43" s="2" t="s">
        <v>61</v>
      </c>
      <c r="C43" s="4">
        <v>10000</v>
      </c>
      <c r="D43" s="9">
        <f t="shared" ref="D43:D51" si="7">IF(B43="Computer",C43+C43*5%,C43)</f>
        <v>10000</v>
      </c>
      <c r="F43" s="6" t="s">
        <v>72</v>
      </c>
      <c r="G43" s="6" t="s">
        <v>73</v>
      </c>
    </row>
    <row r="44" spans="1:9" x14ac:dyDescent="0.25">
      <c r="A44" s="2">
        <v>3</v>
      </c>
      <c r="B44" s="2" t="s">
        <v>62</v>
      </c>
      <c r="C44" s="4">
        <v>5000</v>
      </c>
      <c r="D44" s="9">
        <f t="shared" si="7"/>
        <v>5000</v>
      </c>
      <c r="F44" s="10" t="s">
        <v>74</v>
      </c>
      <c r="G44" s="8" t="b">
        <f>F41&gt;=G41</f>
        <v>1</v>
      </c>
    </row>
    <row r="45" spans="1:9" x14ac:dyDescent="0.25">
      <c r="A45" s="2">
        <v>4</v>
      </c>
      <c r="B45" s="2" t="s">
        <v>63</v>
      </c>
      <c r="C45" s="4">
        <v>20000</v>
      </c>
      <c r="D45" s="9">
        <f t="shared" si="7"/>
        <v>20000</v>
      </c>
      <c r="F45" s="10" t="s">
        <v>75</v>
      </c>
      <c r="G45" s="8">
        <f>IF(F41&gt;G41,1,0)</f>
        <v>1</v>
      </c>
    </row>
    <row r="46" spans="1:9" x14ac:dyDescent="0.25">
      <c r="A46" s="2">
        <v>5</v>
      </c>
      <c r="B46" s="2" t="s">
        <v>64</v>
      </c>
      <c r="C46" s="4">
        <v>50000</v>
      </c>
      <c r="D46" s="9">
        <f t="shared" si="7"/>
        <v>50000</v>
      </c>
      <c r="F46" s="10" t="s">
        <v>76</v>
      </c>
      <c r="G46" s="8" t="str">
        <f>IF(F41&gt;G41,"Pass","Fail")</f>
        <v>Pass</v>
      </c>
    </row>
    <row r="47" spans="1:9" x14ac:dyDescent="0.25">
      <c r="A47" s="2">
        <v>6</v>
      </c>
      <c r="B47" s="2" t="s">
        <v>65</v>
      </c>
      <c r="C47" s="4">
        <v>30000</v>
      </c>
      <c r="D47" s="9">
        <f t="shared" si="7"/>
        <v>30000</v>
      </c>
      <c r="F47" s="10" t="s">
        <v>77</v>
      </c>
      <c r="G47" s="8" t="str">
        <f>IF(F41&gt;G41,UPPER("pass"),UPPER("fail"))</f>
        <v>PASS</v>
      </c>
    </row>
    <row r="48" spans="1:9" x14ac:dyDescent="0.25">
      <c r="A48" s="2">
        <v>7</v>
      </c>
      <c r="B48" s="2" t="s">
        <v>66</v>
      </c>
      <c r="C48" s="4">
        <v>5000</v>
      </c>
      <c r="D48" s="9">
        <f t="shared" si="7"/>
        <v>5000</v>
      </c>
      <c r="F48" s="10" t="s">
        <v>78</v>
      </c>
      <c r="G48" s="8">
        <f>IF(F41&gt;G41,F41+G41,0)</f>
        <v>70</v>
      </c>
    </row>
    <row r="49" spans="1:8" x14ac:dyDescent="0.25">
      <c r="A49" s="2">
        <v>8</v>
      </c>
      <c r="B49" s="2" t="s">
        <v>67</v>
      </c>
      <c r="C49" s="4">
        <v>700</v>
      </c>
      <c r="D49" s="9">
        <f t="shared" si="7"/>
        <v>700</v>
      </c>
    </row>
    <row r="50" spans="1:8" ht="15.75" x14ac:dyDescent="0.25">
      <c r="A50" s="2">
        <v>9</v>
      </c>
      <c r="B50" s="2" t="s">
        <v>59</v>
      </c>
      <c r="C50" s="4">
        <v>50000</v>
      </c>
      <c r="D50" s="9">
        <f t="shared" si="7"/>
        <v>52500</v>
      </c>
      <c r="F50" s="6" t="s">
        <v>1</v>
      </c>
      <c r="G50" s="6" t="s">
        <v>50</v>
      </c>
      <c r="H50" s="6" t="s">
        <v>79</v>
      </c>
    </row>
    <row r="51" spans="1:8" x14ac:dyDescent="0.25">
      <c r="A51" s="2">
        <v>10</v>
      </c>
      <c r="B51" s="2" t="s">
        <v>59</v>
      </c>
      <c r="C51" s="4">
        <v>10000</v>
      </c>
      <c r="D51" s="9">
        <f t="shared" si="7"/>
        <v>10500</v>
      </c>
      <c r="F51" s="8" t="s">
        <v>10</v>
      </c>
      <c r="G51" s="8">
        <v>80</v>
      </c>
      <c r="H51" s="8" t="str">
        <f>IF(G51&gt;=80,"Excellent",IF(G51&gt;=50,"Pass","Fail"))</f>
        <v>Excellent</v>
      </c>
    </row>
    <row r="52" spans="1:8" x14ac:dyDescent="0.25">
      <c r="F52" s="8" t="s">
        <v>15</v>
      </c>
      <c r="G52" s="8">
        <v>80</v>
      </c>
      <c r="H52" s="8" t="str">
        <f t="shared" ref="H52:H55" si="8">IF(G52&gt;=80,"Excellent",IF(G52&gt;=50,"Pass","Fail"))</f>
        <v>Excellent</v>
      </c>
    </row>
    <row r="53" spans="1:8" x14ac:dyDescent="0.25">
      <c r="F53" s="8" t="s">
        <v>80</v>
      </c>
      <c r="G53" s="8">
        <v>50</v>
      </c>
      <c r="H53" s="8" t="str">
        <f t="shared" si="8"/>
        <v>Pass</v>
      </c>
    </row>
    <row r="54" spans="1:8" x14ac:dyDescent="0.25">
      <c r="F54" s="8" t="s">
        <v>81</v>
      </c>
      <c r="G54" s="8">
        <v>70</v>
      </c>
      <c r="H54" s="8" t="str">
        <f t="shared" si="8"/>
        <v>Pass</v>
      </c>
    </row>
    <row r="55" spans="1:8" x14ac:dyDescent="0.25">
      <c r="F55" s="8" t="s">
        <v>82</v>
      </c>
      <c r="G55" s="8">
        <v>90</v>
      </c>
      <c r="H55" s="8" t="str">
        <f t="shared" si="8"/>
        <v>Excellent</v>
      </c>
    </row>
  </sheetData>
  <mergeCells count="7">
    <mergeCell ref="A40:D40"/>
    <mergeCell ref="A1:D1"/>
    <mergeCell ref="A14:D14"/>
    <mergeCell ref="F1:I1"/>
    <mergeCell ref="F14:I14"/>
    <mergeCell ref="A27:D27"/>
    <mergeCell ref="G27:I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5E5C-0430-4F13-B640-A575D03A8902}">
  <dimension ref="A3:C20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3.42578125" bestFit="1" customWidth="1"/>
    <col min="4" max="4" width="4.42578125" bestFit="1" customWidth="1"/>
    <col min="5" max="5" width="7.42578125" bestFit="1" customWidth="1"/>
    <col min="6" max="6" width="4.85546875" bestFit="1" customWidth="1"/>
    <col min="7" max="7" width="7" bestFit="1" customWidth="1"/>
    <col min="8" max="8" width="6.28515625" bestFit="1" customWidth="1"/>
    <col min="9" max="9" width="5" bestFit="1" customWidth="1"/>
    <col min="10" max="10" width="5.140625" bestFit="1" customWidth="1"/>
    <col min="11" max="11" width="5.85546875" bestFit="1" customWidth="1"/>
    <col min="12" max="12" width="5.140625" bestFit="1" customWidth="1"/>
    <col min="13" max="14" width="5.85546875" bestFit="1" customWidth="1"/>
    <col min="15" max="15" width="4.85546875" bestFit="1" customWidth="1"/>
    <col min="16" max="16" width="5.140625" bestFit="1" customWidth="1"/>
    <col min="17" max="17" width="4.7109375" bestFit="1" customWidth="1"/>
    <col min="18" max="18" width="7.140625" bestFit="1" customWidth="1"/>
    <col min="19" max="19" width="7.42578125" bestFit="1" customWidth="1"/>
    <col min="20" max="20" width="4.7109375" bestFit="1" customWidth="1"/>
    <col min="21" max="21" width="11.28515625" bestFit="1" customWidth="1"/>
  </cols>
  <sheetData>
    <row r="3" spans="1:3" x14ac:dyDescent="0.25">
      <c r="A3" s="29"/>
      <c r="B3" s="30"/>
      <c r="C3" s="31"/>
    </row>
    <row r="4" spans="1:3" x14ac:dyDescent="0.25">
      <c r="A4" s="32"/>
      <c r="B4" s="33"/>
      <c r="C4" s="34"/>
    </row>
    <row r="5" spans="1:3" x14ac:dyDescent="0.25">
      <c r="A5" s="32"/>
      <c r="B5" s="33"/>
      <c r="C5" s="34"/>
    </row>
    <row r="6" spans="1:3" x14ac:dyDescent="0.25">
      <c r="A6" s="32"/>
      <c r="B6" s="33"/>
      <c r="C6" s="34"/>
    </row>
    <row r="7" spans="1:3" x14ac:dyDescent="0.25">
      <c r="A7" s="32"/>
      <c r="B7" s="33"/>
      <c r="C7" s="34"/>
    </row>
    <row r="8" spans="1:3" x14ac:dyDescent="0.25">
      <c r="A8" s="32"/>
      <c r="B8" s="33"/>
      <c r="C8" s="34"/>
    </row>
    <row r="9" spans="1:3" x14ac:dyDescent="0.25">
      <c r="A9" s="32"/>
      <c r="B9" s="33"/>
      <c r="C9" s="34"/>
    </row>
    <row r="10" spans="1:3" x14ac:dyDescent="0.25">
      <c r="A10" s="32"/>
      <c r="B10" s="33"/>
      <c r="C10" s="34"/>
    </row>
    <row r="11" spans="1:3" x14ac:dyDescent="0.25">
      <c r="A11" s="32"/>
      <c r="B11" s="33"/>
      <c r="C11" s="34"/>
    </row>
    <row r="12" spans="1:3" x14ac:dyDescent="0.25">
      <c r="A12" s="32"/>
      <c r="B12" s="33"/>
      <c r="C12" s="34"/>
    </row>
    <row r="13" spans="1:3" x14ac:dyDescent="0.25">
      <c r="A13" s="32"/>
      <c r="B13" s="33"/>
      <c r="C13" s="34"/>
    </row>
    <row r="14" spans="1:3" x14ac:dyDescent="0.25">
      <c r="A14" s="32"/>
      <c r="B14" s="33"/>
      <c r="C14" s="34"/>
    </row>
    <row r="15" spans="1:3" x14ac:dyDescent="0.25">
      <c r="A15" s="32"/>
      <c r="B15" s="33"/>
      <c r="C15" s="34"/>
    </row>
    <row r="16" spans="1:3" x14ac:dyDescent="0.25">
      <c r="A16" s="32"/>
      <c r="B16" s="33"/>
      <c r="C16" s="34"/>
    </row>
    <row r="17" spans="1:3" x14ac:dyDescent="0.25">
      <c r="A17" s="32"/>
      <c r="B17" s="33"/>
      <c r="C17" s="34"/>
    </row>
    <row r="18" spans="1:3" x14ac:dyDescent="0.25">
      <c r="A18" s="32"/>
      <c r="B18" s="33"/>
      <c r="C18" s="34"/>
    </row>
    <row r="19" spans="1:3" x14ac:dyDescent="0.25">
      <c r="A19" s="32"/>
      <c r="B19" s="33"/>
      <c r="C19" s="34"/>
    </row>
    <row r="20" spans="1:3" x14ac:dyDescent="0.25">
      <c r="A20" s="35"/>
      <c r="B20" s="36"/>
      <c r="C20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zoomScale="85" zoomScaleNormal="85" workbookViewId="0">
      <selection sqref="A1:K1"/>
    </sheetView>
  </sheetViews>
  <sheetFormatPr defaultRowHeight="15" x14ac:dyDescent="0.25"/>
  <cols>
    <col min="1" max="1" width="12.5703125" customWidth="1"/>
    <col min="2" max="2" width="11.28515625" customWidth="1"/>
    <col min="3" max="3" width="20.85546875" bestFit="1" customWidth="1"/>
    <col min="4" max="4" width="17.140625" customWidth="1"/>
    <col min="5" max="5" width="21.42578125" customWidth="1"/>
    <col min="6" max="6" width="19.7109375" customWidth="1"/>
    <col min="7" max="7" width="20.85546875" bestFit="1" customWidth="1"/>
    <col min="8" max="8" width="20.140625" customWidth="1"/>
    <col min="9" max="9" width="13.140625" customWidth="1"/>
    <col min="10" max="10" width="11.7109375" customWidth="1"/>
    <col min="11" max="11" width="22.5703125" customWidth="1"/>
    <col min="12" max="12" width="13.7109375" customWidth="1"/>
    <col min="13" max="13" width="13.140625" customWidth="1"/>
    <col min="14" max="15" width="17.28515625" bestFit="1" customWidth="1"/>
  </cols>
  <sheetData>
    <row r="1" spans="1:11" ht="18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83</v>
      </c>
      <c r="H1" s="3" t="s">
        <v>7</v>
      </c>
      <c r="I1" s="3" t="s">
        <v>8</v>
      </c>
      <c r="J1" s="3" t="s">
        <v>9</v>
      </c>
      <c r="K1" s="3" t="s">
        <v>89</v>
      </c>
    </row>
    <row r="2" spans="1:11" x14ac:dyDescent="0.25">
      <c r="A2" s="1">
        <v>1</v>
      </c>
      <c r="B2" s="1" t="s">
        <v>10</v>
      </c>
      <c r="C2" s="1">
        <v>28</v>
      </c>
      <c r="D2" s="1" t="s">
        <v>11</v>
      </c>
      <c r="E2" s="1">
        <v>50000</v>
      </c>
      <c r="F2" s="1" t="s">
        <v>12</v>
      </c>
      <c r="G2" s="1">
        <v>5</v>
      </c>
      <c r="H2" s="1" t="s">
        <v>13</v>
      </c>
      <c r="I2" s="1" t="s">
        <v>14</v>
      </c>
      <c r="J2" s="1">
        <v>3000</v>
      </c>
      <c r="K2" s="12">
        <f>DATE(2024,5,4)</f>
        <v>45416</v>
      </c>
    </row>
    <row r="3" spans="1:11" ht="21" customHeight="1" x14ac:dyDescent="0.25">
      <c r="A3" s="1">
        <v>2</v>
      </c>
      <c r="B3" s="1" t="s">
        <v>15</v>
      </c>
      <c r="C3" s="1">
        <v>34</v>
      </c>
      <c r="D3" s="1" t="s">
        <v>16</v>
      </c>
      <c r="E3" s="1">
        <v>55000</v>
      </c>
      <c r="F3" s="1" t="s">
        <v>17</v>
      </c>
      <c r="G3" s="1">
        <v>6</v>
      </c>
      <c r="H3" s="1" t="s">
        <v>18</v>
      </c>
      <c r="I3" s="1" t="s">
        <v>19</v>
      </c>
      <c r="J3" s="1">
        <v>2500</v>
      </c>
      <c r="K3" s="12">
        <f t="shared" ref="K3:K20" si="0">DATE(2024,5,4)</f>
        <v>45416</v>
      </c>
    </row>
    <row r="4" spans="1:11" x14ac:dyDescent="0.25">
      <c r="A4" s="1">
        <v>3</v>
      </c>
      <c r="B4" s="1" t="s">
        <v>20</v>
      </c>
      <c r="C4" s="1">
        <v>30</v>
      </c>
      <c r="D4" s="1" t="s">
        <v>11</v>
      </c>
      <c r="E4" s="1">
        <v>60000</v>
      </c>
      <c r="F4" s="1" t="s">
        <v>21</v>
      </c>
      <c r="G4" s="1">
        <v>8</v>
      </c>
      <c r="H4" s="1" t="s">
        <v>13</v>
      </c>
      <c r="I4" s="1" t="s">
        <v>22</v>
      </c>
      <c r="J4" s="1">
        <v>3000</v>
      </c>
      <c r="K4" s="12">
        <f t="shared" si="0"/>
        <v>45416</v>
      </c>
    </row>
    <row r="5" spans="1:11" x14ac:dyDescent="0.25">
      <c r="A5" s="1">
        <v>4</v>
      </c>
      <c r="B5" s="1" t="s">
        <v>23</v>
      </c>
      <c r="C5" s="1">
        <v>26</v>
      </c>
      <c r="D5" s="1" t="s">
        <v>16</v>
      </c>
      <c r="E5" s="1">
        <v>48000</v>
      </c>
      <c r="F5" s="1" t="s">
        <v>24</v>
      </c>
      <c r="G5" s="1">
        <v>4</v>
      </c>
      <c r="H5" s="1" t="s">
        <v>25</v>
      </c>
      <c r="I5" s="1" t="s">
        <v>26</v>
      </c>
      <c r="J5" s="1">
        <v>1500</v>
      </c>
      <c r="K5" s="12">
        <f t="shared" si="0"/>
        <v>45416</v>
      </c>
    </row>
    <row r="6" spans="1:11" x14ac:dyDescent="0.25">
      <c r="A6" s="1">
        <v>5</v>
      </c>
      <c r="B6" s="1" t="s">
        <v>27</v>
      </c>
      <c r="C6" s="1">
        <v>25</v>
      </c>
      <c r="D6" s="1" t="s">
        <v>16</v>
      </c>
      <c r="E6" s="1">
        <v>45000</v>
      </c>
      <c r="F6" s="1" t="s">
        <v>28</v>
      </c>
      <c r="G6" s="1">
        <v>3</v>
      </c>
      <c r="H6" s="1" t="s">
        <v>18</v>
      </c>
      <c r="I6" s="1" t="s">
        <v>14</v>
      </c>
      <c r="J6" s="1">
        <v>59856</v>
      </c>
      <c r="K6" s="12">
        <f t="shared" si="0"/>
        <v>45416</v>
      </c>
    </row>
    <row r="7" spans="1:11" x14ac:dyDescent="0.25">
      <c r="A7" s="1">
        <v>6</v>
      </c>
      <c r="B7" s="1" t="s">
        <v>29</v>
      </c>
      <c r="C7" s="1">
        <v>40</v>
      </c>
      <c r="D7" s="1" t="s">
        <v>11</v>
      </c>
      <c r="E7" s="1">
        <v>70000</v>
      </c>
      <c r="F7" s="1" t="s">
        <v>12</v>
      </c>
      <c r="G7" s="1">
        <v>10</v>
      </c>
      <c r="H7" s="1" t="s">
        <v>13</v>
      </c>
      <c r="I7" s="1" t="s">
        <v>19</v>
      </c>
      <c r="J7" s="1">
        <v>34343</v>
      </c>
      <c r="K7" s="12">
        <f t="shared" si="0"/>
        <v>45416</v>
      </c>
    </row>
    <row r="8" spans="1:11" x14ac:dyDescent="0.25">
      <c r="A8" s="1">
        <v>7</v>
      </c>
      <c r="B8" s="1" t="s">
        <v>30</v>
      </c>
      <c r="C8" s="1">
        <v>33</v>
      </c>
      <c r="D8" s="1" t="s">
        <v>11</v>
      </c>
      <c r="E8" s="1">
        <v>60000</v>
      </c>
      <c r="F8" s="1" t="s">
        <v>17</v>
      </c>
      <c r="G8" s="1">
        <v>7</v>
      </c>
      <c r="H8" s="1" t="s">
        <v>18</v>
      </c>
      <c r="I8" s="1" t="s">
        <v>22</v>
      </c>
      <c r="J8" s="1">
        <v>2200</v>
      </c>
      <c r="K8" s="12">
        <f t="shared" si="0"/>
        <v>45416</v>
      </c>
    </row>
    <row r="9" spans="1:11" x14ac:dyDescent="0.25">
      <c r="A9" s="1">
        <v>8</v>
      </c>
      <c r="B9" s="1" t="s">
        <v>31</v>
      </c>
      <c r="C9" s="1">
        <v>29</v>
      </c>
      <c r="D9" s="1" t="s">
        <v>16</v>
      </c>
      <c r="E9" s="1">
        <v>52000</v>
      </c>
      <c r="F9" s="1" t="s">
        <v>21</v>
      </c>
      <c r="G9" s="1">
        <v>5</v>
      </c>
      <c r="H9" s="1" t="s">
        <v>13</v>
      </c>
      <c r="I9" s="1" t="s">
        <v>26</v>
      </c>
      <c r="J9" s="1">
        <v>2800</v>
      </c>
      <c r="K9" s="12">
        <f t="shared" si="0"/>
        <v>45416</v>
      </c>
    </row>
    <row r="10" spans="1:11" x14ac:dyDescent="0.25">
      <c r="A10" s="1">
        <v>9</v>
      </c>
      <c r="B10" s="1" t="s">
        <v>32</v>
      </c>
      <c r="C10" s="1">
        <v>38</v>
      </c>
      <c r="D10" s="1" t="s">
        <v>11</v>
      </c>
      <c r="E10" s="1">
        <v>65000</v>
      </c>
      <c r="F10" s="1" t="s">
        <v>28</v>
      </c>
      <c r="G10" s="1">
        <v>9</v>
      </c>
      <c r="H10" s="1" t="s">
        <v>25</v>
      </c>
      <c r="I10" s="1" t="s">
        <v>14</v>
      </c>
      <c r="J10" s="1">
        <v>6787</v>
      </c>
      <c r="K10" s="12">
        <f t="shared" si="0"/>
        <v>45416</v>
      </c>
    </row>
    <row r="11" spans="1:11" x14ac:dyDescent="0.25">
      <c r="A11" s="1">
        <v>10</v>
      </c>
      <c r="B11" s="1" t="s">
        <v>33</v>
      </c>
      <c r="C11" s="1">
        <v>32</v>
      </c>
      <c r="D11" s="1" t="s">
        <v>16</v>
      </c>
      <c r="E11" s="1">
        <v>55000</v>
      </c>
      <c r="F11" s="1" t="s">
        <v>24</v>
      </c>
      <c r="G11" s="1">
        <v>6</v>
      </c>
      <c r="H11" s="1" t="s">
        <v>18</v>
      </c>
      <c r="I11" s="1" t="s">
        <v>19</v>
      </c>
      <c r="J11" s="1">
        <v>2300</v>
      </c>
      <c r="K11" s="12">
        <f t="shared" si="0"/>
        <v>45416</v>
      </c>
    </row>
    <row r="12" spans="1:11" x14ac:dyDescent="0.25">
      <c r="A12" s="1">
        <v>11</v>
      </c>
      <c r="B12" s="1" t="s">
        <v>34</v>
      </c>
      <c r="C12" s="1">
        <v>45</v>
      </c>
      <c r="D12" s="1" t="s">
        <v>11</v>
      </c>
      <c r="E12" s="1">
        <v>72000</v>
      </c>
      <c r="F12" s="1" t="s">
        <v>12</v>
      </c>
      <c r="G12" s="1">
        <v>12</v>
      </c>
      <c r="H12" s="1" t="s">
        <v>13</v>
      </c>
      <c r="I12" s="1" t="s">
        <v>22</v>
      </c>
      <c r="J12" s="1">
        <v>4000</v>
      </c>
      <c r="K12" s="12">
        <f t="shared" si="0"/>
        <v>45416</v>
      </c>
    </row>
    <row r="13" spans="1:11" x14ac:dyDescent="0.25">
      <c r="A13" s="1">
        <v>12</v>
      </c>
      <c r="B13" s="1" t="s">
        <v>35</v>
      </c>
      <c r="C13" s="1">
        <v>27</v>
      </c>
      <c r="D13" s="1" t="s">
        <v>16</v>
      </c>
      <c r="E13" s="1">
        <v>48000</v>
      </c>
      <c r="F13" s="1" t="s">
        <v>17</v>
      </c>
      <c r="G13" s="1">
        <v>4</v>
      </c>
      <c r="H13" s="1" t="s">
        <v>18</v>
      </c>
      <c r="I13" s="1" t="s">
        <v>14</v>
      </c>
      <c r="J13" s="1">
        <v>1500</v>
      </c>
      <c r="K13" s="12">
        <f t="shared" si="0"/>
        <v>45416</v>
      </c>
    </row>
    <row r="14" spans="1:11" x14ac:dyDescent="0.25">
      <c r="A14" s="1">
        <v>13</v>
      </c>
      <c r="B14" s="1" t="s">
        <v>36</v>
      </c>
      <c r="C14" s="1">
        <v>36</v>
      </c>
      <c r="D14" s="1" t="s">
        <v>11</v>
      </c>
      <c r="E14" s="1">
        <v>60000</v>
      </c>
      <c r="F14" s="1" t="s">
        <v>21</v>
      </c>
      <c r="G14" s="1">
        <v>8</v>
      </c>
      <c r="H14" s="1" t="s">
        <v>13</v>
      </c>
      <c r="I14" s="1" t="s">
        <v>19</v>
      </c>
      <c r="J14" s="1">
        <v>3100</v>
      </c>
      <c r="K14" s="12">
        <f t="shared" si="0"/>
        <v>45416</v>
      </c>
    </row>
    <row r="15" spans="1:11" x14ac:dyDescent="0.25">
      <c r="A15" s="1">
        <v>14</v>
      </c>
      <c r="B15" s="1" t="s">
        <v>37</v>
      </c>
      <c r="C15" s="1">
        <v>29</v>
      </c>
      <c r="D15" s="1" t="s">
        <v>16</v>
      </c>
      <c r="E15" s="1">
        <v>53000</v>
      </c>
      <c r="F15" s="1" t="s">
        <v>28</v>
      </c>
      <c r="G15" s="1">
        <v>5</v>
      </c>
      <c r="H15" s="1" t="s">
        <v>25</v>
      </c>
      <c r="I15" s="1" t="s">
        <v>22</v>
      </c>
      <c r="J15" s="1">
        <v>1900</v>
      </c>
      <c r="K15" s="12">
        <f t="shared" si="0"/>
        <v>45416</v>
      </c>
    </row>
    <row r="16" spans="1:11" x14ac:dyDescent="0.25">
      <c r="A16" s="1">
        <v>15</v>
      </c>
      <c r="B16" s="1" t="s">
        <v>38</v>
      </c>
      <c r="C16" s="1">
        <v>31</v>
      </c>
      <c r="D16" s="1" t="s">
        <v>11</v>
      </c>
      <c r="E16" s="1">
        <v>62000</v>
      </c>
      <c r="F16" s="1" t="s">
        <v>24</v>
      </c>
      <c r="G16" s="1">
        <v>7</v>
      </c>
      <c r="H16" s="1" t="s">
        <v>18</v>
      </c>
      <c r="I16" s="1" t="s">
        <v>26</v>
      </c>
      <c r="J16" s="1">
        <v>2400</v>
      </c>
      <c r="K16" s="12">
        <f t="shared" si="0"/>
        <v>45416</v>
      </c>
    </row>
    <row r="17" spans="1:11" x14ac:dyDescent="0.25">
      <c r="A17" s="1">
        <v>16</v>
      </c>
      <c r="B17" s="1" t="s">
        <v>39</v>
      </c>
      <c r="C17" s="1">
        <v>42</v>
      </c>
      <c r="D17" s="1" t="s">
        <v>16</v>
      </c>
      <c r="E17" s="1">
        <v>67000</v>
      </c>
      <c r="F17" s="1" t="s">
        <v>12</v>
      </c>
      <c r="G17" s="1">
        <v>11</v>
      </c>
      <c r="H17" s="1" t="s">
        <v>13</v>
      </c>
      <c r="I17" s="1" t="s">
        <v>14</v>
      </c>
      <c r="J17" s="1">
        <v>3700</v>
      </c>
      <c r="K17" s="12">
        <f t="shared" si="0"/>
        <v>45416</v>
      </c>
    </row>
    <row r="18" spans="1:11" x14ac:dyDescent="0.25">
      <c r="A18" s="1">
        <v>17</v>
      </c>
      <c r="B18" s="1" t="s">
        <v>40</v>
      </c>
      <c r="C18" s="1">
        <v>33</v>
      </c>
      <c r="D18" s="1" t="s">
        <v>11</v>
      </c>
      <c r="E18" s="1">
        <v>59000</v>
      </c>
      <c r="F18" s="1" t="s">
        <v>17</v>
      </c>
      <c r="G18" s="1">
        <v>6</v>
      </c>
      <c r="H18" s="1" t="s">
        <v>18</v>
      </c>
      <c r="I18" s="1" t="s">
        <v>19</v>
      </c>
      <c r="J18" s="1">
        <v>2100</v>
      </c>
      <c r="K18" s="12">
        <f t="shared" si="0"/>
        <v>45416</v>
      </c>
    </row>
    <row r="19" spans="1:11" x14ac:dyDescent="0.25">
      <c r="A19" s="1">
        <v>18</v>
      </c>
      <c r="B19" s="1" t="s">
        <v>41</v>
      </c>
      <c r="C19" s="1">
        <v>28</v>
      </c>
      <c r="D19" s="1" t="s">
        <v>16</v>
      </c>
      <c r="E19" s="1">
        <v>54000</v>
      </c>
      <c r="F19" s="1" t="s">
        <v>21</v>
      </c>
      <c r="G19" s="1">
        <v>5</v>
      </c>
      <c r="H19" s="1" t="s">
        <v>13</v>
      </c>
      <c r="I19" s="1" t="s">
        <v>22</v>
      </c>
      <c r="J19" s="1">
        <v>2600</v>
      </c>
      <c r="K19" s="12">
        <f t="shared" si="0"/>
        <v>45416</v>
      </c>
    </row>
    <row r="20" spans="1:11" x14ac:dyDescent="0.25">
      <c r="A20" s="1">
        <v>19</v>
      </c>
      <c r="B20" s="1" t="s">
        <v>42</v>
      </c>
      <c r="C20" s="1">
        <v>39</v>
      </c>
      <c r="D20" s="1" t="s">
        <v>11</v>
      </c>
      <c r="E20" s="1">
        <v>65000</v>
      </c>
      <c r="F20" s="1" t="s">
        <v>28</v>
      </c>
      <c r="G20" s="1">
        <v>9</v>
      </c>
      <c r="H20" s="1" t="s">
        <v>25</v>
      </c>
      <c r="I20" s="1" t="s">
        <v>26</v>
      </c>
      <c r="J20" s="1">
        <v>1700</v>
      </c>
      <c r="K20" s="12">
        <f t="shared" si="0"/>
        <v>45416</v>
      </c>
    </row>
    <row r="23" spans="1:11" ht="18.75" x14ac:dyDescent="0.25">
      <c r="A23" s="3" t="s">
        <v>0</v>
      </c>
      <c r="B23" s="3" t="s">
        <v>1</v>
      </c>
      <c r="C23" s="3" t="s">
        <v>4</v>
      </c>
      <c r="D23" s="3" t="s">
        <v>5</v>
      </c>
      <c r="E23" s="3" t="s">
        <v>83</v>
      </c>
      <c r="F23" s="3" t="s">
        <v>7</v>
      </c>
      <c r="G23" s="3" t="s">
        <v>8</v>
      </c>
      <c r="H23" s="3" t="s">
        <v>9</v>
      </c>
      <c r="I23" s="3" t="s">
        <v>89</v>
      </c>
    </row>
    <row r="24" spans="1:11" x14ac:dyDescent="0.25">
      <c r="A24" s="2">
        <v>2</v>
      </c>
      <c r="B24" s="2" t="str">
        <f>VLOOKUP(A24,A1:K20,2,0)</f>
        <v>Sara</v>
      </c>
      <c r="C24" s="2">
        <f>VLOOKUP(A24,A1:K20,5,0)</f>
        <v>55000</v>
      </c>
      <c r="D24" s="2" t="str">
        <f>VLOOKUP(A24,A1:K20,6,0)</f>
        <v>HR</v>
      </c>
      <c r="E24">
        <f>VLOOKUP(A24,A1:K20,7,0)</f>
        <v>6</v>
      </c>
    </row>
    <row r="26" spans="1:11" ht="18.75" x14ac:dyDescent="0.25">
      <c r="A26" s="3" t="s">
        <v>0</v>
      </c>
      <c r="B26" s="3" t="s">
        <v>1</v>
      </c>
      <c r="C26" s="3" t="s">
        <v>2</v>
      </c>
      <c r="D26" s="3" t="s">
        <v>3</v>
      </c>
      <c r="E26" s="11" t="s">
        <v>84</v>
      </c>
      <c r="F26" s="11" t="s">
        <v>86</v>
      </c>
      <c r="G26" s="11" t="s">
        <v>85</v>
      </c>
      <c r="H26" s="11" t="s">
        <v>87</v>
      </c>
    </row>
    <row r="27" spans="1:11" x14ac:dyDescent="0.25">
      <c r="A27" s="1">
        <v>1</v>
      </c>
      <c r="B27" s="1" t="s">
        <v>10</v>
      </c>
      <c r="C27" s="1">
        <v>28</v>
      </c>
      <c r="D27" s="1" t="s">
        <v>11</v>
      </c>
      <c r="E27" s="1">
        <v>6</v>
      </c>
      <c r="F27" s="1">
        <v>48</v>
      </c>
      <c r="G27" s="1">
        <v>45</v>
      </c>
      <c r="H27" s="1">
        <v>84</v>
      </c>
    </row>
    <row r="28" spans="1:11" x14ac:dyDescent="0.25">
      <c r="A28" s="1">
        <v>2</v>
      </c>
      <c r="B28" s="1" t="s">
        <v>15</v>
      </c>
      <c r="C28" s="1">
        <v>34</v>
      </c>
      <c r="D28" s="1" t="s">
        <v>16</v>
      </c>
      <c r="E28" s="1">
        <v>7</v>
      </c>
      <c r="F28" s="1">
        <v>65</v>
      </c>
      <c r="G28" s="1">
        <v>76</v>
      </c>
      <c r="H28" s="1">
        <v>49</v>
      </c>
    </row>
    <row r="29" spans="1:11" x14ac:dyDescent="0.25">
      <c r="A29" s="1">
        <v>3</v>
      </c>
      <c r="B29" s="1" t="s">
        <v>20</v>
      </c>
      <c r="C29" s="1">
        <v>30</v>
      </c>
      <c r="D29" s="1" t="s">
        <v>11</v>
      </c>
      <c r="E29" s="1">
        <v>9</v>
      </c>
      <c r="F29" s="1">
        <v>75</v>
      </c>
      <c r="G29" s="1">
        <v>88</v>
      </c>
      <c r="H29" s="1">
        <v>96</v>
      </c>
    </row>
    <row r="30" spans="1:11" x14ac:dyDescent="0.25">
      <c r="A30" s="1">
        <v>4</v>
      </c>
      <c r="B30" s="1" t="s">
        <v>23</v>
      </c>
      <c r="C30" s="1">
        <v>26</v>
      </c>
      <c r="D30" s="1" t="s">
        <v>16</v>
      </c>
      <c r="E30" s="1">
        <v>10</v>
      </c>
      <c r="F30" s="1">
        <v>75</v>
      </c>
      <c r="G30" s="1">
        <v>98</v>
      </c>
      <c r="H30" s="1">
        <v>76</v>
      </c>
    </row>
    <row r="31" spans="1:11" x14ac:dyDescent="0.25">
      <c r="A31" s="1">
        <v>5</v>
      </c>
      <c r="B31" s="1" t="s">
        <v>27</v>
      </c>
      <c r="C31" s="1">
        <v>25</v>
      </c>
      <c r="D31" s="1" t="s">
        <v>16</v>
      </c>
      <c r="E31" s="1">
        <v>8</v>
      </c>
      <c r="F31" s="1">
        <v>70</v>
      </c>
      <c r="G31" s="1">
        <v>80</v>
      </c>
      <c r="H31" s="1">
        <v>90</v>
      </c>
    </row>
    <row r="32" spans="1:11" x14ac:dyDescent="0.25">
      <c r="A32" s="1">
        <v>6</v>
      </c>
      <c r="B32" s="1" t="s">
        <v>29</v>
      </c>
      <c r="C32" s="1">
        <v>40</v>
      </c>
      <c r="D32" s="1" t="s">
        <v>11</v>
      </c>
      <c r="E32" s="1">
        <v>3</v>
      </c>
      <c r="F32" s="1">
        <v>90</v>
      </c>
      <c r="G32" s="1">
        <v>89</v>
      </c>
      <c r="H32" s="1">
        <v>65</v>
      </c>
    </row>
    <row r="33" spans="1:8" x14ac:dyDescent="0.25">
      <c r="A33" s="1">
        <v>7</v>
      </c>
      <c r="B33" s="1" t="s">
        <v>30</v>
      </c>
      <c r="C33" s="1">
        <v>33</v>
      </c>
      <c r="D33" s="1" t="s">
        <v>11</v>
      </c>
      <c r="E33" s="1">
        <v>8</v>
      </c>
      <c r="F33" s="1">
        <v>78</v>
      </c>
      <c r="G33" s="1">
        <v>67</v>
      </c>
      <c r="H33" s="1">
        <v>45</v>
      </c>
    </row>
    <row r="34" spans="1:8" x14ac:dyDescent="0.25">
      <c r="A34" s="1">
        <v>8</v>
      </c>
      <c r="B34" s="1" t="s">
        <v>27</v>
      </c>
      <c r="C34" s="1">
        <v>25</v>
      </c>
      <c r="D34" s="1" t="s">
        <v>16</v>
      </c>
      <c r="E34" s="1">
        <v>8</v>
      </c>
      <c r="F34" s="1">
        <v>45</v>
      </c>
      <c r="G34" s="1">
        <v>67</v>
      </c>
      <c r="H34" s="1">
        <v>45</v>
      </c>
    </row>
    <row r="35" spans="1:8" x14ac:dyDescent="0.25">
      <c r="A35" s="1">
        <v>9</v>
      </c>
      <c r="B35" s="1" t="s">
        <v>32</v>
      </c>
      <c r="C35" s="1">
        <v>38</v>
      </c>
      <c r="D35" s="1" t="s">
        <v>11</v>
      </c>
      <c r="E35" s="1">
        <v>6</v>
      </c>
      <c r="F35" s="1">
        <v>55</v>
      </c>
      <c r="G35" s="1">
        <v>87</v>
      </c>
      <c r="H35" s="1">
        <v>75</v>
      </c>
    </row>
    <row r="39" spans="1:8" ht="18.75" x14ac:dyDescent="0.25">
      <c r="A39" s="3" t="s">
        <v>0</v>
      </c>
      <c r="B39" s="3" t="s">
        <v>1</v>
      </c>
      <c r="C39" s="3" t="s">
        <v>2</v>
      </c>
      <c r="D39" s="3" t="s">
        <v>86</v>
      </c>
      <c r="E39" s="3" t="s">
        <v>85</v>
      </c>
      <c r="F39" s="3" t="s">
        <v>87</v>
      </c>
    </row>
    <row r="40" spans="1:8" x14ac:dyDescent="0.25">
      <c r="A40" s="1"/>
      <c r="B40" s="1" t="s">
        <v>32</v>
      </c>
      <c r="C40" s="1">
        <f>VLOOKUP(B40,B27:H35,2,0)</f>
        <v>38</v>
      </c>
      <c r="D40" s="1">
        <f>VLOOKUP(B40,B27:H35,5,0)</f>
        <v>55</v>
      </c>
      <c r="E40" s="1"/>
      <c r="F40" s="1"/>
    </row>
    <row r="44" spans="1:8" x14ac:dyDescent="0.25">
      <c r="A44" s="23"/>
    </row>
    <row r="46" spans="1:8" x14ac:dyDescent="0.25">
      <c r="A46" s="24"/>
      <c r="C46" s="26"/>
    </row>
    <row r="47" spans="1:8" x14ac:dyDescent="0.25">
      <c r="A47" s="24"/>
      <c r="C47" s="27"/>
    </row>
    <row r="48" spans="1:8" x14ac:dyDescent="0.25">
      <c r="A48" s="24"/>
    </row>
    <row r="49" spans="1:1" x14ac:dyDescent="0.25">
      <c r="A49" s="24"/>
    </row>
    <row r="50" spans="1:1" x14ac:dyDescent="0.25">
      <c r="A50" s="24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04D8-1AE0-4F1F-871B-F1A05868D4B1}">
  <dimension ref="A1:W16"/>
  <sheetViews>
    <sheetView workbookViewId="0">
      <selection activeCell="A14" sqref="A14"/>
    </sheetView>
  </sheetViews>
  <sheetFormatPr defaultRowHeight="15" x14ac:dyDescent="0.25"/>
  <cols>
    <col min="1" max="1" width="17.28515625" bestFit="1" customWidth="1"/>
    <col min="2" max="2" width="10.28515625" customWidth="1"/>
    <col min="3" max="3" width="8.28515625" bestFit="1" customWidth="1"/>
    <col min="4" max="4" width="12.28515625" customWidth="1"/>
    <col min="5" max="5" width="8.28515625" bestFit="1" customWidth="1"/>
    <col min="6" max="6" width="10" bestFit="1" customWidth="1"/>
    <col min="8" max="8" width="6" bestFit="1" customWidth="1"/>
    <col min="10" max="10" width="10" bestFit="1" customWidth="1"/>
    <col min="11" max="11" width="7.85546875" bestFit="1" customWidth="1"/>
    <col min="13" max="13" width="7.5703125" bestFit="1" customWidth="1"/>
    <col min="15" max="15" width="10" bestFit="1" customWidth="1"/>
    <col min="16" max="16" width="7.85546875" bestFit="1" customWidth="1"/>
    <col min="18" max="18" width="6.28515625" bestFit="1" customWidth="1"/>
    <col min="20" max="20" width="10" bestFit="1" customWidth="1"/>
    <col min="21" max="21" width="7.85546875" bestFit="1" customWidth="1"/>
  </cols>
  <sheetData>
    <row r="1" spans="1:23" ht="18.75" x14ac:dyDescent="0.25">
      <c r="A1" s="3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8"/>
      <c r="W1" s="28"/>
    </row>
    <row r="2" spans="1:23" ht="18.75" x14ac:dyDescent="0.25">
      <c r="A2" s="3" t="s">
        <v>2</v>
      </c>
      <c r="B2" s="2">
        <v>28</v>
      </c>
      <c r="C2" s="2">
        <v>34</v>
      </c>
      <c r="D2" s="2">
        <v>30</v>
      </c>
      <c r="E2" s="2">
        <v>26</v>
      </c>
      <c r="F2" s="2">
        <v>25</v>
      </c>
      <c r="G2" s="2">
        <v>40</v>
      </c>
      <c r="H2" s="2">
        <v>33</v>
      </c>
      <c r="I2" s="2">
        <v>29</v>
      </c>
      <c r="J2" s="2">
        <v>38</v>
      </c>
      <c r="K2" s="2">
        <v>32</v>
      </c>
      <c r="L2" s="2">
        <v>45</v>
      </c>
      <c r="M2" s="2">
        <v>27</v>
      </c>
      <c r="N2" s="2">
        <v>36</v>
      </c>
      <c r="O2" s="2">
        <v>29</v>
      </c>
      <c r="P2" s="2">
        <v>31</v>
      </c>
      <c r="Q2" s="2">
        <v>42</v>
      </c>
      <c r="R2" s="2">
        <v>33</v>
      </c>
      <c r="S2" s="2">
        <v>28</v>
      </c>
      <c r="T2" s="2">
        <v>39</v>
      </c>
      <c r="U2" s="2">
        <v>27</v>
      </c>
    </row>
    <row r="3" spans="1:23" ht="18.75" x14ac:dyDescent="0.25">
      <c r="A3" s="3" t="s">
        <v>9</v>
      </c>
      <c r="B3" s="2">
        <v>3000</v>
      </c>
      <c r="C3" s="2">
        <v>2500</v>
      </c>
      <c r="D3" s="2">
        <v>3000</v>
      </c>
      <c r="E3" s="2">
        <v>1500</v>
      </c>
      <c r="F3" s="2">
        <v>59856</v>
      </c>
      <c r="G3" s="2">
        <v>34343</v>
      </c>
      <c r="H3" s="2">
        <v>2200</v>
      </c>
      <c r="I3" s="2">
        <v>2800</v>
      </c>
      <c r="J3" s="2">
        <v>6787</v>
      </c>
      <c r="K3" s="2">
        <v>2300</v>
      </c>
      <c r="L3" s="2">
        <v>4000</v>
      </c>
      <c r="M3" s="2">
        <v>1500</v>
      </c>
      <c r="N3" s="2">
        <v>3100</v>
      </c>
      <c r="O3" s="2">
        <v>1900</v>
      </c>
      <c r="P3" s="2">
        <v>2400</v>
      </c>
      <c r="Q3" s="2">
        <v>3700</v>
      </c>
      <c r="R3" s="2">
        <v>2100</v>
      </c>
      <c r="S3" s="2">
        <v>2600</v>
      </c>
      <c r="T3" s="2">
        <v>1700</v>
      </c>
      <c r="U3" s="2">
        <v>1200</v>
      </c>
    </row>
    <row r="4" spans="1:23" ht="18.75" x14ac:dyDescent="0.25">
      <c r="A4" s="3" t="s">
        <v>5</v>
      </c>
      <c r="B4" s="2" t="s">
        <v>12</v>
      </c>
      <c r="C4" s="2" t="s">
        <v>17</v>
      </c>
      <c r="D4" s="2" t="s">
        <v>21</v>
      </c>
      <c r="E4" s="2" t="s">
        <v>24</v>
      </c>
      <c r="F4" s="2" t="s">
        <v>28</v>
      </c>
      <c r="G4" s="2" t="s">
        <v>12</v>
      </c>
      <c r="H4" s="2" t="s">
        <v>17</v>
      </c>
      <c r="I4" s="2" t="s">
        <v>21</v>
      </c>
      <c r="J4" s="2" t="s">
        <v>28</v>
      </c>
      <c r="K4" s="2" t="s">
        <v>24</v>
      </c>
      <c r="L4" s="2" t="s">
        <v>12</v>
      </c>
      <c r="M4" s="2" t="s">
        <v>17</v>
      </c>
      <c r="N4" s="2" t="s">
        <v>21</v>
      </c>
      <c r="O4" s="2" t="s">
        <v>28</v>
      </c>
      <c r="P4" s="2" t="s">
        <v>24</v>
      </c>
      <c r="Q4" s="2" t="s">
        <v>12</v>
      </c>
      <c r="R4" s="2" t="s">
        <v>17</v>
      </c>
      <c r="S4" s="2" t="s">
        <v>21</v>
      </c>
      <c r="T4" s="2" t="s">
        <v>28</v>
      </c>
      <c r="U4" s="2" t="s">
        <v>24</v>
      </c>
    </row>
    <row r="5" spans="1:23" ht="18.75" x14ac:dyDescent="0.25">
      <c r="A5" s="3" t="s">
        <v>3</v>
      </c>
      <c r="B5" s="2" t="s">
        <v>11</v>
      </c>
      <c r="C5" s="2" t="s">
        <v>16</v>
      </c>
      <c r="D5" s="2" t="s">
        <v>11</v>
      </c>
      <c r="E5" s="2" t="s">
        <v>16</v>
      </c>
      <c r="F5" s="2" t="s">
        <v>16</v>
      </c>
      <c r="G5" s="2" t="s">
        <v>11</v>
      </c>
      <c r="H5" s="2" t="s">
        <v>11</v>
      </c>
      <c r="I5" s="2" t="s">
        <v>16</v>
      </c>
      <c r="J5" s="2" t="s">
        <v>11</v>
      </c>
      <c r="K5" s="2" t="s">
        <v>16</v>
      </c>
      <c r="L5" s="2" t="s">
        <v>11</v>
      </c>
      <c r="M5" s="2" t="s">
        <v>16</v>
      </c>
      <c r="N5" s="2" t="s">
        <v>11</v>
      </c>
      <c r="O5" s="2" t="s">
        <v>16</v>
      </c>
      <c r="P5" s="2" t="s">
        <v>11</v>
      </c>
      <c r="Q5" s="2" t="s">
        <v>16</v>
      </c>
      <c r="R5" s="2" t="s">
        <v>11</v>
      </c>
      <c r="S5" s="2" t="s">
        <v>16</v>
      </c>
      <c r="T5" s="2" t="s">
        <v>11</v>
      </c>
      <c r="U5" s="2" t="s">
        <v>16</v>
      </c>
    </row>
    <row r="6" spans="1:23" ht="18.75" x14ac:dyDescent="0.25">
      <c r="A6" s="3" t="s">
        <v>1</v>
      </c>
      <c r="B6" s="2" t="s">
        <v>10</v>
      </c>
      <c r="C6" s="2" t="s">
        <v>15</v>
      </c>
      <c r="D6" s="2" t="s">
        <v>20</v>
      </c>
      <c r="E6" s="2" t="s">
        <v>23</v>
      </c>
      <c r="F6" s="2" t="s">
        <v>27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33</v>
      </c>
      <c r="L6" s="2" t="s">
        <v>34</v>
      </c>
      <c r="M6" s="2" t="s">
        <v>35</v>
      </c>
      <c r="N6" s="2" t="s">
        <v>36</v>
      </c>
      <c r="O6" s="2" t="s">
        <v>37</v>
      </c>
      <c r="P6" s="2" t="s">
        <v>38</v>
      </c>
      <c r="Q6" s="2" t="s">
        <v>39</v>
      </c>
      <c r="R6" s="2" t="s">
        <v>40</v>
      </c>
      <c r="S6" s="2" t="s">
        <v>41</v>
      </c>
      <c r="T6" s="2" t="s">
        <v>42</v>
      </c>
      <c r="U6" s="2" t="s">
        <v>43</v>
      </c>
    </row>
    <row r="7" spans="1:23" ht="18.75" x14ac:dyDescent="0.25">
      <c r="A7" s="3" t="s">
        <v>7</v>
      </c>
      <c r="B7" s="2" t="s">
        <v>13</v>
      </c>
      <c r="C7" s="2" t="s">
        <v>18</v>
      </c>
      <c r="D7" s="2" t="s">
        <v>13</v>
      </c>
      <c r="E7" s="2" t="s">
        <v>25</v>
      </c>
      <c r="F7" s="2" t="s">
        <v>18</v>
      </c>
      <c r="G7" s="2" t="s">
        <v>13</v>
      </c>
      <c r="H7" s="2" t="s">
        <v>18</v>
      </c>
      <c r="I7" s="2" t="s">
        <v>13</v>
      </c>
      <c r="J7" s="2" t="s">
        <v>25</v>
      </c>
      <c r="K7" s="2" t="s">
        <v>18</v>
      </c>
      <c r="L7" s="2" t="s">
        <v>13</v>
      </c>
      <c r="M7" s="2" t="s">
        <v>18</v>
      </c>
      <c r="N7" s="2" t="s">
        <v>13</v>
      </c>
      <c r="O7" s="2" t="s">
        <v>25</v>
      </c>
      <c r="P7" s="2" t="s">
        <v>18</v>
      </c>
      <c r="Q7" s="2" t="s">
        <v>13</v>
      </c>
      <c r="R7" s="2" t="s">
        <v>18</v>
      </c>
      <c r="S7" s="2" t="s">
        <v>13</v>
      </c>
      <c r="T7" s="2" t="s">
        <v>25</v>
      </c>
      <c r="U7" s="2" t="s">
        <v>18</v>
      </c>
    </row>
    <row r="8" spans="1:23" ht="18.75" x14ac:dyDescent="0.25">
      <c r="A8" s="3" t="s">
        <v>8</v>
      </c>
      <c r="B8" s="2" t="s">
        <v>14</v>
      </c>
      <c r="C8" s="2" t="s">
        <v>19</v>
      </c>
      <c r="D8" s="2" t="s">
        <v>22</v>
      </c>
      <c r="E8" s="2" t="s">
        <v>26</v>
      </c>
      <c r="F8" s="2" t="s">
        <v>14</v>
      </c>
      <c r="G8" s="2" t="s">
        <v>19</v>
      </c>
      <c r="H8" s="2" t="s">
        <v>22</v>
      </c>
      <c r="I8" s="2" t="s">
        <v>26</v>
      </c>
      <c r="J8" s="2" t="s">
        <v>14</v>
      </c>
      <c r="K8" s="2" t="s">
        <v>19</v>
      </c>
      <c r="L8" s="2" t="s">
        <v>22</v>
      </c>
      <c r="M8" s="2" t="s">
        <v>14</v>
      </c>
      <c r="N8" s="2" t="s">
        <v>19</v>
      </c>
      <c r="O8" s="2" t="s">
        <v>22</v>
      </c>
      <c r="P8" s="2" t="s">
        <v>26</v>
      </c>
      <c r="Q8" s="2" t="s">
        <v>14</v>
      </c>
      <c r="R8" s="2" t="s">
        <v>19</v>
      </c>
      <c r="S8" s="2" t="s">
        <v>22</v>
      </c>
      <c r="T8" s="2" t="s">
        <v>26</v>
      </c>
      <c r="U8" s="2" t="s">
        <v>14</v>
      </c>
    </row>
    <row r="9" spans="1:23" ht="18.75" x14ac:dyDescent="0.25">
      <c r="A9" s="3" t="s">
        <v>4</v>
      </c>
      <c r="B9" s="2">
        <v>50000</v>
      </c>
      <c r="C9" s="2">
        <v>55000</v>
      </c>
      <c r="D9" s="2">
        <v>60000</v>
      </c>
      <c r="E9" s="2">
        <v>48000</v>
      </c>
      <c r="F9" s="2">
        <v>45000</v>
      </c>
      <c r="G9" s="2">
        <v>70000</v>
      </c>
      <c r="H9" s="2">
        <v>60000</v>
      </c>
      <c r="I9" s="2">
        <v>52000</v>
      </c>
      <c r="J9" s="2">
        <v>65000</v>
      </c>
      <c r="K9" s="2">
        <v>55000</v>
      </c>
      <c r="L9" s="2">
        <v>72000</v>
      </c>
      <c r="M9" s="2">
        <v>48000</v>
      </c>
      <c r="N9" s="2">
        <v>60000</v>
      </c>
      <c r="O9" s="2">
        <v>53000</v>
      </c>
      <c r="P9" s="2">
        <v>62000</v>
      </c>
      <c r="Q9" s="2">
        <v>67000</v>
      </c>
      <c r="R9" s="2">
        <v>59000</v>
      </c>
      <c r="S9" s="2">
        <v>54000</v>
      </c>
      <c r="T9" s="2">
        <v>65000</v>
      </c>
      <c r="U9" s="2">
        <v>47000</v>
      </c>
    </row>
    <row r="10" spans="1:23" ht="18.75" x14ac:dyDescent="0.25">
      <c r="A10" s="3" t="s">
        <v>6</v>
      </c>
      <c r="B10" s="2">
        <v>5</v>
      </c>
      <c r="C10" s="2">
        <v>6</v>
      </c>
      <c r="D10" s="2">
        <v>8</v>
      </c>
      <c r="E10" s="2">
        <v>4</v>
      </c>
      <c r="F10" s="2">
        <v>3</v>
      </c>
      <c r="G10" s="2">
        <v>10</v>
      </c>
      <c r="H10" s="2">
        <v>7</v>
      </c>
      <c r="I10" s="2">
        <v>5</v>
      </c>
      <c r="J10" s="2">
        <v>9</v>
      </c>
      <c r="K10" s="2">
        <v>6</v>
      </c>
      <c r="L10" s="2">
        <v>12</v>
      </c>
      <c r="M10" s="2">
        <v>4</v>
      </c>
      <c r="N10" s="2">
        <v>8</v>
      </c>
      <c r="O10" s="2">
        <v>5</v>
      </c>
      <c r="P10" s="2">
        <v>7</v>
      </c>
      <c r="Q10" s="2">
        <v>11</v>
      </c>
      <c r="R10" s="2">
        <v>6</v>
      </c>
      <c r="S10" s="2">
        <v>5</v>
      </c>
      <c r="T10" s="2">
        <v>9</v>
      </c>
      <c r="U10" s="2">
        <v>3</v>
      </c>
    </row>
    <row r="12" spans="1:23" ht="18.75" x14ac:dyDescent="0.25">
      <c r="A12" s="3" t="s">
        <v>0</v>
      </c>
      <c r="B12" s="3" t="s">
        <v>1</v>
      </c>
      <c r="C12" s="3" t="s">
        <v>9</v>
      </c>
      <c r="D12" s="3" t="s">
        <v>4</v>
      </c>
    </row>
    <row r="13" spans="1:23" x14ac:dyDescent="0.25">
      <c r="A13" s="1">
        <v>1</v>
      </c>
      <c r="B13" s="1" t="str">
        <f>HLOOKUP(A13,B1:U10,6,0)</f>
        <v>Ali</v>
      </c>
      <c r="C13" s="1">
        <f>HLOOKUP(A13,B1:U10,3,0)</f>
        <v>3000</v>
      </c>
      <c r="D13" s="1">
        <f>HLOOKUP(A13,B1:U10,9,0)</f>
        <v>50000</v>
      </c>
    </row>
    <row r="15" spans="1:23" ht="18.75" x14ac:dyDescent="0.25">
      <c r="A15" s="3" t="s">
        <v>1</v>
      </c>
      <c r="B15" s="3" t="s">
        <v>88</v>
      </c>
    </row>
    <row r="16" spans="1:23" x14ac:dyDescent="0.25">
      <c r="A16" s="2">
        <v>28</v>
      </c>
      <c r="B16" s="1" t="str">
        <f>HLOOKUP(A16,B2:U10,5,0)</f>
        <v>Ali</v>
      </c>
    </row>
  </sheetData>
  <sortState xmlns:xlrd2="http://schemas.microsoft.com/office/spreadsheetml/2017/richdata2" ref="A2:U10">
    <sortCondition ref="A1:A10"/>
  </sortState>
  <conditionalFormatting sqref="V2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9AF0-6B76-4CB4-A51C-C9EDD3413E11}">
  <dimension ref="A1:R14"/>
  <sheetViews>
    <sheetView workbookViewId="0">
      <selection activeCell="M19" sqref="M19"/>
    </sheetView>
  </sheetViews>
  <sheetFormatPr defaultRowHeight="15" x14ac:dyDescent="0.25"/>
  <cols>
    <col min="2" max="3" width="26" customWidth="1"/>
    <col min="4" max="4" width="11.42578125" customWidth="1"/>
    <col min="14" max="14" width="15.42578125" customWidth="1"/>
    <col min="25" max="25" width="12.42578125" customWidth="1"/>
  </cols>
  <sheetData>
    <row r="1" spans="1:18" ht="22.5" customHeight="1" x14ac:dyDescent="0.25">
      <c r="A1" s="38" t="s">
        <v>0</v>
      </c>
      <c r="B1" s="38" t="s">
        <v>147</v>
      </c>
      <c r="C1" s="38" t="s">
        <v>148</v>
      </c>
      <c r="D1" s="38">
        <v>1</v>
      </c>
      <c r="E1" s="38">
        <v>2</v>
      </c>
      <c r="F1" s="38">
        <v>3</v>
      </c>
      <c r="G1" s="38">
        <v>4</v>
      </c>
      <c r="H1" s="38">
        <v>5</v>
      </c>
      <c r="I1" s="38">
        <v>6</v>
      </c>
      <c r="J1" s="38">
        <v>7</v>
      </c>
      <c r="K1" s="38">
        <v>8</v>
      </c>
      <c r="L1" s="38">
        <v>9</v>
      </c>
      <c r="M1" s="38">
        <v>10</v>
      </c>
      <c r="N1" s="39" t="s">
        <v>146</v>
      </c>
      <c r="O1" s="39" t="s">
        <v>142</v>
      </c>
      <c r="P1" s="39" t="s">
        <v>143</v>
      </c>
      <c r="Q1" s="39" t="s">
        <v>144</v>
      </c>
      <c r="R1" s="39" t="s">
        <v>145</v>
      </c>
    </row>
    <row r="2" spans="1:18" ht="22.5" customHeight="1" x14ac:dyDescent="0.25">
      <c r="A2" s="1">
        <v>1</v>
      </c>
      <c r="B2" s="1" t="s">
        <v>129</v>
      </c>
      <c r="C2" s="1" t="s">
        <v>149</v>
      </c>
      <c r="D2" s="1" t="s">
        <v>141</v>
      </c>
      <c r="E2" s="1" t="s">
        <v>141</v>
      </c>
      <c r="F2" s="1" t="s">
        <v>141</v>
      </c>
      <c r="G2" s="1" t="s">
        <v>141</v>
      </c>
      <c r="H2" s="1" t="s">
        <v>140</v>
      </c>
      <c r="I2" s="1" t="s">
        <v>140</v>
      </c>
      <c r="J2" s="1" t="s">
        <v>140</v>
      </c>
      <c r="K2" s="1" t="s">
        <v>153</v>
      </c>
      <c r="L2" s="1" t="s">
        <v>153</v>
      </c>
      <c r="M2" s="1" t="s">
        <v>152</v>
      </c>
      <c r="N2" s="1">
        <v>10</v>
      </c>
      <c r="O2" s="2">
        <f>COUNTIF(D2:M2,"P")</f>
        <v>4</v>
      </c>
      <c r="P2" s="2">
        <f>COUNTIF(D2:M2,"A")</f>
        <v>3</v>
      </c>
      <c r="Q2" s="2">
        <f>COUNTIF(D2:M2,"L")</f>
        <v>2</v>
      </c>
      <c r="R2" s="2">
        <f>COUNTIF(D2:M2,"Late")</f>
        <v>1</v>
      </c>
    </row>
    <row r="3" spans="1:18" ht="22.5" customHeight="1" x14ac:dyDescent="0.25">
      <c r="A3" s="1">
        <v>2</v>
      </c>
      <c r="B3" s="1" t="s">
        <v>130</v>
      </c>
      <c r="C3" s="1" t="s">
        <v>150</v>
      </c>
      <c r="D3" s="1" t="s">
        <v>141</v>
      </c>
      <c r="E3" s="1" t="s">
        <v>141</v>
      </c>
      <c r="F3" s="1" t="s">
        <v>141</v>
      </c>
      <c r="G3" s="1" t="s">
        <v>141</v>
      </c>
      <c r="H3" s="1" t="s">
        <v>140</v>
      </c>
      <c r="I3" s="1" t="s">
        <v>140</v>
      </c>
      <c r="J3" s="1" t="s">
        <v>140</v>
      </c>
      <c r="K3" s="1" t="s">
        <v>153</v>
      </c>
      <c r="L3" s="1" t="s">
        <v>141</v>
      </c>
      <c r="M3" s="1" t="s">
        <v>152</v>
      </c>
      <c r="N3" s="1">
        <v>10</v>
      </c>
      <c r="O3" s="2">
        <f t="shared" ref="O3:O11" si="0">COUNTIF(D3:M3,"P")</f>
        <v>5</v>
      </c>
      <c r="P3" s="2">
        <f t="shared" ref="P3:P11" si="1">COUNTIF(D3:M3,"A")</f>
        <v>3</v>
      </c>
      <c r="Q3" s="2">
        <f t="shared" ref="Q3:Q11" si="2">COUNTIF(D3:M3,"L")</f>
        <v>1</v>
      </c>
      <c r="R3" s="2">
        <f t="shared" ref="R3:R11" si="3">COUNTIF(D3:M3,"Late")</f>
        <v>1</v>
      </c>
    </row>
    <row r="4" spans="1:18" ht="22.5" customHeight="1" x14ac:dyDescent="0.25">
      <c r="A4" s="1">
        <v>3</v>
      </c>
      <c r="B4" s="1" t="s">
        <v>131</v>
      </c>
      <c r="C4" s="1" t="s">
        <v>151</v>
      </c>
      <c r="D4" s="1" t="s">
        <v>141</v>
      </c>
      <c r="E4" s="1" t="s">
        <v>141</v>
      </c>
      <c r="F4" s="1" t="s">
        <v>140</v>
      </c>
      <c r="G4" s="1" t="s">
        <v>141</v>
      </c>
      <c r="H4" s="1" t="s">
        <v>140</v>
      </c>
      <c r="I4" s="1" t="s">
        <v>140</v>
      </c>
      <c r="J4" s="1" t="s">
        <v>139</v>
      </c>
      <c r="K4" s="1" t="s">
        <v>153</v>
      </c>
      <c r="L4" s="1" t="s">
        <v>153</v>
      </c>
      <c r="M4" s="1" t="s">
        <v>152</v>
      </c>
      <c r="N4" s="1">
        <v>10</v>
      </c>
      <c r="O4" s="2">
        <f t="shared" si="0"/>
        <v>4</v>
      </c>
      <c r="P4" s="2">
        <f t="shared" si="1"/>
        <v>3</v>
      </c>
      <c r="Q4" s="2">
        <f t="shared" si="2"/>
        <v>2</v>
      </c>
      <c r="R4" s="2">
        <f t="shared" si="3"/>
        <v>1</v>
      </c>
    </row>
    <row r="5" spans="1:18" ht="22.5" customHeight="1" x14ac:dyDescent="0.25">
      <c r="A5" s="1">
        <v>4</v>
      </c>
      <c r="B5" s="1" t="s">
        <v>132</v>
      </c>
      <c r="C5" s="1" t="s">
        <v>149</v>
      </c>
      <c r="D5" s="1" t="s">
        <v>141</v>
      </c>
      <c r="E5" s="1" t="s">
        <v>141</v>
      </c>
      <c r="F5" s="1" t="s">
        <v>141</v>
      </c>
      <c r="G5" s="1" t="s">
        <v>141</v>
      </c>
      <c r="H5" s="1" t="s">
        <v>140</v>
      </c>
      <c r="I5" s="1" t="s">
        <v>140</v>
      </c>
      <c r="J5" s="1" t="s">
        <v>140</v>
      </c>
      <c r="K5" s="1" t="s">
        <v>153</v>
      </c>
      <c r="L5" s="1" t="s">
        <v>153</v>
      </c>
      <c r="M5" s="1" t="s">
        <v>152</v>
      </c>
      <c r="N5" s="1">
        <v>10</v>
      </c>
      <c r="O5" s="2">
        <f t="shared" si="0"/>
        <v>4</v>
      </c>
      <c r="P5" s="2">
        <f t="shared" si="1"/>
        <v>3</v>
      </c>
      <c r="Q5" s="2">
        <f t="shared" si="2"/>
        <v>2</v>
      </c>
      <c r="R5" s="2">
        <f t="shared" si="3"/>
        <v>1</v>
      </c>
    </row>
    <row r="6" spans="1:18" ht="22.5" customHeight="1" x14ac:dyDescent="0.25">
      <c r="A6" s="1">
        <v>5</v>
      </c>
      <c r="B6" s="1" t="s">
        <v>133</v>
      </c>
      <c r="C6" s="1" t="s">
        <v>150</v>
      </c>
      <c r="D6" s="1" t="s">
        <v>141</v>
      </c>
      <c r="E6" s="1" t="s">
        <v>141</v>
      </c>
      <c r="F6" s="1" t="s">
        <v>141</v>
      </c>
      <c r="G6" s="1" t="s">
        <v>141</v>
      </c>
      <c r="H6" s="1" t="s">
        <v>140</v>
      </c>
      <c r="I6" s="1" t="s">
        <v>140</v>
      </c>
      <c r="J6" s="1" t="s">
        <v>140</v>
      </c>
      <c r="K6" s="1" t="s">
        <v>153</v>
      </c>
      <c r="L6" s="1" t="s">
        <v>153</v>
      </c>
      <c r="M6" s="1" t="s">
        <v>152</v>
      </c>
      <c r="N6" s="1">
        <v>10</v>
      </c>
      <c r="O6" s="2">
        <f t="shared" si="0"/>
        <v>4</v>
      </c>
      <c r="P6" s="2">
        <f t="shared" si="1"/>
        <v>3</v>
      </c>
      <c r="Q6" s="2">
        <f t="shared" si="2"/>
        <v>2</v>
      </c>
      <c r="R6" s="2">
        <f t="shared" si="3"/>
        <v>1</v>
      </c>
    </row>
    <row r="7" spans="1:18" ht="22.5" customHeight="1" x14ac:dyDescent="0.25">
      <c r="A7" s="1">
        <v>6</v>
      </c>
      <c r="B7" s="1" t="s">
        <v>134</v>
      </c>
      <c r="C7" s="1" t="s">
        <v>151</v>
      </c>
      <c r="D7" s="1" t="s">
        <v>141</v>
      </c>
      <c r="E7" s="1" t="s">
        <v>141</v>
      </c>
      <c r="F7" s="1" t="s">
        <v>141</v>
      </c>
      <c r="G7" s="1" t="s">
        <v>141</v>
      </c>
      <c r="H7" s="1" t="s">
        <v>140</v>
      </c>
      <c r="I7" s="1" t="s">
        <v>140</v>
      </c>
      <c r="J7" s="1" t="s">
        <v>140</v>
      </c>
      <c r="K7" s="1" t="s">
        <v>153</v>
      </c>
      <c r="L7" s="1" t="s">
        <v>153</v>
      </c>
      <c r="M7" s="1" t="s">
        <v>152</v>
      </c>
      <c r="N7" s="1">
        <v>10</v>
      </c>
      <c r="O7" s="2">
        <f t="shared" si="0"/>
        <v>4</v>
      </c>
      <c r="P7" s="2">
        <f t="shared" si="1"/>
        <v>3</v>
      </c>
      <c r="Q7" s="2">
        <f t="shared" si="2"/>
        <v>2</v>
      </c>
      <c r="R7" s="2">
        <f t="shared" si="3"/>
        <v>1</v>
      </c>
    </row>
    <row r="8" spans="1:18" ht="22.5" customHeight="1" x14ac:dyDescent="0.25">
      <c r="A8" s="1">
        <v>7</v>
      </c>
      <c r="B8" s="1" t="s">
        <v>135</v>
      </c>
      <c r="C8" s="1" t="s">
        <v>149</v>
      </c>
      <c r="D8" s="1" t="s">
        <v>141</v>
      </c>
      <c r="E8" s="1" t="s">
        <v>141</v>
      </c>
      <c r="F8" s="1" t="s">
        <v>141</v>
      </c>
      <c r="G8" s="1" t="s">
        <v>141</v>
      </c>
      <c r="H8" s="1" t="s">
        <v>140</v>
      </c>
      <c r="I8" s="1" t="s">
        <v>140</v>
      </c>
      <c r="J8" s="1" t="s">
        <v>140</v>
      </c>
      <c r="K8" s="1" t="s">
        <v>153</v>
      </c>
      <c r="L8" s="1" t="s">
        <v>153</v>
      </c>
      <c r="M8" s="1" t="s">
        <v>152</v>
      </c>
      <c r="N8" s="1">
        <v>10</v>
      </c>
      <c r="O8" s="2">
        <f t="shared" si="0"/>
        <v>4</v>
      </c>
      <c r="P8" s="2">
        <f t="shared" si="1"/>
        <v>3</v>
      </c>
      <c r="Q8" s="2">
        <f t="shared" si="2"/>
        <v>2</v>
      </c>
      <c r="R8" s="2">
        <f t="shared" si="3"/>
        <v>1</v>
      </c>
    </row>
    <row r="9" spans="1:18" ht="22.5" customHeight="1" x14ac:dyDescent="0.25">
      <c r="A9" s="1">
        <v>8</v>
      </c>
      <c r="B9" s="1" t="s">
        <v>136</v>
      </c>
      <c r="C9" s="1" t="s">
        <v>150</v>
      </c>
      <c r="D9" s="1" t="s">
        <v>141</v>
      </c>
      <c r="E9" s="1" t="s">
        <v>141</v>
      </c>
      <c r="F9" s="1" t="s">
        <v>141</v>
      </c>
      <c r="G9" s="1" t="s">
        <v>141</v>
      </c>
      <c r="H9" s="1" t="s">
        <v>140</v>
      </c>
      <c r="I9" s="1" t="s">
        <v>140</v>
      </c>
      <c r="J9" s="1" t="s">
        <v>140</v>
      </c>
      <c r="K9" s="1" t="s">
        <v>153</v>
      </c>
      <c r="L9" s="1" t="s">
        <v>153</v>
      </c>
      <c r="M9" s="1" t="s">
        <v>152</v>
      </c>
      <c r="N9" s="1">
        <v>10</v>
      </c>
      <c r="O9" s="2">
        <f t="shared" si="0"/>
        <v>4</v>
      </c>
      <c r="P9" s="2">
        <f t="shared" si="1"/>
        <v>3</v>
      </c>
      <c r="Q9" s="2">
        <f t="shared" si="2"/>
        <v>2</v>
      </c>
      <c r="R9" s="2">
        <f t="shared" si="3"/>
        <v>1</v>
      </c>
    </row>
    <row r="10" spans="1:18" ht="22.5" customHeight="1" x14ac:dyDescent="0.25">
      <c r="A10" s="1">
        <v>9</v>
      </c>
      <c r="B10" s="1" t="s">
        <v>137</v>
      </c>
      <c r="C10" s="1" t="s">
        <v>151</v>
      </c>
      <c r="D10" s="1" t="s">
        <v>141</v>
      </c>
      <c r="E10" s="1" t="s">
        <v>141</v>
      </c>
      <c r="F10" s="1" t="s">
        <v>141</v>
      </c>
      <c r="G10" s="1" t="s">
        <v>141</v>
      </c>
      <c r="H10" s="1" t="s">
        <v>140</v>
      </c>
      <c r="I10" s="1" t="s">
        <v>140</v>
      </c>
      <c r="J10" s="1" t="s">
        <v>140</v>
      </c>
      <c r="K10" s="1" t="s">
        <v>153</v>
      </c>
      <c r="L10" s="1" t="s">
        <v>153</v>
      </c>
      <c r="M10" s="1" t="s">
        <v>152</v>
      </c>
      <c r="N10" s="1">
        <v>10</v>
      </c>
      <c r="O10" s="2">
        <f t="shared" si="0"/>
        <v>4</v>
      </c>
      <c r="P10" s="2">
        <f t="shared" si="1"/>
        <v>3</v>
      </c>
      <c r="Q10" s="2">
        <f t="shared" si="2"/>
        <v>2</v>
      </c>
      <c r="R10" s="2">
        <f t="shared" si="3"/>
        <v>1</v>
      </c>
    </row>
    <row r="11" spans="1:18" ht="22.5" customHeight="1" x14ac:dyDescent="0.25">
      <c r="A11" s="1">
        <v>10</v>
      </c>
      <c r="B11" s="1" t="s">
        <v>138</v>
      </c>
      <c r="C11" s="1" t="s">
        <v>149</v>
      </c>
      <c r="D11" s="1" t="s">
        <v>141</v>
      </c>
      <c r="E11" s="1" t="s">
        <v>141</v>
      </c>
      <c r="F11" s="1" t="s">
        <v>141</v>
      </c>
      <c r="G11" s="1" t="s">
        <v>141</v>
      </c>
      <c r="H11" s="1" t="s">
        <v>140</v>
      </c>
      <c r="I11" s="1" t="s">
        <v>140</v>
      </c>
      <c r="J11" s="1" t="s">
        <v>140</v>
      </c>
      <c r="K11" s="1" t="s">
        <v>153</v>
      </c>
      <c r="L11" s="1" t="s">
        <v>153</v>
      </c>
      <c r="M11" s="1" t="s">
        <v>152</v>
      </c>
      <c r="N11" s="1">
        <v>10</v>
      </c>
      <c r="O11" s="2">
        <f t="shared" si="0"/>
        <v>4</v>
      </c>
      <c r="P11" s="2">
        <f t="shared" si="1"/>
        <v>3</v>
      </c>
      <c r="Q11" s="2">
        <f t="shared" si="2"/>
        <v>2</v>
      </c>
      <c r="R11" s="2">
        <f t="shared" si="3"/>
        <v>1</v>
      </c>
    </row>
    <row r="12" spans="1:18" ht="15.75" x14ac:dyDescent="0.25">
      <c r="D12" s="39">
        <f>DATE(24,12,1)</f>
        <v>9102</v>
      </c>
      <c r="E12" s="39">
        <v>45628</v>
      </c>
      <c r="F12" s="39">
        <f>DATE(24,12,3)</f>
        <v>9104</v>
      </c>
      <c r="G12" s="39">
        <v>45630</v>
      </c>
      <c r="H12" s="39">
        <f>DATE(24,12,5)</f>
        <v>9106</v>
      </c>
      <c r="I12" s="39">
        <v>45632</v>
      </c>
      <c r="J12" s="39">
        <f>DATE(24,12,7)</f>
        <v>9108</v>
      </c>
      <c r="K12" s="39">
        <v>45634</v>
      </c>
      <c r="L12" s="39">
        <f>DATE(24,12,9)</f>
        <v>9110</v>
      </c>
      <c r="M12" s="39">
        <v>45636</v>
      </c>
    </row>
    <row r="14" spans="1:18" x14ac:dyDescent="0.25">
      <c r="E14" s="22"/>
    </row>
  </sheetData>
  <conditionalFormatting sqref="D2:M11">
    <cfRule type="cellIs" dxfId="3" priority="1" operator="equal">
      <formula>"Late"</formula>
    </cfRule>
    <cfRule type="cellIs" dxfId="2" priority="2" operator="equal">
      <formula>"P"</formula>
    </cfRule>
    <cfRule type="cellIs" dxfId="1" priority="3" operator="equal">
      <formula>"A"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9774-513B-4204-B57B-4A8187E7ACFA}">
  <sheetPr filterMode="1"/>
  <dimension ref="A1:G50"/>
  <sheetViews>
    <sheetView tabSelected="1" workbookViewId="0">
      <selection activeCell="F18" sqref="F18"/>
    </sheetView>
  </sheetViews>
  <sheetFormatPr defaultRowHeight="15" x14ac:dyDescent="0.25"/>
  <cols>
    <col min="1" max="1" width="18" style="13" customWidth="1"/>
    <col min="2" max="2" width="29.42578125" style="13" customWidth="1"/>
    <col min="3" max="3" width="17.7109375" style="13" customWidth="1"/>
    <col min="4" max="4" width="18.7109375" style="13" customWidth="1"/>
    <col min="5" max="6" width="15.7109375" customWidth="1"/>
    <col min="7" max="7" width="17.7109375" customWidth="1"/>
  </cols>
  <sheetData>
    <row r="1" spans="1:7" x14ac:dyDescent="0.25">
      <c r="A1" s="47" t="s">
        <v>91</v>
      </c>
      <c r="B1" s="48"/>
      <c r="C1" s="48"/>
      <c r="D1" s="49"/>
    </row>
    <row r="2" spans="1:7" x14ac:dyDescent="0.25">
      <c r="A2" s="50"/>
      <c r="B2" s="51"/>
      <c r="C2" s="51"/>
      <c r="D2" s="52"/>
    </row>
    <row r="3" spans="1:7" ht="34.5" customHeight="1" x14ac:dyDescent="0.25">
      <c r="A3" s="15" t="s">
        <v>1</v>
      </c>
      <c r="B3" s="15" t="s">
        <v>92</v>
      </c>
      <c r="C3" s="15" t="s">
        <v>5</v>
      </c>
      <c r="D3" s="15" t="s">
        <v>21</v>
      </c>
    </row>
    <row r="4" spans="1:7" ht="15.75" x14ac:dyDescent="0.25">
      <c r="A4" s="18" t="s">
        <v>93</v>
      </c>
      <c r="B4" s="18" t="s">
        <v>94</v>
      </c>
      <c r="C4" s="18" t="s">
        <v>12</v>
      </c>
      <c r="D4" s="18">
        <v>634</v>
      </c>
    </row>
    <row r="5" spans="1:7" ht="15.75" x14ac:dyDescent="0.25">
      <c r="A5" s="18" t="s">
        <v>95</v>
      </c>
      <c r="B5" s="18" t="s">
        <v>96</v>
      </c>
      <c r="C5" s="18" t="s">
        <v>12</v>
      </c>
      <c r="D5" s="18">
        <v>654</v>
      </c>
    </row>
    <row r="6" spans="1:7" ht="21" x14ac:dyDescent="0.25">
      <c r="A6" s="18" t="s">
        <v>97</v>
      </c>
      <c r="B6" s="18" t="s">
        <v>98</v>
      </c>
      <c r="C6" s="18" t="s">
        <v>12</v>
      </c>
      <c r="D6" s="18">
        <v>535</v>
      </c>
      <c r="F6" s="16" t="s">
        <v>117</v>
      </c>
      <c r="G6" s="16" t="s">
        <v>118</v>
      </c>
    </row>
    <row r="7" spans="1:7" ht="15.75" x14ac:dyDescent="0.25">
      <c r="A7" s="18" t="s">
        <v>99</v>
      </c>
      <c r="B7" s="18" t="s">
        <v>100</v>
      </c>
      <c r="C7" s="18" t="s">
        <v>17</v>
      </c>
      <c r="D7" s="18">
        <v>745</v>
      </c>
      <c r="F7" s="17" t="s">
        <v>12</v>
      </c>
      <c r="G7" s="14">
        <f>SUMIF(C4:C24,"it",D4:D24)</f>
        <v>2369</v>
      </c>
    </row>
    <row r="8" spans="1:7" ht="15.75" x14ac:dyDescent="0.25">
      <c r="A8" s="18" t="s">
        <v>101</v>
      </c>
      <c r="B8" s="18" t="s">
        <v>94</v>
      </c>
      <c r="C8" s="18" t="s">
        <v>24</v>
      </c>
      <c r="D8" s="18">
        <v>56</v>
      </c>
    </row>
    <row r="9" spans="1:7" ht="21" x14ac:dyDescent="0.25">
      <c r="A9" s="18" t="s">
        <v>102</v>
      </c>
      <c r="B9" s="18" t="s">
        <v>96</v>
      </c>
      <c r="C9" s="18" t="s">
        <v>28</v>
      </c>
      <c r="D9" s="18">
        <v>453</v>
      </c>
      <c r="F9" s="16" t="s">
        <v>117</v>
      </c>
      <c r="G9" s="16" t="s">
        <v>118</v>
      </c>
    </row>
    <row r="10" spans="1:7" ht="15.75" x14ac:dyDescent="0.25">
      <c r="A10" s="18" t="s">
        <v>103</v>
      </c>
      <c r="B10" s="18" t="s">
        <v>100</v>
      </c>
      <c r="C10" s="18" t="s">
        <v>12</v>
      </c>
      <c r="D10" s="18">
        <v>546</v>
      </c>
      <c r="F10" s="17" t="s">
        <v>17</v>
      </c>
      <c r="G10" s="14">
        <f>SUMIF(C4:C24,"HR",D4:D24)</f>
        <v>1179</v>
      </c>
    </row>
    <row r="11" spans="1:7" ht="15.75" x14ac:dyDescent="0.25">
      <c r="A11" s="18" t="s">
        <v>104</v>
      </c>
      <c r="B11" s="18" t="s">
        <v>98</v>
      </c>
      <c r="C11" s="18" t="s">
        <v>17</v>
      </c>
      <c r="D11" s="18">
        <v>35</v>
      </c>
    </row>
    <row r="12" spans="1:7" ht="21" x14ac:dyDescent="0.25">
      <c r="A12" s="18" t="s">
        <v>105</v>
      </c>
      <c r="B12" s="18" t="s">
        <v>94</v>
      </c>
      <c r="C12" s="18" t="s">
        <v>28</v>
      </c>
      <c r="D12" s="18">
        <v>355</v>
      </c>
      <c r="F12" s="16" t="s">
        <v>117</v>
      </c>
      <c r="G12" s="16" t="s">
        <v>118</v>
      </c>
    </row>
    <row r="13" spans="1:7" ht="15.75" x14ac:dyDescent="0.25">
      <c r="A13" s="18" t="s">
        <v>106</v>
      </c>
      <c r="B13" s="18" t="s">
        <v>96</v>
      </c>
      <c r="C13" s="18" t="s">
        <v>17</v>
      </c>
      <c r="D13" s="18">
        <v>353</v>
      </c>
      <c r="F13" s="17" t="s">
        <v>127</v>
      </c>
      <c r="G13" s="14">
        <f>SUMIF(C4:C24,"Marketing",D4:D24)</f>
        <v>2603</v>
      </c>
    </row>
    <row r="14" spans="1:7" ht="15.75" x14ac:dyDescent="0.25">
      <c r="A14" s="18" t="s">
        <v>107</v>
      </c>
      <c r="B14" s="18" t="s">
        <v>98</v>
      </c>
      <c r="C14" s="18" t="s">
        <v>28</v>
      </c>
      <c r="D14" s="18">
        <v>65</v>
      </c>
    </row>
    <row r="15" spans="1:7" ht="15.75" x14ac:dyDescent="0.25">
      <c r="A15" s="18" t="s">
        <v>108</v>
      </c>
      <c r="B15" s="18" t="s">
        <v>100</v>
      </c>
      <c r="C15" s="18" t="s">
        <v>12</v>
      </c>
      <c r="D15" s="18">
        <v>0</v>
      </c>
    </row>
    <row r="16" spans="1:7" ht="21" x14ac:dyDescent="0.25">
      <c r="A16" s="18" t="s">
        <v>109</v>
      </c>
      <c r="B16" s="18" t="s">
        <v>94</v>
      </c>
      <c r="C16" s="18" t="s">
        <v>28</v>
      </c>
      <c r="D16" s="18">
        <v>745</v>
      </c>
      <c r="F16" s="16" t="s">
        <v>117</v>
      </c>
      <c r="G16" s="16" t="s">
        <v>118</v>
      </c>
    </row>
    <row r="17" spans="1:7" ht="15.75" x14ac:dyDescent="0.25">
      <c r="A17" s="18" t="s">
        <v>110</v>
      </c>
      <c r="B17" s="18" t="s">
        <v>96</v>
      </c>
      <c r="C17" s="18" t="s">
        <v>17</v>
      </c>
      <c r="D17" s="18">
        <v>23</v>
      </c>
      <c r="F17" s="18" t="s">
        <v>155</v>
      </c>
      <c r="G17" s="14">
        <f>SUMIF(C4:C24,F17,D4:D24)</f>
        <v>2369</v>
      </c>
    </row>
    <row r="18" spans="1:7" ht="15.75" x14ac:dyDescent="0.25">
      <c r="A18" s="18" t="s">
        <v>111</v>
      </c>
      <c r="B18" s="18" t="s">
        <v>100</v>
      </c>
      <c r="C18" s="18" t="s">
        <v>127</v>
      </c>
      <c r="D18" s="18">
        <v>34</v>
      </c>
    </row>
    <row r="19" spans="1:7" ht="15.75" x14ac:dyDescent="0.25">
      <c r="A19" s="18" t="s">
        <v>112</v>
      </c>
      <c r="B19" s="18" t="s">
        <v>98</v>
      </c>
      <c r="C19" s="18" t="s">
        <v>21</v>
      </c>
      <c r="D19" s="18">
        <v>46</v>
      </c>
    </row>
    <row r="20" spans="1:7" ht="15.75" x14ac:dyDescent="0.25">
      <c r="A20" s="18" t="s">
        <v>113</v>
      </c>
      <c r="B20" s="18" t="s">
        <v>94</v>
      </c>
      <c r="C20" s="18" t="s">
        <v>24</v>
      </c>
      <c r="D20" s="18">
        <v>875</v>
      </c>
    </row>
    <row r="21" spans="1:7" ht="15.75" x14ac:dyDescent="0.25">
      <c r="A21" s="18" t="s">
        <v>114</v>
      </c>
      <c r="B21" s="18" t="s">
        <v>96</v>
      </c>
      <c r="C21" s="18" t="s">
        <v>17</v>
      </c>
      <c r="D21" s="18">
        <v>23</v>
      </c>
    </row>
    <row r="22" spans="1:7" ht="15.75" x14ac:dyDescent="0.25">
      <c r="A22" s="18" t="s">
        <v>115</v>
      </c>
      <c r="B22" s="18" t="s">
        <v>100</v>
      </c>
      <c r="C22" s="18" t="s">
        <v>24</v>
      </c>
      <c r="D22" s="18">
        <v>24</v>
      </c>
    </row>
    <row r="23" spans="1:7" ht="15.75" x14ac:dyDescent="0.25">
      <c r="A23" s="18" t="s">
        <v>116</v>
      </c>
      <c r="B23" s="18" t="s">
        <v>98</v>
      </c>
      <c r="C23" s="18" t="s">
        <v>28</v>
      </c>
      <c r="D23" s="18">
        <v>86</v>
      </c>
    </row>
    <row r="24" spans="1:7" ht="15.75" x14ac:dyDescent="0.25">
      <c r="A24" s="18" t="s">
        <v>128</v>
      </c>
      <c r="B24" s="18" t="s">
        <v>98</v>
      </c>
      <c r="C24" s="18" t="s">
        <v>28</v>
      </c>
      <c r="D24" s="18">
        <v>865</v>
      </c>
    </row>
    <row r="25" spans="1:7" ht="15.75" x14ac:dyDescent="0.25">
      <c r="A25" s="18"/>
      <c r="B25" s="18"/>
      <c r="C25" s="18"/>
      <c r="D25" s="21"/>
    </row>
    <row r="26" spans="1:7" ht="21" x14ac:dyDescent="0.25">
      <c r="A26" s="15" t="s">
        <v>119</v>
      </c>
      <c r="B26" s="15" t="s">
        <v>120</v>
      </c>
      <c r="C26" s="15" t="s">
        <v>121</v>
      </c>
      <c r="E26" s="15" t="s">
        <v>120</v>
      </c>
      <c r="F26" s="15" t="s">
        <v>121</v>
      </c>
    </row>
    <row r="27" spans="1:7" ht="15.75" x14ac:dyDescent="0.25">
      <c r="A27" s="19">
        <v>1</v>
      </c>
      <c r="B27" s="19" t="s">
        <v>122</v>
      </c>
      <c r="C27" s="19">
        <v>343</v>
      </c>
      <c r="E27" s="40" t="s">
        <v>154</v>
      </c>
      <c r="F27" s="19">
        <f>SUMIF(B27:B31,E27,C27:C31)</f>
        <v>449</v>
      </c>
    </row>
    <row r="28" spans="1:7" ht="15.75" hidden="1" x14ac:dyDescent="0.25">
      <c r="A28" s="19">
        <v>2</v>
      </c>
      <c r="B28" s="19" t="s">
        <v>123</v>
      </c>
      <c r="C28" s="19">
        <v>12</v>
      </c>
      <c r="E28" s="40" t="s">
        <v>124</v>
      </c>
      <c r="F28" s="19">
        <f>SUMIF(B27:B31,"online",C27:C31)</f>
        <v>667</v>
      </c>
    </row>
    <row r="29" spans="1:7" ht="15.75" x14ac:dyDescent="0.25">
      <c r="A29" s="19">
        <v>3</v>
      </c>
      <c r="B29" s="19" t="s">
        <v>122</v>
      </c>
      <c r="C29" s="19">
        <v>324</v>
      </c>
    </row>
    <row r="30" spans="1:7" ht="15.75" hidden="1" x14ac:dyDescent="0.25">
      <c r="A30" s="17">
        <v>4</v>
      </c>
      <c r="B30" s="17" t="s">
        <v>123</v>
      </c>
      <c r="C30" s="17">
        <v>3</v>
      </c>
    </row>
    <row r="31" spans="1:7" ht="15.75" hidden="1" x14ac:dyDescent="0.25">
      <c r="A31" s="19">
        <v>5</v>
      </c>
      <c r="B31" s="19" t="s">
        <v>123</v>
      </c>
      <c r="C31" s="19">
        <v>434</v>
      </c>
    </row>
    <row r="32" spans="1:7" ht="15.75" x14ac:dyDescent="0.25">
      <c r="A32" s="19">
        <v>6</v>
      </c>
      <c r="B32" s="19" t="s">
        <v>122</v>
      </c>
      <c r="C32" s="19">
        <v>343</v>
      </c>
    </row>
    <row r="33" spans="1:5" ht="15.75" hidden="1" x14ac:dyDescent="0.25">
      <c r="A33" s="19">
        <v>7</v>
      </c>
      <c r="B33" s="19" t="s">
        <v>123</v>
      </c>
      <c r="C33" s="19">
        <v>12</v>
      </c>
    </row>
    <row r="34" spans="1:5" ht="15.75" x14ac:dyDescent="0.25">
      <c r="A34" s="19">
        <v>8</v>
      </c>
      <c r="B34" s="19" t="s">
        <v>122</v>
      </c>
      <c r="C34" s="19">
        <v>324</v>
      </c>
    </row>
    <row r="35" spans="1:5" ht="15.75" hidden="1" x14ac:dyDescent="0.25">
      <c r="A35" s="19">
        <v>9</v>
      </c>
      <c r="B35" s="19" t="s">
        <v>123</v>
      </c>
      <c r="C35" s="19">
        <v>3</v>
      </c>
    </row>
    <row r="36" spans="1:5" ht="15.75" hidden="1" x14ac:dyDescent="0.25">
      <c r="A36" s="19">
        <v>10</v>
      </c>
      <c r="B36" s="19" t="s">
        <v>123</v>
      </c>
      <c r="C36" s="19">
        <v>434</v>
      </c>
    </row>
    <row r="38" spans="1:5" ht="21" x14ac:dyDescent="0.25">
      <c r="D38" s="15" t="s">
        <v>120</v>
      </c>
      <c r="E38" s="15" t="s">
        <v>121</v>
      </c>
    </row>
    <row r="39" spans="1:5" ht="15.75" x14ac:dyDescent="0.25">
      <c r="D39" s="40" t="s">
        <v>124</v>
      </c>
      <c r="E39" s="19">
        <f>SUBTOTAL(9,C27:C36)</f>
        <v>1334</v>
      </c>
    </row>
    <row r="40" spans="1:5" ht="21" x14ac:dyDescent="0.25">
      <c r="A40" s="15" t="s">
        <v>125</v>
      </c>
      <c r="B40" s="15" t="s">
        <v>126</v>
      </c>
      <c r="D40"/>
    </row>
    <row r="41" spans="1:5" x14ac:dyDescent="0.25">
      <c r="A41" s="1">
        <v>1</v>
      </c>
      <c r="B41" s="20">
        <f>DATE(2024,11,12)</f>
        <v>45608</v>
      </c>
    </row>
    <row r="42" spans="1:5" x14ac:dyDescent="0.25">
      <c r="A42" s="1">
        <v>2</v>
      </c>
      <c r="B42" s="20">
        <f>DATE(2024,11,13)</f>
        <v>45609</v>
      </c>
    </row>
    <row r="43" spans="1:5" x14ac:dyDescent="0.25">
      <c r="A43" s="1">
        <v>3</v>
      </c>
      <c r="B43" s="20">
        <f t="shared" ref="B43:B50" si="0">DATE(2024,11,12)</f>
        <v>45608</v>
      </c>
    </row>
    <row r="44" spans="1:5" x14ac:dyDescent="0.25">
      <c r="A44" s="1">
        <v>4</v>
      </c>
      <c r="B44" s="20">
        <f>DATE(2024,11,19)</f>
        <v>45615</v>
      </c>
    </row>
    <row r="45" spans="1:5" x14ac:dyDescent="0.25">
      <c r="A45" s="1">
        <v>5</v>
      </c>
      <c r="B45" s="20">
        <f>DATE(2024,11,20)</f>
        <v>45616</v>
      </c>
    </row>
    <row r="46" spans="1:5" x14ac:dyDescent="0.25">
      <c r="A46" s="1">
        <v>6</v>
      </c>
      <c r="B46" s="20">
        <f>DATE(2024,11,21)</f>
        <v>45617</v>
      </c>
    </row>
    <row r="47" spans="1:5" x14ac:dyDescent="0.25">
      <c r="A47" s="1">
        <v>7</v>
      </c>
      <c r="B47" s="20">
        <f t="shared" si="0"/>
        <v>45608</v>
      </c>
    </row>
    <row r="48" spans="1:5" x14ac:dyDescent="0.25">
      <c r="A48" s="1">
        <v>8</v>
      </c>
      <c r="B48" s="20">
        <f t="shared" si="0"/>
        <v>45608</v>
      </c>
    </row>
    <row r="49" spans="1:2" x14ac:dyDescent="0.25">
      <c r="A49" s="1">
        <v>9</v>
      </c>
      <c r="B49" s="20">
        <f t="shared" si="0"/>
        <v>45608</v>
      </c>
    </row>
    <row r="50" spans="1:2" x14ac:dyDescent="0.25">
      <c r="A50" s="1">
        <v>10</v>
      </c>
      <c r="B50" s="20">
        <f t="shared" si="0"/>
        <v>45608</v>
      </c>
    </row>
  </sheetData>
  <autoFilter ref="A26:C36" xr:uid="{84319774-513B-4204-B57B-4A8187E7ACFA}">
    <filterColumn colId="1">
      <filters>
        <filter val="online"/>
      </filters>
    </filterColumn>
  </autoFilter>
  <mergeCells count="1">
    <mergeCell ref="A1:D2"/>
  </mergeCells>
  <conditionalFormatting sqref="A41:A50">
    <cfRule type="cellIs" dxfId="0" priority="1" operator="greater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IF </vt:lpstr>
      <vt:lpstr>Sheet1</vt:lpstr>
      <vt:lpstr>Vlookup</vt:lpstr>
      <vt:lpstr>Hlookup</vt:lpstr>
      <vt:lpstr>Attendence Sheet</vt:lpstr>
      <vt:lpstr>SumIf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Aptech</dc:creator>
  <cp:lastModifiedBy>Administrator</cp:lastModifiedBy>
  <dcterms:created xsi:type="dcterms:W3CDTF">2015-06-05T18:17:20Z</dcterms:created>
  <dcterms:modified xsi:type="dcterms:W3CDTF">2024-12-11T10:29:34Z</dcterms:modified>
</cp:coreProperties>
</file>